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F82AF499-1B35-4276-842D-BFF6C904BE5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1" r:id="rId1"/>
    <sheet name="Graphs 1" sheetId="5" r:id="rId2"/>
    <sheet name="Active 2" sheetId="4" r:id="rId3"/>
    <sheet name="Graphs 2" sheetId="6" r:id="rId4"/>
    <sheet name="BAV" sheetId="2" r:id="rId5"/>
  </sheets>
  <definedNames>
    <definedName name="solver_adj" localSheetId="0" hidden="1">'Active 1'!$AC$3:$AC$10</definedName>
    <definedName name="solver_adj" localSheetId="2" hidden="1">'Active 2'!$BC$6:$BC$10</definedName>
    <definedName name="solver_cvg" localSheetId="0" hidden="1">0.0001</definedName>
    <definedName name="solver_cvg" localSheetId="2" hidden="1">0.0001</definedName>
    <definedName name="solver_drv" localSheetId="0" hidden="1">1</definedName>
    <definedName name="solver_drv" localSheetId="2" hidden="1">1</definedName>
    <definedName name="solver_est" localSheetId="0" hidden="1">1</definedName>
    <definedName name="solver_est" localSheetId="2" hidden="1">1</definedName>
    <definedName name="solver_itr" localSheetId="0" hidden="1">100</definedName>
    <definedName name="solver_itr" localSheetId="2" hidden="1">100</definedName>
    <definedName name="solver_lhs1" localSheetId="2" hidden="1">'Active 2'!$AC$7</definedName>
    <definedName name="solver_lhs2" localSheetId="2" hidden="1">'Active 2'!$BC$7</definedName>
    <definedName name="solver_lin" localSheetId="0" hidden="1">2</definedName>
    <definedName name="solver_lin" localSheetId="2" hidden="1">2</definedName>
    <definedName name="solver_neg" localSheetId="0" hidden="1">2</definedName>
    <definedName name="solver_neg" localSheetId="2" hidden="1">2</definedName>
    <definedName name="solver_num" localSheetId="0" hidden="1">0</definedName>
    <definedName name="solver_num" localSheetId="2" hidden="1">2</definedName>
    <definedName name="solver_nwt" localSheetId="0" hidden="1">1</definedName>
    <definedName name="solver_nwt" localSheetId="2" hidden="1">1</definedName>
    <definedName name="solver_opt" localSheetId="0" hidden="1">'Active 1'!$AC$11</definedName>
    <definedName name="solver_opt" localSheetId="2" hidden="1">'Active 2'!$BD$12</definedName>
    <definedName name="solver_pre" localSheetId="0" hidden="1">0.000001</definedName>
    <definedName name="solver_pre" localSheetId="2" hidden="1">0.000001</definedName>
    <definedName name="solver_rel1" localSheetId="2" hidden="1">1</definedName>
    <definedName name="solver_rel2" localSheetId="2" hidden="1">1</definedName>
    <definedName name="solver_rhs1" localSheetId="2" hidden="1">0.98</definedName>
    <definedName name="solver_rhs2" localSheetId="2" hidden="1">0.9</definedName>
    <definedName name="solver_scl" localSheetId="0" hidden="1">2</definedName>
    <definedName name="solver_scl" localSheetId="2" hidden="1">1</definedName>
    <definedName name="solver_sho" localSheetId="0" hidden="1">2</definedName>
    <definedName name="solver_sho" localSheetId="2" hidden="1">2</definedName>
    <definedName name="solver_tim" localSheetId="0" hidden="1">100</definedName>
    <definedName name="solver_tim" localSheetId="2" hidden="1">100</definedName>
    <definedName name="solver_tol" localSheetId="0" hidden="1">0.05</definedName>
    <definedName name="solver_tol" localSheetId="2" hidden="1">0.05</definedName>
    <definedName name="solver_typ" localSheetId="0" hidden="1">2</definedName>
    <definedName name="solver_typ" localSheetId="2" hidden="1">2</definedName>
    <definedName name="solver_val" localSheetId="0" hidden="1">0</definedName>
    <definedName name="solver_val" localSheetId="2" hidden="1">0</definedName>
  </definedNames>
  <calcPr calcId="181029"/>
</workbook>
</file>

<file path=xl/calcChain.xml><?xml version="1.0" encoding="utf-8"?>
<calcChain xmlns="http://schemas.openxmlformats.org/spreadsheetml/2006/main">
  <c r="E714" i="4" l="1"/>
  <c r="F714" i="4" s="1"/>
  <c r="Q714" i="4"/>
  <c r="E714" i="1"/>
  <c r="F714" i="1"/>
  <c r="G714" i="1" s="1"/>
  <c r="Q714" i="1"/>
  <c r="Z714" i="1"/>
  <c r="AF714" i="1"/>
  <c r="Q707" i="4"/>
  <c r="Q708" i="4"/>
  <c r="E709" i="4"/>
  <c r="F709" i="4" s="1"/>
  <c r="Q709" i="4"/>
  <c r="E710" i="4"/>
  <c r="F710" i="4" s="1"/>
  <c r="G710" i="4" s="1"/>
  <c r="Q710" i="4"/>
  <c r="Q711" i="4"/>
  <c r="E713" i="4"/>
  <c r="F713" i="4" s="1"/>
  <c r="Q713" i="4"/>
  <c r="Q707" i="1"/>
  <c r="AF707" i="1"/>
  <c r="Q708" i="1"/>
  <c r="AF708" i="1"/>
  <c r="E709" i="1"/>
  <c r="F709" i="1" s="1"/>
  <c r="G709" i="1" s="1"/>
  <c r="Q709" i="1"/>
  <c r="AF709" i="1"/>
  <c r="Q710" i="1"/>
  <c r="AF710" i="1"/>
  <c r="Q711" i="1"/>
  <c r="AF711" i="1"/>
  <c r="Q713" i="1"/>
  <c r="AF713" i="1"/>
  <c r="Q712" i="4"/>
  <c r="Q712" i="1"/>
  <c r="AF712" i="1"/>
  <c r="AB10" i="1"/>
  <c r="AB10" i="4"/>
  <c r="AB8" i="4"/>
  <c r="AB16" i="4" s="1"/>
  <c r="X10" i="4" s="1"/>
  <c r="Y10" i="4" s="1"/>
  <c r="Z10" i="4"/>
  <c r="AB9" i="4"/>
  <c r="AB7" i="4"/>
  <c r="AB11" i="4" s="1"/>
  <c r="AB6" i="4"/>
  <c r="AB3" i="4"/>
  <c r="AB4" i="4"/>
  <c r="CK4" i="4" s="1"/>
  <c r="AB5" i="4"/>
  <c r="CK12" i="4" s="1"/>
  <c r="BB6" i="4"/>
  <c r="BB13" i="4" s="1"/>
  <c r="BB7" i="4"/>
  <c r="BB11" i="4"/>
  <c r="BB9" i="4"/>
  <c r="BB8" i="4"/>
  <c r="BB10" i="4"/>
  <c r="D11" i="4"/>
  <c r="R9" i="4" s="1"/>
  <c r="D12" i="4"/>
  <c r="D13" i="4"/>
  <c r="CI4" i="4"/>
  <c r="CI5" i="4"/>
  <c r="BT6" i="4"/>
  <c r="CI6" i="4"/>
  <c r="BT7" i="4"/>
  <c r="CI7" i="4"/>
  <c r="CI8" i="4"/>
  <c r="CK8" i="4"/>
  <c r="BT9" i="4"/>
  <c r="CI9" i="4"/>
  <c r="CK9" i="4"/>
  <c r="CI10" i="4"/>
  <c r="CI11" i="4"/>
  <c r="CK11" i="4"/>
  <c r="CI12" i="4"/>
  <c r="CI13" i="4"/>
  <c r="BT14" i="4"/>
  <c r="CI14" i="4"/>
  <c r="BT15" i="4"/>
  <c r="CI15" i="4"/>
  <c r="CI16" i="4"/>
  <c r="CK16" i="4"/>
  <c r="BT17" i="4"/>
  <c r="CI17" i="4"/>
  <c r="CK17" i="4"/>
  <c r="CI18" i="4"/>
  <c r="CI19" i="4"/>
  <c r="CK19" i="4"/>
  <c r="CI20" i="4"/>
  <c r="CI21" i="4"/>
  <c r="BT22" i="4"/>
  <c r="CI22" i="4"/>
  <c r="BT23" i="4"/>
  <c r="CI23" i="4"/>
  <c r="CI24" i="4"/>
  <c r="CK24" i="4"/>
  <c r="BT25" i="4"/>
  <c r="CI25" i="4"/>
  <c r="CK25" i="4"/>
  <c r="CI26" i="4"/>
  <c r="CI27" i="4"/>
  <c r="CK27" i="4"/>
  <c r="CI28" i="4"/>
  <c r="CI29" i="4"/>
  <c r="BT30" i="4"/>
  <c r="CI30" i="4"/>
  <c r="BT31" i="4"/>
  <c r="CI31" i="4"/>
  <c r="CI32" i="4"/>
  <c r="CK32" i="4"/>
  <c r="BT33" i="4"/>
  <c r="CI33" i="4"/>
  <c r="CK33" i="4"/>
  <c r="CI34" i="4"/>
  <c r="CI35" i="4"/>
  <c r="CK35" i="4"/>
  <c r="CI36" i="4"/>
  <c r="CI37" i="4"/>
  <c r="BT38" i="4"/>
  <c r="CI38" i="4"/>
  <c r="BT39" i="4"/>
  <c r="CI39" i="4"/>
  <c r="CI40" i="4"/>
  <c r="CK40" i="4"/>
  <c r="BT41" i="4"/>
  <c r="CI41" i="4"/>
  <c r="CK41" i="4"/>
  <c r="CI42" i="4"/>
  <c r="CI43" i="4"/>
  <c r="CK43" i="4"/>
  <c r="CI44" i="4"/>
  <c r="CI45" i="4"/>
  <c r="BT46" i="4"/>
  <c r="CI46" i="4"/>
  <c r="BT47" i="4"/>
  <c r="CI47" i="4"/>
  <c r="CI48" i="4"/>
  <c r="CK48" i="4"/>
  <c r="BT49" i="4"/>
  <c r="CI49" i="4"/>
  <c r="CK49" i="4"/>
  <c r="CI50" i="4"/>
  <c r="CI51" i="4"/>
  <c r="CK51" i="4"/>
  <c r="CI52" i="4"/>
  <c r="CI53" i="4"/>
  <c r="BT54" i="4"/>
  <c r="CI54" i="4"/>
  <c r="BT55" i="4"/>
  <c r="CI55" i="4"/>
  <c r="CI56" i="4"/>
  <c r="CK56" i="4"/>
  <c r="BT57" i="4"/>
  <c r="CI57" i="4"/>
  <c r="CK57" i="4"/>
  <c r="CI58" i="4"/>
  <c r="CI59" i="4"/>
  <c r="CK59" i="4"/>
  <c r="CI60" i="4"/>
  <c r="CI61" i="4"/>
  <c r="BT62" i="4"/>
  <c r="CI62" i="4"/>
  <c r="BT63" i="4"/>
  <c r="CI63" i="4"/>
  <c r="CI64" i="4"/>
  <c r="CK64" i="4"/>
  <c r="BT65" i="4"/>
  <c r="CI65" i="4"/>
  <c r="CK65" i="4"/>
  <c r="CI66" i="4"/>
  <c r="CI67" i="4"/>
  <c r="CK67" i="4"/>
  <c r="CI68" i="4"/>
  <c r="CI69" i="4"/>
  <c r="BT70" i="4"/>
  <c r="CI70" i="4"/>
  <c r="BT71" i="4"/>
  <c r="CI71" i="4"/>
  <c r="CI72" i="4"/>
  <c r="CK72" i="4"/>
  <c r="BT73" i="4"/>
  <c r="CI73" i="4"/>
  <c r="CK73" i="4"/>
  <c r="CI74" i="4"/>
  <c r="CI75" i="4"/>
  <c r="CK75" i="4"/>
  <c r="CI76" i="4"/>
  <c r="CI77" i="4"/>
  <c r="BT78" i="4"/>
  <c r="CI78" i="4"/>
  <c r="BT79" i="4"/>
  <c r="CI79" i="4"/>
  <c r="CI80" i="4"/>
  <c r="CK80" i="4"/>
  <c r="BT81" i="4"/>
  <c r="CI81" i="4"/>
  <c r="CK81" i="4"/>
  <c r="CI82" i="4"/>
  <c r="CI83" i="4"/>
  <c r="CK83" i="4"/>
  <c r="CI84" i="4"/>
  <c r="CI85" i="4"/>
  <c r="BT86" i="4"/>
  <c r="CI86" i="4"/>
  <c r="BT87" i="4"/>
  <c r="CI87" i="4"/>
  <c r="CI88" i="4"/>
  <c r="CK88" i="4"/>
  <c r="BT89" i="4"/>
  <c r="CI89" i="4"/>
  <c r="CK89" i="4"/>
  <c r="CI90" i="4"/>
  <c r="CI91" i="4"/>
  <c r="CK91" i="4"/>
  <c r="CI92" i="4"/>
  <c r="CI93" i="4"/>
  <c r="BT94" i="4"/>
  <c r="CI94" i="4"/>
  <c r="BT95" i="4"/>
  <c r="CI95" i="4"/>
  <c r="CI96" i="4"/>
  <c r="CK96" i="4"/>
  <c r="BT97" i="4"/>
  <c r="CI97" i="4"/>
  <c r="CK97" i="4"/>
  <c r="CI98" i="4"/>
  <c r="CI99" i="4"/>
  <c r="CK99" i="4"/>
  <c r="CI100" i="4"/>
  <c r="CI101" i="4"/>
  <c r="BT102" i="4"/>
  <c r="CI102" i="4"/>
  <c r="BT103" i="4"/>
  <c r="CI103" i="4"/>
  <c r="CI104" i="4"/>
  <c r="CK104" i="4"/>
  <c r="BT105" i="4"/>
  <c r="CI105" i="4"/>
  <c r="CK105" i="4"/>
  <c r="CI106" i="4"/>
  <c r="CI107" i="4"/>
  <c r="CK107" i="4"/>
  <c r="CI108" i="4"/>
  <c r="CI109" i="4"/>
  <c r="BT110" i="4"/>
  <c r="CI110" i="4"/>
  <c r="BT111" i="4"/>
  <c r="CI111" i="4"/>
  <c r="CI112" i="4"/>
  <c r="CK112" i="4"/>
  <c r="BT113" i="4"/>
  <c r="CI113" i="4"/>
  <c r="CK113" i="4"/>
  <c r="CI114" i="4"/>
  <c r="CI115" i="4"/>
  <c r="CK115" i="4"/>
  <c r="CI116" i="4"/>
  <c r="CI117" i="4"/>
  <c r="BT118" i="4"/>
  <c r="CI118" i="4"/>
  <c r="BT119" i="4"/>
  <c r="CI119" i="4"/>
  <c r="CI120" i="4"/>
  <c r="CK120" i="4"/>
  <c r="BT121" i="4"/>
  <c r="CI121" i="4"/>
  <c r="CK121" i="4"/>
  <c r="CI122" i="4"/>
  <c r="CI123" i="4"/>
  <c r="CK123" i="4"/>
  <c r="CI124" i="4"/>
  <c r="CI125" i="4"/>
  <c r="BT126" i="4"/>
  <c r="CI126" i="4"/>
  <c r="BT127" i="4"/>
  <c r="CI127" i="4"/>
  <c r="CI128" i="4"/>
  <c r="CK128" i="4"/>
  <c r="BT129" i="4"/>
  <c r="CI129" i="4"/>
  <c r="CK129" i="4"/>
  <c r="CI130" i="4"/>
  <c r="CI131" i="4"/>
  <c r="CK131" i="4"/>
  <c r="CI132" i="4"/>
  <c r="CI133" i="4"/>
  <c r="BT134" i="4"/>
  <c r="CI134" i="4"/>
  <c r="BT135" i="4"/>
  <c r="CI135" i="4"/>
  <c r="CI136" i="4"/>
  <c r="CK136" i="4"/>
  <c r="BT137" i="4"/>
  <c r="CI137" i="4"/>
  <c r="CK137" i="4"/>
  <c r="CI138" i="4"/>
  <c r="CI139" i="4"/>
  <c r="CK139" i="4"/>
  <c r="CI140" i="4"/>
  <c r="CI141" i="4"/>
  <c r="BT142" i="4"/>
  <c r="CI142" i="4"/>
  <c r="BT143" i="4"/>
  <c r="CI143" i="4"/>
  <c r="CI144" i="4"/>
  <c r="CK144" i="4"/>
  <c r="BT145" i="4"/>
  <c r="CI145" i="4"/>
  <c r="CK145" i="4"/>
  <c r="CI146" i="4"/>
  <c r="CI147" i="4"/>
  <c r="CK147" i="4"/>
  <c r="CI148" i="4"/>
  <c r="CI149" i="4"/>
  <c r="BT150" i="4"/>
  <c r="CI150" i="4"/>
  <c r="BT151" i="4"/>
  <c r="CI151" i="4"/>
  <c r="CI152" i="4"/>
  <c r="CK152" i="4"/>
  <c r="BT153" i="4"/>
  <c r="CI153" i="4"/>
  <c r="CK153" i="4"/>
  <c r="CI154" i="4"/>
  <c r="CI155" i="4"/>
  <c r="CK155" i="4"/>
  <c r="CI156" i="4"/>
  <c r="CI157" i="4"/>
  <c r="BT158" i="4"/>
  <c r="CI158" i="4"/>
  <c r="BT159" i="4"/>
  <c r="CI159" i="4"/>
  <c r="CI160" i="4"/>
  <c r="CK160" i="4"/>
  <c r="BT161" i="4"/>
  <c r="CI161" i="4"/>
  <c r="CK161" i="4"/>
  <c r="CI162" i="4"/>
  <c r="CI163" i="4"/>
  <c r="CK163" i="4"/>
  <c r="CI164" i="4"/>
  <c r="CI165" i="4"/>
  <c r="BT166" i="4"/>
  <c r="CI166" i="4"/>
  <c r="BT167" i="4"/>
  <c r="CI167" i="4"/>
  <c r="CI168" i="4"/>
  <c r="CK168" i="4"/>
  <c r="BT169" i="4"/>
  <c r="CI169" i="4"/>
  <c r="CK169" i="4"/>
  <c r="CI170" i="4"/>
  <c r="CI171" i="4"/>
  <c r="CK171" i="4"/>
  <c r="CI172" i="4"/>
  <c r="CI173" i="4"/>
  <c r="BT174" i="4"/>
  <c r="CI174" i="4"/>
  <c r="BT175" i="4"/>
  <c r="CI175" i="4"/>
  <c r="CI176" i="4"/>
  <c r="CK176" i="4"/>
  <c r="BT177" i="4"/>
  <c r="CI177" i="4"/>
  <c r="CK177" i="4"/>
  <c r="CI178" i="4"/>
  <c r="CI179" i="4"/>
  <c r="CK179" i="4"/>
  <c r="CI180" i="4"/>
  <c r="CI181" i="4"/>
  <c r="BT182" i="4"/>
  <c r="CI182" i="4"/>
  <c r="BT183" i="4"/>
  <c r="CI183" i="4"/>
  <c r="CI184" i="4"/>
  <c r="CK184" i="4"/>
  <c r="BT185" i="4"/>
  <c r="CI185" i="4"/>
  <c r="CK185" i="4"/>
  <c r="CI186" i="4"/>
  <c r="CI187" i="4"/>
  <c r="CK187" i="4"/>
  <c r="CI188" i="4"/>
  <c r="CI189" i="4"/>
  <c r="BT190" i="4"/>
  <c r="CI190" i="4"/>
  <c r="BT191" i="4"/>
  <c r="CI191" i="4"/>
  <c r="CI192" i="4"/>
  <c r="CK192" i="4"/>
  <c r="BT193" i="4"/>
  <c r="CI193" i="4"/>
  <c r="CK193" i="4"/>
  <c r="CI194" i="4"/>
  <c r="CI195" i="4"/>
  <c r="CK195" i="4"/>
  <c r="CI196" i="4"/>
  <c r="CI197" i="4"/>
  <c r="BT198" i="4"/>
  <c r="CI198" i="4"/>
  <c r="BT199" i="4"/>
  <c r="CI199" i="4"/>
  <c r="CI200" i="4"/>
  <c r="CK200" i="4"/>
  <c r="BT201" i="4"/>
  <c r="CI201" i="4"/>
  <c r="CK201" i="4"/>
  <c r="CI202" i="4"/>
  <c r="CI203" i="4"/>
  <c r="CK203" i="4"/>
  <c r="CI204" i="4"/>
  <c r="CI205" i="4"/>
  <c r="BT206" i="4"/>
  <c r="CI206" i="4"/>
  <c r="BT207" i="4"/>
  <c r="CI207" i="4"/>
  <c r="CI208" i="4"/>
  <c r="CK208" i="4"/>
  <c r="BT209" i="4"/>
  <c r="CI209" i="4"/>
  <c r="CK209" i="4"/>
  <c r="CI210" i="4"/>
  <c r="CI211" i="4"/>
  <c r="CK211" i="4"/>
  <c r="CI212" i="4"/>
  <c r="CI213" i="4"/>
  <c r="BT214" i="4"/>
  <c r="CI214" i="4"/>
  <c r="BT215" i="4"/>
  <c r="CI215" i="4"/>
  <c r="CI216" i="4"/>
  <c r="CK216" i="4"/>
  <c r="BT217" i="4"/>
  <c r="CI217" i="4"/>
  <c r="CK217" i="4"/>
  <c r="CI218" i="4"/>
  <c r="CI219" i="4"/>
  <c r="CK219" i="4"/>
  <c r="CI220" i="4"/>
  <c r="CI221" i="4"/>
  <c r="BT222" i="4"/>
  <c r="CI222" i="4"/>
  <c r="BT223" i="4"/>
  <c r="CI223" i="4"/>
  <c r="CI224" i="4"/>
  <c r="CK224" i="4"/>
  <c r="BT225" i="4"/>
  <c r="CI225" i="4"/>
  <c r="CK225" i="4"/>
  <c r="CI226" i="4"/>
  <c r="CI227" i="4"/>
  <c r="CK227" i="4"/>
  <c r="CI228" i="4"/>
  <c r="CI229" i="4"/>
  <c r="BT230" i="4"/>
  <c r="CI230" i="4"/>
  <c r="BT231" i="4"/>
  <c r="CI231" i="4"/>
  <c r="CI232" i="4"/>
  <c r="CK232" i="4"/>
  <c r="BT233" i="4"/>
  <c r="CI233" i="4"/>
  <c r="CK233" i="4"/>
  <c r="CI234" i="4"/>
  <c r="CI235" i="4"/>
  <c r="CK235" i="4"/>
  <c r="CI236" i="4"/>
  <c r="CI237" i="4"/>
  <c r="BT238" i="4"/>
  <c r="CI238" i="4"/>
  <c r="BT239" i="4"/>
  <c r="CI239" i="4"/>
  <c r="CI240" i="4"/>
  <c r="CK240" i="4"/>
  <c r="BT241" i="4"/>
  <c r="CI241" i="4"/>
  <c r="CK241" i="4"/>
  <c r="CI242" i="4"/>
  <c r="CI243" i="4"/>
  <c r="CK243" i="4"/>
  <c r="CI244" i="4"/>
  <c r="CI245" i="4"/>
  <c r="BT246" i="4"/>
  <c r="CI246" i="4"/>
  <c r="BT247" i="4"/>
  <c r="CI247" i="4"/>
  <c r="CI248" i="4"/>
  <c r="CK248" i="4"/>
  <c r="BT249" i="4"/>
  <c r="CI249" i="4"/>
  <c r="CK249" i="4"/>
  <c r="CI250" i="4"/>
  <c r="BT2" i="4"/>
  <c r="CI3" i="4"/>
  <c r="CI2" i="4"/>
  <c r="AY420" i="4"/>
  <c r="AF420" i="4"/>
  <c r="AD420" i="4"/>
  <c r="AB420" i="4"/>
  <c r="BB17" i="4"/>
  <c r="AB13" i="4"/>
  <c r="AB17" i="4" s="1"/>
  <c r="BB16" i="4"/>
  <c r="BB14" i="4"/>
  <c r="AZ10" i="4"/>
  <c r="AZ9" i="4"/>
  <c r="AZ8" i="4"/>
  <c r="AZ7" i="4"/>
  <c r="AY6" i="4"/>
  <c r="AZ6" i="4" s="1"/>
  <c r="CK3" i="4"/>
  <c r="E707" i="4"/>
  <c r="F707" i="4" s="1"/>
  <c r="R7" i="4"/>
  <c r="E608" i="4"/>
  <c r="F608" i="4" s="1"/>
  <c r="C9" i="4"/>
  <c r="D9" i="4"/>
  <c r="E601" i="4"/>
  <c r="F601" i="4" s="1"/>
  <c r="G601" i="4" s="1"/>
  <c r="I601" i="4" s="1"/>
  <c r="E604" i="4"/>
  <c r="F604" i="4" s="1"/>
  <c r="E605" i="4"/>
  <c r="F605" i="4" s="1"/>
  <c r="G605" i="4" s="1"/>
  <c r="E607" i="4"/>
  <c r="F607" i="4" s="1"/>
  <c r="E610" i="4"/>
  <c r="F610" i="4" s="1"/>
  <c r="E611" i="4"/>
  <c r="F611" i="4" s="1"/>
  <c r="E613" i="4"/>
  <c r="F613" i="4" s="1"/>
  <c r="G613" i="4" s="1"/>
  <c r="E616" i="4"/>
  <c r="F616" i="4" s="1"/>
  <c r="E618" i="4"/>
  <c r="F618" i="4" s="1"/>
  <c r="E622" i="4"/>
  <c r="F622" i="4" s="1"/>
  <c r="G622" i="4" s="1"/>
  <c r="K622" i="4" s="1"/>
  <c r="E624" i="4"/>
  <c r="F624" i="4" s="1"/>
  <c r="E626" i="4"/>
  <c r="F626" i="4"/>
  <c r="E627" i="4"/>
  <c r="F627" i="4" s="1"/>
  <c r="E628" i="4"/>
  <c r="F628" i="4" s="1"/>
  <c r="E629" i="4"/>
  <c r="F629" i="4" s="1"/>
  <c r="E631" i="4"/>
  <c r="F631" i="4" s="1"/>
  <c r="E632" i="4"/>
  <c r="F632" i="4" s="1"/>
  <c r="E633" i="4"/>
  <c r="F633" i="4"/>
  <c r="G633" i="4" s="1"/>
  <c r="E635" i="4"/>
  <c r="F635" i="4" s="1"/>
  <c r="E636" i="4"/>
  <c r="F636" i="4" s="1"/>
  <c r="E637" i="4"/>
  <c r="F637" i="4" s="1"/>
  <c r="G637" i="4" s="1"/>
  <c r="E638" i="4"/>
  <c r="F638" i="4" s="1"/>
  <c r="E639" i="4"/>
  <c r="F639" i="4" s="1"/>
  <c r="E640" i="4"/>
  <c r="F640" i="4" s="1"/>
  <c r="E641" i="4"/>
  <c r="F641" i="4" s="1"/>
  <c r="G641" i="4" s="1"/>
  <c r="E642" i="4"/>
  <c r="F642" i="4" s="1"/>
  <c r="E643" i="4"/>
  <c r="F643" i="4" s="1"/>
  <c r="E644" i="4"/>
  <c r="F644" i="4" s="1"/>
  <c r="E645" i="4"/>
  <c r="F645" i="4" s="1"/>
  <c r="G645" i="4" s="1"/>
  <c r="E646" i="4"/>
  <c r="F646" i="4" s="1"/>
  <c r="G646" i="4" s="1"/>
  <c r="K646" i="4" s="1"/>
  <c r="E647" i="4"/>
  <c r="F647" i="4" s="1"/>
  <c r="E648" i="4"/>
  <c r="F648" i="4" s="1"/>
  <c r="E649" i="4"/>
  <c r="F649" i="4" s="1"/>
  <c r="G649" i="4" s="1"/>
  <c r="E650" i="4"/>
  <c r="F650" i="4" s="1"/>
  <c r="E651" i="4"/>
  <c r="F651" i="4"/>
  <c r="E652" i="4"/>
  <c r="F652" i="4" s="1"/>
  <c r="E653" i="4"/>
  <c r="F653" i="4" s="1"/>
  <c r="G653" i="4" s="1"/>
  <c r="J653" i="4" s="1"/>
  <c r="E654" i="4"/>
  <c r="F654" i="4"/>
  <c r="G654" i="4" s="1"/>
  <c r="K654" i="4" s="1"/>
  <c r="E655" i="4"/>
  <c r="F655" i="4" s="1"/>
  <c r="E656" i="4"/>
  <c r="F656" i="4" s="1"/>
  <c r="E657" i="4"/>
  <c r="F657" i="4" s="1"/>
  <c r="E658" i="4"/>
  <c r="F658" i="4" s="1"/>
  <c r="E659" i="4"/>
  <c r="F659" i="4" s="1"/>
  <c r="E660" i="4"/>
  <c r="F660" i="4" s="1"/>
  <c r="E661" i="4"/>
  <c r="F661" i="4"/>
  <c r="G661" i="4" s="1"/>
  <c r="E662" i="4"/>
  <c r="F662" i="4"/>
  <c r="G662" i="4" s="1"/>
  <c r="E663" i="4"/>
  <c r="F663" i="4" s="1"/>
  <c r="E664" i="4"/>
  <c r="F664" i="4" s="1"/>
  <c r="E665" i="4"/>
  <c r="F665" i="4" s="1"/>
  <c r="G665" i="4" s="1"/>
  <c r="E666" i="4"/>
  <c r="F666" i="4" s="1"/>
  <c r="E667" i="4"/>
  <c r="F667" i="4" s="1"/>
  <c r="E668" i="4"/>
  <c r="F668" i="4"/>
  <c r="E669" i="4"/>
  <c r="F669" i="4" s="1"/>
  <c r="G669" i="4" s="1"/>
  <c r="J669" i="4" s="1"/>
  <c r="E670" i="4"/>
  <c r="F670" i="4"/>
  <c r="G670" i="4" s="1"/>
  <c r="E671" i="4"/>
  <c r="F671" i="4" s="1"/>
  <c r="Z671" i="4" s="1"/>
  <c r="E672" i="4"/>
  <c r="F672" i="4"/>
  <c r="E673" i="4"/>
  <c r="F673" i="4" s="1"/>
  <c r="G673" i="4" s="1"/>
  <c r="E674" i="4"/>
  <c r="F674" i="4" s="1"/>
  <c r="E675" i="4"/>
  <c r="F675" i="4" s="1"/>
  <c r="E676" i="4"/>
  <c r="F676" i="4" s="1"/>
  <c r="E677" i="4"/>
  <c r="F677" i="4" s="1"/>
  <c r="G677" i="4" s="1"/>
  <c r="E678" i="4"/>
  <c r="F678" i="4"/>
  <c r="G678" i="4" s="1"/>
  <c r="E679" i="4"/>
  <c r="F679" i="4" s="1"/>
  <c r="E680" i="4"/>
  <c r="F680" i="4"/>
  <c r="E681" i="4"/>
  <c r="F681" i="4" s="1"/>
  <c r="G681" i="4" s="1"/>
  <c r="E682" i="4"/>
  <c r="F682" i="4"/>
  <c r="E683" i="4"/>
  <c r="F683" i="4" s="1"/>
  <c r="E684" i="4"/>
  <c r="F684" i="4" s="1"/>
  <c r="E685" i="4"/>
  <c r="F685" i="4" s="1"/>
  <c r="G685" i="4" s="1"/>
  <c r="E686" i="4"/>
  <c r="F686" i="4" s="1"/>
  <c r="G686" i="4" s="1"/>
  <c r="E687" i="4"/>
  <c r="F687" i="4" s="1"/>
  <c r="E688" i="4"/>
  <c r="F688" i="4" s="1"/>
  <c r="E689" i="4"/>
  <c r="F689" i="4" s="1"/>
  <c r="G689" i="4" s="1"/>
  <c r="K689" i="4" s="1"/>
  <c r="E690" i="4"/>
  <c r="F690" i="4" s="1"/>
  <c r="E691" i="4"/>
  <c r="F691" i="4" s="1"/>
  <c r="E692" i="4"/>
  <c r="F692" i="4" s="1"/>
  <c r="E693" i="4"/>
  <c r="F693" i="4" s="1"/>
  <c r="G693" i="4" s="1"/>
  <c r="E694" i="4"/>
  <c r="F694" i="4" s="1"/>
  <c r="G694" i="4" s="1"/>
  <c r="K694" i="4" s="1"/>
  <c r="E695" i="4"/>
  <c r="F695" i="4" s="1"/>
  <c r="E696" i="4"/>
  <c r="F696" i="4" s="1"/>
  <c r="E697" i="4"/>
  <c r="F697" i="4"/>
  <c r="G697" i="4" s="1"/>
  <c r="E698" i="4"/>
  <c r="F698" i="4"/>
  <c r="E699" i="4"/>
  <c r="F699" i="4" s="1"/>
  <c r="E700" i="4"/>
  <c r="F700" i="4" s="1"/>
  <c r="E702" i="4"/>
  <c r="F702" i="4" s="1"/>
  <c r="G702" i="4" s="1"/>
  <c r="K702" i="4" s="1"/>
  <c r="E703" i="4"/>
  <c r="F703" i="4" s="1"/>
  <c r="G703" i="4" s="1"/>
  <c r="E704" i="4"/>
  <c r="F704" i="4"/>
  <c r="E705" i="4"/>
  <c r="F705" i="4" s="1"/>
  <c r="E706" i="4"/>
  <c r="F706" i="4"/>
  <c r="G706" i="4" s="1"/>
  <c r="E701" i="4"/>
  <c r="F701" i="4" s="1"/>
  <c r="E85" i="4"/>
  <c r="F85" i="4" s="1"/>
  <c r="G85" i="4" s="1"/>
  <c r="I85" i="4" s="1"/>
  <c r="E86" i="4"/>
  <c r="F86" i="4"/>
  <c r="E87" i="4"/>
  <c r="F87" i="4" s="1"/>
  <c r="Z87" i="4" s="1"/>
  <c r="E88" i="4"/>
  <c r="F88" i="4"/>
  <c r="E89" i="4"/>
  <c r="F89" i="4" s="1"/>
  <c r="G89" i="4" s="1"/>
  <c r="E90" i="4"/>
  <c r="F90" i="4" s="1"/>
  <c r="G90" i="4" s="1"/>
  <c r="E91" i="4"/>
  <c r="F91" i="4" s="1"/>
  <c r="E92" i="4"/>
  <c r="F92" i="4" s="1"/>
  <c r="E93" i="4"/>
  <c r="F93" i="4" s="1"/>
  <c r="G93" i="4" s="1"/>
  <c r="E94" i="4"/>
  <c r="F94" i="4" s="1"/>
  <c r="E95" i="4"/>
  <c r="F95" i="4" s="1"/>
  <c r="E96" i="4"/>
  <c r="F96" i="4" s="1"/>
  <c r="G96" i="4" s="1"/>
  <c r="E97" i="4"/>
  <c r="F97" i="4" s="1"/>
  <c r="E98" i="4"/>
  <c r="F98" i="4"/>
  <c r="E99" i="4"/>
  <c r="F99" i="4" s="1"/>
  <c r="E100" i="4"/>
  <c r="F100" i="4" s="1"/>
  <c r="E101" i="4"/>
  <c r="F101" i="4" s="1"/>
  <c r="E102" i="4"/>
  <c r="F102" i="4" s="1"/>
  <c r="G102" i="4" s="1"/>
  <c r="I102" i="4" s="1"/>
  <c r="E103" i="4"/>
  <c r="F103" i="4" s="1"/>
  <c r="E104" i="4"/>
  <c r="F104" i="4" s="1"/>
  <c r="G104" i="4" s="1"/>
  <c r="E105" i="4"/>
  <c r="F105" i="4" s="1"/>
  <c r="G105" i="4" s="1"/>
  <c r="E106" i="4"/>
  <c r="F106" i="4" s="1"/>
  <c r="E107" i="4"/>
  <c r="F107" i="4" s="1"/>
  <c r="E108" i="4"/>
  <c r="F108" i="4" s="1"/>
  <c r="E109" i="4"/>
  <c r="F109" i="4" s="1"/>
  <c r="G109" i="4" s="1"/>
  <c r="E110" i="4"/>
  <c r="F110" i="4"/>
  <c r="E111" i="4"/>
  <c r="F111" i="4" s="1"/>
  <c r="Z111" i="4" s="1"/>
  <c r="E112" i="4"/>
  <c r="F112" i="4" s="1"/>
  <c r="E113" i="4"/>
  <c r="F113" i="4" s="1"/>
  <c r="E114" i="4"/>
  <c r="F114" i="4" s="1"/>
  <c r="E115" i="4"/>
  <c r="F115" i="4" s="1"/>
  <c r="E116" i="4"/>
  <c r="F116" i="4" s="1"/>
  <c r="E117" i="4"/>
  <c r="F117" i="4" s="1"/>
  <c r="G117" i="4" s="1"/>
  <c r="I117" i="4" s="1"/>
  <c r="E118" i="4"/>
  <c r="F118" i="4" s="1"/>
  <c r="E119" i="4"/>
  <c r="F119" i="4" s="1"/>
  <c r="Z119" i="4" s="1"/>
  <c r="E120" i="4"/>
  <c r="F120" i="4" s="1"/>
  <c r="E121" i="4"/>
  <c r="F121" i="4" s="1"/>
  <c r="G121" i="4" s="1"/>
  <c r="E122" i="4"/>
  <c r="F122" i="4" s="1"/>
  <c r="E123" i="4"/>
  <c r="F123" i="4" s="1"/>
  <c r="E124" i="4"/>
  <c r="F124" i="4" s="1"/>
  <c r="E125" i="4"/>
  <c r="F125" i="4" s="1"/>
  <c r="E126" i="4"/>
  <c r="F126" i="4" s="1"/>
  <c r="E127" i="4"/>
  <c r="F127" i="4" s="1"/>
  <c r="Z127" i="4" s="1"/>
  <c r="E128" i="4"/>
  <c r="F128" i="4" s="1"/>
  <c r="E129" i="4"/>
  <c r="F129" i="4" s="1"/>
  <c r="E130" i="4"/>
  <c r="F130" i="4" s="1"/>
  <c r="E131" i="4"/>
  <c r="F131" i="4" s="1"/>
  <c r="E132" i="4"/>
  <c r="F132" i="4" s="1"/>
  <c r="E133" i="4"/>
  <c r="F133" i="4" s="1"/>
  <c r="G133" i="4" s="1"/>
  <c r="E134" i="4"/>
  <c r="F134" i="4" s="1"/>
  <c r="E135" i="4"/>
  <c r="F135" i="4" s="1"/>
  <c r="E136" i="4"/>
  <c r="F136" i="4" s="1"/>
  <c r="E137" i="4"/>
  <c r="F137" i="4" s="1"/>
  <c r="G137" i="4" s="1"/>
  <c r="E138" i="4"/>
  <c r="F138" i="4" s="1"/>
  <c r="E139" i="4"/>
  <c r="F139" i="4" s="1"/>
  <c r="E140" i="4"/>
  <c r="F140" i="4" s="1"/>
  <c r="E141" i="4"/>
  <c r="F141" i="4" s="1"/>
  <c r="G141" i="4" s="1"/>
  <c r="E142" i="4"/>
  <c r="F142" i="4" s="1"/>
  <c r="E143" i="4"/>
  <c r="F143" i="4" s="1"/>
  <c r="Z143" i="4" s="1"/>
  <c r="E144" i="4"/>
  <c r="F144" i="4"/>
  <c r="E145" i="4"/>
  <c r="F145" i="4" s="1"/>
  <c r="G145" i="4" s="1"/>
  <c r="E146" i="4"/>
  <c r="F146" i="4" s="1"/>
  <c r="E147" i="4"/>
  <c r="F147" i="4" s="1"/>
  <c r="E148" i="4"/>
  <c r="F148" i="4" s="1"/>
  <c r="G148" i="4" s="1"/>
  <c r="E149" i="4"/>
  <c r="F149" i="4"/>
  <c r="E150" i="4"/>
  <c r="F150" i="4" s="1"/>
  <c r="E151" i="4"/>
  <c r="F151" i="4" s="1"/>
  <c r="Z151" i="4" s="1"/>
  <c r="E152" i="4"/>
  <c r="F152" i="4" s="1"/>
  <c r="E153" i="4"/>
  <c r="F153" i="4" s="1"/>
  <c r="E154" i="4"/>
  <c r="F154" i="4" s="1"/>
  <c r="E155" i="4"/>
  <c r="F155" i="4" s="1"/>
  <c r="G155" i="4" s="1"/>
  <c r="E156" i="4"/>
  <c r="F156" i="4" s="1"/>
  <c r="E157" i="4"/>
  <c r="F157" i="4" s="1"/>
  <c r="E158" i="4"/>
  <c r="F158" i="4" s="1"/>
  <c r="E159" i="4"/>
  <c r="F159" i="4" s="1"/>
  <c r="E160" i="4"/>
  <c r="F160" i="4" s="1"/>
  <c r="E161" i="4"/>
  <c r="F161" i="4" s="1"/>
  <c r="E162" i="4"/>
  <c r="F162" i="4" s="1"/>
  <c r="E163" i="4"/>
  <c r="F163" i="4" s="1"/>
  <c r="E164" i="4"/>
  <c r="F164" i="4" s="1"/>
  <c r="G164" i="4" s="1"/>
  <c r="E165" i="4"/>
  <c r="F165" i="4" s="1"/>
  <c r="E166" i="4"/>
  <c r="F166" i="4" s="1"/>
  <c r="G166" i="4" s="1"/>
  <c r="E167" i="4"/>
  <c r="F167" i="4" s="1"/>
  <c r="Z167" i="4" s="1"/>
  <c r="E168" i="4"/>
  <c r="F168" i="4" s="1"/>
  <c r="E169" i="4"/>
  <c r="F169" i="4" s="1"/>
  <c r="G169" i="4" s="1"/>
  <c r="E170" i="4"/>
  <c r="F170" i="4" s="1"/>
  <c r="E171" i="4"/>
  <c r="F171" i="4" s="1"/>
  <c r="E172" i="4"/>
  <c r="F172" i="4" s="1"/>
  <c r="G172" i="4" s="1"/>
  <c r="E173" i="4"/>
  <c r="F173" i="4" s="1"/>
  <c r="G173" i="4" s="1"/>
  <c r="E174" i="4"/>
  <c r="F174" i="4"/>
  <c r="E175" i="4"/>
  <c r="F175" i="4" s="1"/>
  <c r="E176" i="4"/>
  <c r="F176" i="4"/>
  <c r="G176" i="4" s="1"/>
  <c r="E177" i="4"/>
  <c r="F177" i="4" s="1"/>
  <c r="E178" i="4"/>
  <c r="F178" i="4" s="1"/>
  <c r="E179" i="4"/>
  <c r="F179" i="4" s="1"/>
  <c r="E180" i="4"/>
  <c r="F180" i="4" s="1"/>
  <c r="E181" i="4"/>
  <c r="F181" i="4"/>
  <c r="E182" i="4"/>
  <c r="F182" i="4" s="1"/>
  <c r="E183" i="4"/>
  <c r="F183" i="4" s="1"/>
  <c r="E184" i="4"/>
  <c r="F184" i="4" s="1"/>
  <c r="G184" i="4" s="1"/>
  <c r="E185" i="4"/>
  <c r="F185" i="4" s="1"/>
  <c r="E186" i="4"/>
  <c r="F186" i="4" s="1"/>
  <c r="E187" i="4"/>
  <c r="F187" i="4" s="1"/>
  <c r="E188" i="4"/>
  <c r="F188" i="4"/>
  <c r="G188" i="4" s="1"/>
  <c r="J188" i="4" s="1"/>
  <c r="E189" i="4"/>
  <c r="F189" i="4" s="1"/>
  <c r="G189" i="4" s="1"/>
  <c r="E190" i="4"/>
  <c r="F190" i="4" s="1"/>
  <c r="G190" i="4" s="1"/>
  <c r="E191" i="4"/>
  <c r="F191" i="4" s="1"/>
  <c r="Z191" i="4" s="1"/>
  <c r="E192" i="4"/>
  <c r="F192" i="4" s="1"/>
  <c r="E193" i="4"/>
  <c r="F193" i="4" s="1"/>
  <c r="E194" i="4"/>
  <c r="F194" i="4"/>
  <c r="E195" i="4"/>
  <c r="F195" i="4" s="1"/>
  <c r="P195" i="4" s="1"/>
  <c r="E196" i="4"/>
  <c r="F196" i="4" s="1"/>
  <c r="E197" i="4"/>
  <c r="F197" i="4" s="1"/>
  <c r="G197" i="4" s="1"/>
  <c r="E198" i="4"/>
  <c r="F198" i="4" s="1"/>
  <c r="E199" i="4"/>
  <c r="F199" i="4" s="1"/>
  <c r="Z199" i="4" s="1"/>
  <c r="E200" i="4"/>
  <c r="F200" i="4" s="1"/>
  <c r="E201" i="4"/>
  <c r="F201" i="4" s="1"/>
  <c r="G201" i="4" s="1"/>
  <c r="H201" i="4" s="1"/>
  <c r="E202" i="4"/>
  <c r="F202" i="4" s="1"/>
  <c r="E203" i="4"/>
  <c r="F203" i="4" s="1"/>
  <c r="E204" i="4"/>
  <c r="F204" i="4" s="1"/>
  <c r="E205" i="4"/>
  <c r="F205" i="4" s="1"/>
  <c r="E206" i="4"/>
  <c r="F206" i="4" s="1"/>
  <c r="E207" i="4"/>
  <c r="F207" i="4" s="1"/>
  <c r="E208" i="4"/>
  <c r="F208" i="4" s="1"/>
  <c r="E209" i="4"/>
  <c r="F209" i="4" s="1"/>
  <c r="E210" i="4"/>
  <c r="F210" i="4" s="1"/>
  <c r="E211" i="4"/>
  <c r="F211" i="4" s="1"/>
  <c r="G211" i="4" s="1"/>
  <c r="E212" i="4"/>
  <c r="F212" i="4" s="1"/>
  <c r="G212" i="4" s="1"/>
  <c r="E213" i="4"/>
  <c r="F213" i="4" s="1"/>
  <c r="G213" i="4" s="1"/>
  <c r="E214" i="4"/>
  <c r="F214" i="4" s="1"/>
  <c r="E215" i="4"/>
  <c r="F215" i="4" s="1"/>
  <c r="Z215" i="4" s="1"/>
  <c r="E216" i="4"/>
  <c r="F216" i="4" s="1"/>
  <c r="E217" i="4"/>
  <c r="F217" i="4" s="1"/>
  <c r="E218" i="4"/>
  <c r="F218" i="4" s="1"/>
  <c r="E219" i="4"/>
  <c r="F219" i="4" s="1"/>
  <c r="P219" i="4" s="1"/>
  <c r="E220" i="4"/>
  <c r="F220" i="4" s="1"/>
  <c r="E221" i="4"/>
  <c r="F221" i="4" s="1"/>
  <c r="E222" i="4"/>
  <c r="F222" i="4" s="1"/>
  <c r="G222" i="4" s="1"/>
  <c r="I222" i="4" s="1"/>
  <c r="E223" i="4"/>
  <c r="F223" i="4" s="1"/>
  <c r="Z223" i="4" s="1"/>
  <c r="E224" i="4"/>
  <c r="F224" i="4" s="1"/>
  <c r="E225" i="4"/>
  <c r="F225" i="4" s="1"/>
  <c r="E226" i="4"/>
  <c r="F226" i="4" s="1"/>
  <c r="G226" i="4" s="1"/>
  <c r="E227" i="4"/>
  <c r="F227" i="4" s="1"/>
  <c r="E228" i="4"/>
  <c r="F228" i="4" s="1"/>
  <c r="E229" i="4"/>
  <c r="F229" i="4" s="1"/>
  <c r="E230" i="4"/>
  <c r="F230" i="4" s="1"/>
  <c r="G230" i="4" s="1"/>
  <c r="J230" i="4" s="1"/>
  <c r="E231" i="4"/>
  <c r="F231" i="4"/>
  <c r="E232" i="4"/>
  <c r="F232" i="4" s="1"/>
  <c r="G232" i="4" s="1"/>
  <c r="E233" i="4"/>
  <c r="F233" i="4" s="1"/>
  <c r="G233" i="4" s="1"/>
  <c r="E234" i="4"/>
  <c r="F234" i="4" s="1"/>
  <c r="E235" i="4"/>
  <c r="F235" i="4" s="1"/>
  <c r="E236" i="4"/>
  <c r="F236" i="4" s="1"/>
  <c r="G236" i="4" s="1"/>
  <c r="E237" i="4"/>
  <c r="F237" i="4" s="1"/>
  <c r="E238" i="4"/>
  <c r="F238" i="4" s="1"/>
  <c r="E239" i="4"/>
  <c r="F239" i="4" s="1"/>
  <c r="Z239" i="4" s="1"/>
  <c r="E240" i="4"/>
  <c r="F240" i="4" s="1"/>
  <c r="G240" i="4" s="1"/>
  <c r="H240" i="4" s="1"/>
  <c r="E241" i="4"/>
  <c r="F241" i="4" s="1"/>
  <c r="E242" i="4"/>
  <c r="F242" i="4" s="1"/>
  <c r="E243" i="4"/>
  <c r="F243" i="4" s="1"/>
  <c r="E244" i="4"/>
  <c r="F244" i="4" s="1"/>
  <c r="E245" i="4"/>
  <c r="F245" i="4" s="1"/>
  <c r="E246" i="4"/>
  <c r="F246" i="4" s="1"/>
  <c r="E247" i="4"/>
  <c r="F247" i="4" s="1"/>
  <c r="Z247" i="4" s="1"/>
  <c r="E248" i="4"/>
  <c r="F248" i="4" s="1"/>
  <c r="E249" i="4"/>
  <c r="F249" i="4" s="1"/>
  <c r="E250" i="4"/>
  <c r="F250" i="4" s="1"/>
  <c r="E251" i="4"/>
  <c r="F251" i="4" s="1"/>
  <c r="E252" i="4"/>
  <c r="F252" i="4"/>
  <c r="E253" i="4"/>
  <c r="F253" i="4" s="1"/>
  <c r="E254" i="4"/>
  <c r="F254" i="4" s="1"/>
  <c r="E255" i="4"/>
  <c r="F255" i="4" s="1"/>
  <c r="Z255" i="4" s="1"/>
  <c r="E256" i="4"/>
  <c r="F256" i="4" s="1"/>
  <c r="E257" i="4"/>
  <c r="F257" i="4" s="1"/>
  <c r="E258" i="4"/>
  <c r="F258" i="4" s="1"/>
  <c r="G258" i="4" s="1"/>
  <c r="J258" i="4" s="1"/>
  <c r="E259" i="4"/>
  <c r="F259" i="4" s="1"/>
  <c r="E260" i="4"/>
  <c r="F260" i="4"/>
  <c r="E261" i="4"/>
  <c r="F261" i="4" s="1"/>
  <c r="E262" i="4"/>
  <c r="F262" i="4" s="1"/>
  <c r="E263" i="4"/>
  <c r="F263" i="4" s="1"/>
  <c r="E264" i="4"/>
  <c r="F264" i="4" s="1"/>
  <c r="G264" i="4" s="1"/>
  <c r="J264" i="4" s="1"/>
  <c r="E265" i="4"/>
  <c r="F265" i="4" s="1"/>
  <c r="G265" i="4" s="1"/>
  <c r="I265" i="4" s="1"/>
  <c r="E266" i="4"/>
  <c r="F266" i="4" s="1"/>
  <c r="E267" i="4"/>
  <c r="F267" i="4" s="1"/>
  <c r="E268" i="4"/>
  <c r="F268" i="4" s="1"/>
  <c r="E269" i="4"/>
  <c r="F269" i="4" s="1"/>
  <c r="E270" i="4"/>
  <c r="F270" i="4" s="1"/>
  <c r="G270" i="4" s="1"/>
  <c r="E271" i="4"/>
  <c r="F271" i="4" s="1"/>
  <c r="E272" i="4"/>
  <c r="F272" i="4"/>
  <c r="E273" i="4"/>
  <c r="F273" i="4" s="1"/>
  <c r="E274" i="4"/>
  <c r="F274" i="4" s="1"/>
  <c r="E275" i="4"/>
  <c r="F275" i="4" s="1"/>
  <c r="E276" i="4"/>
  <c r="F276" i="4" s="1"/>
  <c r="Z276" i="4" s="1"/>
  <c r="E277" i="4"/>
  <c r="F277" i="4" s="1"/>
  <c r="G277" i="4" s="1"/>
  <c r="I277" i="4" s="1"/>
  <c r="E278" i="4"/>
  <c r="F278" i="4" s="1"/>
  <c r="E279" i="4"/>
  <c r="F279" i="4" s="1"/>
  <c r="G279" i="4" s="1"/>
  <c r="I279" i="4" s="1"/>
  <c r="E280" i="4"/>
  <c r="F280" i="4" s="1"/>
  <c r="E281" i="4"/>
  <c r="F281" i="4" s="1"/>
  <c r="E282" i="4"/>
  <c r="F282" i="4" s="1"/>
  <c r="Z282" i="4" s="1"/>
  <c r="E283" i="4"/>
  <c r="F283" i="4" s="1"/>
  <c r="E284" i="4"/>
  <c r="F284" i="4" s="1"/>
  <c r="G284" i="4" s="1"/>
  <c r="J284" i="4" s="1"/>
  <c r="E285" i="4"/>
  <c r="F285" i="4" s="1"/>
  <c r="E286" i="4"/>
  <c r="F286" i="4" s="1"/>
  <c r="G286" i="4" s="1"/>
  <c r="J286" i="4" s="1"/>
  <c r="E287" i="4"/>
  <c r="F287" i="4" s="1"/>
  <c r="P287" i="4" s="1"/>
  <c r="E288" i="4"/>
  <c r="F288" i="4" s="1"/>
  <c r="G288" i="4" s="1"/>
  <c r="J288" i="4" s="1"/>
  <c r="E289" i="4"/>
  <c r="F289" i="4" s="1"/>
  <c r="E290" i="4"/>
  <c r="F290" i="4" s="1"/>
  <c r="G290" i="4" s="1"/>
  <c r="J290" i="4" s="1"/>
  <c r="E291" i="4"/>
  <c r="F291" i="4" s="1"/>
  <c r="E292" i="4"/>
  <c r="F292" i="4"/>
  <c r="E293" i="4"/>
  <c r="F293" i="4" s="1"/>
  <c r="E294" i="4"/>
  <c r="F294" i="4" s="1"/>
  <c r="E295" i="4"/>
  <c r="F295" i="4" s="1"/>
  <c r="E296" i="4"/>
  <c r="F296" i="4" s="1"/>
  <c r="E297" i="4"/>
  <c r="F297" i="4" s="1"/>
  <c r="G297" i="4" s="1"/>
  <c r="E298" i="4"/>
  <c r="F298" i="4" s="1"/>
  <c r="E299" i="4"/>
  <c r="F299" i="4" s="1"/>
  <c r="E300" i="4"/>
  <c r="F300" i="4" s="1"/>
  <c r="E301" i="4"/>
  <c r="F301" i="4" s="1"/>
  <c r="E302" i="4"/>
  <c r="F302" i="4" s="1"/>
  <c r="E303" i="4"/>
  <c r="F303" i="4" s="1"/>
  <c r="E304" i="4"/>
  <c r="F304" i="4" s="1"/>
  <c r="G304" i="4" s="1"/>
  <c r="I304" i="4" s="1"/>
  <c r="E305" i="4"/>
  <c r="F305" i="4" s="1"/>
  <c r="E306" i="4"/>
  <c r="F306" i="4" s="1"/>
  <c r="E307" i="4"/>
  <c r="F307" i="4" s="1"/>
  <c r="E308" i="4"/>
  <c r="F308" i="4" s="1"/>
  <c r="E309" i="4"/>
  <c r="F309" i="4" s="1"/>
  <c r="E310" i="4"/>
  <c r="F310" i="4" s="1"/>
  <c r="G310" i="4" s="1"/>
  <c r="J310" i="4" s="1"/>
  <c r="E311" i="4"/>
  <c r="F311" i="4" s="1"/>
  <c r="E312" i="4"/>
  <c r="F312" i="4" s="1"/>
  <c r="E313" i="4"/>
  <c r="F313" i="4" s="1"/>
  <c r="G313" i="4" s="1"/>
  <c r="E314" i="4"/>
  <c r="F314" i="4" s="1"/>
  <c r="E315" i="4"/>
  <c r="F315" i="4" s="1"/>
  <c r="E316" i="4"/>
  <c r="F316" i="4" s="1"/>
  <c r="G316" i="4" s="1"/>
  <c r="I316" i="4" s="1"/>
  <c r="E317" i="4"/>
  <c r="F317" i="4" s="1"/>
  <c r="E318" i="4"/>
  <c r="F318" i="4" s="1"/>
  <c r="E319" i="4"/>
  <c r="F319" i="4" s="1"/>
  <c r="E320" i="4"/>
  <c r="F320" i="4" s="1"/>
  <c r="E321" i="4"/>
  <c r="F321" i="4" s="1"/>
  <c r="E322" i="4"/>
  <c r="F322" i="4"/>
  <c r="G322" i="4" s="1"/>
  <c r="J322" i="4" s="1"/>
  <c r="E323" i="4"/>
  <c r="F323" i="4" s="1"/>
  <c r="E324" i="4"/>
  <c r="F324" i="4" s="1"/>
  <c r="G324" i="4" s="1"/>
  <c r="J324" i="4" s="1"/>
  <c r="E325" i="4"/>
  <c r="F325" i="4" s="1"/>
  <c r="G325" i="4" s="1"/>
  <c r="J325" i="4" s="1"/>
  <c r="E326" i="4"/>
  <c r="F326" i="4" s="1"/>
  <c r="Z326" i="4" s="1"/>
  <c r="E327" i="4"/>
  <c r="F327" i="4" s="1"/>
  <c r="E328" i="4"/>
  <c r="F328" i="4" s="1"/>
  <c r="E329" i="4"/>
  <c r="F329" i="4" s="1"/>
  <c r="G329" i="4" s="1"/>
  <c r="J329" i="4" s="1"/>
  <c r="E330" i="4"/>
  <c r="F330" i="4" s="1"/>
  <c r="E331" i="4"/>
  <c r="F331" i="4" s="1"/>
  <c r="E332" i="4"/>
  <c r="F332" i="4" s="1"/>
  <c r="E333" i="4"/>
  <c r="F333" i="4" s="1"/>
  <c r="E334" i="4"/>
  <c r="F334" i="4" s="1"/>
  <c r="E335" i="4"/>
  <c r="F335" i="4" s="1"/>
  <c r="G335" i="4" s="1"/>
  <c r="J335" i="4" s="1"/>
  <c r="E336" i="4"/>
  <c r="F336" i="4" s="1"/>
  <c r="Z336" i="4" s="1"/>
  <c r="E337" i="4"/>
  <c r="F337" i="4" s="1"/>
  <c r="E338" i="4"/>
  <c r="F338" i="4" s="1"/>
  <c r="Z338" i="4" s="1"/>
  <c r="E339" i="4"/>
  <c r="F339" i="4" s="1"/>
  <c r="E340" i="4"/>
  <c r="F340" i="4" s="1"/>
  <c r="E341" i="4"/>
  <c r="F341" i="4" s="1"/>
  <c r="G341" i="4" s="1"/>
  <c r="J341" i="4" s="1"/>
  <c r="E342" i="4"/>
  <c r="F342" i="4" s="1"/>
  <c r="G342" i="4" s="1"/>
  <c r="J342" i="4" s="1"/>
  <c r="E343" i="4"/>
  <c r="F343" i="4" s="1"/>
  <c r="E344" i="4"/>
  <c r="F344" i="4" s="1"/>
  <c r="E345" i="4"/>
  <c r="F345" i="4" s="1"/>
  <c r="Z345" i="4" s="1"/>
  <c r="E346" i="4"/>
  <c r="F346" i="4" s="1"/>
  <c r="G346" i="4" s="1"/>
  <c r="J346" i="4" s="1"/>
  <c r="E347" i="4"/>
  <c r="F347" i="4" s="1"/>
  <c r="G347" i="4" s="1"/>
  <c r="J347" i="4" s="1"/>
  <c r="E348" i="4"/>
  <c r="F348" i="4" s="1"/>
  <c r="G348" i="4" s="1"/>
  <c r="I348" i="4" s="1"/>
  <c r="E349" i="4"/>
  <c r="F349" i="4" s="1"/>
  <c r="E350" i="4"/>
  <c r="F350" i="4" s="1"/>
  <c r="E351" i="4"/>
  <c r="F351" i="4" s="1"/>
  <c r="E352" i="4"/>
  <c r="F352" i="4" s="1"/>
  <c r="E353" i="4"/>
  <c r="F353" i="4" s="1"/>
  <c r="E354" i="4"/>
  <c r="F354" i="4" s="1"/>
  <c r="E355" i="4"/>
  <c r="F355" i="4" s="1"/>
  <c r="E356" i="4"/>
  <c r="F356" i="4" s="1"/>
  <c r="E357" i="4"/>
  <c r="F357" i="4" s="1"/>
  <c r="E358" i="4"/>
  <c r="F358" i="4" s="1"/>
  <c r="E359" i="4"/>
  <c r="F359" i="4" s="1"/>
  <c r="E360" i="4"/>
  <c r="F360" i="4" s="1"/>
  <c r="G360" i="4" s="1"/>
  <c r="K360" i="4" s="1"/>
  <c r="E361" i="4"/>
  <c r="F361" i="4" s="1"/>
  <c r="G361" i="4" s="1"/>
  <c r="J361" i="4" s="1"/>
  <c r="E362" i="4"/>
  <c r="F362" i="4" s="1"/>
  <c r="G362" i="4" s="1"/>
  <c r="E363" i="4"/>
  <c r="F363" i="4" s="1"/>
  <c r="Z363" i="4" s="1"/>
  <c r="E364" i="4"/>
  <c r="F364" i="4" s="1"/>
  <c r="E365" i="4"/>
  <c r="F365" i="4" s="1"/>
  <c r="E366" i="4"/>
  <c r="F366" i="4" s="1"/>
  <c r="E367" i="4"/>
  <c r="F367" i="4" s="1"/>
  <c r="G367" i="4" s="1"/>
  <c r="E368" i="4"/>
  <c r="F368" i="4" s="1"/>
  <c r="E369" i="4"/>
  <c r="F369" i="4" s="1"/>
  <c r="E370" i="4"/>
  <c r="F370" i="4" s="1"/>
  <c r="E371" i="4"/>
  <c r="F371" i="4" s="1"/>
  <c r="E372" i="4"/>
  <c r="F372" i="4" s="1"/>
  <c r="E373" i="4"/>
  <c r="F373" i="4" s="1"/>
  <c r="G373" i="4" s="1"/>
  <c r="H373" i="4" s="1"/>
  <c r="E374" i="4"/>
  <c r="F374" i="4" s="1"/>
  <c r="G374" i="4" s="1"/>
  <c r="I374" i="4" s="1"/>
  <c r="E375" i="4"/>
  <c r="F375" i="4" s="1"/>
  <c r="E376" i="4"/>
  <c r="F376" i="4" s="1"/>
  <c r="E377" i="4"/>
  <c r="F377" i="4" s="1"/>
  <c r="E378" i="4"/>
  <c r="F378" i="4" s="1"/>
  <c r="G378" i="4" s="1"/>
  <c r="E379" i="4"/>
  <c r="F379" i="4" s="1"/>
  <c r="G379" i="4" s="1"/>
  <c r="I379" i="4" s="1"/>
  <c r="E380" i="4"/>
  <c r="F380" i="4" s="1"/>
  <c r="E381" i="4"/>
  <c r="F381" i="4" s="1"/>
  <c r="E382" i="4"/>
  <c r="F382" i="4" s="1"/>
  <c r="E383" i="4"/>
  <c r="F383" i="4" s="1"/>
  <c r="E384" i="4"/>
  <c r="F384" i="4" s="1"/>
  <c r="E385" i="4"/>
  <c r="F385" i="4" s="1"/>
  <c r="E386" i="4"/>
  <c r="F386" i="4" s="1"/>
  <c r="E387" i="4"/>
  <c r="F387" i="4" s="1"/>
  <c r="G387" i="4" s="1"/>
  <c r="E388" i="4"/>
  <c r="F388" i="4" s="1"/>
  <c r="E389" i="4"/>
  <c r="F389" i="4" s="1"/>
  <c r="E390" i="4"/>
  <c r="F390" i="4" s="1"/>
  <c r="E391" i="4"/>
  <c r="F391" i="4" s="1"/>
  <c r="E392" i="4"/>
  <c r="F392" i="4" s="1"/>
  <c r="E393" i="4"/>
  <c r="F393" i="4" s="1"/>
  <c r="G393" i="4" s="1"/>
  <c r="J393" i="4" s="1"/>
  <c r="E394" i="4"/>
  <c r="F394" i="4" s="1"/>
  <c r="E395" i="4"/>
  <c r="F395" i="4"/>
  <c r="E396" i="4"/>
  <c r="F396" i="4" s="1"/>
  <c r="G396" i="4" s="1"/>
  <c r="E397" i="4"/>
  <c r="F397" i="4" s="1"/>
  <c r="G397" i="4" s="1"/>
  <c r="J397" i="4" s="1"/>
  <c r="E398" i="4"/>
  <c r="F398" i="4" s="1"/>
  <c r="G398" i="4" s="1"/>
  <c r="E399" i="4"/>
  <c r="F399" i="4"/>
  <c r="G399" i="4" s="1"/>
  <c r="J399" i="4" s="1"/>
  <c r="E400" i="4"/>
  <c r="F400" i="4" s="1"/>
  <c r="E401" i="4"/>
  <c r="F401" i="4" s="1"/>
  <c r="E402" i="4"/>
  <c r="F402" i="4" s="1"/>
  <c r="E403" i="4"/>
  <c r="F403" i="4" s="1"/>
  <c r="E404" i="4"/>
  <c r="F404" i="4" s="1"/>
  <c r="G404" i="4" s="1"/>
  <c r="E405" i="4"/>
  <c r="F405" i="4" s="1"/>
  <c r="E406" i="4"/>
  <c r="F406" i="4" s="1"/>
  <c r="G406" i="4" s="1"/>
  <c r="I406" i="4" s="1"/>
  <c r="E407" i="4"/>
  <c r="F407" i="4" s="1"/>
  <c r="E408" i="4"/>
  <c r="F408" i="4" s="1"/>
  <c r="E409" i="4"/>
  <c r="F409" i="4" s="1"/>
  <c r="E410" i="4"/>
  <c r="F410" i="4" s="1"/>
  <c r="E411" i="4"/>
  <c r="F411" i="4" s="1"/>
  <c r="G411" i="4" s="1"/>
  <c r="I411" i="4" s="1"/>
  <c r="E412" i="4"/>
  <c r="F412" i="4" s="1"/>
  <c r="G412" i="4" s="1"/>
  <c r="I412" i="4" s="1"/>
  <c r="E413" i="4"/>
  <c r="F413" i="4" s="1"/>
  <c r="E414" i="4"/>
  <c r="F414" i="4" s="1"/>
  <c r="E415" i="4"/>
  <c r="F415" i="4" s="1"/>
  <c r="E416" i="4"/>
  <c r="F416" i="4" s="1"/>
  <c r="E417" i="4"/>
  <c r="F417" i="4" s="1"/>
  <c r="E418" i="4"/>
  <c r="F418" i="4" s="1"/>
  <c r="E419" i="4"/>
  <c r="F419" i="4" s="1"/>
  <c r="E420" i="4"/>
  <c r="F420" i="4" s="1"/>
  <c r="R420" i="4" s="1"/>
  <c r="E421" i="4"/>
  <c r="F421" i="4" s="1"/>
  <c r="E422" i="4"/>
  <c r="F422" i="4" s="1"/>
  <c r="E423" i="4"/>
  <c r="F423" i="4" s="1"/>
  <c r="E424" i="4"/>
  <c r="F424" i="4" s="1"/>
  <c r="E425" i="4"/>
  <c r="F425" i="4" s="1"/>
  <c r="G425" i="4" s="1"/>
  <c r="J425" i="4" s="1"/>
  <c r="E426" i="4"/>
  <c r="F426" i="4" s="1"/>
  <c r="G426" i="4" s="1"/>
  <c r="J426" i="4" s="1"/>
  <c r="E427" i="4"/>
  <c r="F427" i="4" s="1"/>
  <c r="Z427" i="4" s="1"/>
  <c r="E428" i="4"/>
  <c r="F428" i="4" s="1"/>
  <c r="E429" i="4"/>
  <c r="F429" i="4" s="1"/>
  <c r="E430" i="4"/>
  <c r="F430" i="4" s="1"/>
  <c r="E431" i="4"/>
  <c r="F431" i="4"/>
  <c r="G431" i="4" s="1"/>
  <c r="I431" i="4" s="1"/>
  <c r="E432" i="4"/>
  <c r="F432" i="4" s="1"/>
  <c r="E433" i="4"/>
  <c r="F433" i="4" s="1"/>
  <c r="G433" i="4" s="1"/>
  <c r="J433" i="4" s="1"/>
  <c r="E434" i="4"/>
  <c r="F434" i="4" s="1"/>
  <c r="Z434" i="4" s="1"/>
  <c r="E435" i="4"/>
  <c r="F435" i="4"/>
  <c r="G435" i="4" s="1"/>
  <c r="J435" i="4" s="1"/>
  <c r="E436" i="4"/>
  <c r="F436" i="4" s="1"/>
  <c r="E437" i="4"/>
  <c r="F437" i="4" s="1"/>
  <c r="G437" i="4" s="1"/>
  <c r="J437" i="4" s="1"/>
  <c r="E438" i="4"/>
  <c r="F438" i="4" s="1"/>
  <c r="G438" i="4" s="1"/>
  <c r="E439" i="4"/>
  <c r="F439" i="4"/>
  <c r="E440" i="4"/>
  <c r="F440" i="4" s="1"/>
  <c r="G440" i="4" s="1"/>
  <c r="I440" i="4" s="1"/>
  <c r="E441" i="4"/>
  <c r="F441" i="4" s="1"/>
  <c r="G441" i="4" s="1"/>
  <c r="J441" i="4" s="1"/>
  <c r="E442" i="4"/>
  <c r="F442" i="4" s="1"/>
  <c r="E443" i="4"/>
  <c r="F443" i="4" s="1"/>
  <c r="G443" i="4" s="1"/>
  <c r="I443" i="4" s="1"/>
  <c r="E444" i="4"/>
  <c r="F444" i="4"/>
  <c r="G444" i="4" s="1"/>
  <c r="I444" i="4" s="1"/>
  <c r="E445" i="4"/>
  <c r="F445" i="4" s="1"/>
  <c r="E446" i="4"/>
  <c r="F446" i="4" s="1"/>
  <c r="P446" i="4" s="1"/>
  <c r="E447" i="4"/>
  <c r="F447" i="4" s="1"/>
  <c r="E448" i="4"/>
  <c r="F448" i="4" s="1"/>
  <c r="E449" i="4"/>
  <c r="F449" i="4" s="1"/>
  <c r="E450" i="4"/>
  <c r="F450" i="4" s="1"/>
  <c r="G450" i="4" s="1"/>
  <c r="I450" i="4" s="1"/>
  <c r="E451" i="4"/>
  <c r="F451" i="4"/>
  <c r="G451" i="4" s="1"/>
  <c r="J451" i="4" s="1"/>
  <c r="E452" i="4"/>
  <c r="F452" i="4" s="1"/>
  <c r="E453" i="4"/>
  <c r="F453" i="4" s="1"/>
  <c r="E454" i="4"/>
  <c r="F454" i="4" s="1"/>
  <c r="G454" i="4" s="1"/>
  <c r="E455" i="4"/>
  <c r="F455" i="4"/>
  <c r="E456" i="4"/>
  <c r="F456" i="4"/>
  <c r="G456" i="4" s="1"/>
  <c r="E457" i="4"/>
  <c r="F457" i="4" s="1"/>
  <c r="G457" i="4" s="1"/>
  <c r="I457" i="4" s="1"/>
  <c r="E458" i="4"/>
  <c r="F458" i="4" s="1"/>
  <c r="E459" i="4"/>
  <c r="F459" i="4" s="1"/>
  <c r="E460" i="4"/>
  <c r="F460" i="4"/>
  <c r="E461" i="4"/>
  <c r="F461" i="4" s="1"/>
  <c r="G461" i="4" s="1"/>
  <c r="I461" i="4" s="1"/>
  <c r="E462" i="4"/>
  <c r="F462" i="4" s="1"/>
  <c r="E463" i="4"/>
  <c r="F463" i="4" s="1"/>
  <c r="E464" i="4"/>
  <c r="F464" i="4" s="1"/>
  <c r="E465" i="4"/>
  <c r="F465" i="4" s="1"/>
  <c r="E466" i="4"/>
  <c r="F466" i="4" s="1"/>
  <c r="E467" i="4"/>
  <c r="F467" i="4" s="1"/>
  <c r="E468" i="4"/>
  <c r="F468" i="4" s="1"/>
  <c r="E469" i="4"/>
  <c r="F469" i="4" s="1"/>
  <c r="G469" i="4" s="1"/>
  <c r="I469" i="4" s="1"/>
  <c r="E470" i="4"/>
  <c r="F470" i="4" s="1"/>
  <c r="G470" i="4" s="1"/>
  <c r="E471" i="4"/>
  <c r="F471" i="4"/>
  <c r="G471" i="4" s="1"/>
  <c r="I471" i="4" s="1"/>
  <c r="E472" i="4"/>
  <c r="F472" i="4" s="1"/>
  <c r="E473" i="4"/>
  <c r="F473" i="4" s="1"/>
  <c r="G473" i="4" s="1"/>
  <c r="I473" i="4" s="1"/>
  <c r="E474" i="4"/>
  <c r="F474" i="4" s="1"/>
  <c r="E475" i="4"/>
  <c r="F475" i="4" s="1"/>
  <c r="G475" i="4" s="1"/>
  <c r="J475" i="4" s="1"/>
  <c r="E476" i="4"/>
  <c r="F476" i="4"/>
  <c r="E477" i="4"/>
  <c r="F477" i="4" s="1"/>
  <c r="G477" i="4" s="1"/>
  <c r="J477" i="4" s="1"/>
  <c r="E478" i="4"/>
  <c r="F478" i="4" s="1"/>
  <c r="Z478" i="4" s="1"/>
  <c r="E479" i="4"/>
  <c r="F479" i="4" s="1"/>
  <c r="E480" i="4"/>
  <c r="F480" i="4" s="1"/>
  <c r="E481" i="4"/>
  <c r="F481" i="4" s="1"/>
  <c r="E482" i="4"/>
  <c r="F482" i="4" s="1"/>
  <c r="G482" i="4" s="1"/>
  <c r="E483" i="4"/>
  <c r="F483" i="4"/>
  <c r="E484" i="4"/>
  <c r="F484" i="4" s="1"/>
  <c r="E485" i="4"/>
  <c r="F485" i="4" s="1"/>
  <c r="G485" i="4" s="1"/>
  <c r="E486" i="4"/>
  <c r="F486" i="4" s="1"/>
  <c r="G486" i="4" s="1"/>
  <c r="E487" i="4"/>
  <c r="F487" i="4"/>
  <c r="E488" i="4"/>
  <c r="F488" i="4"/>
  <c r="G488" i="4" s="1"/>
  <c r="E489" i="4"/>
  <c r="F489" i="4" s="1"/>
  <c r="E490" i="4"/>
  <c r="F490" i="4" s="1"/>
  <c r="E491" i="4"/>
  <c r="F491" i="4" s="1"/>
  <c r="E492" i="4"/>
  <c r="F492" i="4" s="1"/>
  <c r="E493" i="4"/>
  <c r="F493" i="4" s="1"/>
  <c r="G493" i="4" s="1"/>
  <c r="I493" i="4" s="1"/>
  <c r="E494" i="4"/>
  <c r="F494" i="4" s="1"/>
  <c r="E495" i="4"/>
  <c r="F495" i="4" s="1"/>
  <c r="E496" i="4"/>
  <c r="F496" i="4" s="1"/>
  <c r="E497" i="4"/>
  <c r="F497" i="4" s="1"/>
  <c r="E498" i="4"/>
  <c r="F498" i="4" s="1"/>
  <c r="E499" i="4"/>
  <c r="F499" i="4" s="1"/>
  <c r="E500" i="4"/>
  <c r="F500" i="4" s="1"/>
  <c r="E501" i="4"/>
  <c r="F501" i="4" s="1"/>
  <c r="G501" i="4" s="1"/>
  <c r="I501" i="4" s="1"/>
  <c r="E502" i="4"/>
  <c r="F502" i="4" s="1"/>
  <c r="G502" i="4" s="1"/>
  <c r="E503" i="4"/>
  <c r="F503" i="4"/>
  <c r="E504" i="4"/>
  <c r="F504" i="4" s="1"/>
  <c r="E505" i="4"/>
  <c r="F505" i="4" s="1"/>
  <c r="G505" i="4" s="1"/>
  <c r="I505" i="4" s="1"/>
  <c r="E506" i="4"/>
  <c r="F506" i="4" s="1"/>
  <c r="E507" i="4"/>
  <c r="F507" i="4" s="1"/>
  <c r="G507" i="4" s="1"/>
  <c r="I507" i="4" s="1"/>
  <c r="E508" i="4"/>
  <c r="F508" i="4"/>
  <c r="G508" i="4" s="1"/>
  <c r="E509" i="4"/>
  <c r="F509" i="4" s="1"/>
  <c r="G509" i="4" s="1"/>
  <c r="E510" i="4"/>
  <c r="F510" i="4" s="1"/>
  <c r="G510" i="4" s="1"/>
  <c r="I510" i="4" s="1"/>
  <c r="E511" i="4"/>
  <c r="F511" i="4" s="1"/>
  <c r="Z511" i="4" s="1"/>
  <c r="E512" i="4"/>
  <c r="F512" i="4" s="1"/>
  <c r="E513" i="4"/>
  <c r="F513" i="4" s="1"/>
  <c r="Z513" i="4" s="1"/>
  <c r="E514" i="4"/>
  <c r="F514" i="4" s="1"/>
  <c r="G514" i="4" s="1"/>
  <c r="E515" i="4"/>
  <c r="F515" i="4"/>
  <c r="E516" i="4"/>
  <c r="F516" i="4" s="1"/>
  <c r="E517" i="4"/>
  <c r="F517" i="4" s="1"/>
  <c r="E518" i="4"/>
  <c r="F518" i="4" s="1"/>
  <c r="G518" i="4" s="1"/>
  <c r="E519" i="4"/>
  <c r="F519" i="4"/>
  <c r="E520" i="4"/>
  <c r="F520" i="4"/>
  <c r="G520" i="4" s="1"/>
  <c r="E521" i="4"/>
  <c r="F521" i="4" s="1"/>
  <c r="E522" i="4"/>
  <c r="F522" i="4" s="1"/>
  <c r="E523" i="4"/>
  <c r="F523" i="4" s="1"/>
  <c r="E524" i="4"/>
  <c r="F524" i="4" s="1"/>
  <c r="E525" i="4"/>
  <c r="F525" i="4" s="1"/>
  <c r="G525" i="4" s="1"/>
  <c r="K525" i="4" s="1"/>
  <c r="E526" i="4"/>
  <c r="F526" i="4" s="1"/>
  <c r="E527" i="4"/>
  <c r="F527" i="4" s="1"/>
  <c r="E528" i="4"/>
  <c r="F528" i="4" s="1"/>
  <c r="E529" i="4"/>
  <c r="F529" i="4" s="1"/>
  <c r="E530" i="4"/>
  <c r="F530" i="4" s="1"/>
  <c r="Z530" i="4" s="1"/>
  <c r="E531" i="4"/>
  <c r="F531" i="4" s="1"/>
  <c r="G531" i="4" s="1"/>
  <c r="K531" i="4" s="1"/>
  <c r="E532" i="4"/>
  <c r="F532" i="4" s="1"/>
  <c r="E533" i="4"/>
  <c r="F533" i="4" s="1"/>
  <c r="G533" i="4" s="1"/>
  <c r="J533" i="4" s="1"/>
  <c r="E534" i="4"/>
  <c r="F534" i="4" s="1"/>
  <c r="G534" i="4" s="1"/>
  <c r="E535" i="4"/>
  <c r="F535" i="4"/>
  <c r="E536" i="4"/>
  <c r="F536" i="4" s="1"/>
  <c r="Z536" i="4" s="1"/>
  <c r="E537" i="4"/>
  <c r="F537" i="4" s="1"/>
  <c r="G537" i="4" s="1"/>
  <c r="J537" i="4" s="1"/>
  <c r="E538" i="4"/>
  <c r="F538" i="4" s="1"/>
  <c r="E539" i="4"/>
  <c r="F539" i="4" s="1"/>
  <c r="G539" i="4" s="1"/>
  <c r="I539" i="4" s="1"/>
  <c r="E540" i="4"/>
  <c r="F540" i="4"/>
  <c r="G540" i="4" s="1"/>
  <c r="I540" i="4" s="1"/>
  <c r="E541" i="4"/>
  <c r="F541" i="4" s="1"/>
  <c r="E542" i="4"/>
  <c r="F542" i="4" s="1"/>
  <c r="Z542" i="4" s="1"/>
  <c r="E543" i="4"/>
  <c r="F543" i="4" s="1"/>
  <c r="E544" i="4"/>
  <c r="F544" i="4" s="1"/>
  <c r="E545" i="4"/>
  <c r="F545" i="4" s="1"/>
  <c r="E546" i="4"/>
  <c r="F546" i="4" s="1"/>
  <c r="G546" i="4" s="1"/>
  <c r="E547" i="4"/>
  <c r="F547" i="4"/>
  <c r="E548" i="4"/>
  <c r="F548" i="4" s="1"/>
  <c r="Z548" i="4" s="1"/>
  <c r="E549" i="4"/>
  <c r="F549" i="4" s="1"/>
  <c r="G549" i="4" s="1"/>
  <c r="E550" i="4"/>
  <c r="F550" i="4" s="1"/>
  <c r="G550" i="4" s="1"/>
  <c r="E551" i="4"/>
  <c r="F551" i="4"/>
  <c r="Z551" i="4" s="1"/>
  <c r="E552" i="4"/>
  <c r="F552" i="4"/>
  <c r="E553" i="4"/>
  <c r="F553" i="4" s="1"/>
  <c r="G553" i="4" s="1"/>
  <c r="I553" i="4" s="1"/>
  <c r="E554" i="4"/>
  <c r="F554" i="4" s="1"/>
  <c r="E555" i="4"/>
  <c r="F555" i="4" s="1"/>
  <c r="E556" i="4"/>
  <c r="F556" i="4" s="1"/>
  <c r="E557" i="4"/>
  <c r="F557" i="4" s="1"/>
  <c r="E558" i="4"/>
  <c r="F558" i="4" s="1"/>
  <c r="E559" i="4"/>
  <c r="F559" i="4" s="1"/>
  <c r="E560" i="4"/>
  <c r="F560" i="4" s="1"/>
  <c r="E561" i="4"/>
  <c r="F561" i="4" s="1"/>
  <c r="E562" i="4"/>
  <c r="F562" i="4" s="1"/>
  <c r="E563" i="4"/>
  <c r="F563" i="4" s="1"/>
  <c r="E564" i="4"/>
  <c r="F564" i="4"/>
  <c r="Z564" i="4" s="1"/>
  <c r="E565" i="4"/>
  <c r="F565" i="4" s="1"/>
  <c r="G565" i="4" s="1"/>
  <c r="I565" i="4" s="1"/>
  <c r="E566" i="4"/>
  <c r="F566" i="4" s="1"/>
  <c r="E567" i="4"/>
  <c r="F567" i="4" s="1"/>
  <c r="Z567" i="4" s="1"/>
  <c r="E568" i="4"/>
  <c r="F568" i="4" s="1"/>
  <c r="E569" i="4"/>
  <c r="F569" i="4" s="1"/>
  <c r="E570" i="4"/>
  <c r="F570" i="4" s="1"/>
  <c r="E571" i="4"/>
  <c r="F571" i="4" s="1"/>
  <c r="E572" i="4"/>
  <c r="F572" i="4" s="1"/>
  <c r="E573" i="4"/>
  <c r="F573" i="4" s="1"/>
  <c r="E574" i="4"/>
  <c r="F574" i="4" s="1"/>
  <c r="E575" i="4"/>
  <c r="F575" i="4" s="1"/>
  <c r="E576" i="4"/>
  <c r="F576" i="4" s="1"/>
  <c r="E577" i="4"/>
  <c r="F577" i="4" s="1"/>
  <c r="E578" i="4"/>
  <c r="F578" i="4" s="1"/>
  <c r="E579" i="4"/>
  <c r="F579" i="4" s="1"/>
  <c r="E580" i="4"/>
  <c r="F580" i="4" s="1"/>
  <c r="Z580" i="4" s="1"/>
  <c r="E581" i="4"/>
  <c r="F581" i="4" s="1"/>
  <c r="E582" i="4"/>
  <c r="F582" i="4"/>
  <c r="G582" i="4" s="1"/>
  <c r="E583" i="4"/>
  <c r="F583" i="4" s="1"/>
  <c r="E584" i="4"/>
  <c r="F584" i="4" s="1"/>
  <c r="G584" i="4" s="1"/>
  <c r="J584" i="4" s="1"/>
  <c r="E585" i="4"/>
  <c r="F585" i="4" s="1"/>
  <c r="Z585" i="4" s="1"/>
  <c r="E586" i="4"/>
  <c r="F586" i="4" s="1"/>
  <c r="E587" i="4"/>
  <c r="F587" i="4" s="1"/>
  <c r="Z587" i="4" s="1"/>
  <c r="E588" i="4"/>
  <c r="F588" i="4" s="1"/>
  <c r="Z588" i="4" s="1"/>
  <c r="E589" i="4"/>
  <c r="F589" i="4" s="1"/>
  <c r="E590" i="4"/>
  <c r="F590" i="4" s="1"/>
  <c r="E591" i="4"/>
  <c r="F591" i="4" s="1"/>
  <c r="E592" i="4"/>
  <c r="F592" i="4" s="1"/>
  <c r="G592" i="4" s="1"/>
  <c r="I592" i="4" s="1"/>
  <c r="E593" i="4"/>
  <c r="F593" i="4" s="1"/>
  <c r="Z593" i="4" s="1"/>
  <c r="E594" i="4"/>
  <c r="F594" i="4" s="1"/>
  <c r="E595" i="4"/>
  <c r="F595" i="4" s="1"/>
  <c r="E596" i="4"/>
  <c r="F596" i="4" s="1"/>
  <c r="E597" i="4"/>
  <c r="F597" i="4" s="1"/>
  <c r="G597" i="4" s="1"/>
  <c r="K597" i="4" s="1"/>
  <c r="E598" i="4"/>
  <c r="F598" i="4" s="1"/>
  <c r="G598" i="4" s="1"/>
  <c r="K598" i="4" s="1"/>
  <c r="E599" i="4"/>
  <c r="F599" i="4" s="1"/>
  <c r="F16" i="4"/>
  <c r="F17" i="4" s="1"/>
  <c r="C17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Q85" i="4"/>
  <c r="G86" i="4"/>
  <c r="Q86" i="4"/>
  <c r="G87" i="4"/>
  <c r="I87" i="4" s="1"/>
  <c r="Q87" i="4"/>
  <c r="Q88" i="4"/>
  <c r="Q89" i="4"/>
  <c r="Q90" i="4"/>
  <c r="Q91" i="4"/>
  <c r="G92" i="4"/>
  <c r="I92" i="4" s="1"/>
  <c r="Q92" i="4"/>
  <c r="Q93" i="4"/>
  <c r="G94" i="4"/>
  <c r="Q94" i="4"/>
  <c r="Q95" i="4"/>
  <c r="Q96" i="4"/>
  <c r="Q97" i="4"/>
  <c r="G98" i="4"/>
  <c r="Q98" i="4"/>
  <c r="Q99" i="4"/>
  <c r="G100" i="4"/>
  <c r="Q100" i="4"/>
  <c r="G101" i="4"/>
  <c r="Q101" i="4"/>
  <c r="Q102" i="4"/>
  <c r="Q103" i="4"/>
  <c r="Q104" i="4"/>
  <c r="Q105" i="4"/>
  <c r="G106" i="4"/>
  <c r="Q106" i="4"/>
  <c r="G107" i="4"/>
  <c r="I107" i="4" s="1"/>
  <c r="Q107" i="4"/>
  <c r="Q108" i="4"/>
  <c r="Q109" i="4"/>
  <c r="Q110" i="4"/>
  <c r="G111" i="4"/>
  <c r="Q111" i="4"/>
  <c r="G112" i="4"/>
  <c r="Q112" i="4"/>
  <c r="G113" i="4"/>
  <c r="H113" i="4" s="1"/>
  <c r="Q113" i="4"/>
  <c r="Q114" i="4"/>
  <c r="G115" i="4"/>
  <c r="I115" i="4" s="1"/>
  <c r="Q115" i="4"/>
  <c r="Q116" i="4"/>
  <c r="Q117" i="4"/>
  <c r="G118" i="4"/>
  <c r="I118" i="4" s="1"/>
  <c r="Q118" i="4"/>
  <c r="G119" i="4"/>
  <c r="Q119" i="4"/>
  <c r="G120" i="4"/>
  <c r="I120" i="4" s="1"/>
  <c r="Q120" i="4"/>
  <c r="Q121" i="4"/>
  <c r="Q122" i="4"/>
  <c r="Q123" i="4"/>
  <c r="G124" i="4"/>
  <c r="J124" i="4" s="1"/>
  <c r="Q124" i="4"/>
  <c r="G125" i="4"/>
  <c r="Q125" i="4"/>
  <c r="Q126" i="4"/>
  <c r="G127" i="4"/>
  <c r="Q127" i="4"/>
  <c r="Q128" i="4"/>
  <c r="Q129" i="4"/>
  <c r="G130" i="4"/>
  <c r="Q130" i="4"/>
  <c r="G131" i="4"/>
  <c r="Q131" i="4"/>
  <c r="G132" i="4"/>
  <c r="Q132" i="4"/>
  <c r="Q133" i="4"/>
  <c r="G134" i="4"/>
  <c r="I134" i="4" s="1"/>
  <c r="Q134" i="4"/>
  <c r="Q135" i="4"/>
  <c r="G136" i="4"/>
  <c r="I136" i="4" s="1"/>
  <c r="Q136" i="4"/>
  <c r="Q137" i="4"/>
  <c r="G138" i="4"/>
  <c r="Q138" i="4"/>
  <c r="G139" i="4"/>
  <c r="Q139" i="4"/>
  <c r="G140" i="4"/>
  <c r="I140" i="4" s="1"/>
  <c r="Q140" i="4"/>
  <c r="Q141" i="4"/>
  <c r="Q142" i="4"/>
  <c r="G143" i="4"/>
  <c r="Q143" i="4"/>
  <c r="G144" i="4"/>
  <c r="Q144" i="4"/>
  <c r="Q145" i="4"/>
  <c r="G146" i="4"/>
  <c r="Q146" i="4"/>
  <c r="Q147" i="4"/>
  <c r="Q148" i="4"/>
  <c r="G149" i="4"/>
  <c r="Q149" i="4"/>
  <c r="G150" i="4"/>
  <c r="Q150" i="4"/>
  <c r="G151" i="4"/>
  <c r="Q151" i="4"/>
  <c r="G152" i="4"/>
  <c r="Q152" i="4"/>
  <c r="G153" i="4"/>
  <c r="I153" i="4" s="1"/>
  <c r="Q153" i="4"/>
  <c r="G154" i="4"/>
  <c r="Q154" i="4"/>
  <c r="Q155" i="4"/>
  <c r="Q156" i="4"/>
  <c r="G157" i="4"/>
  <c r="Q157" i="4"/>
  <c r="G158" i="4"/>
  <c r="Q158" i="4"/>
  <c r="Q159" i="4"/>
  <c r="G160" i="4"/>
  <c r="Q160" i="4"/>
  <c r="Q161" i="4"/>
  <c r="G162" i="4"/>
  <c r="Q162" i="4"/>
  <c r="Q163" i="4"/>
  <c r="Q164" i="4"/>
  <c r="G165" i="4"/>
  <c r="Q165" i="4"/>
  <c r="Q166" i="4"/>
  <c r="G167" i="4"/>
  <c r="Q167" i="4"/>
  <c r="G168" i="4"/>
  <c r="Q168" i="4"/>
  <c r="Q169" i="4"/>
  <c r="Q170" i="4"/>
  <c r="G171" i="4"/>
  <c r="J171" i="4" s="1"/>
  <c r="Q171" i="4"/>
  <c r="Q172" i="4"/>
  <c r="Q173" i="4"/>
  <c r="Q174" i="4"/>
  <c r="Q175" i="4"/>
  <c r="Q176" i="4"/>
  <c r="G177" i="4"/>
  <c r="Q177" i="4"/>
  <c r="G178" i="4"/>
  <c r="Q178" i="4"/>
  <c r="G179" i="4"/>
  <c r="Q179" i="4"/>
  <c r="Q180" i="4"/>
  <c r="G181" i="4"/>
  <c r="Q181" i="4"/>
  <c r="G182" i="4"/>
  <c r="J182" i="4" s="1"/>
  <c r="Q182" i="4"/>
  <c r="Q183" i="4"/>
  <c r="Q184" i="4"/>
  <c r="G185" i="4"/>
  <c r="Q185" i="4"/>
  <c r="G186" i="4"/>
  <c r="Q186" i="4"/>
  <c r="G187" i="4"/>
  <c r="Q187" i="4"/>
  <c r="Q188" i="4"/>
  <c r="Q189" i="4"/>
  <c r="Q190" i="4"/>
  <c r="G191" i="4"/>
  <c r="Q191" i="4"/>
  <c r="G192" i="4"/>
  <c r="Q192" i="4"/>
  <c r="Q193" i="4"/>
  <c r="G194" i="4"/>
  <c r="Q194" i="4"/>
  <c r="G195" i="4"/>
  <c r="Q195" i="4"/>
  <c r="G196" i="4"/>
  <c r="Q196" i="4"/>
  <c r="Q197" i="4"/>
  <c r="G198" i="4"/>
  <c r="J198" i="4" s="1"/>
  <c r="Q198" i="4"/>
  <c r="G199" i="4"/>
  <c r="Q199" i="4"/>
  <c r="G200" i="4"/>
  <c r="Q200" i="4"/>
  <c r="Q201" i="4"/>
  <c r="G202" i="4"/>
  <c r="Q202" i="4"/>
  <c r="Q203" i="4"/>
  <c r="G204" i="4"/>
  <c r="J204" i="4" s="1"/>
  <c r="Q204" i="4"/>
  <c r="G205" i="4"/>
  <c r="Q205" i="4"/>
  <c r="Q206" i="4"/>
  <c r="Q207" i="4"/>
  <c r="Q208" i="4"/>
  <c r="G209" i="4"/>
  <c r="Q209" i="4"/>
  <c r="G210" i="4"/>
  <c r="Q210" i="4"/>
  <c r="Q211" i="4"/>
  <c r="Q212" i="4"/>
  <c r="Q213" i="4"/>
  <c r="G214" i="4"/>
  <c r="Q214" i="4"/>
  <c r="G215" i="4"/>
  <c r="Q215" i="4"/>
  <c r="G216" i="4"/>
  <c r="Q216" i="4"/>
  <c r="G217" i="4"/>
  <c r="Q217" i="4"/>
  <c r="Q218" i="4"/>
  <c r="Q219" i="4"/>
  <c r="G220" i="4"/>
  <c r="I220" i="4" s="1"/>
  <c r="Q220" i="4"/>
  <c r="G221" i="4"/>
  <c r="Q221" i="4"/>
  <c r="Q222" i="4"/>
  <c r="G223" i="4"/>
  <c r="J223" i="4" s="1"/>
  <c r="Q223" i="4"/>
  <c r="G224" i="4"/>
  <c r="Q224" i="4"/>
  <c r="Q225" i="4"/>
  <c r="Q226" i="4"/>
  <c r="Q227" i="4"/>
  <c r="G228" i="4"/>
  <c r="Q228" i="4"/>
  <c r="G229" i="4"/>
  <c r="Q229" i="4"/>
  <c r="Q230" i="4"/>
  <c r="Q231" i="4"/>
  <c r="Q232" i="4"/>
  <c r="Q233" i="4"/>
  <c r="G234" i="4"/>
  <c r="Q234" i="4"/>
  <c r="G235" i="4"/>
  <c r="Q235" i="4"/>
  <c r="Q236" i="4"/>
  <c r="G237" i="4"/>
  <c r="Q237" i="4"/>
  <c r="Q238" i="4"/>
  <c r="G239" i="4"/>
  <c r="H239" i="4" s="1"/>
  <c r="Q239" i="4"/>
  <c r="Q240" i="4"/>
  <c r="G241" i="4"/>
  <c r="I241" i="4" s="1"/>
  <c r="Q241" i="4"/>
  <c r="G242" i="4"/>
  <c r="I242" i="4" s="1"/>
  <c r="Q242" i="4"/>
  <c r="Q243" i="4"/>
  <c r="Q244" i="4"/>
  <c r="G245" i="4"/>
  <c r="I245" i="4" s="1"/>
  <c r="Q245" i="4"/>
  <c r="Q246" i="4"/>
  <c r="Q247" i="4"/>
  <c r="G248" i="4"/>
  <c r="H248" i="4" s="1"/>
  <c r="Q248" i="4"/>
  <c r="G249" i="4"/>
  <c r="H249" i="4" s="1"/>
  <c r="Q249" i="4"/>
  <c r="G250" i="4"/>
  <c r="J250" i="4" s="1"/>
  <c r="Q250" i="4"/>
  <c r="Q251" i="4"/>
  <c r="G252" i="4"/>
  <c r="I252" i="4" s="1"/>
  <c r="Q252" i="4"/>
  <c r="Q253" i="4"/>
  <c r="G254" i="4"/>
  <c r="J254" i="4" s="1"/>
  <c r="Q254" i="4"/>
  <c r="Q255" i="4"/>
  <c r="G256" i="4"/>
  <c r="I256" i="4" s="1"/>
  <c r="Q256" i="4"/>
  <c r="Q257" i="4"/>
  <c r="Q258" i="4"/>
  <c r="G259" i="4"/>
  <c r="I259" i="4"/>
  <c r="Q259" i="4"/>
  <c r="Q260" i="4"/>
  <c r="G261" i="4"/>
  <c r="I261" i="4" s="1"/>
  <c r="Q261" i="4"/>
  <c r="G262" i="4"/>
  <c r="I262" i="4" s="1"/>
  <c r="Q262" i="4"/>
  <c r="Q263" i="4"/>
  <c r="Q264" i="4"/>
  <c r="Q265" i="4"/>
  <c r="G266" i="4"/>
  <c r="I266" i="4" s="1"/>
  <c r="Q266" i="4"/>
  <c r="G267" i="4"/>
  <c r="I267" i="4" s="1"/>
  <c r="Q267" i="4"/>
  <c r="Q268" i="4"/>
  <c r="Q269" i="4"/>
  <c r="Q270" i="4"/>
  <c r="Q271" i="4"/>
  <c r="G272" i="4"/>
  <c r="I272" i="4" s="1"/>
  <c r="Q272" i="4"/>
  <c r="G273" i="4"/>
  <c r="I273" i="4" s="1"/>
  <c r="Q273" i="4"/>
  <c r="Q274" i="4"/>
  <c r="Q275" i="4"/>
  <c r="Q276" i="4"/>
  <c r="Q277" i="4"/>
  <c r="G278" i="4"/>
  <c r="I278" i="4" s="1"/>
  <c r="Q278" i="4"/>
  <c r="Q279" i="4"/>
  <c r="G280" i="4"/>
  <c r="I280" i="4" s="1"/>
  <c r="Q280" i="4"/>
  <c r="Q281" i="4"/>
  <c r="G282" i="4"/>
  <c r="Q282" i="4"/>
  <c r="Q283" i="4"/>
  <c r="Q284" i="4"/>
  <c r="Q285" i="4"/>
  <c r="Q286" i="4"/>
  <c r="G287" i="4"/>
  <c r="J287" i="4"/>
  <c r="Q287" i="4"/>
  <c r="Q288" i="4"/>
  <c r="Q289" i="4"/>
  <c r="Q290" i="4"/>
  <c r="Q291" i="4"/>
  <c r="G292" i="4"/>
  <c r="J292" i="4" s="1"/>
  <c r="Q292" i="4"/>
  <c r="G293" i="4"/>
  <c r="Q293" i="4"/>
  <c r="G294" i="4"/>
  <c r="J294" i="4" s="1"/>
  <c r="Q294" i="4"/>
  <c r="G295" i="4"/>
  <c r="J295" i="4" s="1"/>
  <c r="Q295" i="4"/>
  <c r="Q296" i="4"/>
  <c r="Q297" i="4"/>
  <c r="G298" i="4"/>
  <c r="I298" i="4" s="1"/>
  <c r="Q298" i="4"/>
  <c r="Q299" i="4"/>
  <c r="G300" i="4"/>
  <c r="I300" i="4" s="1"/>
  <c r="Q300" i="4"/>
  <c r="G301" i="4"/>
  <c r="I301" i="4" s="1"/>
  <c r="Q301" i="4"/>
  <c r="Q302" i="4"/>
  <c r="Q303" i="4"/>
  <c r="Q304" i="4"/>
  <c r="G305" i="4"/>
  <c r="I305" i="4" s="1"/>
  <c r="Q305" i="4"/>
  <c r="G306" i="4"/>
  <c r="I306" i="4" s="1"/>
  <c r="Q306" i="4"/>
  <c r="G307" i="4"/>
  <c r="H307" i="4"/>
  <c r="Q307" i="4"/>
  <c r="Q308" i="4"/>
  <c r="G309" i="4"/>
  <c r="I309" i="4" s="1"/>
  <c r="Q309" i="4"/>
  <c r="Q310" i="4"/>
  <c r="G311" i="4"/>
  <c r="Q311" i="4"/>
  <c r="G312" i="4"/>
  <c r="I312" i="4" s="1"/>
  <c r="Q312" i="4"/>
  <c r="I313" i="4"/>
  <c r="Q313" i="4"/>
  <c r="G314" i="4"/>
  <c r="J314" i="4" s="1"/>
  <c r="Q314" i="4"/>
  <c r="Q315" i="4"/>
  <c r="Q316" i="4"/>
  <c r="G317" i="4"/>
  <c r="J317" i="4" s="1"/>
  <c r="Q317" i="4"/>
  <c r="G318" i="4"/>
  <c r="I318" i="4" s="1"/>
  <c r="Q318" i="4"/>
  <c r="G319" i="4"/>
  <c r="J319" i="4" s="1"/>
  <c r="Q319" i="4"/>
  <c r="G320" i="4"/>
  <c r="J320" i="4" s="1"/>
  <c r="Q320" i="4"/>
  <c r="Q321" i="4"/>
  <c r="Q322" i="4"/>
  <c r="G323" i="4"/>
  <c r="J323" i="4" s="1"/>
  <c r="Q323" i="4"/>
  <c r="Q324" i="4"/>
  <c r="Q325" i="4"/>
  <c r="G326" i="4"/>
  <c r="J326" i="4" s="1"/>
  <c r="Q326" i="4"/>
  <c r="Q327" i="4"/>
  <c r="G328" i="4"/>
  <c r="I328" i="4"/>
  <c r="Q328" i="4"/>
  <c r="Q329" i="4"/>
  <c r="R329" i="4"/>
  <c r="G330" i="4"/>
  <c r="I330" i="4" s="1"/>
  <c r="Q330" i="4"/>
  <c r="G331" i="4"/>
  <c r="I331" i="4" s="1"/>
  <c r="Q331" i="4"/>
  <c r="G332" i="4"/>
  <c r="H332" i="4" s="1"/>
  <c r="Q332" i="4"/>
  <c r="G333" i="4"/>
  <c r="H333" i="4" s="1"/>
  <c r="Q333" i="4"/>
  <c r="Q334" i="4"/>
  <c r="Q335" i="4"/>
  <c r="G336" i="4"/>
  <c r="I336" i="4" s="1"/>
  <c r="Q336" i="4"/>
  <c r="Q337" i="4"/>
  <c r="Q338" i="4"/>
  <c r="G339" i="4"/>
  <c r="Q339" i="4"/>
  <c r="Q340" i="4"/>
  <c r="Q341" i="4"/>
  <c r="Q342" i="4"/>
  <c r="Q343" i="4"/>
  <c r="G344" i="4"/>
  <c r="H344" i="4" s="1"/>
  <c r="Q344" i="4"/>
  <c r="G345" i="4"/>
  <c r="Q345" i="4"/>
  <c r="Q346" i="4"/>
  <c r="Q347" i="4"/>
  <c r="Q348" i="4"/>
  <c r="G349" i="4"/>
  <c r="J349" i="4" s="1"/>
  <c r="Q349" i="4"/>
  <c r="G350" i="4"/>
  <c r="J350" i="4" s="1"/>
  <c r="Q350" i="4"/>
  <c r="Q351" i="4"/>
  <c r="Q352" i="4"/>
  <c r="Q353" i="4"/>
  <c r="G354" i="4"/>
  <c r="I354" i="4" s="1"/>
  <c r="Q354" i="4"/>
  <c r="Q355" i="4"/>
  <c r="G356" i="4"/>
  <c r="Q356" i="4"/>
  <c r="G357" i="4"/>
  <c r="J357" i="4" s="1"/>
  <c r="Q357" i="4"/>
  <c r="G358" i="4"/>
  <c r="K358" i="4" s="1"/>
  <c r="Q358" i="4"/>
  <c r="Q359" i="4"/>
  <c r="Q360" i="4"/>
  <c r="Q361" i="4"/>
  <c r="Q362" i="4"/>
  <c r="G363" i="4"/>
  <c r="J363" i="4" s="1"/>
  <c r="Q363" i="4"/>
  <c r="G364" i="4"/>
  <c r="K364" i="4" s="1"/>
  <c r="Q364" i="4"/>
  <c r="G365" i="4"/>
  <c r="Q365" i="4"/>
  <c r="Q366" i="4"/>
  <c r="Q367" i="4"/>
  <c r="G368" i="4"/>
  <c r="J368" i="4" s="1"/>
  <c r="Q368" i="4"/>
  <c r="G369" i="4"/>
  <c r="J369" i="4" s="1"/>
  <c r="Q369" i="4"/>
  <c r="G370" i="4"/>
  <c r="J370" i="4" s="1"/>
  <c r="Q370" i="4"/>
  <c r="Q371" i="4"/>
  <c r="Q372" i="4"/>
  <c r="Q373" i="4"/>
  <c r="Q374" i="4"/>
  <c r="Q375" i="4"/>
  <c r="G376" i="4"/>
  <c r="Q376" i="4"/>
  <c r="G377" i="4"/>
  <c r="Q377" i="4"/>
  <c r="Q378" i="4"/>
  <c r="Q379" i="4"/>
  <c r="G380" i="4"/>
  <c r="J380" i="4" s="1"/>
  <c r="Q380" i="4"/>
  <c r="G381" i="4"/>
  <c r="J381" i="4"/>
  <c r="Q381" i="4"/>
  <c r="Q382" i="4"/>
  <c r="Q383" i="4"/>
  <c r="G384" i="4"/>
  <c r="Q384" i="4"/>
  <c r="Q385" i="4"/>
  <c r="G386" i="4"/>
  <c r="Q386" i="4"/>
  <c r="I387" i="4"/>
  <c r="Q387" i="4"/>
  <c r="G388" i="4"/>
  <c r="Q388" i="4"/>
  <c r="Q389" i="4"/>
  <c r="G390" i="4"/>
  <c r="Q390" i="4"/>
  <c r="Q391" i="4"/>
  <c r="G392" i="4"/>
  <c r="Q392" i="4"/>
  <c r="Q393" i="4"/>
  <c r="G394" i="4"/>
  <c r="Q394" i="4"/>
  <c r="G395" i="4"/>
  <c r="I395" i="4" s="1"/>
  <c r="Q395" i="4"/>
  <c r="Q396" i="4"/>
  <c r="Q397" i="4"/>
  <c r="Q398" i="4"/>
  <c r="Q399" i="4"/>
  <c r="G400" i="4"/>
  <c r="I400" i="4" s="1"/>
  <c r="Q400" i="4"/>
  <c r="G401" i="4"/>
  <c r="I401" i="4"/>
  <c r="Q401" i="4"/>
  <c r="G402" i="4"/>
  <c r="Q402" i="4"/>
  <c r="Q403" i="4"/>
  <c r="Q404" i="4"/>
  <c r="G405" i="4"/>
  <c r="I405" i="4" s="1"/>
  <c r="Q405" i="4"/>
  <c r="Q406" i="4"/>
  <c r="Q407" i="4"/>
  <c r="G408" i="4"/>
  <c r="I408" i="4" s="1"/>
  <c r="Q408" i="4"/>
  <c r="G409" i="4"/>
  <c r="Q409" i="4"/>
  <c r="Q410" i="4"/>
  <c r="Q411" i="4"/>
  <c r="Q412" i="4"/>
  <c r="G413" i="4"/>
  <c r="I413" i="4" s="1"/>
  <c r="Q413" i="4"/>
  <c r="G414" i="4"/>
  <c r="Q414" i="4"/>
  <c r="G415" i="4"/>
  <c r="Q415" i="4"/>
  <c r="G416" i="4"/>
  <c r="Q416" i="4"/>
  <c r="Q417" i="4"/>
  <c r="G418" i="4"/>
  <c r="Q418" i="4"/>
  <c r="Q419" i="4"/>
  <c r="Q420" i="4"/>
  <c r="G421" i="4"/>
  <c r="I421" i="4" s="1"/>
  <c r="Q421" i="4"/>
  <c r="G422" i="4"/>
  <c r="I422" i="4" s="1"/>
  <c r="Q422" i="4"/>
  <c r="Q423" i="4"/>
  <c r="G424" i="4"/>
  <c r="J424" i="4" s="1"/>
  <c r="Q424" i="4"/>
  <c r="Q425" i="4"/>
  <c r="Q426" i="4"/>
  <c r="G427" i="4"/>
  <c r="I427" i="4" s="1"/>
  <c r="Q427" i="4"/>
  <c r="G428" i="4"/>
  <c r="I428" i="4" s="1"/>
  <c r="Q428" i="4"/>
  <c r="G429" i="4"/>
  <c r="I429" i="4" s="1"/>
  <c r="Q429" i="4"/>
  <c r="Q430" i="4"/>
  <c r="Q431" i="4"/>
  <c r="G432" i="4"/>
  <c r="J432" i="4" s="1"/>
  <c r="Q432" i="4"/>
  <c r="Q433" i="4"/>
  <c r="G434" i="4"/>
  <c r="J434" i="4" s="1"/>
  <c r="Q434" i="4"/>
  <c r="Q435" i="4"/>
  <c r="Q436" i="4"/>
  <c r="Q437" i="4"/>
  <c r="Q438" i="4"/>
  <c r="Q439" i="4"/>
  <c r="Q440" i="4"/>
  <c r="Q441" i="4"/>
  <c r="Q442" i="4"/>
  <c r="Q443" i="4"/>
  <c r="Q444" i="4"/>
  <c r="G445" i="4"/>
  <c r="I445" i="4" s="1"/>
  <c r="Q445" i="4"/>
  <c r="Q446" i="4"/>
  <c r="Q447" i="4"/>
  <c r="Q448" i="4"/>
  <c r="Q449" i="4"/>
  <c r="Q450" i="4"/>
  <c r="Q451" i="4"/>
  <c r="Q452" i="4"/>
  <c r="Q453" i="4"/>
  <c r="Q454" i="4"/>
  <c r="Q455" i="4"/>
  <c r="I456" i="4"/>
  <c r="Q456" i="4"/>
  <c r="Q457" i="4"/>
  <c r="Q458" i="4"/>
  <c r="Q459" i="4"/>
  <c r="G460" i="4"/>
  <c r="J460" i="4" s="1"/>
  <c r="Q460" i="4"/>
  <c r="Q461" i="4"/>
  <c r="Q462" i="4"/>
  <c r="Q463" i="4"/>
  <c r="Q464" i="4"/>
  <c r="Q465" i="4"/>
  <c r="Q466" i="4"/>
  <c r="Q467" i="4"/>
  <c r="Q468" i="4"/>
  <c r="Q469" i="4"/>
  <c r="Q470" i="4"/>
  <c r="Q471" i="4"/>
  <c r="Q472" i="4"/>
  <c r="Q473" i="4"/>
  <c r="Q474" i="4"/>
  <c r="Q475" i="4"/>
  <c r="Q476" i="4"/>
  <c r="Q477" i="4"/>
  <c r="G478" i="4"/>
  <c r="I478" i="4" s="1"/>
  <c r="Q478" i="4"/>
  <c r="Q479" i="4"/>
  <c r="Q480" i="4"/>
  <c r="Q481" i="4"/>
  <c r="I482" i="4"/>
  <c r="Q482" i="4"/>
  <c r="Q483" i="4"/>
  <c r="Q484" i="4"/>
  <c r="Q485" i="4"/>
  <c r="Q486" i="4"/>
  <c r="Q487" i="4"/>
  <c r="I488" i="4"/>
  <c r="Q488" i="4"/>
  <c r="Q489" i="4"/>
  <c r="Q490" i="4"/>
  <c r="Q491" i="4"/>
  <c r="Q492" i="4"/>
  <c r="Q493" i="4"/>
  <c r="Q494" i="4"/>
  <c r="Q495" i="4"/>
  <c r="Q496" i="4"/>
  <c r="Q497" i="4"/>
  <c r="Q498" i="4"/>
  <c r="Q499" i="4"/>
  <c r="Q500" i="4"/>
  <c r="Q501" i="4"/>
  <c r="Q502" i="4"/>
  <c r="Q503" i="4"/>
  <c r="Q504" i="4"/>
  <c r="Q505" i="4"/>
  <c r="Q506" i="4"/>
  <c r="Q507" i="4"/>
  <c r="I508" i="4"/>
  <c r="Q508" i="4"/>
  <c r="Q509" i="4"/>
  <c r="Q510" i="4"/>
  <c r="Q511" i="4"/>
  <c r="Q512" i="4"/>
  <c r="Q513" i="4"/>
  <c r="I514" i="4"/>
  <c r="Q514" i="4"/>
  <c r="G515" i="4"/>
  <c r="I515" i="4" s="1"/>
  <c r="Q515" i="4"/>
  <c r="Q516" i="4"/>
  <c r="Q517" i="4"/>
  <c r="Q518" i="4"/>
  <c r="Q519" i="4"/>
  <c r="K520" i="4"/>
  <c r="Q520" i="4"/>
  <c r="G521" i="4"/>
  <c r="K521" i="4" s="1"/>
  <c r="Q521" i="4"/>
  <c r="Q522" i="4"/>
  <c r="Q523" i="4"/>
  <c r="Q524" i="4"/>
  <c r="Q525" i="4"/>
  <c r="Q526" i="4"/>
  <c r="Q527" i="4"/>
  <c r="Q528" i="4"/>
  <c r="Q529" i="4"/>
  <c r="G530" i="4"/>
  <c r="K530" i="4" s="1"/>
  <c r="Q530" i="4"/>
  <c r="Q531" i="4"/>
  <c r="Q532" i="4"/>
  <c r="Q533" i="4"/>
  <c r="Q534" i="4"/>
  <c r="Q535" i="4"/>
  <c r="G536" i="4"/>
  <c r="J536" i="4" s="1"/>
  <c r="Q536" i="4"/>
  <c r="Q537" i="4"/>
  <c r="Q538" i="4"/>
  <c r="Q539" i="4"/>
  <c r="Q540" i="4"/>
  <c r="G541" i="4"/>
  <c r="J541" i="4" s="1"/>
  <c r="Q541" i="4"/>
  <c r="G542" i="4"/>
  <c r="J542" i="4" s="1"/>
  <c r="Q542" i="4"/>
  <c r="Q543" i="4"/>
  <c r="Q544" i="4"/>
  <c r="Q545" i="4"/>
  <c r="J546" i="4"/>
  <c r="Q546" i="4"/>
  <c r="G547" i="4"/>
  <c r="I547" i="4" s="1"/>
  <c r="Q547" i="4"/>
  <c r="Q548" i="4"/>
  <c r="Q549" i="4"/>
  <c r="Q550" i="4"/>
  <c r="Q551" i="4"/>
  <c r="G552" i="4"/>
  <c r="J552" i="4"/>
  <c r="Q552" i="4"/>
  <c r="Q553" i="4"/>
  <c r="Q554" i="4"/>
  <c r="Q555" i="4"/>
  <c r="Q556" i="4"/>
  <c r="G557" i="4"/>
  <c r="I557" i="4" s="1"/>
  <c r="Q557" i="4"/>
  <c r="Q558" i="4"/>
  <c r="Q559" i="4"/>
  <c r="Q560" i="4"/>
  <c r="Q561" i="4"/>
  <c r="G562" i="4"/>
  <c r="I562" i="4" s="1"/>
  <c r="Q562" i="4"/>
  <c r="Q563" i="4"/>
  <c r="Q564" i="4"/>
  <c r="Q565" i="4"/>
  <c r="G566" i="4"/>
  <c r="I566" i="4" s="1"/>
  <c r="Q566" i="4"/>
  <c r="G567" i="4"/>
  <c r="I567" i="4" s="1"/>
  <c r="Q567" i="4"/>
  <c r="G568" i="4"/>
  <c r="J568" i="4" s="1"/>
  <c r="Q568" i="4"/>
  <c r="Q569" i="4"/>
  <c r="Q570" i="4"/>
  <c r="Q571" i="4"/>
  <c r="Q572" i="4"/>
  <c r="G573" i="4"/>
  <c r="J573" i="4" s="1"/>
  <c r="Q573" i="4"/>
  <c r="Q574" i="4"/>
  <c r="Q575" i="4"/>
  <c r="Q576" i="4"/>
  <c r="Q577" i="4"/>
  <c r="Q578" i="4"/>
  <c r="Q579" i="4"/>
  <c r="G580" i="4"/>
  <c r="I580" i="4" s="1"/>
  <c r="Q580" i="4"/>
  <c r="G581" i="4"/>
  <c r="Q581" i="4"/>
  <c r="I582" i="4"/>
  <c r="Q582" i="4"/>
  <c r="Q583" i="4"/>
  <c r="Q584" i="4"/>
  <c r="G585" i="4"/>
  <c r="J585" i="4" s="1"/>
  <c r="Q585" i="4"/>
  <c r="G586" i="4"/>
  <c r="J586" i="4" s="1"/>
  <c r="Q586" i="4"/>
  <c r="G587" i="4"/>
  <c r="I587" i="4" s="1"/>
  <c r="Q587" i="4"/>
  <c r="G588" i="4"/>
  <c r="J588" i="4"/>
  <c r="Q588" i="4"/>
  <c r="G589" i="4"/>
  <c r="I589" i="4" s="1"/>
  <c r="Q589" i="4"/>
  <c r="Q590" i="4"/>
  <c r="Q591" i="4"/>
  <c r="Q592" i="4"/>
  <c r="G593" i="4"/>
  <c r="I593" i="4" s="1"/>
  <c r="Q593" i="4"/>
  <c r="G594" i="4"/>
  <c r="I594" i="4" s="1"/>
  <c r="Q594" i="4"/>
  <c r="G595" i="4"/>
  <c r="I595" i="4"/>
  <c r="Q595" i="4"/>
  <c r="Q596" i="4"/>
  <c r="Q597" i="4"/>
  <c r="Q598" i="4"/>
  <c r="G599" i="4"/>
  <c r="Q599" i="4"/>
  <c r="Q600" i="4"/>
  <c r="Q601" i="4"/>
  <c r="Q602" i="4"/>
  <c r="Q603" i="4"/>
  <c r="Q604" i="4"/>
  <c r="Q605" i="4"/>
  <c r="Q606" i="4"/>
  <c r="Q607" i="4"/>
  <c r="Q608" i="4"/>
  <c r="Q609" i="4"/>
  <c r="Q610" i="4"/>
  <c r="Q611" i="4"/>
  <c r="Q612" i="4"/>
  <c r="J613" i="4"/>
  <c r="Q613" i="4"/>
  <c r="Q614" i="4"/>
  <c r="Q615" i="4"/>
  <c r="Q616" i="4"/>
  <c r="Q617" i="4"/>
  <c r="Q618" i="4"/>
  <c r="Q619" i="4"/>
  <c r="Q620" i="4"/>
  <c r="Q621" i="4"/>
  <c r="Q622" i="4"/>
  <c r="Q623" i="4"/>
  <c r="Q624" i="4"/>
  <c r="Q625" i="4"/>
  <c r="Q626" i="4"/>
  <c r="Q627" i="4"/>
  <c r="Q628" i="4"/>
  <c r="Q629" i="4"/>
  <c r="Q630" i="4"/>
  <c r="Q631" i="4"/>
  <c r="Q632" i="4"/>
  <c r="Q633" i="4"/>
  <c r="Q634" i="4"/>
  <c r="Q635" i="4"/>
  <c r="Q636" i="4"/>
  <c r="I637" i="4"/>
  <c r="Q637" i="4"/>
  <c r="Q638" i="4"/>
  <c r="Q639" i="4"/>
  <c r="Q640" i="4"/>
  <c r="K641" i="4"/>
  <c r="Q641" i="4"/>
  <c r="Q642" i="4"/>
  <c r="Q643" i="4"/>
  <c r="Q644" i="4"/>
  <c r="K645" i="4"/>
  <c r="Q645" i="4"/>
  <c r="Q646" i="4"/>
  <c r="Q647" i="4"/>
  <c r="Q648" i="4"/>
  <c r="Q649" i="4"/>
  <c r="Q650" i="4"/>
  <c r="Q651" i="4"/>
  <c r="Q652" i="4"/>
  <c r="Q653" i="4"/>
  <c r="Q654" i="4"/>
  <c r="Q655" i="4"/>
  <c r="Q656" i="4"/>
  <c r="Q657" i="4"/>
  <c r="Q658" i="4"/>
  <c r="Q659" i="4"/>
  <c r="Q660" i="4"/>
  <c r="K661" i="4"/>
  <c r="Q661" i="4"/>
  <c r="K662" i="4"/>
  <c r="Q662" i="4"/>
  <c r="Q663" i="4"/>
  <c r="Q664" i="4"/>
  <c r="Q665" i="4"/>
  <c r="Q666" i="4"/>
  <c r="Q667" i="4"/>
  <c r="Q668" i="4"/>
  <c r="Q669" i="4"/>
  <c r="J670" i="4"/>
  <c r="Q670" i="4"/>
  <c r="Q671" i="4"/>
  <c r="Q672" i="4"/>
  <c r="K673" i="4"/>
  <c r="Q673" i="4"/>
  <c r="Q674" i="4"/>
  <c r="Q675" i="4"/>
  <c r="Q676" i="4"/>
  <c r="K677" i="4"/>
  <c r="Q677" i="4"/>
  <c r="K678" i="4"/>
  <c r="Q678" i="4"/>
  <c r="Q679" i="4"/>
  <c r="Q680" i="4"/>
  <c r="Q681" i="4"/>
  <c r="Q682" i="4"/>
  <c r="Q683" i="4"/>
  <c r="Q684" i="4"/>
  <c r="I685" i="4"/>
  <c r="Q685" i="4"/>
  <c r="I686" i="4"/>
  <c r="Q686" i="4"/>
  <c r="Q687" i="4"/>
  <c r="Q688" i="4"/>
  <c r="Q689" i="4"/>
  <c r="Q690" i="4"/>
  <c r="Q691" i="4"/>
  <c r="Q692" i="4"/>
  <c r="K693" i="4"/>
  <c r="Q693" i="4"/>
  <c r="Q694" i="4"/>
  <c r="Q695" i="4"/>
  <c r="Q696" i="4"/>
  <c r="Q697" i="4"/>
  <c r="Q698" i="4"/>
  <c r="Q699" i="4"/>
  <c r="Q700" i="4"/>
  <c r="Q702" i="4"/>
  <c r="K703" i="4"/>
  <c r="Q703" i="4"/>
  <c r="Q704" i="4"/>
  <c r="Q705" i="4"/>
  <c r="K706" i="4"/>
  <c r="Q706" i="4"/>
  <c r="Q701" i="4"/>
  <c r="AB9" i="1"/>
  <c r="AB8" i="1"/>
  <c r="AB16" i="1" s="1"/>
  <c r="X10" i="1" s="1"/>
  <c r="Y10" i="1" s="1"/>
  <c r="Z10" i="1" s="1"/>
  <c r="AB7" i="1"/>
  <c r="AB11" i="1" s="1"/>
  <c r="AB6" i="1"/>
  <c r="AB3" i="1"/>
  <c r="AB4" i="1"/>
  <c r="D12" i="1" s="1"/>
  <c r="AB5" i="1"/>
  <c r="AF701" i="1"/>
  <c r="Q701" i="1"/>
  <c r="Q703" i="1"/>
  <c r="AF703" i="1"/>
  <c r="Q705" i="1"/>
  <c r="AF705" i="1"/>
  <c r="Q706" i="1"/>
  <c r="AF706" i="1"/>
  <c r="Q704" i="1"/>
  <c r="AF704" i="1"/>
  <c r="Q699" i="1"/>
  <c r="AF698" i="1"/>
  <c r="Q698" i="1"/>
  <c r="AF699" i="1"/>
  <c r="Q702" i="1"/>
  <c r="AF700" i="1"/>
  <c r="Q697" i="1"/>
  <c r="AF702" i="1"/>
  <c r="AF680" i="1"/>
  <c r="AF681" i="1"/>
  <c r="AF682" i="1"/>
  <c r="AF683" i="1"/>
  <c r="AF684" i="1"/>
  <c r="AF685" i="1"/>
  <c r="AF686" i="1"/>
  <c r="AF687" i="1"/>
  <c r="AF688" i="1"/>
  <c r="AF689" i="1"/>
  <c r="AF690" i="1"/>
  <c r="AF691" i="1"/>
  <c r="AF692" i="1"/>
  <c r="AF693" i="1"/>
  <c r="AF694" i="1"/>
  <c r="AF695" i="1"/>
  <c r="AF696" i="1"/>
  <c r="AF697" i="1"/>
  <c r="D9" i="1"/>
  <c r="C9" i="1"/>
  <c r="Q696" i="1"/>
  <c r="Q700" i="1"/>
  <c r="Q682" i="1"/>
  <c r="Q684" i="1"/>
  <c r="Q690" i="1"/>
  <c r="Q691" i="1"/>
  <c r="Q692" i="1"/>
  <c r="Q695" i="1"/>
  <c r="Q694" i="1"/>
  <c r="Q693" i="1"/>
  <c r="A11" i="2"/>
  <c r="H11" i="2"/>
  <c r="B11" i="2"/>
  <c r="G11" i="2"/>
  <c r="C11" i="2"/>
  <c r="D11" i="2"/>
  <c r="C7" i="1"/>
  <c r="E683" i="1" s="1"/>
  <c r="F683" i="1" s="1"/>
  <c r="C8" i="1"/>
  <c r="A12" i="2"/>
  <c r="H12" i="2"/>
  <c r="B12" i="2"/>
  <c r="G12" i="2"/>
  <c r="C12" i="2"/>
  <c r="D12" i="2"/>
  <c r="A13" i="2"/>
  <c r="H13" i="2"/>
  <c r="B13" i="2"/>
  <c r="G13" i="2"/>
  <c r="C13" i="2"/>
  <c r="D13" i="2"/>
  <c r="A14" i="2"/>
  <c r="H14" i="2"/>
  <c r="B14" i="2"/>
  <c r="G14" i="2"/>
  <c r="C14" i="2"/>
  <c r="D14" i="2"/>
  <c r="A15" i="2"/>
  <c r="H15" i="2"/>
  <c r="B15" i="2"/>
  <c r="G15" i="2"/>
  <c r="C15" i="2"/>
  <c r="D15" i="2"/>
  <c r="A16" i="2"/>
  <c r="H16" i="2"/>
  <c r="B16" i="2"/>
  <c r="G16" i="2"/>
  <c r="C16" i="2"/>
  <c r="D16" i="2"/>
  <c r="A17" i="2"/>
  <c r="H17" i="2"/>
  <c r="B17" i="2"/>
  <c r="G17" i="2"/>
  <c r="C17" i="2"/>
  <c r="D17" i="2"/>
  <c r="A18" i="2"/>
  <c r="H18" i="2"/>
  <c r="B18" i="2"/>
  <c r="G18" i="2"/>
  <c r="C18" i="2"/>
  <c r="D18" i="2"/>
  <c r="A19" i="2"/>
  <c r="H19" i="2"/>
  <c r="B19" i="2"/>
  <c r="G19" i="2"/>
  <c r="C19" i="2"/>
  <c r="D19" i="2"/>
  <c r="A20" i="2"/>
  <c r="H20" i="2"/>
  <c r="B20" i="2"/>
  <c r="G20" i="2"/>
  <c r="C20" i="2"/>
  <c r="D20" i="2"/>
  <c r="A21" i="2"/>
  <c r="H21" i="2"/>
  <c r="B21" i="2"/>
  <c r="G21" i="2"/>
  <c r="C21" i="2"/>
  <c r="D21" i="2"/>
  <c r="A22" i="2"/>
  <c r="H22" i="2"/>
  <c r="B22" i="2"/>
  <c r="G22" i="2"/>
  <c r="C22" i="2"/>
  <c r="D22" i="2"/>
  <c r="A23" i="2"/>
  <c r="H23" i="2"/>
  <c r="B23" i="2"/>
  <c r="G23" i="2"/>
  <c r="C23" i="2"/>
  <c r="D23" i="2"/>
  <c r="A24" i="2"/>
  <c r="H24" i="2"/>
  <c r="B24" i="2"/>
  <c r="G24" i="2"/>
  <c r="C24" i="2"/>
  <c r="D24" i="2"/>
  <c r="A25" i="2"/>
  <c r="H25" i="2"/>
  <c r="B25" i="2"/>
  <c r="G25" i="2"/>
  <c r="C25" i="2"/>
  <c r="D25" i="2"/>
  <c r="A26" i="2"/>
  <c r="H26" i="2"/>
  <c r="B26" i="2"/>
  <c r="G26" i="2"/>
  <c r="C26" i="2"/>
  <c r="D26" i="2"/>
  <c r="A27" i="2"/>
  <c r="H27" i="2"/>
  <c r="B27" i="2"/>
  <c r="G27" i="2"/>
  <c r="C27" i="2"/>
  <c r="D27" i="2"/>
  <c r="A28" i="2"/>
  <c r="H28" i="2"/>
  <c r="B28" i="2"/>
  <c r="G28" i="2"/>
  <c r="C28" i="2"/>
  <c r="D28" i="2"/>
  <c r="A29" i="2"/>
  <c r="H29" i="2"/>
  <c r="B29" i="2"/>
  <c r="G29" i="2"/>
  <c r="C29" i="2"/>
  <c r="D29" i="2"/>
  <c r="A30" i="2"/>
  <c r="H30" i="2"/>
  <c r="B30" i="2"/>
  <c r="G30" i="2"/>
  <c r="C30" i="2"/>
  <c r="D30" i="2"/>
  <c r="A31" i="2"/>
  <c r="H31" i="2"/>
  <c r="B31" i="2"/>
  <c r="G31" i="2"/>
  <c r="C31" i="2"/>
  <c r="D31" i="2"/>
  <c r="A32" i="2"/>
  <c r="H32" i="2"/>
  <c r="B32" i="2"/>
  <c r="G32" i="2"/>
  <c r="C32" i="2"/>
  <c r="D32" i="2"/>
  <c r="A33" i="2"/>
  <c r="H33" i="2"/>
  <c r="B33" i="2"/>
  <c r="G33" i="2"/>
  <c r="C33" i="2"/>
  <c r="D33" i="2"/>
  <c r="A34" i="2"/>
  <c r="H34" i="2"/>
  <c r="B34" i="2"/>
  <c r="G34" i="2"/>
  <c r="C34" i="2"/>
  <c r="D34" i="2"/>
  <c r="A35" i="2"/>
  <c r="H35" i="2"/>
  <c r="B35" i="2"/>
  <c r="G35" i="2"/>
  <c r="C35" i="2"/>
  <c r="D35" i="2"/>
  <c r="A36" i="2"/>
  <c r="H36" i="2"/>
  <c r="B36" i="2"/>
  <c r="G36" i="2"/>
  <c r="C36" i="2"/>
  <c r="D36" i="2"/>
  <c r="A37" i="2"/>
  <c r="H37" i="2"/>
  <c r="B37" i="2"/>
  <c r="G37" i="2"/>
  <c r="C37" i="2"/>
  <c r="D37" i="2"/>
  <c r="A38" i="2"/>
  <c r="H38" i="2"/>
  <c r="B38" i="2"/>
  <c r="G38" i="2"/>
  <c r="C38" i="2"/>
  <c r="D38" i="2"/>
  <c r="A39" i="2"/>
  <c r="H39" i="2"/>
  <c r="B39" i="2"/>
  <c r="G39" i="2"/>
  <c r="C39" i="2"/>
  <c r="D39" i="2"/>
  <c r="A40" i="2"/>
  <c r="H40" i="2"/>
  <c r="B40" i="2"/>
  <c r="G40" i="2"/>
  <c r="C40" i="2"/>
  <c r="D40" i="2"/>
  <c r="A41" i="2"/>
  <c r="H41" i="2"/>
  <c r="B41" i="2"/>
  <c r="G41" i="2"/>
  <c r="C41" i="2"/>
  <c r="D41" i="2"/>
  <c r="A42" i="2"/>
  <c r="H42" i="2"/>
  <c r="B42" i="2"/>
  <c r="G42" i="2"/>
  <c r="C42" i="2"/>
  <c r="D42" i="2"/>
  <c r="A43" i="2"/>
  <c r="H43" i="2"/>
  <c r="B43" i="2"/>
  <c r="G43" i="2"/>
  <c r="C43" i="2"/>
  <c r="D43" i="2"/>
  <c r="A44" i="2"/>
  <c r="H44" i="2"/>
  <c r="B44" i="2"/>
  <c r="G44" i="2"/>
  <c r="C44" i="2"/>
  <c r="D44" i="2"/>
  <c r="A45" i="2"/>
  <c r="H45" i="2"/>
  <c r="B45" i="2"/>
  <c r="G45" i="2"/>
  <c r="C45" i="2"/>
  <c r="D45" i="2"/>
  <c r="A46" i="2"/>
  <c r="H46" i="2"/>
  <c r="B46" i="2"/>
  <c r="G46" i="2"/>
  <c r="C46" i="2"/>
  <c r="D46" i="2"/>
  <c r="A47" i="2"/>
  <c r="H47" i="2"/>
  <c r="B47" i="2"/>
  <c r="G47" i="2"/>
  <c r="C47" i="2"/>
  <c r="D47" i="2"/>
  <c r="A48" i="2"/>
  <c r="H48" i="2"/>
  <c r="B48" i="2"/>
  <c r="G48" i="2"/>
  <c r="C48" i="2"/>
  <c r="D48" i="2"/>
  <c r="A49" i="2"/>
  <c r="H49" i="2"/>
  <c r="B49" i="2"/>
  <c r="G49" i="2"/>
  <c r="C49" i="2"/>
  <c r="D49" i="2"/>
  <c r="A50" i="2"/>
  <c r="H50" i="2"/>
  <c r="B50" i="2"/>
  <c r="G50" i="2"/>
  <c r="C50" i="2"/>
  <c r="D50" i="2"/>
  <c r="A51" i="2"/>
  <c r="H51" i="2"/>
  <c r="B51" i="2"/>
  <c r="G51" i="2"/>
  <c r="C51" i="2"/>
  <c r="D51" i="2"/>
  <c r="A52" i="2"/>
  <c r="H52" i="2"/>
  <c r="B52" i="2"/>
  <c r="G52" i="2"/>
  <c r="C52" i="2"/>
  <c r="D52" i="2"/>
  <c r="A53" i="2"/>
  <c r="H53" i="2"/>
  <c r="B53" i="2"/>
  <c r="G53" i="2"/>
  <c r="C53" i="2"/>
  <c r="D53" i="2"/>
  <c r="A54" i="2"/>
  <c r="H54" i="2"/>
  <c r="B54" i="2"/>
  <c r="G54" i="2"/>
  <c r="C54" i="2"/>
  <c r="D54" i="2"/>
  <c r="A55" i="2"/>
  <c r="H55" i="2"/>
  <c r="B55" i="2"/>
  <c r="G55" i="2"/>
  <c r="C55" i="2"/>
  <c r="D55" i="2"/>
  <c r="A56" i="2"/>
  <c r="H56" i="2"/>
  <c r="B56" i="2"/>
  <c r="G56" i="2"/>
  <c r="C56" i="2"/>
  <c r="D56" i="2"/>
  <c r="A57" i="2"/>
  <c r="H57" i="2"/>
  <c r="B57" i="2"/>
  <c r="G57" i="2"/>
  <c r="C57" i="2"/>
  <c r="D57" i="2"/>
  <c r="A58" i="2"/>
  <c r="H58" i="2"/>
  <c r="B58" i="2"/>
  <c r="G58" i="2"/>
  <c r="C58" i="2"/>
  <c r="D58" i="2"/>
  <c r="A59" i="2"/>
  <c r="H59" i="2"/>
  <c r="B59" i="2"/>
  <c r="G59" i="2"/>
  <c r="C59" i="2"/>
  <c r="D59" i="2"/>
  <c r="A60" i="2"/>
  <c r="H60" i="2"/>
  <c r="B60" i="2"/>
  <c r="G60" i="2"/>
  <c r="C60" i="2"/>
  <c r="D60" i="2"/>
  <c r="A61" i="2"/>
  <c r="H61" i="2"/>
  <c r="B61" i="2"/>
  <c r="G61" i="2"/>
  <c r="C61" i="2"/>
  <c r="D61" i="2"/>
  <c r="A62" i="2"/>
  <c r="H62" i="2"/>
  <c r="B62" i="2"/>
  <c r="G62" i="2"/>
  <c r="C62" i="2"/>
  <c r="D62" i="2"/>
  <c r="A63" i="2"/>
  <c r="H63" i="2"/>
  <c r="B63" i="2"/>
  <c r="G63" i="2"/>
  <c r="C63" i="2"/>
  <c r="D63" i="2"/>
  <c r="A64" i="2"/>
  <c r="H64" i="2"/>
  <c r="B64" i="2"/>
  <c r="G64" i="2"/>
  <c r="C64" i="2"/>
  <c r="D64" i="2"/>
  <c r="A65" i="2"/>
  <c r="H65" i="2"/>
  <c r="B65" i="2"/>
  <c r="G65" i="2"/>
  <c r="C65" i="2"/>
  <c r="D65" i="2"/>
  <c r="A66" i="2"/>
  <c r="H66" i="2"/>
  <c r="B66" i="2"/>
  <c r="G66" i="2"/>
  <c r="C66" i="2"/>
  <c r="D66" i="2"/>
  <c r="A67" i="2"/>
  <c r="H67" i="2"/>
  <c r="B67" i="2"/>
  <c r="G67" i="2"/>
  <c r="C67" i="2"/>
  <c r="D67" i="2"/>
  <c r="A68" i="2"/>
  <c r="H68" i="2"/>
  <c r="B68" i="2"/>
  <c r="G68" i="2"/>
  <c r="C68" i="2"/>
  <c r="D68" i="2"/>
  <c r="A69" i="2"/>
  <c r="H69" i="2"/>
  <c r="B69" i="2"/>
  <c r="G69" i="2"/>
  <c r="C69" i="2"/>
  <c r="D69" i="2"/>
  <c r="A70" i="2"/>
  <c r="H70" i="2"/>
  <c r="B70" i="2"/>
  <c r="G70" i="2"/>
  <c r="C70" i="2"/>
  <c r="D70" i="2"/>
  <c r="A71" i="2"/>
  <c r="H71" i="2"/>
  <c r="B71" i="2"/>
  <c r="G71" i="2"/>
  <c r="C71" i="2"/>
  <c r="D71" i="2"/>
  <c r="A72" i="2"/>
  <c r="H72" i="2"/>
  <c r="B72" i="2"/>
  <c r="G72" i="2"/>
  <c r="C72" i="2"/>
  <c r="D72" i="2"/>
  <c r="A73" i="2"/>
  <c r="H73" i="2"/>
  <c r="B73" i="2"/>
  <c r="G73" i="2"/>
  <c r="C73" i="2"/>
  <c r="D73" i="2"/>
  <c r="A74" i="2"/>
  <c r="H74" i="2"/>
  <c r="B74" i="2"/>
  <c r="G74" i="2"/>
  <c r="C74" i="2"/>
  <c r="D74" i="2"/>
  <c r="A75" i="2"/>
  <c r="H75" i="2"/>
  <c r="B75" i="2"/>
  <c r="G75" i="2"/>
  <c r="C75" i="2"/>
  <c r="D75" i="2"/>
  <c r="A76" i="2"/>
  <c r="H76" i="2"/>
  <c r="B76" i="2"/>
  <c r="G76" i="2"/>
  <c r="C76" i="2"/>
  <c r="E76" i="2"/>
  <c r="D76" i="2"/>
  <c r="A77" i="2"/>
  <c r="H77" i="2"/>
  <c r="B77" i="2"/>
  <c r="G77" i="2"/>
  <c r="C77" i="2"/>
  <c r="D77" i="2"/>
  <c r="A78" i="2"/>
  <c r="H78" i="2"/>
  <c r="B78" i="2"/>
  <c r="G78" i="2"/>
  <c r="C78" i="2"/>
  <c r="D78" i="2"/>
  <c r="A79" i="2"/>
  <c r="H79" i="2"/>
  <c r="B79" i="2"/>
  <c r="G79" i="2"/>
  <c r="C79" i="2"/>
  <c r="D79" i="2"/>
  <c r="A80" i="2"/>
  <c r="H80" i="2"/>
  <c r="B80" i="2"/>
  <c r="G80" i="2"/>
  <c r="C80" i="2"/>
  <c r="D80" i="2"/>
  <c r="A81" i="2"/>
  <c r="H81" i="2"/>
  <c r="B81" i="2"/>
  <c r="G81" i="2"/>
  <c r="C81" i="2"/>
  <c r="D81" i="2"/>
  <c r="A82" i="2"/>
  <c r="H82" i="2"/>
  <c r="B82" i="2"/>
  <c r="G82" i="2"/>
  <c r="C82" i="2"/>
  <c r="D82" i="2"/>
  <c r="A83" i="2"/>
  <c r="H83" i="2"/>
  <c r="B83" i="2"/>
  <c r="G83" i="2"/>
  <c r="C83" i="2"/>
  <c r="D83" i="2"/>
  <c r="A84" i="2"/>
  <c r="H84" i="2"/>
  <c r="B84" i="2"/>
  <c r="G84" i="2"/>
  <c r="C84" i="2"/>
  <c r="D84" i="2"/>
  <c r="A85" i="2"/>
  <c r="H85" i="2"/>
  <c r="B85" i="2"/>
  <c r="G85" i="2"/>
  <c r="C85" i="2"/>
  <c r="D85" i="2"/>
  <c r="A86" i="2"/>
  <c r="H86" i="2"/>
  <c r="B86" i="2"/>
  <c r="G86" i="2"/>
  <c r="C86" i="2"/>
  <c r="D86" i="2"/>
  <c r="A87" i="2"/>
  <c r="H87" i="2"/>
  <c r="B87" i="2"/>
  <c r="G87" i="2"/>
  <c r="C87" i="2"/>
  <c r="D87" i="2"/>
  <c r="A88" i="2"/>
  <c r="H88" i="2"/>
  <c r="B88" i="2"/>
  <c r="G88" i="2"/>
  <c r="C88" i="2"/>
  <c r="D88" i="2"/>
  <c r="A89" i="2"/>
  <c r="H89" i="2"/>
  <c r="B89" i="2"/>
  <c r="G89" i="2"/>
  <c r="C89" i="2"/>
  <c r="D89" i="2"/>
  <c r="A90" i="2"/>
  <c r="H90" i="2"/>
  <c r="B90" i="2"/>
  <c r="G90" i="2"/>
  <c r="C90" i="2"/>
  <c r="D90" i="2"/>
  <c r="A91" i="2"/>
  <c r="H91" i="2"/>
  <c r="B91" i="2"/>
  <c r="G91" i="2"/>
  <c r="C91" i="2"/>
  <c r="D91" i="2"/>
  <c r="A92" i="2"/>
  <c r="H92" i="2"/>
  <c r="B92" i="2"/>
  <c r="G92" i="2"/>
  <c r="C92" i="2"/>
  <c r="D92" i="2"/>
  <c r="A93" i="2"/>
  <c r="H93" i="2"/>
  <c r="B93" i="2"/>
  <c r="G93" i="2"/>
  <c r="C93" i="2"/>
  <c r="D93" i="2"/>
  <c r="A94" i="2"/>
  <c r="H94" i="2"/>
  <c r="B94" i="2"/>
  <c r="G94" i="2"/>
  <c r="C94" i="2"/>
  <c r="D94" i="2"/>
  <c r="A95" i="2"/>
  <c r="H95" i="2"/>
  <c r="B95" i="2"/>
  <c r="G95" i="2"/>
  <c r="C95" i="2"/>
  <c r="D95" i="2"/>
  <c r="A96" i="2"/>
  <c r="H96" i="2"/>
  <c r="B96" i="2"/>
  <c r="G96" i="2"/>
  <c r="C96" i="2"/>
  <c r="D96" i="2"/>
  <c r="A97" i="2"/>
  <c r="H97" i="2"/>
  <c r="B97" i="2"/>
  <c r="G97" i="2"/>
  <c r="C97" i="2"/>
  <c r="D97" i="2"/>
  <c r="A98" i="2"/>
  <c r="H98" i="2"/>
  <c r="B98" i="2"/>
  <c r="G98" i="2"/>
  <c r="C98" i="2"/>
  <c r="D98" i="2"/>
  <c r="A99" i="2"/>
  <c r="H99" i="2"/>
  <c r="B99" i="2"/>
  <c r="G99" i="2"/>
  <c r="C99" i="2"/>
  <c r="D99" i="2"/>
  <c r="A100" i="2"/>
  <c r="H100" i="2"/>
  <c r="B100" i="2"/>
  <c r="G100" i="2"/>
  <c r="C100" i="2"/>
  <c r="D100" i="2"/>
  <c r="A101" i="2"/>
  <c r="H101" i="2"/>
  <c r="B101" i="2"/>
  <c r="G101" i="2"/>
  <c r="C101" i="2"/>
  <c r="D101" i="2"/>
  <c r="A102" i="2"/>
  <c r="H102" i="2"/>
  <c r="B102" i="2"/>
  <c r="G102" i="2"/>
  <c r="C102" i="2"/>
  <c r="D102" i="2"/>
  <c r="A103" i="2"/>
  <c r="H103" i="2"/>
  <c r="B103" i="2"/>
  <c r="G103" i="2"/>
  <c r="C103" i="2"/>
  <c r="D103" i="2"/>
  <c r="A104" i="2"/>
  <c r="H104" i="2"/>
  <c r="B104" i="2"/>
  <c r="G104" i="2"/>
  <c r="C104" i="2"/>
  <c r="D104" i="2"/>
  <c r="A105" i="2"/>
  <c r="H105" i="2"/>
  <c r="B105" i="2"/>
  <c r="G105" i="2"/>
  <c r="C105" i="2"/>
  <c r="D105" i="2"/>
  <c r="A106" i="2"/>
  <c r="H106" i="2"/>
  <c r="B106" i="2"/>
  <c r="G106" i="2"/>
  <c r="C106" i="2"/>
  <c r="D106" i="2"/>
  <c r="A107" i="2"/>
  <c r="H107" i="2"/>
  <c r="B107" i="2"/>
  <c r="G107" i="2"/>
  <c r="C107" i="2"/>
  <c r="D107" i="2"/>
  <c r="A108" i="2"/>
  <c r="H108" i="2"/>
  <c r="B108" i="2"/>
  <c r="G108" i="2"/>
  <c r="C108" i="2"/>
  <c r="D108" i="2"/>
  <c r="A109" i="2"/>
  <c r="H109" i="2"/>
  <c r="B109" i="2"/>
  <c r="G109" i="2"/>
  <c r="C109" i="2"/>
  <c r="D109" i="2"/>
  <c r="A110" i="2"/>
  <c r="H110" i="2"/>
  <c r="B110" i="2"/>
  <c r="G110" i="2"/>
  <c r="C110" i="2"/>
  <c r="D110" i="2"/>
  <c r="A111" i="2"/>
  <c r="H111" i="2"/>
  <c r="B111" i="2"/>
  <c r="G111" i="2"/>
  <c r="C111" i="2"/>
  <c r="D111" i="2"/>
  <c r="A112" i="2"/>
  <c r="H112" i="2"/>
  <c r="B112" i="2"/>
  <c r="G112" i="2"/>
  <c r="C112" i="2"/>
  <c r="D112" i="2"/>
  <c r="A113" i="2"/>
  <c r="H113" i="2"/>
  <c r="B113" i="2"/>
  <c r="G113" i="2"/>
  <c r="C113" i="2"/>
  <c r="D113" i="2"/>
  <c r="A114" i="2"/>
  <c r="H114" i="2"/>
  <c r="B114" i="2"/>
  <c r="G114" i="2"/>
  <c r="C114" i="2"/>
  <c r="D114" i="2"/>
  <c r="A115" i="2"/>
  <c r="H115" i="2"/>
  <c r="B115" i="2"/>
  <c r="G115" i="2"/>
  <c r="C115" i="2"/>
  <c r="D115" i="2"/>
  <c r="A116" i="2"/>
  <c r="H116" i="2"/>
  <c r="B116" i="2"/>
  <c r="G116" i="2"/>
  <c r="C116" i="2"/>
  <c r="D116" i="2"/>
  <c r="A117" i="2"/>
  <c r="H117" i="2"/>
  <c r="B117" i="2"/>
  <c r="G117" i="2"/>
  <c r="C117" i="2"/>
  <c r="D117" i="2"/>
  <c r="A118" i="2"/>
  <c r="H118" i="2"/>
  <c r="B118" i="2"/>
  <c r="G118" i="2"/>
  <c r="C118" i="2"/>
  <c r="D118" i="2"/>
  <c r="A119" i="2"/>
  <c r="H119" i="2"/>
  <c r="B119" i="2"/>
  <c r="G119" i="2"/>
  <c r="C119" i="2"/>
  <c r="D119" i="2"/>
  <c r="A120" i="2"/>
  <c r="H120" i="2"/>
  <c r="B120" i="2"/>
  <c r="G120" i="2"/>
  <c r="C120" i="2"/>
  <c r="D120" i="2"/>
  <c r="A121" i="2"/>
  <c r="H121" i="2"/>
  <c r="B121" i="2"/>
  <c r="G121" i="2"/>
  <c r="C121" i="2"/>
  <c r="D121" i="2"/>
  <c r="A122" i="2"/>
  <c r="H122" i="2"/>
  <c r="B122" i="2"/>
  <c r="G122" i="2"/>
  <c r="C122" i="2"/>
  <c r="D122" i="2"/>
  <c r="A123" i="2"/>
  <c r="H123" i="2"/>
  <c r="B123" i="2"/>
  <c r="G123" i="2"/>
  <c r="C123" i="2"/>
  <c r="D123" i="2"/>
  <c r="A124" i="2"/>
  <c r="H124" i="2"/>
  <c r="B124" i="2"/>
  <c r="G124" i="2"/>
  <c r="C124" i="2"/>
  <c r="D124" i="2"/>
  <c r="A125" i="2"/>
  <c r="H125" i="2"/>
  <c r="B125" i="2"/>
  <c r="G125" i="2"/>
  <c r="C125" i="2"/>
  <c r="D125" i="2"/>
  <c r="A126" i="2"/>
  <c r="H126" i="2"/>
  <c r="B126" i="2"/>
  <c r="G126" i="2"/>
  <c r="C126" i="2"/>
  <c r="D126" i="2"/>
  <c r="A127" i="2"/>
  <c r="H127" i="2"/>
  <c r="B127" i="2"/>
  <c r="G127" i="2"/>
  <c r="C127" i="2"/>
  <c r="D127" i="2"/>
  <c r="A128" i="2"/>
  <c r="H128" i="2"/>
  <c r="B128" i="2"/>
  <c r="G128" i="2"/>
  <c r="C128" i="2"/>
  <c r="D128" i="2"/>
  <c r="A129" i="2"/>
  <c r="H129" i="2"/>
  <c r="B129" i="2"/>
  <c r="G129" i="2"/>
  <c r="C129" i="2"/>
  <c r="D129" i="2"/>
  <c r="A130" i="2"/>
  <c r="H130" i="2"/>
  <c r="B130" i="2"/>
  <c r="G130" i="2"/>
  <c r="C130" i="2"/>
  <c r="D130" i="2"/>
  <c r="A131" i="2"/>
  <c r="H131" i="2"/>
  <c r="B131" i="2"/>
  <c r="G131" i="2"/>
  <c r="C131" i="2"/>
  <c r="D131" i="2"/>
  <c r="A132" i="2"/>
  <c r="H132" i="2"/>
  <c r="B132" i="2"/>
  <c r="G132" i="2"/>
  <c r="C132" i="2"/>
  <c r="D132" i="2"/>
  <c r="A133" i="2"/>
  <c r="H133" i="2"/>
  <c r="B133" i="2"/>
  <c r="G133" i="2"/>
  <c r="C133" i="2"/>
  <c r="D133" i="2"/>
  <c r="A134" i="2"/>
  <c r="H134" i="2"/>
  <c r="B134" i="2"/>
  <c r="G134" i="2"/>
  <c r="C134" i="2"/>
  <c r="D134" i="2"/>
  <c r="E134" i="2"/>
  <c r="A135" i="2"/>
  <c r="H135" i="2"/>
  <c r="B135" i="2"/>
  <c r="G135" i="2"/>
  <c r="C135" i="2"/>
  <c r="D135" i="2"/>
  <c r="A136" i="2"/>
  <c r="H136" i="2"/>
  <c r="B136" i="2"/>
  <c r="G136" i="2"/>
  <c r="C136" i="2"/>
  <c r="D136" i="2"/>
  <c r="A137" i="2"/>
  <c r="H137" i="2"/>
  <c r="B137" i="2"/>
  <c r="G137" i="2"/>
  <c r="C137" i="2"/>
  <c r="D137" i="2"/>
  <c r="A138" i="2"/>
  <c r="H138" i="2"/>
  <c r="B138" i="2"/>
  <c r="G138" i="2"/>
  <c r="C138" i="2"/>
  <c r="D138" i="2"/>
  <c r="A139" i="2"/>
  <c r="H139" i="2"/>
  <c r="B139" i="2"/>
  <c r="G139" i="2"/>
  <c r="C139" i="2"/>
  <c r="D139" i="2"/>
  <c r="A140" i="2"/>
  <c r="H140" i="2"/>
  <c r="B140" i="2"/>
  <c r="G140" i="2"/>
  <c r="C140" i="2"/>
  <c r="D140" i="2"/>
  <c r="A141" i="2"/>
  <c r="H141" i="2"/>
  <c r="B141" i="2"/>
  <c r="G141" i="2"/>
  <c r="C141" i="2"/>
  <c r="D141" i="2"/>
  <c r="A142" i="2"/>
  <c r="H142" i="2"/>
  <c r="B142" i="2"/>
  <c r="G142" i="2"/>
  <c r="C142" i="2"/>
  <c r="D142" i="2"/>
  <c r="A143" i="2"/>
  <c r="H143" i="2"/>
  <c r="B143" i="2"/>
  <c r="G143" i="2"/>
  <c r="C143" i="2"/>
  <c r="D143" i="2"/>
  <c r="A144" i="2"/>
  <c r="H144" i="2"/>
  <c r="B144" i="2"/>
  <c r="G144" i="2"/>
  <c r="C144" i="2"/>
  <c r="D144" i="2"/>
  <c r="A145" i="2"/>
  <c r="H145" i="2"/>
  <c r="B145" i="2"/>
  <c r="G145" i="2"/>
  <c r="C145" i="2"/>
  <c r="D145" i="2"/>
  <c r="A146" i="2"/>
  <c r="H146" i="2"/>
  <c r="B146" i="2"/>
  <c r="G146" i="2"/>
  <c r="C146" i="2"/>
  <c r="D146" i="2"/>
  <c r="A147" i="2"/>
  <c r="H147" i="2"/>
  <c r="B147" i="2"/>
  <c r="G147" i="2"/>
  <c r="C147" i="2"/>
  <c r="D147" i="2"/>
  <c r="A148" i="2"/>
  <c r="H148" i="2"/>
  <c r="B148" i="2"/>
  <c r="G148" i="2"/>
  <c r="C148" i="2"/>
  <c r="D148" i="2"/>
  <c r="A149" i="2"/>
  <c r="H149" i="2"/>
  <c r="B149" i="2"/>
  <c r="G149" i="2"/>
  <c r="C149" i="2"/>
  <c r="D149" i="2"/>
  <c r="A150" i="2"/>
  <c r="H150" i="2"/>
  <c r="B150" i="2"/>
  <c r="G150" i="2"/>
  <c r="C150" i="2"/>
  <c r="D150" i="2"/>
  <c r="A151" i="2"/>
  <c r="H151" i="2"/>
  <c r="B151" i="2"/>
  <c r="G151" i="2"/>
  <c r="C151" i="2"/>
  <c r="D151" i="2"/>
  <c r="A152" i="2"/>
  <c r="H152" i="2"/>
  <c r="B152" i="2"/>
  <c r="G152" i="2"/>
  <c r="C152" i="2"/>
  <c r="D152" i="2"/>
  <c r="A153" i="2"/>
  <c r="H153" i="2"/>
  <c r="B153" i="2"/>
  <c r="G153" i="2"/>
  <c r="C153" i="2"/>
  <c r="D153" i="2"/>
  <c r="A154" i="2"/>
  <c r="H154" i="2"/>
  <c r="B154" i="2"/>
  <c r="G154" i="2"/>
  <c r="C154" i="2"/>
  <c r="D154" i="2"/>
  <c r="A155" i="2"/>
  <c r="H155" i="2"/>
  <c r="B155" i="2"/>
  <c r="G155" i="2"/>
  <c r="C155" i="2"/>
  <c r="D155" i="2"/>
  <c r="A156" i="2"/>
  <c r="H156" i="2"/>
  <c r="B156" i="2"/>
  <c r="G156" i="2"/>
  <c r="C156" i="2"/>
  <c r="D156" i="2"/>
  <c r="A157" i="2"/>
  <c r="H157" i="2"/>
  <c r="B157" i="2"/>
  <c r="G157" i="2"/>
  <c r="C157" i="2"/>
  <c r="D157" i="2"/>
  <c r="A158" i="2"/>
  <c r="H158" i="2"/>
  <c r="B158" i="2"/>
  <c r="G158" i="2"/>
  <c r="C158" i="2"/>
  <c r="D158" i="2"/>
  <c r="A159" i="2"/>
  <c r="H159" i="2"/>
  <c r="B159" i="2"/>
  <c r="G159" i="2"/>
  <c r="C159" i="2"/>
  <c r="D159" i="2"/>
  <c r="A160" i="2"/>
  <c r="H160" i="2"/>
  <c r="B160" i="2"/>
  <c r="G160" i="2"/>
  <c r="C160" i="2"/>
  <c r="D160" i="2"/>
  <c r="A161" i="2"/>
  <c r="H161" i="2"/>
  <c r="B161" i="2"/>
  <c r="G161" i="2"/>
  <c r="C161" i="2"/>
  <c r="D161" i="2"/>
  <c r="A162" i="2"/>
  <c r="H162" i="2"/>
  <c r="B162" i="2"/>
  <c r="G162" i="2"/>
  <c r="C162" i="2"/>
  <c r="D162" i="2"/>
  <c r="A163" i="2"/>
  <c r="H163" i="2"/>
  <c r="B163" i="2"/>
  <c r="G163" i="2"/>
  <c r="C163" i="2"/>
  <c r="D163" i="2"/>
  <c r="A164" i="2"/>
  <c r="H164" i="2"/>
  <c r="B164" i="2"/>
  <c r="G164" i="2"/>
  <c r="C164" i="2"/>
  <c r="D164" i="2"/>
  <c r="A165" i="2"/>
  <c r="H165" i="2"/>
  <c r="B165" i="2"/>
  <c r="G165" i="2"/>
  <c r="C165" i="2"/>
  <c r="D165" i="2"/>
  <c r="A166" i="2"/>
  <c r="H166" i="2"/>
  <c r="B166" i="2"/>
  <c r="G166" i="2"/>
  <c r="C166" i="2"/>
  <c r="D166" i="2"/>
  <c r="A167" i="2"/>
  <c r="H167" i="2"/>
  <c r="B167" i="2"/>
  <c r="G167" i="2"/>
  <c r="C167" i="2"/>
  <c r="D167" i="2"/>
  <c r="A168" i="2"/>
  <c r="H168" i="2"/>
  <c r="B168" i="2"/>
  <c r="G168" i="2"/>
  <c r="C168" i="2"/>
  <c r="D168" i="2"/>
  <c r="A169" i="2"/>
  <c r="H169" i="2"/>
  <c r="B169" i="2"/>
  <c r="G169" i="2"/>
  <c r="C169" i="2"/>
  <c r="D169" i="2"/>
  <c r="A170" i="2"/>
  <c r="H170" i="2"/>
  <c r="B170" i="2"/>
  <c r="G170" i="2"/>
  <c r="C170" i="2"/>
  <c r="D170" i="2"/>
  <c r="A171" i="2"/>
  <c r="H171" i="2"/>
  <c r="B171" i="2"/>
  <c r="G171" i="2"/>
  <c r="C171" i="2"/>
  <c r="D171" i="2"/>
  <c r="A172" i="2"/>
  <c r="H172" i="2"/>
  <c r="B172" i="2"/>
  <c r="G172" i="2"/>
  <c r="C172" i="2"/>
  <c r="D172" i="2"/>
  <c r="A173" i="2"/>
  <c r="H173" i="2"/>
  <c r="B173" i="2"/>
  <c r="G173" i="2"/>
  <c r="C173" i="2"/>
  <c r="D173" i="2"/>
  <c r="A174" i="2"/>
  <c r="H174" i="2"/>
  <c r="B174" i="2"/>
  <c r="G174" i="2"/>
  <c r="C174" i="2"/>
  <c r="D174" i="2"/>
  <c r="A175" i="2"/>
  <c r="H175" i="2"/>
  <c r="B175" i="2"/>
  <c r="G175" i="2"/>
  <c r="C175" i="2"/>
  <c r="D175" i="2"/>
  <c r="A176" i="2"/>
  <c r="H176" i="2"/>
  <c r="B176" i="2"/>
  <c r="G176" i="2"/>
  <c r="C176" i="2"/>
  <c r="D176" i="2"/>
  <c r="A177" i="2"/>
  <c r="H177" i="2"/>
  <c r="B177" i="2"/>
  <c r="G177" i="2"/>
  <c r="C177" i="2"/>
  <c r="D177" i="2"/>
  <c r="A178" i="2"/>
  <c r="H178" i="2"/>
  <c r="B178" i="2"/>
  <c r="G178" i="2"/>
  <c r="C178" i="2"/>
  <c r="D178" i="2"/>
  <c r="A179" i="2"/>
  <c r="H179" i="2"/>
  <c r="B179" i="2"/>
  <c r="G179" i="2"/>
  <c r="C179" i="2"/>
  <c r="D179" i="2"/>
  <c r="A180" i="2"/>
  <c r="H180" i="2"/>
  <c r="B180" i="2"/>
  <c r="G180" i="2"/>
  <c r="C180" i="2"/>
  <c r="D180" i="2"/>
  <c r="A181" i="2"/>
  <c r="H181" i="2"/>
  <c r="B181" i="2"/>
  <c r="G181" i="2"/>
  <c r="C181" i="2"/>
  <c r="D181" i="2"/>
  <c r="A182" i="2"/>
  <c r="H182" i="2"/>
  <c r="B182" i="2"/>
  <c r="G182" i="2"/>
  <c r="C182" i="2"/>
  <c r="D182" i="2"/>
  <c r="A183" i="2"/>
  <c r="H183" i="2"/>
  <c r="B183" i="2"/>
  <c r="G183" i="2"/>
  <c r="C183" i="2"/>
  <c r="D183" i="2"/>
  <c r="A184" i="2"/>
  <c r="H184" i="2"/>
  <c r="B184" i="2"/>
  <c r="G184" i="2"/>
  <c r="C184" i="2"/>
  <c r="D184" i="2"/>
  <c r="A185" i="2"/>
  <c r="H185" i="2"/>
  <c r="B185" i="2"/>
  <c r="G185" i="2"/>
  <c r="C185" i="2"/>
  <c r="D185" i="2"/>
  <c r="A186" i="2"/>
  <c r="H186" i="2"/>
  <c r="B186" i="2"/>
  <c r="G186" i="2"/>
  <c r="C186" i="2"/>
  <c r="D186" i="2"/>
  <c r="A187" i="2"/>
  <c r="H187" i="2"/>
  <c r="B187" i="2"/>
  <c r="G187" i="2"/>
  <c r="C187" i="2"/>
  <c r="D187" i="2"/>
  <c r="A188" i="2"/>
  <c r="H188" i="2"/>
  <c r="B188" i="2"/>
  <c r="G188" i="2"/>
  <c r="C188" i="2"/>
  <c r="D188" i="2"/>
  <c r="A189" i="2"/>
  <c r="H189" i="2"/>
  <c r="B189" i="2"/>
  <c r="G189" i="2"/>
  <c r="C189" i="2"/>
  <c r="D189" i="2"/>
  <c r="A190" i="2"/>
  <c r="H190" i="2"/>
  <c r="B190" i="2"/>
  <c r="G190" i="2"/>
  <c r="C190" i="2"/>
  <c r="D190" i="2"/>
  <c r="A191" i="2"/>
  <c r="H191" i="2"/>
  <c r="B191" i="2"/>
  <c r="G191" i="2"/>
  <c r="C191" i="2"/>
  <c r="D191" i="2"/>
  <c r="A192" i="2"/>
  <c r="H192" i="2"/>
  <c r="B192" i="2"/>
  <c r="G192" i="2"/>
  <c r="C192" i="2"/>
  <c r="D192" i="2"/>
  <c r="A193" i="2"/>
  <c r="H193" i="2"/>
  <c r="B193" i="2"/>
  <c r="G193" i="2"/>
  <c r="C193" i="2"/>
  <c r="D193" i="2"/>
  <c r="A194" i="2"/>
  <c r="H194" i="2"/>
  <c r="B194" i="2"/>
  <c r="G194" i="2"/>
  <c r="C194" i="2"/>
  <c r="D194" i="2"/>
  <c r="A195" i="2"/>
  <c r="H195" i="2"/>
  <c r="B195" i="2"/>
  <c r="G195" i="2"/>
  <c r="C195" i="2"/>
  <c r="D195" i="2"/>
  <c r="A196" i="2"/>
  <c r="H196" i="2"/>
  <c r="B196" i="2"/>
  <c r="G196" i="2"/>
  <c r="C196" i="2"/>
  <c r="D196" i="2"/>
  <c r="A197" i="2"/>
  <c r="H197" i="2"/>
  <c r="B197" i="2"/>
  <c r="G197" i="2"/>
  <c r="C197" i="2"/>
  <c r="D197" i="2"/>
  <c r="A198" i="2"/>
  <c r="H198" i="2"/>
  <c r="B198" i="2"/>
  <c r="G198" i="2"/>
  <c r="C198" i="2"/>
  <c r="D198" i="2"/>
  <c r="A199" i="2"/>
  <c r="H199" i="2"/>
  <c r="B199" i="2"/>
  <c r="G199" i="2"/>
  <c r="C199" i="2"/>
  <c r="D199" i="2"/>
  <c r="A200" i="2"/>
  <c r="H200" i="2"/>
  <c r="B200" i="2"/>
  <c r="G200" i="2"/>
  <c r="C200" i="2"/>
  <c r="D200" i="2"/>
  <c r="A201" i="2"/>
  <c r="H201" i="2"/>
  <c r="B201" i="2"/>
  <c r="G201" i="2"/>
  <c r="C201" i="2"/>
  <c r="D201" i="2"/>
  <c r="A202" i="2"/>
  <c r="H202" i="2"/>
  <c r="B202" i="2"/>
  <c r="G202" i="2"/>
  <c r="C202" i="2"/>
  <c r="D202" i="2"/>
  <c r="A203" i="2"/>
  <c r="H203" i="2"/>
  <c r="B203" i="2"/>
  <c r="G203" i="2"/>
  <c r="C203" i="2"/>
  <c r="D203" i="2"/>
  <c r="A204" i="2"/>
  <c r="H204" i="2"/>
  <c r="B204" i="2"/>
  <c r="G204" i="2"/>
  <c r="C204" i="2"/>
  <c r="D204" i="2"/>
  <c r="A205" i="2"/>
  <c r="H205" i="2"/>
  <c r="B205" i="2"/>
  <c r="G205" i="2"/>
  <c r="C205" i="2"/>
  <c r="D205" i="2"/>
  <c r="A206" i="2"/>
  <c r="H206" i="2"/>
  <c r="B206" i="2"/>
  <c r="G206" i="2"/>
  <c r="C206" i="2"/>
  <c r="D206" i="2"/>
  <c r="A207" i="2"/>
  <c r="H207" i="2"/>
  <c r="B207" i="2"/>
  <c r="G207" i="2"/>
  <c r="C207" i="2"/>
  <c r="D207" i="2"/>
  <c r="A208" i="2"/>
  <c r="H208" i="2"/>
  <c r="B208" i="2"/>
  <c r="G208" i="2"/>
  <c r="C208" i="2"/>
  <c r="D208" i="2"/>
  <c r="A209" i="2"/>
  <c r="H209" i="2"/>
  <c r="B209" i="2"/>
  <c r="G209" i="2"/>
  <c r="C209" i="2"/>
  <c r="D209" i="2"/>
  <c r="A210" i="2"/>
  <c r="H210" i="2"/>
  <c r="B210" i="2"/>
  <c r="G210" i="2"/>
  <c r="C210" i="2"/>
  <c r="D210" i="2"/>
  <c r="A211" i="2"/>
  <c r="H211" i="2"/>
  <c r="B211" i="2"/>
  <c r="G211" i="2"/>
  <c r="C211" i="2"/>
  <c r="D211" i="2"/>
  <c r="A212" i="2"/>
  <c r="H212" i="2"/>
  <c r="B212" i="2"/>
  <c r="G212" i="2"/>
  <c r="C212" i="2"/>
  <c r="D212" i="2"/>
  <c r="A213" i="2"/>
  <c r="H213" i="2"/>
  <c r="B213" i="2"/>
  <c r="G213" i="2"/>
  <c r="C213" i="2"/>
  <c r="D213" i="2"/>
  <c r="A214" i="2"/>
  <c r="H214" i="2"/>
  <c r="B214" i="2"/>
  <c r="G214" i="2"/>
  <c r="C214" i="2"/>
  <c r="D214" i="2"/>
  <c r="A215" i="2"/>
  <c r="H215" i="2"/>
  <c r="B215" i="2"/>
  <c r="G215" i="2"/>
  <c r="C215" i="2"/>
  <c r="D215" i="2"/>
  <c r="A216" i="2"/>
  <c r="H216" i="2"/>
  <c r="B216" i="2"/>
  <c r="G216" i="2"/>
  <c r="C216" i="2"/>
  <c r="D216" i="2"/>
  <c r="A217" i="2"/>
  <c r="H217" i="2"/>
  <c r="B217" i="2"/>
  <c r="G217" i="2"/>
  <c r="C217" i="2"/>
  <c r="D217" i="2"/>
  <c r="A218" i="2"/>
  <c r="H218" i="2"/>
  <c r="B218" i="2"/>
  <c r="G218" i="2"/>
  <c r="C218" i="2"/>
  <c r="D218" i="2"/>
  <c r="A219" i="2"/>
  <c r="H219" i="2"/>
  <c r="B219" i="2"/>
  <c r="G219" i="2"/>
  <c r="C219" i="2"/>
  <c r="D219" i="2"/>
  <c r="A220" i="2"/>
  <c r="H220" i="2"/>
  <c r="B220" i="2"/>
  <c r="G220" i="2"/>
  <c r="C220" i="2"/>
  <c r="D220" i="2"/>
  <c r="A221" i="2"/>
  <c r="H221" i="2"/>
  <c r="B221" i="2"/>
  <c r="G221" i="2"/>
  <c r="C221" i="2"/>
  <c r="D221" i="2"/>
  <c r="A222" i="2"/>
  <c r="H222" i="2"/>
  <c r="B222" i="2"/>
  <c r="G222" i="2"/>
  <c r="C222" i="2"/>
  <c r="D222" i="2"/>
  <c r="A223" i="2"/>
  <c r="H223" i="2"/>
  <c r="B223" i="2"/>
  <c r="G223" i="2"/>
  <c r="C223" i="2"/>
  <c r="D223" i="2"/>
  <c r="A224" i="2"/>
  <c r="H224" i="2"/>
  <c r="B224" i="2"/>
  <c r="G224" i="2"/>
  <c r="C224" i="2"/>
  <c r="D224" i="2"/>
  <c r="A225" i="2"/>
  <c r="H225" i="2"/>
  <c r="B225" i="2"/>
  <c r="G225" i="2"/>
  <c r="C225" i="2"/>
  <c r="D225" i="2"/>
  <c r="A226" i="2"/>
  <c r="H226" i="2"/>
  <c r="B226" i="2"/>
  <c r="G226" i="2"/>
  <c r="C226" i="2"/>
  <c r="D226" i="2"/>
  <c r="A227" i="2"/>
  <c r="H227" i="2"/>
  <c r="B227" i="2"/>
  <c r="G227" i="2"/>
  <c r="C227" i="2"/>
  <c r="D227" i="2"/>
  <c r="A228" i="2"/>
  <c r="H228" i="2"/>
  <c r="B228" i="2"/>
  <c r="G228" i="2"/>
  <c r="C228" i="2"/>
  <c r="D228" i="2"/>
  <c r="A229" i="2"/>
  <c r="H229" i="2"/>
  <c r="B229" i="2"/>
  <c r="G229" i="2"/>
  <c r="C229" i="2"/>
  <c r="D229" i="2"/>
  <c r="A230" i="2"/>
  <c r="H230" i="2"/>
  <c r="B230" i="2"/>
  <c r="G230" i="2"/>
  <c r="C230" i="2"/>
  <c r="D230" i="2"/>
  <c r="A231" i="2"/>
  <c r="H231" i="2"/>
  <c r="B231" i="2"/>
  <c r="G231" i="2"/>
  <c r="C231" i="2"/>
  <c r="D231" i="2"/>
  <c r="A232" i="2"/>
  <c r="H232" i="2"/>
  <c r="B232" i="2"/>
  <c r="G232" i="2"/>
  <c r="C232" i="2"/>
  <c r="D232" i="2"/>
  <c r="A233" i="2"/>
  <c r="H233" i="2"/>
  <c r="B233" i="2"/>
  <c r="G233" i="2"/>
  <c r="C233" i="2"/>
  <c r="D233" i="2"/>
  <c r="A234" i="2"/>
  <c r="H234" i="2"/>
  <c r="B234" i="2"/>
  <c r="G234" i="2"/>
  <c r="C234" i="2"/>
  <c r="D234" i="2"/>
  <c r="A235" i="2"/>
  <c r="H235" i="2"/>
  <c r="B235" i="2"/>
  <c r="G235" i="2"/>
  <c r="C235" i="2"/>
  <c r="D235" i="2"/>
  <c r="A236" i="2"/>
  <c r="H236" i="2"/>
  <c r="B236" i="2"/>
  <c r="G236" i="2"/>
  <c r="C236" i="2"/>
  <c r="D236" i="2"/>
  <c r="A237" i="2"/>
  <c r="H237" i="2"/>
  <c r="B237" i="2"/>
  <c r="G237" i="2"/>
  <c r="C237" i="2"/>
  <c r="D237" i="2"/>
  <c r="A238" i="2"/>
  <c r="H238" i="2"/>
  <c r="B238" i="2"/>
  <c r="G238" i="2"/>
  <c r="C238" i="2"/>
  <c r="D238" i="2"/>
  <c r="A239" i="2"/>
  <c r="H239" i="2"/>
  <c r="B239" i="2"/>
  <c r="G239" i="2"/>
  <c r="C239" i="2"/>
  <c r="D239" i="2"/>
  <c r="A240" i="2"/>
  <c r="H240" i="2"/>
  <c r="B240" i="2"/>
  <c r="G240" i="2"/>
  <c r="C240" i="2"/>
  <c r="D240" i="2"/>
  <c r="A241" i="2"/>
  <c r="H241" i="2"/>
  <c r="B241" i="2"/>
  <c r="G241" i="2"/>
  <c r="C241" i="2"/>
  <c r="D241" i="2"/>
  <c r="A242" i="2"/>
  <c r="H242" i="2"/>
  <c r="B242" i="2"/>
  <c r="G242" i="2"/>
  <c r="C242" i="2"/>
  <c r="D242" i="2"/>
  <c r="A243" i="2"/>
  <c r="H243" i="2"/>
  <c r="B243" i="2"/>
  <c r="G243" i="2"/>
  <c r="C243" i="2"/>
  <c r="D243" i="2"/>
  <c r="A244" i="2"/>
  <c r="H244" i="2"/>
  <c r="B244" i="2"/>
  <c r="G244" i="2"/>
  <c r="C244" i="2"/>
  <c r="D244" i="2"/>
  <c r="A245" i="2"/>
  <c r="H245" i="2"/>
  <c r="B245" i="2"/>
  <c r="G245" i="2"/>
  <c r="C245" i="2"/>
  <c r="D245" i="2"/>
  <c r="A246" i="2"/>
  <c r="H246" i="2"/>
  <c r="B246" i="2"/>
  <c r="G246" i="2"/>
  <c r="C246" i="2"/>
  <c r="D246" i="2"/>
  <c r="A247" i="2"/>
  <c r="H247" i="2"/>
  <c r="B247" i="2"/>
  <c r="G247" i="2"/>
  <c r="C247" i="2"/>
  <c r="D247" i="2"/>
  <c r="A248" i="2"/>
  <c r="H248" i="2"/>
  <c r="B248" i="2"/>
  <c r="G248" i="2"/>
  <c r="C248" i="2"/>
  <c r="D248" i="2"/>
  <c r="A249" i="2"/>
  <c r="H249" i="2"/>
  <c r="B249" i="2"/>
  <c r="G249" i="2"/>
  <c r="C249" i="2"/>
  <c r="D249" i="2"/>
  <c r="A250" i="2"/>
  <c r="H250" i="2"/>
  <c r="B250" i="2"/>
  <c r="G250" i="2"/>
  <c r="C250" i="2"/>
  <c r="D250" i="2"/>
  <c r="A251" i="2"/>
  <c r="H251" i="2"/>
  <c r="B251" i="2"/>
  <c r="G251" i="2"/>
  <c r="C251" i="2"/>
  <c r="D251" i="2"/>
  <c r="A252" i="2"/>
  <c r="H252" i="2"/>
  <c r="B252" i="2"/>
  <c r="G252" i="2"/>
  <c r="C252" i="2"/>
  <c r="D252" i="2"/>
  <c r="A253" i="2"/>
  <c r="H253" i="2"/>
  <c r="B253" i="2"/>
  <c r="G253" i="2"/>
  <c r="C253" i="2"/>
  <c r="D253" i="2"/>
  <c r="A254" i="2"/>
  <c r="H254" i="2"/>
  <c r="B254" i="2"/>
  <c r="G254" i="2"/>
  <c r="C254" i="2"/>
  <c r="D254" i="2"/>
  <c r="A255" i="2"/>
  <c r="H255" i="2"/>
  <c r="B255" i="2"/>
  <c r="G255" i="2"/>
  <c r="C255" i="2"/>
  <c r="D255" i="2"/>
  <c r="A256" i="2"/>
  <c r="H256" i="2"/>
  <c r="B256" i="2"/>
  <c r="G256" i="2"/>
  <c r="C256" i="2"/>
  <c r="D256" i="2"/>
  <c r="A257" i="2"/>
  <c r="H257" i="2"/>
  <c r="B257" i="2"/>
  <c r="G257" i="2"/>
  <c r="C257" i="2"/>
  <c r="D257" i="2"/>
  <c r="A258" i="2"/>
  <c r="H258" i="2"/>
  <c r="B258" i="2"/>
  <c r="G258" i="2"/>
  <c r="C258" i="2"/>
  <c r="D258" i="2"/>
  <c r="A259" i="2"/>
  <c r="H259" i="2"/>
  <c r="B259" i="2"/>
  <c r="G259" i="2"/>
  <c r="C259" i="2"/>
  <c r="D259" i="2"/>
  <c r="A260" i="2"/>
  <c r="H260" i="2"/>
  <c r="B260" i="2"/>
  <c r="G260" i="2"/>
  <c r="C260" i="2"/>
  <c r="D260" i="2"/>
  <c r="A261" i="2"/>
  <c r="H261" i="2"/>
  <c r="B261" i="2"/>
  <c r="G261" i="2"/>
  <c r="C261" i="2"/>
  <c r="D261" i="2"/>
  <c r="A262" i="2"/>
  <c r="H262" i="2"/>
  <c r="B262" i="2"/>
  <c r="G262" i="2"/>
  <c r="C262" i="2"/>
  <c r="D262" i="2"/>
  <c r="A263" i="2"/>
  <c r="H263" i="2"/>
  <c r="B263" i="2"/>
  <c r="G263" i="2"/>
  <c r="C263" i="2"/>
  <c r="D263" i="2"/>
  <c r="A264" i="2"/>
  <c r="H264" i="2"/>
  <c r="B264" i="2"/>
  <c r="G264" i="2"/>
  <c r="C264" i="2"/>
  <c r="D264" i="2"/>
  <c r="A265" i="2"/>
  <c r="H265" i="2"/>
  <c r="B265" i="2"/>
  <c r="G265" i="2"/>
  <c r="C265" i="2"/>
  <c r="D265" i="2"/>
  <c r="A266" i="2"/>
  <c r="H266" i="2"/>
  <c r="B266" i="2"/>
  <c r="G266" i="2"/>
  <c r="C266" i="2"/>
  <c r="D266" i="2"/>
  <c r="A267" i="2"/>
  <c r="H267" i="2"/>
  <c r="B267" i="2"/>
  <c r="G267" i="2"/>
  <c r="C267" i="2"/>
  <c r="D267" i="2"/>
  <c r="A268" i="2"/>
  <c r="H268" i="2"/>
  <c r="B268" i="2"/>
  <c r="G268" i="2"/>
  <c r="C268" i="2"/>
  <c r="D268" i="2"/>
  <c r="A269" i="2"/>
  <c r="H269" i="2"/>
  <c r="B269" i="2"/>
  <c r="G269" i="2"/>
  <c r="C269" i="2"/>
  <c r="D269" i="2"/>
  <c r="A270" i="2"/>
  <c r="H270" i="2"/>
  <c r="B270" i="2"/>
  <c r="G270" i="2"/>
  <c r="C270" i="2"/>
  <c r="D270" i="2"/>
  <c r="A271" i="2"/>
  <c r="H271" i="2"/>
  <c r="B271" i="2"/>
  <c r="G271" i="2"/>
  <c r="C271" i="2"/>
  <c r="D271" i="2"/>
  <c r="A272" i="2"/>
  <c r="H272" i="2"/>
  <c r="B272" i="2"/>
  <c r="G272" i="2"/>
  <c r="C272" i="2"/>
  <c r="D272" i="2"/>
  <c r="A273" i="2"/>
  <c r="H273" i="2"/>
  <c r="B273" i="2"/>
  <c r="G273" i="2"/>
  <c r="C273" i="2"/>
  <c r="D273" i="2"/>
  <c r="A274" i="2"/>
  <c r="H274" i="2"/>
  <c r="B274" i="2"/>
  <c r="G274" i="2"/>
  <c r="C274" i="2"/>
  <c r="D274" i="2"/>
  <c r="A275" i="2"/>
  <c r="H275" i="2"/>
  <c r="B275" i="2"/>
  <c r="G275" i="2"/>
  <c r="C275" i="2"/>
  <c r="D275" i="2"/>
  <c r="A276" i="2"/>
  <c r="H276" i="2"/>
  <c r="B276" i="2"/>
  <c r="G276" i="2"/>
  <c r="C276" i="2"/>
  <c r="D276" i="2"/>
  <c r="A277" i="2"/>
  <c r="H277" i="2"/>
  <c r="B277" i="2"/>
  <c r="G277" i="2"/>
  <c r="C277" i="2"/>
  <c r="D277" i="2"/>
  <c r="A278" i="2"/>
  <c r="H278" i="2"/>
  <c r="B278" i="2"/>
  <c r="G278" i="2"/>
  <c r="C278" i="2"/>
  <c r="D278" i="2"/>
  <c r="A279" i="2"/>
  <c r="H279" i="2"/>
  <c r="B279" i="2"/>
  <c r="G279" i="2"/>
  <c r="C279" i="2"/>
  <c r="D279" i="2"/>
  <c r="A280" i="2"/>
  <c r="H280" i="2"/>
  <c r="B280" i="2"/>
  <c r="G280" i="2"/>
  <c r="C280" i="2"/>
  <c r="D280" i="2"/>
  <c r="A281" i="2"/>
  <c r="H281" i="2"/>
  <c r="B281" i="2"/>
  <c r="G281" i="2"/>
  <c r="C281" i="2"/>
  <c r="D281" i="2"/>
  <c r="A282" i="2"/>
  <c r="H282" i="2"/>
  <c r="B282" i="2"/>
  <c r="G282" i="2"/>
  <c r="C282" i="2"/>
  <c r="D282" i="2"/>
  <c r="A283" i="2"/>
  <c r="H283" i="2"/>
  <c r="B283" i="2"/>
  <c r="G283" i="2"/>
  <c r="C283" i="2"/>
  <c r="D283" i="2"/>
  <c r="A284" i="2"/>
  <c r="H284" i="2"/>
  <c r="B284" i="2"/>
  <c r="G284" i="2"/>
  <c r="C284" i="2"/>
  <c r="D284" i="2"/>
  <c r="A285" i="2"/>
  <c r="H285" i="2"/>
  <c r="B285" i="2"/>
  <c r="G285" i="2"/>
  <c r="C285" i="2"/>
  <c r="D285" i="2"/>
  <c r="A286" i="2"/>
  <c r="H286" i="2"/>
  <c r="B286" i="2"/>
  <c r="G286" i="2"/>
  <c r="C286" i="2"/>
  <c r="D286" i="2"/>
  <c r="A287" i="2"/>
  <c r="H287" i="2"/>
  <c r="B287" i="2"/>
  <c r="G287" i="2"/>
  <c r="C287" i="2"/>
  <c r="D287" i="2"/>
  <c r="A288" i="2"/>
  <c r="H288" i="2"/>
  <c r="B288" i="2"/>
  <c r="G288" i="2"/>
  <c r="C288" i="2"/>
  <c r="D288" i="2"/>
  <c r="A289" i="2"/>
  <c r="H289" i="2"/>
  <c r="B289" i="2"/>
  <c r="G289" i="2"/>
  <c r="C289" i="2"/>
  <c r="D289" i="2"/>
  <c r="A290" i="2"/>
  <c r="H290" i="2"/>
  <c r="B290" i="2"/>
  <c r="G290" i="2"/>
  <c r="C290" i="2"/>
  <c r="D290" i="2"/>
  <c r="A291" i="2"/>
  <c r="H291" i="2"/>
  <c r="B291" i="2"/>
  <c r="G291" i="2"/>
  <c r="C291" i="2"/>
  <c r="D291" i="2"/>
  <c r="A292" i="2"/>
  <c r="H292" i="2"/>
  <c r="B292" i="2"/>
  <c r="G292" i="2"/>
  <c r="C292" i="2"/>
  <c r="D292" i="2"/>
  <c r="A293" i="2"/>
  <c r="H293" i="2"/>
  <c r="B293" i="2"/>
  <c r="G293" i="2"/>
  <c r="C293" i="2"/>
  <c r="D293" i="2"/>
  <c r="A294" i="2"/>
  <c r="H294" i="2"/>
  <c r="B294" i="2"/>
  <c r="G294" i="2"/>
  <c r="C294" i="2"/>
  <c r="D294" i="2"/>
  <c r="A295" i="2"/>
  <c r="H295" i="2"/>
  <c r="B295" i="2"/>
  <c r="G295" i="2"/>
  <c r="C295" i="2"/>
  <c r="D295" i="2"/>
  <c r="A296" i="2"/>
  <c r="H296" i="2"/>
  <c r="B296" i="2"/>
  <c r="G296" i="2"/>
  <c r="C296" i="2"/>
  <c r="D296" i="2"/>
  <c r="A297" i="2"/>
  <c r="H297" i="2"/>
  <c r="B297" i="2"/>
  <c r="G297" i="2"/>
  <c r="C297" i="2"/>
  <c r="D297" i="2"/>
  <c r="A298" i="2"/>
  <c r="H298" i="2"/>
  <c r="B298" i="2"/>
  <c r="G298" i="2"/>
  <c r="C298" i="2"/>
  <c r="D298" i="2"/>
  <c r="A299" i="2"/>
  <c r="H299" i="2"/>
  <c r="B299" i="2"/>
  <c r="G299" i="2"/>
  <c r="C299" i="2"/>
  <c r="D299" i="2"/>
  <c r="A300" i="2"/>
  <c r="H300" i="2"/>
  <c r="B300" i="2"/>
  <c r="G300" i="2"/>
  <c r="C300" i="2"/>
  <c r="D300" i="2"/>
  <c r="A301" i="2"/>
  <c r="H301" i="2"/>
  <c r="B301" i="2"/>
  <c r="G301" i="2"/>
  <c r="C301" i="2"/>
  <c r="D301" i="2"/>
  <c r="A302" i="2"/>
  <c r="H302" i="2"/>
  <c r="B302" i="2"/>
  <c r="G302" i="2"/>
  <c r="C302" i="2"/>
  <c r="D302" i="2"/>
  <c r="A303" i="2"/>
  <c r="H303" i="2"/>
  <c r="B303" i="2"/>
  <c r="G303" i="2"/>
  <c r="C303" i="2"/>
  <c r="D303" i="2"/>
  <c r="A304" i="2"/>
  <c r="H304" i="2"/>
  <c r="B304" i="2"/>
  <c r="G304" i="2"/>
  <c r="C304" i="2"/>
  <c r="D304" i="2"/>
  <c r="A305" i="2"/>
  <c r="H305" i="2"/>
  <c r="B305" i="2"/>
  <c r="G305" i="2"/>
  <c r="C305" i="2"/>
  <c r="D305" i="2"/>
  <c r="A306" i="2"/>
  <c r="H306" i="2"/>
  <c r="B306" i="2"/>
  <c r="G306" i="2"/>
  <c r="C306" i="2"/>
  <c r="D306" i="2"/>
  <c r="A307" i="2"/>
  <c r="H307" i="2"/>
  <c r="B307" i="2"/>
  <c r="G307" i="2"/>
  <c r="C307" i="2"/>
  <c r="D307" i="2"/>
  <c r="A308" i="2"/>
  <c r="H308" i="2"/>
  <c r="B308" i="2"/>
  <c r="G308" i="2"/>
  <c r="C308" i="2"/>
  <c r="D308" i="2"/>
  <c r="A309" i="2"/>
  <c r="H309" i="2"/>
  <c r="B309" i="2"/>
  <c r="G309" i="2"/>
  <c r="C309" i="2"/>
  <c r="D309" i="2"/>
  <c r="A310" i="2"/>
  <c r="H310" i="2"/>
  <c r="B310" i="2"/>
  <c r="G310" i="2"/>
  <c r="C310" i="2"/>
  <c r="D310" i="2"/>
  <c r="A311" i="2"/>
  <c r="H311" i="2"/>
  <c r="B311" i="2"/>
  <c r="G311" i="2"/>
  <c r="C311" i="2"/>
  <c r="D311" i="2"/>
  <c r="A312" i="2"/>
  <c r="H312" i="2"/>
  <c r="B312" i="2"/>
  <c r="G312" i="2"/>
  <c r="C312" i="2"/>
  <c r="D312" i="2"/>
  <c r="A313" i="2"/>
  <c r="H313" i="2"/>
  <c r="B313" i="2"/>
  <c r="G313" i="2"/>
  <c r="C313" i="2"/>
  <c r="D313" i="2"/>
  <c r="N313" i="2"/>
  <c r="A314" i="2"/>
  <c r="H314" i="2"/>
  <c r="B314" i="2"/>
  <c r="G314" i="2"/>
  <c r="C314" i="2"/>
  <c r="D314" i="2"/>
  <c r="A315" i="2"/>
  <c r="H315" i="2"/>
  <c r="B315" i="2"/>
  <c r="G315" i="2"/>
  <c r="C315" i="2"/>
  <c r="D315" i="2"/>
  <c r="A316" i="2"/>
  <c r="H316" i="2"/>
  <c r="B316" i="2"/>
  <c r="G316" i="2"/>
  <c r="C316" i="2"/>
  <c r="D316" i="2"/>
  <c r="A317" i="2"/>
  <c r="H317" i="2"/>
  <c r="B317" i="2"/>
  <c r="G317" i="2"/>
  <c r="C317" i="2"/>
  <c r="D317" i="2"/>
  <c r="A318" i="2"/>
  <c r="H318" i="2"/>
  <c r="B318" i="2"/>
  <c r="G318" i="2"/>
  <c r="C318" i="2"/>
  <c r="D318" i="2"/>
  <c r="A319" i="2"/>
  <c r="H319" i="2"/>
  <c r="B319" i="2"/>
  <c r="G319" i="2"/>
  <c r="C319" i="2"/>
  <c r="D319" i="2"/>
  <c r="A320" i="2"/>
  <c r="H320" i="2"/>
  <c r="B320" i="2"/>
  <c r="G320" i="2"/>
  <c r="C320" i="2"/>
  <c r="D320" i="2"/>
  <c r="A321" i="2"/>
  <c r="H321" i="2"/>
  <c r="B321" i="2"/>
  <c r="G321" i="2"/>
  <c r="C321" i="2"/>
  <c r="D321" i="2"/>
  <c r="A322" i="2"/>
  <c r="H322" i="2"/>
  <c r="B322" i="2"/>
  <c r="G322" i="2"/>
  <c r="C322" i="2"/>
  <c r="D322" i="2"/>
  <c r="A323" i="2"/>
  <c r="H323" i="2"/>
  <c r="B323" i="2"/>
  <c r="G323" i="2"/>
  <c r="C323" i="2"/>
  <c r="D323" i="2"/>
  <c r="A324" i="2"/>
  <c r="H324" i="2"/>
  <c r="B324" i="2"/>
  <c r="G324" i="2"/>
  <c r="C324" i="2"/>
  <c r="D324" i="2"/>
  <c r="A325" i="2"/>
  <c r="H325" i="2"/>
  <c r="B325" i="2"/>
  <c r="G325" i="2"/>
  <c r="C325" i="2"/>
  <c r="D325" i="2"/>
  <c r="A326" i="2"/>
  <c r="H326" i="2"/>
  <c r="B326" i="2"/>
  <c r="G326" i="2"/>
  <c r="C326" i="2"/>
  <c r="D326" i="2"/>
  <c r="A327" i="2"/>
  <c r="H327" i="2"/>
  <c r="B327" i="2"/>
  <c r="G327" i="2"/>
  <c r="C327" i="2"/>
  <c r="D327" i="2"/>
  <c r="A328" i="2"/>
  <c r="H328" i="2"/>
  <c r="B328" i="2"/>
  <c r="G328" i="2"/>
  <c r="C328" i="2"/>
  <c r="D328" i="2"/>
  <c r="A329" i="2"/>
  <c r="H329" i="2"/>
  <c r="B329" i="2"/>
  <c r="G329" i="2"/>
  <c r="C329" i="2"/>
  <c r="D329" i="2"/>
  <c r="A330" i="2"/>
  <c r="H330" i="2"/>
  <c r="B330" i="2"/>
  <c r="G330" i="2"/>
  <c r="C330" i="2"/>
  <c r="D330" i="2"/>
  <c r="A331" i="2"/>
  <c r="H331" i="2"/>
  <c r="B331" i="2"/>
  <c r="G331" i="2"/>
  <c r="C331" i="2"/>
  <c r="D331" i="2"/>
  <c r="A332" i="2"/>
  <c r="H332" i="2"/>
  <c r="B332" i="2"/>
  <c r="G332" i="2"/>
  <c r="C332" i="2"/>
  <c r="D332" i="2"/>
  <c r="A333" i="2"/>
  <c r="H333" i="2"/>
  <c r="B333" i="2"/>
  <c r="G333" i="2"/>
  <c r="C333" i="2"/>
  <c r="D333" i="2"/>
  <c r="A334" i="2"/>
  <c r="H334" i="2"/>
  <c r="B334" i="2"/>
  <c r="G334" i="2"/>
  <c r="C334" i="2"/>
  <c r="D334" i="2"/>
  <c r="A335" i="2"/>
  <c r="H335" i="2"/>
  <c r="B335" i="2"/>
  <c r="G335" i="2"/>
  <c r="C335" i="2"/>
  <c r="D335" i="2"/>
  <c r="A336" i="2"/>
  <c r="H336" i="2"/>
  <c r="B336" i="2"/>
  <c r="G336" i="2"/>
  <c r="C336" i="2"/>
  <c r="D336" i="2"/>
  <c r="A337" i="2"/>
  <c r="H337" i="2"/>
  <c r="B337" i="2"/>
  <c r="G337" i="2"/>
  <c r="C337" i="2"/>
  <c r="D337" i="2"/>
  <c r="A338" i="2"/>
  <c r="H338" i="2"/>
  <c r="B338" i="2"/>
  <c r="G338" i="2"/>
  <c r="C338" i="2"/>
  <c r="D338" i="2"/>
  <c r="A339" i="2"/>
  <c r="H339" i="2"/>
  <c r="B339" i="2"/>
  <c r="G339" i="2"/>
  <c r="C339" i="2"/>
  <c r="D339" i="2"/>
  <c r="A340" i="2"/>
  <c r="H340" i="2"/>
  <c r="B340" i="2"/>
  <c r="G340" i="2"/>
  <c r="C340" i="2"/>
  <c r="D340" i="2"/>
  <c r="A341" i="2"/>
  <c r="H341" i="2"/>
  <c r="B341" i="2"/>
  <c r="G341" i="2"/>
  <c r="C341" i="2"/>
  <c r="D341" i="2"/>
  <c r="A342" i="2"/>
  <c r="H342" i="2"/>
  <c r="B342" i="2"/>
  <c r="G342" i="2"/>
  <c r="C342" i="2"/>
  <c r="F342" i="2"/>
  <c r="D342" i="2"/>
  <c r="A343" i="2"/>
  <c r="H343" i="2"/>
  <c r="B343" i="2"/>
  <c r="G343" i="2"/>
  <c r="C343" i="2"/>
  <c r="F343" i="2"/>
  <c r="D343" i="2"/>
  <c r="A344" i="2"/>
  <c r="H344" i="2"/>
  <c r="B344" i="2"/>
  <c r="G344" i="2"/>
  <c r="C344" i="2"/>
  <c r="F344" i="2"/>
  <c r="D344" i="2"/>
  <c r="A345" i="2"/>
  <c r="H345" i="2"/>
  <c r="B345" i="2"/>
  <c r="G345" i="2"/>
  <c r="C345" i="2"/>
  <c r="F345" i="2"/>
  <c r="D345" i="2"/>
  <c r="A346" i="2"/>
  <c r="H346" i="2"/>
  <c r="B346" i="2"/>
  <c r="G346" i="2"/>
  <c r="C346" i="2"/>
  <c r="F346" i="2"/>
  <c r="D346" i="2"/>
  <c r="A347" i="2"/>
  <c r="H347" i="2"/>
  <c r="B347" i="2"/>
  <c r="G347" i="2"/>
  <c r="C347" i="2"/>
  <c r="D347" i="2"/>
  <c r="A348" i="2"/>
  <c r="H348" i="2"/>
  <c r="B348" i="2"/>
  <c r="G348" i="2"/>
  <c r="C348" i="2"/>
  <c r="D348" i="2"/>
  <c r="A349" i="2"/>
  <c r="H349" i="2"/>
  <c r="B349" i="2"/>
  <c r="G349" i="2"/>
  <c r="C349" i="2"/>
  <c r="D349" i="2"/>
  <c r="A350" i="2"/>
  <c r="H350" i="2"/>
  <c r="B350" i="2"/>
  <c r="G350" i="2"/>
  <c r="C350" i="2"/>
  <c r="D350" i="2"/>
  <c r="A351" i="2"/>
  <c r="H351" i="2"/>
  <c r="B351" i="2"/>
  <c r="G351" i="2"/>
  <c r="C351" i="2"/>
  <c r="D351" i="2"/>
  <c r="A352" i="2"/>
  <c r="H352" i="2"/>
  <c r="B352" i="2"/>
  <c r="G352" i="2"/>
  <c r="C352" i="2"/>
  <c r="D352" i="2"/>
  <c r="A353" i="2"/>
  <c r="H353" i="2"/>
  <c r="B353" i="2"/>
  <c r="G353" i="2"/>
  <c r="C353" i="2"/>
  <c r="D353" i="2"/>
  <c r="A354" i="2"/>
  <c r="H354" i="2"/>
  <c r="B354" i="2"/>
  <c r="G354" i="2"/>
  <c r="C354" i="2"/>
  <c r="D354" i="2"/>
  <c r="A355" i="2"/>
  <c r="H355" i="2"/>
  <c r="B355" i="2"/>
  <c r="G355" i="2"/>
  <c r="C355" i="2"/>
  <c r="D355" i="2"/>
  <c r="A356" i="2"/>
  <c r="H356" i="2"/>
  <c r="B356" i="2"/>
  <c r="G356" i="2"/>
  <c r="C356" i="2"/>
  <c r="D356" i="2"/>
  <c r="A357" i="2"/>
  <c r="H357" i="2"/>
  <c r="B357" i="2"/>
  <c r="G357" i="2"/>
  <c r="C357" i="2"/>
  <c r="D357" i="2"/>
  <c r="A358" i="2"/>
  <c r="H358" i="2"/>
  <c r="B358" i="2"/>
  <c r="G358" i="2"/>
  <c r="C358" i="2"/>
  <c r="D358" i="2"/>
  <c r="A359" i="2"/>
  <c r="H359" i="2"/>
  <c r="B359" i="2"/>
  <c r="G359" i="2"/>
  <c r="C359" i="2"/>
  <c r="D359" i="2"/>
  <c r="A360" i="2"/>
  <c r="H360" i="2"/>
  <c r="B360" i="2"/>
  <c r="G360" i="2"/>
  <c r="C360" i="2"/>
  <c r="D360" i="2"/>
  <c r="A361" i="2"/>
  <c r="H361" i="2"/>
  <c r="B361" i="2"/>
  <c r="G361" i="2"/>
  <c r="C361" i="2"/>
  <c r="D361" i="2"/>
  <c r="A362" i="2"/>
  <c r="H362" i="2"/>
  <c r="B362" i="2"/>
  <c r="G362" i="2"/>
  <c r="C362" i="2"/>
  <c r="D362" i="2"/>
  <c r="A363" i="2"/>
  <c r="H363" i="2"/>
  <c r="B363" i="2"/>
  <c r="G363" i="2"/>
  <c r="C363" i="2"/>
  <c r="D363" i="2"/>
  <c r="A364" i="2"/>
  <c r="H364" i="2"/>
  <c r="B364" i="2"/>
  <c r="G364" i="2"/>
  <c r="C364" i="2"/>
  <c r="D364" i="2"/>
  <c r="A365" i="2"/>
  <c r="H365" i="2"/>
  <c r="B365" i="2"/>
  <c r="G365" i="2"/>
  <c r="C365" i="2"/>
  <c r="D365" i="2"/>
  <c r="A366" i="2"/>
  <c r="H366" i="2"/>
  <c r="B366" i="2"/>
  <c r="G366" i="2"/>
  <c r="C366" i="2"/>
  <c r="D366" i="2"/>
  <c r="A367" i="2"/>
  <c r="H367" i="2"/>
  <c r="B367" i="2"/>
  <c r="G367" i="2"/>
  <c r="C367" i="2"/>
  <c r="D367" i="2"/>
  <c r="A368" i="2"/>
  <c r="H368" i="2"/>
  <c r="B368" i="2"/>
  <c r="G368" i="2"/>
  <c r="C368" i="2"/>
  <c r="D368" i="2"/>
  <c r="A369" i="2"/>
  <c r="H369" i="2"/>
  <c r="B369" i="2"/>
  <c r="G369" i="2"/>
  <c r="C369" i="2"/>
  <c r="D369" i="2"/>
  <c r="A370" i="2"/>
  <c r="H370" i="2"/>
  <c r="B370" i="2"/>
  <c r="G370" i="2"/>
  <c r="C370" i="2"/>
  <c r="D370" i="2"/>
  <c r="A371" i="2"/>
  <c r="H371" i="2"/>
  <c r="B371" i="2"/>
  <c r="G371" i="2"/>
  <c r="C371" i="2"/>
  <c r="D371" i="2"/>
  <c r="A372" i="2"/>
  <c r="H372" i="2"/>
  <c r="B372" i="2"/>
  <c r="G372" i="2"/>
  <c r="C372" i="2"/>
  <c r="D372" i="2"/>
  <c r="A373" i="2"/>
  <c r="H373" i="2"/>
  <c r="B373" i="2"/>
  <c r="G373" i="2"/>
  <c r="C373" i="2"/>
  <c r="D373" i="2"/>
  <c r="A374" i="2"/>
  <c r="H374" i="2"/>
  <c r="B374" i="2"/>
  <c r="G374" i="2"/>
  <c r="C374" i="2"/>
  <c r="D374" i="2"/>
  <c r="A375" i="2"/>
  <c r="H375" i="2"/>
  <c r="B375" i="2"/>
  <c r="G375" i="2"/>
  <c r="C375" i="2"/>
  <c r="D375" i="2"/>
  <c r="A376" i="2"/>
  <c r="H376" i="2"/>
  <c r="B376" i="2"/>
  <c r="G376" i="2"/>
  <c r="C376" i="2"/>
  <c r="D376" i="2"/>
  <c r="A377" i="2"/>
  <c r="H377" i="2"/>
  <c r="B377" i="2"/>
  <c r="G377" i="2"/>
  <c r="C377" i="2"/>
  <c r="D377" i="2"/>
  <c r="A378" i="2"/>
  <c r="H378" i="2"/>
  <c r="B378" i="2"/>
  <c r="G378" i="2"/>
  <c r="C378" i="2"/>
  <c r="D378" i="2"/>
  <c r="A379" i="2"/>
  <c r="H379" i="2"/>
  <c r="B379" i="2"/>
  <c r="G379" i="2"/>
  <c r="C379" i="2"/>
  <c r="D379" i="2"/>
  <c r="A380" i="2"/>
  <c r="H380" i="2"/>
  <c r="B380" i="2"/>
  <c r="G380" i="2"/>
  <c r="C380" i="2"/>
  <c r="D380" i="2"/>
  <c r="A381" i="2"/>
  <c r="H381" i="2"/>
  <c r="B381" i="2"/>
  <c r="G381" i="2"/>
  <c r="C381" i="2"/>
  <c r="D381" i="2"/>
  <c r="A382" i="2"/>
  <c r="H382" i="2"/>
  <c r="B382" i="2"/>
  <c r="G382" i="2"/>
  <c r="C382" i="2"/>
  <c r="D382" i="2"/>
  <c r="A383" i="2"/>
  <c r="H383" i="2"/>
  <c r="B383" i="2"/>
  <c r="G383" i="2"/>
  <c r="C383" i="2"/>
  <c r="D383" i="2"/>
  <c r="A384" i="2"/>
  <c r="H384" i="2"/>
  <c r="B384" i="2"/>
  <c r="G384" i="2"/>
  <c r="C384" i="2"/>
  <c r="D384" i="2"/>
  <c r="A385" i="2"/>
  <c r="H385" i="2"/>
  <c r="B385" i="2"/>
  <c r="G385" i="2"/>
  <c r="C385" i="2"/>
  <c r="D385" i="2"/>
  <c r="A386" i="2"/>
  <c r="H386" i="2"/>
  <c r="B386" i="2"/>
  <c r="G386" i="2"/>
  <c r="C386" i="2"/>
  <c r="D386" i="2"/>
  <c r="A387" i="2"/>
  <c r="H387" i="2"/>
  <c r="B387" i="2"/>
  <c r="G387" i="2"/>
  <c r="C387" i="2"/>
  <c r="D387" i="2"/>
  <c r="A388" i="2"/>
  <c r="H388" i="2"/>
  <c r="B388" i="2"/>
  <c r="G388" i="2"/>
  <c r="C388" i="2"/>
  <c r="D388" i="2"/>
  <c r="A389" i="2"/>
  <c r="H389" i="2"/>
  <c r="B389" i="2"/>
  <c r="G389" i="2"/>
  <c r="C389" i="2"/>
  <c r="D389" i="2"/>
  <c r="A390" i="2"/>
  <c r="H390" i="2"/>
  <c r="B390" i="2"/>
  <c r="G390" i="2"/>
  <c r="C390" i="2"/>
  <c r="D390" i="2"/>
  <c r="A391" i="2"/>
  <c r="H391" i="2"/>
  <c r="B391" i="2"/>
  <c r="G391" i="2"/>
  <c r="C391" i="2"/>
  <c r="D391" i="2"/>
  <c r="A392" i="2"/>
  <c r="H392" i="2"/>
  <c r="B392" i="2"/>
  <c r="G392" i="2"/>
  <c r="C392" i="2"/>
  <c r="E392" i="2"/>
  <c r="D392" i="2"/>
  <c r="A393" i="2"/>
  <c r="H393" i="2"/>
  <c r="B393" i="2"/>
  <c r="G393" i="2"/>
  <c r="C393" i="2"/>
  <c r="D393" i="2"/>
  <c r="A394" i="2"/>
  <c r="H394" i="2"/>
  <c r="B394" i="2"/>
  <c r="G394" i="2"/>
  <c r="C394" i="2"/>
  <c r="D394" i="2"/>
  <c r="A395" i="2"/>
  <c r="H395" i="2"/>
  <c r="B395" i="2"/>
  <c r="G395" i="2"/>
  <c r="C395" i="2"/>
  <c r="D395" i="2"/>
  <c r="A396" i="2"/>
  <c r="H396" i="2"/>
  <c r="B396" i="2"/>
  <c r="G396" i="2"/>
  <c r="C396" i="2"/>
  <c r="D396" i="2"/>
  <c r="A397" i="2"/>
  <c r="H397" i="2"/>
  <c r="B397" i="2"/>
  <c r="G397" i="2"/>
  <c r="C397" i="2"/>
  <c r="D397" i="2"/>
  <c r="A398" i="2"/>
  <c r="H398" i="2"/>
  <c r="B398" i="2"/>
  <c r="G398" i="2"/>
  <c r="C398" i="2"/>
  <c r="D398" i="2"/>
  <c r="A399" i="2"/>
  <c r="H399" i="2"/>
  <c r="B399" i="2"/>
  <c r="G399" i="2"/>
  <c r="C399" i="2"/>
  <c r="D399" i="2"/>
  <c r="A400" i="2"/>
  <c r="H400" i="2"/>
  <c r="B400" i="2"/>
  <c r="G400" i="2"/>
  <c r="C400" i="2"/>
  <c r="D400" i="2"/>
  <c r="A401" i="2"/>
  <c r="H401" i="2"/>
  <c r="B401" i="2"/>
  <c r="G401" i="2"/>
  <c r="C401" i="2"/>
  <c r="D401" i="2"/>
  <c r="A402" i="2"/>
  <c r="H402" i="2"/>
  <c r="B402" i="2"/>
  <c r="G402" i="2"/>
  <c r="C402" i="2"/>
  <c r="D402" i="2"/>
  <c r="A403" i="2"/>
  <c r="H403" i="2"/>
  <c r="B403" i="2"/>
  <c r="G403" i="2"/>
  <c r="C403" i="2"/>
  <c r="D403" i="2"/>
  <c r="A404" i="2"/>
  <c r="H404" i="2"/>
  <c r="B404" i="2"/>
  <c r="G404" i="2"/>
  <c r="C404" i="2"/>
  <c r="D404" i="2"/>
  <c r="A405" i="2"/>
  <c r="H405" i="2"/>
  <c r="B405" i="2"/>
  <c r="G405" i="2"/>
  <c r="C405" i="2"/>
  <c r="D405" i="2"/>
  <c r="A406" i="2"/>
  <c r="H406" i="2"/>
  <c r="B406" i="2"/>
  <c r="G406" i="2"/>
  <c r="C406" i="2"/>
  <c r="D406" i="2"/>
  <c r="A407" i="2"/>
  <c r="H407" i="2"/>
  <c r="B407" i="2"/>
  <c r="G407" i="2"/>
  <c r="C407" i="2"/>
  <c r="D407" i="2"/>
  <c r="A408" i="2"/>
  <c r="H408" i="2"/>
  <c r="B408" i="2"/>
  <c r="G408" i="2"/>
  <c r="C408" i="2"/>
  <c r="D408" i="2"/>
  <c r="A409" i="2"/>
  <c r="H409" i="2"/>
  <c r="B409" i="2"/>
  <c r="G409" i="2"/>
  <c r="C409" i="2"/>
  <c r="D409" i="2"/>
  <c r="A410" i="2"/>
  <c r="H410" i="2"/>
  <c r="B410" i="2"/>
  <c r="G410" i="2"/>
  <c r="C410" i="2"/>
  <c r="D410" i="2"/>
  <c r="A411" i="2"/>
  <c r="H411" i="2"/>
  <c r="B411" i="2"/>
  <c r="G411" i="2"/>
  <c r="C411" i="2"/>
  <c r="D411" i="2"/>
  <c r="A412" i="2"/>
  <c r="H412" i="2"/>
  <c r="B412" i="2"/>
  <c r="G412" i="2"/>
  <c r="C412" i="2"/>
  <c r="D412" i="2"/>
  <c r="A413" i="2"/>
  <c r="H413" i="2"/>
  <c r="B413" i="2"/>
  <c r="G413" i="2"/>
  <c r="C413" i="2"/>
  <c r="D413" i="2"/>
  <c r="A414" i="2"/>
  <c r="H414" i="2"/>
  <c r="B414" i="2"/>
  <c r="G414" i="2"/>
  <c r="C414" i="2"/>
  <c r="D414" i="2"/>
  <c r="A415" i="2"/>
  <c r="H415" i="2"/>
  <c r="B415" i="2"/>
  <c r="G415" i="2"/>
  <c r="C415" i="2"/>
  <c r="D415" i="2"/>
  <c r="A416" i="2"/>
  <c r="H416" i="2"/>
  <c r="B416" i="2"/>
  <c r="G416" i="2"/>
  <c r="C416" i="2"/>
  <c r="D416" i="2"/>
  <c r="A417" i="2"/>
  <c r="H417" i="2"/>
  <c r="B417" i="2"/>
  <c r="G417" i="2"/>
  <c r="C417" i="2"/>
  <c r="D417" i="2"/>
  <c r="A418" i="2"/>
  <c r="H418" i="2"/>
  <c r="B418" i="2"/>
  <c r="G418" i="2"/>
  <c r="C418" i="2"/>
  <c r="D418" i="2"/>
  <c r="A419" i="2"/>
  <c r="H419" i="2"/>
  <c r="B419" i="2"/>
  <c r="G419" i="2"/>
  <c r="C419" i="2"/>
  <c r="D419" i="2"/>
  <c r="A420" i="2"/>
  <c r="H420" i="2"/>
  <c r="B420" i="2"/>
  <c r="G420" i="2"/>
  <c r="C420" i="2"/>
  <c r="D420" i="2"/>
  <c r="A421" i="2"/>
  <c r="H421" i="2"/>
  <c r="B421" i="2"/>
  <c r="G421" i="2"/>
  <c r="C421" i="2"/>
  <c r="D421" i="2"/>
  <c r="A422" i="2"/>
  <c r="H422" i="2"/>
  <c r="B422" i="2"/>
  <c r="G422" i="2"/>
  <c r="C422" i="2"/>
  <c r="D422" i="2"/>
  <c r="A423" i="2"/>
  <c r="H423" i="2"/>
  <c r="B423" i="2"/>
  <c r="G423" i="2"/>
  <c r="C423" i="2"/>
  <c r="D423" i="2"/>
  <c r="A424" i="2"/>
  <c r="H424" i="2"/>
  <c r="B424" i="2"/>
  <c r="G424" i="2"/>
  <c r="C424" i="2"/>
  <c r="D424" i="2"/>
  <c r="A425" i="2"/>
  <c r="H425" i="2"/>
  <c r="B425" i="2"/>
  <c r="G425" i="2"/>
  <c r="C425" i="2"/>
  <c r="D425" i="2"/>
  <c r="A426" i="2"/>
  <c r="H426" i="2"/>
  <c r="B426" i="2"/>
  <c r="G426" i="2"/>
  <c r="C426" i="2"/>
  <c r="D426" i="2"/>
  <c r="A427" i="2"/>
  <c r="H427" i="2"/>
  <c r="B427" i="2"/>
  <c r="G427" i="2"/>
  <c r="C427" i="2"/>
  <c r="D427" i="2"/>
  <c r="A428" i="2"/>
  <c r="H428" i="2"/>
  <c r="B428" i="2"/>
  <c r="G428" i="2"/>
  <c r="C428" i="2"/>
  <c r="D428" i="2"/>
  <c r="A429" i="2"/>
  <c r="H429" i="2"/>
  <c r="B429" i="2"/>
  <c r="G429" i="2"/>
  <c r="C429" i="2"/>
  <c r="D429" i="2"/>
  <c r="A430" i="2"/>
  <c r="H430" i="2"/>
  <c r="B430" i="2"/>
  <c r="G430" i="2"/>
  <c r="C430" i="2"/>
  <c r="D430" i="2"/>
  <c r="A431" i="2"/>
  <c r="H431" i="2"/>
  <c r="B431" i="2"/>
  <c r="G431" i="2"/>
  <c r="C431" i="2"/>
  <c r="D431" i="2"/>
  <c r="A432" i="2"/>
  <c r="H432" i="2"/>
  <c r="B432" i="2"/>
  <c r="G432" i="2"/>
  <c r="C432" i="2"/>
  <c r="D432" i="2"/>
  <c r="A433" i="2"/>
  <c r="H433" i="2"/>
  <c r="B433" i="2"/>
  <c r="G433" i="2"/>
  <c r="C433" i="2"/>
  <c r="D433" i="2"/>
  <c r="A434" i="2"/>
  <c r="H434" i="2"/>
  <c r="B434" i="2"/>
  <c r="G434" i="2"/>
  <c r="C434" i="2"/>
  <c r="D434" i="2"/>
  <c r="A435" i="2"/>
  <c r="H435" i="2"/>
  <c r="B435" i="2"/>
  <c r="G435" i="2"/>
  <c r="C435" i="2"/>
  <c r="D435" i="2"/>
  <c r="A436" i="2"/>
  <c r="H436" i="2"/>
  <c r="B436" i="2"/>
  <c r="G436" i="2"/>
  <c r="C436" i="2"/>
  <c r="D436" i="2"/>
  <c r="A437" i="2"/>
  <c r="H437" i="2"/>
  <c r="B437" i="2"/>
  <c r="G437" i="2"/>
  <c r="C437" i="2"/>
  <c r="D437" i="2"/>
  <c r="A438" i="2"/>
  <c r="H438" i="2"/>
  <c r="B438" i="2"/>
  <c r="G438" i="2"/>
  <c r="C438" i="2"/>
  <c r="D438" i="2"/>
  <c r="A439" i="2"/>
  <c r="H439" i="2"/>
  <c r="B439" i="2"/>
  <c r="G439" i="2"/>
  <c r="C439" i="2"/>
  <c r="D439" i="2"/>
  <c r="A440" i="2"/>
  <c r="H440" i="2"/>
  <c r="B440" i="2"/>
  <c r="G440" i="2"/>
  <c r="C440" i="2"/>
  <c r="D440" i="2"/>
  <c r="A441" i="2"/>
  <c r="H441" i="2"/>
  <c r="B441" i="2"/>
  <c r="G441" i="2"/>
  <c r="C441" i="2"/>
  <c r="D441" i="2"/>
  <c r="A442" i="2"/>
  <c r="H442" i="2"/>
  <c r="B442" i="2"/>
  <c r="G442" i="2"/>
  <c r="C442" i="2"/>
  <c r="D442" i="2"/>
  <c r="A443" i="2"/>
  <c r="H443" i="2"/>
  <c r="B443" i="2"/>
  <c r="G443" i="2"/>
  <c r="C443" i="2"/>
  <c r="D443" i="2"/>
  <c r="A444" i="2"/>
  <c r="H444" i="2"/>
  <c r="B444" i="2"/>
  <c r="G444" i="2"/>
  <c r="C444" i="2"/>
  <c r="D444" i="2"/>
  <c r="A445" i="2"/>
  <c r="H445" i="2"/>
  <c r="B445" i="2"/>
  <c r="G445" i="2"/>
  <c r="C445" i="2"/>
  <c r="D445" i="2"/>
  <c r="A446" i="2"/>
  <c r="H446" i="2"/>
  <c r="B446" i="2"/>
  <c r="G446" i="2"/>
  <c r="C446" i="2"/>
  <c r="D446" i="2"/>
  <c r="A447" i="2"/>
  <c r="H447" i="2"/>
  <c r="B447" i="2"/>
  <c r="G447" i="2"/>
  <c r="C447" i="2"/>
  <c r="D447" i="2"/>
  <c r="A448" i="2"/>
  <c r="H448" i="2"/>
  <c r="B448" i="2"/>
  <c r="G448" i="2"/>
  <c r="C448" i="2"/>
  <c r="D448" i="2"/>
  <c r="A449" i="2"/>
  <c r="H449" i="2"/>
  <c r="B449" i="2"/>
  <c r="G449" i="2"/>
  <c r="C449" i="2"/>
  <c r="D449" i="2"/>
  <c r="A450" i="2"/>
  <c r="H450" i="2"/>
  <c r="B450" i="2"/>
  <c r="G450" i="2"/>
  <c r="C450" i="2"/>
  <c r="D450" i="2"/>
  <c r="A451" i="2"/>
  <c r="H451" i="2"/>
  <c r="B451" i="2"/>
  <c r="G451" i="2"/>
  <c r="C451" i="2"/>
  <c r="D451" i="2"/>
  <c r="A452" i="2"/>
  <c r="H452" i="2"/>
  <c r="B452" i="2"/>
  <c r="G452" i="2"/>
  <c r="C452" i="2"/>
  <c r="D452" i="2"/>
  <c r="A453" i="2"/>
  <c r="H453" i="2"/>
  <c r="B453" i="2"/>
  <c r="G453" i="2"/>
  <c r="C453" i="2"/>
  <c r="D453" i="2"/>
  <c r="A454" i="2"/>
  <c r="H454" i="2"/>
  <c r="B454" i="2"/>
  <c r="G454" i="2"/>
  <c r="C454" i="2"/>
  <c r="D454" i="2"/>
  <c r="A455" i="2"/>
  <c r="H455" i="2"/>
  <c r="B455" i="2"/>
  <c r="G455" i="2"/>
  <c r="C455" i="2"/>
  <c r="D455" i="2"/>
  <c r="A456" i="2"/>
  <c r="H456" i="2"/>
  <c r="B456" i="2"/>
  <c r="G456" i="2"/>
  <c r="C456" i="2"/>
  <c r="E456" i="2"/>
  <c r="D456" i="2"/>
  <c r="A457" i="2"/>
  <c r="H457" i="2"/>
  <c r="B457" i="2"/>
  <c r="G457" i="2"/>
  <c r="C457" i="2"/>
  <c r="E457" i="2"/>
  <c r="D457" i="2"/>
  <c r="A458" i="2"/>
  <c r="H458" i="2"/>
  <c r="B458" i="2"/>
  <c r="G458" i="2"/>
  <c r="C458" i="2"/>
  <c r="D458" i="2"/>
  <c r="A459" i="2"/>
  <c r="H459" i="2"/>
  <c r="B459" i="2"/>
  <c r="G459" i="2"/>
  <c r="C459" i="2"/>
  <c r="D459" i="2"/>
  <c r="A460" i="2"/>
  <c r="H460" i="2"/>
  <c r="B460" i="2"/>
  <c r="G460" i="2"/>
  <c r="C460" i="2"/>
  <c r="D460" i="2"/>
  <c r="A461" i="2"/>
  <c r="H461" i="2"/>
  <c r="B461" i="2"/>
  <c r="G461" i="2"/>
  <c r="C461" i="2"/>
  <c r="D461" i="2"/>
  <c r="A462" i="2"/>
  <c r="H462" i="2"/>
  <c r="B462" i="2"/>
  <c r="G462" i="2"/>
  <c r="C462" i="2"/>
  <c r="D462" i="2"/>
  <c r="A463" i="2"/>
  <c r="H463" i="2"/>
  <c r="B463" i="2"/>
  <c r="G463" i="2"/>
  <c r="C463" i="2"/>
  <c r="D463" i="2"/>
  <c r="A464" i="2"/>
  <c r="H464" i="2"/>
  <c r="B464" i="2"/>
  <c r="G464" i="2"/>
  <c r="C464" i="2"/>
  <c r="D464" i="2"/>
  <c r="A465" i="2"/>
  <c r="H465" i="2"/>
  <c r="B465" i="2"/>
  <c r="G465" i="2"/>
  <c r="C465" i="2"/>
  <c r="D465" i="2"/>
  <c r="A466" i="2"/>
  <c r="H466" i="2"/>
  <c r="B466" i="2"/>
  <c r="G466" i="2"/>
  <c r="C466" i="2"/>
  <c r="D466" i="2"/>
  <c r="A467" i="2"/>
  <c r="H467" i="2"/>
  <c r="B467" i="2"/>
  <c r="G467" i="2"/>
  <c r="C467" i="2"/>
  <c r="D467" i="2"/>
  <c r="A468" i="2"/>
  <c r="H468" i="2"/>
  <c r="B468" i="2"/>
  <c r="G468" i="2"/>
  <c r="C468" i="2"/>
  <c r="D468" i="2"/>
  <c r="A469" i="2"/>
  <c r="H469" i="2"/>
  <c r="B469" i="2"/>
  <c r="G469" i="2"/>
  <c r="C469" i="2"/>
  <c r="E469" i="2"/>
  <c r="D469" i="2"/>
  <c r="A470" i="2"/>
  <c r="H470" i="2"/>
  <c r="B470" i="2"/>
  <c r="G470" i="2"/>
  <c r="C470" i="2"/>
  <c r="D470" i="2"/>
  <c r="A471" i="2"/>
  <c r="H471" i="2"/>
  <c r="B471" i="2"/>
  <c r="G471" i="2"/>
  <c r="C471" i="2"/>
  <c r="D471" i="2"/>
  <c r="A472" i="2"/>
  <c r="H472" i="2"/>
  <c r="B472" i="2"/>
  <c r="G472" i="2"/>
  <c r="C472" i="2"/>
  <c r="D472" i="2"/>
  <c r="A473" i="2"/>
  <c r="H473" i="2"/>
  <c r="B473" i="2"/>
  <c r="G473" i="2"/>
  <c r="C473" i="2"/>
  <c r="D473" i="2"/>
  <c r="A474" i="2"/>
  <c r="H474" i="2"/>
  <c r="B474" i="2"/>
  <c r="G474" i="2"/>
  <c r="C474" i="2"/>
  <c r="D474" i="2"/>
  <c r="A475" i="2"/>
  <c r="H475" i="2"/>
  <c r="B475" i="2"/>
  <c r="G475" i="2"/>
  <c r="C475" i="2"/>
  <c r="E475" i="2"/>
  <c r="D475" i="2"/>
  <c r="A476" i="2"/>
  <c r="H476" i="2"/>
  <c r="B476" i="2"/>
  <c r="G476" i="2"/>
  <c r="C476" i="2"/>
  <c r="D476" i="2"/>
  <c r="A477" i="2"/>
  <c r="H477" i="2"/>
  <c r="B477" i="2"/>
  <c r="G477" i="2"/>
  <c r="C477" i="2"/>
  <c r="D477" i="2"/>
  <c r="A478" i="2"/>
  <c r="H478" i="2"/>
  <c r="B478" i="2"/>
  <c r="G478" i="2"/>
  <c r="C478" i="2"/>
  <c r="D478" i="2"/>
  <c r="A479" i="2"/>
  <c r="H479" i="2"/>
  <c r="B479" i="2"/>
  <c r="G479" i="2"/>
  <c r="C479" i="2"/>
  <c r="D479" i="2"/>
  <c r="A480" i="2"/>
  <c r="H480" i="2"/>
  <c r="B480" i="2"/>
  <c r="G480" i="2"/>
  <c r="C480" i="2"/>
  <c r="D480" i="2"/>
  <c r="A481" i="2"/>
  <c r="H481" i="2"/>
  <c r="B481" i="2"/>
  <c r="G481" i="2"/>
  <c r="C481" i="2"/>
  <c r="D481" i="2"/>
  <c r="A482" i="2"/>
  <c r="H482" i="2"/>
  <c r="B482" i="2"/>
  <c r="G482" i="2"/>
  <c r="C482" i="2"/>
  <c r="D482" i="2"/>
  <c r="A483" i="2"/>
  <c r="H483" i="2"/>
  <c r="B483" i="2"/>
  <c r="G483" i="2"/>
  <c r="C483" i="2"/>
  <c r="D483" i="2"/>
  <c r="A484" i="2"/>
  <c r="H484" i="2"/>
  <c r="B484" i="2"/>
  <c r="G484" i="2"/>
  <c r="C484" i="2"/>
  <c r="D484" i="2"/>
  <c r="A485" i="2"/>
  <c r="H485" i="2"/>
  <c r="B485" i="2"/>
  <c r="G485" i="2"/>
  <c r="C485" i="2"/>
  <c r="D485" i="2"/>
  <c r="A486" i="2"/>
  <c r="H486" i="2"/>
  <c r="B486" i="2"/>
  <c r="G486" i="2"/>
  <c r="C486" i="2"/>
  <c r="D486" i="2"/>
  <c r="A487" i="2"/>
  <c r="H487" i="2"/>
  <c r="B487" i="2"/>
  <c r="G487" i="2"/>
  <c r="C487" i="2"/>
  <c r="D487" i="2"/>
  <c r="A488" i="2"/>
  <c r="H488" i="2"/>
  <c r="B488" i="2"/>
  <c r="G488" i="2"/>
  <c r="C488" i="2"/>
  <c r="D488" i="2"/>
  <c r="A489" i="2"/>
  <c r="H489" i="2"/>
  <c r="B489" i="2"/>
  <c r="G489" i="2"/>
  <c r="C489" i="2"/>
  <c r="D489" i="2"/>
  <c r="A490" i="2"/>
  <c r="H490" i="2"/>
  <c r="B490" i="2"/>
  <c r="G490" i="2"/>
  <c r="C490" i="2"/>
  <c r="D490" i="2"/>
  <c r="A491" i="2"/>
  <c r="H491" i="2"/>
  <c r="B491" i="2"/>
  <c r="G491" i="2"/>
  <c r="C491" i="2"/>
  <c r="D491" i="2"/>
  <c r="A492" i="2"/>
  <c r="H492" i="2"/>
  <c r="B492" i="2"/>
  <c r="G492" i="2"/>
  <c r="C492" i="2"/>
  <c r="D492" i="2"/>
  <c r="A493" i="2"/>
  <c r="H493" i="2"/>
  <c r="B493" i="2"/>
  <c r="G493" i="2"/>
  <c r="C493" i="2"/>
  <c r="D493" i="2"/>
  <c r="A494" i="2"/>
  <c r="H494" i="2"/>
  <c r="B494" i="2"/>
  <c r="G494" i="2"/>
  <c r="C494" i="2"/>
  <c r="D494" i="2"/>
  <c r="A495" i="2"/>
  <c r="H495" i="2"/>
  <c r="B495" i="2"/>
  <c r="G495" i="2"/>
  <c r="C495" i="2"/>
  <c r="D495" i="2"/>
  <c r="A496" i="2"/>
  <c r="H496" i="2"/>
  <c r="B496" i="2"/>
  <c r="G496" i="2"/>
  <c r="C496" i="2"/>
  <c r="D496" i="2"/>
  <c r="A497" i="2"/>
  <c r="H497" i="2"/>
  <c r="B497" i="2"/>
  <c r="G497" i="2"/>
  <c r="C497" i="2"/>
  <c r="D497" i="2"/>
  <c r="A498" i="2"/>
  <c r="H498" i="2"/>
  <c r="B498" i="2"/>
  <c r="G498" i="2"/>
  <c r="C498" i="2"/>
  <c r="D498" i="2"/>
  <c r="A499" i="2"/>
  <c r="H499" i="2"/>
  <c r="B499" i="2"/>
  <c r="G499" i="2"/>
  <c r="C499" i="2"/>
  <c r="D499" i="2"/>
  <c r="A500" i="2"/>
  <c r="H500" i="2"/>
  <c r="B500" i="2"/>
  <c r="G500" i="2"/>
  <c r="C500" i="2"/>
  <c r="D500" i="2"/>
  <c r="A501" i="2"/>
  <c r="H501" i="2"/>
  <c r="B501" i="2"/>
  <c r="G501" i="2"/>
  <c r="C501" i="2"/>
  <c r="D501" i="2"/>
  <c r="A502" i="2"/>
  <c r="H502" i="2"/>
  <c r="B502" i="2"/>
  <c r="G502" i="2"/>
  <c r="C502" i="2"/>
  <c r="D502" i="2"/>
  <c r="A503" i="2"/>
  <c r="H503" i="2"/>
  <c r="B503" i="2"/>
  <c r="G503" i="2"/>
  <c r="C503" i="2"/>
  <c r="D503" i="2"/>
  <c r="A504" i="2"/>
  <c r="H504" i="2"/>
  <c r="B504" i="2"/>
  <c r="G504" i="2"/>
  <c r="C504" i="2"/>
  <c r="D504" i="2"/>
  <c r="A505" i="2"/>
  <c r="H505" i="2"/>
  <c r="B505" i="2"/>
  <c r="G505" i="2"/>
  <c r="C505" i="2"/>
  <c r="D505" i="2"/>
  <c r="A506" i="2"/>
  <c r="H506" i="2"/>
  <c r="B506" i="2"/>
  <c r="G506" i="2"/>
  <c r="C506" i="2"/>
  <c r="D506" i="2"/>
  <c r="A507" i="2"/>
  <c r="H507" i="2"/>
  <c r="B507" i="2"/>
  <c r="G507" i="2"/>
  <c r="C507" i="2"/>
  <c r="D507" i="2"/>
  <c r="A508" i="2"/>
  <c r="H508" i="2"/>
  <c r="B508" i="2"/>
  <c r="G508" i="2"/>
  <c r="C508" i="2"/>
  <c r="D508" i="2"/>
  <c r="A509" i="2"/>
  <c r="H509" i="2"/>
  <c r="B509" i="2"/>
  <c r="G509" i="2"/>
  <c r="C509" i="2"/>
  <c r="D509" i="2"/>
  <c r="A510" i="2"/>
  <c r="H510" i="2"/>
  <c r="B510" i="2"/>
  <c r="G510" i="2"/>
  <c r="C510" i="2"/>
  <c r="D510" i="2"/>
  <c r="A511" i="2"/>
  <c r="H511" i="2"/>
  <c r="B511" i="2"/>
  <c r="G511" i="2"/>
  <c r="C511" i="2"/>
  <c r="D511" i="2"/>
  <c r="A512" i="2"/>
  <c r="H512" i="2"/>
  <c r="B512" i="2"/>
  <c r="G512" i="2"/>
  <c r="C512" i="2"/>
  <c r="D512" i="2"/>
  <c r="A513" i="2"/>
  <c r="H513" i="2"/>
  <c r="B513" i="2"/>
  <c r="G513" i="2"/>
  <c r="C513" i="2"/>
  <c r="D513" i="2"/>
  <c r="A514" i="2"/>
  <c r="H514" i="2"/>
  <c r="B514" i="2"/>
  <c r="G514" i="2"/>
  <c r="C514" i="2"/>
  <c r="D514" i="2"/>
  <c r="A515" i="2"/>
  <c r="H515" i="2"/>
  <c r="B515" i="2"/>
  <c r="G515" i="2"/>
  <c r="C515" i="2"/>
  <c r="D515" i="2"/>
  <c r="A516" i="2"/>
  <c r="H516" i="2"/>
  <c r="B516" i="2"/>
  <c r="G516" i="2"/>
  <c r="C516" i="2"/>
  <c r="D516" i="2"/>
  <c r="A517" i="2"/>
  <c r="H517" i="2"/>
  <c r="B517" i="2"/>
  <c r="G517" i="2"/>
  <c r="C517" i="2"/>
  <c r="D517" i="2"/>
  <c r="A518" i="2"/>
  <c r="H518" i="2"/>
  <c r="B518" i="2"/>
  <c r="G518" i="2"/>
  <c r="C518" i="2"/>
  <c r="D518" i="2"/>
  <c r="A519" i="2"/>
  <c r="H519" i="2"/>
  <c r="B519" i="2"/>
  <c r="G519" i="2"/>
  <c r="C519" i="2"/>
  <c r="D519" i="2"/>
  <c r="A520" i="2"/>
  <c r="H520" i="2"/>
  <c r="B520" i="2"/>
  <c r="G520" i="2"/>
  <c r="C520" i="2"/>
  <c r="D520" i="2"/>
  <c r="A521" i="2"/>
  <c r="H521" i="2"/>
  <c r="B521" i="2"/>
  <c r="G521" i="2"/>
  <c r="C521" i="2"/>
  <c r="D521" i="2"/>
  <c r="A522" i="2"/>
  <c r="H522" i="2"/>
  <c r="B522" i="2"/>
  <c r="G522" i="2"/>
  <c r="C522" i="2"/>
  <c r="D522" i="2"/>
  <c r="A523" i="2"/>
  <c r="H523" i="2"/>
  <c r="B523" i="2"/>
  <c r="G523" i="2"/>
  <c r="C523" i="2"/>
  <c r="D523" i="2"/>
  <c r="A524" i="2"/>
  <c r="H524" i="2"/>
  <c r="B524" i="2"/>
  <c r="G524" i="2"/>
  <c r="C524" i="2"/>
  <c r="D524" i="2"/>
  <c r="A525" i="2"/>
  <c r="H525" i="2"/>
  <c r="B525" i="2"/>
  <c r="G525" i="2"/>
  <c r="C525" i="2"/>
  <c r="D525" i="2"/>
  <c r="A526" i="2"/>
  <c r="H526" i="2"/>
  <c r="B526" i="2"/>
  <c r="G526" i="2"/>
  <c r="C526" i="2"/>
  <c r="D526" i="2"/>
  <c r="A527" i="2"/>
  <c r="H527" i="2"/>
  <c r="B527" i="2"/>
  <c r="G527" i="2"/>
  <c r="C527" i="2"/>
  <c r="D527" i="2"/>
  <c r="A528" i="2"/>
  <c r="H528" i="2"/>
  <c r="B528" i="2"/>
  <c r="G528" i="2"/>
  <c r="C528" i="2"/>
  <c r="D528" i="2"/>
  <c r="A529" i="2"/>
  <c r="H529" i="2"/>
  <c r="B529" i="2"/>
  <c r="G529" i="2"/>
  <c r="C529" i="2"/>
  <c r="D529" i="2"/>
  <c r="A530" i="2"/>
  <c r="H530" i="2"/>
  <c r="B530" i="2"/>
  <c r="G530" i="2"/>
  <c r="C530" i="2"/>
  <c r="D530" i="2"/>
  <c r="A531" i="2"/>
  <c r="H531" i="2"/>
  <c r="B531" i="2"/>
  <c r="G531" i="2"/>
  <c r="C531" i="2"/>
  <c r="D531" i="2"/>
  <c r="A532" i="2"/>
  <c r="H532" i="2"/>
  <c r="B532" i="2"/>
  <c r="G532" i="2"/>
  <c r="C532" i="2"/>
  <c r="D532" i="2"/>
  <c r="A533" i="2"/>
  <c r="H533" i="2"/>
  <c r="B533" i="2"/>
  <c r="G533" i="2"/>
  <c r="C533" i="2"/>
  <c r="D533" i="2"/>
  <c r="A534" i="2"/>
  <c r="H534" i="2"/>
  <c r="B534" i="2"/>
  <c r="G534" i="2"/>
  <c r="C534" i="2"/>
  <c r="D534" i="2"/>
  <c r="A535" i="2"/>
  <c r="H535" i="2"/>
  <c r="B535" i="2"/>
  <c r="G535" i="2"/>
  <c r="C535" i="2"/>
  <c r="D535" i="2"/>
  <c r="A536" i="2"/>
  <c r="H536" i="2"/>
  <c r="B536" i="2"/>
  <c r="G536" i="2"/>
  <c r="C536" i="2"/>
  <c r="D536" i="2"/>
  <c r="A537" i="2"/>
  <c r="H537" i="2"/>
  <c r="B537" i="2"/>
  <c r="G537" i="2"/>
  <c r="C537" i="2"/>
  <c r="D537" i="2"/>
  <c r="A538" i="2"/>
  <c r="H538" i="2"/>
  <c r="B538" i="2"/>
  <c r="G538" i="2"/>
  <c r="C538" i="2"/>
  <c r="E538" i="2"/>
  <c r="D538" i="2"/>
  <c r="A539" i="2"/>
  <c r="H539" i="2"/>
  <c r="B539" i="2"/>
  <c r="G539" i="2"/>
  <c r="C539" i="2"/>
  <c r="E539" i="2"/>
  <c r="D539" i="2"/>
  <c r="A540" i="2"/>
  <c r="H540" i="2"/>
  <c r="B540" i="2"/>
  <c r="G540" i="2"/>
  <c r="C540" i="2"/>
  <c r="D540" i="2"/>
  <c r="A541" i="2"/>
  <c r="H541" i="2"/>
  <c r="B541" i="2"/>
  <c r="G541" i="2"/>
  <c r="C541" i="2"/>
  <c r="D541" i="2"/>
  <c r="A542" i="2"/>
  <c r="H542" i="2"/>
  <c r="B542" i="2"/>
  <c r="G542" i="2"/>
  <c r="C542" i="2"/>
  <c r="D542" i="2"/>
  <c r="A543" i="2"/>
  <c r="H543" i="2"/>
  <c r="B543" i="2"/>
  <c r="G543" i="2"/>
  <c r="C543" i="2"/>
  <c r="D543" i="2"/>
  <c r="A544" i="2"/>
  <c r="H544" i="2"/>
  <c r="B544" i="2"/>
  <c r="G544" i="2"/>
  <c r="C544" i="2"/>
  <c r="D544" i="2"/>
  <c r="A545" i="2"/>
  <c r="H545" i="2"/>
  <c r="B545" i="2"/>
  <c r="G545" i="2"/>
  <c r="C545" i="2"/>
  <c r="D545" i="2"/>
  <c r="A546" i="2"/>
  <c r="H546" i="2"/>
  <c r="B546" i="2"/>
  <c r="G546" i="2"/>
  <c r="C546" i="2"/>
  <c r="D546" i="2"/>
  <c r="A547" i="2"/>
  <c r="H547" i="2"/>
  <c r="B547" i="2"/>
  <c r="G547" i="2"/>
  <c r="C547" i="2"/>
  <c r="D547" i="2"/>
  <c r="A548" i="2"/>
  <c r="H548" i="2"/>
  <c r="B548" i="2"/>
  <c r="G548" i="2"/>
  <c r="C548" i="2"/>
  <c r="D548" i="2"/>
  <c r="A549" i="2"/>
  <c r="H549" i="2"/>
  <c r="B549" i="2"/>
  <c r="G549" i="2"/>
  <c r="C549" i="2"/>
  <c r="D549" i="2"/>
  <c r="A550" i="2"/>
  <c r="H550" i="2"/>
  <c r="B550" i="2"/>
  <c r="G550" i="2"/>
  <c r="C550" i="2"/>
  <c r="D550" i="2"/>
  <c r="A551" i="2"/>
  <c r="H551" i="2"/>
  <c r="B551" i="2"/>
  <c r="G551" i="2"/>
  <c r="C551" i="2"/>
  <c r="D551" i="2"/>
  <c r="A552" i="2"/>
  <c r="H552" i="2"/>
  <c r="B552" i="2"/>
  <c r="G552" i="2"/>
  <c r="C552" i="2"/>
  <c r="D552" i="2"/>
  <c r="A553" i="2"/>
  <c r="H553" i="2"/>
  <c r="B553" i="2"/>
  <c r="G553" i="2"/>
  <c r="C553" i="2"/>
  <c r="D553" i="2"/>
  <c r="A554" i="2"/>
  <c r="H554" i="2"/>
  <c r="B554" i="2"/>
  <c r="G554" i="2"/>
  <c r="C554" i="2"/>
  <c r="D554" i="2"/>
  <c r="A555" i="2"/>
  <c r="H555" i="2"/>
  <c r="B555" i="2"/>
  <c r="G555" i="2"/>
  <c r="C555" i="2"/>
  <c r="D555" i="2"/>
  <c r="A556" i="2"/>
  <c r="H556" i="2"/>
  <c r="B556" i="2"/>
  <c r="G556" i="2"/>
  <c r="C556" i="2"/>
  <c r="D556" i="2"/>
  <c r="A557" i="2"/>
  <c r="H557" i="2"/>
  <c r="B557" i="2"/>
  <c r="G557" i="2"/>
  <c r="C557" i="2"/>
  <c r="D557" i="2"/>
  <c r="A558" i="2"/>
  <c r="H558" i="2"/>
  <c r="B558" i="2"/>
  <c r="G558" i="2"/>
  <c r="C558" i="2"/>
  <c r="D558" i="2"/>
  <c r="A559" i="2"/>
  <c r="H559" i="2"/>
  <c r="B559" i="2"/>
  <c r="G559" i="2"/>
  <c r="C559" i="2"/>
  <c r="D559" i="2"/>
  <c r="A560" i="2"/>
  <c r="H560" i="2"/>
  <c r="B560" i="2"/>
  <c r="G560" i="2"/>
  <c r="C560" i="2"/>
  <c r="D560" i="2"/>
  <c r="A561" i="2"/>
  <c r="H561" i="2"/>
  <c r="B561" i="2"/>
  <c r="G561" i="2"/>
  <c r="C561" i="2"/>
  <c r="D561" i="2"/>
  <c r="A562" i="2"/>
  <c r="H562" i="2"/>
  <c r="B562" i="2"/>
  <c r="G562" i="2"/>
  <c r="C562" i="2"/>
  <c r="D562" i="2"/>
  <c r="A563" i="2"/>
  <c r="H563" i="2"/>
  <c r="B563" i="2"/>
  <c r="G563" i="2"/>
  <c r="C563" i="2"/>
  <c r="D563" i="2"/>
  <c r="A564" i="2"/>
  <c r="H564" i="2"/>
  <c r="B564" i="2"/>
  <c r="G564" i="2"/>
  <c r="C564" i="2"/>
  <c r="D564" i="2"/>
  <c r="A565" i="2"/>
  <c r="H565" i="2"/>
  <c r="B565" i="2"/>
  <c r="G565" i="2"/>
  <c r="C565" i="2"/>
  <c r="D565" i="2"/>
  <c r="A566" i="2"/>
  <c r="H566" i="2"/>
  <c r="B566" i="2"/>
  <c r="G566" i="2"/>
  <c r="C566" i="2"/>
  <c r="D566" i="2"/>
  <c r="A567" i="2"/>
  <c r="H567" i="2"/>
  <c r="B567" i="2"/>
  <c r="G567" i="2"/>
  <c r="C567" i="2"/>
  <c r="D567" i="2"/>
  <c r="A568" i="2"/>
  <c r="H568" i="2"/>
  <c r="B568" i="2"/>
  <c r="G568" i="2"/>
  <c r="C568" i="2"/>
  <c r="E568" i="2"/>
  <c r="D568" i="2"/>
  <c r="A569" i="2"/>
  <c r="H569" i="2"/>
  <c r="B569" i="2"/>
  <c r="G569" i="2"/>
  <c r="C569" i="2"/>
  <c r="E569" i="2"/>
  <c r="D569" i="2"/>
  <c r="A570" i="2"/>
  <c r="H570" i="2"/>
  <c r="B570" i="2"/>
  <c r="G570" i="2"/>
  <c r="C570" i="2"/>
  <c r="D570" i="2"/>
  <c r="A571" i="2"/>
  <c r="H571" i="2"/>
  <c r="B571" i="2"/>
  <c r="G571" i="2"/>
  <c r="C571" i="2"/>
  <c r="D571" i="2"/>
  <c r="A572" i="2"/>
  <c r="H572" i="2"/>
  <c r="B572" i="2"/>
  <c r="G572" i="2"/>
  <c r="C572" i="2"/>
  <c r="D572" i="2"/>
  <c r="A573" i="2"/>
  <c r="H573" i="2"/>
  <c r="B573" i="2"/>
  <c r="G573" i="2"/>
  <c r="C573" i="2"/>
  <c r="D573" i="2"/>
  <c r="A574" i="2"/>
  <c r="H574" i="2"/>
  <c r="B574" i="2"/>
  <c r="G574" i="2"/>
  <c r="C574" i="2"/>
  <c r="D574" i="2"/>
  <c r="A575" i="2"/>
  <c r="H575" i="2"/>
  <c r="B575" i="2"/>
  <c r="G575" i="2"/>
  <c r="C575" i="2"/>
  <c r="D575" i="2"/>
  <c r="A576" i="2"/>
  <c r="H576" i="2"/>
  <c r="B576" i="2"/>
  <c r="G576" i="2"/>
  <c r="C576" i="2"/>
  <c r="D576" i="2"/>
  <c r="A577" i="2"/>
  <c r="H577" i="2"/>
  <c r="B577" i="2"/>
  <c r="G577" i="2"/>
  <c r="C577" i="2"/>
  <c r="D577" i="2"/>
  <c r="A578" i="2"/>
  <c r="H578" i="2"/>
  <c r="B578" i="2"/>
  <c r="G578" i="2"/>
  <c r="C578" i="2"/>
  <c r="D578" i="2"/>
  <c r="A579" i="2"/>
  <c r="H579" i="2"/>
  <c r="B579" i="2"/>
  <c r="G579" i="2"/>
  <c r="C579" i="2"/>
  <c r="D579" i="2"/>
  <c r="A580" i="2"/>
  <c r="H580" i="2"/>
  <c r="B580" i="2"/>
  <c r="G580" i="2"/>
  <c r="C580" i="2"/>
  <c r="D580" i="2"/>
  <c r="A581" i="2"/>
  <c r="H581" i="2"/>
  <c r="B581" i="2"/>
  <c r="G581" i="2"/>
  <c r="C581" i="2"/>
  <c r="D581" i="2"/>
  <c r="A582" i="2"/>
  <c r="H582" i="2"/>
  <c r="B582" i="2"/>
  <c r="G582" i="2"/>
  <c r="C582" i="2"/>
  <c r="D582" i="2"/>
  <c r="A583" i="2"/>
  <c r="H583" i="2"/>
  <c r="B583" i="2"/>
  <c r="G583" i="2"/>
  <c r="C583" i="2"/>
  <c r="D583" i="2"/>
  <c r="A584" i="2"/>
  <c r="H584" i="2"/>
  <c r="B584" i="2"/>
  <c r="G584" i="2"/>
  <c r="C584" i="2"/>
  <c r="D584" i="2"/>
  <c r="A585" i="2"/>
  <c r="H585" i="2"/>
  <c r="B585" i="2"/>
  <c r="G585" i="2"/>
  <c r="C585" i="2"/>
  <c r="D585" i="2"/>
  <c r="A586" i="2"/>
  <c r="H586" i="2"/>
  <c r="B586" i="2"/>
  <c r="G586" i="2"/>
  <c r="C586" i="2"/>
  <c r="D586" i="2"/>
  <c r="A587" i="2"/>
  <c r="H587" i="2"/>
  <c r="B587" i="2"/>
  <c r="G587" i="2"/>
  <c r="C587" i="2"/>
  <c r="D587" i="2"/>
  <c r="A588" i="2"/>
  <c r="H588" i="2"/>
  <c r="B588" i="2"/>
  <c r="G588" i="2"/>
  <c r="C588" i="2"/>
  <c r="D588" i="2"/>
  <c r="A589" i="2"/>
  <c r="H589" i="2"/>
  <c r="B589" i="2"/>
  <c r="G589" i="2"/>
  <c r="C589" i="2"/>
  <c r="D589" i="2"/>
  <c r="A590" i="2"/>
  <c r="H590" i="2"/>
  <c r="B590" i="2"/>
  <c r="G590" i="2"/>
  <c r="C590" i="2"/>
  <c r="D590" i="2"/>
  <c r="A591" i="2"/>
  <c r="H591" i="2"/>
  <c r="B591" i="2"/>
  <c r="G591" i="2"/>
  <c r="C591" i="2"/>
  <c r="D591" i="2"/>
  <c r="A592" i="2"/>
  <c r="H592" i="2"/>
  <c r="B592" i="2"/>
  <c r="G592" i="2"/>
  <c r="C592" i="2"/>
  <c r="D592" i="2"/>
  <c r="A593" i="2"/>
  <c r="H593" i="2"/>
  <c r="B593" i="2"/>
  <c r="G593" i="2"/>
  <c r="C593" i="2"/>
  <c r="D593" i="2"/>
  <c r="A594" i="2"/>
  <c r="H594" i="2"/>
  <c r="B594" i="2"/>
  <c r="G594" i="2"/>
  <c r="C594" i="2"/>
  <c r="D594" i="2"/>
  <c r="A595" i="2"/>
  <c r="H595" i="2"/>
  <c r="B595" i="2"/>
  <c r="G595" i="2"/>
  <c r="C595" i="2"/>
  <c r="E595" i="2"/>
  <c r="D595" i="2"/>
  <c r="A596" i="2"/>
  <c r="H596" i="2"/>
  <c r="B596" i="2"/>
  <c r="G596" i="2"/>
  <c r="C596" i="2"/>
  <c r="D596" i="2"/>
  <c r="A597" i="2"/>
  <c r="H597" i="2"/>
  <c r="B597" i="2"/>
  <c r="G597" i="2"/>
  <c r="C597" i="2"/>
  <c r="D597" i="2"/>
  <c r="A598" i="2"/>
  <c r="H598" i="2"/>
  <c r="B598" i="2"/>
  <c r="G598" i="2"/>
  <c r="C598" i="2"/>
  <c r="D598" i="2"/>
  <c r="A599" i="2"/>
  <c r="H599" i="2"/>
  <c r="B599" i="2"/>
  <c r="G599" i="2"/>
  <c r="C599" i="2"/>
  <c r="D599" i="2"/>
  <c r="A600" i="2"/>
  <c r="H600" i="2"/>
  <c r="B600" i="2"/>
  <c r="G600" i="2"/>
  <c r="C600" i="2"/>
  <c r="D600" i="2"/>
  <c r="A601" i="2"/>
  <c r="H601" i="2"/>
  <c r="B601" i="2"/>
  <c r="G601" i="2"/>
  <c r="C601" i="2"/>
  <c r="D601" i="2"/>
  <c r="A602" i="2"/>
  <c r="H602" i="2"/>
  <c r="B602" i="2"/>
  <c r="G602" i="2"/>
  <c r="C602" i="2"/>
  <c r="D602" i="2"/>
  <c r="A603" i="2"/>
  <c r="H603" i="2"/>
  <c r="B603" i="2"/>
  <c r="G603" i="2"/>
  <c r="C603" i="2"/>
  <c r="D603" i="2"/>
  <c r="A604" i="2"/>
  <c r="H604" i="2"/>
  <c r="B604" i="2"/>
  <c r="G604" i="2"/>
  <c r="C604" i="2"/>
  <c r="D604" i="2"/>
  <c r="A605" i="2"/>
  <c r="H605" i="2"/>
  <c r="B605" i="2"/>
  <c r="G605" i="2"/>
  <c r="C605" i="2"/>
  <c r="D605" i="2"/>
  <c r="A606" i="2"/>
  <c r="H606" i="2"/>
  <c r="B606" i="2"/>
  <c r="G606" i="2"/>
  <c r="C606" i="2"/>
  <c r="D606" i="2"/>
  <c r="A607" i="2"/>
  <c r="H607" i="2"/>
  <c r="B607" i="2"/>
  <c r="G607" i="2"/>
  <c r="C607" i="2"/>
  <c r="D607" i="2"/>
  <c r="A608" i="2"/>
  <c r="H608" i="2"/>
  <c r="B608" i="2"/>
  <c r="G608" i="2"/>
  <c r="C608" i="2"/>
  <c r="D608" i="2"/>
  <c r="A609" i="2"/>
  <c r="H609" i="2"/>
  <c r="B609" i="2"/>
  <c r="G609" i="2"/>
  <c r="C609" i="2"/>
  <c r="D609" i="2"/>
  <c r="A610" i="2"/>
  <c r="H610" i="2"/>
  <c r="B610" i="2"/>
  <c r="G610" i="2"/>
  <c r="C610" i="2"/>
  <c r="D610" i="2"/>
  <c r="A611" i="2"/>
  <c r="H611" i="2"/>
  <c r="B611" i="2"/>
  <c r="G611" i="2"/>
  <c r="C611" i="2"/>
  <c r="D611" i="2"/>
  <c r="A612" i="2"/>
  <c r="H612" i="2"/>
  <c r="B612" i="2"/>
  <c r="G612" i="2"/>
  <c r="C612" i="2"/>
  <c r="E612" i="2"/>
  <c r="D612" i="2"/>
  <c r="A613" i="2"/>
  <c r="H613" i="2"/>
  <c r="B613" i="2"/>
  <c r="G613" i="2"/>
  <c r="C613" i="2"/>
  <c r="E613" i="2"/>
  <c r="D613" i="2"/>
  <c r="A614" i="2"/>
  <c r="H614" i="2"/>
  <c r="B614" i="2"/>
  <c r="G614" i="2"/>
  <c r="C614" i="2"/>
  <c r="E614" i="2"/>
  <c r="D614" i="2"/>
  <c r="A615" i="2"/>
  <c r="H615" i="2"/>
  <c r="B615" i="2"/>
  <c r="G615" i="2"/>
  <c r="C615" i="2"/>
  <c r="D615" i="2"/>
  <c r="A616" i="2"/>
  <c r="H616" i="2"/>
  <c r="B616" i="2"/>
  <c r="G616" i="2"/>
  <c r="C616" i="2"/>
  <c r="D616" i="2"/>
  <c r="A617" i="2"/>
  <c r="H617" i="2"/>
  <c r="B617" i="2"/>
  <c r="G617" i="2"/>
  <c r="C617" i="2"/>
  <c r="D617" i="2"/>
  <c r="A618" i="2"/>
  <c r="H618" i="2"/>
  <c r="B618" i="2"/>
  <c r="G618" i="2"/>
  <c r="C618" i="2"/>
  <c r="D618" i="2"/>
  <c r="A619" i="2"/>
  <c r="H619" i="2"/>
  <c r="B619" i="2"/>
  <c r="G619" i="2"/>
  <c r="C619" i="2"/>
  <c r="D619" i="2"/>
  <c r="A620" i="2"/>
  <c r="H620" i="2"/>
  <c r="B620" i="2"/>
  <c r="G620" i="2"/>
  <c r="C620" i="2"/>
  <c r="D620" i="2"/>
  <c r="A621" i="2"/>
  <c r="H621" i="2"/>
  <c r="B621" i="2"/>
  <c r="G621" i="2"/>
  <c r="C621" i="2"/>
  <c r="D621" i="2"/>
  <c r="A622" i="2"/>
  <c r="H622" i="2"/>
  <c r="B622" i="2"/>
  <c r="G622" i="2"/>
  <c r="C622" i="2"/>
  <c r="E622" i="2"/>
  <c r="D622" i="2"/>
  <c r="A623" i="2"/>
  <c r="H623" i="2"/>
  <c r="B623" i="2"/>
  <c r="G623" i="2"/>
  <c r="C623" i="2"/>
  <c r="D623" i="2"/>
  <c r="A624" i="2"/>
  <c r="H624" i="2"/>
  <c r="B624" i="2"/>
  <c r="G624" i="2"/>
  <c r="C624" i="2"/>
  <c r="E624" i="2"/>
  <c r="D624" i="2"/>
  <c r="A625" i="2"/>
  <c r="H625" i="2"/>
  <c r="B625" i="2"/>
  <c r="G625" i="2"/>
  <c r="C625" i="2"/>
  <c r="D625" i="2"/>
  <c r="A626" i="2"/>
  <c r="H626" i="2"/>
  <c r="B626" i="2"/>
  <c r="G626" i="2"/>
  <c r="C626" i="2"/>
  <c r="E626" i="2"/>
  <c r="D626" i="2"/>
  <c r="A627" i="2"/>
  <c r="H627" i="2"/>
  <c r="B627" i="2"/>
  <c r="G627" i="2"/>
  <c r="C627" i="2"/>
  <c r="D627" i="2"/>
  <c r="A628" i="2"/>
  <c r="H628" i="2"/>
  <c r="B628" i="2"/>
  <c r="G628" i="2"/>
  <c r="C628" i="2"/>
  <c r="D628" i="2"/>
  <c r="A629" i="2"/>
  <c r="H629" i="2"/>
  <c r="B629" i="2"/>
  <c r="G629" i="2"/>
  <c r="C629" i="2"/>
  <c r="E629" i="2"/>
  <c r="D629" i="2"/>
  <c r="A630" i="2"/>
  <c r="H630" i="2"/>
  <c r="B630" i="2"/>
  <c r="G630" i="2"/>
  <c r="C630" i="2"/>
  <c r="D630" i="2"/>
  <c r="A631" i="2"/>
  <c r="H631" i="2"/>
  <c r="B631" i="2"/>
  <c r="G631" i="2"/>
  <c r="C631" i="2"/>
  <c r="D631" i="2"/>
  <c r="A632" i="2"/>
  <c r="H632" i="2"/>
  <c r="B632" i="2"/>
  <c r="G632" i="2"/>
  <c r="C632" i="2"/>
  <c r="D632" i="2"/>
  <c r="A633" i="2"/>
  <c r="H633" i="2"/>
  <c r="B633" i="2"/>
  <c r="G633" i="2"/>
  <c r="C633" i="2"/>
  <c r="E633" i="2"/>
  <c r="D633" i="2"/>
  <c r="A634" i="2"/>
  <c r="H634" i="2"/>
  <c r="B634" i="2"/>
  <c r="G634" i="2"/>
  <c r="C634" i="2"/>
  <c r="E634" i="2"/>
  <c r="D634" i="2"/>
  <c r="A635" i="2"/>
  <c r="H635" i="2"/>
  <c r="B635" i="2"/>
  <c r="G635" i="2"/>
  <c r="C635" i="2"/>
  <c r="E635" i="2"/>
  <c r="D635" i="2"/>
  <c r="A636" i="2"/>
  <c r="H636" i="2"/>
  <c r="B636" i="2"/>
  <c r="G636" i="2"/>
  <c r="C636" i="2"/>
  <c r="D636" i="2"/>
  <c r="A637" i="2"/>
  <c r="H637" i="2"/>
  <c r="B637" i="2"/>
  <c r="G637" i="2"/>
  <c r="C637" i="2"/>
  <c r="D637" i="2"/>
  <c r="A638" i="2"/>
  <c r="H638" i="2"/>
  <c r="B638" i="2"/>
  <c r="G638" i="2"/>
  <c r="C638" i="2"/>
  <c r="D638" i="2"/>
  <c r="A639" i="2"/>
  <c r="H639" i="2"/>
  <c r="B639" i="2"/>
  <c r="G639" i="2"/>
  <c r="C639" i="2"/>
  <c r="D639" i="2"/>
  <c r="A640" i="2"/>
  <c r="H640" i="2"/>
  <c r="B640" i="2"/>
  <c r="G640" i="2"/>
  <c r="C640" i="2"/>
  <c r="E640" i="2"/>
  <c r="D640" i="2"/>
  <c r="A641" i="2"/>
  <c r="H641" i="2"/>
  <c r="B641" i="2"/>
  <c r="G641" i="2"/>
  <c r="C641" i="2"/>
  <c r="E641" i="2"/>
  <c r="D641" i="2"/>
  <c r="A642" i="2"/>
  <c r="H642" i="2"/>
  <c r="B642" i="2"/>
  <c r="G642" i="2"/>
  <c r="C642" i="2"/>
  <c r="E642" i="2"/>
  <c r="D642" i="2"/>
  <c r="E1001" i="2"/>
  <c r="E1002" i="2"/>
  <c r="E1003" i="2"/>
  <c r="AB2" i="1"/>
  <c r="AD2" i="1"/>
  <c r="AB15" i="1" s="1"/>
  <c r="AB13" i="1"/>
  <c r="F16" i="1"/>
  <c r="F17" i="1" s="1"/>
  <c r="C17" i="1"/>
  <c r="Q22" i="1"/>
  <c r="AF22" i="1"/>
  <c r="Q23" i="1"/>
  <c r="AF23" i="1"/>
  <c r="Q24" i="1"/>
  <c r="AF24" i="1"/>
  <c r="Q25" i="1"/>
  <c r="AF25" i="1"/>
  <c r="Q26" i="1"/>
  <c r="AF26" i="1"/>
  <c r="Q27" i="1"/>
  <c r="AF27" i="1"/>
  <c r="Q28" i="1"/>
  <c r="AF28" i="1"/>
  <c r="Q29" i="1"/>
  <c r="AF29" i="1"/>
  <c r="Q30" i="1"/>
  <c r="AF30" i="1"/>
  <c r="Q31" i="1"/>
  <c r="AF31" i="1"/>
  <c r="Q32" i="1"/>
  <c r="AF32" i="1"/>
  <c r="Q33" i="1"/>
  <c r="AF33" i="1"/>
  <c r="Q34" i="1"/>
  <c r="AF34" i="1"/>
  <c r="Q35" i="1"/>
  <c r="AF35" i="1"/>
  <c r="Q36" i="1"/>
  <c r="AF36" i="1"/>
  <c r="Q37" i="1"/>
  <c r="AF37" i="1"/>
  <c r="Q38" i="1"/>
  <c r="AF38" i="1"/>
  <c r="Q39" i="1"/>
  <c r="AF39" i="1"/>
  <c r="Q40" i="1"/>
  <c r="AF40" i="1"/>
  <c r="Q41" i="1"/>
  <c r="AF41" i="1"/>
  <c r="Q42" i="1"/>
  <c r="AF42" i="1"/>
  <c r="Q43" i="1"/>
  <c r="AF43" i="1"/>
  <c r="Q44" i="1"/>
  <c r="AF44" i="1"/>
  <c r="Q45" i="1"/>
  <c r="AF45" i="1"/>
  <c r="Q46" i="1"/>
  <c r="AF46" i="1"/>
  <c r="Q47" i="1"/>
  <c r="AF47" i="1"/>
  <c r="Q48" i="1"/>
  <c r="AF48" i="1"/>
  <c r="Q49" i="1"/>
  <c r="AF49" i="1"/>
  <c r="Q50" i="1"/>
  <c r="AF50" i="1"/>
  <c r="Q51" i="1"/>
  <c r="AF51" i="1"/>
  <c r="Q52" i="1"/>
  <c r="AF52" i="1"/>
  <c r="Q53" i="1"/>
  <c r="AF53" i="1"/>
  <c r="Q54" i="1"/>
  <c r="AF54" i="1"/>
  <c r="Q55" i="1"/>
  <c r="AF55" i="1"/>
  <c r="Q56" i="1"/>
  <c r="AF56" i="1"/>
  <c r="Q57" i="1"/>
  <c r="AF57" i="1"/>
  <c r="Q58" i="1"/>
  <c r="AF58" i="1"/>
  <c r="Q59" i="1"/>
  <c r="AF59" i="1"/>
  <c r="Q60" i="1"/>
  <c r="AF60" i="1"/>
  <c r="Q61" i="1"/>
  <c r="AF61" i="1"/>
  <c r="Q62" i="1"/>
  <c r="AF62" i="1"/>
  <c r="Q63" i="1"/>
  <c r="AF63" i="1"/>
  <c r="Q64" i="1"/>
  <c r="AF64" i="1"/>
  <c r="Q65" i="1"/>
  <c r="AF65" i="1"/>
  <c r="Q66" i="1"/>
  <c r="AF66" i="1"/>
  <c r="Q67" i="1"/>
  <c r="AF67" i="1"/>
  <c r="Q68" i="1"/>
  <c r="AF68" i="1"/>
  <c r="Q69" i="1"/>
  <c r="AF69" i="1"/>
  <c r="Q70" i="1"/>
  <c r="AF70" i="1"/>
  <c r="Q71" i="1"/>
  <c r="AF71" i="1"/>
  <c r="Q72" i="1"/>
  <c r="AF72" i="1"/>
  <c r="Q73" i="1"/>
  <c r="AF73" i="1"/>
  <c r="Q74" i="1"/>
  <c r="AF74" i="1"/>
  <c r="Q75" i="1"/>
  <c r="AF75" i="1"/>
  <c r="Q76" i="1"/>
  <c r="AF76" i="1"/>
  <c r="Q77" i="1"/>
  <c r="AF77" i="1"/>
  <c r="Q78" i="1"/>
  <c r="AF78" i="1"/>
  <c r="Q79" i="1"/>
  <c r="AF79" i="1"/>
  <c r="Q80" i="1"/>
  <c r="AF80" i="1"/>
  <c r="Q81" i="1"/>
  <c r="AF81" i="1"/>
  <c r="Q82" i="1"/>
  <c r="AF82" i="1"/>
  <c r="Q83" i="1"/>
  <c r="AF83" i="1"/>
  <c r="Q84" i="1"/>
  <c r="AF84" i="1"/>
  <c r="Q85" i="1"/>
  <c r="AF85" i="1"/>
  <c r="Q86" i="1"/>
  <c r="AF86" i="1"/>
  <c r="Q87" i="1"/>
  <c r="AF87" i="1"/>
  <c r="Q88" i="1"/>
  <c r="AF88" i="1"/>
  <c r="Q89" i="1"/>
  <c r="AF89" i="1"/>
  <c r="Q90" i="1"/>
  <c r="AF90" i="1"/>
  <c r="Q91" i="1"/>
  <c r="AF91" i="1"/>
  <c r="Q92" i="1"/>
  <c r="AF92" i="1"/>
  <c r="Q93" i="1"/>
  <c r="AF93" i="1"/>
  <c r="Q94" i="1"/>
  <c r="AF94" i="1"/>
  <c r="Q95" i="1"/>
  <c r="AF95" i="1"/>
  <c r="Q96" i="1"/>
  <c r="AF96" i="1"/>
  <c r="Q97" i="1"/>
  <c r="AF97" i="1"/>
  <c r="Q98" i="1"/>
  <c r="AF98" i="1"/>
  <c r="Q99" i="1"/>
  <c r="AF99" i="1"/>
  <c r="Q100" i="1"/>
  <c r="AF100" i="1"/>
  <c r="Q101" i="1"/>
  <c r="AF101" i="1"/>
  <c r="Q102" i="1"/>
  <c r="AF102" i="1"/>
  <c r="Q103" i="1"/>
  <c r="AF103" i="1"/>
  <c r="Q104" i="1"/>
  <c r="AF104" i="1"/>
  <c r="Q105" i="1"/>
  <c r="AF105" i="1"/>
  <c r="Q106" i="1"/>
  <c r="AF106" i="1"/>
  <c r="Q107" i="1"/>
  <c r="AF107" i="1"/>
  <c r="Q108" i="1"/>
  <c r="AF108" i="1"/>
  <c r="Q109" i="1"/>
  <c r="AF109" i="1"/>
  <c r="Q110" i="1"/>
  <c r="AF110" i="1"/>
  <c r="Q111" i="1"/>
  <c r="AF111" i="1"/>
  <c r="Q112" i="1"/>
  <c r="AF112" i="1"/>
  <c r="Q113" i="1"/>
  <c r="AF113" i="1"/>
  <c r="Q114" i="1"/>
  <c r="AF114" i="1"/>
  <c r="Q115" i="1"/>
  <c r="AF115" i="1"/>
  <c r="Q116" i="1"/>
  <c r="AF116" i="1"/>
  <c r="Q117" i="1"/>
  <c r="AF117" i="1"/>
  <c r="Q118" i="1"/>
  <c r="AF118" i="1"/>
  <c r="Q119" i="1"/>
  <c r="AF119" i="1"/>
  <c r="Q120" i="1"/>
  <c r="AF120" i="1"/>
  <c r="Q121" i="1"/>
  <c r="AF121" i="1"/>
  <c r="Q122" i="1"/>
  <c r="AF122" i="1"/>
  <c r="Q123" i="1"/>
  <c r="AF123" i="1"/>
  <c r="Q124" i="1"/>
  <c r="AF124" i="1"/>
  <c r="Q125" i="1"/>
  <c r="AF125" i="1"/>
  <c r="Q126" i="1"/>
  <c r="AF126" i="1"/>
  <c r="Q127" i="1"/>
  <c r="AF127" i="1"/>
  <c r="Q128" i="1"/>
  <c r="AF128" i="1"/>
  <c r="Q129" i="1"/>
  <c r="AF129" i="1"/>
  <c r="Q130" i="1"/>
  <c r="AF130" i="1"/>
  <c r="Q131" i="1"/>
  <c r="AF131" i="1"/>
  <c r="Q132" i="1"/>
  <c r="AF132" i="1"/>
  <c r="Q133" i="1"/>
  <c r="AF133" i="1"/>
  <c r="Q134" i="1"/>
  <c r="AF134" i="1"/>
  <c r="Q135" i="1"/>
  <c r="AF135" i="1"/>
  <c r="Q136" i="1"/>
  <c r="AF136" i="1"/>
  <c r="Q137" i="1"/>
  <c r="AF137" i="1"/>
  <c r="Q138" i="1"/>
  <c r="AF138" i="1"/>
  <c r="Q139" i="1"/>
  <c r="AF139" i="1"/>
  <c r="Q140" i="1"/>
  <c r="AF140" i="1"/>
  <c r="Q141" i="1"/>
  <c r="AF141" i="1"/>
  <c r="Q142" i="1"/>
  <c r="AF142" i="1"/>
  <c r="Q143" i="1"/>
  <c r="AF143" i="1"/>
  <c r="Q144" i="1"/>
  <c r="AF144" i="1"/>
  <c r="Q145" i="1"/>
  <c r="AF145" i="1"/>
  <c r="Q146" i="1"/>
  <c r="AF146" i="1"/>
  <c r="Q147" i="1"/>
  <c r="AF147" i="1"/>
  <c r="Q148" i="1"/>
  <c r="AF148" i="1"/>
  <c r="Q149" i="1"/>
  <c r="AF149" i="1"/>
  <c r="Q150" i="1"/>
  <c r="AF150" i="1"/>
  <c r="Q151" i="1"/>
  <c r="AF151" i="1"/>
  <c r="Q152" i="1"/>
  <c r="AF152" i="1"/>
  <c r="Q153" i="1"/>
  <c r="AF153" i="1"/>
  <c r="Q154" i="1"/>
  <c r="AF154" i="1"/>
  <c r="Q155" i="1"/>
  <c r="AF155" i="1"/>
  <c r="Q156" i="1"/>
  <c r="AF156" i="1"/>
  <c r="Q157" i="1"/>
  <c r="AF157" i="1"/>
  <c r="Q158" i="1"/>
  <c r="AF158" i="1"/>
  <c r="Q159" i="1"/>
  <c r="AF159" i="1"/>
  <c r="Q160" i="1"/>
  <c r="AF160" i="1"/>
  <c r="Q161" i="1"/>
  <c r="AF161" i="1"/>
  <c r="Q162" i="1"/>
  <c r="AF162" i="1"/>
  <c r="Q163" i="1"/>
  <c r="AF163" i="1"/>
  <c r="Q164" i="1"/>
  <c r="AF164" i="1"/>
  <c r="Q165" i="1"/>
  <c r="AF165" i="1"/>
  <c r="Q166" i="1"/>
  <c r="AF166" i="1"/>
  <c r="Q167" i="1"/>
  <c r="AF167" i="1"/>
  <c r="Q168" i="1"/>
  <c r="AF168" i="1"/>
  <c r="Q169" i="1"/>
  <c r="AF169" i="1"/>
  <c r="Q170" i="1"/>
  <c r="AF170" i="1"/>
  <c r="Q171" i="1"/>
  <c r="AF171" i="1"/>
  <c r="Q172" i="1"/>
  <c r="AF172" i="1"/>
  <c r="Q173" i="1"/>
  <c r="AF173" i="1"/>
  <c r="Q174" i="1"/>
  <c r="AF174" i="1"/>
  <c r="Q175" i="1"/>
  <c r="AF175" i="1"/>
  <c r="Q176" i="1"/>
  <c r="AF176" i="1"/>
  <c r="Q177" i="1"/>
  <c r="AF177" i="1"/>
  <c r="Q178" i="1"/>
  <c r="AF178" i="1"/>
  <c r="Q179" i="1"/>
  <c r="AF179" i="1"/>
  <c r="Q180" i="1"/>
  <c r="AF180" i="1"/>
  <c r="Q181" i="1"/>
  <c r="AF181" i="1"/>
  <c r="Q182" i="1"/>
  <c r="AF182" i="1"/>
  <c r="Q183" i="1"/>
  <c r="AF183" i="1"/>
  <c r="Q184" i="1"/>
  <c r="AF184" i="1"/>
  <c r="Q185" i="1"/>
  <c r="AF185" i="1"/>
  <c r="Q186" i="1"/>
  <c r="AF186" i="1"/>
  <c r="Q187" i="1"/>
  <c r="AF187" i="1"/>
  <c r="Q188" i="1"/>
  <c r="AF188" i="1"/>
  <c r="Q189" i="1"/>
  <c r="AF189" i="1"/>
  <c r="Q190" i="1"/>
  <c r="AF190" i="1"/>
  <c r="Q191" i="1"/>
  <c r="AF191" i="1"/>
  <c r="Q192" i="1"/>
  <c r="AF192" i="1"/>
  <c r="Q193" i="1"/>
  <c r="AF193" i="1"/>
  <c r="Q194" i="1"/>
  <c r="AF194" i="1"/>
  <c r="Q195" i="1"/>
  <c r="AF195" i="1"/>
  <c r="Q196" i="1"/>
  <c r="AF196" i="1"/>
  <c r="Q197" i="1"/>
  <c r="AF197" i="1"/>
  <c r="Q198" i="1"/>
  <c r="AF198" i="1"/>
  <c r="Q199" i="1"/>
  <c r="AF199" i="1"/>
  <c r="Q200" i="1"/>
  <c r="AF200" i="1"/>
  <c r="Q201" i="1"/>
  <c r="AF201" i="1"/>
  <c r="Q202" i="1"/>
  <c r="AF202" i="1"/>
  <c r="Q203" i="1"/>
  <c r="AF203" i="1"/>
  <c r="Q204" i="1"/>
  <c r="AF204" i="1"/>
  <c r="Q205" i="1"/>
  <c r="AF205" i="1"/>
  <c r="Q206" i="1"/>
  <c r="AF206" i="1"/>
  <c r="Q207" i="1"/>
  <c r="AF207" i="1"/>
  <c r="Q208" i="1"/>
  <c r="AF208" i="1"/>
  <c r="Q209" i="1"/>
  <c r="AF209" i="1"/>
  <c r="Q210" i="1"/>
  <c r="AF210" i="1"/>
  <c r="Q211" i="1"/>
  <c r="AF211" i="1"/>
  <c r="Q212" i="1"/>
  <c r="AF212" i="1"/>
  <c r="Q213" i="1"/>
  <c r="AF213" i="1"/>
  <c r="Q214" i="1"/>
  <c r="AF214" i="1"/>
  <c r="Q215" i="1"/>
  <c r="AF215" i="1"/>
  <c r="Q216" i="1"/>
  <c r="AF216" i="1"/>
  <c r="Q217" i="1"/>
  <c r="AF217" i="1"/>
  <c r="Q218" i="1"/>
  <c r="AF218" i="1"/>
  <c r="Q219" i="1"/>
  <c r="AF219" i="1"/>
  <c r="Q220" i="1"/>
  <c r="AF220" i="1"/>
  <c r="Q221" i="1"/>
  <c r="AF221" i="1"/>
  <c r="Q222" i="1"/>
  <c r="AF222" i="1"/>
  <c r="Q223" i="1"/>
  <c r="AF223" i="1"/>
  <c r="Q224" i="1"/>
  <c r="AF224" i="1"/>
  <c r="Q225" i="1"/>
  <c r="AF225" i="1"/>
  <c r="Q226" i="1"/>
  <c r="AF226" i="1"/>
  <c r="Q227" i="1"/>
  <c r="AF227" i="1"/>
  <c r="Q228" i="1"/>
  <c r="AF228" i="1"/>
  <c r="Q229" i="1"/>
  <c r="AF229" i="1"/>
  <c r="Q230" i="1"/>
  <c r="AF230" i="1"/>
  <c r="Q231" i="1"/>
  <c r="AF231" i="1"/>
  <c r="Q232" i="1"/>
  <c r="AF232" i="1"/>
  <c r="Q233" i="1"/>
  <c r="AF233" i="1"/>
  <c r="Q234" i="1"/>
  <c r="AF234" i="1"/>
  <c r="Q235" i="1"/>
  <c r="AF235" i="1"/>
  <c r="Q236" i="1"/>
  <c r="AF236" i="1"/>
  <c r="Q237" i="1"/>
  <c r="AF237" i="1"/>
  <c r="Q238" i="1"/>
  <c r="AF238" i="1"/>
  <c r="Q239" i="1"/>
  <c r="AF239" i="1"/>
  <c r="Q240" i="1"/>
  <c r="AF240" i="1"/>
  <c r="Q241" i="1"/>
  <c r="AF241" i="1"/>
  <c r="Q242" i="1"/>
  <c r="AF242" i="1"/>
  <c r="Q243" i="1"/>
  <c r="AF243" i="1"/>
  <c r="Q244" i="1"/>
  <c r="AF244" i="1"/>
  <c r="Q245" i="1"/>
  <c r="AF245" i="1"/>
  <c r="Q246" i="1"/>
  <c r="AF246" i="1"/>
  <c r="Q247" i="1"/>
  <c r="AF247" i="1"/>
  <c r="Q248" i="1"/>
  <c r="AF248" i="1"/>
  <c r="Q249" i="1"/>
  <c r="AF249" i="1"/>
  <c r="Q250" i="1"/>
  <c r="AF250" i="1"/>
  <c r="Q251" i="1"/>
  <c r="AF251" i="1"/>
  <c r="Q252" i="1"/>
  <c r="AF252" i="1"/>
  <c r="Q253" i="1"/>
  <c r="AF253" i="1"/>
  <c r="Q254" i="1"/>
  <c r="AF254" i="1"/>
  <c r="Q255" i="1"/>
  <c r="AF255" i="1"/>
  <c r="Q256" i="1"/>
  <c r="AF256" i="1"/>
  <c r="Q257" i="1"/>
  <c r="AF257" i="1"/>
  <c r="Q258" i="1"/>
  <c r="AF258" i="1"/>
  <c r="Q259" i="1"/>
  <c r="AF259" i="1"/>
  <c r="Q260" i="1"/>
  <c r="AF260" i="1"/>
  <c r="Q261" i="1"/>
  <c r="AF261" i="1"/>
  <c r="Q262" i="1"/>
  <c r="AF262" i="1"/>
  <c r="Q263" i="1"/>
  <c r="AF263" i="1"/>
  <c r="Q264" i="1"/>
  <c r="AF264" i="1"/>
  <c r="Q265" i="1"/>
  <c r="AF265" i="1"/>
  <c r="Q266" i="1"/>
  <c r="AF266" i="1"/>
  <c r="Q267" i="1"/>
  <c r="AF267" i="1"/>
  <c r="Q268" i="1"/>
  <c r="AF268" i="1"/>
  <c r="Q269" i="1"/>
  <c r="AF269" i="1"/>
  <c r="Q270" i="1"/>
  <c r="AF270" i="1"/>
  <c r="Q271" i="1"/>
  <c r="AF271" i="1"/>
  <c r="Q272" i="1"/>
  <c r="AF272" i="1"/>
  <c r="Q273" i="1"/>
  <c r="AF273" i="1"/>
  <c r="Q274" i="1"/>
  <c r="AF274" i="1"/>
  <c r="Q275" i="1"/>
  <c r="AF275" i="1"/>
  <c r="Q276" i="1"/>
  <c r="AF276" i="1"/>
  <c r="Q277" i="1"/>
  <c r="AF277" i="1"/>
  <c r="Q278" i="1"/>
  <c r="AF278" i="1"/>
  <c r="Q279" i="1"/>
  <c r="AF279" i="1"/>
  <c r="Q280" i="1"/>
  <c r="AF280" i="1"/>
  <c r="Q281" i="1"/>
  <c r="AF281" i="1"/>
  <c r="Q282" i="1"/>
  <c r="AF282" i="1"/>
  <c r="Q283" i="1"/>
  <c r="AF283" i="1"/>
  <c r="Q284" i="1"/>
  <c r="AF284" i="1"/>
  <c r="Q285" i="1"/>
  <c r="AF285" i="1"/>
  <c r="Q286" i="1"/>
  <c r="AF286" i="1"/>
  <c r="Q287" i="1"/>
  <c r="AF287" i="1"/>
  <c r="Q288" i="1"/>
  <c r="AF288" i="1"/>
  <c r="Q289" i="1"/>
  <c r="AF289" i="1"/>
  <c r="Q290" i="1"/>
  <c r="AF290" i="1"/>
  <c r="Q291" i="1"/>
  <c r="AF291" i="1"/>
  <c r="Q292" i="1"/>
  <c r="AF292" i="1"/>
  <c r="Q293" i="1"/>
  <c r="AF293" i="1"/>
  <c r="Q294" i="1"/>
  <c r="AF294" i="1"/>
  <c r="Q295" i="1"/>
  <c r="AF295" i="1"/>
  <c r="Q296" i="1"/>
  <c r="AF296" i="1"/>
  <c r="Q297" i="1"/>
  <c r="AF297" i="1"/>
  <c r="Q298" i="1"/>
  <c r="AF298" i="1"/>
  <c r="Q299" i="1"/>
  <c r="AF299" i="1"/>
  <c r="Q300" i="1"/>
  <c r="AF300" i="1"/>
  <c r="Q301" i="1"/>
  <c r="AF301" i="1"/>
  <c r="Q302" i="1"/>
  <c r="AF302" i="1"/>
  <c r="Q303" i="1"/>
  <c r="AF303" i="1"/>
  <c r="Q304" i="1"/>
  <c r="AF304" i="1"/>
  <c r="Q305" i="1"/>
  <c r="AF305" i="1"/>
  <c r="Q306" i="1"/>
  <c r="AF306" i="1"/>
  <c r="Q307" i="1"/>
  <c r="AF307" i="1"/>
  <c r="Q308" i="1"/>
  <c r="AF308" i="1"/>
  <c r="Q309" i="1"/>
  <c r="AF309" i="1"/>
  <c r="Q310" i="1"/>
  <c r="AF310" i="1"/>
  <c r="Q311" i="1"/>
  <c r="AF311" i="1"/>
  <c r="Q312" i="1"/>
  <c r="AF312" i="1"/>
  <c r="Q313" i="1"/>
  <c r="AF313" i="1"/>
  <c r="Q314" i="1"/>
  <c r="AF314" i="1"/>
  <c r="Q315" i="1"/>
  <c r="AF315" i="1"/>
  <c r="Q316" i="1"/>
  <c r="AF316" i="1"/>
  <c r="Q317" i="1"/>
  <c r="AF317" i="1"/>
  <c r="Q318" i="1"/>
  <c r="AF318" i="1"/>
  <c r="Q319" i="1"/>
  <c r="AF319" i="1"/>
  <c r="Q320" i="1"/>
  <c r="AF320" i="1"/>
  <c r="Q321" i="1"/>
  <c r="AF321" i="1"/>
  <c r="Q322" i="1"/>
  <c r="AF322" i="1"/>
  <c r="Q323" i="1"/>
  <c r="AF323" i="1"/>
  <c r="Q324" i="1"/>
  <c r="AF324" i="1"/>
  <c r="Q325" i="1"/>
  <c r="AF325" i="1"/>
  <c r="Q326" i="1"/>
  <c r="AF326" i="1"/>
  <c r="Q327" i="1"/>
  <c r="AF327" i="1"/>
  <c r="Q328" i="1"/>
  <c r="AF328" i="1"/>
  <c r="Q329" i="1"/>
  <c r="R329" i="1"/>
  <c r="AF329" i="1"/>
  <c r="Q330" i="1"/>
  <c r="AF330" i="1"/>
  <c r="Q331" i="1"/>
  <c r="AF331" i="1"/>
  <c r="Q332" i="1"/>
  <c r="AF332" i="1"/>
  <c r="Q333" i="1"/>
  <c r="AF333" i="1"/>
  <c r="Q334" i="1"/>
  <c r="AF334" i="1"/>
  <c r="Q335" i="1"/>
  <c r="AF335" i="1"/>
  <c r="Q336" i="1"/>
  <c r="AF336" i="1"/>
  <c r="Q337" i="1"/>
  <c r="AF337" i="1"/>
  <c r="Q338" i="1"/>
  <c r="AF338" i="1"/>
  <c r="Q339" i="1"/>
  <c r="AF339" i="1"/>
  <c r="Q340" i="1"/>
  <c r="AF340" i="1"/>
  <c r="Q341" i="1"/>
  <c r="AF341" i="1"/>
  <c r="Q342" i="1"/>
  <c r="AF342" i="1"/>
  <c r="Q343" i="1"/>
  <c r="AF343" i="1"/>
  <c r="Q344" i="1"/>
  <c r="AF344" i="1"/>
  <c r="Q345" i="1"/>
  <c r="AF345" i="1"/>
  <c r="Q346" i="1"/>
  <c r="AF346" i="1"/>
  <c r="Q347" i="1"/>
  <c r="AF347" i="1"/>
  <c r="Q348" i="1"/>
  <c r="AF348" i="1"/>
  <c r="Q349" i="1"/>
  <c r="AF349" i="1"/>
  <c r="Q350" i="1"/>
  <c r="AF350" i="1"/>
  <c r="Q351" i="1"/>
  <c r="AF351" i="1"/>
  <c r="Q352" i="1"/>
  <c r="AF352" i="1"/>
  <c r="Q353" i="1"/>
  <c r="AF353" i="1"/>
  <c r="Q354" i="1"/>
  <c r="AF354" i="1"/>
  <c r="Q355" i="1"/>
  <c r="AF355" i="1"/>
  <c r="Q356" i="1"/>
  <c r="AF356" i="1"/>
  <c r="Q357" i="1"/>
  <c r="AF357" i="1"/>
  <c r="Q358" i="1"/>
  <c r="AF358" i="1"/>
  <c r="Q359" i="1"/>
  <c r="AF359" i="1"/>
  <c r="Q360" i="1"/>
  <c r="AF360" i="1"/>
  <c r="Q361" i="1"/>
  <c r="AF361" i="1"/>
  <c r="Q362" i="1"/>
  <c r="AF362" i="1"/>
  <c r="Q363" i="1"/>
  <c r="AF363" i="1"/>
  <c r="Q364" i="1"/>
  <c r="AF364" i="1"/>
  <c r="Q365" i="1"/>
  <c r="AF365" i="1"/>
  <c r="Q366" i="1"/>
  <c r="AF366" i="1"/>
  <c r="Q367" i="1"/>
  <c r="AF367" i="1"/>
  <c r="Q368" i="1"/>
  <c r="AF368" i="1"/>
  <c r="Q369" i="1"/>
  <c r="AF369" i="1"/>
  <c r="Q370" i="1"/>
  <c r="AF370" i="1"/>
  <c r="Q371" i="1"/>
  <c r="AF371" i="1"/>
  <c r="Q372" i="1"/>
  <c r="AF372" i="1"/>
  <c r="Q373" i="1"/>
  <c r="AF373" i="1"/>
  <c r="Q374" i="1"/>
  <c r="AF374" i="1"/>
  <c r="Q375" i="1"/>
  <c r="AF375" i="1"/>
  <c r="Q376" i="1"/>
  <c r="AF376" i="1"/>
  <c r="Q377" i="1"/>
  <c r="AF377" i="1"/>
  <c r="Q378" i="1"/>
  <c r="AF378" i="1"/>
  <c r="Q379" i="1"/>
  <c r="AF379" i="1"/>
  <c r="Q380" i="1"/>
  <c r="AF380" i="1"/>
  <c r="Q381" i="1"/>
  <c r="AF381" i="1"/>
  <c r="Q382" i="1"/>
  <c r="AF382" i="1"/>
  <c r="Q383" i="1"/>
  <c r="AF383" i="1"/>
  <c r="Q384" i="1"/>
  <c r="AF384" i="1"/>
  <c r="Q385" i="1"/>
  <c r="AF385" i="1"/>
  <c r="Q386" i="1"/>
  <c r="AF386" i="1"/>
  <c r="Q387" i="1"/>
  <c r="AF387" i="1"/>
  <c r="Q388" i="1"/>
  <c r="AF388" i="1"/>
  <c r="Q389" i="1"/>
  <c r="AF389" i="1"/>
  <c r="Q390" i="1"/>
  <c r="AF390" i="1"/>
  <c r="Q391" i="1"/>
  <c r="AF391" i="1"/>
  <c r="Q392" i="1"/>
  <c r="AF392" i="1"/>
  <c r="Q393" i="1"/>
  <c r="AF393" i="1"/>
  <c r="Q394" i="1"/>
  <c r="AF394" i="1"/>
  <c r="Q395" i="1"/>
  <c r="AF395" i="1"/>
  <c r="Q396" i="1"/>
  <c r="AF396" i="1"/>
  <c r="Q397" i="1"/>
  <c r="AF397" i="1"/>
  <c r="Q398" i="1"/>
  <c r="AF398" i="1"/>
  <c r="Q399" i="1"/>
  <c r="AF399" i="1"/>
  <c r="Q400" i="1"/>
  <c r="AF400" i="1"/>
  <c r="Q401" i="1"/>
  <c r="AF401" i="1"/>
  <c r="Q402" i="1"/>
  <c r="AF402" i="1"/>
  <c r="Q403" i="1"/>
  <c r="AF403" i="1"/>
  <c r="Q404" i="1"/>
  <c r="AF404" i="1"/>
  <c r="Q405" i="1"/>
  <c r="AF405" i="1"/>
  <c r="Q406" i="1"/>
  <c r="AF406" i="1"/>
  <c r="Q407" i="1"/>
  <c r="AF407" i="1"/>
  <c r="Q408" i="1"/>
  <c r="AF408" i="1"/>
  <c r="Q409" i="1"/>
  <c r="AF409" i="1"/>
  <c r="Q410" i="1"/>
  <c r="AF410" i="1"/>
  <c r="Q411" i="1"/>
  <c r="AF411" i="1"/>
  <c r="Q412" i="1"/>
  <c r="AF412" i="1"/>
  <c r="Q413" i="1"/>
  <c r="AF413" i="1"/>
  <c r="Q414" i="1"/>
  <c r="AF414" i="1"/>
  <c r="Q415" i="1"/>
  <c r="AF415" i="1"/>
  <c r="Q416" i="1"/>
  <c r="AF416" i="1"/>
  <c r="Q417" i="1"/>
  <c r="AF417" i="1"/>
  <c r="Q418" i="1"/>
  <c r="AF418" i="1"/>
  <c r="Q419" i="1"/>
  <c r="AF419" i="1"/>
  <c r="Q420" i="1"/>
  <c r="AF420" i="1"/>
  <c r="Q421" i="1"/>
  <c r="AF421" i="1"/>
  <c r="Q422" i="1"/>
  <c r="AF422" i="1"/>
  <c r="Q423" i="1"/>
  <c r="AF423" i="1"/>
  <c r="Q424" i="1"/>
  <c r="AF424" i="1"/>
  <c r="Q425" i="1"/>
  <c r="AF425" i="1"/>
  <c r="Q426" i="1"/>
  <c r="AF426" i="1"/>
  <c r="Q427" i="1"/>
  <c r="AF427" i="1"/>
  <c r="Q428" i="1"/>
  <c r="AF428" i="1"/>
  <c r="Q429" i="1"/>
  <c r="AF429" i="1"/>
  <c r="Q430" i="1"/>
  <c r="AF430" i="1"/>
  <c r="Q431" i="1"/>
  <c r="AF431" i="1"/>
  <c r="Q432" i="1"/>
  <c r="AF432" i="1"/>
  <c r="Q433" i="1"/>
  <c r="AF433" i="1"/>
  <c r="Q434" i="1"/>
  <c r="AF434" i="1"/>
  <c r="Q435" i="1"/>
  <c r="AF435" i="1"/>
  <c r="Q436" i="1"/>
  <c r="AF436" i="1"/>
  <c r="Q437" i="1"/>
  <c r="AF437" i="1"/>
  <c r="Q438" i="1"/>
  <c r="AF438" i="1"/>
  <c r="Q439" i="1"/>
  <c r="AF439" i="1"/>
  <c r="Q440" i="1"/>
  <c r="AF440" i="1"/>
  <c r="Q441" i="1"/>
  <c r="AF441" i="1"/>
  <c r="Q442" i="1"/>
  <c r="AF442" i="1"/>
  <c r="Q443" i="1"/>
  <c r="AF443" i="1"/>
  <c r="Q444" i="1"/>
  <c r="AF444" i="1"/>
  <c r="Q445" i="1"/>
  <c r="AF445" i="1"/>
  <c r="Q446" i="1"/>
  <c r="AF446" i="1"/>
  <c r="Q447" i="1"/>
  <c r="AF447" i="1"/>
  <c r="Q448" i="1"/>
  <c r="AF448" i="1"/>
  <c r="Q449" i="1"/>
  <c r="AF449" i="1"/>
  <c r="Q450" i="1"/>
  <c r="AF450" i="1"/>
  <c r="Q451" i="1"/>
  <c r="AF451" i="1"/>
  <c r="Q452" i="1"/>
  <c r="AF452" i="1"/>
  <c r="Q453" i="1"/>
  <c r="AF453" i="1"/>
  <c r="Q454" i="1"/>
  <c r="AF454" i="1"/>
  <c r="Q455" i="1"/>
  <c r="AF455" i="1"/>
  <c r="Q456" i="1"/>
  <c r="AF456" i="1"/>
  <c r="Q457" i="1"/>
  <c r="AF457" i="1"/>
  <c r="Q458" i="1"/>
  <c r="AF458" i="1"/>
  <c r="Q459" i="1"/>
  <c r="AF459" i="1"/>
  <c r="Q460" i="1"/>
  <c r="AF460" i="1"/>
  <c r="Q461" i="1"/>
  <c r="AF461" i="1"/>
  <c r="Q462" i="1"/>
  <c r="AF462" i="1"/>
  <c r="Q463" i="1"/>
  <c r="AF463" i="1"/>
  <c r="Q464" i="1"/>
  <c r="AF464" i="1"/>
  <c r="Q465" i="1"/>
  <c r="AF465" i="1"/>
  <c r="Q466" i="1"/>
  <c r="AF466" i="1"/>
  <c r="Q467" i="1"/>
  <c r="AF467" i="1"/>
  <c r="Q468" i="1"/>
  <c r="AF468" i="1"/>
  <c r="Q469" i="1"/>
  <c r="AF469" i="1"/>
  <c r="Q470" i="1"/>
  <c r="AF470" i="1"/>
  <c r="Q471" i="1"/>
  <c r="AF471" i="1"/>
  <c r="Q472" i="1"/>
  <c r="AF472" i="1"/>
  <c r="Q473" i="1"/>
  <c r="AF473" i="1"/>
  <c r="Q474" i="1"/>
  <c r="AF474" i="1"/>
  <c r="Q475" i="1"/>
  <c r="AF475" i="1"/>
  <c r="Q476" i="1"/>
  <c r="AF476" i="1"/>
  <c r="Q477" i="1"/>
  <c r="AF477" i="1"/>
  <c r="Q478" i="1"/>
  <c r="AF478" i="1"/>
  <c r="Q479" i="1"/>
  <c r="AF479" i="1"/>
  <c r="Q480" i="1"/>
  <c r="AF480" i="1"/>
  <c r="Q481" i="1"/>
  <c r="AF481" i="1"/>
  <c r="Q482" i="1"/>
  <c r="AF482" i="1"/>
  <c r="Q483" i="1"/>
  <c r="AF483" i="1"/>
  <c r="Q484" i="1"/>
  <c r="AF484" i="1"/>
  <c r="Q485" i="1"/>
  <c r="AF485" i="1"/>
  <c r="Q486" i="1"/>
  <c r="AF486" i="1"/>
  <c r="Q487" i="1"/>
  <c r="AF487" i="1"/>
  <c r="Q488" i="1"/>
  <c r="AF488" i="1"/>
  <c r="Q489" i="1"/>
  <c r="AF489" i="1"/>
  <c r="Q490" i="1"/>
  <c r="AF490" i="1"/>
  <c r="Q491" i="1"/>
  <c r="AF491" i="1"/>
  <c r="Q492" i="1"/>
  <c r="AF492" i="1"/>
  <c r="Q493" i="1"/>
  <c r="AF493" i="1"/>
  <c r="Q494" i="1"/>
  <c r="AF494" i="1"/>
  <c r="Q495" i="1"/>
  <c r="AF495" i="1"/>
  <c r="Q496" i="1"/>
  <c r="AF496" i="1"/>
  <c r="Q497" i="1"/>
  <c r="AF497" i="1"/>
  <c r="Q498" i="1"/>
  <c r="AF498" i="1"/>
  <c r="Q499" i="1"/>
  <c r="AF499" i="1"/>
  <c r="Q500" i="1"/>
  <c r="AF500" i="1"/>
  <c r="Q501" i="1"/>
  <c r="AF501" i="1"/>
  <c r="Q502" i="1"/>
  <c r="AF502" i="1"/>
  <c r="Q503" i="1"/>
  <c r="AF503" i="1"/>
  <c r="Q504" i="1"/>
  <c r="AF504" i="1"/>
  <c r="Q505" i="1"/>
  <c r="AF505" i="1"/>
  <c r="Q506" i="1"/>
  <c r="AF506" i="1"/>
  <c r="Q507" i="1"/>
  <c r="AF507" i="1"/>
  <c r="Q508" i="1"/>
  <c r="AF508" i="1"/>
  <c r="Q509" i="1"/>
  <c r="AF509" i="1"/>
  <c r="Q510" i="1"/>
  <c r="AF510" i="1"/>
  <c r="Q511" i="1"/>
  <c r="AF511" i="1"/>
  <c r="Q512" i="1"/>
  <c r="AF512" i="1"/>
  <c r="Q513" i="1"/>
  <c r="AF513" i="1"/>
  <c r="Q514" i="1"/>
  <c r="AF514" i="1"/>
  <c r="Q515" i="1"/>
  <c r="AF515" i="1"/>
  <c r="Q516" i="1"/>
  <c r="AF516" i="1"/>
  <c r="Q517" i="1"/>
  <c r="AF517" i="1"/>
  <c r="Q518" i="1"/>
  <c r="AF518" i="1"/>
  <c r="Q519" i="1"/>
  <c r="AF519" i="1"/>
  <c r="Q520" i="1"/>
  <c r="AF520" i="1"/>
  <c r="Q521" i="1"/>
  <c r="AF521" i="1"/>
  <c r="Q522" i="1"/>
  <c r="AF522" i="1"/>
  <c r="Q523" i="1"/>
  <c r="AF523" i="1"/>
  <c r="Q524" i="1"/>
  <c r="AF524" i="1"/>
  <c r="Q525" i="1"/>
  <c r="AF525" i="1"/>
  <c r="Q526" i="1"/>
  <c r="AF526" i="1"/>
  <c r="Q527" i="1"/>
  <c r="AF527" i="1"/>
  <c r="Q528" i="1"/>
  <c r="AF528" i="1"/>
  <c r="Q529" i="1"/>
  <c r="AF529" i="1"/>
  <c r="Q530" i="1"/>
  <c r="AF530" i="1"/>
  <c r="Q531" i="1"/>
  <c r="AF531" i="1"/>
  <c r="Q532" i="1"/>
  <c r="AF532" i="1"/>
  <c r="Q533" i="1"/>
  <c r="AF533" i="1"/>
  <c r="Q534" i="1"/>
  <c r="AF534" i="1"/>
  <c r="Q535" i="1"/>
  <c r="AF535" i="1"/>
  <c r="Q536" i="1"/>
  <c r="AF536" i="1"/>
  <c r="Q537" i="1"/>
  <c r="AF537" i="1"/>
  <c r="Q538" i="1"/>
  <c r="AF538" i="1"/>
  <c r="Q539" i="1"/>
  <c r="AF539" i="1"/>
  <c r="Q540" i="1"/>
  <c r="AF540" i="1"/>
  <c r="Q541" i="1"/>
  <c r="AF541" i="1"/>
  <c r="Q542" i="1"/>
  <c r="AF542" i="1"/>
  <c r="Q543" i="1"/>
  <c r="AF543" i="1"/>
  <c r="Q544" i="1"/>
  <c r="AF544" i="1"/>
  <c r="Q545" i="1"/>
  <c r="AF545" i="1"/>
  <c r="Q546" i="1"/>
  <c r="AF546" i="1"/>
  <c r="Q547" i="1"/>
  <c r="AF547" i="1"/>
  <c r="Q548" i="1"/>
  <c r="AF548" i="1"/>
  <c r="Q549" i="1"/>
  <c r="AF549" i="1"/>
  <c r="Q550" i="1"/>
  <c r="AF550" i="1"/>
  <c r="Q551" i="1"/>
  <c r="AF551" i="1"/>
  <c r="Q552" i="1"/>
  <c r="AF552" i="1"/>
  <c r="Q553" i="1"/>
  <c r="AF553" i="1"/>
  <c r="Q554" i="1"/>
  <c r="AF554" i="1"/>
  <c r="Q555" i="1"/>
  <c r="AF555" i="1"/>
  <c r="Q556" i="1"/>
  <c r="AF556" i="1"/>
  <c r="Q557" i="1"/>
  <c r="AF557" i="1"/>
  <c r="Q558" i="1"/>
  <c r="AF558" i="1"/>
  <c r="Q559" i="1"/>
  <c r="AF559" i="1"/>
  <c r="Q560" i="1"/>
  <c r="AF560" i="1"/>
  <c r="Q561" i="1"/>
  <c r="AF561" i="1"/>
  <c r="Q562" i="1"/>
  <c r="AF562" i="1"/>
  <c r="Q563" i="1"/>
  <c r="AF563" i="1"/>
  <c r="Q564" i="1"/>
  <c r="AF564" i="1"/>
  <c r="Q565" i="1"/>
  <c r="AF565" i="1"/>
  <c r="Q566" i="1"/>
  <c r="AF566" i="1"/>
  <c r="Q567" i="1"/>
  <c r="AF567" i="1"/>
  <c r="Q568" i="1"/>
  <c r="AF568" i="1"/>
  <c r="Q569" i="1"/>
  <c r="AF569" i="1"/>
  <c r="Q570" i="1"/>
  <c r="AF570" i="1"/>
  <c r="Q571" i="1"/>
  <c r="AF571" i="1"/>
  <c r="Q572" i="1"/>
  <c r="AF572" i="1"/>
  <c r="Q573" i="1"/>
  <c r="AF573" i="1"/>
  <c r="Q574" i="1"/>
  <c r="AF574" i="1"/>
  <c r="Q575" i="1"/>
  <c r="AF575" i="1"/>
  <c r="Q576" i="1"/>
  <c r="AF576" i="1"/>
  <c r="Q577" i="1"/>
  <c r="AF577" i="1"/>
  <c r="Q578" i="1"/>
  <c r="AF578" i="1"/>
  <c r="Q579" i="1"/>
  <c r="AF579" i="1"/>
  <c r="Q580" i="1"/>
  <c r="AF580" i="1"/>
  <c r="Q581" i="1"/>
  <c r="AF581" i="1"/>
  <c r="Q582" i="1"/>
  <c r="AF582" i="1"/>
  <c r="Q583" i="1"/>
  <c r="AF583" i="1"/>
  <c r="Q584" i="1"/>
  <c r="AF584" i="1"/>
  <c r="Q585" i="1"/>
  <c r="AF585" i="1"/>
  <c r="Q586" i="1"/>
  <c r="AF586" i="1"/>
  <c r="Q587" i="1"/>
  <c r="AF587" i="1"/>
  <c r="Q588" i="1"/>
  <c r="AF588" i="1"/>
  <c r="Q589" i="1"/>
  <c r="AF589" i="1"/>
  <c r="Q590" i="1"/>
  <c r="AF590" i="1"/>
  <c r="Q591" i="1"/>
  <c r="AF591" i="1"/>
  <c r="Q592" i="1"/>
  <c r="AF592" i="1"/>
  <c r="Q593" i="1"/>
  <c r="AF593" i="1"/>
  <c r="Q594" i="1"/>
  <c r="AF594" i="1"/>
  <c r="Q595" i="1"/>
  <c r="AF595" i="1"/>
  <c r="Q596" i="1"/>
  <c r="AF596" i="1"/>
  <c r="Q597" i="1"/>
  <c r="AF597" i="1"/>
  <c r="Q598" i="1"/>
  <c r="AF598" i="1"/>
  <c r="Q599" i="1"/>
  <c r="AF599" i="1"/>
  <c r="Q600" i="1"/>
  <c r="AF600" i="1"/>
  <c r="Q601" i="1"/>
  <c r="AF601" i="1"/>
  <c r="Q602" i="1"/>
  <c r="AF602" i="1"/>
  <c r="Q603" i="1"/>
  <c r="AF603" i="1"/>
  <c r="Q604" i="1"/>
  <c r="AF604" i="1"/>
  <c r="Q605" i="1"/>
  <c r="AF605" i="1"/>
  <c r="Q606" i="1"/>
  <c r="AF606" i="1"/>
  <c r="Q607" i="1"/>
  <c r="AF607" i="1"/>
  <c r="Q608" i="1"/>
  <c r="AF608" i="1"/>
  <c r="Q609" i="1"/>
  <c r="AF609" i="1"/>
  <c r="Q610" i="1"/>
  <c r="AF610" i="1"/>
  <c r="Q611" i="1"/>
  <c r="AF611" i="1"/>
  <c r="Q612" i="1"/>
  <c r="AF612" i="1"/>
  <c r="Q613" i="1"/>
  <c r="AF613" i="1"/>
  <c r="Q614" i="1"/>
  <c r="AF614" i="1"/>
  <c r="Q615" i="1"/>
  <c r="AF615" i="1"/>
  <c r="Q616" i="1"/>
  <c r="AF616" i="1"/>
  <c r="Q617" i="1"/>
  <c r="AF617" i="1"/>
  <c r="Q618" i="1"/>
  <c r="AF618" i="1"/>
  <c r="Q619" i="1"/>
  <c r="AF619" i="1"/>
  <c r="Q620" i="1"/>
  <c r="AF620" i="1"/>
  <c r="Q621" i="1"/>
  <c r="AF621" i="1"/>
  <c r="Q622" i="1"/>
  <c r="AF622" i="1"/>
  <c r="Q623" i="1"/>
  <c r="AF623" i="1"/>
  <c r="Q624" i="1"/>
  <c r="AF624" i="1"/>
  <c r="Q625" i="1"/>
  <c r="AF625" i="1"/>
  <c r="Q626" i="1"/>
  <c r="AF626" i="1"/>
  <c r="Q627" i="1"/>
  <c r="AF627" i="1"/>
  <c r="Q628" i="1"/>
  <c r="AF628" i="1"/>
  <c r="Q629" i="1"/>
  <c r="AF629" i="1"/>
  <c r="Q630" i="1"/>
  <c r="AF630" i="1"/>
  <c r="Q631" i="1"/>
  <c r="AF631" i="1"/>
  <c r="Q632" i="1"/>
  <c r="AF632" i="1"/>
  <c r="Q633" i="1"/>
  <c r="AF633" i="1"/>
  <c r="Q634" i="1"/>
  <c r="AF634" i="1"/>
  <c r="Q635" i="1"/>
  <c r="AF635" i="1"/>
  <c r="Q636" i="1"/>
  <c r="AF636" i="1"/>
  <c r="Q637" i="1"/>
  <c r="AF637" i="1"/>
  <c r="Q638" i="1"/>
  <c r="AF638" i="1"/>
  <c r="Q639" i="1"/>
  <c r="AF639" i="1"/>
  <c r="Q640" i="1"/>
  <c r="AF640" i="1"/>
  <c r="Q641" i="1"/>
  <c r="AF641" i="1"/>
  <c r="Q642" i="1"/>
  <c r="AF642" i="1"/>
  <c r="Q643" i="1"/>
  <c r="AF643" i="1"/>
  <c r="Q644" i="1"/>
  <c r="AF644" i="1"/>
  <c r="Q645" i="1"/>
  <c r="AF645" i="1"/>
  <c r="Q646" i="1"/>
  <c r="AF646" i="1"/>
  <c r="Q647" i="1"/>
  <c r="AF647" i="1"/>
  <c r="Q648" i="1"/>
  <c r="AF648" i="1"/>
  <c r="Q649" i="1"/>
  <c r="AF649" i="1"/>
  <c r="Q650" i="1"/>
  <c r="AF650" i="1"/>
  <c r="Q651" i="1"/>
  <c r="AF651" i="1"/>
  <c r="Q652" i="1"/>
  <c r="AF652" i="1"/>
  <c r="Q653" i="1"/>
  <c r="AF653" i="1"/>
  <c r="Q654" i="1"/>
  <c r="AF654" i="1"/>
  <c r="Q655" i="1"/>
  <c r="AF655" i="1"/>
  <c r="Q656" i="1"/>
  <c r="AF656" i="1"/>
  <c r="Q657" i="1"/>
  <c r="AF657" i="1"/>
  <c r="Q658" i="1"/>
  <c r="AF658" i="1"/>
  <c r="Q659" i="1"/>
  <c r="AF659" i="1"/>
  <c r="Q660" i="1"/>
  <c r="AF660" i="1"/>
  <c r="Q661" i="1"/>
  <c r="AF661" i="1"/>
  <c r="Q662" i="1"/>
  <c r="AF662" i="1"/>
  <c r="Q663" i="1"/>
  <c r="AF663" i="1"/>
  <c r="Q664" i="1"/>
  <c r="AF664" i="1"/>
  <c r="Q665" i="1"/>
  <c r="AF665" i="1"/>
  <c r="Q666" i="1"/>
  <c r="AF666" i="1"/>
  <c r="Q667" i="1"/>
  <c r="AF667" i="1"/>
  <c r="Q668" i="1"/>
  <c r="AF668" i="1"/>
  <c r="Q669" i="1"/>
  <c r="AF669" i="1"/>
  <c r="Q670" i="1"/>
  <c r="AF670" i="1"/>
  <c r="Q671" i="1"/>
  <c r="AF671" i="1"/>
  <c r="Q672" i="1"/>
  <c r="AF672" i="1"/>
  <c r="Q673" i="1"/>
  <c r="AF673" i="1"/>
  <c r="Q674" i="1"/>
  <c r="AF674" i="1"/>
  <c r="Q675" i="1"/>
  <c r="AF675" i="1"/>
  <c r="Q676" i="1"/>
  <c r="AF676" i="1"/>
  <c r="Q677" i="1"/>
  <c r="AF677" i="1"/>
  <c r="Q678" i="1"/>
  <c r="AF678" i="1"/>
  <c r="Q679" i="1"/>
  <c r="AF679" i="1"/>
  <c r="Q680" i="1"/>
  <c r="Q681" i="1"/>
  <c r="Q683" i="1"/>
  <c r="Q685" i="1"/>
  <c r="Q686" i="1"/>
  <c r="Q687" i="1"/>
  <c r="Q688" i="1"/>
  <c r="Q689" i="1"/>
  <c r="AY95" i="1"/>
  <c r="AY51" i="1"/>
  <c r="AY83" i="1"/>
  <c r="AY104" i="1"/>
  <c r="AY84" i="1"/>
  <c r="AY47" i="1"/>
  <c r="AY110" i="1"/>
  <c r="AY98" i="1"/>
  <c r="AY55" i="1"/>
  <c r="AY2" i="1"/>
  <c r="AY93" i="1"/>
  <c r="AY75" i="1"/>
  <c r="AY4" i="1"/>
  <c r="AY72" i="1"/>
  <c r="AY52" i="1"/>
  <c r="AY40" i="1"/>
  <c r="AY18" i="1"/>
  <c r="AY9" i="1"/>
  <c r="AY74" i="1"/>
  <c r="AY62" i="1"/>
  <c r="AY42" i="1"/>
  <c r="AY30" i="1"/>
  <c r="AY13" i="1"/>
  <c r="AY69" i="1"/>
  <c r="AY57" i="1"/>
  <c r="AY37" i="1"/>
  <c r="AY25" i="1"/>
  <c r="E673" i="1"/>
  <c r="F673" i="1"/>
  <c r="E677" i="1"/>
  <c r="F677" i="1" s="1"/>
  <c r="G677" i="1" s="1"/>
  <c r="E681" i="1"/>
  <c r="E672" i="1"/>
  <c r="E670" i="1"/>
  <c r="F670" i="1" s="1"/>
  <c r="G670" i="1" s="1"/>
  <c r="E668" i="1"/>
  <c r="F668" i="1"/>
  <c r="G668" i="1" s="1"/>
  <c r="J668" i="1" s="1"/>
  <c r="E666" i="1"/>
  <c r="E664" i="1"/>
  <c r="F664" i="1" s="1"/>
  <c r="E662" i="1"/>
  <c r="F662" i="1" s="1"/>
  <c r="G662" i="1" s="1"/>
  <c r="K662" i="1" s="1"/>
  <c r="E660" i="1"/>
  <c r="F660" i="1" s="1"/>
  <c r="G660" i="1" s="1"/>
  <c r="E659" i="1"/>
  <c r="F659" i="1" s="1"/>
  <c r="G659" i="1" s="1"/>
  <c r="K659" i="1" s="1"/>
  <c r="E658" i="1"/>
  <c r="F658" i="1" s="1"/>
  <c r="E657" i="1"/>
  <c r="F657" i="1"/>
  <c r="G657" i="1" s="1"/>
  <c r="E656" i="1"/>
  <c r="F656" i="1"/>
  <c r="E655" i="1"/>
  <c r="E319" i="2" s="1"/>
  <c r="E654" i="1"/>
  <c r="F654" i="1" s="1"/>
  <c r="G654" i="1" s="1"/>
  <c r="E653" i="1"/>
  <c r="E652" i="1"/>
  <c r="F652" i="1" s="1"/>
  <c r="G652" i="1" s="1"/>
  <c r="J652" i="1" s="1"/>
  <c r="E651" i="1"/>
  <c r="F651" i="1"/>
  <c r="G651" i="1" s="1"/>
  <c r="E650" i="1"/>
  <c r="F650" i="1" s="1"/>
  <c r="G650" i="1" s="1"/>
  <c r="E649" i="1"/>
  <c r="F649" i="1" s="1"/>
  <c r="G649" i="1" s="1"/>
  <c r="K649" i="1" s="1"/>
  <c r="E648" i="1"/>
  <c r="F648" i="1"/>
  <c r="G648" i="1" s="1"/>
  <c r="E647" i="1"/>
  <c r="F647" i="1" s="1"/>
  <c r="G647" i="1" s="1"/>
  <c r="E646" i="1"/>
  <c r="F646" i="1" s="1"/>
  <c r="G646" i="1" s="1"/>
  <c r="K646" i="1" s="1"/>
  <c r="E645" i="1"/>
  <c r="F645" i="1" s="1"/>
  <c r="G645" i="1" s="1"/>
  <c r="E644" i="1"/>
  <c r="E643" i="1"/>
  <c r="F643" i="1" s="1"/>
  <c r="G643" i="1" s="1"/>
  <c r="K643" i="1" s="1"/>
  <c r="E642" i="1"/>
  <c r="E641" i="1"/>
  <c r="E640" i="1"/>
  <c r="F640" i="1" s="1"/>
  <c r="E639" i="1"/>
  <c r="F639" i="1"/>
  <c r="G639" i="1"/>
  <c r="K639" i="1" s="1"/>
  <c r="E638" i="1"/>
  <c r="F638" i="1"/>
  <c r="G638" i="1" s="1"/>
  <c r="E637" i="1"/>
  <c r="F637" i="1" s="1"/>
  <c r="G637" i="1" s="1"/>
  <c r="E636" i="1"/>
  <c r="F636" i="1" s="1"/>
  <c r="G636" i="1" s="1"/>
  <c r="E635" i="1"/>
  <c r="F635" i="1"/>
  <c r="E634" i="1"/>
  <c r="E633" i="1"/>
  <c r="F633" i="1"/>
  <c r="G633" i="1" s="1"/>
  <c r="K633" i="1" s="1"/>
  <c r="E632" i="1"/>
  <c r="E631" i="1"/>
  <c r="F631" i="1" s="1"/>
  <c r="G631" i="1" s="1"/>
  <c r="E630" i="1"/>
  <c r="F630" i="1"/>
  <c r="G630" i="1" s="1"/>
  <c r="E629" i="1"/>
  <c r="E628" i="1"/>
  <c r="F628" i="1"/>
  <c r="G628" i="1" s="1"/>
  <c r="E627" i="1"/>
  <c r="F627" i="1" s="1"/>
  <c r="E626" i="1"/>
  <c r="F626" i="1" s="1"/>
  <c r="G626" i="1" s="1"/>
  <c r="E625" i="1"/>
  <c r="F625" i="1"/>
  <c r="G625" i="1" s="1"/>
  <c r="E624" i="1"/>
  <c r="F624" i="1" s="1"/>
  <c r="E623" i="1"/>
  <c r="F623" i="1"/>
  <c r="G623" i="1" s="1"/>
  <c r="K623" i="1" s="1"/>
  <c r="E622" i="1"/>
  <c r="E292" i="2" s="1"/>
  <c r="E621" i="1"/>
  <c r="E620" i="1"/>
  <c r="F620" i="1" s="1"/>
  <c r="G620" i="1" s="1"/>
  <c r="E619" i="1"/>
  <c r="F619" i="1"/>
  <c r="Z619" i="1" s="1"/>
  <c r="E618" i="1"/>
  <c r="E617" i="1"/>
  <c r="F617" i="1"/>
  <c r="G617" i="1" s="1"/>
  <c r="I617" i="1" s="1"/>
  <c r="E616" i="1"/>
  <c r="F616" i="1" s="1"/>
  <c r="G616" i="1" s="1"/>
  <c r="K616" i="1" s="1"/>
  <c r="E615" i="1"/>
  <c r="F615" i="1" s="1"/>
  <c r="E614" i="1"/>
  <c r="F614" i="1"/>
  <c r="G614" i="1" s="1"/>
  <c r="J614" i="1" s="1"/>
  <c r="E613" i="1"/>
  <c r="F613" i="1"/>
  <c r="G613" i="1" s="1"/>
  <c r="J613" i="1" s="1"/>
  <c r="E612" i="1"/>
  <c r="F612" i="1"/>
  <c r="G612" i="1" s="1"/>
  <c r="E611" i="1"/>
  <c r="F611" i="1"/>
  <c r="E610" i="1"/>
  <c r="E609" i="1"/>
  <c r="F609" i="1" s="1"/>
  <c r="E608" i="1"/>
  <c r="E607" i="1"/>
  <c r="E606" i="1"/>
  <c r="F606" i="1" s="1"/>
  <c r="G606" i="1" s="1"/>
  <c r="E605" i="1"/>
  <c r="F605" i="1" s="1"/>
  <c r="G605" i="1"/>
  <c r="E604" i="1"/>
  <c r="E603" i="1"/>
  <c r="F603" i="1" s="1"/>
  <c r="Z603" i="1" s="1"/>
  <c r="E602" i="1"/>
  <c r="F602" i="1" s="1"/>
  <c r="G602" i="1" s="1"/>
  <c r="E601" i="1"/>
  <c r="F601" i="1" s="1"/>
  <c r="E600" i="1"/>
  <c r="F600" i="1" s="1"/>
  <c r="G600" i="1" s="1"/>
  <c r="J600" i="1" s="1"/>
  <c r="E599" i="1"/>
  <c r="F599" i="1" s="1"/>
  <c r="G599" i="1" s="1"/>
  <c r="E598" i="1"/>
  <c r="E597" i="1"/>
  <c r="F597" i="1" s="1"/>
  <c r="E596" i="1"/>
  <c r="F596" i="1"/>
  <c r="G596" i="1" s="1"/>
  <c r="E595" i="1"/>
  <c r="E594" i="1"/>
  <c r="F594" i="1" s="1"/>
  <c r="G594" i="1" s="1"/>
  <c r="I594" i="1" s="1"/>
  <c r="E593" i="1"/>
  <c r="F593" i="1" s="1"/>
  <c r="G593" i="1" s="1"/>
  <c r="E592" i="1"/>
  <c r="F592" i="1" s="1"/>
  <c r="E591" i="1"/>
  <c r="F591" i="1" s="1"/>
  <c r="G591" i="1" s="1"/>
  <c r="E590" i="1"/>
  <c r="F590" i="1" s="1"/>
  <c r="G590" i="1" s="1"/>
  <c r="E589" i="1"/>
  <c r="E588" i="1"/>
  <c r="F588" i="1"/>
  <c r="G588" i="1" s="1"/>
  <c r="J588" i="1" s="1"/>
  <c r="E587" i="1"/>
  <c r="F587" i="1" s="1"/>
  <c r="G587" i="1" s="1"/>
  <c r="E586" i="1"/>
  <c r="F586" i="1" s="1"/>
  <c r="G586" i="1" s="1"/>
  <c r="E585" i="1"/>
  <c r="F585" i="1"/>
  <c r="E584" i="1"/>
  <c r="F584" i="1" s="1"/>
  <c r="G584" i="1" s="1"/>
  <c r="J584" i="1" s="1"/>
  <c r="E583" i="1"/>
  <c r="F583" i="1" s="1"/>
  <c r="E582" i="1"/>
  <c r="F582" i="1"/>
  <c r="E581" i="1"/>
  <c r="F581" i="1" s="1"/>
  <c r="G581" i="1" s="1"/>
  <c r="I581" i="1" s="1"/>
  <c r="E580" i="1"/>
  <c r="F580" i="1" s="1"/>
  <c r="G580" i="1" s="1"/>
  <c r="E579" i="1"/>
  <c r="F579" i="1" s="1"/>
  <c r="E578" i="1"/>
  <c r="F578" i="1"/>
  <c r="G578" i="1" s="1"/>
  <c r="J578" i="1" s="1"/>
  <c r="E577" i="1"/>
  <c r="F577" i="1"/>
  <c r="G577" i="1" s="1"/>
  <c r="I577" i="1" s="1"/>
  <c r="E576" i="1"/>
  <c r="F576" i="1" s="1"/>
  <c r="E575" i="1"/>
  <c r="E420" i="1"/>
  <c r="F420" i="1"/>
  <c r="E421" i="1"/>
  <c r="F421" i="1" s="1"/>
  <c r="G421" i="1" s="1"/>
  <c r="I421" i="1" s="1"/>
  <c r="E422" i="1"/>
  <c r="E423" i="1"/>
  <c r="F423" i="1"/>
  <c r="G423" i="1" s="1"/>
  <c r="J423" i="1" s="1"/>
  <c r="E424" i="1"/>
  <c r="F424" i="1"/>
  <c r="G424" i="1" s="1"/>
  <c r="E425" i="1"/>
  <c r="F425" i="1" s="1"/>
  <c r="E426" i="1"/>
  <c r="E427" i="1"/>
  <c r="F427" i="1" s="1"/>
  <c r="G427" i="1" s="1"/>
  <c r="E428" i="1"/>
  <c r="F428" i="1" s="1"/>
  <c r="E429" i="1"/>
  <c r="F429" i="1"/>
  <c r="G429" i="1" s="1"/>
  <c r="E430" i="1"/>
  <c r="E431" i="1"/>
  <c r="F431" i="1"/>
  <c r="E432" i="1"/>
  <c r="F432" i="1"/>
  <c r="G432" i="1" s="1"/>
  <c r="E433" i="1"/>
  <c r="F433" i="1" s="1"/>
  <c r="G433" i="1" s="1"/>
  <c r="E434" i="1"/>
  <c r="E435" i="1"/>
  <c r="F435" i="1" s="1"/>
  <c r="G435" i="1" s="1"/>
  <c r="J435" i="1" s="1"/>
  <c r="E436" i="1"/>
  <c r="F436" i="1"/>
  <c r="G436" i="1" s="1"/>
  <c r="E437" i="1"/>
  <c r="F437" i="1" s="1"/>
  <c r="G437" i="1" s="1"/>
  <c r="E438" i="1"/>
  <c r="E439" i="1"/>
  <c r="F439" i="1" s="1"/>
  <c r="G439" i="1" s="1"/>
  <c r="J439" i="1" s="1"/>
  <c r="E440" i="1"/>
  <c r="E441" i="1"/>
  <c r="F441" i="1" s="1"/>
  <c r="G441" i="1" s="1"/>
  <c r="J441" i="1" s="1"/>
  <c r="E442" i="1"/>
  <c r="F442" i="1" s="1"/>
  <c r="G442" i="1" s="1"/>
  <c r="E443" i="1"/>
  <c r="F443" i="1" s="1"/>
  <c r="E444" i="1"/>
  <c r="E445" i="1"/>
  <c r="F445" i="1" s="1"/>
  <c r="G445" i="1" s="1"/>
  <c r="E446" i="1"/>
  <c r="F446" i="1"/>
  <c r="G446" i="1" s="1"/>
  <c r="E447" i="1"/>
  <c r="F447" i="1" s="1"/>
  <c r="G447" i="1" s="1"/>
  <c r="E448" i="1"/>
  <c r="E449" i="1"/>
  <c r="F449" i="1" s="1"/>
  <c r="G449" i="1" s="1"/>
  <c r="E450" i="1"/>
  <c r="F450" i="1" s="1"/>
  <c r="G450" i="1" s="1"/>
  <c r="E451" i="1"/>
  <c r="F451" i="1" s="1"/>
  <c r="G451" i="1" s="1"/>
  <c r="E452" i="1"/>
  <c r="F452" i="1" s="1"/>
  <c r="G452" i="1" s="1"/>
  <c r="J452" i="1" s="1"/>
  <c r="E453" i="1"/>
  <c r="F453" i="1" s="1"/>
  <c r="G453" i="1" s="1"/>
  <c r="E454" i="1"/>
  <c r="E455" i="1"/>
  <c r="F455" i="1" s="1"/>
  <c r="E456" i="1"/>
  <c r="F456" i="1" s="1"/>
  <c r="G456" i="1" s="1"/>
  <c r="E457" i="1"/>
  <c r="E458" i="1"/>
  <c r="F458" i="1"/>
  <c r="G458" i="1" s="1"/>
  <c r="E459" i="1"/>
  <c r="F459" i="1" s="1"/>
  <c r="G459" i="1" s="1"/>
  <c r="J459" i="1" s="1"/>
  <c r="E460" i="1"/>
  <c r="E461" i="1"/>
  <c r="F461" i="1" s="1"/>
  <c r="E462" i="1"/>
  <c r="F462" i="1" s="1"/>
  <c r="G462" i="1" s="1"/>
  <c r="I462" i="1" s="1"/>
  <c r="E463" i="1"/>
  <c r="F463" i="1" s="1"/>
  <c r="E464" i="1"/>
  <c r="F464" i="1" s="1"/>
  <c r="E465" i="1"/>
  <c r="F465" i="1"/>
  <c r="G465" i="1" s="1"/>
  <c r="E466" i="1"/>
  <c r="F466" i="1"/>
  <c r="G466" i="1" s="1"/>
  <c r="E467" i="1"/>
  <c r="E468" i="1"/>
  <c r="E469" i="1"/>
  <c r="F469" i="1" s="1"/>
  <c r="G469" i="1" s="1"/>
  <c r="E470" i="1"/>
  <c r="E471" i="1"/>
  <c r="F471" i="1" s="1"/>
  <c r="G471" i="1" s="1"/>
  <c r="E472" i="1"/>
  <c r="E473" i="1"/>
  <c r="F473" i="1"/>
  <c r="G473" i="1" s="1"/>
  <c r="E474" i="1"/>
  <c r="F474" i="1" s="1"/>
  <c r="G474" i="1" s="1"/>
  <c r="E475" i="1"/>
  <c r="F475" i="1"/>
  <c r="G475" i="1" s="1"/>
  <c r="E476" i="1"/>
  <c r="F476" i="1"/>
  <c r="G476" i="1" s="1"/>
  <c r="E477" i="1"/>
  <c r="F477" i="1" s="1"/>
  <c r="G477" i="1" s="1"/>
  <c r="E478" i="1"/>
  <c r="F478" i="1"/>
  <c r="E479" i="1"/>
  <c r="E480" i="1"/>
  <c r="F480" i="1"/>
  <c r="G480" i="1" s="1"/>
  <c r="I480" i="1" s="1"/>
  <c r="E481" i="1"/>
  <c r="F481" i="1" s="1"/>
  <c r="G481" i="1" s="1"/>
  <c r="E482" i="1"/>
  <c r="F482" i="1"/>
  <c r="G482" i="1" s="1"/>
  <c r="E483" i="1"/>
  <c r="E210" i="2" s="1"/>
  <c r="E484" i="1"/>
  <c r="F484" i="1"/>
  <c r="E485" i="1"/>
  <c r="F485" i="1" s="1"/>
  <c r="G485" i="1" s="1"/>
  <c r="E486" i="1"/>
  <c r="E573" i="2" s="1"/>
  <c r="E487" i="1"/>
  <c r="E488" i="1"/>
  <c r="F488" i="1" s="1"/>
  <c r="G488" i="1" s="1"/>
  <c r="E489" i="1"/>
  <c r="F489" i="1" s="1"/>
  <c r="G489" i="1" s="1"/>
  <c r="E490" i="1"/>
  <c r="F490" i="1"/>
  <c r="G490" i="1" s="1"/>
  <c r="I490" i="1" s="1"/>
  <c r="E491" i="1"/>
  <c r="F491" i="1" s="1"/>
  <c r="G491" i="1" s="1"/>
  <c r="I491" i="1" s="1"/>
  <c r="E492" i="1"/>
  <c r="F492" i="1" s="1"/>
  <c r="G492" i="1" s="1"/>
  <c r="E493" i="1"/>
  <c r="E494" i="1"/>
  <c r="F494" i="1"/>
  <c r="G494" i="1" s="1"/>
  <c r="E495" i="1"/>
  <c r="E496" i="1"/>
  <c r="F496" i="1"/>
  <c r="G496" i="1" s="1"/>
  <c r="E497" i="1"/>
  <c r="F497" i="1" s="1"/>
  <c r="G497" i="1" s="1"/>
  <c r="E498" i="1"/>
  <c r="E499" i="1"/>
  <c r="F499" i="1" s="1"/>
  <c r="G499" i="1" s="1"/>
  <c r="E500" i="1"/>
  <c r="F500" i="1" s="1"/>
  <c r="G500" i="1" s="1"/>
  <c r="E501" i="1"/>
  <c r="F501" i="1" s="1"/>
  <c r="G501" i="1" s="1"/>
  <c r="E502" i="1"/>
  <c r="F502" i="1"/>
  <c r="E503" i="1"/>
  <c r="F503" i="1" s="1"/>
  <c r="E504" i="1"/>
  <c r="E505" i="1"/>
  <c r="F505" i="1"/>
  <c r="G505" i="1" s="1"/>
  <c r="E506" i="1"/>
  <c r="E507" i="1"/>
  <c r="F507" i="1"/>
  <c r="Z507" i="1" s="1"/>
  <c r="E508" i="1"/>
  <c r="E509" i="1"/>
  <c r="F509" i="1" s="1"/>
  <c r="G509" i="1" s="1"/>
  <c r="E510" i="1"/>
  <c r="F510" i="1"/>
  <c r="G510" i="1" s="1"/>
  <c r="E511" i="1"/>
  <c r="F511" i="1" s="1"/>
  <c r="G511" i="1" s="1"/>
  <c r="E512" i="1"/>
  <c r="F512" i="1" s="1"/>
  <c r="G512" i="1" s="1"/>
  <c r="I512" i="1" s="1"/>
  <c r="E513" i="1"/>
  <c r="E218" i="2" s="1"/>
  <c r="E514" i="1"/>
  <c r="F514" i="1" s="1"/>
  <c r="G514" i="1" s="1"/>
  <c r="E515" i="1"/>
  <c r="F515" i="1" s="1"/>
  <c r="E516" i="1"/>
  <c r="F516" i="1" s="1"/>
  <c r="G516" i="1" s="1"/>
  <c r="I516" i="1" s="1"/>
  <c r="E517" i="1"/>
  <c r="E518" i="1"/>
  <c r="F518" i="1"/>
  <c r="G518" i="1" s="1"/>
  <c r="E519" i="1"/>
  <c r="F519" i="1" s="1"/>
  <c r="G519" i="1" s="1"/>
  <c r="E520" i="1"/>
  <c r="F520" i="1" s="1"/>
  <c r="G520" i="1" s="1"/>
  <c r="E521" i="1"/>
  <c r="E522" i="1"/>
  <c r="F522" i="1" s="1"/>
  <c r="G522" i="1" s="1"/>
  <c r="E523" i="1"/>
  <c r="F523" i="1"/>
  <c r="G523" i="1" s="1"/>
  <c r="E524" i="1"/>
  <c r="E525" i="1"/>
  <c r="E526" i="1"/>
  <c r="F526" i="1" s="1"/>
  <c r="G526" i="1" s="1"/>
  <c r="E527" i="1"/>
  <c r="F527" i="1"/>
  <c r="G527" i="1" s="1"/>
  <c r="E528" i="1"/>
  <c r="F528" i="1" s="1"/>
  <c r="E529" i="1"/>
  <c r="E530" i="1"/>
  <c r="F530" i="1" s="1"/>
  <c r="G530" i="1" s="1"/>
  <c r="E531" i="1"/>
  <c r="F531" i="1" s="1"/>
  <c r="G531" i="1" s="1"/>
  <c r="E532" i="1"/>
  <c r="F532" i="1" s="1"/>
  <c r="E533" i="1"/>
  <c r="F533" i="1" s="1"/>
  <c r="G533" i="1" s="1"/>
  <c r="E534" i="1"/>
  <c r="E535" i="1"/>
  <c r="F535" i="1" s="1"/>
  <c r="G535" i="1" s="1"/>
  <c r="E536" i="1"/>
  <c r="F536" i="1"/>
  <c r="E537" i="1"/>
  <c r="F537" i="1" s="1"/>
  <c r="E538" i="1"/>
  <c r="E539" i="1"/>
  <c r="E540" i="1"/>
  <c r="F540" i="1"/>
  <c r="G540" i="1"/>
  <c r="I540" i="1" s="1"/>
  <c r="E541" i="1"/>
  <c r="F541" i="1"/>
  <c r="G541" i="1" s="1"/>
  <c r="E542" i="1"/>
  <c r="F542" i="1" s="1"/>
  <c r="G542" i="1" s="1"/>
  <c r="E543" i="1"/>
  <c r="F543" i="1"/>
  <c r="G543" i="1" s="1"/>
  <c r="E544" i="1"/>
  <c r="E545" i="1"/>
  <c r="E546" i="1"/>
  <c r="F546" i="1" s="1"/>
  <c r="G546" i="1" s="1"/>
  <c r="E547" i="1"/>
  <c r="F547" i="1" s="1"/>
  <c r="G547" i="1" s="1"/>
  <c r="E548" i="1"/>
  <c r="E549" i="1"/>
  <c r="F549" i="1" s="1"/>
  <c r="E550" i="1"/>
  <c r="F550" i="1" s="1"/>
  <c r="G550" i="1"/>
  <c r="E551" i="1"/>
  <c r="F551" i="1" s="1"/>
  <c r="G551" i="1" s="1"/>
  <c r="E552" i="1"/>
  <c r="E553" i="1"/>
  <c r="E554" i="1"/>
  <c r="F554" i="1" s="1"/>
  <c r="G554" i="1"/>
  <c r="E555" i="1"/>
  <c r="F555" i="1" s="1"/>
  <c r="G555" i="1" s="1"/>
  <c r="E556" i="1"/>
  <c r="F556" i="1" s="1"/>
  <c r="G556" i="1" s="1"/>
  <c r="I556" i="1" s="1"/>
  <c r="E557" i="1"/>
  <c r="F557" i="1" s="1"/>
  <c r="G557" i="1" s="1"/>
  <c r="I557" i="1" s="1"/>
  <c r="E558" i="1"/>
  <c r="F558" i="1"/>
  <c r="G558" i="1" s="1"/>
  <c r="I558" i="1" s="1"/>
  <c r="E559" i="1"/>
  <c r="F559" i="1" s="1"/>
  <c r="G559" i="1" s="1"/>
  <c r="E560" i="1"/>
  <c r="E561" i="1"/>
  <c r="F561" i="1"/>
  <c r="G561" i="1" s="1"/>
  <c r="I561" i="1" s="1"/>
  <c r="E562" i="1"/>
  <c r="F562" i="1" s="1"/>
  <c r="G562" i="1" s="1"/>
  <c r="E563" i="1"/>
  <c r="F563" i="1" s="1"/>
  <c r="G563" i="1" s="1"/>
  <c r="E564" i="1"/>
  <c r="E565" i="1"/>
  <c r="F565" i="1" s="1"/>
  <c r="G565" i="1" s="1"/>
  <c r="E566" i="1"/>
  <c r="E567" i="1"/>
  <c r="F567" i="1" s="1"/>
  <c r="G567" i="1" s="1"/>
  <c r="E568" i="1"/>
  <c r="F568" i="1"/>
  <c r="E569" i="1"/>
  <c r="F569" i="1"/>
  <c r="G569" i="1" s="1"/>
  <c r="E570" i="1"/>
  <c r="E571" i="1"/>
  <c r="F571" i="1" s="1"/>
  <c r="G571" i="1" s="1"/>
  <c r="E572" i="1"/>
  <c r="F572" i="1" s="1"/>
  <c r="E573" i="1"/>
  <c r="F573" i="1"/>
  <c r="E574" i="1"/>
  <c r="F574" i="1" s="1"/>
  <c r="G574" i="1" s="1"/>
  <c r="G585" i="1"/>
  <c r="G597" i="1"/>
  <c r="G609" i="1"/>
  <c r="E661" i="1"/>
  <c r="E669" i="1"/>
  <c r="F669" i="1" s="1"/>
  <c r="G669" i="1" s="1"/>
  <c r="J669" i="1" s="1"/>
  <c r="E679" i="1"/>
  <c r="F679" i="1" s="1"/>
  <c r="Z679" i="1" s="1"/>
  <c r="G673" i="1"/>
  <c r="G582" i="1"/>
  <c r="E663" i="1"/>
  <c r="F663" i="1" s="1"/>
  <c r="E671" i="1"/>
  <c r="F671" i="1" s="1"/>
  <c r="G671" i="1" s="1"/>
  <c r="E676" i="1"/>
  <c r="F676" i="1" s="1"/>
  <c r="E674" i="1"/>
  <c r="G478" i="1"/>
  <c r="G502" i="1"/>
  <c r="G549" i="1"/>
  <c r="G603" i="1"/>
  <c r="K603" i="1" s="1"/>
  <c r="G611" i="1"/>
  <c r="G635" i="1"/>
  <c r="E665" i="1"/>
  <c r="F665" i="1" s="1"/>
  <c r="E680" i="1"/>
  <c r="E678" i="1"/>
  <c r="F678" i="1"/>
  <c r="G678" i="1" s="1"/>
  <c r="K678" i="1" s="1"/>
  <c r="E21" i="1"/>
  <c r="F21" i="1" s="1"/>
  <c r="E22" i="1"/>
  <c r="F22" i="1"/>
  <c r="E23" i="1"/>
  <c r="F23" i="1" s="1"/>
  <c r="E24" i="1"/>
  <c r="E25" i="1"/>
  <c r="F25" i="1" s="1"/>
  <c r="Z25" i="1" s="1"/>
  <c r="E26" i="1"/>
  <c r="F26" i="1"/>
  <c r="E27" i="1"/>
  <c r="E28" i="1"/>
  <c r="F28" i="1"/>
  <c r="E29" i="1"/>
  <c r="F29" i="1" s="1"/>
  <c r="E30" i="1"/>
  <c r="F30" i="1"/>
  <c r="E31" i="1"/>
  <c r="F31" i="1"/>
  <c r="E32" i="1"/>
  <c r="F32" i="1" s="1"/>
  <c r="Z32" i="1" s="1"/>
  <c r="E33" i="1"/>
  <c r="F33" i="1"/>
  <c r="E34" i="1"/>
  <c r="F34" i="1" s="1"/>
  <c r="G34" i="1" s="1"/>
  <c r="E35" i="1"/>
  <c r="E36" i="1"/>
  <c r="F36" i="1" s="1"/>
  <c r="E37" i="1"/>
  <c r="E358" i="2"/>
  <c r="E38" i="1"/>
  <c r="F38" i="1" s="1"/>
  <c r="E39" i="1"/>
  <c r="F39" i="1" s="1"/>
  <c r="E40" i="1"/>
  <c r="F40" i="1" s="1"/>
  <c r="E41" i="1"/>
  <c r="F41" i="1" s="1"/>
  <c r="G41" i="1" s="1"/>
  <c r="E42" i="1"/>
  <c r="F42" i="1" s="1"/>
  <c r="E43" i="1"/>
  <c r="F43" i="1" s="1"/>
  <c r="E44" i="1"/>
  <c r="E45" i="1"/>
  <c r="F45" i="1" s="1"/>
  <c r="Z45" i="1" s="1"/>
  <c r="E46" i="1"/>
  <c r="F46" i="1"/>
  <c r="E47" i="1"/>
  <c r="E48" i="1"/>
  <c r="E49" i="1"/>
  <c r="F49" i="1"/>
  <c r="G49" i="1" s="1"/>
  <c r="E50" i="1"/>
  <c r="F50" i="1" s="1"/>
  <c r="G50" i="1" s="1"/>
  <c r="I50" i="1" s="1"/>
  <c r="E51" i="1"/>
  <c r="F51" i="1" s="1"/>
  <c r="E52" i="1"/>
  <c r="F52" i="1" s="1"/>
  <c r="E53" i="1"/>
  <c r="E14" i="2" s="1"/>
  <c r="E54" i="1"/>
  <c r="F54" i="1" s="1"/>
  <c r="G54" i="1" s="1"/>
  <c r="E55" i="1"/>
  <c r="F55" i="1" s="1"/>
  <c r="E56" i="1"/>
  <c r="E57" i="1"/>
  <c r="F57" i="1"/>
  <c r="E58" i="1"/>
  <c r="E59" i="1"/>
  <c r="F59" i="1" s="1"/>
  <c r="E60" i="1"/>
  <c r="E61" i="1"/>
  <c r="F61" i="1" s="1"/>
  <c r="E62" i="1"/>
  <c r="F62" i="1" s="1"/>
  <c r="E63" i="1"/>
  <c r="F63" i="1"/>
  <c r="Z63" i="1" s="1"/>
  <c r="E64" i="1"/>
  <c r="F64" i="1" s="1"/>
  <c r="E65" i="1"/>
  <c r="F65" i="1" s="1"/>
  <c r="G65" i="1" s="1"/>
  <c r="I65" i="1" s="1"/>
  <c r="E66" i="1"/>
  <c r="F66" i="1" s="1"/>
  <c r="E67" i="1"/>
  <c r="F67" i="1" s="1"/>
  <c r="E68" i="1"/>
  <c r="E69" i="1"/>
  <c r="F69" i="1"/>
  <c r="E70" i="1"/>
  <c r="E71" i="1"/>
  <c r="F71" i="1" s="1"/>
  <c r="E72" i="1"/>
  <c r="F72" i="1" s="1"/>
  <c r="E73" i="1"/>
  <c r="F73" i="1" s="1"/>
  <c r="E74" i="1"/>
  <c r="F74" i="1" s="1"/>
  <c r="E75" i="1"/>
  <c r="F75" i="1" s="1"/>
  <c r="E76" i="1"/>
  <c r="E77" i="1"/>
  <c r="F77" i="1" s="1"/>
  <c r="G77" i="1" s="1"/>
  <c r="E78" i="1"/>
  <c r="E79" i="1"/>
  <c r="E80" i="1"/>
  <c r="E391" i="2" s="1"/>
  <c r="F80" i="1"/>
  <c r="E81" i="1"/>
  <c r="F81" i="1" s="1"/>
  <c r="E82" i="1"/>
  <c r="F82" i="1" s="1"/>
  <c r="E83" i="1"/>
  <c r="F83" i="1" s="1"/>
  <c r="E84" i="1"/>
  <c r="F84" i="1" s="1"/>
  <c r="E85" i="1"/>
  <c r="F85" i="1" s="1"/>
  <c r="E86" i="1"/>
  <c r="E87" i="1"/>
  <c r="F87" i="1" s="1"/>
  <c r="G87" i="1" s="1"/>
  <c r="E88" i="1"/>
  <c r="E89" i="1"/>
  <c r="F89" i="1" s="1"/>
  <c r="E90" i="1"/>
  <c r="F90" i="1"/>
  <c r="E91" i="1"/>
  <c r="F91" i="1" s="1"/>
  <c r="E92" i="1"/>
  <c r="F92" i="1" s="1"/>
  <c r="E93" i="1"/>
  <c r="F93" i="1" s="1"/>
  <c r="E94" i="1"/>
  <c r="E95" i="1"/>
  <c r="E96" i="1"/>
  <c r="E97" i="1"/>
  <c r="F97" i="1" s="1"/>
  <c r="E98" i="1"/>
  <c r="F98" i="1"/>
  <c r="G98" i="1" s="1"/>
  <c r="I98" i="1" s="1"/>
  <c r="E99" i="1"/>
  <c r="F99" i="1" s="1"/>
  <c r="E100" i="1"/>
  <c r="F100" i="1"/>
  <c r="E101" i="1"/>
  <c r="F101" i="1"/>
  <c r="E102" i="1"/>
  <c r="E103" i="1"/>
  <c r="F103" i="1" s="1"/>
  <c r="E104" i="1"/>
  <c r="E105" i="1"/>
  <c r="F105" i="1"/>
  <c r="E106" i="1"/>
  <c r="F106" i="1" s="1"/>
  <c r="Z106" i="1" s="1"/>
  <c r="E107" i="1"/>
  <c r="F107" i="1" s="1"/>
  <c r="E108" i="1"/>
  <c r="F108" i="1" s="1"/>
  <c r="E109" i="1"/>
  <c r="F109" i="1" s="1"/>
  <c r="E110" i="1"/>
  <c r="F110" i="1"/>
  <c r="E111" i="1"/>
  <c r="F111" i="1"/>
  <c r="E112" i="1"/>
  <c r="E113" i="1"/>
  <c r="E114" i="1"/>
  <c r="F114" i="1" s="1"/>
  <c r="E115" i="1"/>
  <c r="F115" i="1"/>
  <c r="E116" i="1"/>
  <c r="F116" i="1"/>
  <c r="E117" i="1"/>
  <c r="E118" i="1"/>
  <c r="F118" i="1" s="1"/>
  <c r="E119" i="1"/>
  <c r="F119" i="1" s="1"/>
  <c r="E120" i="1"/>
  <c r="E121" i="1"/>
  <c r="F121" i="1" s="1"/>
  <c r="E122" i="1"/>
  <c r="F122" i="1" s="1"/>
  <c r="Z122" i="1" s="1"/>
  <c r="E123" i="1"/>
  <c r="F123" i="1" s="1"/>
  <c r="E124" i="1"/>
  <c r="E125" i="1"/>
  <c r="F125" i="1" s="1"/>
  <c r="G125" i="1" s="1"/>
  <c r="E126" i="1"/>
  <c r="F126" i="1"/>
  <c r="E127" i="1"/>
  <c r="E128" i="1"/>
  <c r="F128" i="1" s="1"/>
  <c r="E129" i="1"/>
  <c r="E130" i="1"/>
  <c r="F130" i="1"/>
  <c r="G130" i="1" s="1"/>
  <c r="I130" i="1" s="1"/>
  <c r="E131" i="1"/>
  <c r="F131" i="1" s="1"/>
  <c r="E132" i="1"/>
  <c r="F132" i="1"/>
  <c r="E133" i="1"/>
  <c r="E29" i="2" s="1"/>
  <c r="F133" i="1"/>
  <c r="G133" i="1" s="1"/>
  <c r="E134" i="1"/>
  <c r="F134" i="1"/>
  <c r="E135" i="1"/>
  <c r="F135" i="1" s="1"/>
  <c r="G135" i="1" s="1"/>
  <c r="E136" i="1"/>
  <c r="E435" i="2"/>
  <c r="E137" i="1"/>
  <c r="F137" i="1" s="1"/>
  <c r="G137" i="1" s="1"/>
  <c r="E138" i="1"/>
  <c r="E139" i="1"/>
  <c r="F139" i="1" s="1"/>
  <c r="E140" i="1"/>
  <c r="F140" i="1" s="1"/>
  <c r="E141" i="1"/>
  <c r="F141" i="1"/>
  <c r="G141" i="1" s="1"/>
  <c r="E142" i="1"/>
  <c r="F142" i="1"/>
  <c r="E143" i="1"/>
  <c r="F143" i="1" s="1"/>
  <c r="E144" i="1"/>
  <c r="E145" i="1"/>
  <c r="F145" i="1" s="1"/>
  <c r="E146" i="1"/>
  <c r="E147" i="1"/>
  <c r="F147" i="1"/>
  <c r="G147" i="1" s="1"/>
  <c r="I147" i="1" s="1"/>
  <c r="E148" i="1"/>
  <c r="F148" i="1" s="1"/>
  <c r="E149" i="1"/>
  <c r="F149" i="1" s="1"/>
  <c r="E150" i="1"/>
  <c r="F150" i="1"/>
  <c r="E151" i="1"/>
  <c r="F151" i="1"/>
  <c r="E152" i="1"/>
  <c r="F152" i="1" s="1"/>
  <c r="E153" i="1"/>
  <c r="F153" i="1"/>
  <c r="Z153" i="1" s="1"/>
  <c r="E154" i="1"/>
  <c r="F154" i="1"/>
  <c r="E155" i="1"/>
  <c r="F155" i="1" s="1"/>
  <c r="E156" i="1"/>
  <c r="E157" i="1"/>
  <c r="E158" i="1"/>
  <c r="F158" i="1"/>
  <c r="E159" i="1"/>
  <c r="F159" i="1"/>
  <c r="E160" i="1"/>
  <c r="F160" i="1" s="1"/>
  <c r="E161" i="1"/>
  <c r="F161" i="1" s="1"/>
  <c r="E162" i="1"/>
  <c r="F162" i="1" s="1"/>
  <c r="E163" i="1"/>
  <c r="F163" i="1" s="1"/>
  <c r="G163" i="1" s="1"/>
  <c r="H163" i="1" s="1"/>
  <c r="E164" i="1"/>
  <c r="F164" i="1"/>
  <c r="E165" i="1"/>
  <c r="F165" i="1" s="1"/>
  <c r="E166" i="1"/>
  <c r="F166" i="1" s="1"/>
  <c r="G166" i="1" s="1"/>
  <c r="E167" i="1"/>
  <c r="F167" i="1" s="1"/>
  <c r="Z167" i="1" s="1"/>
  <c r="E168" i="1"/>
  <c r="E169" i="1"/>
  <c r="F169" i="1"/>
  <c r="E170" i="1"/>
  <c r="F170" i="1" s="1"/>
  <c r="E171" i="1"/>
  <c r="F171" i="1"/>
  <c r="E172" i="1"/>
  <c r="F172" i="1" s="1"/>
  <c r="E173" i="1"/>
  <c r="F173" i="1" s="1"/>
  <c r="E174" i="1"/>
  <c r="F174" i="1"/>
  <c r="G174" i="1" s="1"/>
  <c r="I174" i="1" s="1"/>
  <c r="E175" i="1"/>
  <c r="F175" i="1"/>
  <c r="E176" i="1"/>
  <c r="E177" i="1"/>
  <c r="E468" i="2" s="1"/>
  <c r="E178" i="1"/>
  <c r="F178" i="1"/>
  <c r="E179" i="1"/>
  <c r="F179" i="1" s="1"/>
  <c r="Z179" i="1" s="1"/>
  <c r="E180" i="1"/>
  <c r="E182" i="1"/>
  <c r="F182" i="1"/>
  <c r="E183" i="1"/>
  <c r="F183" i="1" s="1"/>
  <c r="E184" i="1"/>
  <c r="F184" i="1" s="1"/>
  <c r="G184" i="1" s="1"/>
  <c r="E185" i="1"/>
  <c r="F185" i="1"/>
  <c r="E186" i="1"/>
  <c r="F186" i="1"/>
  <c r="E187" i="1"/>
  <c r="F187" i="1" s="1"/>
  <c r="Z187" i="1" s="1"/>
  <c r="E188" i="1"/>
  <c r="F188" i="1"/>
  <c r="G188" i="1" s="1"/>
  <c r="E189" i="1"/>
  <c r="E190" i="1"/>
  <c r="F190" i="1" s="1"/>
  <c r="E191" i="1"/>
  <c r="E192" i="1"/>
  <c r="F192" i="1" s="1"/>
  <c r="G192" i="1" s="1"/>
  <c r="E193" i="1"/>
  <c r="F193" i="1" s="1"/>
  <c r="E194" i="1"/>
  <c r="F194" i="1" s="1"/>
  <c r="Z194" i="1" s="1"/>
  <c r="E195" i="1"/>
  <c r="F195" i="1" s="1"/>
  <c r="E196" i="1"/>
  <c r="F196" i="1" s="1"/>
  <c r="E197" i="1"/>
  <c r="F197" i="1"/>
  <c r="E198" i="1"/>
  <c r="E199" i="1"/>
  <c r="F199" i="1" s="1"/>
  <c r="E200" i="1"/>
  <c r="F200" i="1" s="1"/>
  <c r="G200" i="1" s="1"/>
  <c r="H200" i="1" s="1"/>
  <c r="E201" i="1"/>
  <c r="F201" i="1" s="1"/>
  <c r="G201" i="1" s="1"/>
  <c r="H201" i="1" s="1"/>
  <c r="E202" i="1"/>
  <c r="F202" i="1"/>
  <c r="Z202" i="1"/>
  <c r="E203" i="1"/>
  <c r="F203" i="1" s="1"/>
  <c r="E204" i="1"/>
  <c r="F204" i="1" s="1"/>
  <c r="E205" i="1"/>
  <c r="F205" i="1" s="1"/>
  <c r="G205" i="1" s="1"/>
  <c r="J205" i="1" s="1"/>
  <c r="E206" i="1"/>
  <c r="E207" i="1"/>
  <c r="F207" i="1" s="1"/>
  <c r="Z207" i="1" s="1"/>
  <c r="E208" i="1"/>
  <c r="E209" i="1"/>
  <c r="F209" i="1" s="1"/>
  <c r="G209" i="1" s="1"/>
  <c r="E210" i="1"/>
  <c r="F210" i="1"/>
  <c r="Z210" i="1" s="1"/>
  <c r="E211" i="1"/>
  <c r="E212" i="1"/>
  <c r="F212" i="1" s="1"/>
  <c r="E213" i="1"/>
  <c r="F213" i="1"/>
  <c r="G213" i="1" s="1"/>
  <c r="I213" i="1" s="1"/>
  <c r="E214" i="1"/>
  <c r="F214" i="1"/>
  <c r="Z214" i="1"/>
  <c r="E215" i="1"/>
  <c r="F215" i="1"/>
  <c r="E216" i="1"/>
  <c r="F216" i="1" s="1"/>
  <c r="G216" i="1" s="1"/>
  <c r="I216" i="1" s="1"/>
  <c r="E217" i="1"/>
  <c r="E218" i="1"/>
  <c r="F218" i="1" s="1"/>
  <c r="Z218" i="1" s="1"/>
  <c r="E219" i="1"/>
  <c r="F219" i="1"/>
  <c r="E220" i="1"/>
  <c r="E221" i="1"/>
  <c r="F221" i="1" s="1"/>
  <c r="G221" i="1" s="1"/>
  <c r="E222" i="1"/>
  <c r="F222" i="1" s="1"/>
  <c r="Z222" i="1" s="1"/>
  <c r="E223" i="1"/>
  <c r="F223" i="1"/>
  <c r="E224" i="1"/>
  <c r="F224" i="1" s="1"/>
  <c r="G224" i="1" s="1"/>
  <c r="E225" i="1"/>
  <c r="F225" i="1" s="1"/>
  <c r="E226" i="1"/>
  <c r="E227" i="1"/>
  <c r="F227" i="1" s="1"/>
  <c r="E228" i="1"/>
  <c r="E229" i="1"/>
  <c r="F229" i="1" s="1"/>
  <c r="G229" i="1"/>
  <c r="E230" i="1"/>
  <c r="E231" i="1"/>
  <c r="F231" i="1"/>
  <c r="E232" i="1"/>
  <c r="F232" i="1" s="1"/>
  <c r="G232" i="1" s="1"/>
  <c r="E233" i="1"/>
  <c r="E234" i="1"/>
  <c r="F234" i="1" s="1"/>
  <c r="E235" i="1"/>
  <c r="F235" i="1" s="1"/>
  <c r="Z235" i="1" s="1"/>
  <c r="E236" i="1"/>
  <c r="F236" i="1" s="1"/>
  <c r="G236" i="1" s="1"/>
  <c r="E237" i="1"/>
  <c r="F237" i="1"/>
  <c r="G237" i="1" s="1"/>
  <c r="E238" i="1"/>
  <c r="F238" i="1" s="1"/>
  <c r="Z238" i="1" s="1"/>
  <c r="E239" i="1"/>
  <c r="F239" i="1" s="1"/>
  <c r="E240" i="1"/>
  <c r="E241" i="1"/>
  <c r="E242" i="1"/>
  <c r="F242" i="1" s="1"/>
  <c r="E243" i="1"/>
  <c r="E244" i="1"/>
  <c r="F244" i="1" s="1"/>
  <c r="E245" i="1"/>
  <c r="F245" i="1" s="1"/>
  <c r="G245" i="1"/>
  <c r="I245" i="1" s="1"/>
  <c r="E246" i="1"/>
  <c r="F246" i="1" s="1"/>
  <c r="Z246" i="1" s="1"/>
  <c r="E247" i="1"/>
  <c r="F247" i="1"/>
  <c r="E248" i="1"/>
  <c r="F248" i="1" s="1"/>
  <c r="E249" i="1"/>
  <c r="E250" i="1"/>
  <c r="F250" i="1" s="1"/>
  <c r="Z250" i="1" s="1"/>
  <c r="E251" i="1"/>
  <c r="F251" i="1" s="1"/>
  <c r="E252" i="1"/>
  <c r="F252" i="1"/>
  <c r="G252" i="1" s="1"/>
  <c r="E253" i="1"/>
  <c r="F253" i="1" s="1"/>
  <c r="E254" i="1"/>
  <c r="F254" i="1" s="1"/>
  <c r="Z254" i="1" s="1"/>
  <c r="E255" i="1"/>
  <c r="F255" i="1" s="1"/>
  <c r="E256" i="1"/>
  <c r="E508" i="2" s="1"/>
  <c r="E257" i="1"/>
  <c r="F257" i="1"/>
  <c r="E258" i="1"/>
  <c r="F258" i="1"/>
  <c r="E259" i="1"/>
  <c r="E260" i="1"/>
  <c r="F260" i="1" s="1"/>
  <c r="E261" i="1"/>
  <c r="F261" i="1" s="1"/>
  <c r="G261" i="1"/>
  <c r="I261" i="1" s="1"/>
  <c r="E262" i="1"/>
  <c r="F262" i="1"/>
  <c r="Z262" i="1" s="1"/>
  <c r="E263" i="1"/>
  <c r="F263" i="1"/>
  <c r="Z263" i="1" s="1"/>
  <c r="E264" i="1"/>
  <c r="F264" i="1" s="1"/>
  <c r="E265" i="1"/>
  <c r="F265" i="1" s="1"/>
  <c r="G265" i="1"/>
  <c r="E266" i="1"/>
  <c r="E267" i="1"/>
  <c r="E268" i="1"/>
  <c r="F268" i="1" s="1"/>
  <c r="G268" i="1" s="1"/>
  <c r="I268" i="1" s="1"/>
  <c r="E269" i="1"/>
  <c r="F269" i="1"/>
  <c r="E270" i="1"/>
  <c r="F270" i="1"/>
  <c r="E271" i="1"/>
  <c r="F271" i="1" s="1"/>
  <c r="E272" i="1"/>
  <c r="F272" i="1" s="1"/>
  <c r="G272" i="1" s="1"/>
  <c r="I272" i="1" s="1"/>
  <c r="E273" i="1"/>
  <c r="F273" i="1" s="1"/>
  <c r="E274" i="1"/>
  <c r="F274" i="1"/>
  <c r="E275" i="1"/>
  <c r="F275" i="1" s="1"/>
  <c r="E276" i="1"/>
  <c r="E277" i="1"/>
  <c r="F277" i="1"/>
  <c r="G277" i="1" s="1"/>
  <c r="I277" i="1" s="1"/>
  <c r="E278" i="1"/>
  <c r="F278" i="1" s="1"/>
  <c r="E279" i="1"/>
  <c r="F279" i="1"/>
  <c r="E280" i="1"/>
  <c r="F280" i="1" s="1"/>
  <c r="E281" i="1"/>
  <c r="F281" i="1" s="1"/>
  <c r="G281" i="1"/>
  <c r="E282" i="1"/>
  <c r="F282" i="1" s="1"/>
  <c r="E283" i="1"/>
  <c r="F283" i="1"/>
  <c r="E284" i="1"/>
  <c r="F284" i="1" s="1"/>
  <c r="E285" i="1"/>
  <c r="F285" i="1" s="1"/>
  <c r="E286" i="1"/>
  <c r="F286" i="1" s="1"/>
  <c r="E287" i="1"/>
  <c r="F287" i="1"/>
  <c r="E288" i="1"/>
  <c r="F288" i="1" s="1"/>
  <c r="E289" i="1"/>
  <c r="E290" i="1"/>
  <c r="F290" i="1" s="1"/>
  <c r="G290" i="1" s="1"/>
  <c r="J290" i="1" s="1"/>
  <c r="E291" i="1"/>
  <c r="E292" i="1"/>
  <c r="F292" i="1"/>
  <c r="G292" i="1" s="1"/>
  <c r="J292" i="1" s="1"/>
  <c r="E293" i="1"/>
  <c r="E294" i="1"/>
  <c r="F294" i="1" s="1"/>
  <c r="E295" i="1"/>
  <c r="E296" i="1"/>
  <c r="F296" i="1"/>
  <c r="E297" i="1"/>
  <c r="F297" i="1" s="1"/>
  <c r="E298" i="1"/>
  <c r="F298" i="1"/>
  <c r="Z298" i="1" s="1"/>
  <c r="E299" i="1"/>
  <c r="E300" i="1"/>
  <c r="F300" i="1"/>
  <c r="E301" i="1"/>
  <c r="F301" i="1" s="1"/>
  <c r="E302" i="1"/>
  <c r="F302" i="1"/>
  <c r="Z302" i="1" s="1"/>
  <c r="E303" i="1"/>
  <c r="E304" i="1"/>
  <c r="F304" i="1"/>
  <c r="G304" i="1"/>
  <c r="I304" i="1" s="1"/>
  <c r="E305" i="1"/>
  <c r="F305" i="1" s="1"/>
  <c r="Z305" i="1" s="1"/>
  <c r="E306" i="1"/>
  <c r="F306" i="1" s="1"/>
  <c r="E307" i="1"/>
  <c r="F307" i="1" s="1"/>
  <c r="E308" i="1"/>
  <c r="E309" i="1"/>
  <c r="F309" i="1" s="1"/>
  <c r="G309" i="1" s="1"/>
  <c r="I309" i="1" s="1"/>
  <c r="E310" i="1"/>
  <c r="E311" i="1"/>
  <c r="E312" i="1"/>
  <c r="F312" i="1" s="1"/>
  <c r="G312" i="1" s="1"/>
  <c r="E313" i="1"/>
  <c r="F313" i="1" s="1"/>
  <c r="G313" i="1" s="1"/>
  <c r="E314" i="1"/>
  <c r="F314" i="1" s="1"/>
  <c r="Z314" i="1" s="1"/>
  <c r="E315" i="1"/>
  <c r="F315" i="1" s="1"/>
  <c r="E316" i="1"/>
  <c r="E317" i="1"/>
  <c r="E318" i="1"/>
  <c r="F318" i="1" s="1"/>
  <c r="Z318" i="1" s="1"/>
  <c r="E319" i="1"/>
  <c r="F319" i="1"/>
  <c r="E320" i="1"/>
  <c r="E321" i="1"/>
  <c r="F321" i="1"/>
  <c r="E322" i="1"/>
  <c r="F322" i="1" s="1"/>
  <c r="E323" i="1"/>
  <c r="F323" i="1" s="1"/>
  <c r="E324" i="1"/>
  <c r="E325" i="1"/>
  <c r="E326" i="1"/>
  <c r="F326" i="1"/>
  <c r="Z326" i="1" s="1"/>
  <c r="E327" i="1"/>
  <c r="E328" i="1"/>
  <c r="F328" i="1" s="1"/>
  <c r="G328" i="1" s="1"/>
  <c r="I328" i="1" s="1"/>
  <c r="E329" i="1"/>
  <c r="E330" i="1"/>
  <c r="F330" i="1" s="1"/>
  <c r="E331" i="1"/>
  <c r="F331" i="1" s="1"/>
  <c r="Z331" i="1" s="1"/>
  <c r="E332" i="1"/>
  <c r="F332" i="1" s="1"/>
  <c r="G332" i="1" s="1"/>
  <c r="E333" i="1"/>
  <c r="F333" i="1" s="1"/>
  <c r="E334" i="1"/>
  <c r="F334" i="1"/>
  <c r="E335" i="1"/>
  <c r="E336" i="1"/>
  <c r="F336" i="1" s="1"/>
  <c r="G336" i="1" s="1"/>
  <c r="I336" i="1"/>
  <c r="E337" i="1"/>
  <c r="F337" i="1" s="1"/>
  <c r="E338" i="1"/>
  <c r="F338" i="1" s="1"/>
  <c r="E122" i="2"/>
  <c r="E339" i="1"/>
  <c r="E340" i="1"/>
  <c r="F340" i="1" s="1"/>
  <c r="G340" i="1" s="1"/>
  <c r="J340" i="1" s="1"/>
  <c r="E341" i="1"/>
  <c r="F341" i="1" s="1"/>
  <c r="G341" i="1" s="1"/>
  <c r="J341" i="1" s="1"/>
  <c r="E342" i="1"/>
  <c r="F342" i="1"/>
  <c r="Z342" i="1" s="1"/>
  <c r="E343" i="1"/>
  <c r="F343" i="1" s="1"/>
  <c r="E344" i="1"/>
  <c r="E345" i="1"/>
  <c r="F345" i="1" s="1"/>
  <c r="G345" i="1" s="1"/>
  <c r="E346" i="1"/>
  <c r="F346" i="1"/>
  <c r="Z346" i="1" s="1"/>
  <c r="E347" i="1"/>
  <c r="E348" i="1"/>
  <c r="F348" i="1" s="1"/>
  <c r="G348" i="1" s="1"/>
  <c r="I348" i="1" s="1"/>
  <c r="E349" i="1"/>
  <c r="F349" i="1" s="1"/>
  <c r="G349" i="1" s="1"/>
  <c r="E350" i="1"/>
  <c r="E351" i="1"/>
  <c r="F351" i="1" s="1"/>
  <c r="E352" i="1"/>
  <c r="F352" i="1" s="1"/>
  <c r="G352" i="1" s="1"/>
  <c r="J352" i="1" s="1"/>
  <c r="E353" i="1"/>
  <c r="F353" i="1"/>
  <c r="G353" i="1" s="1"/>
  <c r="E354" i="1"/>
  <c r="F354" i="1" s="1"/>
  <c r="Z354" i="1" s="1"/>
  <c r="E355" i="1"/>
  <c r="F355" i="1" s="1"/>
  <c r="E356" i="1"/>
  <c r="F356" i="1"/>
  <c r="G356" i="1" s="1"/>
  <c r="J356" i="1" s="1"/>
  <c r="E357" i="1"/>
  <c r="F357" i="1" s="1"/>
  <c r="G357" i="1" s="1"/>
  <c r="E358" i="1"/>
  <c r="F358" i="1"/>
  <c r="Z358" i="1" s="1"/>
  <c r="E359" i="1"/>
  <c r="F359" i="1" s="1"/>
  <c r="E360" i="1"/>
  <c r="F360" i="1" s="1"/>
  <c r="G360" i="1" s="1"/>
  <c r="E361" i="1"/>
  <c r="F361" i="1" s="1"/>
  <c r="Z361" i="1" s="1"/>
  <c r="E362" i="1"/>
  <c r="F362" i="1" s="1"/>
  <c r="E363" i="1"/>
  <c r="F363" i="1"/>
  <c r="E364" i="1"/>
  <c r="F364" i="1" s="1"/>
  <c r="E365" i="1"/>
  <c r="F365" i="1"/>
  <c r="G365" i="1" s="1"/>
  <c r="J365" i="1" s="1"/>
  <c r="E366" i="1"/>
  <c r="F366" i="1"/>
  <c r="E367" i="1"/>
  <c r="F367" i="1" s="1"/>
  <c r="Z367" i="1" s="1"/>
  <c r="E368" i="1"/>
  <c r="F368" i="1" s="1"/>
  <c r="E369" i="1"/>
  <c r="F369" i="1" s="1"/>
  <c r="G369" i="1" s="1"/>
  <c r="J369" i="1" s="1"/>
  <c r="E370" i="1"/>
  <c r="F370" i="1" s="1"/>
  <c r="E371" i="1"/>
  <c r="E372" i="1"/>
  <c r="E373" i="1"/>
  <c r="F373" i="1" s="1"/>
  <c r="G373" i="1" s="1"/>
  <c r="E374" i="1"/>
  <c r="F374" i="1" s="1"/>
  <c r="E375" i="1"/>
  <c r="F375" i="1" s="1"/>
  <c r="Z375" i="1" s="1"/>
  <c r="E376" i="1"/>
  <c r="F376" i="1" s="1"/>
  <c r="G376" i="1" s="1"/>
  <c r="H376" i="1" s="1"/>
  <c r="E377" i="1"/>
  <c r="F377" i="1" s="1"/>
  <c r="E378" i="1"/>
  <c r="F378" i="1" s="1"/>
  <c r="G378" i="1" s="1"/>
  <c r="E379" i="1"/>
  <c r="E380" i="1"/>
  <c r="E381" i="1"/>
  <c r="F381" i="1"/>
  <c r="G381" i="1" s="1"/>
  <c r="J381" i="1" s="1"/>
  <c r="E382" i="1"/>
  <c r="F382" i="1"/>
  <c r="Z382" i="1" s="1"/>
  <c r="E383" i="1"/>
  <c r="F383" i="1" s="1"/>
  <c r="E384" i="1"/>
  <c r="F384" i="1" s="1"/>
  <c r="G384" i="1" s="1"/>
  <c r="J384" i="1" s="1"/>
  <c r="E385" i="1"/>
  <c r="F385" i="1" s="1"/>
  <c r="E386" i="1"/>
  <c r="F386" i="1"/>
  <c r="E387" i="1"/>
  <c r="F387" i="1" s="1"/>
  <c r="Z387" i="1" s="1"/>
  <c r="E388" i="1"/>
  <c r="F388" i="1"/>
  <c r="G388" i="1" s="1"/>
  <c r="I388" i="1" s="1"/>
  <c r="E389" i="1"/>
  <c r="F389" i="1"/>
  <c r="E390" i="1"/>
  <c r="E548" i="2" s="1"/>
  <c r="E391" i="1"/>
  <c r="F391" i="1" s="1"/>
  <c r="E392" i="1"/>
  <c r="E146" i="2" s="1"/>
  <c r="E393" i="1"/>
  <c r="E147" i="2" s="1"/>
  <c r="E394" i="1"/>
  <c r="F394" i="1" s="1"/>
  <c r="G394" i="1" s="1"/>
  <c r="J394" i="1" s="1"/>
  <c r="E395" i="1"/>
  <c r="E396" i="1"/>
  <c r="E397" i="1"/>
  <c r="F397" i="1"/>
  <c r="G397" i="1" s="1"/>
  <c r="J397" i="1" s="1"/>
  <c r="E398" i="1"/>
  <c r="F398" i="1" s="1"/>
  <c r="E399" i="1"/>
  <c r="E400" i="1"/>
  <c r="F400" i="1" s="1"/>
  <c r="G400" i="1" s="1"/>
  <c r="I400" i="1" s="1"/>
  <c r="E401" i="1"/>
  <c r="F401" i="1" s="1"/>
  <c r="E402" i="1"/>
  <c r="F402" i="1"/>
  <c r="E403" i="1"/>
  <c r="F403" i="1" s="1"/>
  <c r="E404" i="1"/>
  <c r="F404" i="1"/>
  <c r="E405" i="1"/>
  <c r="F405" i="1" s="1"/>
  <c r="G405" i="1" s="1"/>
  <c r="I405" i="1" s="1"/>
  <c r="E406" i="1"/>
  <c r="F406" i="1" s="1"/>
  <c r="Z406" i="1" s="1"/>
  <c r="E407" i="1"/>
  <c r="E408" i="1"/>
  <c r="F408" i="1" s="1"/>
  <c r="G408" i="1"/>
  <c r="I408" i="1" s="1"/>
  <c r="E409" i="1"/>
  <c r="F409" i="1" s="1"/>
  <c r="E410" i="1"/>
  <c r="F410" i="1" s="1"/>
  <c r="Z410" i="1" s="1"/>
  <c r="E411" i="1"/>
  <c r="E412" i="1"/>
  <c r="F412" i="1" s="1"/>
  <c r="E413" i="1"/>
  <c r="F413" i="1" s="1"/>
  <c r="E414" i="1"/>
  <c r="F414" i="1" s="1"/>
  <c r="Z414" i="1" s="1"/>
  <c r="E415" i="1"/>
  <c r="F415" i="1"/>
  <c r="Z415" i="1" s="1"/>
  <c r="E416" i="1"/>
  <c r="F416" i="1" s="1"/>
  <c r="E417" i="1"/>
  <c r="E418" i="1"/>
  <c r="E163" i="2" s="1"/>
  <c r="E419" i="1"/>
  <c r="F419" i="1"/>
  <c r="G576" i="1"/>
  <c r="J576" i="1" s="1"/>
  <c r="G592" i="1"/>
  <c r="G624" i="1"/>
  <c r="G640" i="1"/>
  <c r="G656" i="1"/>
  <c r="E667" i="1"/>
  <c r="F667" i="1"/>
  <c r="Z667" i="1" s="1"/>
  <c r="E675" i="1"/>
  <c r="F675" i="1" s="1"/>
  <c r="G675" i="1" s="1"/>
  <c r="H332" i="1"/>
  <c r="J357" i="1"/>
  <c r="I281" i="1"/>
  <c r="I265" i="1"/>
  <c r="I229" i="1"/>
  <c r="I221" i="1"/>
  <c r="J671" i="1"/>
  <c r="K648" i="1"/>
  <c r="F390" i="1"/>
  <c r="Z374" i="1"/>
  <c r="Z366" i="1"/>
  <c r="F350" i="1"/>
  <c r="E130" i="2"/>
  <c r="Z334" i="1"/>
  <c r="Z330" i="1"/>
  <c r="F310" i="1"/>
  <c r="E98" i="2"/>
  <c r="E94" i="2"/>
  <c r="Z294" i="1"/>
  <c r="Z290" i="1"/>
  <c r="Z286" i="1"/>
  <c r="E526" i="2"/>
  <c r="Z274" i="1"/>
  <c r="Z270" i="1"/>
  <c r="E516" i="2"/>
  <c r="Z258" i="1"/>
  <c r="F230" i="1"/>
  <c r="E59" i="2"/>
  <c r="F206" i="1"/>
  <c r="E476" i="2"/>
  <c r="F198" i="1"/>
  <c r="E50" i="2"/>
  <c r="Z190" i="1"/>
  <c r="Z186" i="1"/>
  <c r="F177" i="1"/>
  <c r="G169" i="1"/>
  <c r="Z169" i="1"/>
  <c r="E34" i="2"/>
  <c r="G161" i="1"/>
  <c r="Z161" i="1"/>
  <c r="G153" i="1"/>
  <c r="G145" i="1"/>
  <c r="Z145" i="1"/>
  <c r="Z133" i="1"/>
  <c r="F129" i="1"/>
  <c r="E430" i="2"/>
  <c r="G121" i="1"/>
  <c r="Z121" i="1"/>
  <c r="F117" i="1"/>
  <c r="E26" i="2"/>
  <c r="F113" i="1"/>
  <c r="E22" i="2"/>
  <c r="G105" i="1"/>
  <c r="Z105" i="1"/>
  <c r="G101" i="1"/>
  <c r="Z101" i="1"/>
  <c r="G81" i="1"/>
  <c r="Z81" i="1"/>
  <c r="G73" i="1"/>
  <c r="Z73" i="1"/>
  <c r="G69" i="1"/>
  <c r="Z69" i="1"/>
  <c r="G61" i="1"/>
  <c r="Z61" i="1"/>
  <c r="G57" i="1"/>
  <c r="Z57" i="1"/>
  <c r="Z49" i="1"/>
  <c r="G45" i="1"/>
  <c r="Z41" i="1"/>
  <c r="F37" i="1"/>
  <c r="G33" i="1"/>
  <c r="Z33" i="1"/>
  <c r="G25" i="1"/>
  <c r="G21" i="1"/>
  <c r="Z21" i="1"/>
  <c r="Z678" i="1"/>
  <c r="I591" i="1"/>
  <c r="J571" i="1"/>
  <c r="I563" i="1"/>
  <c r="I559" i="1"/>
  <c r="I547" i="1"/>
  <c r="I535" i="1"/>
  <c r="K531" i="1"/>
  <c r="K527" i="1"/>
  <c r="I523" i="1"/>
  <c r="I519" i="1"/>
  <c r="I499" i="1"/>
  <c r="J475" i="1"/>
  <c r="I471" i="1"/>
  <c r="I447" i="1"/>
  <c r="K626" i="1"/>
  <c r="J657" i="1"/>
  <c r="K625" i="1"/>
  <c r="K609" i="1"/>
  <c r="I593" i="1"/>
  <c r="Z571" i="1"/>
  <c r="Z567" i="1"/>
  <c r="Z563" i="1"/>
  <c r="Z559" i="1"/>
  <c r="Z555" i="1"/>
  <c r="Z551" i="1"/>
  <c r="Z547" i="1"/>
  <c r="Z543" i="1"/>
  <c r="F539" i="1"/>
  <c r="E596" i="2"/>
  <c r="Z535" i="1"/>
  <c r="Z531" i="1"/>
  <c r="Z527" i="1"/>
  <c r="Z523" i="1"/>
  <c r="Z519" i="1"/>
  <c r="Z499" i="1"/>
  <c r="F495" i="1"/>
  <c r="E582" i="2"/>
  <c r="Z491" i="1"/>
  <c r="F487" i="1"/>
  <c r="G487" i="1" s="1"/>
  <c r="I487" i="1" s="1"/>
  <c r="E574" i="2"/>
  <c r="F483" i="1"/>
  <c r="Z475" i="1"/>
  <c r="Z471" i="1"/>
  <c r="Z447" i="1"/>
  <c r="Z439" i="1"/>
  <c r="Z435" i="1"/>
  <c r="Z423" i="1"/>
  <c r="F575" i="1"/>
  <c r="E266" i="2"/>
  <c r="Z587" i="1"/>
  <c r="Z591" i="1"/>
  <c r="F595" i="1"/>
  <c r="E620" i="2"/>
  <c r="Z599" i="1"/>
  <c r="Z611" i="1"/>
  <c r="Z623" i="1"/>
  <c r="Z631" i="1"/>
  <c r="Z635" i="1"/>
  <c r="Z639" i="1"/>
  <c r="Z647" i="1"/>
  <c r="Z651" i="1"/>
  <c r="F655" i="1"/>
  <c r="F666" i="1"/>
  <c r="E327" i="2"/>
  <c r="F681" i="1"/>
  <c r="E636" i="2"/>
  <c r="Z673" i="1"/>
  <c r="G416" i="1"/>
  <c r="G412" i="1"/>
  <c r="G368" i="1"/>
  <c r="G296" i="1"/>
  <c r="G264" i="1"/>
  <c r="J264" i="1" s="1"/>
  <c r="G260" i="1"/>
  <c r="G248" i="1"/>
  <c r="G204" i="1"/>
  <c r="E33" i="2"/>
  <c r="E20" i="2"/>
  <c r="E43" i="2"/>
  <c r="E73" i="2"/>
  <c r="E31" i="2"/>
  <c r="E65" i="2"/>
  <c r="E101" i="2"/>
  <c r="E179" i="2"/>
  <c r="E195" i="2"/>
  <c r="E211" i="2"/>
  <c r="E227" i="2"/>
  <c r="E243" i="2"/>
  <c r="E264" i="2"/>
  <c r="E285" i="2"/>
  <c r="E320" i="2"/>
  <c r="E423" i="2"/>
  <c r="E455" i="2"/>
  <c r="E583" i="2"/>
  <c r="E571" i="2"/>
  <c r="E48" i="2"/>
  <c r="E131" i="2"/>
  <c r="E165" i="2"/>
  <c r="E197" i="2"/>
  <c r="E257" i="2"/>
  <c r="E275" i="2"/>
  <c r="E311" i="2"/>
  <c r="E338" i="2"/>
  <c r="E377" i="2"/>
  <c r="E441" i="2"/>
  <c r="E481" i="2"/>
  <c r="E513" i="2"/>
  <c r="E545" i="2"/>
  <c r="E585" i="2"/>
  <c r="E617" i="2"/>
  <c r="E403" i="2"/>
  <c r="E491" i="2"/>
  <c r="E555" i="2"/>
  <c r="E51" i="2"/>
  <c r="E67" i="2"/>
  <c r="E88" i="2"/>
  <c r="E140" i="2"/>
  <c r="E172" i="2"/>
  <c r="E188" i="2"/>
  <c r="E204" i="2"/>
  <c r="E220" i="2"/>
  <c r="E236" i="2"/>
  <c r="E277" i="2"/>
  <c r="E332" i="2"/>
  <c r="E363" i="2"/>
  <c r="E443" i="2"/>
  <c r="E483" i="2"/>
  <c r="E619" i="2"/>
  <c r="E54" i="2"/>
  <c r="E86" i="2"/>
  <c r="E118" i="2"/>
  <c r="E169" i="2"/>
  <c r="E233" i="2"/>
  <c r="E260" i="2"/>
  <c r="E307" i="2"/>
  <c r="E349" i="2"/>
  <c r="E381" i="2"/>
  <c r="E413" i="2"/>
  <c r="E445" i="2"/>
  <c r="E485" i="2"/>
  <c r="E581" i="2"/>
  <c r="E621" i="2"/>
  <c r="E302" i="2"/>
  <c r="E490" i="2"/>
  <c r="E522" i="2"/>
  <c r="E562" i="2"/>
  <c r="E594" i="2"/>
  <c r="E329" i="2"/>
  <c r="E346" i="2"/>
  <c r="E378" i="2"/>
  <c r="E410" i="2"/>
  <c r="E442" i="2"/>
  <c r="E304" i="2"/>
  <c r="E488" i="2"/>
  <c r="E520" i="2"/>
  <c r="E552" i="2"/>
  <c r="E600" i="2"/>
  <c r="E331" i="2"/>
  <c r="E368" i="2"/>
  <c r="E408" i="2"/>
  <c r="E440" i="2"/>
  <c r="E616" i="2"/>
  <c r="J636" i="1"/>
  <c r="J620" i="1"/>
  <c r="Z419" i="1"/>
  <c r="F411" i="1"/>
  <c r="E158" i="2"/>
  <c r="F407" i="1"/>
  <c r="E154" i="2"/>
  <c r="Z403" i="1"/>
  <c r="F399" i="1"/>
  <c r="E150" i="2"/>
  <c r="Z391" i="1"/>
  <c r="F379" i="1"/>
  <c r="E542" i="2"/>
  <c r="F371" i="1"/>
  <c r="E540" i="2"/>
  <c r="Z355" i="1"/>
  <c r="Z351" i="1"/>
  <c r="Z343" i="1"/>
  <c r="F339" i="1"/>
  <c r="E534" i="2"/>
  <c r="F327" i="1"/>
  <c r="E112" i="2"/>
  <c r="Z323" i="1"/>
  <c r="Z319" i="1"/>
  <c r="Z315" i="1"/>
  <c r="Z307" i="1"/>
  <c r="F303" i="1"/>
  <c r="E91" i="2"/>
  <c r="F299" i="1"/>
  <c r="E87" i="2"/>
  <c r="F291" i="1"/>
  <c r="E80" i="2"/>
  <c r="Z287" i="1"/>
  <c r="Z283" i="1"/>
  <c r="Z279" i="1"/>
  <c r="Z275" i="1"/>
  <c r="E71" i="2"/>
  <c r="F267" i="1"/>
  <c r="E518" i="2"/>
  <c r="F259" i="1"/>
  <c r="E510" i="2"/>
  <c r="Z255" i="1"/>
  <c r="Z247" i="1"/>
  <c r="F243" i="1"/>
  <c r="E502" i="2"/>
  <c r="Z239" i="1"/>
  <c r="Z231" i="1"/>
  <c r="Z227" i="1"/>
  <c r="Z223" i="1"/>
  <c r="Z219" i="1"/>
  <c r="Z215" i="1"/>
  <c r="F211" i="1"/>
  <c r="E478" i="2"/>
  <c r="Z203" i="1"/>
  <c r="Z199" i="1"/>
  <c r="Z195" i="1"/>
  <c r="F191" i="1"/>
  <c r="E44" i="2"/>
  <c r="G183" i="1"/>
  <c r="Z183" i="1"/>
  <c r="G178" i="1"/>
  <c r="J178" i="1" s="1"/>
  <c r="Z178" i="1"/>
  <c r="Z166" i="1"/>
  <c r="G158" i="1"/>
  <c r="Z158" i="1"/>
  <c r="G154" i="1"/>
  <c r="Z154" i="1"/>
  <c r="G150" i="1"/>
  <c r="Z150" i="1"/>
  <c r="F146" i="1"/>
  <c r="G146" i="1" s="1"/>
  <c r="I146" i="1" s="1"/>
  <c r="E446" i="2"/>
  <c r="G142" i="1"/>
  <c r="Z142" i="1"/>
  <c r="F138" i="1"/>
  <c r="E438" i="2"/>
  <c r="G134" i="1"/>
  <c r="Z134" i="1"/>
  <c r="Z130" i="1"/>
  <c r="G118" i="1"/>
  <c r="Z118" i="1"/>
  <c r="G106" i="1"/>
  <c r="F102" i="1"/>
  <c r="E412" i="2"/>
  <c r="Z98" i="1"/>
  <c r="F94" i="1"/>
  <c r="E404" i="2"/>
  <c r="G90" i="1"/>
  <c r="Z90" i="1"/>
  <c r="F86" i="1"/>
  <c r="E396" i="2"/>
  <c r="G82" i="1"/>
  <c r="Z82" i="1"/>
  <c r="E18" i="2"/>
  <c r="F78" i="1"/>
  <c r="G74" i="1"/>
  <c r="Z74" i="1"/>
  <c r="G62" i="1"/>
  <c r="I62" i="1" s="1"/>
  <c r="Z62" i="1"/>
  <c r="Z54" i="1"/>
  <c r="G46" i="1"/>
  <c r="Z46" i="1"/>
  <c r="G42" i="1"/>
  <c r="Z42" i="1"/>
  <c r="G38" i="1"/>
  <c r="Z38" i="1"/>
  <c r="G30" i="1"/>
  <c r="Z30" i="1"/>
  <c r="G26" i="1"/>
  <c r="Z26" i="1"/>
  <c r="G22" i="1"/>
  <c r="Z22" i="1"/>
  <c r="J611" i="1"/>
  <c r="K520" i="1"/>
  <c r="I500" i="1"/>
  <c r="I496" i="1"/>
  <c r="I492" i="1"/>
  <c r="J476" i="1"/>
  <c r="I456" i="1"/>
  <c r="J436" i="1"/>
  <c r="J432" i="1"/>
  <c r="J424" i="1"/>
  <c r="F674" i="1"/>
  <c r="E335" i="2"/>
  <c r="Z663" i="1"/>
  <c r="J630" i="1"/>
  <c r="I582" i="1"/>
  <c r="F661" i="1"/>
  <c r="E325" i="2"/>
  <c r="K645" i="1"/>
  <c r="K597" i="1"/>
  <c r="F564" i="1"/>
  <c r="Z564" i="1" s="1"/>
  <c r="E604" i="2"/>
  <c r="F560" i="1"/>
  <c r="E258" i="2"/>
  <c r="Z556" i="1"/>
  <c r="F552" i="1"/>
  <c r="Z552" i="1" s="1"/>
  <c r="E254" i="2"/>
  <c r="F548" i="1"/>
  <c r="E250" i="2"/>
  <c r="F544" i="1"/>
  <c r="E246" i="2"/>
  <c r="Z540" i="1"/>
  <c r="Z520" i="1"/>
  <c r="Z516" i="1"/>
  <c r="F504" i="1"/>
  <c r="E588" i="2"/>
  <c r="Z500" i="1"/>
  <c r="Z496" i="1"/>
  <c r="Z492" i="1"/>
  <c r="Z488" i="1"/>
  <c r="Z480" i="1"/>
  <c r="Z476" i="1"/>
  <c r="F472" i="1"/>
  <c r="E566" i="2"/>
  <c r="F468" i="1"/>
  <c r="E202" i="2"/>
  <c r="F460" i="1"/>
  <c r="G460" i="1" s="1"/>
  <c r="J460" i="1" s="1"/>
  <c r="E198" i="2"/>
  <c r="Z456" i="1"/>
  <c r="Z452" i="1"/>
  <c r="F448" i="1"/>
  <c r="E190" i="2"/>
  <c r="F444" i="1"/>
  <c r="Z444" i="1" s="1"/>
  <c r="E186" i="2"/>
  <c r="F440" i="1"/>
  <c r="E556" i="2"/>
  <c r="Z436" i="1"/>
  <c r="Z432" i="1"/>
  <c r="Z424" i="1"/>
  <c r="R420" i="1"/>
  <c r="Z420" i="1"/>
  <c r="Z578" i="1"/>
  <c r="Z582" i="1"/>
  <c r="Z586" i="1"/>
  <c r="Z594" i="1"/>
  <c r="F598" i="1"/>
  <c r="E274" i="2"/>
  <c r="Z602" i="1"/>
  <c r="Z606" i="1"/>
  <c r="F610" i="1"/>
  <c r="E284" i="2"/>
  <c r="Z614" i="1"/>
  <c r="F618" i="1"/>
  <c r="E290" i="2"/>
  <c r="F622" i="1"/>
  <c r="Z626" i="1"/>
  <c r="Z630" i="1"/>
  <c r="F634" i="1"/>
  <c r="E300" i="2"/>
  <c r="Z638" i="1"/>
  <c r="F642" i="1"/>
  <c r="E306" i="2"/>
  <c r="Z646" i="1"/>
  <c r="Z650" i="1"/>
  <c r="Z654" i="1"/>
  <c r="F672" i="1"/>
  <c r="Z672" i="1"/>
  <c r="E333" i="2"/>
  <c r="G401" i="1"/>
  <c r="G389" i="1"/>
  <c r="I389" i="1" s="1"/>
  <c r="G377" i="1"/>
  <c r="G337" i="1"/>
  <c r="I337" i="1" s="1"/>
  <c r="G333" i="1"/>
  <c r="H333" i="1" s="1"/>
  <c r="G321" i="1"/>
  <c r="G301" i="1"/>
  <c r="G285" i="1"/>
  <c r="G273" i="1"/>
  <c r="G269" i="1"/>
  <c r="G257" i="1"/>
  <c r="I257" i="1" s="1"/>
  <c r="G253" i="1"/>
  <c r="G225" i="1"/>
  <c r="G197" i="1"/>
  <c r="G193" i="1"/>
  <c r="H193" i="1" s="1"/>
  <c r="E25" i="2"/>
  <c r="E11" i="2"/>
  <c r="E17" i="2"/>
  <c r="E35" i="2"/>
  <c r="E23" i="2"/>
  <c r="E57" i="2"/>
  <c r="E19" i="2"/>
  <c r="E53" i="2"/>
  <c r="E81" i="2"/>
  <c r="E100" i="2"/>
  <c r="E117" i="2"/>
  <c r="E144" i="2"/>
  <c r="E160" i="2"/>
  <c r="E176" i="2"/>
  <c r="E192" i="2"/>
  <c r="E208" i="2"/>
  <c r="E224" i="2"/>
  <c r="E240" i="2"/>
  <c r="E255" i="2"/>
  <c r="E280" i="2"/>
  <c r="E309" i="2"/>
  <c r="E351" i="2"/>
  <c r="E383" i="2"/>
  <c r="E415" i="2"/>
  <c r="E447" i="2"/>
  <c r="E479" i="2"/>
  <c r="E511" i="2"/>
  <c r="E575" i="2"/>
  <c r="E607" i="2"/>
  <c r="E531" i="2"/>
  <c r="E40" i="2"/>
  <c r="E128" i="2"/>
  <c r="E157" i="2"/>
  <c r="E189" i="2"/>
  <c r="E221" i="2"/>
  <c r="E252" i="2"/>
  <c r="E273" i="2"/>
  <c r="E303" i="2"/>
  <c r="E330" i="2"/>
  <c r="E369" i="2"/>
  <c r="E401" i="2"/>
  <c r="E433" i="2"/>
  <c r="E473" i="2"/>
  <c r="E505" i="2"/>
  <c r="E537" i="2"/>
  <c r="E577" i="2"/>
  <c r="E609" i="2"/>
  <c r="E395" i="2"/>
  <c r="E547" i="2"/>
  <c r="E627" i="2"/>
  <c r="E63" i="2"/>
  <c r="E83" i="2"/>
  <c r="E99" i="2"/>
  <c r="E115" i="2"/>
  <c r="E135" i="2"/>
  <c r="E151" i="2"/>
  <c r="E167" i="2"/>
  <c r="E183" i="2"/>
  <c r="E199" i="2"/>
  <c r="E215" i="2"/>
  <c r="E231" i="2"/>
  <c r="E272" i="2"/>
  <c r="E297" i="2"/>
  <c r="E324" i="2"/>
  <c r="E427" i="2"/>
  <c r="E587" i="2"/>
  <c r="E46" i="2"/>
  <c r="E74" i="2"/>
  <c r="E106" i="2"/>
  <c r="E161" i="2"/>
  <c r="E193" i="2"/>
  <c r="E225" i="2"/>
  <c r="E251" i="2"/>
  <c r="E276" i="2"/>
  <c r="E299" i="2"/>
  <c r="E334" i="2"/>
  <c r="E437" i="2"/>
  <c r="E477" i="2"/>
  <c r="E509" i="2"/>
  <c r="E541" i="2"/>
  <c r="E605" i="2"/>
  <c r="E294" i="2"/>
  <c r="E482" i="2"/>
  <c r="E514" i="2"/>
  <c r="E554" i="2"/>
  <c r="E586" i="2"/>
  <c r="E321" i="2"/>
  <c r="E343" i="2"/>
  <c r="E370" i="2"/>
  <c r="E402" i="2"/>
  <c r="E434" i="2"/>
  <c r="E466" i="2"/>
  <c r="E296" i="2"/>
  <c r="E480" i="2"/>
  <c r="E512" i="2"/>
  <c r="E544" i="2"/>
  <c r="E584" i="2"/>
  <c r="E323" i="2"/>
  <c r="E360" i="2"/>
  <c r="E400" i="2"/>
  <c r="E432" i="2"/>
  <c r="E632" i="2"/>
  <c r="Z675" i="1"/>
  <c r="J656" i="1"/>
  <c r="I640" i="1"/>
  <c r="K624" i="1"/>
  <c r="I592" i="1"/>
  <c r="Z416" i="1"/>
  <c r="Z412" i="1"/>
  <c r="Z408" i="1"/>
  <c r="Z400" i="1"/>
  <c r="F396" i="1"/>
  <c r="E550" i="2"/>
  <c r="F392" i="1"/>
  <c r="Z388" i="1"/>
  <c r="Z384" i="1"/>
  <c r="F380" i="1"/>
  <c r="G380" i="1" s="1"/>
  <c r="J380" i="1" s="1"/>
  <c r="E142" i="2"/>
  <c r="Z376" i="1"/>
  <c r="F372" i="1"/>
  <c r="E138" i="2"/>
  <c r="Z368" i="1"/>
  <c r="Z360" i="1"/>
  <c r="Z352" i="1"/>
  <c r="Z348" i="1"/>
  <c r="F344" i="1"/>
  <c r="E126" i="2"/>
  <c r="Z336" i="1"/>
  <c r="Z332" i="1"/>
  <c r="F320" i="1"/>
  <c r="E107" i="2"/>
  <c r="F316" i="1"/>
  <c r="E103" i="2"/>
  <c r="Z312" i="1"/>
  <c r="F308" i="1"/>
  <c r="E96" i="2"/>
  <c r="Z304" i="1"/>
  <c r="Z296" i="1"/>
  <c r="Z292" i="1"/>
  <c r="F276" i="1"/>
  <c r="E524" i="2"/>
  <c r="Z272" i="1"/>
  <c r="Z268" i="1"/>
  <c r="Z264" i="1"/>
  <c r="Z260" i="1"/>
  <c r="F256" i="1"/>
  <c r="Z256" i="1"/>
  <c r="Z248" i="1"/>
  <c r="F240" i="1"/>
  <c r="E64" i="2"/>
  <c r="Z236" i="1"/>
  <c r="F228" i="1"/>
  <c r="E494" i="2"/>
  <c r="Z224" i="1"/>
  <c r="Z216" i="1"/>
  <c r="F208" i="1"/>
  <c r="Z208" i="1" s="1"/>
  <c r="E55" i="2"/>
  <c r="Z204" i="1"/>
  <c r="Z200" i="1"/>
  <c r="Z192" i="1"/>
  <c r="Z188" i="1"/>
  <c r="Z184" i="1"/>
  <c r="G179" i="1"/>
  <c r="J179" i="1" s="1"/>
  <c r="G175" i="1"/>
  <c r="Z175" i="1"/>
  <c r="G171" i="1"/>
  <c r="Z171" i="1"/>
  <c r="G167" i="1"/>
  <c r="Z163" i="1"/>
  <c r="G159" i="1"/>
  <c r="Z159" i="1"/>
  <c r="G151" i="1"/>
  <c r="Z151" i="1"/>
  <c r="Z147" i="1"/>
  <c r="G143" i="1"/>
  <c r="Z143" i="1"/>
  <c r="G139" i="1"/>
  <c r="Z139" i="1"/>
  <c r="F127" i="1"/>
  <c r="E428" i="2"/>
  <c r="G123" i="1"/>
  <c r="I123" i="1" s="1"/>
  <c r="Z123" i="1"/>
  <c r="G119" i="1"/>
  <c r="Z119" i="1"/>
  <c r="G111" i="1"/>
  <c r="Z111" i="1"/>
  <c r="G107" i="1"/>
  <c r="I107" i="1" s="1"/>
  <c r="Z107" i="1"/>
  <c r="G103" i="1"/>
  <c r="Z103" i="1"/>
  <c r="G99" i="1"/>
  <c r="Z99" i="1"/>
  <c r="G91" i="1"/>
  <c r="I91" i="1" s="1"/>
  <c r="Z91" i="1"/>
  <c r="Z87" i="1"/>
  <c r="F79" i="1"/>
  <c r="E390" i="2"/>
  <c r="G75" i="1"/>
  <c r="I75" i="1" s="1"/>
  <c r="Z75" i="1"/>
  <c r="G71" i="1"/>
  <c r="Z71" i="1"/>
  <c r="G67" i="1"/>
  <c r="Z67" i="1"/>
  <c r="G59" i="1"/>
  <c r="I59" i="1" s="1"/>
  <c r="Z59" i="1"/>
  <c r="G55" i="1"/>
  <c r="Z55" i="1"/>
  <c r="G51" i="1"/>
  <c r="Z51" i="1"/>
  <c r="G43" i="1"/>
  <c r="I43" i="1" s="1"/>
  <c r="Z43" i="1"/>
  <c r="G39" i="1"/>
  <c r="Z39" i="1"/>
  <c r="F35" i="1"/>
  <c r="Z35" i="1" s="1"/>
  <c r="E356" i="2"/>
  <c r="G31" i="1"/>
  <c r="Z31" i="1"/>
  <c r="F27" i="1"/>
  <c r="E348" i="2"/>
  <c r="K647" i="1"/>
  <c r="I631" i="1"/>
  <c r="J599" i="1"/>
  <c r="J569" i="1"/>
  <c r="I549" i="1"/>
  <c r="J541" i="1"/>
  <c r="J533" i="1"/>
  <c r="I505" i="1"/>
  <c r="I501" i="1"/>
  <c r="I497" i="1"/>
  <c r="I489" i="1"/>
  <c r="I485" i="1"/>
  <c r="J481" i="1"/>
  <c r="J477" i="1"/>
  <c r="I473" i="1"/>
  <c r="I469" i="1"/>
  <c r="J453" i="1"/>
  <c r="I449" i="1"/>
  <c r="I445" i="1"/>
  <c r="I429" i="1"/>
  <c r="Z671" i="1"/>
  <c r="K650" i="1"/>
  <c r="J602" i="1"/>
  <c r="J586" i="1"/>
  <c r="Z669" i="1"/>
  <c r="J585" i="1"/>
  <c r="Z569" i="1"/>
  <c r="Z565" i="1"/>
  <c r="Z561" i="1"/>
  <c r="F553" i="1"/>
  <c r="E598" i="2"/>
  <c r="Z549" i="1"/>
  <c r="Z541" i="1"/>
  <c r="Z533" i="1"/>
  <c r="F529" i="1"/>
  <c r="E234" i="2"/>
  <c r="F525" i="1"/>
  <c r="Z525" i="1" s="1"/>
  <c r="E230" i="2"/>
  <c r="F521" i="1"/>
  <c r="E226" i="2"/>
  <c r="F517" i="1"/>
  <c r="E222" i="2"/>
  <c r="Z509" i="1"/>
  <c r="Z505" i="1"/>
  <c r="Z501" i="1"/>
  <c r="Z497" i="1"/>
  <c r="F493" i="1"/>
  <c r="Z493" i="1" s="1"/>
  <c r="E580" i="2"/>
  <c r="Z489" i="1"/>
  <c r="Z485" i="1"/>
  <c r="Z481" i="1"/>
  <c r="Z477" i="1"/>
  <c r="Z473" i="1"/>
  <c r="Z469" i="1"/>
  <c r="Z465" i="1"/>
  <c r="F457" i="1"/>
  <c r="E558" i="2"/>
  <c r="Z453" i="1"/>
  <c r="Z449" i="1"/>
  <c r="Z445" i="1"/>
  <c r="Z441" i="1"/>
  <c r="Z437" i="1"/>
  <c r="Z433" i="1"/>
  <c r="Z429" i="1"/>
  <c r="Z421" i="1"/>
  <c r="Z577" i="1"/>
  <c r="Z581" i="1"/>
  <c r="Z585" i="1"/>
  <c r="Z593" i="1"/>
  <c r="Z597" i="1"/>
  <c r="Z605" i="1"/>
  <c r="Z609" i="1"/>
  <c r="Z613" i="1"/>
  <c r="F621" i="1"/>
  <c r="G621" i="1" s="1"/>
  <c r="I621" i="1" s="1"/>
  <c r="E628" i="2"/>
  <c r="Z625" i="1"/>
  <c r="F629" i="1"/>
  <c r="E298" i="2"/>
  <c r="Z633" i="1"/>
  <c r="Z637" i="1"/>
  <c r="Z645" i="1"/>
  <c r="F653" i="1"/>
  <c r="E317" i="2"/>
  <c r="Z657" i="1"/>
  <c r="Z662" i="1"/>
  <c r="Z670" i="1"/>
  <c r="Z677" i="1"/>
  <c r="G414" i="1"/>
  <c r="I414" i="1" s="1"/>
  <c r="G410" i="1"/>
  <c r="G406" i="1"/>
  <c r="G382" i="1"/>
  <c r="G374" i="1"/>
  <c r="I374" i="1" s="1"/>
  <c r="G366" i="1"/>
  <c r="G358" i="1"/>
  <c r="K358" i="1" s="1"/>
  <c r="G354" i="1"/>
  <c r="G342" i="1"/>
  <c r="J342" i="1" s="1"/>
  <c r="G334" i="1"/>
  <c r="G330" i="1"/>
  <c r="G326" i="1"/>
  <c r="G318" i="1"/>
  <c r="I318" i="1" s="1"/>
  <c r="G314" i="1"/>
  <c r="G302" i="1"/>
  <c r="G298" i="1"/>
  <c r="G294" i="1"/>
  <c r="J294" i="1" s="1"/>
  <c r="G286" i="1"/>
  <c r="G274" i="1"/>
  <c r="H274" i="1" s="1"/>
  <c r="G270" i="1"/>
  <c r="I270" i="1" s="1"/>
  <c r="G262" i="1"/>
  <c r="G258" i="1"/>
  <c r="G254" i="1"/>
  <c r="G250" i="1"/>
  <c r="G246" i="1"/>
  <c r="I246" i="1" s="1"/>
  <c r="G238" i="1"/>
  <c r="I238" i="1" s="1"/>
  <c r="G222" i="1"/>
  <c r="G214" i="1"/>
  <c r="I214" i="1" s="1"/>
  <c r="G210" i="1"/>
  <c r="G202" i="1"/>
  <c r="G194" i="1"/>
  <c r="H194" i="1" s="1"/>
  <c r="G190" i="1"/>
  <c r="J190" i="1" s="1"/>
  <c r="G186" i="1"/>
  <c r="J186" i="1" s="1"/>
  <c r="G663" i="1"/>
  <c r="E24" i="2"/>
  <c r="E49" i="2"/>
  <c r="E16" i="2"/>
  <c r="E27" i="2"/>
  <c r="E77" i="2"/>
  <c r="E45" i="2"/>
  <c r="E105" i="2"/>
  <c r="E15" i="2"/>
  <c r="E47" i="2"/>
  <c r="E52" i="2"/>
  <c r="E69" i="2"/>
  <c r="E97" i="2"/>
  <c r="E116" i="2"/>
  <c r="E155" i="2"/>
  <c r="E171" i="2"/>
  <c r="E187" i="2"/>
  <c r="E203" i="2"/>
  <c r="E219" i="2"/>
  <c r="E235" i="2"/>
  <c r="E253" i="2"/>
  <c r="E271" i="2"/>
  <c r="E301" i="2"/>
  <c r="E336" i="2"/>
  <c r="E375" i="2"/>
  <c r="E407" i="2"/>
  <c r="E439" i="2"/>
  <c r="E471" i="2"/>
  <c r="E503" i="2"/>
  <c r="E535" i="2"/>
  <c r="E567" i="2"/>
  <c r="E599" i="2"/>
  <c r="E631" i="2"/>
  <c r="E515" i="2"/>
  <c r="E32" i="2"/>
  <c r="E125" i="2"/>
  <c r="E149" i="2"/>
  <c r="E181" i="2"/>
  <c r="E213" i="2"/>
  <c r="E245" i="2"/>
  <c r="E268" i="2"/>
  <c r="E295" i="2"/>
  <c r="E322" i="2"/>
  <c r="E361" i="2"/>
  <c r="E393" i="2"/>
  <c r="E425" i="2"/>
  <c r="E465" i="2"/>
  <c r="E497" i="2"/>
  <c r="E529" i="2"/>
  <c r="E561" i="2"/>
  <c r="E601" i="2"/>
  <c r="E387" i="2"/>
  <c r="E419" i="2"/>
  <c r="E523" i="2"/>
  <c r="E603" i="2"/>
  <c r="E60" i="2"/>
  <c r="E95" i="2"/>
  <c r="E111" i="2"/>
  <c r="E133" i="2"/>
  <c r="E148" i="2"/>
  <c r="E164" i="2"/>
  <c r="E180" i="2"/>
  <c r="E196" i="2"/>
  <c r="E212" i="2"/>
  <c r="E228" i="2"/>
  <c r="E244" i="2"/>
  <c r="E263" i="2"/>
  <c r="E289" i="2"/>
  <c r="E316" i="2"/>
  <c r="E347" i="2"/>
  <c r="E379" i="2"/>
  <c r="E459" i="2"/>
  <c r="E563" i="2"/>
  <c r="E38" i="2"/>
  <c r="E70" i="2"/>
  <c r="E102" i="2"/>
  <c r="E127" i="2"/>
  <c r="E153" i="2"/>
  <c r="E185" i="2"/>
  <c r="E217" i="2"/>
  <c r="E249" i="2"/>
  <c r="E267" i="2"/>
  <c r="E291" i="2"/>
  <c r="E326" i="2"/>
  <c r="E365" i="2"/>
  <c r="E397" i="2"/>
  <c r="E429" i="2"/>
  <c r="E461" i="2"/>
  <c r="E501" i="2"/>
  <c r="E533" i="2"/>
  <c r="E565" i="2"/>
  <c r="E597" i="2"/>
  <c r="E286" i="2"/>
  <c r="E474" i="2"/>
  <c r="E506" i="2"/>
  <c r="E546" i="2"/>
  <c r="E578" i="2"/>
  <c r="E610" i="2"/>
  <c r="E342" i="2"/>
  <c r="E362" i="2"/>
  <c r="E394" i="2"/>
  <c r="E426" i="2"/>
  <c r="E458" i="2"/>
  <c r="E288" i="2"/>
  <c r="E472" i="2"/>
  <c r="E504" i="2"/>
  <c r="E536" i="2"/>
  <c r="E576" i="2"/>
  <c r="E315" i="2"/>
  <c r="E352" i="2"/>
  <c r="E384" i="2"/>
  <c r="E424" i="2"/>
  <c r="E464" i="2"/>
  <c r="J670" i="1"/>
  <c r="K660" i="1"/>
  <c r="K628" i="1"/>
  <c r="J612" i="1"/>
  <c r="I580" i="1"/>
  <c r="F417" i="1"/>
  <c r="E162" i="2"/>
  <c r="Z405" i="1"/>
  <c r="Z401" i="1"/>
  <c r="Z397" i="1"/>
  <c r="Z389" i="1"/>
  <c r="Z381" i="1"/>
  <c r="Z377" i="1"/>
  <c r="Z373" i="1"/>
  <c r="Z365" i="1"/>
  <c r="Z357" i="1"/>
  <c r="Z353" i="1"/>
  <c r="Z349" i="1"/>
  <c r="Z345" i="1"/>
  <c r="Z341" i="1"/>
  <c r="Z337" i="1"/>
  <c r="Z333" i="1"/>
  <c r="F329" i="1"/>
  <c r="E114" i="2"/>
  <c r="F325" i="1"/>
  <c r="E110" i="2"/>
  <c r="Z321" i="1"/>
  <c r="Z313" i="1"/>
  <c r="Z301" i="1"/>
  <c r="F293" i="1"/>
  <c r="G293" i="1" s="1"/>
  <c r="J293" i="1" s="1"/>
  <c r="E82" i="2"/>
  <c r="F289" i="1"/>
  <c r="E78" i="2"/>
  <c r="Z285" i="1"/>
  <c r="Z281" i="1"/>
  <c r="Z277" i="1"/>
  <c r="Z273" i="1"/>
  <c r="Z269" i="1"/>
  <c r="Z265" i="1"/>
  <c r="Z261" i="1"/>
  <c r="Z257" i="1"/>
  <c r="Z253" i="1"/>
  <c r="F249" i="1"/>
  <c r="E66" i="2"/>
  <c r="Z245" i="1"/>
  <c r="F241" i="1"/>
  <c r="Z241" i="1" s="1"/>
  <c r="E500" i="2"/>
  <c r="Z237" i="1"/>
  <c r="F233" i="1"/>
  <c r="G233" i="1" s="1"/>
  <c r="E62" i="2"/>
  <c r="Z229" i="1"/>
  <c r="Z225" i="1"/>
  <c r="Z221" i="1"/>
  <c r="F217" i="1"/>
  <c r="G217" i="1" s="1"/>
  <c r="I217" i="1" s="1"/>
  <c r="E484" i="2"/>
  <c r="Z205" i="1"/>
  <c r="Z201" i="1"/>
  <c r="Z197" i="1"/>
  <c r="Z193" i="1"/>
  <c r="F189" i="1"/>
  <c r="E42" i="2"/>
  <c r="F180" i="1"/>
  <c r="E36" i="2"/>
  <c r="G172" i="1"/>
  <c r="I172" i="1" s="1"/>
  <c r="Z172" i="1"/>
  <c r="F168" i="1"/>
  <c r="G168" i="1" s="1"/>
  <c r="I168" i="1" s="1"/>
  <c r="E460" i="2"/>
  <c r="G164" i="1"/>
  <c r="Z164" i="1"/>
  <c r="G160" i="1"/>
  <c r="I160" i="1" s="1"/>
  <c r="Z160" i="1"/>
  <c r="F156" i="1"/>
  <c r="E452" i="2"/>
  <c r="G152" i="1"/>
  <c r="Z152" i="1"/>
  <c r="G148" i="1"/>
  <c r="Z148" i="1"/>
  <c r="F144" i="1"/>
  <c r="E444" i="2"/>
  <c r="G140" i="1"/>
  <c r="I140" i="1" s="1"/>
  <c r="Z140" i="1"/>
  <c r="F136" i="1"/>
  <c r="E436" i="2"/>
  <c r="G132" i="1"/>
  <c r="Z132" i="1"/>
  <c r="G128" i="1"/>
  <c r="I128" i="1" s="1"/>
  <c r="Z128" i="1"/>
  <c r="F124" i="1"/>
  <c r="E28" i="2"/>
  <c r="F120" i="1"/>
  <c r="E422" i="2"/>
  <c r="G116" i="1"/>
  <c r="Z116" i="1"/>
  <c r="F112" i="1"/>
  <c r="Z112" i="1" s="1"/>
  <c r="E420" i="2"/>
  <c r="G108" i="1"/>
  <c r="I108" i="1" s="1"/>
  <c r="Z108" i="1"/>
  <c r="F104" i="1"/>
  <c r="E414" i="2"/>
  <c r="G100" i="1"/>
  <c r="Z100" i="1"/>
  <c r="F96" i="1"/>
  <c r="E406" i="2"/>
  <c r="G92" i="1"/>
  <c r="I92" i="1" s="1"/>
  <c r="Z92" i="1"/>
  <c r="F88" i="1"/>
  <c r="G88" i="1" s="1"/>
  <c r="I88" i="1" s="1"/>
  <c r="E398" i="2"/>
  <c r="G84" i="1"/>
  <c r="Z84" i="1"/>
  <c r="G80" i="1"/>
  <c r="I80" i="1" s="1"/>
  <c r="Z80" i="1"/>
  <c r="F76" i="1"/>
  <c r="E388" i="2"/>
  <c r="G72" i="1"/>
  <c r="Z72" i="1"/>
  <c r="F68" i="1"/>
  <c r="E380" i="2"/>
  <c r="G64" i="1"/>
  <c r="I64" i="1" s="1"/>
  <c r="Z64" i="1"/>
  <c r="F60" i="1"/>
  <c r="E374" i="2"/>
  <c r="F56" i="1"/>
  <c r="Z56" i="1" s="1"/>
  <c r="E372" i="2"/>
  <c r="G52" i="1"/>
  <c r="Z52" i="1"/>
  <c r="F48" i="1"/>
  <c r="E366" i="2"/>
  <c r="F44" i="1"/>
  <c r="E364" i="2"/>
  <c r="G40" i="1"/>
  <c r="I40" i="1" s="1"/>
  <c r="Z40" i="1"/>
  <c r="G36" i="1"/>
  <c r="Z36" i="1"/>
  <c r="G32" i="1"/>
  <c r="I32" i="1" s="1"/>
  <c r="G28" i="1"/>
  <c r="Z28" i="1"/>
  <c r="F24" i="1"/>
  <c r="E345" i="2"/>
  <c r="F680" i="1"/>
  <c r="E341" i="2"/>
  <c r="K635" i="1"/>
  <c r="I587" i="1"/>
  <c r="J574" i="1"/>
  <c r="I562" i="1"/>
  <c r="I554" i="1"/>
  <c r="I550" i="1"/>
  <c r="J546" i="1"/>
  <c r="J542" i="1"/>
  <c r="K526" i="1"/>
  <c r="K522" i="1"/>
  <c r="I518" i="1"/>
  <c r="I514" i="1"/>
  <c r="I510" i="1"/>
  <c r="I502" i="1"/>
  <c r="I494" i="1"/>
  <c r="I482" i="1"/>
  <c r="I478" i="1"/>
  <c r="I474" i="1"/>
  <c r="I466" i="1"/>
  <c r="J458" i="1"/>
  <c r="I450" i="1"/>
  <c r="J446" i="1"/>
  <c r="J442" i="1"/>
  <c r="K677" i="1"/>
  <c r="K654" i="1"/>
  <c r="J638" i="1"/>
  <c r="K606" i="1"/>
  <c r="K673" i="1"/>
  <c r="K605" i="1"/>
  <c r="Z574" i="1"/>
  <c r="F570" i="1"/>
  <c r="G570" i="1" s="1"/>
  <c r="J570" i="1" s="1"/>
  <c r="E262" i="2"/>
  <c r="F566" i="1"/>
  <c r="Z566" i="1" s="1"/>
  <c r="E606" i="2"/>
  <c r="Z562" i="1"/>
  <c r="Z558" i="1"/>
  <c r="Z554" i="1"/>
  <c r="Z550" i="1"/>
  <c r="Z546" i="1"/>
  <c r="Z542" i="1"/>
  <c r="F538" i="1"/>
  <c r="Z538" i="1" s="1"/>
  <c r="E242" i="2"/>
  <c r="F534" i="1"/>
  <c r="G534" i="1" s="1"/>
  <c r="I534" i="1" s="1"/>
  <c r="E238" i="2"/>
  <c r="Z530" i="1"/>
  <c r="Z526" i="1"/>
  <c r="Z522" i="1"/>
  <c r="Z518" i="1"/>
  <c r="Z514" i="1"/>
  <c r="Z510" i="1"/>
  <c r="F506" i="1"/>
  <c r="Z506" i="1" s="1"/>
  <c r="E590" i="2"/>
  <c r="Z502" i="1"/>
  <c r="F498" i="1"/>
  <c r="E214" i="2"/>
  <c r="Z494" i="1"/>
  <c r="Z490" i="1"/>
  <c r="F486" i="1"/>
  <c r="E572" i="2"/>
  <c r="Z482" i="1"/>
  <c r="Z478" i="1"/>
  <c r="Z474" i="1"/>
  <c r="F470" i="1"/>
  <c r="E564" i="2"/>
  <c r="Z466" i="1"/>
  <c r="Z458" i="1"/>
  <c r="F454" i="1"/>
  <c r="E194" i="2"/>
  <c r="Z450" i="1"/>
  <c r="Z446" i="1"/>
  <c r="Z442" i="1"/>
  <c r="F438" i="1"/>
  <c r="G438" i="1" s="1"/>
  <c r="J438" i="1" s="1"/>
  <c r="E182" i="2"/>
  <c r="F434" i="1"/>
  <c r="E178" i="2"/>
  <c r="F430" i="1"/>
  <c r="Z430" i="1" s="1"/>
  <c r="E174" i="2"/>
  <c r="F426" i="1"/>
  <c r="G426" i="1" s="1"/>
  <c r="J426" i="1" s="1"/>
  <c r="E170" i="2"/>
  <c r="F422" i="1"/>
  <c r="G422" i="1" s="1"/>
  <c r="I422" i="1" s="1"/>
  <c r="E166" i="2"/>
  <c r="Z576" i="1"/>
  <c r="Z580" i="1"/>
  <c r="Z584" i="1"/>
  <c r="Z588" i="1"/>
  <c r="Z592" i="1"/>
  <c r="Z596" i="1"/>
  <c r="Z600" i="1"/>
  <c r="F604" i="1"/>
  <c r="E278" i="2"/>
  <c r="F608" i="1"/>
  <c r="E282" i="2"/>
  <c r="Z612" i="1"/>
  <c r="Z616" i="1"/>
  <c r="Z620" i="1"/>
  <c r="Z624" i="1"/>
  <c r="Z628" i="1"/>
  <c r="F632" i="1"/>
  <c r="E630" i="2"/>
  <c r="Z636" i="1"/>
  <c r="Z640" i="1"/>
  <c r="F644" i="1"/>
  <c r="E308" i="2"/>
  <c r="Z648" i="1"/>
  <c r="Z652" i="1"/>
  <c r="Z656" i="1"/>
  <c r="Z660" i="1"/>
  <c r="Z668" i="1"/>
  <c r="G667" i="1"/>
  <c r="G419" i="1"/>
  <c r="G403" i="1"/>
  <c r="I403" i="1" s="1"/>
  <c r="G391" i="1"/>
  <c r="J391" i="1" s="1"/>
  <c r="G387" i="1"/>
  <c r="I387" i="1" s="1"/>
  <c r="G367" i="1"/>
  <c r="G355" i="1"/>
  <c r="J355" i="1" s="1"/>
  <c r="G351" i="1"/>
  <c r="G343" i="1"/>
  <c r="J343" i="1"/>
  <c r="G331" i="1"/>
  <c r="G323" i="1"/>
  <c r="J323" i="1" s="1"/>
  <c r="G319" i="1"/>
  <c r="G315" i="1"/>
  <c r="J315" i="1" s="1"/>
  <c r="G307" i="1"/>
  <c r="G287" i="1"/>
  <c r="G283" i="1"/>
  <c r="J283" i="1" s="1"/>
  <c r="G279" i="1"/>
  <c r="G275" i="1"/>
  <c r="H275" i="1" s="1"/>
  <c r="G263" i="1"/>
  <c r="I263" i="1" s="1"/>
  <c r="G255" i="1"/>
  <c r="G247" i="1"/>
  <c r="G239" i="1"/>
  <c r="H239" i="1" s="1"/>
  <c r="G235" i="1"/>
  <c r="I235" i="1" s="1"/>
  <c r="G231" i="1"/>
  <c r="G227" i="1"/>
  <c r="G223" i="1"/>
  <c r="J223" i="1" s="1"/>
  <c r="G219" i="1"/>
  <c r="G215" i="1"/>
  <c r="G207" i="1"/>
  <c r="I207" i="1" s="1"/>
  <c r="G203" i="1"/>
  <c r="G199" i="1"/>
  <c r="J199" i="1" s="1"/>
  <c r="G195" i="1"/>
  <c r="J195" i="1" s="1"/>
  <c r="G187" i="1"/>
  <c r="G679" i="1"/>
  <c r="K679" i="1" s="1"/>
  <c r="E41" i="2"/>
  <c r="E13" i="2"/>
  <c r="E21" i="2"/>
  <c r="E37" i="2"/>
  <c r="E89" i="2"/>
  <c r="E39" i="2"/>
  <c r="E68" i="2"/>
  <c r="E85" i="2"/>
  <c r="E113" i="2"/>
  <c r="E152" i="2"/>
  <c r="E168" i="2"/>
  <c r="E184" i="2"/>
  <c r="E200" i="2"/>
  <c r="E216" i="2"/>
  <c r="E232" i="2"/>
  <c r="E248" i="2"/>
  <c r="E269" i="2"/>
  <c r="E293" i="2"/>
  <c r="E328" i="2"/>
  <c r="E367" i="2"/>
  <c r="E399" i="2"/>
  <c r="E431" i="2"/>
  <c r="E463" i="2"/>
  <c r="E495" i="2"/>
  <c r="E527" i="2"/>
  <c r="E559" i="2"/>
  <c r="E591" i="2"/>
  <c r="E623" i="2"/>
  <c r="E611" i="2"/>
  <c r="E121" i="2"/>
  <c r="E141" i="2"/>
  <c r="E173" i="2"/>
  <c r="E205" i="2"/>
  <c r="E237" i="2"/>
  <c r="E259" i="2"/>
  <c r="E287" i="2"/>
  <c r="E314" i="2"/>
  <c r="E353" i="2"/>
  <c r="E385" i="2"/>
  <c r="E417" i="2"/>
  <c r="E449" i="2"/>
  <c r="E489" i="2"/>
  <c r="E521" i="2"/>
  <c r="E553" i="2"/>
  <c r="E593" i="2"/>
  <c r="E625" i="2"/>
  <c r="E411" i="2"/>
  <c r="E507" i="2"/>
  <c r="E579" i="2"/>
  <c r="E56" i="2"/>
  <c r="E72" i="2"/>
  <c r="E92" i="2"/>
  <c r="E108" i="2"/>
  <c r="E124" i="2"/>
  <c r="E143" i="2"/>
  <c r="E159" i="2"/>
  <c r="E175" i="2"/>
  <c r="E191" i="2"/>
  <c r="E207" i="2"/>
  <c r="E223" i="2"/>
  <c r="E239" i="2"/>
  <c r="E261" i="2"/>
  <c r="E279" i="2"/>
  <c r="E313" i="2"/>
  <c r="E340" i="2"/>
  <c r="E371" i="2"/>
  <c r="E451" i="2"/>
  <c r="E499" i="2"/>
  <c r="E30" i="2"/>
  <c r="E58" i="2"/>
  <c r="E90" i="2"/>
  <c r="E123" i="2"/>
  <c r="E145" i="2"/>
  <c r="E177" i="2"/>
  <c r="E209" i="2"/>
  <c r="E241" i="2"/>
  <c r="E265" i="2"/>
  <c r="E283" i="2"/>
  <c r="E318" i="2"/>
  <c r="E357" i="2"/>
  <c r="E389" i="2"/>
  <c r="E421" i="2"/>
  <c r="E453" i="2"/>
  <c r="E493" i="2"/>
  <c r="E525" i="2"/>
  <c r="E557" i="2"/>
  <c r="E589" i="2"/>
  <c r="E637" i="2"/>
  <c r="E310" i="2"/>
  <c r="E498" i="2"/>
  <c r="E530" i="2"/>
  <c r="E570" i="2"/>
  <c r="E602" i="2"/>
  <c r="E337" i="2"/>
  <c r="E354" i="2"/>
  <c r="E386" i="2"/>
  <c r="E418" i="2"/>
  <c r="E450" i="2"/>
  <c r="E608" i="2"/>
  <c r="E312" i="2"/>
  <c r="E496" i="2"/>
  <c r="E528" i="2"/>
  <c r="E560" i="2"/>
  <c r="E618" i="2"/>
  <c r="E339" i="2"/>
  <c r="E376" i="2"/>
  <c r="E416" i="2"/>
  <c r="E448" i="2"/>
  <c r="I187" i="1"/>
  <c r="I227" i="1"/>
  <c r="I247" i="1"/>
  <c r="J351" i="1"/>
  <c r="J367" i="1"/>
  <c r="I419" i="1"/>
  <c r="I203" i="1"/>
  <c r="J287" i="1"/>
  <c r="J319" i="1"/>
  <c r="Z426" i="1"/>
  <c r="G538" i="1"/>
  <c r="J538" i="1" s="1"/>
  <c r="Z570" i="1"/>
  <c r="G24" i="1"/>
  <c r="H24" i="1" s="1"/>
  <c r="Z24" i="1"/>
  <c r="G68" i="1"/>
  <c r="Z68" i="1"/>
  <c r="G156" i="1"/>
  <c r="Z168" i="1"/>
  <c r="G180" i="1"/>
  <c r="J180" i="1" s="1"/>
  <c r="Z180" i="1"/>
  <c r="H210" i="1"/>
  <c r="J250" i="1"/>
  <c r="J314" i="1"/>
  <c r="I330" i="1"/>
  <c r="I354" i="1"/>
  <c r="I406" i="1"/>
  <c r="Z457" i="1"/>
  <c r="G457" i="1"/>
  <c r="I457" i="1" s="1"/>
  <c r="Z521" i="1"/>
  <c r="G521" i="1"/>
  <c r="Z529" i="1"/>
  <c r="G529" i="1"/>
  <c r="K529" i="1" s="1"/>
  <c r="Z553" i="1"/>
  <c r="G553" i="1"/>
  <c r="I553" i="1" s="1"/>
  <c r="I39" i="1"/>
  <c r="I55" i="1"/>
  <c r="I71" i="1"/>
  <c r="I99" i="1"/>
  <c r="G127" i="1"/>
  <c r="Z127" i="1"/>
  <c r="I143" i="1"/>
  <c r="I159" i="1"/>
  <c r="I175" i="1"/>
  <c r="Z308" i="1"/>
  <c r="G308" i="1"/>
  <c r="I308" i="1" s="1"/>
  <c r="Z316" i="1"/>
  <c r="G316" i="1"/>
  <c r="I316" i="1" s="1"/>
  <c r="Z372" i="1"/>
  <c r="G372" i="1"/>
  <c r="J372" i="1" s="1"/>
  <c r="Z380" i="1"/>
  <c r="Z396" i="1"/>
  <c r="G396" i="1"/>
  <c r="I396" i="1" s="1"/>
  <c r="H209" i="1"/>
  <c r="J253" i="1"/>
  <c r="J285" i="1"/>
  <c r="J321" i="1"/>
  <c r="I353" i="1"/>
  <c r="J377" i="1"/>
  <c r="G444" i="1"/>
  <c r="I444" i="1" s="1"/>
  <c r="Z460" i="1"/>
  <c r="Z468" i="1"/>
  <c r="G468" i="1"/>
  <c r="I468" i="1" s="1"/>
  <c r="Z548" i="1"/>
  <c r="G548" i="1"/>
  <c r="G564" i="1"/>
  <c r="I30" i="1"/>
  <c r="H46" i="1"/>
  <c r="I74" i="1"/>
  <c r="G86" i="1"/>
  <c r="I86" i="1" s="1"/>
  <c r="Z86" i="1"/>
  <c r="I106" i="1"/>
  <c r="G138" i="1"/>
  <c r="I138" i="1" s="1"/>
  <c r="Z138" i="1"/>
  <c r="J188" i="1"/>
  <c r="K360" i="1"/>
  <c r="I416" i="1"/>
  <c r="Z681" i="1"/>
  <c r="G681" i="1"/>
  <c r="I681" i="1" s="1"/>
  <c r="Z595" i="1"/>
  <c r="G595" i="1"/>
  <c r="I595" i="1" s="1"/>
  <c r="Z487" i="1"/>
  <c r="Z495" i="1"/>
  <c r="G495" i="1"/>
  <c r="I33" i="1"/>
  <c r="I45" i="1"/>
  <c r="I57" i="1"/>
  <c r="I73" i="1"/>
  <c r="I105" i="1"/>
  <c r="G117" i="1"/>
  <c r="Z117" i="1"/>
  <c r="G129" i="1"/>
  <c r="I129" i="1" s="1"/>
  <c r="Z129" i="1"/>
  <c r="I141" i="1"/>
  <c r="Z198" i="1"/>
  <c r="G198" i="1"/>
  <c r="Z206" i="1"/>
  <c r="G206" i="1"/>
  <c r="I206" i="1" s="1"/>
  <c r="Z230" i="1"/>
  <c r="G230" i="1"/>
  <c r="J230" i="1" s="1"/>
  <c r="Z278" i="1"/>
  <c r="G278" i="1"/>
  <c r="I278" i="1" s="1"/>
  <c r="Z310" i="1"/>
  <c r="G310" i="1"/>
  <c r="Z350" i="1"/>
  <c r="G350" i="1"/>
  <c r="J350" i="1" s="1"/>
  <c r="Z390" i="1"/>
  <c r="G390" i="1"/>
  <c r="I390" i="1" s="1"/>
  <c r="J219" i="1"/>
  <c r="J255" i="1"/>
  <c r="K667" i="1"/>
  <c r="I52" i="1"/>
  <c r="I72" i="1"/>
  <c r="I84" i="1"/>
  <c r="G136" i="1"/>
  <c r="Z136" i="1"/>
  <c r="J148" i="1"/>
  <c r="Z217" i="1"/>
  <c r="G241" i="1"/>
  <c r="I241" i="1" s="1"/>
  <c r="Z289" i="1"/>
  <c r="G289" i="1"/>
  <c r="K663" i="1"/>
  <c r="J202" i="1"/>
  <c r="I262" i="1"/>
  <c r="J286" i="1"/>
  <c r="J326" i="1"/>
  <c r="J366" i="1"/>
  <c r="I31" i="1"/>
  <c r="I87" i="1"/>
  <c r="I103" i="1"/>
  <c r="I119" i="1"/>
  <c r="I197" i="1"/>
  <c r="I237" i="1"/>
  <c r="I273" i="1"/>
  <c r="J349" i="1"/>
  <c r="H373" i="1"/>
  <c r="Z622" i="1"/>
  <c r="G622" i="1"/>
  <c r="K622" i="1" s="1"/>
  <c r="Z598" i="1"/>
  <c r="G598" i="1"/>
  <c r="I34" i="1"/>
  <c r="I150" i="1"/>
  <c r="I183" i="1"/>
  <c r="Z191" i="1"/>
  <c r="G191" i="1"/>
  <c r="Z271" i="1"/>
  <c r="G271" i="1"/>
  <c r="J271" i="1" s="1"/>
  <c r="Z327" i="1"/>
  <c r="Z399" i="1"/>
  <c r="G399" i="1"/>
  <c r="J399" i="1" s="1"/>
  <c r="Z407" i="1"/>
  <c r="G407" i="1"/>
  <c r="I407" i="1" s="1"/>
  <c r="H232" i="1"/>
  <c r="I312" i="1"/>
  <c r="I412" i="1"/>
  <c r="H25" i="1"/>
  <c r="G37" i="1"/>
  <c r="Z37" i="1"/>
  <c r="I49" i="1"/>
  <c r="H61" i="1"/>
  <c r="I77" i="1"/>
  <c r="I145" i="1"/>
  <c r="I169" i="1"/>
  <c r="I215" i="1"/>
  <c r="J231" i="1"/>
  <c r="I279" i="1"/>
  <c r="H307" i="1"/>
  <c r="I331" i="1"/>
  <c r="Z644" i="1"/>
  <c r="G644" i="1"/>
  <c r="Z604" i="1"/>
  <c r="G604" i="1"/>
  <c r="Z422" i="1"/>
  <c r="G430" i="1"/>
  <c r="I430" i="1" s="1"/>
  <c r="Z470" i="1"/>
  <c r="G470" i="1"/>
  <c r="Z534" i="1"/>
  <c r="G566" i="1"/>
  <c r="Z680" i="1"/>
  <c r="G680" i="1"/>
  <c r="K680" i="1" s="1"/>
  <c r="I152" i="1"/>
  <c r="H164" i="1"/>
  <c r="J258" i="1"/>
  <c r="I298" i="1"/>
  <c r="Z653" i="1"/>
  <c r="G653" i="1"/>
  <c r="Z629" i="1"/>
  <c r="G629" i="1"/>
  <c r="Z621" i="1"/>
  <c r="G493" i="1"/>
  <c r="Z517" i="1"/>
  <c r="G517" i="1"/>
  <c r="G525" i="1"/>
  <c r="K525" i="1" s="1"/>
  <c r="G23" i="1"/>
  <c r="H23" i="1" s="1"/>
  <c r="Z23" i="1"/>
  <c r="I151" i="1"/>
  <c r="I167" i="1"/>
  <c r="J184" i="1"/>
  <c r="G208" i="1"/>
  <c r="Z240" i="1"/>
  <c r="G240" i="1"/>
  <c r="H240" i="1" s="1"/>
  <c r="Z320" i="1"/>
  <c r="G320" i="1"/>
  <c r="J320" i="1" s="1"/>
  <c r="Z344" i="1"/>
  <c r="G344" i="1"/>
  <c r="H344" i="1" s="1"/>
  <c r="Z392" i="1"/>
  <c r="G392" i="1"/>
  <c r="I225" i="1"/>
  <c r="J269" i="1"/>
  <c r="I401" i="1"/>
  <c r="Z440" i="1"/>
  <c r="G440" i="1"/>
  <c r="I440" i="1" s="1"/>
  <c r="Z448" i="1"/>
  <c r="G448" i="1"/>
  <c r="I448" i="1" s="1"/>
  <c r="Z504" i="1"/>
  <c r="G504" i="1"/>
  <c r="Z544" i="1"/>
  <c r="G544" i="1"/>
  <c r="J544" i="1" s="1"/>
  <c r="G552" i="1"/>
  <c r="J552" i="1" s="1"/>
  <c r="Z560" i="1"/>
  <c r="G560" i="1"/>
  <c r="Z661" i="1"/>
  <c r="G661" i="1"/>
  <c r="Z674" i="1"/>
  <c r="G674" i="1"/>
  <c r="H22" i="1"/>
  <c r="I38" i="1"/>
  <c r="I54" i="1"/>
  <c r="G78" i="1"/>
  <c r="H78" i="1" s="1"/>
  <c r="Z78" i="1"/>
  <c r="I90" i="1"/>
  <c r="G102" i="1"/>
  <c r="I102" i="1" s="1"/>
  <c r="Z102" i="1"/>
  <c r="I142" i="1"/>
  <c r="I154" i="1"/>
  <c r="J204" i="1"/>
  <c r="I260" i="1"/>
  <c r="J296" i="1"/>
  <c r="Z666" i="1"/>
  <c r="G666" i="1"/>
  <c r="J666" i="1" s="1"/>
  <c r="Z655" i="1"/>
  <c r="G655" i="1"/>
  <c r="Z583" i="1"/>
  <c r="G583" i="1"/>
  <c r="Z575" i="1"/>
  <c r="G575" i="1"/>
  <c r="J575" i="1" s="1"/>
  <c r="Z483" i="1"/>
  <c r="G483" i="1"/>
  <c r="Z539" i="1"/>
  <c r="G539" i="1"/>
  <c r="I539" i="1" s="1"/>
  <c r="G29" i="1"/>
  <c r="I29" i="1" s="1"/>
  <c r="Z29" i="1"/>
  <c r="H81" i="1"/>
  <c r="G113" i="1"/>
  <c r="Z113" i="1"/>
  <c r="I121" i="1"/>
  <c r="J133" i="1"/>
  <c r="J161" i="1"/>
  <c r="Z306" i="1"/>
  <c r="G306" i="1"/>
  <c r="I306" i="1" s="1"/>
  <c r="Z338" i="1"/>
  <c r="G338" i="1"/>
  <c r="I36" i="1"/>
  <c r="G56" i="1"/>
  <c r="I56" i="1" s="1"/>
  <c r="Z76" i="1"/>
  <c r="I100" i="1"/>
  <c r="G120" i="1"/>
  <c r="I120" i="1" s="1"/>
  <c r="Z120" i="1"/>
  <c r="I132" i="1"/>
  <c r="Z189" i="1"/>
  <c r="G189" i="1"/>
  <c r="J189" i="1" s="1"/>
  <c r="Z293" i="1"/>
  <c r="Z325" i="1"/>
  <c r="G325" i="1"/>
  <c r="J325" i="1" s="1"/>
  <c r="J254" i="1"/>
  <c r="J334" i="1"/>
  <c r="I410" i="1"/>
  <c r="G35" i="1"/>
  <c r="I51" i="1"/>
  <c r="I67" i="1"/>
  <c r="G79" i="1"/>
  <c r="I79" i="1" s="1"/>
  <c r="Z79" i="1"/>
  <c r="H111" i="1"/>
  <c r="I139" i="1"/>
  <c r="J171" i="1"/>
  <c r="I301" i="1"/>
  <c r="Z642" i="1"/>
  <c r="G642" i="1"/>
  <c r="J642" i="1" s="1"/>
  <c r="Z618" i="1"/>
  <c r="G618" i="1"/>
  <c r="K618" i="1" s="1"/>
  <c r="Z610" i="1"/>
  <c r="G610" i="1"/>
  <c r="I26" i="1"/>
  <c r="I42" i="1"/>
  <c r="H82" i="1"/>
  <c r="G94" i="1"/>
  <c r="Z94" i="1"/>
  <c r="I118" i="1"/>
  <c r="I134" i="1"/>
  <c r="Z146" i="1"/>
  <c r="K158" i="1"/>
  <c r="Z211" i="1"/>
  <c r="G211" i="1"/>
  <c r="I211" i="1" s="1"/>
  <c r="Z243" i="1"/>
  <c r="G243" i="1"/>
  <c r="I243" i="1" s="1"/>
  <c r="Z267" i="1"/>
  <c r="G267" i="1"/>
  <c r="Z291" i="1"/>
  <c r="G291" i="1"/>
  <c r="J291" i="1" s="1"/>
  <c r="Z299" i="1"/>
  <c r="G299" i="1"/>
  <c r="I299" i="1" s="1"/>
  <c r="Z339" i="1"/>
  <c r="G339" i="1"/>
  <c r="I339" i="1" s="1"/>
  <c r="Z371" i="1"/>
  <c r="G371" i="1"/>
  <c r="Z379" i="1"/>
  <c r="G379" i="1"/>
  <c r="I379" i="1" s="1"/>
  <c r="Z411" i="1"/>
  <c r="G411" i="1"/>
  <c r="I411" i="1" s="1"/>
  <c r="H248" i="1"/>
  <c r="J368" i="1"/>
  <c r="H21" i="1"/>
  <c r="I41" i="1"/>
  <c r="I69" i="1"/>
  <c r="I101" i="1"/>
  <c r="I125" i="1"/>
  <c r="I137" i="1"/>
  <c r="I153" i="1"/>
  <c r="G165" i="1"/>
  <c r="H165" i="1" s="1"/>
  <c r="Z165" i="1"/>
  <c r="G177" i="1"/>
  <c r="I177" i="1" s="1"/>
  <c r="Z177" i="1"/>
  <c r="K610" i="1"/>
  <c r="I35" i="1"/>
  <c r="K674" i="1"/>
  <c r="K661" i="1"/>
  <c r="I560" i="1"/>
  <c r="I504" i="1"/>
  <c r="I517" i="1"/>
  <c r="I136" i="1"/>
  <c r="I117" i="1"/>
  <c r="I564" i="1"/>
  <c r="K521" i="1"/>
  <c r="I94" i="1"/>
  <c r="J208" i="1"/>
  <c r="I493" i="1"/>
  <c r="K629" i="1"/>
  <c r="J653" i="1"/>
  <c r="J310" i="1"/>
  <c r="J198" i="1"/>
  <c r="I548" i="1"/>
  <c r="I371" i="1"/>
  <c r="I267" i="1"/>
  <c r="J338" i="1"/>
  <c r="I470" i="1"/>
  <c r="K644" i="1"/>
  <c r="I37" i="1"/>
  <c r="H191" i="1"/>
  <c r="K598" i="1"/>
  <c r="I495" i="1"/>
  <c r="I127" i="1"/>
  <c r="I156" i="1"/>
  <c r="I68" i="1"/>
  <c r="I483" i="1"/>
  <c r="J583" i="1"/>
  <c r="K655" i="1"/>
  <c r="J289" i="1"/>
  <c r="G329" i="1"/>
  <c r="Z329" i="1"/>
  <c r="J236" i="1"/>
  <c r="Z135" i="1"/>
  <c r="I222" i="1"/>
  <c r="J302" i="1"/>
  <c r="G284" i="1"/>
  <c r="Z378" i="1"/>
  <c r="H345" i="1"/>
  <c r="I224" i="1"/>
  <c r="I166" i="1"/>
  <c r="I567" i="1"/>
  <c r="J437" i="1"/>
  <c r="I566" i="1"/>
  <c r="J392" i="1"/>
  <c r="Z498" i="1"/>
  <c r="G498" i="1"/>
  <c r="I252" i="1"/>
  <c r="G185" i="1"/>
  <c r="Z185" i="1"/>
  <c r="I555" i="1"/>
  <c r="I543" i="1"/>
  <c r="I488" i="1"/>
  <c r="I465" i="1"/>
  <c r="K604" i="1"/>
  <c r="I313" i="1"/>
  <c r="G251" i="1"/>
  <c r="I251" i="1" s="1"/>
  <c r="Z251" i="1"/>
  <c r="H192" i="1"/>
  <c r="G66" i="1"/>
  <c r="Z66" i="1"/>
  <c r="K530" i="1"/>
  <c r="G672" i="1"/>
  <c r="G256" i="1"/>
  <c r="Z131" i="1"/>
  <c r="G131" i="1"/>
  <c r="I565" i="1"/>
  <c r="I116" i="1"/>
  <c r="K675" i="1"/>
  <c r="G386" i="1"/>
  <c r="Z386" i="1"/>
  <c r="G375" i="1"/>
  <c r="Z359" i="1"/>
  <c r="G359" i="1"/>
  <c r="J359" i="1" s="1"/>
  <c r="I511" i="1"/>
  <c r="I28" i="1"/>
  <c r="G363" i="1"/>
  <c r="Z363" i="1"/>
  <c r="J433" i="1"/>
  <c r="I427" i="1"/>
  <c r="I596" i="1"/>
  <c r="I637" i="1"/>
  <c r="K651" i="1"/>
  <c r="Z104" i="1"/>
  <c r="G104" i="1"/>
  <c r="Z233" i="1"/>
  <c r="J382" i="1"/>
  <c r="G402" i="1"/>
  <c r="Z402" i="1"/>
  <c r="I551" i="1"/>
  <c r="I509" i="1"/>
  <c r="K590" i="1"/>
  <c r="I402" i="4"/>
  <c r="J378" i="4"/>
  <c r="J362" i="4"/>
  <c r="I132" i="4"/>
  <c r="P590" i="4"/>
  <c r="AC590" i="4" s="1"/>
  <c r="Z590" i="4"/>
  <c r="G590" i="4"/>
  <c r="P558" i="4"/>
  <c r="Z558" i="4"/>
  <c r="G558" i="4"/>
  <c r="P551" i="4"/>
  <c r="G551" i="4"/>
  <c r="Z545" i="4"/>
  <c r="P526" i="4"/>
  <c r="AF526" i="4" s="1"/>
  <c r="Z526" i="4"/>
  <c r="G526" i="4"/>
  <c r="Z519" i="4"/>
  <c r="P519" i="4"/>
  <c r="G519" i="4"/>
  <c r="G513" i="4"/>
  <c r="P494" i="4"/>
  <c r="AC494" i="4" s="1"/>
  <c r="Z494" i="4"/>
  <c r="G494" i="4"/>
  <c r="Z487" i="4"/>
  <c r="P487" i="4"/>
  <c r="AC487" i="4" s="1"/>
  <c r="G487" i="4"/>
  <c r="Z481" i="4"/>
  <c r="P481" i="4"/>
  <c r="G481" i="4"/>
  <c r="P462" i="4"/>
  <c r="AC462" i="4" s="1"/>
  <c r="Z462" i="4"/>
  <c r="G462" i="4"/>
  <c r="Z455" i="4"/>
  <c r="P455" i="4"/>
  <c r="G455" i="4"/>
  <c r="Z449" i="4"/>
  <c r="P449" i="4"/>
  <c r="AF449" i="4" s="1"/>
  <c r="G449" i="4"/>
  <c r="P430" i="4"/>
  <c r="Z430" i="4"/>
  <c r="G430" i="4"/>
  <c r="Z423" i="4"/>
  <c r="Z417" i="4"/>
  <c r="P417" i="4"/>
  <c r="G417" i="4"/>
  <c r="P404" i="4"/>
  <c r="AC404" i="4" s="1"/>
  <c r="P398" i="4"/>
  <c r="AF398" i="4" s="1"/>
  <c r="Z398" i="4"/>
  <c r="Z385" i="4"/>
  <c r="P385" i="4"/>
  <c r="G385" i="4"/>
  <c r="Z372" i="4"/>
  <c r="P372" i="4"/>
  <c r="AC372" i="4" s="1"/>
  <c r="P366" i="4"/>
  <c r="AF366" i="4" s="1"/>
  <c r="Z366" i="4"/>
  <c r="Z353" i="4"/>
  <c r="Z340" i="4"/>
  <c r="P340" i="4"/>
  <c r="P327" i="4"/>
  <c r="Z327" i="4"/>
  <c r="G327" i="4"/>
  <c r="Z321" i="4"/>
  <c r="P321" i="4"/>
  <c r="G321" i="4"/>
  <c r="Z308" i="4"/>
  <c r="P308" i="4"/>
  <c r="G308" i="4"/>
  <c r="Z289" i="4"/>
  <c r="P289" i="4"/>
  <c r="G289" i="4"/>
  <c r="G276" i="4"/>
  <c r="P238" i="4"/>
  <c r="Z212" i="4"/>
  <c r="P212" i="4"/>
  <c r="AF212" i="4" s="1"/>
  <c r="Z206" i="4"/>
  <c r="P206" i="4"/>
  <c r="G206" i="4"/>
  <c r="Z193" i="4"/>
  <c r="P193" i="4"/>
  <c r="G193" i="4"/>
  <c r="Z180" i="4"/>
  <c r="P180" i="4"/>
  <c r="AC180" i="4" s="1"/>
  <c r="Z174" i="4"/>
  <c r="P174" i="4"/>
  <c r="G174" i="4"/>
  <c r="Z161" i="4"/>
  <c r="Z148" i="4"/>
  <c r="P148" i="4"/>
  <c r="AC148" i="4" s="1"/>
  <c r="Z129" i="4"/>
  <c r="P129" i="4"/>
  <c r="G129" i="4"/>
  <c r="Z116" i="4"/>
  <c r="P116" i="4"/>
  <c r="AC116" i="4" s="1"/>
  <c r="Z110" i="4"/>
  <c r="P110" i="4"/>
  <c r="G110" i="4"/>
  <c r="Z97" i="4"/>
  <c r="P97" i="4"/>
  <c r="G97" i="4"/>
  <c r="K697" i="4"/>
  <c r="I681" i="4"/>
  <c r="K665" i="4"/>
  <c r="K649" i="4"/>
  <c r="K633" i="4"/>
  <c r="K605" i="4"/>
  <c r="E270" i="2"/>
  <c r="J451" i="1"/>
  <c r="J392" i="4"/>
  <c r="I388" i="4"/>
  <c r="J384" i="4"/>
  <c r="J236" i="4"/>
  <c r="G116" i="4"/>
  <c r="F53" i="1"/>
  <c r="J418" i="4"/>
  <c r="I414" i="4"/>
  <c r="I228" i="4"/>
  <c r="I100" i="4"/>
  <c r="E409" i="2"/>
  <c r="E519" i="2"/>
  <c r="Z427" i="1"/>
  <c r="Z77" i="1"/>
  <c r="G340" i="4"/>
  <c r="AY19" i="1"/>
  <c r="AY100" i="1"/>
  <c r="AY31" i="1"/>
  <c r="AY94" i="1"/>
  <c r="AY109" i="1"/>
  <c r="AY59" i="1"/>
  <c r="AY68" i="1"/>
  <c r="AY36" i="1"/>
  <c r="AY5" i="1"/>
  <c r="AY58" i="1"/>
  <c r="AY26" i="1"/>
  <c r="AY53" i="1"/>
  <c r="AY21" i="1"/>
  <c r="AY6" i="1"/>
  <c r="AY103" i="1"/>
  <c r="AY96" i="1"/>
  <c r="AB17" i="1"/>
  <c r="AY90" i="1"/>
  <c r="AY105" i="1"/>
  <c r="AY43" i="1"/>
  <c r="AY64" i="1"/>
  <c r="AY32" i="1"/>
  <c r="AY54" i="1"/>
  <c r="AY22" i="1"/>
  <c r="AY81" i="1"/>
  <c r="AY49" i="1"/>
  <c r="AY17" i="1"/>
  <c r="AY107" i="1"/>
  <c r="AY87" i="1"/>
  <c r="AY92" i="1"/>
  <c r="AB14" i="1"/>
  <c r="AY86" i="1"/>
  <c r="AY101" i="1"/>
  <c r="AY27" i="1"/>
  <c r="AY60" i="1"/>
  <c r="AY28" i="1"/>
  <c r="AY82" i="1"/>
  <c r="AY50" i="1"/>
  <c r="AY20" i="1"/>
  <c r="AY77" i="1"/>
  <c r="AY45" i="1"/>
  <c r="AY11" i="1"/>
  <c r="AY91" i="1"/>
  <c r="AY35" i="1"/>
  <c r="AY88" i="1"/>
  <c r="AY10" i="1"/>
  <c r="AY71" i="1"/>
  <c r="AY97" i="1"/>
  <c r="AY56" i="1"/>
  <c r="AY24" i="1"/>
  <c r="AY78" i="1"/>
  <c r="AY46" i="1"/>
  <c r="AY15" i="1"/>
  <c r="AY73" i="1"/>
  <c r="AY41" i="1"/>
  <c r="AY8" i="1"/>
  <c r="D13" i="1"/>
  <c r="AY67" i="1"/>
  <c r="AY14" i="1"/>
  <c r="AY112" i="1"/>
  <c r="AY79" i="1"/>
  <c r="AY106" i="1"/>
  <c r="AY39" i="1"/>
  <c r="AY89" i="1"/>
  <c r="AY80" i="1"/>
  <c r="AY48" i="1"/>
  <c r="AY16" i="1"/>
  <c r="AY70" i="1"/>
  <c r="AY38" i="1"/>
  <c r="AY7" i="1"/>
  <c r="AY65" i="1"/>
  <c r="AY33" i="1"/>
  <c r="AY111" i="1"/>
  <c r="AY99" i="1"/>
  <c r="AY108" i="1"/>
  <c r="AY63" i="1"/>
  <c r="AY102" i="1"/>
  <c r="AY23" i="1"/>
  <c r="AY85" i="1"/>
  <c r="AY76" i="1"/>
  <c r="AY44" i="1"/>
  <c r="AY12" i="1"/>
  <c r="AY66" i="1"/>
  <c r="AY34" i="1"/>
  <c r="AY3" i="1"/>
  <c r="AY61" i="1"/>
  <c r="AY29" i="1"/>
  <c r="J394" i="4"/>
  <c r="I390" i="4"/>
  <c r="J196" i="4"/>
  <c r="E120" i="2"/>
  <c r="Z451" i="1"/>
  <c r="Z125" i="1"/>
  <c r="Z137" i="1"/>
  <c r="G619" i="1"/>
  <c r="I416" i="4"/>
  <c r="H376" i="4"/>
  <c r="J356" i="4"/>
  <c r="G180" i="4"/>
  <c r="I172" i="4"/>
  <c r="I386" i="4"/>
  <c r="G366" i="4"/>
  <c r="H164" i="4"/>
  <c r="I396" i="4"/>
  <c r="G372" i="4"/>
  <c r="E696" i="1"/>
  <c r="F696" i="1" s="1"/>
  <c r="E688" i="1"/>
  <c r="F688" i="1"/>
  <c r="Z688" i="1" s="1"/>
  <c r="E705" i="1"/>
  <c r="F705" i="1"/>
  <c r="Z705" i="1" s="1"/>
  <c r="H233" i="4"/>
  <c r="I217" i="4"/>
  <c r="H209" i="4"/>
  <c r="J185" i="4"/>
  <c r="I177" i="4"/>
  <c r="I169" i="4"/>
  <c r="I145" i="4"/>
  <c r="I137" i="4"/>
  <c r="I121" i="4"/>
  <c r="I105" i="4"/>
  <c r="I89" i="4"/>
  <c r="P595" i="4"/>
  <c r="Z595" i="4"/>
  <c r="Z589" i="4"/>
  <c r="P589" i="4"/>
  <c r="Z557" i="4"/>
  <c r="P557" i="4"/>
  <c r="AC557" i="4" s="1"/>
  <c r="P531" i="4"/>
  <c r="Z531" i="4"/>
  <c r="Z525" i="4"/>
  <c r="P525" i="4"/>
  <c r="AF525" i="4" s="1"/>
  <c r="P512" i="4"/>
  <c r="P499" i="4"/>
  <c r="Z493" i="4"/>
  <c r="P493" i="4"/>
  <c r="AF493" i="4" s="1"/>
  <c r="P474" i="4"/>
  <c r="P467" i="4"/>
  <c r="Z461" i="4"/>
  <c r="P461" i="4"/>
  <c r="AF461" i="4" s="1"/>
  <c r="P435" i="4"/>
  <c r="AF435" i="4" s="1"/>
  <c r="Z435" i="4"/>
  <c r="Z429" i="4"/>
  <c r="P429" i="4"/>
  <c r="P416" i="4"/>
  <c r="AF416" i="4" s="1"/>
  <c r="Z416" i="4"/>
  <c r="P410" i="4"/>
  <c r="Z397" i="4"/>
  <c r="P397" i="4"/>
  <c r="P384" i="4"/>
  <c r="AC384" i="4" s="1"/>
  <c r="Z384" i="4"/>
  <c r="Z378" i="4"/>
  <c r="P378" i="4"/>
  <c r="Z365" i="4"/>
  <c r="P365" i="4"/>
  <c r="AC365" i="4" s="1"/>
  <c r="P352" i="4"/>
  <c r="P346" i="4"/>
  <c r="AC346" i="4" s="1"/>
  <c r="P333" i="4"/>
  <c r="AC333" i="4" s="1"/>
  <c r="Z333" i="4"/>
  <c r="Z320" i="4"/>
  <c r="P320" i="4"/>
  <c r="AC320" i="4" s="1"/>
  <c r="Z314" i="4"/>
  <c r="P314" i="4"/>
  <c r="P301" i="4"/>
  <c r="AF301" i="4" s="1"/>
  <c r="Z301" i="4"/>
  <c r="Z288" i="4"/>
  <c r="P288" i="4"/>
  <c r="AF288" i="4" s="1"/>
  <c r="P256" i="4"/>
  <c r="AF256" i="4" s="1"/>
  <c r="Z256" i="4"/>
  <c r="Z250" i="4"/>
  <c r="P250" i="4"/>
  <c r="AF250" i="4" s="1"/>
  <c r="P237" i="4"/>
  <c r="AC237" i="4" s="1"/>
  <c r="Z237" i="4"/>
  <c r="P224" i="4"/>
  <c r="Z224" i="4"/>
  <c r="P205" i="4"/>
  <c r="AF205" i="4" s="1"/>
  <c r="Z205" i="4"/>
  <c r="P192" i="4"/>
  <c r="Z192" i="4"/>
  <c r="Z186" i="4"/>
  <c r="P186" i="4"/>
  <c r="AC186" i="4" s="1"/>
  <c r="P173" i="4"/>
  <c r="AC173" i="4" s="1"/>
  <c r="Z173" i="4"/>
  <c r="P160" i="4"/>
  <c r="AF160" i="4" s="1"/>
  <c r="Z160" i="4"/>
  <c r="Z154" i="4"/>
  <c r="P154" i="4"/>
  <c r="AF154" i="4" s="1"/>
  <c r="P141" i="4"/>
  <c r="Z141" i="4"/>
  <c r="Z122" i="4"/>
  <c r="P109" i="4"/>
  <c r="Z109" i="4"/>
  <c r="P96" i="4"/>
  <c r="AF96" i="4" s="1"/>
  <c r="Z96" i="4"/>
  <c r="Z90" i="4"/>
  <c r="P90" i="4"/>
  <c r="AC90" i="4" s="1"/>
  <c r="Z692" i="4"/>
  <c r="P692" i="4"/>
  <c r="AF692" i="4" s="1"/>
  <c r="G692" i="4"/>
  <c r="Z676" i="4"/>
  <c r="P676" i="4"/>
  <c r="G676" i="4"/>
  <c r="G644" i="4"/>
  <c r="P628" i="4"/>
  <c r="AF628" i="4" s="1"/>
  <c r="Z628" i="4"/>
  <c r="G628" i="4"/>
  <c r="E702" i="1"/>
  <c r="F702" i="1" s="1"/>
  <c r="E693" i="1"/>
  <c r="F693" i="1" s="1"/>
  <c r="E685" i="1"/>
  <c r="I214" i="4"/>
  <c r="J190" i="4"/>
  <c r="I166" i="4"/>
  <c r="K158" i="4"/>
  <c r="I150" i="4"/>
  <c r="I86" i="4"/>
  <c r="P582" i="4"/>
  <c r="AF582" i="4" s="1"/>
  <c r="Z582" i="4"/>
  <c r="Z556" i="4"/>
  <c r="P550" i="4"/>
  <c r="Z550" i="4"/>
  <c r="Z537" i="4"/>
  <c r="P537" i="4"/>
  <c r="AF537" i="4" s="1"/>
  <c r="Z524" i="4"/>
  <c r="P518" i="4"/>
  <c r="AC518" i="4" s="1"/>
  <c r="Z518" i="4"/>
  <c r="Z505" i="4"/>
  <c r="P505" i="4"/>
  <c r="AC505" i="4" s="1"/>
  <c r="P492" i="4"/>
  <c r="P486" i="4"/>
  <c r="AC486" i="4" s="1"/>
  <c r="Z486" i="4"/>
  <c r="Z473" i="4"/>
  <c r="P473" i="4"/>
  <c r="AC473" i="4" s="1"/>
  <c r="Z460" i="4"/>
  <c r="P460" i="4"/>
  <c r="AC460" i="4" s="1"/>
  <c r="P454" i="4"/>
  <c r="AC454" i="4" s="1"/>
  <c r="Z454" i="4"/>
  <c r="Z441" i="4"/>
  <c r="P441" i="4"/>
  <c r="Z428" i="4"/>
  <c r="P428" i="4"/>
  <c r="AC428" i="4" s="1"/>
  <c r="P422" i="4"/>
  <c r="AF422" i="4" s="1"/>
  <c r="Z422" i="4"/>
  <c r="Z409" i="4"/>
  <c r="P409" i="4"/>
  <c r="AF409" i="4" s="1"/>
  <c r="Z396" i="4"/>
  <c r="P396" i="4"/>
  <c r="AC396" i="4" s="1"/>
  <c r="Z377" i="4"/>
  <c r="P377" i="4"/>
  <c r="Z364" i="4"/>
  <c r="P364" i="4"/>
  <c r="AF364" i="4" s="1"/>
  <c r="P358" i="4"/>
  <c r="AC358" i="4" s="1"/>
  <c r="Z358" i="4"/>
  <c r="Z332" i="4"/>
  <c r="P332" i="4"/>
  <c r="AF332" i="4" s="1"/>
  <c r="P326" i="4"/>
  <c r="AF326" i="4" s="1"/>
  <c r="Z313" i="4"/>
  <c r="P313" i="4"/>
  <c r="AC313" i="4" s="1"/>
  <c r="Z300" i="4"/>
  <c r="P300" i="4"/>
  <c r="Z294" i="4"/>
  <c r="P294" i="4"/>
  <c r="AC294" i="4" s="1"/>
  <c r="P281" i="4"/>
  <c r="Z262" i="4"/>
  <c r="P262" i="4"/>
  <c r="Z249" i="4"/>
  <c r="P249" i="4"/>
  <c r="Z236" i="4"/>
  <c r="P236" i="4"/>
  <c r="AC236" i="4" s="1"/>
  <c r="Z230" i="4"/>
  <c r="P230" i="4"/>
  <c r="AF230" i="4" s="1"/>
  <c r="Z217" i="4"/>
  <c r="P217" i="4"/>
  <c r="AC217" i="4" s="1"/>
  <c r="Z204" i="4"/>
  <c r="P204" i="4"/>
  <c r="Z198" i="4"/>
  <c r="P198" i="4"/>
  <c r="AC198" i="4" s="1"/>
  <c r="Z185" i="4"/>
  <c r="P185" i="4"/>
  <c r="AC185" i="4" s="1"/>
  <c r="Z172" i="4"/>
  <c r="P172" i="4"/>
  <c r="AC172" i="4" s="1"/>
  <c r="Z166" i="4"/>
  <c r="P166" i="4"/>
  <c r="Z153" i="4"/>
  <c r="P153" i="4"/>
  <c r="AC153" i="4" s="1"/>
  <c r="Z140" i="4"/>
  <c r="P140" i="4"/>
  <c r="Z134" i="4"/>
  <c r="P134" i="4"/>
  <c r="Z121" i="4"/>
  <c r="P121" i="4"/>
  <c r="AC121" i="4" s="1"/>
  <c r="P108" i="4"/>
  <c r="Z102" i="4"/>
  <c r="P102" i="4"/>
  <c r="AC102" i="4" s="1"/>
  <c r="Z89" i="4"/>
  <c r="P89" i="4"/>
  <c r="P696" i="4"/>
  <c r="AC696" i="4" s="1"/>
  <c r="Z696" i="4"/>
  <c r="G696" i="4"/>
  <c r="P691" i="4"/>
  <c r="Z691" i="4"/>
  <c r="G691" i="4"/>
  <c r="Z680" i="4"/>
  <c r="P680" i="4"/>
  <c r="G680" i="4"/>
  <c r="G675" i="4"/>
  <c r="Z664" i="4"/>
  <c r="P664" i="4"/>
  <c r="G664" i="4"/>
  <c r="P659" i="4"/>
  <c r="AF659" i="4" s="1"/>
  <c r="Z659" i="4"/>
  <c r="G659" i="4"/>
  <c r="Z648" i="4"/>
  <c r="P648" i="4"/>
  <c r="G648" i="4"/>
  <c r="P643" i="4"/>
  <c r="Z632" i="4"/>
  <c r="P632" i="4"/>
  <c r="AC632" i="4" s="1"/>
  <c r="G632" i="4"/>
  <c r="P627" i="4"/>
  <c r="Z627" i="4"/>
  <c r="G627" i="4"/>
  <c r="P611" i="4"/>
  <c r="Z611" i="4"/>
  <c r="G611" i="4"/>
  <c r="G604" i="4"/>
  <c r="E698" i="1"/>
  <c r="F698" i="1" s="1"/>
  <c r="Z698" i="1"/>
  <c r="E690" i="1"/>
  <c r="F690" i="1" s="1"/>
  <c r="Z690" i="1" s="1"/>
  <c r="E682" i="1"/>
  <c r="F682" i="1" s="1"/>
  <c r="I235" i="4"/>
  <c r="J195" i="4"/>
  <c r="J179" i="4"/>
  <c r="I155" i="4"/>
  <c r="I131" i="4"/>
  <c r="Z594" i="4"/>
  <c r="P594" i="4"/>
  <c r="AF594" i="4" s="1"/>
  <c r="Z581" i="4"/>
  <c r="P581" i="4"/>
  <c r="Z568" i="4"/>
  <c r="P536" i="4"/>
  <c r="AF536" i="4" s="1"/>
  <c r="P530" i="4"/>
  <c r="AC530" i="4" s="1"/>
  <c r="P504" i="4"/>
  <c r="P472" i="4"/>
  <c r="P466" i="4"/>
  <c r="P440" i="4"/>
  <c r="AF440" i="4" s="1"/>
  <c r="Z440" i="4"/>
  <c r="P427" i="4"/>
  <c r="AC427" i="4" s="1"/>
  <c r="Z421" i="4"/>
  <c r="P421" i="4"/>
  <c r="AC421" i="4" s="1"/>
  <c r="P408" i="4"/>
  <c r="AF408" i="4" s="1"/>
  <c r="Z408" i="4"/>
  <c r="Z402" i="4"/>
  <c r="P402" i="4"/>
  <c r="AF402" i="4" s="1"/>
  <c r="P395" i="4"/>
  <c r="AF395" i="4" s="1"/>
  <c r="Z395" i="4"/>
  <c r="P389" i="4"/>
  <c r="P376" i="4"/>
  <c r="AC376" i="4" s="1"/>
  <c r="Z376" i="4"/>
  <c r="Z370" i="4"/>
  <c r="P370" i="4"/>
  <c r="AF370" i="4" s="1"/>
  <c r="P363" i="4"/>
  <c r="AF363" i="4" s="1"/>
  <c r="Z357" i="4"/>
  <c r="P357" i="4"/>
  <c r="P344" i="4"/>
  <c r="AF344" i="4" s="1"/>
  <c r="Z344" i="4"/>
  <c r="P331" i="4"/>
  <c r="Z331" i="4"/>
  <c r="P325" i="4"/>
  <c r="AF325" i="4" s="1"/>
  <c r="Z325" i="4"/>
  <c r="Z312" i="4"/>
  <c r="P312" i="4"/>
  <c r="Z306" i="4"/>
  <c r="P306" i="4"/>
  <c r="AC306" i="4" s="1"/>
  <c r="P293" i="4"/>
  <c r="Z293" i="4"/>
  <c r="Z280" i="4"/>
  <c r="P280" i="4"/>
  <c r="AF280" i="4" s="1"/>
  <c r="P261" i="4"/>
  <c r="AF261" i="4" s="1"/>
  <c r="Z261" i="4"/>
  <c r="P248" i="4"/>
  <c r="AC248" i="4" s="1"/>
  <c r="Z248" i="4"/>
  <c r="Z242" i="4"/>
  <c r="P242" i="4"/>
  <c r="P229" i="4"/>
  <c r="Z229" i="4"/>
  <c r="P216" i="4"/>
  <c r="Z216" i="4"/>
  <c r="Z210" i="4"/>
  <c r="P210" i="4"/>
  <c r="AC210" i="4" s="1"/>
  <c r="P197" i="4"/>
  <c r="AC197" i="4" s="1"/>
  <c r="Z197" i="4"/>
  <c r="P184" i="4"/>
  <c r="AC184" i="4" s="1"/>
  <c r="Z184" i="4"/>
  <c r="Z178" i="4"/>
  <c r="P178" i="4"/>
  <c r="P165" i="4"/>
  <c r="AF165" i="4" s="1"/>
  <c r="Z165" i="4"/>
  <c r="P152" i="4"/>
  <c r="AF152" i="4" s="1"/>
  <c r="Z152" i="4"/>
  <c r="Z146" i="4"/>
  <c r="P146" i="4"/>
  <c r="AC146" i="4" s="1"/>
  <c r="P133" i="4"/>
  <c r="AF133" i="4" s="1"/>
  <c r="Z133" i="4"/>
  <c r="P120" i="4"/>
  <c r="AC120" i="4" s="1"/>
  <c r="Z120" i="4"/>
  <c r="Z114" i="4"/>
  <c r="Z101" i="4"/>
  <c r="P701" i="4"/>
  <c r="AC701" i="4" s="1"/>
  <c r="Z701" i="4"/>
  <c r="G701" i="4"/>
  <c r="Z695" i="4"/>
  <c r="P695" i="4"/>
  <c r="AC695" i="4" s="1"/>
  <c r="G695" i="4"/>
  <c r="P690" i="4"/>
  <c r="AF690" i="4" s="1"/>
  <c r="Z690" i="4"/>
  <c r="G690" i="4"/>
  <c r="P679" i="4"/>
  <c r="Z679" i="4"/>
  <c r="G679" i="4"/>
  <c r="P674" i="4"/>
  <c r="AC674" i="4" s="1"/>
  <c r="Z674" i="4"/>
  <c r="G674" i="4"/>
  <c r="Z663" i="4"/>
  <c r="Z658" i="4"/>
  <c r="P658" i="4"/>
  <c r="G658" i="4"/>
  <c r="Z647" i="4"/>
  <c r="P647" i="4"/>
  <c r="AF647" i="4" s="1"/>
  <c r="G647" i="4"/>
  <c r="Z642" i="4"/>
  <c r="P642" i="4"/>
  <c r="G642" i="4"/>
  <c r="Z631" i="4"/>
  <c r="P631" i="4"/>
  <c r="G631" i="4"/>
  <c r="Z626" i="4"/>
  <c r="P626" i="4"/>
  <c r="AF626" i="4" s="1"/>
  <c r="G626" i="4"/>
  <c r="Z610" i="4"/>
  <c r="P610" i="4"/>
  <c r="AF610" i="4" s="1"/>
  <c r="G610" i="4"/>
  <c r="E695" i="1"/>
  <c r="F695" i="1" s="1"/>
  <c r="E687" i="1"/>
  <c r="F687" i="1" s="1"/>
  <c r="AB12" i="1"/>
  <c r="H232" i="4"/>
  <c r="I216" i="4"/>
  <c r="H200" i="4"/>
  <c r="AF192" i="4"/>
  <c r="AC192" i="4"/>
  <c r="H192" i="4"/>
  <c r="J184" i="4"/>
  <c r="I168" i="4"/>
  <c r="I160" i="4"/>
  <c r="I152" i="4"/>
  <c r="I144" i="4"/>
  <c r="I112" i="4"/>
  <c r="I104" i="4"/>
  <c r="AC96" i="4"/>
  <c r="I96" i="4"/>
  <c r="Z599" i="4"/>
  <c r="P599" i="4"/>
  <c r="P542" i="4"/>
  <c r="AF542" i="4" s="1"/>
  <c r="P535" i="4"/>
  <c r="Z529" i="4"/>
  <c r="P510" i="4"/>
  <c r="AF510" i="4" s="1"/>
  <c r="Z510" i="4"/>
  <c r="Z503" i="4"/>
  <c r="P478" i="4"/>
  <c r="Z471" i="4"/>
  <c r="P471" i="4"/>
  <c r="AC471" i="4" s="1"/>
  <c r="Z465" i="4"/>
  <c r="Z446" i="4"/>
  <c r="Z439" i="4"/>
  <c r="Z433" i="4"/>
  <c r="P433" i="4"/>
  <c r="AF433" i="4" s="1"/>
  <c r="P420" i="4"/>
  <c r="AC420" i="4" s="1"/>
  <c r="Z420" i="4"/>
  <c r="P414" i="4"/>
  <c r="AC414" i="4" s="1"/>
  <c r="Z414" i="4"/>
  <c r="Z401" i="4"/>
  <c r="P401" i="4"/>
  <c r="AF401" i="4" s="1"/>
  <c r="Z388" i="4"/>
  <c r="P388" i="4"/>
  <c r="P382" i="4"/>
  <c r="Z369" i="4"/>
  <c r="P369" i="4"/>
  <c r="AF369" i="4" s="1"/>
  <c r="Z356" i="4"/>
  <c r="P356" i="4"/>
  <c r="AC356" i="4" s="1"/>
  <c r="P350" i="4"/>
  <c r="Z350" i="4"/>
  <c r="Z324" i="4"/>
  <c r="P324" i="4"/>
  <c r="Z318" i="4"/>
  <c r="P318" i="4"/>
  <c r="AF318" i="4" s="1"/>
  <c r="Z305" i="4"/>
  <c r="P305" i="4"/>
  <c r="AF305" i="4" s="1"/>
  <c r="Z292" i="4"/>
  <c r="P292" i="4"/>
  <c r="Z286" i="4"/>
  <c r="P286" i="4"/>
  <c r="AF286" i="4" s="1"/>
  <c r="Z273" i="4"/>
  <c r="P273" i="4"/>
  <c r="AC273" i="4" s="1"/>
  <c r="P260" i="4"/>
  <c r="Z254" i="4"/>
  <c r="P254" i="4"/>
  <c r="Z241" i="4"/>
  <c r="P241" i="4"/>
  <c r="Z228" i="4"/>
  <c r="P228" i="4"/>
  <c r="AC228" i="4" s="1"/>
  <c r="Z222" i="4"/>
  <c r="P222" i="4"/>
  <c r="AF222" i="4" s="1"/>
  <c r="Z209" i="4"/>
  <c r="P209" i="4"/>
  <c r="AC209" i="4" s="1"/>
  <c r="Z196" i="4"/>
  <c r="P196" i="4"/>
  <c r="AF196" i="4" s="1"/>
  <c r="Z190" i="4"/>
  <c r="P190" i="4"/>
  <c r="AC190" i="4" s="1"/>
  <c r="Z177" i="4"/>
  <c r="P177" i="4"/>
  <c r="Z164" i="4"/>
  <c r="P164" i="4"/>
  <c r="AC164" i="4" s="1"/>
  <c r="Z158" i="4"/>
  <c r="P158" i="4"/>
  <c r="AF158" i="4" s="1"/>
  <c r="Z145" i="4"/>
  <c r="P145" i="4"/>
  <c r="AC145" i="4" s="1"/>
  <c r="Z132" i="4"/>
  <c r="P132" i="4"/>
  <c r="AC132" i="4" s="1"/>
  <c r="Z113" i="4"/>
  <c r="P113" i="4"/>
  <c r="AC113" i="4" s="1"/>
  <c r="Z100" i="4"/>
  <c r="P100" i="4"/>
  <c r="Z94" i="4"/>
  <c r="P94" i="4"/>
  <c r="AF94" i="4" s="1"/>
  <c r="E181" i="1"/>
  <c r="F181" i="1" s="1"/>
  <c r="E700" i="1"/>
  <c r="F700" i="1" s="1"/>
  <c r="E692" i="1"/>
  <c r="F692" i="1" s="1"/>
  <c r="E684" i="1"/>
  <c r="F684" i="1" s="1"/>
  <c r="E703" i="1"/>
  <c r="F703" i="1" s="1"/>
  <c r="E701" i="1"/>
  <c r="F701" i="1" s="1"/>
  <c r="AU701" i="1" s="1"/>
  <c r="D11" i="1"/>
  <c r="AB18" i="1"/>
  <c r="AF505" i="4"/>
  <c r="I237" i="4"/>
  <c r="I221" i="4"/>
  <c r="I213" i="4"/>
  <c r="J205" i="4"/>
  <c r="AC205" i="4"/>
  <c r="I197" i="4"/>
  <c r="J189" i="4"/>
  <c r="I181" i="4"/>
  <c r="I173" i="4"/>
  <c r="AF173" i="4"/>
  <c r="H165" i="4"/>
  <c r="I157" i="4"/>
  <c r="I149" i="4"/>
  <c r="I141" i="4"/>
  <c r="J133" i="4"/>
  <c r="I125" i="4"/>
  <c r="AC109" i="4"/>
  <c r="I101" i="4"/>
  <c r="I93" i="4"/>
  <c r="Z592" i="4"/>
  <c r="P592" i="4"/>
  <c r="AC592" i="4" s="1"/>
  <c r="Z586" i="4"/>
  <c r="P586" i="4"/>
  <c r="AF586" i="4" s="1"/>
  <c r="Z573" i="4"/>
  <c r="P573" i="4"/>
  <c r="P547" i="4"/>
  <c r="AF547" i="4" s="1"/>
  <c r="Z547" i="4"/>
  <c r="Z541" i="4"/>
  <c r="P541" i="4"/>
  <c r="Z528" i="4"/>
  <c r="P515" i="4"/>
  <c r="AF515" i="4" s="1"/>
  <c r="Z515" i="4"/>
  <c r="Z509" i="4"/>
  <c r="P509" i="4"/>
  <c r="AC509" i="4" s="1"/>
  <c r="P496" i="4"/>
  <c r="Z477" i="4"/>
  <c r="P477" i="4"/>
  <c r="AF477" i="4" s="1"/>
  <c r="P464" i="4"/>
  <c r="Z458" i="4"/>
  <c r="P451" i="4"/>
  <c r="AF451" i="4" s="1"/>
  <c r="Z451" i="4"/>
  <c r="Z445" i="4"/>
  <c r="P445" i="4"/>
  <c r="AF445" i="4" s="1"/>
  <c r="P432" i="4"/>
  <c r="AF432" i="4" s="1"/>
  <c r="Z432" i="4"/>
  <c r="Z426" i="4"/>
  <c r="P426" i="4"/>
  <c r="AC426" i="4" s="1"/>
  <c r="Z419" i="4"/>
  <c r="Z413" i="4"/>
  <c r="P413" i="4"/>
  <c r="P400" i="4"/>
  <c r="AF400" i="4" s="1"/>
  <c r="Z400" i="4"/>
  <c r="Z394" i="4"/>
  <c r="P394" i="4"/>
  <c r="AF394" i="4" s="1"/>
  <c r="P387" i="4"/>
  <c r="AC387" i="4" s="1"/>
  <c r="Z387" i="4"/>
  <c r="Z381" i="4"/>
  <c r="P381" i="4"/>
  <c r="AC381" i="4" s="1"/>
  <c r="P368" i="4"/>
  <c r="AF368" i="4" s="1"/>
  <c r="Z368" i="4"/>
  <c r="Z362" i="4"/>
  <c r="P362" i="4"/>
  <c r="AF362" i="4" s="1"/>
  <c r="Z349" i="4"/>
  <c r="P349" i="4"/>
  <c r="AC349" i="4" s="1"/>
  <c r="Z330" i="4"/>
  <c r="P330" i="4"/>
  <c r="AC330" i="4" s="1"/>
  <c r="P323" i="4"/>
  <c r="AC323" i="4" s="1"/>
  <c r="Z323" i="4"/>
  <c r="P317" i="4"/>
  <c r="Z317" i="4"/>
  <c r="Z304" i="4"/>
  <c r="P304" i="4"/>
  <c r="AF304" i="4" s="1"/>
  <c r="Z298" i="4"/>
  <c r="P298" i="4"/>
  <c r="AF298" i="4" s="1"/>
  <c r="P285" i="4"/>
  <c r="Z272" i="4"/>
  <c r="P272" i="4"/>
  <c r="AF272" i="4" s="1"/>
  <c r="Z266" i="4"/>
  <c r="P266" i="4"/>
  <c r="P240" i="4"/>
  <c r="Z240" i="4"/>
  <c r="Z234" i="4"/>
  <c r="P234" i="4"/>
  <c r="AC234" i="4" s="1"/>
  <c r="P221" i="4"/>
  <c r="AC221" i="4" s="1"/>
  <c r="Z221" i="4"/>
  <c r="P208" i="4"/>
  <c r="Z202" i="4"/>
  <c r="P202" i="4"/>
  <c r="AC202" i="4" s="1"/>
  <c r="P189" i="4"/>
  <c r="Z189" i="4"/>
  <c r="P176" i="4"/>
  <c r="Z176" i="4"/>
  <c r="Z170" i="4"/>
  <c r="P157" i="4"/>
  <c r="Z157" i="4"/>
  <c r="P144" i="4"/>
  <c r="AC144" i="4" s="1"/>
  <c r="Z144" i="4"/>
  <c r="Z138" i="4"/>
  <c r="P138" i="4"/>
  <c r="AC138" i="4" s="1"/>
  <c r="P125" i="4"/>
  <c r="AC125" i="4" s="1"/>
  <c r="Z125" i="4"/>
  <c r="P112" i="4"/>
  <c r="Z112" i="4"/>
  <c r="Z106" i="4"/>
  <c r="P106" i="4"/>
  <c r="AF106" i="4" s="1"/>
  <c r="P93" i="4"/>
  <c r="AF93" i="4" s="1"/>
  <c r="Z93" i="4"/>
  <c r="Z700" i="4"/>
  <c r="P700" i="4"/>
  <c r="G700" i="4"/>
  <c r="Z684" i="4"/>
  <c r="P684" i="4"/>
  <c r="G684" i="4"/>
  <c r="P668" i="4"/>
  <c r="AF668" i="4" s="1"/>
  <c r="Z668" i="4"/>
  <c r="G668" i="4"/>
  <c r="P652" i="4"/>
  <c r="Z652" i="4"/>
  <c r="G652" i="4"/>
  <c r="P636" i="4"/>
  <c r="Z636" i="4"/>
  <c r="G636" i="4"/>
  <c r="E697" i="1"/>
  <c r="F697" i="1"/>
  <c r="E689" i="1"/>
  <c r="F689" i="1"/>
  <c r="AC287" i="4"/>
  <c r="AF287" i="4"/>
  <c r="I234" i="4"/>
  <c r="I226" i="4"/>
  <c r="H210" i="4"/>
  <c r="J202" i="4"/>
  <c r="H194" i="4"/>
  <c r="J186" i="4"/>
  <c r="AF178" i="4"/>
  <c r="J178" i="4"/>
  <c r="AC178" i="4"/>
  <c r="J162" i="4"/>
  <c r="I154" i="4"/>
  <c r="I146" i="4"/>
  <c r="I138" i="4"/>
  <c r="I130" i="4"/>
  <c r="I106" i="4"/>
  <c r="I98" i="4"/>
  <c r="I90" i="4"/>
  <c r="P598" i="4"/>
  <c r="AF598" i="4" s="1"/>
  <c r="Z598" i="4"/>
  <c r="P566" i="4"/>
  <c r="AC566" i="4" s="1"/>
  <c r="Z566" i="4"/>
  <c r="Z553" i="4"/>
  <c r="P553" i="4"/>
  <c r="AF553" i="4" s="1"/>
  <c r="Z540" i="4"/>
  <c r="P540" i="4"/>
  <c r="P534" i="4"/>
  <c r="AC534" i="4" s="1"/>
  <c r="Z534" i="4"/>
  <c r="Z521" i="4"/>
  <c r="P521" i="4"/>
  <c r="AC521" i="4" s="1"/>
  <c r="Z508" i="4"/>
  <c r="P508" i="4"/>
  <c r="AC508" i="4" s="1"/>
  <c r="P502" i="4"/>
  <c r="Z502" i="4"/>
  <c r="Z476" i="4"/>
  <c r="P470" i="4"/>
  <c r="AC470" i="4" s="1"/>
  <c r="Z470" i="4"/>
  <c r="Z457" i="4"/>
  <c r="P457" i="4"/>
  <c r="AF457" i="4" s="1"/>
  <c r="Z444" i="4"/>
  <c r="P444" i="4"/>
  <c r="P438" i="4"/>
  <c r="Z438" i="4"/>
  <c r="Z431" i="4"/>
  <c r="P431" i="4"/>
  <c r="AF431" i="4" s="1"/>
  <c r="Z425" i="4"/>
  <c r="P425" i="4"/>
  <c r="Z412" i="4"/>
  <c r="P412" i="4"/>
  <c r="AC412" i="4" s="1"/>
  <c r="P406" i="4"/>
  <c r="AF406" i="4" s="1"/>
  <c r="Z406" i="4"/>
  <c r="Z399" i="4"/>
  <c r="P399" i="4"/>
  <c r="AF399" i="4" s="1"/>
  <c r="Z393" i="4"/>
  <c r="P393" i="4"/>
  <c r="AF393" i="4" s="1"/>
  <c r="Z380" i="4"/>
  <c r="P380" i="4"/>
  <c r="AC380" i="4" s="1"/>
  <c r="P374" i="4"/>
  <c r="Z374" i="4"/>
  <c r="Z367" i="4"/>
  <c r="P367" i="4"/>
  <c r="Z361" i="4"/>
  <c r="P361" i="4"/>
  <c r="AF361" i="4" s="1"/>
  <c r="Z348" i="4"/>
  <c r="P348" i="4"/>
  <c r="AC348" i="4" s="1"/>
  <c r="P342" i="4"/>
  <c r="AC342" i="4" s="1"/>
  <c r="Z342" i="4"/>
  <c r="Z335" i="4"/>
  <c r="P335" i="4"/>
  <c r="AC335" i="4" s="1"/>
  <c r="Z329" i="4"/>
  <c r="P329" i="4"/>
  <c r="AC329" i="4" s="1"/>
  <c r="Z316" i="4"/>
  <c r="P316" i="4"/>
  <c r="AF316" i="4" s="1"/>
  <c r="Z310" i="4"/>
  <c r="P310" i="4"/>
  <c r="AF310" i="4" s="1"/>
  <c r="Z297" i="4"/>
  <c r="Z284" i="4"/>
  <c r="P284" i="4"/>
  <c r="AF284" i="4" s="1"/>
  <c r="Z278" i="4"/>
  <c r="P278" i="4"/>
  <c r="AF278" i="4" s="1"/>
  <c r="Z265" i="4"/>
  <c r="P265" i="4"/>
  <c r="Z252" i="4"/>
  <c r="P252" i="4"/>
  <c r="AC252" i="4" s="1"/>
  <c r="Z233" i="4"/>
  <c r="P233" i="4"/>
  <c r="AC233" i="4" s="1"/>
  <c r="Z220" i="4"/>
  <c r="P220" i="4"/>
  <c r="AC220" i="4" s="1"/>
  <c r="Z214" i="4"/>
  <c r="P214" i="4"/>
  <c r="AF214" i="4" s="1"/>
  <c r="Z201" i="4"/>
  <c r="P201" i="4"/>
  <c r="AC201" i="4" s="1"/>
  <c r="Z188" i="4"/>
  <c r="P188" i="4"/>
  <c r="AF188" i="4" s="1"/>
  <c r="Z182" i="4"/>
  <c r="P182" i="4"/>
  <c r="Z169" i="4"/>
  <c r="P169" i="4"/>
  <c r="AF169" i="4" s="1"/>
  <c r="Z150" i="4"/>
  <c r="P150" i="4"/>
  <c r="AF150" i="4" s="1"/>
  <c r="Z137" i="4"/>
  <c r="P137" i="4"/>
  <c r="AC137" i="4" s="1"/>
  <c r="Z124" i="4"/>
  <c r="P124" i="4"/>
  <c r="AF124" i="4" s="1"/>
  <c r="Z118" i="4"/>
  <c r="P118" i="4"/>
  <c r="AC118" i="4" s="1"/>
  <c r="Z105" i="4"/>
  <c r="P105" i="4"/>
  <c r="AC105" i="4" s="1"/>
  <c r="Z92" i="4"/>
  <c r="P92" i="4"/>
  <c r="AF92" i="4" s="1"/>
  <c r="Z86" i="4"/>
  <c r="P86" i="4"/>
  <c r="AF86" i="4" s="1"/>
  <c r="P705" i="4"/>
  <c r="Z705" i="4"/>
  <c r="G705" i="4"/>
  <c r="Z699" i="4"/>
  <c r="P699" i="4"/>
  <c r="AF699" i="4" s="1"/>
  <c r="G699" i="4"/>
  <c r="P688" i="4"/>
  <c r="AF688" i="4" s="1"/>
  <c r="Z688" i="4"/>
  <c r="G688" i="4"/>
  <c r="G683" i="4"/>
  <c r="Z672" i="4"/>
  <c r="P672" i="4"/>
  <c r="AC672" i="4" s="1"/>
  <c r="G672" i="4"/>
  <c r="P656" i="4"/>
  <c r="AF656" i="4" s="1"/>
  <c r="Z656" i="4"/>
  <c r="G656" i="4"/>
  <c r="P651" i="4"/>
  <c r="Z651" i="4"/>
  <c r="G651" i="4"/>
  <c r="P640" i="4"/>
  <c r="AC640" i="4" s="1"/>
  <c r="Z640" i="4"/>
  <c r="G640" i="4"/>
  <c r="P635" i="4"/>
  <c r="Z635" i="4"/>
  <c r="G635" i="4"/>
  <c r="P624" i="4"/>
  <c r="Z624" i="4"/>
  <c r="G624" i="4"/>
  <c r="P608" i="4"/>
  <c r="AF608" i="4" s="1"/>
  <c r="Z608" i="4"/>
  <c r="G608" i="4"/>
  <c r="E704" i="1"/>
  <c r="F704" i="1" s="1"/>
  <c r="E694" i="1"/>
  <c r="F694" i="1" s="1"/>
  <c r="G688" i="1"/>
  <c r="E686" i="1"/>
  <c r="I215" i="4"/>
  <c r="J199" i="4"/>
  <c r="H191" i="4"/>
  <c r="I167" i="4"/>
  <c r="I151" i="4"/>
  <c r="I143" i="4"/>
  <c r="I127" i="4"/>
  <c r="I119" i="4"/>
  <c r="H111" i="4"/>
  <c r="Z597" i="4"/>
  <c r="P597" i="4"/>
  <c r="AF597" i="4" s="1"/>
  <c r="Z584" i="4"/>
  <c r="P584" i="4"/>
  <c r="AC584" i="4" s="1"/>
  <c r="Z565" i="4"/>
  <c r="P565" i="4"/>
  <c r="AF565" i="4" s="1"/>
  <c r="P552" i="4"/>
  <c r="Z552" i="4"/>
  <c r="Z546" i="4"/>
  <c r="P546" i="4"/>
  <c r="AC546" i="4" s="1"/>
  <c r="P539" i="4"/>
  <c r="AF539" i="4" s="1"/>
  <c r="Z539" i="4"/>
  <c r="Z533" i="4"/>
  <c r="P533" i="4"/>
  <c r="P520" i="4"/>
  <c r="AF520" i="4" s="1"/>
  <c r="Z520" i="4"/>
  <c r="Z514" i="4"/>
  <c r="P514" i="4"/>
  <c r="P507" i="4"/>
  <c r="AF507" i="4" s="1"/>
  <c r="Z507" i="4"/>
  <c r="Z501" i="4"/>
  <c r="P501" i="4"/>
  <c r="AF501" i="4" s="1"/>
  <c r="P488" i="4"/>
  <c r="Z488" i="4"/>
  <c r="Z482" i="4"/>
  <c r="P482" i="4"/>
  <c r="AC482" i="4" s="1"/>
  <c r="P475" i="4"/>
  <c r="AC475" i="4" s="1"/>
  <c r="Z475" i="4"/>
  <c r="Z469" i="4"/>
  <c r="P469" i="4"/>
  <c r="AF469" i="4" s="1"/>
  <c r="P456" i="4"/>
  <c r="AF456" i="4" s="1"/>
  <c r="Z456" i="4"/>
  <c r="Z450" i="4"/>
  <c r="P450" i="4"/>
  <c r="P443" i="4"/>
  <c r="AC443" i="4" s="1"/>
  <c r="Z443" i="4"/>
  <c r="Z437" i="4"/>
  <c r="P437" i="4"/>
  <c r="AF437" i="4" s="1"/>
  <c r="P424" i="4"/>
  <c r="Z424" i="4"/>
  <c r="Z418" i="4"/>
  <c r="P418" i="4"/>
  <c r="AC418" i="4" s="1"/>
  <c r="P411" i="4"/>
  <c r="AF411" i="4" s="1"/>
  <c r="Z411" i="4"/>
  <c r="Z405" i="4"/>
  <c r="P405" i="4"/>
  <c r="P392" i="4"/>
  <c r="AC392" i="4" s="1"/>
  <c r="Z392" i="4"/>
  <c r="Z386" i="4"/>
  <c r="P386" i="4"/>
  <c r="P379" i="4"/>
  <c r="Z379" i="4"/>
  <c r="Z373" i="4"/>
  <c r="P373" i="4"/>
  <c r="P360" i="4"/>
  <c r="Z360" i="4"/>
  <c r="Z354" i="4"/>
  <c r="P354" i="4"/>
  <c r="AC354" i="4" s="1"/>
  <c r="Z347" i="4"/>
  <c r="Z341" i="4"/>
  <c r="P341" i="4"/>
  <c r="AC341" i="4" s="1"/>
  <c r="Z328" i="4"/>
  <c r="P328" i="4"/>
  <c r="AF328" i="4" s="1"/>
  <c r="Z322" i="4"/>
  <c r="P322" i="4"/>
  <c r="P309" i="4"/>
  <c r="AC309" i="4" s="1"/>
  <c r="Z309" i="4"/>
  <c r="Z290" i="4"/>
  <c r="P290" i="4"/>
  <c r="AC290" i="4" s="1"/>
  <c r="P277" i="4"/>
  <c r="AF277" i="4" s="1"/>
  <c r="Z277" i="4"/>
  <c r="P264" i="4"/>
  <c r="AF264" i="4" s="1"/>
  <c r="Z264" i="4"/>
  <c r="Z258" i="4"/>
  <c r="P258" i="4"/>
  <c r="AF258" i="4" s="1"/>
  <c r="P245" i="4"/>
  <c r="AF245" i="4" s="1"/>
  <c r="Z245" i="4"/>
  <c r="P232" i="4"/>
  <c r="Z232" i="4"/>
  <c r="Z226" i="4"/>
  <c r="P226" i="4"/>
  <c r="P213" i="4"/>
  <c r="AC213" i="4" s="1"/>
  <c r="Z213" i="4"/>
  <c r="P200" i="4"/>
  <c r="AC200" i="4" s="1"/>
  <c r="Z200" i="4"/>
  <c r="Z194" i="4"/>
  <c r="P194" i="4"/>
  <c r="AC194" i="4" s="1"/>
  <c r="P181" i="4"/>
  <c r="AF181" i="4" s="1"/>
  <c r="Z181" i="4"/>
  <c r="P168" i="4"/>
  <c r="Z168" i="4"/>
  <c r="Z162" i="4"/>
  <c r="P162" i="4"/>
  <c r="AF162" i="4" s="1"/>
  <c r="P149" i="4"/>
  <c r="AC149" i="4" s="1"/>
  <c r="Z149" i="4"/>
  <c r="P136" i="4"/>
  <c r="Z136" i="4"/>
  <c r="Z130" i="4"/>
  <c r="P130" i="4"/>
  <c r="AC130" i="4" s="1"/>
  <c r="Z117" i="4"/>
  <c r="P104" i="4"/>
  <c r="Z104" i="4"/>
  <c r="Z98" i="4"/>
  <c r="P98" i="4"/>
  <c r="AF98" i="4" s="1"/>
  <c r="Z704" i="4"/>
  <c r="P704" i="4"/>
  <c r="G704" i="4"/>
  <c r="Z698" i="4"/>
  <c r="P698" i="4"/>
  <c r="G698" i="4"/>
  <c r="Z687" i="4"/>
  <c r="P687" i="4"/>
  <c r="AF687" i="4" s="1"/>
  <c r="G687" i="4"/>
  <c r="Z682" i="4"/>
  <c r="P682" i="4"/>
  <c r="AF682" i="4" s="1"/>
  <c r="G682" i="4"/>
  <c r="P671" i="4"/>
  <c r="Z666" i="4"/>
  <c r="P666" i="4"/>
  <c r="G666" i="4"/>
  <c r="Z655" i="4"/>
  <c r="P655" i="4"/>
  <c r="AF655" i="4" s="1"/>
  <c r="G655" i="4"/>
  <c r="Z650" i="4"/>
  <c r="P650" i="4"/>
  <c r="G650" i="4"/>
  <c r="Z639" i="4"/>
  <c r="P639" i="4"/>
  <c r="AF639" i="4" s="1"/>
  <c r="G639" i="4"/>
  <c r="Z618" i="4"/>
  <c r="P618" i="4"/>
  <c r="AF618" i="4" s="1"/>
  <c r="G618" i="4"/>
  <c r="Z607" i="4"/>
  <c r="P607" i="4"/>
  <c r="AC607" i="4" s="1"/>
  <c r="G607" i="4"/>
  <c r="Z703" i="4"/>
  <c r="P703" i="4"/>
  <c r="Z694" i="4"/>
  <c r="P694" i="4"/>
  <c r="Z686" i="4"/>
  <c r="P686" i="4"/>
  <c r="AF686" i="4" s="1"/>
  <c r="Z678" i="4"/>
  <c r="P678" i="4"/>
  <c r="Z670" i="4"/>
  <c r="P670" i="4"/>
  <c r="AF670" i="4" s="1"/>
  <c r="Z662" i="4"/>
  <c r="P662" i="4"/>
  <c r="AC662" i="4" s="1"/>
  <c r="Z654" i="4"/>
  <c r="P654" i="4"/>
  <c r="Z646" i="4"/>
  <c r="P646" i="4"/>
  <c r="Z622" i="4"/>
  <c r="P622" i="4"/>
  <c r="AF622" i="4" s="1"/>
  <c r="Z299" i="4"/>
  <c r="Z303" i="4"/>
  <c r="E606" i="4"/>
  <c r="F606" i="4" s="1"/>
  <c r="BD2" i="4"/>
  <c r="AD2" i="4"/>
  <c r="AB14" i="4"/>
  <c r="E23" i="4"/>
  <c r="F23" i="4" s="1"/>
  <c r="G23" i="4" s="1"/>
  <c r="E27" i="4"/>
  <c r="F27" i="4"/>
  <c r="E31" i="4"/>
  <c r="F31" i="4" s="1"/>
  <c r="E35" i="4"/>
  <c r="F35" i="4" s="1"/>
  <c r="E39" i="4"/>
  <c r="F39" i="4" s="1"/>
  <c r="G39" i="4" s="1"/>
  <c r="E43" i="4"/>
  <c r="F43" i="4" s="1"/>
  <c r="E47" i="4"/>
  <c r="F47" i="4" s="1"/>
  <c r="G47" i="4" s="1"/>
  <c r="E51" i="4"/>
  <c r="F51" i="4"/>
  <c r="E55" i="4"/>
  <c r="F55" i="4" s="1"/>
  <c r="G55" i="4" s="1"/>
  <c r="E59" i="4"/>
  <c r="F59" i="4"/>
  <c r="G59" i="4" s="1"/>
  <c r="E63" i="4"/>
  <c r="F63" i="4"/>
  <c r="E67" i="4"/>
  <c r="F67" i="4" s="1"/>
  <c r="G67" i="4" s="1"/>
  <c r="E71" i="4"/>
  <c r="F71" i="4" s="1"/>
  <c r="G71" i="4" s="1"/>
  <c r="E75" i="4"/>
  <c r="F75" i="4"/>
  <c r="G75" i="4" s="1"/>
  <c r="E79" i="4"/>
  <c r="F79" i="4" s="1"/>
  <c r="E83" i="4"/>
  <c r="F83" i="4" s="1"/>
  <c r="G83" i="4" s="1"/>
  <c r="P271" i="4"/>
  <c r="Z307" i="4"/>
  <c r="Z311" i="4"/>
  <c r="Z91" i="4"/>
  <c r="Z99" i="4"/>
  <c r="Z107" i="4"/>
  <c r="Z115" i="4"/>
  <c r="Z123" i="4"/>
  <c r="Z131" i="4"/>
  <c r="Z139" i="4"/>
  <c r="Z147" i="4"/>
  <c r="Z155" i="4"/>
  <c r="Z163" i="4"/>
  <c r="Z171" i="4"/>
  <c r="Z179" i="4"/>
  <c r="Z187" i="4"/>
  <c r="Z195" i="4"/>
  <c r="Z203" i="4"/>
  <c r="Z211" i="4"/>
  <c r="Z219" i="4"/>
  <c r="Z227" i="4"/>
  <c r="Z235" i="4"/>
  <c r="Z243" i="4"/>
  <c r="Z251" i="4"/>
  <c r="Z259" i="4"/>
  <c r="Z267" i="4"/>
  <c r="Z315" i="4"/>
  <c r="Z319" i="4"/>
  <c r="P702" i="4"/>
  <c r="AF702" i="4" s="1"/>
  <c r="Z702" i="4"/>
  <c r="P693" i="4"/>
  <c r="AF693" i="4" s="1"/>
  <c r="Z693" i="4"/>
  <c r="P685" i="4"/>
  <c r="AC685" i="4" s="1"/>
  <c r="Z685" i="4"/>
  <c r="Z677" i="4"/>
  <c r="P677" i="4"/>
  <c r="AC677" i="4" s="1"/>
  <c r="Z669" i="4"/>
  <c r="P669" i="4"/>
  <c r="AC669" i="4" s="1"/>
  <c r="Z661" i="4"/>
  <c r="P661" i="4"/>
  <c r="AC661" i="4" s="1"/>
  <c r="Z653" i="4"/>
  <c r="P653" i="4"/>
  <c r="AC653" i="4" s="1"/>
  <c r="Z645" i="4"/>
  <c r="P645" i="4"/>
  <c r="AF645" i="4" s="1"/>
  <c r="Z637" i="4"/>
  <c r="P637" i="4"/>
  <c r="AF637" i="4" s="1"/>
  <c r="Z629" i="4"/>
  <c r="Z613" i="4"/>
  <c r="P613" i="4"/>
  <c r="AC613" i="4" s="1"/>
  <c r="Z605" i="4"/>
  <c r="P605" i="4"/>
  <c r="AF605" i="4" s="1"/>
  <c r="BB2" i="4"/>
  <c r="AB2" i="4"/>
  <c r="AB15" i="4"/>
  <c r="AU60" i="4" s="1"/>
  <c r="E22" i="4"/>
  <c r="F22" i="4" s="1"/>
  <c r="E26" i="4"/>
  <c r="F26" i="4"/>
  <c r="G26" i="4" s="1"/>
  <c r="I26" i="4" s="1"/>
  <c r="E30" i="4"/>
  <c r="F30" i="4" s="1"/>
  <c r="G30" i="4"/>
  <c r="I30" i="4" s="1"/>
  <c r="E34" i="4"/>
  <c r="F34" i="4" s="1"/>
  <c r="G34" i="4" s="1"/>
  <c r="E38" i="4"/>
  <c r="F38" i="4" s="1"/>
  <c r="E42" i="4"/>
  <c r="F42" i="4" s="1"/>
  <c r="E46" i="4"/>
  <c r="F46" i="4" s="1"/>
  <c r="G46" i="4" s="1"/>
  <c r="E50" i="4"/>
  <c r="F50" i="4" s="1"/>
  <c r="E54" i="4"/>
  <c r="F54" i="4"/>
  <c r="E58" i="4"/>
  <c r="F58" i="4"/>
  <c r="G58" i="4" s="1"/>
  <c r="I58" i="4" s="1"/>
  <c r="E62" i="4"/>
  <c r="F62" i="4" s="1"/>
  <c r="G62" i="4" s="1"/>
  <c r="E66" i="4"/>
  <c r="F66" i="4"/>
  <c r="G66" i="4" s="1"/>
  <c r="E70" i="4"/>
  <c r="F70" i="4"/>
  <c r="G70" i="4" s="1"/>
  <c r="I70" i="4" s="1"/>
  <c r="E74" i="4"/>
  <c r="F74" i="4" s="1"/>
  <c r="G74" i="4" s="1"/>
  <c r="E78" i="4"/>
  <c r="F78" i="4"/>
  <c r="G78" i="4" s="1"/>
  <c r="H78" i="4" s="1"/>
  <c r="E82" i="4"/>
  <c r="F82" i="4" s="1"/>
  <c r="P87" i="4"/>
  <c r="AF87" i="4" s="1"/>
  <c r="P95" i="4"/>
  <c r="P111" i="4"/>
  <c r="AC111" i="4" s="1"/>
  <c r="P119" i="4"/>
  <c r="AF119" i="4" s="1"/>
  <c r="P127" i="4"/>
  <c r="AC127" i="4" s="1"/>
  <c r="P135" i="4"/>
  <c r="P143" i="4"/>
  <c r="AC143" i="4" s="1"/>
  <c r="P151" i="4"/>
  <c r="AC151" i="4" s="1"/>
  <c r="P159" i="4"/>
  <c r="P167" i="4"/>
  <c r="P175" i="4"/>
  <c r="P183" i="4"/>
  <c r="P191" i="4"/>
  <c r="AC191" i="4" s="1"/>
  <c r="P199" i="4"/>
  <c r="AC199" i="4" s="1"/>
  <c r="P207" i="4"/>
  <c r="P215" i="4"/>
  <c r="AF215" i="4" s="1"/>
  <c r="P223" i="4"/>
  <c r="AC223" i="4" s="1"/>
  <c r="P231" i="4"/>
  <c r="P239" i="4"/>
  <c r="AF239" i="4" s="1"/>
  <c r="P247" i="4"/>
  <c r="P255" i="4"/>
  <c r="P263" i="4"/>
  <c r="E21" i="4"/>
  <c r="F21" i="4" s="1"/>
  <c r="E25" i="4"/>
  <c r="F25" i="4"/>
  <c r="P25" i="4" s="1"/>
  <c r="AF25" i="4" s="1"/>
  <c r="E29" i="4"/>
  <c r="F29" i="4" s="1"/>
  <c r="G29" i="4" s="1"/>
  <c r="I29" i="4" s="1"/>
  <c r="E33" i="4"/>
  <c r="F33" i="4" s="1"/>
  <c r="E37" i="4"/>
  <c r="F37" i="4" s="1"/>
  <c r="E41" i="4"/>
  <c r="F41" i="4"/>
  <c r="E45" i="4"/>
  <c r="F45" i="4"/>
  <c r="E49" i="4"/>
  <c r="F49" i="4" s="1"/>
  <c r="E53" i="4"/>
  <c r="F53" i="4" s="1"/>
  <c r="E57" i="4"/>
  <c r="F57" i="4" s="1"/>
  <c r="E61" i="4"/>
  <c r="F61" i="4" s="1"/>
  <c r="E65" i="4"/>
  <c r="F65" i="4" s="1"/>
  <c r="G65" i="4" s="1"/>
  <c r="E69" i="4"/>
  <c r="F69" i="4" s="1"/>
  <c r="G69" i="4" s="1"/>
  <c r="E73" i="4"/>
  <c r="F73" i="4" s="1"/>
  <c r="E77" i="4"/>
  <c r="F77" i="4"/>
  <c r="G77" i="4" s="1"/>
  <c r="I77" i="4" s="1"/>
  <c r="E81" i="4"/>
  <c r="F81" i="4" s="1"/>
  <c r="Z279" i="4"/>
  <c r="Z283" i="4"/>
  <c r="Z287" i="4"/>
  <c r="Z706" i="4"/>
  <c r="P706" i="4"/>
  <c r="AF706" i="4" s="1"/>
  <c r="Z697" i="4"/>
  <c r="P697" i="4"/>
  <c r="Z689" i="4"/>
  <c r="P689" i="4"/>
  <c r="AF689" i="4" s="1"/>
  <c r="AC686" i="4"/>
  <c r="Z681" i="4"/>
  <c r="P681" i="4"/>
  <c r="Z673" i="4"/>
  <c r="P673" i="4"/>
  <c r="AF673" i="4" s="1"/>
  <c r="AC670" i="4"/>
  <c r="Z665" i="4"/>
  <c r="P665" i="4"/>
  <c r="P657" i="4"/>
  <c r="Z649" i="4"/>
  <c r="P649" i="4"/>
  <c r="AF649" i="4" s="1"/>
  <c r="Z641" i="4"/>
  <c r="P641" i="4"/>
  <c r="AC641" i="4" s="1"/>
  <c r="Z633" i="4"/>
  <c r="P633" i="4"/>
  <c r="AF633" i="4" s="1"/>
  <c r="AC622" i="4"/>
  <c r="Z601" i="4"/>
  <c r="P601" i="4"/>
  <c r="E24" i="4"/>
  <c r="F24" i="4" s="1"/>
  <c r="E28" i="4"/>
  <c r="F28" i="4" s="1"/>
  <c r="E32" i="4"/>
  <c r="F32" i="4" s="1"/>
  <c r="E36" i="4"/>
  <c r="F36" i="4" s="1"/>
  <c r="E40" i="4"/>
  <c r="F40" i="4" s="1"/>
  <c r="E44" i="4"/>
  <c r="F44" i="4" s="1"/>
  <c r="E48" i="4"/>
  <c r="F48" i="4"/>
  <c r="G48" i="4" s="1"/>
  <c r="I48" i="4" s="1"/>
  <c r="E52" i="4"/>
  <c r="F52" i="4" s="1"/>
  <c r="E56" i="4"/>
  <c r="F56" i="4" s="1"/>
  <c r="E60" i="4"/>
  <c r="F60" i="4" s="1"/>
  <c r="E64" i="4"/>
  <c r="F64" i="4" s="1"/>
  <c r="E68" i="4"/>
  <c r="F68" i="4" s="1"/>
  <c r="E72" i="4"/>
  <c r="F72" i="4" s="1"/>
  <c r="E76" i="4"/>
  <c r="F76" i="4" s="1"/>
  <c r="E80" i="4"/>
  <c r="F80" i="4" s="1"/>
  <c r="G80" i="4" s="1"/>
  <c r="I80" i="4" s="1"/>
  <c r="E84" i="4"/>
  <c r="F84" i="4" s="1"/>
  <c r="Z291" i="4"/>
  <c r="Z295" i="4"/>
  <c r="P563" i="4"/>
  <c r="P575" i="4"/>
  <c r="P567" i="4"/>
  <c r="P588" i="4"/>
  <c r="AC588" i="4" s="1"/>
  <c r="P580" i="4"/>
  <c r="P572" i="4"/>
  <c r="P564" i="4"/>
  <c r="P593" i="4"/>
  <c r="AF593" i="4" s="1"/>
  <c r="P585" i="4"/>
  <c r="AC585" i="4" s="1"/>
  <c r="P577" i="4"/>
  <c r="P561" i="4"/>
  <c r="P587" i="4"/>
  <c r="AF587" i="4" s="1"/>
  <c r="P579" i="4"/>
  <c r="P571" i="4"/>
  <c r="BB12" i="4"/>
  <c r="AB18" i="4"/>
  <c r="AB12" i="4"/>
  <c r="J180" i="4"/>
  <c r="I455" i="4"/>
  <c r="K590" i="4"/>
  <c r="I256" i="1"/>
  <c r="AU179" i="4"/>
  <c r="AU249" i="4"/>
  <c r="AU307" i="4"/>
  <c r="AT307" i="4" s="1"/>
  <c r="AS307" i="4" s="1"/>
  <c r="AR307" i="4" s="1"/>
  <c r="AQ307" i="4" s="1"/>
  <c r="AP307" i="4" s="1"/>
  <c r="AO307" i="4" s="1"/>
  <c r="AN307" i="4" s="1"/>
  <c r="AM307" i="4" s="1"/>
  <c r="AL307" i="4" s="1"/>
  <c r="AU473" i="4"/>
  <c r="AU423" i="4"/>
  <c r="AU466" i="4"/>
  <c r="AU585" i="4"/>
  <c r="AU635" i="4"/>
  <c r="AU584" i="4"/>
  <c r="AU646" i="4"/>
  <c r="AU672" i="4"/>
  <c r="AT672" i="4" s="1"/>
  <c r="AS672" i="4" s="1"/>
  <c r="AR672" i="4" s="1"/>
  <c r="AQ672" i="4" s="1"/>
  <c r="AP672" i="4" s="1"/>
  <c r="AO672" i="4" s="1"/>
  <c r="AN672" i="4" s="1"/>
  <c r="AM672" i="4" s="1"/>
  <c r="AL672" i="4" s="1"/>
  <c r="AU519" i="4"/>
  <c r="AU447" i="4"/>
  <c r="AT447" i="4" s="1"/>
  <c r="AS447" i="4" s="1"/>
  <c r="AR447" i="4" s="1"/>
  <c r="AQ447" i="4" s="1"/>
  <c r="AP447" i="4" s="1"/>
  <c r="AO447" i="4" s="1"/>
  <c r="AN447" i="4" s="1"/>
  <c r="AM447" i="4" s="1"/>
  <c r="AL447" i="4" s="1"/>
  <c r="AU622" i="4"/>
  <c r="AU666" i="4"/>
  <c r="AU575" i="4"/>
  <c r="CG9" i="4"/>
  <c r="AU656" i="4"/>
  <c r="CG19" i="4"/>
  <c r="CG21" i="4"/>
  <c r="CG37" i="4"/>
  <c r="CG42" i="4"/>
  <c r="CG50" i="4"/>
  <c r="CG52" i="4"/>
  <c r="CG68" i="4"/>
  <c r="CG74" i="4"/>
  <c r="CG80" i="4"/>
  <c r="CG82" i="4"/>
  <c r="CG88" i="4"/>
  <c r="CG90" i="4"/>
  <c r="CG94" i="4"/>
  <c r="CG96" i="4"/>
  <c r="CG104" i="4"/>
  <c r="CG106" i="4"/>
  <c r="CG110" i="4"/>
  <c r="CG111" i="4"/>
  <c r="CG115" i="4"/>
  <c r="CG116" i="4"/>
  <c r="CG118" i="4"/>
  <c r="CG119" i="4"/>
  <c r="CG123" i="4"/>
  <c r="CG124" i="4"/>
  <c r="CG126" i="4"/>
  <c r="CG127" i="4"/>
  <c r="CG131" i="4"/>
  <c r="CG132" i="4"/>
  <c r="CG134" i="4"/>
  <c r="CG135" i="4"/>
  <c r="CG139" i="4"/>
  <c r="CG140" i="4"/>
  <c r="CG142" i="4"/>
  <c r="CG143" i="4"/>
  <c r="CG147" i="4"/>
  <c r="CG148" i="4"/>
  <c r="CG150" i="4"/>
  <c r="CG151" i="4"/>
  <c r="CG155" i="4"/>
  <c r="CG156" i="4"/>
  <c r="CG158" i="4"/>
  <c r="CG159" i="4"/>
  <c r="CG161" i="4"/>
  <c r="CG163" i="4"/>
  <c r="CG164" i="4"/>
  <c r="CG165" i="4"/>
  <c r="CG166" i="4"/>
  <c r="CG167" i="4"/>
  <c r="CG169" i="4"/>
  <c r="CG171" i="4"/>
  <c r="CG172" i="4"/>
  <c r="CG173" i="4"/>
  <c r="CG174" i="4"/>
  <c r="CG175" i="4"/>
  <c r="CG87" i="4"/>
  <c r="CG91" i="4"/>
  <c r="CG93" i="4"/>
  <c r="CG95" i="4"/>
  <c r="CG97" i="4"/>
  <c r="CG99" i="4"/>
  <c r="CG103" i="4"/>
  <c r="CG107" i="4"/>
  <c r="CG109" i="4"/>
  <c r="CG176" i="4"/>
  <c r="CG2" i="4"/>
  <c r="CG3" i="4"/>
  <c r="CG178" i="4"/>
  <c r="CG180" i="4"/>
  <c r="CG181" i="4"/>
  <c r="CG182" i="4"/>
  <c r="CG183" i="4"/>
  <c r="CG184" i="4"/>
  <c r="CG186" i="4"/>
  <c r="CG188" i="4"/>
  <c r="CG189" i="4"/>
  <c r="CG190" i="4"/>
  <c r="CG191" i="4"/>
  <c r="CG192" i="4"/>
  <c r="CG193" i="4"/>
  <c r="CG194" i="4"/>
  <c r="CG195" i="4"/>
  <c r="CG196" i="4"/>
  <c r="CG197" i="4"/>
  <c r="CG198" i="4"/>
  <c r="CG199" i="4"/>
  <c r="CG200" i="4"/>
  <c r="CG201" i="4"/>
  <c r="CG202" i="4"/>
  <c r="CG203" i="4"/>
  <c r="CG204" i="4"/>
  <c r="CG205" i="4"/>
  <c r="CG206" i="4"/>
  <c r="CG207" i="4"/>
  <c r="CG208" i="4"/>
  <c r="CG209" i="4"/>
  <c r="CG210" i="4"/>
  <c r="CG211" i="4"/>
  <c r="CG212" i="4"/>
  <c r="CG213" i="4"/>
  <c r="CG214" i="4"/>
  <c r="CG215" i="4"/>
  <c r="CG216" i="4"/>
  <c r="CG217" i="4"/>
  <c r="CG218" i="4"/>
  <c r="CG219" i="4"/>
  <c r="CG220" i="4"/>
  <c r="CG221" i="4"/>
  <c r="CG222" i="4"/>
  <c r="CG223" i="4"/>
  <c r="CG224" i="4"/>
  <c r="CG225" i="4"/>
  <c r="CG226" i="4"/>
  <c r="CG227" i="4"/>
  <c r="CG228" i="4"/>
  <c r="CG229" i="4"/>
  <c r="CG230" i="4"/>
  <c r="CG231" i="4"/>
  <c r="CG232" i="4"/>
  <c r="CG233" i="4"/>
  <c r="CG234" i="4"/>
  <c r="CG235" i="4"/>
  <c r="CG236" i="4"/>
  <c r="CG237" i="4"/>
  <c r="CG238" i="4"/>
  <c r="CG239" i="4"/>
  <c r="CG240" i="4"/>
  <c r="CG241" i="4"/>
  <c r="CG242" i="4"/>
  <c r="CG243" i="4"/>
  <c r="CG244" i="4"/>
  <c r="CG245" i="4"/>
  <c r="CG246" i="4"/>
  <c r="CG247" i="4"/>
  <c r="CG248" i="4"/>
  <c r="CG249" i="4"/>
  <c r="CG250" i="4"/>
  <c r="AU336" i="4"/>
  <c r="P56" i="4"/>
  <c r="AF56" i="4" s="1"/>
  <c r="Z56" i="4"/>
  <c r="P24" i="4"/>
  <c r="AC24" i="4" s="1"/>
  <c r="Z24" i="4"/>
  <c r="H47" i="4"/>
  <c r="P53" i="4"/>
  <c r="AF53" i="4" s="1"/>
  <c r="Z53" i="4"/>
  <c r="P21" i="4"/>
  <c r="Z21" i="4"/>
  <c r="G56" i="4"/>
  <c r="G24" i="4"/>
  <c r="Z82" i="4"/>
  <c r="P82" i="4"/>
  <c r="AC82" i="4" s="1"/>
  <c r="Z50" i="4"/>
  <c r="P50" i="4"/>
  <c r="AC50" i="4" s="1"/>
  <c r="Z47" i="4"/>
  <c r="P47" i="4"/>
  <c r="AC47" i="4" s="1"/>
  <c r="AF613" i="4"/>
  <c r="AC650" i="4"/>
  <c r="AF650" i="4"/>
  <c r="K650" i="4"/>
  <c r="K651" i="4"/>
  <c r="AC162" i="4"/>
  <c r="K684" i="4"/>
  <c r="AC363" i="4"/>
  <c r="AC395" i="4"/>
  <c r="AC401" i="4"/>
  <c r="Z687" i="1"/>
  <c r="K647" i="4"/>
  <c r="AF627" i="4"/>
  <c r="AC627" i="4"/>
  <c r="K627" i="4"/>
  <c r="AC691" i="4"/>
  <c r="AF691" i="4"/>
  <c r="K691" i="4"/>
  <c r="AC214" i="4"/>
  <c r="AC242" i="4"/>
  <c r="AC288" i="4"/>
  <c r="AC300" i="4"/>
  <c r="AC304" i="4"/>
  <c r="AC314" i="4"/>
  <c r="AC316" i="4"/>
  <c r="F685" i="1"/>
  <c r="E638" i="2"/>
  <c r="AC169" i="4"/>
  <c r="AC332" i="4"/>
  <c r="AC432" i="4"/>
  <c r="AC586" i="4"/>
  <c r="AF348" i="4"/>
  <c r="J372" i="4"/>
  <c r="AF164" i="4"/>
  <c r="AC204" i="4"/>
  <c r="AF380" i="4"/>
  <c r="I404" i="4"/>
  <c r="I97" i="4"/>
  <c r="AC97" i="4"/>
  <c r="AF97" i="4"/>
  <c r="J289" i="4"/>
  <c r="AF417" i="4"/>
  <c r="AC417" i="4"/>
  <c r="I417" i="4"/>
  <c r="AF481" i="4"/>
  <c r="AC481" i="4"/>
  <c r="J481" i="4"/>
  <c r="K672" i="1"/>
  <c r="J185" i="1"/>
  <c r="P60" i="4"/>
  <c r="Z60" i="4"/>
  <c r="Z22" i="4"/>
  <c r="H46" i="4"/>
  <c r="AC215" i="4"/>
  <c r="AF206" i="4"/>
  <c r="AC206" i="4"/>
  <c r="I206" i="4"/>
  <c r="I519" i="4"/>
  <c r="P84" i="4"/>
  <c r="Z84" i="4"/>
  <c r="P52" i="4"/>
  <c r="AC52" i="4" s="1"/>
  <c r="Z52" i="4"/>
  <c r="I75" i="4"/>
  <c r="P81" i="4"/>
  <c r="Z81" i="4"/>
  <c r="P49" i="4"/>
  <c r="Z49" i="4"/>
  <c r="G84" i="4"/>
  <c r="G52" i="4"/>
  <c r="Z78" i="4"/>
  <c r="P78" i="4"/>
  <c r="AC78" i="4" s="1"/>
  <c r="Z46" i="4"/>
  <c r="P46" i="4"/>
  <c r="AC46" i="4" s="1"/>
  <c r="Z75" i="4"/>
  <c r="P75" i="4"/>
  <c r="AC75" i="4" s="1"/>
  <c r="P43" i="4"/>
  <c r="AF607" i="4"/>
  <c r="K607" i="4"/>
  <c r="AF199" i="4"/>
  <c r="AC608" i="4"/>
  <c r="K608" i="4"/>
  <c r="K672" i="4"/>
  <c r="AC437" i="4"/>
  <c r="AC477" i="4"/>
  <c r="AU273" i="1"/>
  <c r="AU237" i="1"/>
  <c r="AU197" i="1"/>
  <c r="AU160" i="1"/>
  <c r="AU108" i="1"/>
  <c r="AU52" i="1"/>
  <c r="AU665" i="1"/>
  <c r="AU582" i="1"/>
  <c r="AU305" i="1"/>
  <c r="AU269" i="1"/>
  <c r="AU225" i="1"/>
  <c r="AU193" i="1"/>
  <c r="AU152" i="1"/>
  <c r="AU92" i="1"/>
  <c r="AU40" i="1"/>
  <c r="AU679" i="1"/>
  <c r="AU614" i="1"/>
  <c r="AU285" i="1"/>
  <c r="AU253" i="1"/>
  <c r="AU209" i="1"/>
  <c r="AU172" i="1"/>
  <c r="AU128" i="1"/>
  <c r="AU72" i="1"/>
  <c r="AU28" i="1"/>
  <c r="AU512" i="1"/>
  <c r="AU428" i="1"/>
  <c r="AU646" i="1"/>
  <c r="AU705" i="1"/>
  <c r="BL97" i="1"/>
  <c r="AU361" i="1"/>
  <c r="AU384" i="1"/>
  <c r="AU264" i="1"/>
  <c r="AU200" i="1"/>
  <c r="AU159" i="1"/>
  <c r="AU39" i="1"/>
  <c r="AU301" i="1"/>
  <c r="AU573" i="1"/>
  <c r="AU533" i="1"/>
  <c r="AU441" i="1"/>
  <c r="AU625" i="1"/>
  <c r="AU363" i="1"/>
  <c r="AU98" i="1"/>
  <c r="AU574" i="1"/>
  <c r="AU546" i="1"/>
  <c r="AU522" i="1"/>
  <c r="AU490" i="1"/>
  <c r="AU466" i="1"/>
  <c r="AU446" i="1"/>
  <c r="AU588" i="1"/>
  <c r="AT588" i="1" s="1"/>
  <c r="AS588" i="1" s="1"/>
  <c r="AR588" i="1" s="1"/>
  <c r="AU620" i="1"/>
  <c r="AU648" i="1"/>
  <c r="AU668" i="1"/>
  <c r="AU543" i="1"/>
  <c r="AU405" i="1"/>
  <c r="AU381" i="1"/>
  <c r="AU109" i="1"/>
  <c r="BL89" i="1"/>
  <c r="BL5" i="1"/>
  <c r="AU602" i="1"/>
  <c r="AU611" i="1"/>
  <c r="AU464" i="1"/>
  <c r="AU383" i="1"/>
  <c r="AU342" i="1"/>
  <c r="AU145" i="1"/>
  <c r="AU85" i="1"/>
  <c r="BL21" i="1"/>
  <c r="AU551" i="1"/>
  <c r="AU523" i="1"/>
  <c r="AU541" i="1"/>
  <c r="AU429" i="1"/>
  <c r="AU382" i="1"/>
  <c r="AU387" i="1"/>
  <c r="AU314" i="1"/>
  <c r="AU300" i="1"/>
  <c r="AU101" i="1"/>
  <c r="AU99" i="1"/>
  <c r="AU73" i="1"/>
  <c r="AU66" i="1"/>
  <c r="BL33" i="1"/>
  <c r="BL17" i="1"/>
  <c r="BL47" i="1"/>
  <c r="BL79" i="1"/>
  <c r="BL111" i="1"/>
  <c r="BL8" i="1"/>
  <c r="BL34" i="1"/>
  <c r="BL50" i="1"/>
  <c r="BL66" i="1"/>
  <c r="BL82" i="1"/>
  <c r="BL98" i="1"/>
  <c r="AU626" i="1"/>
  <c r="AU571" i="1"/>
  <c r="AU559" i="1"/>
  <c r="AU568" i="1"/>
  <c r="AU497" i="1"/>
  <c r="AU488" i="1"/>
  <c r="AU431" i="1"/>
  <c r="AU343" i="1"/>
  <c r="AU302" i="1"/>
  <c r="AU277" i="1"/>
  <c r="AU272" i="1"/>
  <c r="AU89" i="1"/>
  <c r="AU183" i="1"/>
  <c r="AU174" i="1"/>
  <c r="AU80" i="1"/>
  <c r="BL93" i="1"/>
  <c r="AU506" i="1"/>
  <c r="AU570" i="1"/>
  <c r="AU681" i="1"/>
  <c r="AU495" i="1"/>
  <c r="AU401" i="1"/>
  <c r="AU333" i="1"/>
  <c r="AU340" i="1"/>
  <c r="AU232" i="1"/>
  <c r="AU171" i="1"/>
  <c r="AU123" i="1"/>
  <c r="AU75" i="1"/>
  <c r="AU698" i="1"/>
  <c r="AU257" i="1"/>
  <c r="AU476" i="1"/>
  <c r="AU489" i="1"/>
  <c r="AU581" i="1"/>
  <c r="AU662" i="1"/>
  <c r="AU639" i="1"/>
  <c r="AU362" i="1"/>
  <c r="AU322" i="1"/>
  <c r="AU281" i="1"/>
  <c r="AU93" i="1"/>
  <c r="BL105" i="1"/>
  <c r="AU586" i="1"/>
  <c r="AU579" i="1"/>
  <c r="AU432" i="1"/>
  <c r="AU367" i="1"/>
  <c r="AU326" i="1"/>
  <c r="AU97" i="1"/>
  <c r="AU69" i="1"/>
  <c r="BL37" i="1"/>
  <c r="AU532" i="1"/>
  <c r="AU520" i="1"/>
  <c r="AU394" i="1"/>
  <c r="AU491" i="1"/>
  <c r="AU355" i="1"/>
  <c r="AU298" i="1"/>
  <c r="AU268" i="1"/>
  <c r="AU192" i="1"/>
  <c r="AU218" i="1"/>
  <c r="AU57" i="1"/>
  <c r="AU50" i="1"/>
  <c r="BL49" i="1"/>
  <c r="BL19" i="1"/>
  <c r="BL51" i="1"/>
  <c r="BL83" i="1"/>
  <c r="BL18" i="1"/>
  <c r="BL10" i="1"/>
  <c r="BL36" i="1"/>
  <c r="BL52" i="1"/>
  <c r="BL68" i="1"/>
  <c r="BL84" i="1"/>
  <c r="BL100" i="1"/>
  <c r="AU676" i="1"/>
  <c r="AU594" i="1"/>
  <c r="AU549" i="1"/>
  <c r="AU537" i="1"/>
  <c r="AU547" i="1"/>
  <c r="AU481" i="1"/>
  <c r="AU456" i="1"/>
  <c r="AU415" i="1"/>
  <c r="AU286" i="1"/>
  <c r="AU261" i="1"/>
  <c r="AU201" i="1"/>
  <c r="AU196" i="1"/>
  <c r="AU167" i="1"/>
  <c r="AU158" i="1"/>
  <c r="AU64" i="1"/>
  <c r="BL109" i="1"/>
  <c r="AU409" i="1"/>
  <c r="AU365" i="1"/>
  <c r="AU412" i="1"/>
  <c r="AU280" i="1"/>
  <c r="AU139" i="1"/>
  <c r="AU43" i="1"/>
  <c r="AU688" i="1"/>
  <c r="AU213" i="1"/>
  <c r="AU501" i="1"/>
  <c r="AU453" i="1"/>
  <c r="AU613" i="1"/>
  <c r="AU178" i="1"/>
  <c r="AU162" i="1"/>
  <c r="AU74" i="1"/>
  <c r="AU562" i="1"/>
  <c r="AU542" i="1"/>
  <c r="AU514" i="1"/>
  <c r="AU482" i="1"/>
  <c r="AU462" i="1"/>
  <c r="AU442" i="1"/>
  <c r="AU592" i="1"/>
  <c r="AU624" i="1"/>
  <c r="AU652" i="1"/>
  <c r="AU683" i="1"/>
  <c r="AU623" i="1"/>
  <c r="AU290" i="1"/>
  <c r="AU265" i="1"/>
  <c r="AU210" i="1"/>
  <c r="AU667" i="1"/>
  <c r="AU567" i="1"/>
  <c r="AU536" i="1"/>
  <c r="AU398" i="1"/>
  <c r="AU351" i="1"/>
  <c r="AU294" i="1"/>
  <c r="AU214" i="1"/>
  <c r="AU62" i="1"/>
  <c r="BL53" i="1"/>
  <c r="AU670" i="1"/>
  <c r="AU649" i="1"/>
  <c r="AU511" i="1"/>
  <c r="AU578" i="1"/>
  <c r="AU500" i="1"/>
  <c r="AU475" i="1"/>
  <c r="AU323" i="1"/>
  <c r="AU282" i="1"/>
  <c r="AU252" i="1"/>
  <c r="AU195" i="1"/>
  <c r="AU202" i="1"/>
  <c r="AU41" i="1"/>
  <c r="AU34" i="1"/>
  <c r="BL65" i="1"/>
  <c r="BL23" i="1"/>
  <c r="BL55" i="1"/>
  <c r="BL87" i="1"/>
  <c r="BL20" i="1"/>
  <c r="BL22" i="1"/>
  <c r="BL38" i="1"/>
  <c r="BL54" i="1"/>
  <c r="BL70" i="1"/>
  <c r="BL86" i="1"/>
  <c r="BL102" i="1"/>
  <c r="AU577" i="1"/>
  <c r="AU528" i="1"/>
  <c r="AU516" i="1"/>
  <c r="AU550" i="1"/>
  <c r="AU465" i="1"/>
  <c r="AU424" i="1"/>
  <c r="AU397" i="1"/>
  <c r="AU279" i="1"/>
  <c r="AU270" i="1"/>
  <c r="AU245" i="1"/>
  <c r="AU185" i="1"/>
  <c r="AU164" i="1"/>
  <c r="AU151" i="1"/>
  <c r="AU142" i="1"/>
  <c r="AU32" i="1"/>
  <c r="AU48" i="1"/>
  <c r="AU168" i="1"/>
  <c r="AT168" i="1" s="1"/>
  <c r="AS168" i="1" s="1"/>
  <c r="AR168" i="1" s="1"/>
  <c r="AQ168" i="1" s="1"/>
  <c r="AP168" i="1" s="1"/>
  <c r="AO168" i="1" s="1"/>
  <c r="AN168" i="1" s="1"/>
  <c r="AM168" i="1" s="1"/>
  <c r="AL168" i="1" s="1"/>
  <c r="AU457" i="1"/>
  <c r="AU521" i="1"/>
  <c r="AU444" i="1"/>
  <c r="AU564" i="1"/>
  <c r="AU206" i="1"/>
  <c r="AU350" i="1"/>
  <c r="AU373" i="1"/>
  <c r="AU337" i="1"/>
  <c r="AU356" i="1"/>
  <c r="AU292" i="1"/>
  <c r="AU244" i="1"/>
  <c r="AU175" i="1"/>
  <c r="AU87" i="1"/>
  <c r="AU557" i="1"/>
  <c r="AU469" i="1"/>
  <c r="AU421" i="1"/>
  <c r="AU657" i="1"/>
  <c r="AU203" i="1"/>
  <c r="AU187" i="1"/>
  <c r="AU659" i="1"/>
  <c r="AU499" i="1"/>
  <c r="AU274" i="1"/>
  <c r="AU221" i="1"/>
  <c r="AU194" i="1"/>
  <c r="BL12" i="1"/>
  <c r="AU515" i="1"/>
  <c r="AU471" i="1"/>
  <c r="AU319" i="1"/>
  <c r="AU262" i="1"/>
  <c r="AU182" i="1"/>
  <c r="AU46" i="1"/>
  <c r="BL69" i="1"/>
  <c r="AU654" i="1"/>
  <c r="AU633" i="1"/>
  <c r="AU647" i="1"/>
  <c r="AU484" i="1"/>
  <c r="AU459" i="1"/>
  <c r="AU307" i="1"/>
  <c r="AU250" i="1"/>
  <c r="AU236" i="1"/>
  <c r="AU179" i="1"/>
  <c r="AU186" i="1"/>
  <c r="AU25" i="1"/>
  <c r="BL81" i="1"/>
  <c r="BL27" i="1"/>
  <c r="BL59" i="1"/>
  <c r="BL91" i="1"/>
  <c r="BL11" i="1"/>
  <c r="BL24" i="1"/>
  <c r="BL40" i="1"/>
  <c r="BL56" i="1"/>
  <c r="BL72" i="1"/>
  <c r="BL88" i="1"/>
  <c r="BL104" i="1"/>
  <c r="AU675" i="1"/>
  <c r="AU556" i="1"/>
  <c r="AU507" i="1"/>
  <c r="AU651" i="1"/>
  <c r="AU518" i="1"/>
  <c r="AU449" i="1"/>
  <c r="AU408" i="1"/>
  <c r="AU376" i="1"/>
  <c r="AU263" i="1"/>
  <c r="AU254" i="1"/>
  <c r="AU229" i="1"/>
  <c r="AU169" i="1"/>
  <c r="AU148" i="1"/>
  <c r="AU135" i="1"/>
  <c r="AU126" i="1"/>
  <c r="AU83" i="1"/>
  <c r="BL13" i="1"/>
  <c r="AU228" i="1"/>
  <c r="AU316" i="1"/>
  <c r="AU380" i="1"/>
  <c r="AU278" i="1"/>
  <c r="AU136" i="1"/>
  <c r="AU598" i="1"/>
  <c r="AU191" i="1"/>
  <c r="AU303" i="1"/>
  <c r="AU399" i="1"/>
  <c r="AU413" i="1"/>
  <c r="AU349" i="1"/>
  <c r="AU416" i="1"/>
  <c r="AU312" i="1"/>
  <c r="AU248" i="1"/>
  <c r="AU143" i="1"/>
  <c r="AU55" i="1"/>
  <c r="AU140" i="1"/>
  <c r="AU505" i="1"/>
  <c r="AU425" i="1"/>
  <c r="AU609" i="1"/>
  <c r="AU419" i="1"/>
  <c r="AU235" i="1"/>
  <c r="AU215" i="1"/>
  <c r="AU130" i="1"/>
  <c r="AU558" i="1"/>
  <c r="AU530" i="1"/>
  <c r="AU510" i="1"/>
  <c r="AU478" i="1"/>
  <c r="AU458" i="1"/>
  <c r="AU576" i="1"/>
  <c r="AU600" i="1"/>
  <c r="AU636" i="1"/>
  <c r="AU656" i="1"/>
  <c r="AU26" i="1"/>
  <c r="AU591" i="1"/>
  <c r="AU258" i="1"/>
  <c r="AU205" i="1"/>
  <c r="AU81" i="1"/>
  <c r="BL25" i="1"/>
  <c r="AU664" i="1"/>
  <c r="AU503" i="1"/>
  <c r="AU414" i="1"/>
  <c r="AU455" i="1"/>
  <c r="AU287" i="1"/>
  <c r="AU246" i="1"/>
  <c r="AU166" i="1"/>
  <c r="BL85" i="1"/>
  <c r="AU21" i="1"/>
  <c r="AU638" i="1"/>
  <c r="AU617" i="1"/>
  <c r="AU631" i="1"/>
  <c r="AU358" i="1"/>
  <c r="AU452" i="1"/>
  <c r="AU443" i="1"/>
  <c r="AU275" i="1"/>
  <c r="AU234" i="1"/>
  <c r="AU212" i="1"/>
  <c r="AU163" i="1"/>
  <c r="AU154" i="1"/>
  <c r="AU63" i="1"/>
  <c r="BL31" i="1"/>
  <c r="BL63" i="1"/>
  <c r="BL95" i="1"/>
  <c r="BL14" i="1"/>
  <c r="BL26" i="1"/>
  <c r="BL42" i="1"/>
  <c r="BL58" i="1"/>
  <c r="BL74" i="1"/>
  <c r="BL90" i="1"/>
  <c r="BL106" i="1"/>
  <c r="AU695" i="1"/>
  <c r="AU535" i="1"/>
  <c r="AU628" i="1"/>
  <c r="AU635" i="1"/>
  <c r="AU502" i="1"/>
  <c r="AU433" i="1"/>
  <c r="AU388" i="1"/>
  <c r="AU354" i="1"/>
  <c r="AU247" i="1"/>
  <c r="AU238" i="1"/>
  <c r="AU352" i="1"/>
  <c r="AU153" i="1"/>
  <c r="AU132" i="1"/>
  <c r="AU119" i="1"/>
  <c r="AU110" i="1"/>
  <c r="AU67" i="1"/>
  <c r="BL29" i="1"/>
  <c r="AU426" i="1"/>
  <c r="AU498" i="1"/>
  <c r="AU538" i="1"/>
  <c r="AU24" i="1"/>
  <c r="AU595" i="1"/>
  <c r="AU487" i="1"/>
  <c r="AU217" i="1"/>
  <c r="AU241" i="1"/>
  <c r="AU289" i="1"/>
  <c r="AU377" i="1"/>
  <c r="AU360" i="1"/>
  <c r="AU296" i="1"/>
  <c r="AU184" i="1"/>
  <c r="AU107" i="1"/>
  <c r="AU91" i="1"/>
  <c r="AU84" i="1"/>
  <c r="AU630" i="1"/>
  <c r="AU561" i="1"/>
  <c r="AU473" i="1"/>
  <c r="AU597" i="1"/>
  <c r="AU645" i="1"/>
  <c r="AU283" i="1"/>
  <c r="AU251" i="1"/>
  <c r="AU30" i="1"/>
  <c r="AU678" i="1"/>
  <c r="AU531" i="1"/>
  <c r="AU451" i="1"/>
  <c r="AU242" i="1"/>
  <c r="AU173" i="1"/>
  <c r="AU65" i="1"/>
  <c r="BL41" i="1"/>
  <c r="AU22" i="1"/>
  <c r="AU353" i="1"/>
  <c r="AU368" i="1"/>
  <c r="AU260" i="1"/>
  <c r="AU155" i="1"/>
  <c r="AU59" i="1"/>
  <c r="AU36" i="1"/>
  <c r="AU509" i="1"/>
  <c r="AU437" i="1"/>
  <c r="AU700" i="1"/>
  <c r="AU331" i="1"/>
  <c r="AU315" i="1"/>
  <c r="AU114" i="1"/>
  <c r="AU42" i="1"/>
  <c r="AU554" i="1"/>
  <c r="AU526" i="1"/>
  <c r="AU494" i="1"/>
  <c r="AU474" i="1"/>
  <c r="AU450" i="1"/>
  <c r="AU584" i="1"/>
  <c r="AU616" i="1"/>
  <c r="AU640" i="1"/>
  <c r="AU660" i="1"/>
  <c r="AU519" i="1"/>
  <c r="AU410" i="1"/>
  <c r="AU435" i="1"/>
  <c r="AU345" i="1"/>
  <c r="AU141" i="1"/>
  <c r="AU49" i="1"/>
  <c r="BL57" i="1"/>
  <c r="AU643" i="1"/>
  <c r="AU496" i="1"/>
  <c r="AU423" i="1"/>
  <c r="AU239" i="1"/>
  <c r="AU207" i="1"/>
  <c r="AU134" i="1"/>
  <c r="AU590" i="1"/>
  <c r="AU585" i="1"/>
  <c r="AU599" i="1"/>
  <c r="AU461" i="1"/>
  <c r="AU420" i="1"/>
  <c r="AU370" i="1"/>
  <c r="AU346" i="1"/>
  <c r="AU348" i="1"/>
  <c r="AU149" i="1"/>
  <c r="AU131" i="1"/>
  <c r="AU106" i="1"/>
  <c r="AU31" i="1"/>
  <c r="BL7" i="1"/>
  <c r="BL39" i="1"/>
  <c r="BL71" i="1"/>
  <c r="BL103" i="1"/>
  <c r="BL4" i="1"/>
  <c r="BL30" i="1"/>
  <c r="BL46" i="1"/>
  <c r="BL62" i="1"/>
  <c r="BL78" i="1"/>
  <c r="BL94" i="1"/>
  <c r="BL110" i="1"/>
  <c r="AU690" i="1"/>
  <c r="AU605" i="1"/>
  <c r="AU596" i="1"/>
  <c r="AU603" i="1"/>
  <c r="AU385" i="1"/>
  <c r="AU378" i="1"/>
  <c r="AU463" i="1"/>
  <c r="AU375" i="1"/>
  <c r="AU334" i="1"/>
  <c r="AU341" i="1"/>
  <c r="AU304" i="1"/>
  <c r="AU121" i="1"/>
  <c r="AU100" i="1"/>
  <c r="AU222" i="1"/>
  <c r="AU61" i="1"/>
  <c r="AU54" i="1"/>
  <c r="BL61" i="1"/>
  <c r="AU68" i="1"/>
  <c r="AU112" i="1"/>
  <c r="AU180" i="1"/>
  <c r="AU27" i="1"/>
  <c r="AU127" i="1"/>
  <c r="AU460" i="1"/>
  <c r="AU86" i="1"/>
  <c r="AU138" i="1"/>
  <c r="AU389" i="1"/>
  <c r="AU321" i="1"/>
  <c r="AU328" i="1"/>
  <c r="AU204" i="1"/>
  <c r="AU188" i="1"/>
  <c r="AU111" i="1"/>
  <c r="AU71" i="1"/>
  <c r="AU540" i="1"/>
  <c r="AU492" i="1"/>
  <c r="AU569" i="1"/>
  <c r="AU485" i="1"/>
  <c r="AU593" i="1"/>
  <c r="AU684" i="1"/>
  <c r="AU555" i="1"/>
  <c r="AU369" i="1"/>
  <c r="AU402" i="1"/>
  <c r="AU313" i="1"/>
  <c r="AU125" i="1"/>
  <c r="AU33" i="1"/>
  <c r="BL73" i="1"/>
  <c r="AU650" i="1"/>
  <c r="AU627" i="1"/>
  <c r="AU480" i="1"/>
  <c r="AU386" i="1"/>
  <c r="AU219" i="1"/>
  <c r="AU161" i="1"/>
  <c r="AU118" i="1"/>
  <c r="BL9" i="1"/>
  <c r="AU669" i="1"/>
  <c r="AU572" i="1"/>
  <c r="AU565" i="1"/>
  <c r="AU563" i="1"/>
  <c r="AU445" i="1"/>
  <c r="AU404" i="1"/>
  <c r="AU403" i="1"/>
  <c r="AU330" i="1"/>
  <c r="AU332" i="1"/>
  <c r="AU133" i="1"/>
  <c r="AU115" i="1"/>
  <c r="AU90" i="1"/>
  <c r="AU82" i="1"/>
  <c r="BL16" i="1"/>
  <c r="BL15" i="1"/>
  <c r="BL43" i="1"/>
  <c r="BL75" i="1"/>
  <c r="BL107" i="1"/>
  <c r="BL6" i="1"/>
  <c r="BL32" i="1"/>
  <c r="BL48" i="1"/>
  <c r="BL64" i="1"/>
  <c r="BL80" i="1"/>
  <c r="BL96" i="1"/>
  <c r="BL112" i="1"/>
  <c r="AU677" i="1"/>
  <c r="AU658" i="1"/>
  <c r="AU580" i="1"/>
  <c r="AU587" i="1"/>
  <c r="AU364" i="1"/>
  <c r="AU357" i="1"/>
  <c r="AU447" i="1"/>
  <c r="AU359" i="1"/>
  <c r="AU318" i="1"/>
  <c r="AU309" i="1"/>
  <c r="AU288" i="1"/>
  <c r="AU105" i="1"/>
  <c r="AU199" i="1"/>
  <c r="AU190" i="1"/>
  <c r="AU45" i="1"/>
  <c r="AU38" i="1"/>
  <c r="BL77" i="1"/>
  <c r="AU608" i="1"/>
  <c r="AU276" i="1"/>
  <c r="AU308" i="1"/>
  <c r="AU372" i="1"/>
  <c r="AU396" i="1"/>
  <c r="AU198" i="1"/>
  <c r="AU230" i="1"/>
  <c r="AU310" i="1"/>
  <c r="AU390" i="1"/>
  <c r="AU477" i="1"/>
  <c r="BL67" i="1"/>
  <c r="BL108" i="1"/>
  <c r="AU391" i="1"/>
  <c r="AU51" i="1"/>
  <c r="AU78" i="1"/>
  <c r="AU655" i="1"/>
  <c r="AU575" i="1"/>
  <c r="AU539" i="1"/>
  <c r="AU177" i="1"/>
  <c r="AU622" i="1"/>
  <c r="AU56" i="1"/>
  <c r="AU663" i="1"/>
  <c r="AU436" i="1"/>
  <c r="BL99" i="1"/>
  <c r="AU673" i="1"/>
  <c r="AU231" i="1"/>
  <c r="AU104" i="1"/>
  <c r="AU653" i="1"/>
  <c r="AU621" i="1"/>
  <c r="AU685" i="1"/>
  <c r="AU440" i="1"/>
  <c r="AU472" i="1"/>
  <c r="AU544" i="1"/>
  <c r="AU560" i="1"/>
  <c r="AU674" i="1"/>
  <c r="AU338" i="1"/>
  <c r="AU243" i="1"/>
  <c r="AU267" i="1"/>
  <c r="AU299" i="1"/>
  <c r="AU371" i="1"/>
  <c r="AU411" i="1"/>
  <c r="AU233" i="1"/>
  <c r="AU430" i="1"/>
  <c r="AU79" i="1"/>
  <c r="AU94" i="1"/>
  <c r="AU527" i="1"/>
  <c r="AU427" i="1"/>
  <c r="BL2" i="1"/>
  <c r="AU637" i="1"/>
  <c r="AU224" i="1"/>
  <c r="AU529" i="1"/>
  <c r="AU129" i="1"/>
  <c r="AU644" i="1"/>
  <c r="AU422" i="1"/>
  <c r="AU438" i="1"/>
  <c r="AU470" i="1"/>
  <c r="AU534" i="1"/>
  <c r="AU517" i="1"/>
  <c r="AU208" i="1"/>
  <c r="AU256" i="1"/>
  <c r="AU344" i="1"/>
  <c r="AU170" i="1"/>
  <c r="AU325" i="1"/>
  <c r="AU672" i="1"/>
  <c r="AU610" i="1"/>
  <c r="AU374" i="1"/>
  <c r="BL101" i="1"/>
  <c r="AU227" i="1"/>
  <c r="BL28" i="1"/>
  <c r="AU612" i="1"/>
  <c r="AU336" i="1"/>
  <c r="AU407" i="1"/>
  <c r="AU680" i="1"/>
  <c r="AU189" i="1"/>
  <c r="AU634" i="1"/>
  <c r="AU96" i="1"/>
  <c r="AU439" i="1"/>
  <c r="AU671" i="1"/>
  <c r="AU216" i="1"/>
  <c r="BL44" i="1"/>
  <c r="AU619" i="1"/>
  <c r="AU137" i="1"/>
  <c r="BL45" i="1"/>
  <c r="AU468" i="1"/>
  <c r="AU249" i="1"/>
  <c r="AU271" i="1"/>
  <c r="AU583" i="1"/>
  <c r="AU483" i="1"/>
  <c r="AU53" i="1"/>
  <c r="AU165" i="1"/>
  <c r="AU113" i="1"/>
  <c r="AU88" i="1"/>
  <c r="AU35" i="1"/>
  <c r="AU255" i="1"/>
  <c r="AU606" i="1"/>
  <c r="BL60" i="1"/>
  <c r="AU406" i="1"/>
  <c r="AU116" i="1"/>
  <c r="AU553" i="1"/>
  <c r="AU629" i="1"/>
  <c r="AU493" i="1"/>
  <c r="AU525" i="1"/>
  <c r="AU23" i="1"/>
  <c r="AU448" i="1"/>
  <c r="AU504" i="1"/>
  <c r="AU661" i="1"/>
  <c r="AU666" i="1"/>
  <c r="AT666" i="1" s="1"/>
  <c r="AS666" i="1" s="1"/>
  <c r="AR666" i="1" s="1"/>
  <c r="AQ666" i="1" s="1"/>
  <c r="AP666" i="1" s="1"/>
  <c r="AO666" i="1" s="1"/>
  <c r="AN666" i="1" s="1"/>
  <c r="AM666" i="1" s="1"/>
  <c r="AL666" i="1" s="1"/>
  <c r="AU29" i="1"/>
  <c r="AU306" i="1"/>
  <c r="AU120" i="1"/>
  <c r="AU211" i="1"/>
  <c r="AU259" i="1"/>
  <c r="AU291" i="1"/>
  <c r="AU339" i="1"/>
  <c r="AU379" i="1"/>
  <c r="AU223" i="1"/>
  <c r="AU601" i="1"/>
  <c r="AU147" i="1"/>
  <c r="BL3" i="1"/>
  <c r="BL76" i="1"/>
  <c r="AU400" i="1"/>
  <c r="AU103" i="1"/>
  <c r="AU37" i="1"/>
  <c r="AU604" i="1"/>
  <c r="AU454" i="1"/>
  <c r="AU566" i="1"/>
  <c r="AU240" i="1"/>
  <c r="AU320" i="1"/>
  <c r="AU392" i="1"/>
  <c r="AU552" i="1"/>
  <c r="AU102" i="1"/>
  <c r="AU293" i="1"/>
  <c r="AU642" i="1"/>
  <c r="AU150" i="1"/>
  <c r="AU615" i="1"/>
  <c r="AU122" i="1"/>
  <c r="BL35" i="1"/>
  <c r="BL92" i="1"/>
  <c r="AU366" i="1"/>
  <c r="AU77" i="1"/>
  <c r="AU548" i="1"/>
  <c r="AU117" i="1"/>
  <c r="AU329" i="1"/>
  <c r="AU618" i="1"/>
  <c r="AU146" i="1"/>
  <c r="G700" i="1"/>
  <c r="Z700" i="1"/>
  <c r="AC176" i="4"/>
  <c r="G689" i="1"/>
  <c r="K610" i="4"/>
  <c r="K674" i="4"/>
  <c r="AC648" i="4"/>
  <c r="AF648" i="4"/>
  <c r="K648" i="4"/>
  <c r="AC222" i="4"/>
  <c r="AF252" i="4"/>
  <c r="AC272" i="4"/>
  <c r="K644" i="4"/>
  <c r="AC89" i="4"/>
  <c r="AF121" i="4"/>
  <c r="AF209" i="4"/>
  <c r="AC422" i="4"/>
  <c r="AF426" i="4"/>
  <c r="AC438" i="4"/>
  <c r="AC502" i="4"/>
  <c r="AC550" i="4"/>
  <c r="AF588" i="4"/>
  <c r="J366" i="4"/>
  <c r="I129" i="4"/>
  <c r="AC129" i="4"/>
  <c r="AF129" i="4"/>
  <c r="AC321" i="4"/>
  <c r="AF321" i="4"/>
  <c r="J321" i="4"/>
  <c r="AC402" i="4"/>
  <c r="H375" i="1"/>
  <c r="I131" i="1"/>
  <c r="I69" i="4"/>
  <c r="K690" i="4"/>
  <c r="K699" i="4"/>
  <c r="J652" i="4"/>
  <c r="AF149" i="4"/>
  <c r="AC181" i="4"/>
  <c r="AF641" i="4"/>
  <c r="AF373" i="4"/>
  <c r="AF405" i="4"/>
  <c r="Z695" i="1"/>
  <c r="G695" i="1"/>
  <c r="AF631" i="4"/>
  <c r="AC631" i="4"/>
  <c r="I631" i="4"/>
  <c r="K695" i="4"/>
  <c r="AC611" i="4"/>
  <c r="AF611" i="4"/>
  <c r="J611" i="4"/>
  <c r="K675" i="4"/>
  <c r="AC280" i="4"/>
  <c r="K692" i="4"/>
  <c r="AF217" i="4"/>
  <c r="G690" i="1"/>
  <c r="AC140" i="4"/>
  <c r="AC196" i="4"/>
  <c r="AF374" i="4"/>
  <c r="E470" i="2"/>
  <c r="AC649" i="4"/>
  <c r="I270" i="4"/>
  <c r="I462" i="4"/>
  <c r="K526" i="4"/>
  <c r="AC124" i="4"/>
  <c r="H233" i="1"/>
  <c r="J329" i="1"/>
  <c r="P28" i="4"/>
  <c r="Z28" i="4"/>
  <c r="P57" i="4"/>
  <c r="AC57" i="4" s="1"/>
  <c r="Z57" i="4"/>
  <c r="J636" i="4"/>
  <c r="K604" i="4"/>
  <c r="P45" i="4"/>
  <c r="AF45" i="4" s="1"/>
  <c r="Z45" i="4"/>
  <c r="Z42" i="4"/>
  <c r="P42" i="4"/>
  <c r="Z39" i="4"/>
  <c r="P39" i="4"/>
  <c r="AC39" i="4" s="1"/>
  <c r="J66" i="4"/>
  <c r="P76" i="4"/>
  <c r="Z76" i="4"/>
  <c r="I67" i="4"/>
  <c r="P73" i="4"/>
  <c r="Z73" i="4"/>
  <c r="P41" i="4"/>
  <c r="Z41" i="4"/>
  <c r="G76" i="4"/>
  <c r="Z70" i="4"/>
  <c r="P70" i="4"/>
  <c r="Z38" i="4"/>
  <c r="P38" i="4"/>
  <c r="G53" i="4"/>
  <c r="G21" i="4"/>
  <c r="Z67" i="4"/>
  <c r="P67" i="4"/>
  <c r="AF67" i="4" s="1"/>
  <c r="Z35" i="4"/>
  <c r="P35" i="4"/>
  <c r="P606" i="4"/>
  <c r="Z606" i="4"/>
  <c r="G606" i="4"/>
  <c r="K655" i="4"/>
  <c r="J656" i="4"/>
  <c r="AC245" i="4"/>
  <c r="AF273" i="4"/>
  <c r="AF700" i="4"/>
  <c r="AC700" i="4"/>
  <c r="K700" i="4"/>
  <c r="AC565" i="4"/>
  <c r="G701" i="1"/>
  <c r="Z701" i="1"/>
  <c r="G181" i="1"/>
  <c r="AF658" i="4"/>
  <c r="AC658" i="4"/>
  <c r="K658" i="4"/>
  <c r="I632" i="4"/>
  <c r="K696" i="4"/>
  <c r="AC310" i="4"/>
  <c r="AC318" i="4"/>
  <c r="AC326" i="4"/>
  <c r="AF412" i="4"/>
  <c r="G53" i="1"/>
  <c r="Z53" i="1"/>
  <c r="AC605" i="4"/>
  <c r="H193" i="4"/>
  <c r="AC193" i="4"/>
  <c r="AF193" i="4"/>
  <c r="I487" i="4"/>
  <c r="AC551" i="4"/>
  <c r="AF551" i="4"/>
  <c r="I551" i="4"/>
  <c r="I104" i="1"/>
  <c r="G60" i="4"/>
  <c r="Z51" i="4"/>
  <c r="P51" i="4"/>
  <c r="AF676" i="4"/>
  <c r="J676" i="4"/>
  <c r="I71" i="4"/>
  <c r="G57" i="4"/>
  <c r="K635" i="4"/>
  <c r="P72" i="4"/>
  <c r="Z72" i="4"/>
  <c r="Z40" i="4"/>
  <c r="P69" i="4"/>
  <c r="AF69" i="4" s="1"/>
  <c r="Z69" i="4"/>
  <c r="P37" i="4"/>
  <c r="Z37" i="4"/>
  <c r="G72" i="4"/>
  <c r="Z66" i="4"/>
  <c r="P66" i="4"/>
  <c r="Z34" i="4"/>
  <c r="P34" i="4"/>
  <c r="AF34" i="4" s="1"/>
  <c r="G49" i="4"/>
  <c r="P63" i="4"/>
  <c r="P31" i="4"/>
  <c r="K618" i="4"/>
  <c r="K682" i="4"/>
  <c r="F686" i="1"/>
  <c r="E639" i="2"/>
  <c r="I683" i="4"/>
  <c r="G703" i="1"/>
  <c r="K679" i="4"/>
  <c r="K659" i="4"/>
  <c r="G698" i="1"/>
  <c r="K698" i="1" s="1"/>
  <c r="AC212" i="4"/>
  <c r="I212" i="4"/>
  <c r="I398" i="4"/>
  <c r="AF110" i="4"/>
  <c r="AC110" i="4"/>
  <c r="H110" i="4"/>
  <c r="AC327" i="4"/>
  <c r="AF327" i="4"/>
  <c r="I327" i="4"/>
  <c r="I449" i="4"/>
  <c r="J513" i="4"/>
  <c r="I402" i="1"/>
  <c r="J363" i="1"/>
  <c r="I386" i="1"/>
  <c r="J378" i="1"/>
  <c r="I83" i="4"/>
  <c r="P54" i="4"/>
  <c r="Z83" i="4"/>
  <c r="P83" i="4"/>
  <c r="AC83" i="4" s="1"/>
  <c r="AC624" i="4"/>
  <c r="AF624" i="4"/>
  <c r="K624" i="4"/>
  <c r="P48" i="4"/>
  <c r="AF48" i="4" s="1"/>
  <c r="Z48" i="4"/>
  <c r="I39" i="4"/>
  <c r="Z74" i="4"/>
  <c r="P74" i="4"/>
  <c r="AF74" i="4" s="1"/>
  <c r="Z71" i="4"/>
  <c r="P71" i="4"/>
  <c r="AC71" i="4" s="1"/>
  <c r="AC698" i="4"/>
  <c r="AF698" i="4"/>
  <c r="K698" i="4"/>
  <c r="P68" i="4"/>
  <c r="Z68" i="4"/>
  <c r="P36" i="4"/>
  <c r="AF36" i="4" s="1"/>
  <c r="Z36" i="4"/>
  <c r="I59" i="4"/>
  <c r="P65" i="4"/>
  <c r="AC65" i="4" s="1"/>
  <c r="Z65" i="4"/>
  <c r="P33" i="4"/>
  <c r="Z33" i="4"/>
  <c r="G68" i="4"/>
  <c r="G36" i="4"/>
  <c r="Z62" i="4"/>
  <c r="P62" i="4"/>
  <c r="AF62" i="4" s="1"/>
  <c r="Z30" i="4"/>
  <c r="P30" i="4"/>
  <c r="AC30" i="4" s="1"/>
  <c r="G45" i="4"/>
  <c r="Z59" i="4"/>
  <c r="P59" i="4"/>
  <c r="AF59" i="4" s="1"/>
  <c r="Z27" i="4"/>
  <c r="P27" i="4"/>
  <c r="G22" i="4"/>
  <c r="AC639" i="4"/>
  <c r="K639" i="4"/>
  <c r="K704" i="4"/>
  <c r="K688" i="1"/>
  <c r="AF640" i="4"/>
  <c r="I640" i="4"/>
  <c r="AF705" i="4"/>
  <c r="K705" i="4"/>
  <c r="J668" i="4"/>
  <c r="G684" i="1"/>
  <c r="Z684" i="1"/>
  <c r="J642" i="4"/>
  <c r="K701" i="4"/>
  <c r="AC680" i="4"/>
  <c r="AF680" i="4"/>
  <c r="K680" i="4"/>
  <c r="AC340" i="4"/>
  <c r="AF340" i="4"/>
  <c r="J340" i="4"/>
  <c r="I116" i="4"/>
  <c r="G705" i="1"/>
  <c r="K705" i="1" s="1"/>
  <c r="I276" i="4"/>
  <c r="J66" i="1"/>
  <c r="K687" i="4"/>
  <c r="K626" i="4"/>
  <c r="AC664" i="4"/>
  <c r="AF664" i="4"/>
  <c r="K664" i="4"/>
  <c r="P80" i="4"/>
  <c r="Z80" i="4"/>
  <c r="P77" i="4"/>
  <c r="AF77" i="4" s="1"/>
  <c r="Z77" i="4"/>
  <c r="G25" i="4"/>
  <c r="I34" i="4"/>
  <c r="P64" i="4"/>
  <c r="AF64" i="4" s="1"/>
  <c r="Z64" i="4"/>
  <c r="P32" i="4"/>
  <c r="AF32" i="4" s="1"/>
  <c r="Z32" i="4"/>
  <c r="I55" i="4"/>
  <c r="H23" i="4"/>
  <c r="P29" i="4"/>
  <c r="AC29" i="4" s="1"/>
  <c r="Z29" i="4"/>
  <c r="G64" i="4"/>
  <c r="G32" i="4"/>
  <c r="Z58" i="4"/>
  <c r="P58" i="4"/>
  <c r="AF58" i="4" s="1"/>
  <c r="Z26" i="4"/>
  <c r="P26" i="4"/>
  <c r="AC26" i="4" s="1"/>
  <c r="G73" i="4"/>
  <c r="I73" i="4" s="1"/>
  <c r="G41" i="4"/>
  <c r="Z55" i="4"/>
  <c r="P55" i="4"/>
  <c r="AC55" i="4" s="1"/>
  <c r="Z23" i="4"/>
  <c r="P23" i="4"/>
  <c r="AF23" i="4" s="1"/>
  <c r="G82" i="4"/>
  <c r="G50" i="4"/>
  <c r="G81" i="4"/>
  <c r="J666" i="4"/>
  <c r="AC628" i="4"/>
  <c r="K628" i="4"/>
  <c r="J148" i="4"/>
  <c r="I619" i="1"/>
  <c r="AF174" i="4"/>
  <c r="AC174" i="4"/>
  <c r="I174" i="4"/>
  <c r="AF308" i="4"/>
  <c r="AC308" i="4"/>
  <c r="I308" i="4"/>
  <c r="AF385" i="4"/>
  <c r="AC385" i="4"/>
  <c r="I385" i="4"/>
  <c r="AF430" i="4"/>
  <c r="AC430" i="4"/>
  <c r="I430" i="4"/>
  <c r="I494" i="4"/>
  <c r="AF558" i="4"/>
  <c r="AC558" i="4"/>
  <c r="I558" i="4"/>
  <c r="J284" i="1"/>
  <c r="I135" i="1"/>
  <c r="I76" i="4"/>
  <c r="BK92" i="1"/>
  <c r="BJ92" i="1"/>
  <c r="BI92" i="1" s="1"/>
  <c r="BH92" i="1" s="1"/>
  <c r="BG92" i="1" s="1"/>
  <c r="BF92" i="1" s="1"/>
  <c r="BE92" i="1" s="1"/>
  <c r="BD92" i="1" s="1"/>
  <c r="BC92" i="1" s="1"/>
  <c r="AT525" i="1"/>
  <c r="AS525" i="1" s="1"/>
  <c r="AR525" i="1" s="1"/>
  <c r="AQ525" i="1" s="1"/>
  <c r="AP525" i="1" s="1"/>
  <c r="AO525" i="1" s="1"/>
  <c r="AN525" i="1" s="1"/>
  <c r="AM525" i="1" s="1"/>
  <c r="AL525" i="1" s="1"/>
  <c r="AT517" i="1"/>
  <c r="AS517" i="1" s="1"/>
  <c r="AR517" i="1" s="1"/>
  <c r="AQ517" i="1" s="1"/>
  <c r="AP517" i="1" s="1"/>
  <c r="AO517" i="1" s="1"/>
  <c r="AN517" i="1" s="1"/>
  <c r="AM517" i="1" s="1"/>
  <c r="AL517" i="1" s="1"/>
  <c r="AT230" i="1"/>
  <c r="AS230" i="1" s="1"/>
  <c r="AR230" i="1" s="1"/>
  <c r="AQ230" i="1" s="1"/>
  <c r="AP230" i="1" s="1"/>
  <c r="AO230" i="1" s="1"/>
  <c r="AN230" i="1" s="1"/>
  <c r="AM230" i="1" s="1"/>
  <c r="AL230" i="1" s="1"/>
  <c r="BK6" i="1"/>
  <c r="BJ6" i="1" s="1"/>
  <c r="BI6" i="1" s="1"/>
  <c r="BH6" i="1" s="1"/>
  <c r="BG6" i="1" s="1"/>
  <c r="BF6" i="1" s="1"/>
  <c r="BE6" i="1" s="1"/>
  <c r="BD6" i="1"/>
  <c r="BC6" i="1" s="1"/>
  <c r="AT540" i="1"/>
  <c r="AS540" i="1" s="1"/>
  <c r="AR540" i="1" s="1"/>
  <c r="AQ540" i="1" s="1"/>
  <c r="AP540" i="1" s="1"/>
  <c r="AO540" i="1" s="1"/>
  <c r="AN540" i="1" s="1"/>
  <c r="AM540" i="1" s="1"/>
  <c r="AL540" i="1" s="1"/>
  <c r="BK4" i="1"/>
  <c r="BJ4" i="1" s="1"/>
  <c r="BI4" i="1" s="1"/>
  <c r="BH4" i="1" s="1"/>
  <c r="BG4" i="1" s="1"/>
  <c r="BF4" i="1" s="1"/>
  <c r="BE4" i="1" s="1"/>
  <c r="BD4" i="1" s="1"/>
  <c r="BC4" i="1" s="1"/>
  <c r="AT509" i="1"/>
  <c r="AS509" i="1" s="1"/>
  <c r="AR509" i="1" s="1"/>
  <c r="AQ509" i="1" s="1"/>
  <c r="AP509" i="1" s="1"/>
  <c r="AO509" i="1" s="1"/>
  <c r="AN509" i="1" s="1"/>
  <c r="AM509" i="1" s="1"/>
  <c r="AL509" i="1" s="1"/>
  <c r="AT153" i="1"/>
  <c r="AS153" i="1" s="1"/>
  <c r="AR153" i="1" s="1"/>
  <c r="AQ153" i="1" s="1"/>
  <c r="AP153" i="1" s="1"/>
  <c r="AO153" i="1" s="1"/>
  <c r="AN153" i="1" s="1"/>
  <c r="AM153" i="1" s="1"/>
  <c r="AL153" i="1" s="1"/>
  <c r="AT455" i="1"/>
  <c r="AS455" i="1" s="1"/>
  <c r="AR455" i="1" s="1"/>
  <c r="AQ455" i="1" s="1"/>
  <c r="AP455" i="1"/>
  <c r="AO455" i="1" s="1"/>
  <c r="AN455" i="1" s="1"/>
  <c r="AM455" i="1" s="1"/>
  <c r="AL455" i="1" s="1"/>
  <c r="BK38" i="1"/>
  <c r="BJ38" i="1"/>
  <c r="BI38" i="1"/>
  <c r="BH38" i="1" s="1"/>
  <c r="BG38" i="1" s="1"/>
  <c r="BF38" i="1" s="1"/>
  <c r="BE38" i="1" s="1"/>
  <c r="BD38" i="1" s="1"/>
  <c r="BC38" i="1" s="1"/>
  <c r="AT280" i="1"/>
  <c r="AS280" i="1" s="1"/>
  <c r="AR280" i="1" s="1"/>
  <c r="AQ280" i="1" s="1"/>
  <c r="AP280" i="1" s="1"/>
  <c r="AO280" i="1" s="1"/>
  <c r="AN280" i="1" s="1"/>
  <c r="AM280" i="1" s="1"/>
  <c r="AL280" i="1"/>
  <c r="AT574" i="1"/>
  <c r="AS574" i="1" s="1"/>
  <c r="AR574" i="1" s="1"/>
  <c r="AQ574" i="1" s="1"/>
  <c r="AP574" i="1" s="1"/>
  <c r="AO574" i="1" s="1"/>
  <c r="AN574" i="1" s="1"/>
  <c r="AM574" i="1" s="1"/>
  <c r="AL574" i="1" s="1"/>
  <c r="CF222" i="4"/>
  <c r="CE222" i="4" s="1"/>
  <c r="CD222" i="4" s="1"/>
  <c r="CC222" i="4" s="1"/>
  <c r="CB222" i="4" s="1"/>
  <c r="CA222" i="4" s="1"/>
  <c r="BZ222" i="4" s="1"/>
  <c r="BY222" i="4" s="1"/>
  <c r="BX222" i="4" s="1"/>
  <c r="CF176" i="4"/>
  <c r="CE176" i="4" s="1"/>
  <c r="CD176" i="4" s="1"/>
  <c r="CC176" i="4" s="1"/>
  <c r="CB176" i="4" s="1"/>
  <c r="CA176" i="4" s="1"/>
  <c r="BZ176" i="4" s="1"/>
  <c r="BY176" i="4" s="1"/>
  <c r="BX176" i="4" s="1"/>
  <c r="CF165" i="4"/>
  <c r="CE165" i="4" s="1"/>
  <c r="CD165" i="4" s="1"/>
  <c r="CC165" i="4" s="1"/>
  <c r="CB165" i="4" s="1"/>
  <c r="CA165" i="4" s="1"/>
  <c r="BZ165" i="4" s="1"/>
  <c r="BY165" i="4" s="1"/>
  <c r="BX165" i="4" s="1"/>
  <c r="AT146" i="1"/>
  <c r="AS146" i="1" s="1"/>
  <c r="AR146" i="1" s="1"/>
  <c r="AQ146" i="1" s="1"/>
  <c r="AP146" i="1" s="1"/>
  <c r="AO146" i="1" s="1"/>
  <c r="AN146" i="1" s="1"/>
  <c r="AM146" i="1" s="1"/>
  <c r="AL146" i="1" s="1"/>
  <c r="BK35" i="1"/>
  <c r="BJ35" i="1"/>
  <c r="BI35" i="1"/>
  <c r="BH35" i="1" s="1"/>
  <c r="BG35" i="1"/>
  <c r="BF35" i="1" s="1"/>
  <c r="BE35" i="1" s="1"/>
  <c r="BD35" i="1" s="1"/>
  <c r="BC35" i="1" s="1"/>
  <c r="AT392" i="1"/>
  <c r="AS392" i="1" s="1"/>
  <c r="AR392" i="1" s="1"/>
  <c r="AQ392" i="1" s="1"/>
  <c r="AP392" i="1" s="1"/>
  <c r="AO392" i="1" s="1"/>
  <c r="AN392" i="1" s="1"/>
  <c r="AM392" i="1" s="1"/>
  <c r="AL392" i="1" s="1"/>
  <c r="AP223" i="1"/>
  <c r="AO223" i="1" s="1"/>
  <c r="AN223" i="1" s="1"/>
  <c r="AM223" i="1" s="1"/>
  <c r="AL223" i="1"/>
  <c r="AT223" i="1"/>
  <c r="AS223" i="1" s="1"/>
  <c r="AR223" i="1" s="1"/>
  <c r="AQ223" i="1" s="1"/>
  <c r="AT493" i="1"/>
  <c r="AS493" i="1" s="1"/>
  <c r="AR493" i="1" s="1"/>
  <c r="AQ493" i="1" s="1"/>
  <c r="AP493" i="1" s="1"/>
  <c r="AO493" i="1" s="1"/>
  <c r="AN493" i="1" s="1"/>
  <c r="AM493" i="1" s="1"/>
  <c r="AL493" i="1" s="1"/>
  <c r="AT606" i="1"/>
  <c r="AS606" i="1" s="1"/>
  <c r="AR606" i="1" s="1"/>
  <c r="AQ606" i="1" s="1"/>
  <c r="AP606" i="1" s="1"/>
  <c r="AO606" i="1" s="1"/>
  <c r="AN606" i="1" s="1"/>
  <c r="AM606" i="1" s="1"/>
  <c r="AL606" i="1" s="1"/>
  <c r="AT583" i="1"/>
  <c r="AS583" i="1" s="1"/>
  <c r="AR583" i="1"/>
  <c r="AQ583" i="1" s="1"/>
  <c r="AP583" i="1" s="1"/>
  <c r="AO583" i="1" s="1"/>
  <c r="AN583" i="1" s="1"/>
  <c r="AM583" i="1" s="1"/>
  <c r="AL583" i="1" s="1"/>
  <c r="BK44" i="1"/>
  <c r="BJ44" i="1"/>
  <c r="BI44" i="1" s="1"/>
  <c r="BH44" i="1" s="1"/>
  <c r="BG44" i="1"/>
  <c r="BF44" i="1" s="1"/>
  <c r="BE44" i="1" s="1"/>
  <c r="BD44" i="1" s="1"/>
  <c r="BC44" i="1" s="1"/>
  <c r="AT680" i="1"/>
  <c r="AS680" i="1" s="1"/>
  <c r="AR680" i="1" s="1"/>
  <c r="AQ680" i="1" s="1"/>
  <c r="AP680" i="1" s="1"/>
  <c r="AO680" i="1" s="1"/>
  <c r="AN680" i="1" s="1"/>
  <c r="AM680" i="1" s="1"/>
  <c r="AL680" i="1" s="1"/>
  <c r="AT610" i="1"/>
  <c r="AS610" i="1" s="1"/>
  <c r="AR610" i="1" s="1"/>
  <c r="AQ610" i="1" s="1"/>
  <c r="AP610" i="1" s="1"/>
  <c r="AO610" i="1" s="1"/>
  <c r="AN610" i="1" s="1"/>
  <c r="AM610" i="1" s="1"/>
  <c r="AL610" i="1" s="1"/>
  <c r="AT534" i="1"/>
  <c r="AS534" i="1" s="1"/>
  <c r="AR534" i="1"/>
  <c r="AQ534" i="1" s="1"/>
  <c r="AP534" i="1" s="1"/>
  <c r="AO534" i="1" s="1"/>
  <c r="AN534" i="1" s="1"/>
  <c r="AM534" i="1" s="1"/>
  <c r="AL534" i="1" s="1"/>
  <c r="AT637" i="1"/>
  <c r="AS637" i="1" s="1"/>
  <c r="AR637" i="1" s="1"/>
  <c r="AQ637" i="1" s="1"/>
  <c r="AP637" i="1" s="1"/>
  <c r="AO637" i="1" s="1"/>
  <c r="AN637" i="1" s="1"/>
  <c r="AM637" i="1" s="1"/>
  <c r="AL637" i="1" s="1"/>
  <c r="AP411" i="1"/>
  <c r="AO411" i="1" s="1"/>
  <c r="AN411" i="1" s="1"/>
  <c r="AM411" i="1" s="1"/>
  <c r="AL411" i="1" s="1"/>
  <c r="AT411" i="1"/>
  <c r="AS411" i="1" s="1"/>
  <c r="AR411" i="1" s="1"/>
  <c r="AQ411" i="1"/>
  <c r="AT544" i="1"/>
  <c r="AS544" i="1" s="1"/>
  <c r="AR544" i="1" s="1"/>
  <c r="AQ544" i="1" s="1"/>
  <c r="AP544" i="1" s="1"/>
  <c r="AO544" i="1" s="1"/>
  <c r="AN544" i="1" s="1"/>
  <c r="AM544" i="1" s="1"/>
  <c r="AL544" i="1" s="1"/>
  <c r="AT231" i="1"/>
  <c r="AS231" i="1"/>
  <c r="AR231" i="1" s="1"/>
  <c r="AQ231" i="1" s="1"/>
  <c r="AP231" i="1" s="1"/>
  <c r="AO231" i="1" s="1"/>
  <c r="AN231" i="1" s="1"/>
  <c r="AM231" i="1" s="1"/>
  <c r="AL231" i="1" s="1"/>
  <c r="BK108" i="1"/>
  <c r="BJ108" i="1"/>
  <c r="BI108" i="1"/>
  <c r="BH108" i="1"/>
  <c r="BG108" i="1"/>
  <c r="BF108" i="1" s="1"/>
  <c r="BE108" i="1" s="1"/>
  <c r="BD108" i="1" s="1"/>
  <c r="BC108" i="1" s="1"/>
  <c r="AT198" i="1"/>
  <c r="AS198" i="1" s="1"/>
  <c r="AR198" i="1" s="1"/>
  <c r="AQ198" i="1" s="1"/>
  <c r="AP198" i="1" s="1"/>
  <c r="AO198" i="1" s="1"/>
  <c r="AN198" i="1" s="1"/>
  <c r="AM198" i="1" s="1"/>
  <c r="AL198" i="1" s="1"/>
  <c r="AT38" i="1"/>
  <c r="AS38" i="1"/>
  <c r="AR38" i="1" s="1"/>
  <c r="AQ38" i="1" s="1"/>
  <c r="AP38" i="1" s="1"/>
  <c r="AO38" i="1" s="1"/>
  <c r="AN38" i="1" s="1"/>
  <c r="AM38" i="1" s="1"/>
  <c r="AL38" i="1" s="1"/>
  <c r="AT359" i="1"/>
  <c r="AS359" i="1" s="1"/>
  <c r="AR359" i="1" s="1"/>
  <c r="AQ359" i="1" s="1"/>
  <c r="AP359" i="1" s="1"/>
  <c r="AO359" i="1" s="1"/>
  <c r="AN359" i="1" s="1"/>
  <c r="AM359" i="1" s="1"/>
  <c r="AL359" i="1" s="1"/>
  <c r="AT677" i="1"/>
  <c r="AS677" i="1" s="1"/>
  <c r="AR677" i="1" s="1"/>
  <c r="AQ677" i="1" s="1"/>
  <c r="AP677" i="1" s="1"/>
  <c r="AO677" i="1" s="1"/>
  <c r="AN677" i="1" s="1"/>
  <c r="AM677" i="1" s="1"/>
  <c r="AL677" i="1" s="1"/>
  <c r="BC107" i="1"/>
  <c r="BK107" i="1"/>
  <c r="BJ107" i="1" s="1"/>
  <c r="BI107" i="1" s="1"/>
  <c r="BH107" i="1" s="1"/>
  <c r="BG107" i="1" s="1"/>
  <c r="BF107" i="1" s="1"/>
  <c r="BE107" i="1" s="1"/>
  <c r="BD107" i="1" s="1"/>
  <c r="AT133" i="1"/>
  <c r="AS133" i="1" s="1"/>
  <c r="AR133" i="1" s="1"/>
  <c r="AQ133" i="1" s="1"/>
  <c r="AP133" i="1" s="1"/>
  <c r="AO133" i="1" s="1"/>
  <c r="AN133" i="1" s="1"/>
  <c r="AM133" i="1" s="1"/>
  <c r="AL133" i="1" s="1"/>
  <c r="AT572" i="1"/>
  <c r="AS572" i="1" s="1"/>
  <c r="AR572" i="1" s="1"/>
  <c r="AQ572" i="1" s="1"/>
  <c r="AP572" i="1" s="1"/>
  <c r="AO572" i="1" s="1"/>
  <c r="AN572" i="1" s="1"/>
  <c r="AM572" i="1" s="1"/>
  <c r="AL572" i="1" s="1"/>
  <c r="AT627" i="1"/>
  <c r="AS627" i="1" s="1"/>
  <c r="AR627" i="1" s="1"/>
  <c r="AQ627" i="1" s="1"/>
  <c r="AP627" i="1" s="1"/>
  <c r="AO627" i="1" s="1"/>
  <c r="AN627" i="1" s="1"/>
  <c r="AM627" i="1" s="1"/>
  <c r="AL627" i="1" s="1"/>
  <c r="AT555" i="1"/>
  <c r="AS555" i="1" s="1"/>
  <c r="AR555" i="1" s="1"/>
  <c r="AQ555" i="1" s="1"/>
  <c r="AP555" i="1" s="1"/>
  <c r="AO555" i="1" s="1"/>
  <c r="AN555" i="1" s="1"/>
  <c r="AM555" i="1" s="1"/>
  <c r="AL555" i="1" s="1"/>
  <c r="AT71" i="1"/>
  <c r="AS71" i="1"/>
  <c r="AR71" i="1" s="1"/>
  <c r="AQ71" i="1" s="1"/>
  <c r="AP71" i="1" s="1"/>
  <c r="AO71" i="1" s="1"/>
  <c r="AN71" i="1" s="1"/>
  <c r="AM71" i="1" s="1"/>
  <c r="AL71" i="1" s="1"/>
  <c r="AT86" i="1"/>
  <c r="AS86" i="1"/>
  <c r="AR86" i="1" s="1"/>
  <c r="AQ86" i="1" s="1"/>
  <c r="AP86" i="1" s="1"/>
  <c r="AO86" i="1" s="1"/>
  <c r="AN86" i="1" s="1"/>
  <c r="AM86" i="1" s="1"/>
  <c r="AL86" i="1" s="1"/>
  <c r="BK61" i="1"/>
  <c r="BJ61" i="1" s="1"/>
  <c r="BI61" i="1" s="1"/>
  <c r="BH61" i="1" s="1"/>
  <c r="BG61" i="1" s="1"/>
  <c r="BF61" i="1" s="1"/>
  <c r="BE61" i="1"/>
  <c r="BD61" i="1" s="1"/>
  <c r="BC61" i="1" s="1"/>
  <c r="AT334" i="1"/>
  <c r="AS334" i="1" s="1"/>
  <c r="AR334" i="1" s="1"/>
  <c r="AQ334" i="1" s="1"/>
  <c r="AP334" i="1" s="1"/>
  <c r="AO334" i="1" s="1"/>
  <c r="AN334" i="1" s="1"/>
  <c r="AM334" i="1" s="1"/>
  <c r="AL334" i="1" s="1"/>
  <c r="AT690" i="1"/>
  <c r="AS690" i="1" s="1"/>
  <c r="AR690" i="1" s="1"/>
  <c r="AQ690" i="1" s="1"/>
  <c r="AP690" i="1" s="1"/>
  <c r="AO690" i="1" s="1"/>
  <c r="AN690" i="1" s="1"/>
  <c r="AM690" i="1" s="1"/>
  <c r="AL690" i="1" s="1"/>
  <c r="BK103" i="1"/>
  <c r="BJ103" i="1" s="1"/>
  <c r="BI103" i="1" s="1"/>
  <c r="BH103" i="1" s="1"/>
  <c r="BG103" i="1" s="1"/>
  <c r="BF103" i="1" s="1"/>
  <c r="BE103" i="1" s="1"/>
  <c r="BD103" i="1" s="1"/>
  <c r="BC103" i="1" s="1"/>
  <c r="AT348" i="1"/>
  <c r="AS348" i="1" s="1"/>
  <c r="AR348" i="1" s="1"/>
  <c r="AQ348" i="1" s="1"/>
  <c r="AP348" i="1" s="1"/>
  <c r="AO348" i="1" s="1"/>
  <c r="AN348" i="1" s="1"/>
  <c r="AM348" i="1" s="1"/>
  <c r="AL348" i="1" s="1"/>
  <c r="BK57" i="1"/>
  <c r="BJ57" i="1" s="1"/>
  <c r="BI57" i="1" s="1"/>
  <c r="BH57" i="1" s="1"/>
  <c r="BG57" i="1" s="1"/>
  <c r="BF57" i="1" s="1"/>
  <c r="BE57" i="1" s="1"/>
  <c r="BD57" i="1" s="1"/>
  <c r="BC57" i="1" s="1"/>
  <c r="AT640" i="1"/>
  <c r="AS640" i="1" s="1"/>
  <c r="AR640" i="1" s="1"/>
  <c r="AQ640" i="1" s="1"/>
  <c r="AP640" i="1" s="1"/>
  <c r="AO640" i="1" s="1"/>
  <c r="AN640" i="1" s="1"/>
  <c r="AM640" i="1" s="1"/>
  <c r="AL640" i="1" s="1"/>
  <c r="AT42" i="1"/>
  <c r="AS42" i="1" s="1"/>
  <c r="AR42" i="1" s="1"/>
  <c r="AQ42" i="1" s="1"/>
  <c r="AP42" i="1" s="1"/>
  <c r="AO42" i="1" s="1"/>
  <c r="AN42" i="1" s="1"/>
  <c r="AM42" i="1" s="1"/>
  <c r="AL42" i="1" s="1"/>
  <c r="AT36" i="1"/>
  <c r="AS36" i="1" s="1"/>
  <c r="AR36" i="1" s="1"/>
  <c r="AQ36" i="1" s="1"/>
  <c r="AP36" i="1" s="1"/>
  <c r="AO36" i="1" s="1"/>
  <c r="AN36" i="1" s="1"/>
  <c r="AM36" i="1" s="1"/>
  <c r="AL36" i="1" s="1"/>
  <c r="BK41" i="1"/>
  <c r="BJ41" i="1" s="1"/>
  <c r="BI41" i="1" s="1"/>
  <c r="BH41" i="1" s="1"/>
  <c r="BG41" i="1" s="1"/>
  <c r="BF41" i="1" s="1"/>
  <c r="BE41" i="1" s="1"/>
  <c r="BD41" i="1" s="1"/>
  <c r="BC41" i="1" s="1"/>
  <c r="AT251" i="1"/>
  <c r="AS251" i="1"/>
  <c r="AR251" i="1" s="1"/>
  <c r="AQ251" i="1" s="1"/>
  <c r="AP251" i="1" s="1"/>
  <c r="AO251" i="1" s="1"/>
  <c r="AN251" i="1" s="1"/>
  <c r="AM251" i="1" s="1"/>
  <c r="AL251" i="1" s="1"/>
  <c r="AT91" i="1"/>
  <c r="AS91" i="1" s="1"/>
  <c r="AR91" i="1" s="1"/>
  <c r="AQ91" i="1" s="1"/>
  <c r="AP91" i="1" s="1"/>
  <c r="AO91" i="1" s="1"/>
  <c r="AN91" i="1" s="1"/>
  <c r="AM91" i="1" s="1"/>
  <c r="AL91" i="1" s="1"/>
  <c r="AN498" i="1"/>
  <c r="AM498" i="1" s="1"/>
  <c r="AL498" i="1" s="1"/>
  <c r="AT498" i="1"/>
  <c r="AS498" i="1"/>
  <c r="AR498" i="1" s="1"/>
  <c r="AQ498" i="1" s="1"/>
  <c r="AP498" i="1" s="1"/>
  <c r="AO498" i="1" s="1"/>
  <c r="AT352" i="1"/>
  <c r="AS352" i="1"/>
  <c r="AR352" i="1" s="1"/>
  <c r="AQ352" i="1" s="1"/>
  <c r="AP352" i="1" s="1"/>
  <c r="AO352" i="1" s="1"/>
  <c r="AN352" i="1" s="1"/>
  <c r="AM352" i="1" s="1"/>
  <c r="AL352" i="1" s="1"/>
  <c r="AT628" i="1"/>
  <c r="AS628" i="1" s="1"/>
  <c r="AR628" i="1" s="1"/>
  <c r="AQ628" i="1" s="1"/>
  <c r="AP628" i="1" s="1"/>
  <c r="AO628" i="1" s="1"/>
  <c r="AN628" i="1" s="1"/>
  <c r="AM628" i="1" s="1"/>
  <c r="AL628" i="1" s="1"/>
  <c r="BK26" i="1"/>
  <c r="BJ26" i="1" s="1"/>
  <c r="BI26" i="1" s="1"/>
  <c r="BH26" i="1" s="1"/>
  <c r="BG26" i="1" s="1"/>
  <c r="BF26" i="1" s="1"/>
  <c r="BE26" i="1" s="1"/>
  <c r="BD26" i="1" s="1"/>
  <c r="BC26" i="1" s="1"/>
  <c r="AT212" i="1"/>
  <c r="AS212" i="1"/>
  <c r="AR212" i="1" s="1"/>
  <c r="AQ212" i="1" s="1"/>
  <c r="AP212" i="1" s="1"/>
  <c r="AO212" i="1" s="1"/>
  <c r="AN212" i="1" s="1"/>
  <c r="AM212" i="1" s="1"/>
  <c r="AL212" i="1" s="1"/>
  <c r="AT638" i="1"/>
  <c r="AS638" i="1"/>
  <c r="AR638" i="1" s="1"/>
  <c r="AQ638" i="1" s="1"/>
  <c r="AP638" i="1" s="1"/>
  <c r="AO638" i="1" s="1"/>
  <c r="AN638" i="1" s="1"/>
  <c r="AM638" i="1" s="1"/>
  <c r="AL638" i="1" s="1"/>
  <c r="AT414" i="1"/>
  <c r="AS414" i="1" s="1"/>
  <c r="AR414" i="1" s="1"/>
  <c r="AQ414" i="1" s="1"/>
  <c r="AP414" i="1" s="1"/>
  <c r="AO414" i="1" s="1"/>
  <c r="AN414" i="1" s="1"/>
  <c r="AM414" i="1" s="1"/>
  <c r="AL414" i="1" s="1"/>
  <c r="AT591" i="1"/>
  <c r="AS591" i="1" s="1"/>
  <c r="AR591" i="1" s="1"/>
  <c r="AQ591" i="1" s="1"/>
  <c r="AP591" i="1" s="1"/>
  <c r="AO591" i="1" s="1"/>
  <c r="AN591" i="1" s="1"/>
  <c r="AM591" i="1" s="1"/>
  <c r="AL591" i="1" s="1"/>
  <c r="AT478" i="1"/>
  <c r="AS478" i="1"/>
  <c r="AR478" i="1" s="1"/>
  <c r="AQ478" i="1" s="1"/>
  <c r="AP478" i="1" s="1"/>
  <c r="AO478" i="1" s="1"/>
  <c r="AN478" i="1" s="1"/>
  <c r="AM478" i="1" s="1"/>
  <c r="AL478" i="1" s="1"/>
  <c r="AT419" i="1"/>
  <c r="AS419" i="1" s="1"/>
  <c r="AR419" i="1" s="1"/>
  <c r="AQ419" i="1" s="1"/>
  <c r="AP419" i="1" s="1"/>
  <c r="AO419" i="1" s="1"/>
  <c r="AN419" i="1" s="1"/>
  <c r="AM419" i="1" s="1"/>
  <c r="AL419" i="1" s="1"/>
  <c r="AT312" i="1"/>
  <c r="AS312" i="1" s="1"/>
  <c r="AR312" i="1" s="1"/>
  <c r="AQ312" i="1" s="1"/>
  <c r="AP312" i="1" s="1"/>
  <c r="AO312" i="1" s="1"/>
  <c r="AN312" i="1" s="1"/>
  <c r="AM312" i="1" s="1"/>
  <c r="AL312" i="1" s="1"/>
  <c r="AT136" i="1"/>
  <c r="AS136" i="1" s="1"/>
  <c r="AR136" i="1" s="1"/>
  <c r="AQ136" i="1"/>
  <c r="AP136" i="1" s="1"/>
  <c r="AO136" i="1" s="1"/>
  <c r="AN136" i="1" s="1"/>
  <c r="AM136" i="1" s="1"/>
  <c r="AL136" i="1" s="1"/>
  <c r="BK13" i="1"/>
  <c r="BJ13" i="1"/>
  <c r="BI13" i="1" s="1"/>
  <c r="BH13" i="1" s="1"/>
  <c r="BG13" i="1" s="1"/>
  <c r="BF13" i="1" s="1"/>
  <c r="BE13" i="1" s="1"/>
  <c r="BD13" i="1" s="1"/>
  <c r="BC13" i="1" s="1"/>
  <c r="AT263" i="1"/>
  <c r="AS263" i="1" s="1"/>
  <c r="AR263" i="1" s="1"/>
  <c r="AQ263" i="1" s="1"/>
  <c r="AP263" i="1" s="1"/>
  <c r="AO263" i="1" s="1"/>
  <c r="AN263" i="1" s="1"/>
  <c r="AM263" i="1" s="1"/>
  <c r="AL263" i="1" s="1"/>
  <c r="AT675" i="1"/>
  <c r="AS675" i="1" s="1"/>
  <c r="AR675" i="1" s="1"/>
  <c r="AQ675" i="1" s="1"/>
  <c r="AP675" i="1" s="1"/>
  <c r="AO675" i="1" s="1"/>
  <c r="AN675" i="1" s="1"/>
  <c r="AM675" i="1" s="1"/>
  <c r="AL675" i="1" s="1"/>
  <c r="BK91" i="1"/>
  <c r="BJ91" i="1" s="1"/>
  <c r="BI91" i="1" s="1"/>
  <c r="BH91" i="1" s="1"/>
  <c r="BG91" i="1" s="1"/>
  <c r="BF91" i="1" s="1"/>
  <c r="BE91" i="1" s="1"/>
  <c r="BD91" i="1" s="1"/>
  <c r="BC91" i="1" s="1"/>
  <c r="AT250" i="1"/>
  <c r="AS250" i="1" s="1"/>
  <c r="AR250" i="1" s="1"/>
  <c r="AQ250" i="1" s="1"/>
  <c r="AP250" i="1" s="1"/>
  <c r="AO250" i="1" s="1"/>
  <c r="AN250" i="1" s="1"/>
  <c r="AM250" i="1" s="1"/>
  <c r="AL250" i="1" s="1"/>
  <c r="AT659" i="1"/>
  <c r="AS659" i="1" s="1"/>
  <c r="AR659" i="1"/>
  <c r="AQ659" i="1" s="1"/>
  <c r="AP659" i="1" s="1"/>
  <c r="AO659" i="1" s="1"/>
  <c r="AN659" i="1" s="1"/>
  <c r="AM659" i="1" s="1"/>
  <c r="AL659" i="1" s="1"/>
  <c r="AT87" i="1"/>
  <c r="AS87" i="1" s="1"/>
  <c r="AR87" i="1" s="1"/>
  <c r="AQ87" i="1" s="1"/>
  <c r="AP87" i="1" s="1"/>
  <c r="AO87" i="1" s="1"/>
  <c r="AN87" i="1" s="1"/>
  <c r="AM87" i="1" s="1"/>
  <c r="AL87" i="1" s="1"/>
  <c r="AT245" i="1"/>
  <c r="AS245" i="1" s="1"/>
  <c r="AR245" i="1" s="1"/>
  <c r="AQ245" i="1"/>
  <c r="AP245" i="1" s="1"/>
  <c r="AO245" i="1" s="1"/>
  <c r="AN245" i="1" s="1"/>
  <c r="AM245" i="1" s="1"/>
  <c r="AL245" i="1" s="1"/>
  <c r="AT528" i="1"/>
  <c r="AS528" i="1"/>
  <c r="AR528" i="1" s="1"/>
  <c r="AQ528" i="1" s="1"/>
  <c r="AP528" i="1" s="1"/>
  <c r="AO528" i="1" s="1"/>
  <c r="AN528" i="1" s="1"/>
  <c r="AM528" i="1" s="1"/>
  <c r="AL528" i="1" s="1"/>
  <c r="BK22" i="1"/>
  <c r="BJ22" i="1" s="1"/>
  <c r="BI22" i="1" s="1"/>
  <c r="BH22" i="1"/>
  <c r="BG22" i="1" s="1"/>
  <c r="BF22" i="1" s="1"/>
  <c r="BE22" i="1" s="1"/>
  <c r="BD22" i="1" s="1"/>
  <c r="BC22" i="1" s="1"/>
  <c r="AT202" i="1"/>
  <c r="AS202" i="1" s="1"/>
  <c r="AR202" i="1" s="1"/>
  <c r="AQ202" i="1" s="1"/>
  <c r="AP202" i="1" s="1"/>
  <c r="AO202" i="1" s="1"/>
  <c r="AN202" i="1" s="1"/>
  <c r="AM202" i="1" s="1"/>
  <c r="AL202" i="1" s="1"/>
  <c r="AT511" i="1"/>
  <c r="AS511" i="1" s="1"/>
  <c r="AR511" i="1" s="1"/>
  <c r="AQ511" i="1" s="1"/>
  <c r="AP511" i="1" s="1"/>
  <c r="AO511" i="1" s="1"/>
  <c r="AN511" i="1" s="1"/>
  <c r="AM511" i="1" s="1"/>
  <c r="AL511" i="1" s="1"/>
  <c r="AT398" i="1"/>
  <c r="AS398" i="1"/>
  <c r="AR398" i="1" s="1"/>
  <c r="AQ398" i="1" s="1"/>
  <c r="AP398" i="1" s="1"/>
  <c r="AO398" i="1" s="1"/>
  <c r="AN398" i="1" s="1"/>
  <c r="AM398" i="1" s="1"/>
  <c r="AL398" i="1" s="1"/>
  <c r="AT623" i="1"/>
  <c r="AS623" i="1" s="1"/>
  <c r="AR623" i="1" s="1"/>
  <c r="AQ623" i="1" s="1"/>
  <c r="AP623" i="1" s="1"/>
  <c r="AO623" i="1" s="1"/>
  <c r="AN623" i="1" s="1"/>
  <c r="AM623" i="1" s="1"/>
  <c r="AL623" i="1" s="1"/>
  <c r="AT514" i="1"/>
  <c r="AS514" i="1" s="1"/>
  <c r="AR514" i="1" s="1"/>
  <c r="AQ514" i="1" s="1"/>
  <c r="AP514" i="1" s="1"/>
  <c r="AO514" i="1" s="1"/>
  <c r="AN514" i="1" s="1"/>
  <c r="AM514" i="1" s="1"/>
  <c r="AL514" i="1" s="1"/>
  <c r="AT453" i="1"/>
  <c r="AS453" i="1" s="1"/>
  <c r="AR453" i="1" s="1"/>
  <c r="AQ453" i="1" s="1"/>
  <c r="AP453" i="1" s="1"/>
  <c r="AO453" i="1" s="1"/>
  <c r="AN453" i="1" s="1"/>
  <c r="AM453" i="1" s="1"/>
  <c r="AL453" i="1" s="1"/>
  <c r="AT412" i="1"/>
  <c r="AS412" i="1" s="1"/>
  <c r="AR412" i="1" s="1"/>
  <c r="AQ412" i="1" s="1"/>
  <c r="AP412" i="1" s="1"/>
  <c r="AO412" i="1" s="1"/>
  <c r="AN412" i="1" s="1"/>
  <c r="AM412" i="1" s="1"/>
  <c r="AL412" i="1" s="1"/>
  <c r="AT201" i="1"/>
  <c r="AS201" i="1"/>
  <c r="AR201" i="1" s="1"/>
  <c r="AQ201" i="1" s="1"/>
  <c r="AP201" i="1" s="1"/>
  <c r="AO201" i="1" s="1"/>
  <c r="AN201" i="1" s="1"/>
  <c r="AM201" i="1" s="1"/>
  <c r="AL201" i="1" s="1"/>
  <c r="AT537" i="1"/>
  <c r="AS537" i="1" s="1"/>
  <c r="AR537" i="1" s="1"/>
  <c r="AQ537" i="1" s="1"/>
  <c r="AP537" i="1" s="1"/>
  <c r="AO537" i="1" s="1"/>
  <c r="AN537" i="1" s="1"/>
  <c r="AM537" i="1" s="1"/>
  <c r="AL537" i="1" s="1"/>
  <c r="BK36" i="1"/>
  <c r="BJ36" i="1" s="1"/>
  <c r="BI36" i="1" s="1"/>
  <c r="BH36" i="1"/>
  <c r="BG36" i="1" s="1"/>
  <c r="BF36" i="1" s="1"/>
  <c r="BE36" i="1" s="1"/>
  <c r="BD36" i="1" s="1"/>
  <c r="BC36" i="1" s="1"/>
  <c r="AT57" i="1"/>
  <c r="AS57" i="1" s="1"/>
  <c r="AR57" i="1" s="1"/>
  <c r="AQ57" i="1" s="1"/>
  <c r="AP57" i="1" s="1"/>
  <c r="AO57" i="1" s="1"/>
  <c r="AN57" i="1" s="1"/>
  <c r="AM57" i="1" s="1"/>
  <c r="AL57" i="1" s="1"/>
  <c r="AT520" i="1"/>
  <c r="AS520" i="1" s="1"/>
  <c r="AR520" i="1" s="1"/>
  <c r="AQ520" i="1" s="1"/>
  <c r="AP520" i="1" s="1"/>
  <c r="AO520" i="1" s="1"/>
  <c r="AN520" i="1" s="1"/>
  <c r="AM520" i="1" s="1"/>
  <c r="AL520" i="1" s="1"/>
  <c r="AT367" i="1"/>
  <c r="AS367" i="1" s="1"/>
  <c r="AR367" i="1" s="1"/>
  <c r="AQ367" i="1" s="1"/>
  <c r="AP367" i="1" s="1"/>
  <c r="AO367" i="1" s="1"/>
  <c r="AN367" i="1" s="1"/>
  <c r="AM367" i="1" s="1"/>
  <c r="AL367" i="1" s="1"/>
  <c r="AT362" i="1"/>
  <c r="AS362" i="1" s="1"/>
  <c r="AR362" i="1" s="1"/>
  <c r="AQ362" i="1" s="1"/>
  <c r="AP362" i="1" s="1"/>
  <c r="AO362" i="1" s="1"/>
  <c r="AN362" i="1" s="1"/>
  <c r="AM362" i="1" s="1"/>
  <c r="AL362" i="1" s="1"/>
  <c r="AT698" i="1"/>
  <c r="AS698" i="1" s="1"/>
  <c r="AR698" i="1" s="1"/>
  <c r="AQ698" i="1" s="1"/>
  <c r="AP698" i="1" s="1"/>
  <c r="AO698" i="1" s="1"/>
  <c r="AN698" i="1" s="1"/>
  <c r="AM698" i="1" s="1"/>
  <c r="AL698" i="1" s="1"/>
  <c r="AT495" i="1"/>
  <c r="AS495" i="1" s="1"/>
  <c r="AR495" i="1" s="1"/>
  <c r="AQ495" i="1" s="1"/>
  <c r="AP495" i="1" s="1"/>
  <c r="AO495" i="1" s="1"/>
  <c r="AN495" i="1" s="1"/>
  <c r="AM495" i="1" s="1"/>
  <c r="AL495" i="1" s="1"/>
  <c r="AS174" i="1"/>
  <c r="AR174" i="1" s="1"/>
  <c r="AQ174" i="1" s="1"/>
  <c r="AP174" i="1" s="1"/>
  <c r="AO174" i="1" s="1"/>
  <c r="AN174" i="1" s="1"/>
  <c r="AM174" i="1" s="1"/>
  <c r="AL174" i="1" s="1"/>
  <c r="AT174" i="1"/>
  <c r="AT488" i="1"/>
  <c r="AS488" i="1" s="1"/>
  <c r="AR488" i="1" s="1"/>
  <c r="AQ488" i="1" s="1"/>
  <c r="AP488" i="1" s="1"/>
  <c r="AO488" i="1" s="1"/>
  <c r="AN488" i="1" s="1"/>
  <c r="AM488" i="1" s="1"/>
  <c r="AL488" i="1" s="1"/>
  <c r="BK82" i="1"/>
  <c r="BJ82" i="1" s="1"/>
  <c r="BI82" i="1" s="1"/>
  <c r="BH82" i="1" s="1"/>
  <c r="BG82" i="1" s="1"/>
  <c r="BF82" i="1"/>
  <c r="BE82" i="1" s="1"/>
  <c r="BD82" i="1" s="1"/>
  <c r="BC82" i="1"/>
  <c r="BK17" i="1"/>
  <c r="BJ17" i="1" s="1"/>
  <c r="BI17" i="1" s="1"/>
  <c r="BH17" i="1" s="1"/>
  <c r="BG17" i="1" s="1"/>
  <c r="BF17" i="1" s="1"/>
  <c r="BE17" i="1" s="1"/>
  <c r="BD17" i="1" s="1"/>
  <c r="BC17" i="1" s="1"/>
  <c r="AT387" i="1"/>
  <c r="AS387" i="1" s="1"/>
  <c r="AR387" i="1" s="1"/>
  <c r="AQ387" i="1" s="1"/>
  <c r="AP387" i="1" s="1"/>
  <c r="AO387" i="1" s="1"/>
  <c r="AN387" i="1" s="1"/>
  <c r="AM387" i="1" s="1"/>
  <c r="AL387" i="1" s="1"/>
  <c r="AT620" i="1"/>
  <c r="AS620" i="1" s="1"/>
  <c r="AR620" i="1" s="1"/>
  <c r="AQ620" i="1" s="1"/>
  <c r="AP620" i="1" s="1"/>
  <c r="AO620" i="1" s="1"/>
  <c r="AN620" i="1" s="1"/>
  <c r="AM620" i="1" s="1"/>
  <c r="AL620" i="1" s="1"/>
  <c r="AT98" i="1"/>
  <c r="AS98" i="1" s="1"/>
  <c r="AR98" i="1" s="1"/>
  <c r="AQ98" i="1" s="1"/>
  <c r="AP98" i="1" s="1"/>
  <c r="AO98" i="1" s="1"/>
  <c r="AN98" i="1" s="1"/>
  <c r="AM98" i="1" s="1"/>
  <c r="AL98" i="1" s="1"/>
  <c r="AT39" i="1"/>
  <c r="AS39" i="1" s="1"/>
  <c r="AR39" i="1" s="1"/>
  <c r="AQ39" i="1" s="1"/>
  <c r="AP39" i="1" s="1"/>
  <c r="AO39" i="1" s="1"/>
  <c r="AN39" i="1" s="1"/>
  <c r="AM39" i="1" s="1"/>
  <c r="AL39" i="1" s="1"/>
  <c r="AT646" i="1"/>
  <c r="AS646" i="1" s="1"/>
  <c r="AR646" i="1" s="1"/>
  <c r="AQ646" i="1" s="1"/>
  <c r="AP646" i="1" s="1"/>
  <c r="AO646" i="1" s="1"/>
  <c r="AN646" i="1" s="1"/>
  <c r="AM646" i="1" s="1"/>
  <c r="AL646" i="1" s="1"/>
  <c r="AT253" i="1"/>
  <c r="AS253" i="1" s="1"/>
  <c r="AR253" i="1" s="1"/>
  <c r="AQ253" i="1" s="1"/>
  <c r="AP253" i="1" s="1"/>
  <c r="AO253" i="1" s="1"/>
  <c r="AN253" i="1" s="1"/>
  <c r="AM253" i="1" s="1"/>
  <c r="AL253" i="1" s="1"/>
  <c r="AT193" i="1"/>
  <c r="AS193" i="1"/>
  <c r="AR193" i="1" s="1"/>
  <c r="AQ193" i="1" s="1"/>
  <c r="AP193" i="1" s="1"/>
  <c r="AO193" i="1" s="1"/>
  <c r="AN193" i="1" s="1"/>
  <c r="AM193" i="1" s="1"/>
  <c r="AL193" i="1" s="1"/>
  <c r="AT108" i="1"/>
  <c r="AS108" i="1" s="1"/>
  <c r="AR108" i="1" s="1"/>
  <c r="AQ108" i="1" s="1"/>
  <c r="AP108" i="1" s="1"/>
  <c r="AO108" i="1" s="1"/>
  <c r="AN108" i="1" s="1"/>
  <c r="AM108" i="1" s="1"/>
  <c r="AL108" i="1" s="1"/>
  <c r="CF245" i="4"/>
  <c r="CE245" i="4" s="1"/>
  <c r="CD245" i="4" s="1"/>
  <c r="CC245" i="4" s="1"/>
  <c r="CB245" i="4" s="1"/>
  <c r="CA245" i="4" s="1"/>
  <c r="BZ245" i="4" s="1"/>
  <c r="BY245" i="4" s="1"/>
  <c r="BX245" i="4" s="1"/>
  <c r="CF237" i="4"/>
  <c r="CE237" i="4"/>
  <c r="CD237" i="4" s="1"/>
  <c r="CC237" i="4" s="1"/>
  <c r="CB237" i="4" s="1"/>
  <c r="CA237" i="4" s="1"/>
  <c r="BZ237" i="4" s="1"/>
  <c r="BY237" i="4" s="1"/>
  <c r="BX237" i="4" s="1"/>
  <c r="CF229" i="4"/>
  <c r="CE229" i="4" s="1"/>
  <c r="CD229" i="4" s="1"/>
  <c r="CC229" i="4" s="1"/>
  <c r="CB229" i="4" s="1"/>
  <c r="CA229" i="4" s="1"/>
  <c r="BZ229" i="4" s="1"/>
  <c r="BY229" i="4" s="1"/>
  <c r="BX229" i="4" s="1"/>
  <c r="CF221" i="4"/>
  <c r="CE221" i="4"/>
  <c r="CD221" i="4" s="1"/>
  <c r="CC221" i="4" s="1"/>
  <c r="CB221" i="4" s="1"/>
  <c r="CA221" i="4" s="1"/>
  <c r="BZ221" i="4" s="1"/>
  <c r="BY221" i="4" s="1"/>
  <c r="BX221" i="4" s="1"/>
  <c r="CF213" i="4"/>
  <c r="CE213" i="4" s="1"/>
  <c r="CD213" i="4" s="1"/>
  <c r="CC213" i="4" s="1"/>
  <c r="CB213" i="4" s="1"/>
  <c r="CA213" i="4" s="1"/>
  <c r="BZ213" i="4" s="1"/>
  <c r="BY213" i="4" s="1"/>
  <c r="BX213" i="4" s="1"/>
  <c r="CF205" i="4"/>
  <c r="CE205" i="4" s="1"/>
  <c r="CD205" i="4" s="1"/>
  <c r="CC205" i="4" s="1"/>
  <c r="CB205" i="4" s="1"/>
  <c r="CA205" i="4" s="1"/>
  <c r="BZ205" i="4" s="1"/>
  <c r="BY205" i="4" s="1"/>
  <c r="BX205" i="4" s="1"/>
  <c r="CF197" i="4"/>
  <c r="CE197" i="4"/>
  <c r="CD197" i="4" s="1"/>
  <c r="CC197" i="4" s="1"/>
  <c r="CB197" i="4" s="1"/>
  <c r="CA197" i="4" s="1"/>
  <c r="BZ197" i="4" s="1"/>
  <c r="BY197" i="4" s="1"/>
  <c r="BX197" i="4" s="1"/>
  <c r="CF189" i="4"/>
  <c r="CE189" i="4" s="1"/>
  <c r="CD189" i="4" s="1"/>
  <c r="CC189" i="4" s="1"/>
  <c r="CB189" i="4" s="1"/>
  <c r="CA189" i="4" s="1"/>
  <c r="BZ189" i="4" s="1"/>
  <c r="BY189" i="4" s="1"/>
  <c r="BX189" i="4" s="1"/>
  <c r="CF181" i="4"/>
  <c r="CE181" i="4"/>
  <c r="CD181" i="4" s="1"/>
  <c r="CC181" i="4" s="1"/>
  <c r="CB181" i="4" s="1"/>
  <c r="CA181" i="4" s="1"/>
  <c r="BZ181" i="4" s="1"/>
  <c r="BY181" i="4" s="1"/>
  <c r="BX181" i="4" s="1"/>
  <c r="CF109" i="4"/>
  <c r="CE109" i="4" s="1"/>
  <c r="CD109" i="4" s="1"/>
  <c r="CC109" i="4" s="1"/>
  <c r="CB109" i="4" s="1"/>
  <c r="CA109" i="4" s="1"/>
  <c r="BZ109" i="4" s="1"/>
  <c r="BY109" i="4" s="1"/>
  <c r="BX109" i="4" s="1"/>
  <c r="CF93" i="4"/>
  <c r="CE93" i="4" s="1"/>
  <c r="CD93" i="4" s="1"/>
  <c r="CC93" i="4" s="1"/>
  <c r="CB93" i="4" s="1"/>
  <c r="CA93" i="4" s="1"/>
  <c r="BZ93" i="4" s="1"/>
  <c r="BY93" i="4" s="1"/>
  <c r="BX93" i="4" s="1"/>
  <c r="CF172" i="4"/>
  <c r="CE172" i="4"/>
  <c r="CD172" i="4" s="1"/>
  <c r="CC172" i="4" s="1"/>
  <c r="CB172" i="4" s="1"/>
  <c r="CA172" i="4" s="1"/>
  <c r="BZ172" i="4" s="1"/>
  <c r="BY172" i="4" s="1"/>
  <c r="BX172" i="4" s="1"/>
  <c r="CF164" i="4"/>
  <c r="CE164" i="4" s="1"/>
  <c r="CD164" i="4" s="1"/>
  <c r="CC164" i="4" s="1"/>
  <c r="CB164" i="4" s="1"/>
  <c r="CA164" i="4" s="1"/>
  <c r="BZ164" i="4" s="1"/>
  <c r="BY164" i="4" s="1"/>
  <c r="BX164" i="4" s="1"/>
  <c r="CF156" i="4"/>
  <c r="CE156" i="4" s="1"/>
  <c r="CD156" i="4" s="1"/>
  <c r="CC156" i="4" s="1"/>
  <c r="CB156" i="4" s="1"/>
  <c r="CA156" i="4" s="1"/>
  <c r="BZ156" i="4" s="1"/>
  <c r="BY156" i="4" s="1"/>
  <c r="BX156" i="4" s="1"/>
  <c r="CF148" i="4"/>
  <c r="CE148" i="4" s="1"/>
  <c r="CD148" i="4" s="1"/>
  <c r="CC148" i="4" s="1"/>
  <c r="CB148" i="4" s="1"/>
  <c r="CA148" i="4" s="1"/>
  <c r="BZ148" i="4" s="1"/>
  <c r="BY148" i="4" s="1"/>
  <c r="BX148" i="4" s="1"/>
  <c r="CF140" i="4"/>
  <c r="CE140" i="4" s="1"/>
  <c r="CD140" i="4" s="1"/>
  <c r="CC140" i="4" s="1"/>
  <c r="CB140" i="4" s="1"/>
  <c r="CA140" i="4" s="1"/>
  <c r="BZ140" i="4" s="1"/>
  <c r="BY140" i="4" s="1"/>
  <c r="BX140" i="4" s="1"/>
  <c r="CF132" i="4"/>
  <c r="CE132" i="4" s="1"/>
  <c r="CD132" i="4" s="1"/>
  <c r="CC132" i="4" s="1"/>
  <c r="CB132" i="4" s="1"/>
  <c r="CA132" i="4" s="1"/>
  <c r="BZ132" i="4" s="1"/>
  <c r="BY132" i="4" s="1"/>
  <c r="BX132" i="4" s="1"/>
  <c r="CF124" i="4"/>
  <c r="CE124" i="4" s="1"/>
  <c r="CD124" i="4" s="1"/>
  <c r="CC124" i="4" s="1"/>
  <c r="CB124" i="4" s="1"/>
  <c r="CA124" i="4" s="1"/>
  <c r="BZ124" i="4" s="1"/>
  <c r="BY124" i="4" s="1"/>
  <c r="BX124" i="4" s="1"/>
  <c r="CF116" i="4"/>
  <c r="CE116" i="4" s="1"/>
  <c r="CD116" i="4" s="1"/>
  <c r="CC116" i="4" s="1"/>
  <c r="CB116" i="4" s="1"/>
  <c r="CA116" i="4" s="1"/>
  <c r="BZ116" i="4" s="1"/>
  <c r="BY116" i="4" s="1"/>
  <c r="BX116" i="4" s="1"/>
  <c r="CF106" i="4"/>
  <c r="CE106" i="4" s="1"/>
  <c r="CD106" i="4" s="1"/>
  <c r="CC106" i="4" s="1"/>
  <c r="CB106" i="4" s="1"/>
  <c r="CA106" i="4" s="1"/>
  <c r="BZ106" i="4" s="1"/>
  <c r="BY106" i="4" s="1"/>
  <c r="BX106" i="4" s="1"/>
  <c r="CD90" i="4"/>
  <c r="CC90" i="4" s="1"/>
  <c r="CB90" i="4" s="1"/>
  <c r="CA90" i="4" s="1"/>
  <c r="BZ90" i="4" s="1"/>
  <c r="BY90" i="4" s="1"/>
  <c r="BX90" i="4" s="1"/>
  <c r="CF90" i="4"/>
  <c r="CE90" i="4" s="1"/>
  <c r="AT585" i="4"/>
  <c r="AS585" i="4" s="1"/>
  <c r="AR585" i="4" s="1"/>
  <c r="AQ585" i="4" s="1"/>
  <c r="AP585" i="4" s="1"/>
  <c r="AO585" i="4" s="1"/>
  <c r="AN585" i="4" s="1"/>
  <c r="AM585" i="4" s="1"/>
  <c r="AL585" i="4" s="1"/>
  <c r="AC58" i="4"/>
  <c r="AC41" i="4"/>
  <c r="I41" i="4"/>
  <c r="AT306" i="1"/>
  <c r="AS306" i="1"/>
  <c r="AR306" i="1" s="1"/>
  <c r="AQ306" i="1" s="1"/>
  <c r="AP306" i="1" s="1"/>
  <c r="AO306" i="1" s="1"/>
  <c r="AN306" i="1" s="1"/>
  <c r="AM306" i="1" s="1"/>
  <c r="AL306" i="1" s="1"/>
  <c r="AT374" i="1"/>
  <c r="AS374" i="1" s="1"/>
  <c r="AR374" i="1" s="1"/>
  <c r="AQ374" i="1" s="1"/>
  <c r="AP374" i="1" s="1"/>
  <c r="AO374" i="1" s="1"/>
  <c r="AN374" i="1" s="1"/>
  <c r="AM374" i="1" s="1"/>
  <c r="AL374" i="1" s="1"/>
  <c r="AT391" i="1"/>
  <c r="AS391" i="1" s="1"/>
  <c r="AR391" i="1" s="1"/>
  <c r="AQ391" i="1" s="1"/>
  <c r="AP391" i="1" s="1"/>
  <c r="AO391" i="1" s="1"/>
  <c r="AN391" i="1" s="1"/>
  <c r="AM391" i="1" s="1"/>
  <c r="AL391" i="1" s="1"/>
  <c r="AT565" i="1"/>
  <c r="AS565" i="1" s="1"/>
  <c r="AR565" i="1" s="1"/>
  <c r="AQ565" i="1" s="1"/>
  <c r="AP565" i="1" s="1"/>
  <c r="AO565" i="1" s="1"/>
  <c r="AN565" i="1" s="1"/>
  <c r="AM565" i="1" s="1"/>
  <c r="AL565" i="1" s="1"/>
  <c r="AT605" i="1"/>
  <c r="AS605" i="1" s="1"/>
  <c r="AR605" i="1"/>
  <c r="AQ605" i="1" s="1"/>
  <c r="AP605" i="1" s="1"/>
  <c r="AO605" i="1" s="1"/>
  <c r="AN605" i="1" s="1"/>
  <c r="AM605" i="1" s="1"/>
  <c r="AL605" i="1" s="1"/>
  <c r="AT554" i="1"/>
  <c r="AS554" i="1"/>
  <c r="AR554" i="1" s="1"/>
  <c r="AQ554" i="1" s="1"/>
  <c r="AP554" i="1" s="1"/>
  <c r="AO554" i="1" s="1"/>
  <c r="AN554" i="1" s="1"/>
  <c r="AM554" i="1" s="1"/>
  <c r="AL554" i="1" s="1"/>
  <c r="AT635" i="1"/>
  <c r="AS635" i="1" s="1"/>
  <c r="AR635" i="1" s="1"/>
  <c r="AQ635" i="1" s="1"/>
  <c r="AP635" i="1" s="1"/>
  <c r="AO635" i="1" s="1"/>
  <c r="AN635" i="1" s="1"/>
  <c r="AM635" i="1" s="1"/>
  <c r="AL635" i="1" s="1"/>
  <c r="AT248" i="1"/>
  <c r="AS248" i="1" s="1"/>
  <c r="AR248" i="1" s="1"/>
  <c r="AQ248" i="1" s="1"/>
  <c r="AP248" i="1" s="1"/>
  <c r="AO248" i="1" s="1"/>
  <c r="AN248" i="1" s="1"/>
  <c r="AM248" i="1" s="1"/>
  <c r="AL248" i="1" s="1"/>
  <c r="AT654" i="1"/>
  <c r="AS654" i="1"/>
  <c r="AR654" i="1" s="1"/>
  <c r="AQ654" i="1" s="1"/>
  <c r="AP654" i="1" s="1"/>
  <c r="AO654" i="1" s="1"/>
  <c r="AN654" i="1" s="1"/>
  <c r="AM654" i="1" s="1"/>
  <c r="AL654" i="1" s="1"/>
  <c r="AT185" i="1"/>
  <c r="AS185" i="1"/>
  <c r="AR185" i="1" s="1"/>
  <c r="AQ185" i="1" s="1"/>
  <c r="AP185" i="1" s="1"/>
  <c r="AO185" i="1" s="1"/>
  <c r="AN185" i="1" s="1"/>
  <c r="AM185" i="1" s="1"/>
  <c r="AL185" i="1" s="1"/>
  <c r="AT482" i="1"/>
  <c r="AS482" i="1" s="1"/>
  <c r="AR482" i="1" s="1"/>
  <c r="AQ482" i="1" s="1"/>
  <c r="AP482" i="1" s="1"/>
  <c r="AO482" i="1" s="1"/>
  <c r="AN482" i="1" s="1"/>
  <c r="AM482" i="1" s="1"/>
  <c r="AL482" i="1" s="1"/>
  <c r="AT394" i="1"/>
  <c r="AS394" i="1" s="1"/>
  <c r="AR394" i="1" s="1"/>
  <c r="AQ394" i="1" s="1"/>
  <c r="AP394" i="1" s="1"/>
  <c r="AO394" i="1" s="1"/>
  <c r="AN394" i="1" s="1"/>
  <c r="AM394" i="1" s="1"/>
  <c r="AL394" i="1" s="1"/>
  <c r="AT431" i="1"/>
  <c r="AS431" i="1" s="1"/>
  <c r="AR431" i="1" s="1"/>
  <c r="AQ431" i="1" s="1"/>
  <c r="AP431" i="1" s="1"/>
  <c r="AO431" i="1" s="1"/>
  <c r="AN431" i="1"/>
  <c r="AM431" i="1" s="1"/>
  <c r="AL431" i="1" s="1"/>
  <c r="AT648" i="1"/>
  <c r="AS648" i="1" s="1"/>
  <c r="AR648" i="1" s="1"/>
  <c r="AQ648" i="1" s="1"/>
  <c r="AP648" i="1" s="1"/>
  <c r="AO648" i="1" s="1"/>
  <c r="AN648" i="1" s="1"/>
  <c r="AM648" i="1" s="1"/>
  <c r="AL648" i="1" s="1"/>
  <c r="AT152" i="1"/>
  <c r="AS152" i="1" s="1"/>
  <c r="AR152" i="1" s="1"/>
  <c r="AQ152" i="1" s="1"/>
  <c r="AP152" i="1" s="1"/>
  <c r="AO152" i="1" s="1"/>
  <c r="AN152" i="1" s="1"/>
  <c r="AM152" i="1" s="1"/>
  <c r="AL152" i="1" s="1"/>
  <c r="CF206" i="4"/>
  <c r="CE206" i="4" s="1"/>
  <c r="CD206" i="4" s="1"/>
  <c r="CC206" i="4" s="1"/>
  <c r="CB206" i="4" s="1"/>
  <c r="CA206" i="4" s="1"/>
  <c r="BZ206" i="4" s="1"/>
  <c r="BY206" i="4" s="1"/>
  <c r="BX206" i="4" s="1"/>
  <c r="CF173" i="4"/>
  <c r="CE173" i="4" s="1"/>
  <c r="CD173" i="4" s="1"/>
  <c r="CC173" i="4" s="1"/>
  <c r="CB173" i="4" s="1"/>
  <c r="CA173" i="4" s="1"/>
  <c r="BZ173" i="4" s="1"/>
  <c r="BY173" i="4" s="1"/>
  <c r="BX173" i="4" s="1"/>
  <c r="CF80" i="4"/>
  <c r="CE80" i="4" s="1"/>
  <c r="CD80" i="4" s="1"/>
  <c r="CC80" i="4" s="1"/>
  <c r="CB80" i="4" s="1"/>
  <c r="CA80" i="4" s="1"/>
  <c r="BZ80" i="4" s="1"/>
  <c r="BY80" i="4" s="1"/>
  <c r="BX80" i="4" s="1"/>
  <c r="AT519" i="4"/>
  <c r="AS519" i="4" s="1"/>
  <c r="AR519" i="4" s="1"/>
  <c r="AQ519" i="4" s="1"/>
  <c r="AP519" i="4" s="1"/>
  <c r="AO519" i="4" s="1"/>
  <c r="AN519" i="4" s="1"/>
  <c r="AM519" i="4" s="1"/>
  <c r="AL519" i="4" s="1"/>
  <c r="AR249" i="4"/>
  <c r="AQ249" i="4" s="1"/>
  <c r="AP249" i="4" s="1"/>
  <c r="AO249" i="4" s="1"/>
  <c r="AN249" i="4" s="1"/>
  <c r="AM249" i="4" s="1"/>
  <c r="AL249" i="4" s="1"/>
  <c r="AT249" i="4"/>
  <c r="AS249" i="4" s="1"/>
  <c r="I50" i="4"/>
  <c r="I32" i="4"/>
  <c r="I60" i="4"/>
  <c r="I53" i="1"/>
  <c r="AT618" i="1"/>
  <c r="AS618" i="1"/>
  <c r="AR618" i="1" s="1"/>
  <c r="AQ618" i="1" s="1"/>
  <c r="AP618" i="1" s="1"/>
  <c r="AO618" i="1" s="1"/>
  <c r="AN618" i="1" s="1"/>
  <c r="AM618" i="1" s="1"/>
  <c r="AL618" i="1" s="1"/>
  <c r="AT122" i="1"/>
  <c r="AS122" i="1" s="1"/>
  <c r="AR122" i="1" s="1"/>
  <c r="AQ122" i="1" s="1"/>
  <c r="AP122" i="1" s="1"/>
  <c r="AO122" i="1" s="1"/>
  <c r="AN122" i="1" s="1"/>
  <c r="AM122" i="1" s="1"/>
  <c r="AL122" i="1" s="1"/>
  <c r="AT320" i="1"/>
  <c r="AS320" i="1" s="1"/>
  <c r="AR320" i="1" s="1"/>
  <c r="AQ320" i="1" s="1"/>
  <c r="AP320" i="1" s="1"/>
  <c r="AO320" i="1" s="1"/>
  <c r="AN320" i="1" s="1"/>
  <c r="AM320" i="1" s="1"/>
  <c r="AL320" i="1" s="1"/>
  <c r="AT379" i="1"/>
  <c r="AS379" i="1" s="1"/>
  <c r="AR379" i="1" s="1"/>
  <c r="AQ379" i="1" s="1"/>
  <c r="AP379" i="1" s="1"/>
  <c r="AO379" i="1" s="1"/>
  <c r="AN379" i="1" s="1"/>
  <c r="AM379" i="1" s="1"/>
  <c r="AL379" i="1" s="1"/>
  <c r="AT29" i="1"/>
  <c r="AS29" i="1" s="1"/>
  <c r="AR29" i="1" s="1"/>
  <c r="AQ29" i="1" s="1"/>
  <c r="AP29" i="1" s="1"/>
  <c r="AO29" i="1" s="1"/>
  <c r="AN29" i="1" s="1"/>
  <c r="AM29" i="1" s="1"/>
  <c r="AL29" i="1" s="1"/>
  <c r="AT629" i="1"/>
  <c r="AS629" i="1" s="1"/>
  <c r="AR629" i="1" s="1"/>
  <c r="AQ629" i="1" s="1"/>
  <c r="AP629" i="1" s="1"/>
  <c r="AO629" i="1" s="1"/>
  <c r="AN629" i="1" s="1"/>
  <c r="AM629" i="1" s="1"/>
  <c r="AL629" i="1" s="1"/>
  <c r="AT255" i="1"/>
  <c r="AS255" i="1" s="1"/>
  <c r="AR255" i="1" s="1"/>
  <c r="AQ255" i="1" s="1"/>
  <c r="AP255" i="1" s="1"/>
  <c r="AO255" i="1" s="1"/>
  <c r="AN255" i="1" s="1"/>
  <c r="AM255" i="1" s="1"/>
  <c r="AL255" i="1" s="1"/>
  <c r="AT216" i="1"/>
  <c r="AS216" i="1"/>
  <c r="AR216" i="1" s="1"/>
  <c r="AQ216" i="1" s="1"/>
  <c r="AP216" i="1" s="1"/>
  <c r="AO216" i="1" s="1"/>
  <c r="AN216" i="1" s="1"/>
  <c r="AM216" i="1" s="1"/>
  <c r="AL216" i="1" s="1"/>
  <c r="AT407" i="1"/>
  <c r="AS407" i="1" s="1"/>
  <c r="AR407" i="1" s="1"/>
  <c r="AQ407" i="1" s="1"/>
  <c r="AP407" i="1" s="1"/>
  <c r="AO407" i="1" s="1"/>
  <c r="AN407" i="1" s="1"/>
  <c r="AM407" i="1" s="1"/>
  <c r="AL407" i="1" s="1"/>
  <c r="AT672" i="1"/>
  <c r="AS672" i="1" s="1"/>
  <c r="AR672" i="1" s="1"/>
  <c r="AQ672" i="1" s="1"/>
  <c r="AP672" i="1" s="1"/>
  <c r="AO672" i="1" s="1"/>
  <c r="AN672" i="1" s="1"/>
  <c r="AM672" i="1" s="1"/>
  <c r="AL672" i="1" s="1"/>
  <c r="AT470" i="1"/>
  <c r="AS470" i="1" s="1"/>
  <c r="AR470" i="1" s="1"/>
  <c r="AQ470" i="1" s="1"/>
  <c r="AP470" i="1" s="1"/>
  <c r="AO470" i="1" s="1"/>
  <c r="AN470" i="1" s="1"/>
  <c r="AM470" i="1" s="1"/>
  <c r="AL470" i="1" s="1"/>
  <c r="BK2" i="1"/>
  <c r="BJ2" i="1"/>
  <c r="BI2" i="1"/>
  <c r="BH2" i="1"/>
  <c r="BG2" i="1"/>
  <c r="BF2" i="1" s="1"/>
  <c r="BE2" i="1" s="1"/>
  <c r="BD2" i="1" s="1"/>
  <c r="BC2" i="1" s="1"/>
  <c r="AT371" i="1"/>
  <c r="AS371" i="1" s="1"/>
  <c r="AR371" i="1" s="1"/>
  <c r="AQ371" i="1" s="1"/>
  <c r="AP371" i="1" s="1"/>
  <c r="AO371" i="1" s="1"/>
  <c r="AN371" i="1" s="1"/>
  <c r="AM371" i="1" s="1"/>
  <c r="AL371" i="1" s="1"/>
  <c r="AT472" i="1"/>
  <c r="AS472" i="1" s="1"/>
  <c r="AR472" i="1" s="1"/>
  <c r="AQ472" i="1" s="1"/>
  <c r="AP472" i="1" s="1"/>
  <c r="AO472" i="1" s="1"/>
  <c r="AN472" i="1" s="1"/>
  <c r="AM472" i="1" s="1"/>
  <c r="AL472" i="1" s="1"/>
  <c r="AT673" i="1"/>
  <c r="AS673" i="1" s="1"/>
  <c r="AR673" i="1" s="1"/>
  <c r="AQ673" i="1" s="1"/>
  <c r="AP673" i="1" s="1"/>
  <c r="AO673" i="1" s="1"/>
  <c r="AN673" i="1" s="1"/>
  <c r="AM673" i="1" s="1"/>
  <c r="AL673" i="1" s="1"/>
  <c r="AT539" i="1"/>
  <c r="AS539" i="1" s="1"/>
  <c r="AR539" i="1" s="1"/>
  <c r="AQ539" i="1" s="1"/>
  <c r="AP539" i="1"/>
  <c r="AO539" i="1" s="1"/>
  <c r="AN539" i="1" s="1"/>
  <c r="AM539" i="1" s="1"/>
  <c r="AL539" i="1" s="1"/>
  <c r="BK67" i="1"/>
  <c r="BJ67" i="1" s="1"/>
  <c r="BI67" i="1" s="1"/>
  <c r="BH67" i="1" s="1"/>
  <c r="BG67" i="1" s="1"/>
  <c r="BF67" i="1" s="1"/>
  <c r="BE67" i="1" s="1"/>
  <c r="BD67" i="1" s="1"/>
  <c r="BC67" i="1" s="1"/>
  <c r="AT396" i="1"/>
  <c r="AS396" i="1" s="1"/>
  <c r="AR396" i="1" s="1"/>
  <c r="AQ396" i="1" s="1"/>
  <c r="AP396" i="1" s="1"/>
  <c r="AO396" i="1" s="1"/>
  <c r="AN396" i="1" s="1"/>
  <c r="AM396" i="1" s="1"/>
  <c r="AL396" i="1" s="1"/>
  <c r="AT45" i="1"/>
  <c r="AS45" i="1" s="1"/>
  <c r="AR45" i="1" s="1"/>
  <c r="AQ45" i="1" s="1"/>
  <c r="AP45" i="1" s="1"/>
  <c r="AO45" i="1" s="1"/>
  <c r="AN45" i="1" s="1"/>
  <c r="AM45" i="1" s="1"/>
  <c r="AL45" i="1" s="1"/>
  <c r="AT447" i="1"/>
  <c r="AS447" i="1"/>
  <c r="AR447" i="1" s="1"/>
  <c r="AQ447" i="1" s="1"/>
  <c r="AP447" i="1" s="1"/>
  <c r="AO447" i="1" s="1"/>
  <c r="AN447" i="1" s="1"/>
  <c r="AM447" i="1" s="1"/>
  <c r="AL447" i="1" s="1"/>
  <c r="BJ112" i="1"/>
  <c r="BK112" i="1"/>
  <c r="BI112" i="1"/>
  <c r="BH112" i="1"/>
  <c r="BG112" i="1" s="1"/>
  <c r="BF112" i="1" s="1"/>
  <c r="BE112" i="1" s="1"/>
  <c r="BD112" i="1" s="1"/>
  <c r="BC112" i="1" s="1"/>
  <c r="BK75" i="1"/>
  <c r="BJ75" i="1"/>
  <c r="BI75" i="1" s="1"/>
  <c r="BH75" i="1" s="1"/>
  <c r="BG75" i="1" s="1"/>
  <c r="BF75" i="1" s="1"/>
  <c r="BE75" i="1" s="1"/>
  <c r="BD75" i="1" s="1"/>
  <c r="BC75" i="1" s="1"/>
  <c r="AT332" i="1"/>
  <c r="AS332" i="1"/>
  <c r="AR332" i="1" s="1"/>
  <c r="AQ332" i="1" s="1"/>
  <c r="AP332" i="1" s="1"/>
  <c r="AO332" i="1" s="1"/>
  <c r="AN332" i="1"/>
  <c r="AM332" i="1" s="1"/>
  <c r="AL332" i="1" s="1"/>
  <c r="AT669" i="1"/>
  <c r="AS669" i="1" s="1"/>
  <c r="AR669" i="1" s="1"/>
  <c r="AQ669" i="1" s="1"/>
  <c r="AP669" i="1" s="1"/>
  <c r="AO669" i="1" s="1"/>
  <c r="AN669" i="1" s="1"/>
  <c r="AM669" i="1" s="1"/>
  <c r="AL669" i="1" s="1"/>
  <c r="AT650" i="1"/>
  <c r="AS650" i="1" s="1"/>
  <c r="AR650" i="1" s="1"/>
  <c r="AQ650" i="1"/>
  <c r="AP650" i="1" s="1"/>
  <c r="AO650" i="1" s="1"/>
  <c r="AN650" i="1" s="1"/>
  <c r="AM650" i="1" s="1"/>
  <c r="AL650" i="1" s="1"/>
  <c r="AT111" i="1"/>
  <c r="AS111" i="1" s="1"/>
  <c r="AR111" i="1" s="1"/>
  <c r="AQ111" i="1" s="1"/>
  <c r="AP111" i="1" s="1"/>
  <c r="AO111" i="1" s="1"/>
  <c r="AN111" i="1" s="1"/>
  <c r="AM111" i="1" s="1"/>
  <c r="AL111" i="1" s="1"/>
  <c r="AT460" i="1"/>
  <c r="AS460" i="1"/>
  <c r="AR460" i="1" s="1"/>
  <c r="AQ460" i="1" s="1"/>
  <c r="AP460" i="1" s="1"/>
  <c r="AO460" i="1" s="1"/>
  <c r="AN460" i="1" s="1"/>
  <c r="AM460" i="1" s="1"/>
  <c r="AL460" i="1" s="1"/>
  <c r="AT54" i="1"/>
  <c r="AS54" i="1" s="1"/>
  <c r="AR54" i="1" s="1"/>
  <c r="AQ54" i="1" s="1"/>
  <c r="AP54" i="1" s="1"/>
  <c r="AO54" i="1" s="1"/>
  <c r="AN54" i="1" s="1"/>
  <c r="AM54" i="1" s="1"/>
  <c r="AL54" i="1" s="1"/>
  <c r="AT375" i="1"/>
  <c r="AS375" i="1" s="1"/>
  <c r="AR375" i="1" s="1"/>
  <c r="AQ375" i="1" s="1"/>
  <c r="AP375" i="1" s="1"/>
  <c r="AO375" i="1" s="1"/>
  <c r="AN375" i="1" s="1"/>
  <c r="AM375" i="1" s="1"/>
  <c r="AL375" i="1" s="1"/>
  <c r="BK110" i="1"/>
  <c r="BJ110" i="1" s="1"/>
  <c r="BI110" i="1" s="1"/>
  <c r="BH110" i="1"/>
  <c r="BG110" i="1"/>
  <c r="BF110" i="1" s="1"/>
  <c r="BE110" i="1" s="1"/>
  <c r="BD110" i="1" s="1"/>
  <c r="BC110" i="1" s="1"/>
  <c r="BK71" i="1"/>
  <c r="BJ71" i="1"/>
  <c r="BI71" i="1"/>
  <c r="BH71" i="1"/>
  <c r="BG71" i="1" s="1"/>
  <c r="BF71" i="1" s="1"/>
  <c r="BE71" i="1" s="1"/>
  <c r="BD71" i="1" s="1"/>
  <c r="BC71" i="1" s="1"/>
  <c r="AT346" i="1"/>
  <c r="AS346" i="1" s="1"/>
  <c r="AR346" i="1" s="1"/>
  <c r="AQ346" i="1" s="1"/>
  <c r="AP346" i="1" s="1"/>
  <c r="AO346" i="1" s="1"/>
  <c r="AN346" i="1" s="1"/>
  <c r="AM346" i="1" s="1"/>
  <c r="AL346" i="1" s="1"/>
  <c r="AT134" i="1"/>
  <c r="AS134" i="1"/>
  <c r="AR134" i="1" s="1"/>
  <c r="AQ134" i="1" s="1"/>
  <c r="AP134" i="1" s="1"/>
  <c r="AO134" i="1" s="1"/>
  <c r="AN134" i="1" s="1"/>
  <c r="AM134" i="1" s="1"/>
  <c r="AL134" i="1" s="1"/>
  <c r="AT49" i="1"/>
  <c r="AS49" i="1"/>
  <c r="AR49" i="1" s="1"/>
  <c r="AQ49" i="1" s="1"/>
  <c r="AP49" i="1" s="1"/>
  <c r="AO49" i="1" s="1"/>
  <c r="AN49" i="1" s="1"/>
  <c r="AM49" i="1" s="1"/>
  <c r="AL49" i="1" s="1"/>
  <c r="AT616" i="1"/>
  <c r="AS616" i="1" s="1"/>
  <c r="AR616" i="1" s="1"/>
  <c r="AQ616" i="1"/>
  <c r="AP616" i="1" s="1"/>
  <c r="AO616" i="1" s="1"/>
  <c r="AN616" i="1" s="1"/>
  <c r="AM616" i="1" s="1"/>
  <c r="AL616" i="1" s="1"/>
  <c r="AT114" i="1"/>
  <c r="AS114" i="1" s="1"/>
  <c r="AR114" i="1" s="1"/>
  <c r="AQ114" i="1" s="1"/>
  <c r="AP114" i="1" s="1"/>
  <c r="AO114" i="1" s="1"/>
  <c r="AN114" i="1" s="1"/>
  <c r="AM114" i="1" s="1"/>
  <c r="AL114" i="1" s="1"/>
  <c r="AT59" i="1"/>
  <c r="AS59" i="1" s="1"/>
  <c r="AR59" i="1" s="1"/>
  <c r="AQ59" i="1" s="1"/>
  <c r="AP59" i="1" s="1"/>
  <c r="AO59" i="1" s="1"/>
  <c r="AN59" i="1" s="1"/>
  <c r="AM59" i="1" s="1"/>
  <c r="AL59" i="1" s="1"/>
  <c r="AT65" i="1"/>
  <c r="AS65" i="1" s="1"/>
  <c r="AR65" i="1" s="1"/>
  <c r="AQ65" i="1" s="1"/>
  <c r="AP65" i="1" s="1"/>
  <c r="AO65" i="1" s="1"/>
  <c r="AN65" i="1" s="1"/>
  <c r="AM65" i="1" s="1"/>
  <c r="AL65" i="1" s="1"/>
  <c r="AT283" i="1"/>
  <c r="AS283" i="1" s="1"/>
  <c r="AR283" i="1" s="1"/>
  <c r="AQ283" i="1" s="1"/>
  <c r="AP283" i="1" s="1"/>
  <c r="AO283" i="1" s="1"/>
  <c r="AN283" i="1" s="1"/>
  <c r="AM283" i="1" s="1"/>
  <c r="AL283" i="1" s="1"/>
  <c r="AT107" i="1"/>
  <c r="AS107" i="1" s="1"/>
  <c r="AR107" i="1" s="1"/>
  <c r="AQ107" i="1" s="1"/>
  <c r="AP107" i="1" s="1"/>
  <c r="AO107" i="1" s="1"/>
  <c r="AN107" i="1" s="1"/>
  <c r="AM107" i="1" s="1"/>
  <c r="AL107" i="1" s="1"/>
  <c r="AT289" i="1"/>
  <c r="AS289" i="1" s="1"/>
  <c r="AR289" i="1" s="1"/>
  <c r="AQ289" i="1" s="1"/>
  <c r="AP289" i="1" s="1"/>
  <c r="AO289" i="1" s="1"/>
  <c r="AN289" i="1" s="1"/>
  <c r="AM289" i="1" s="1"/>
  <c r="AL289" i="1" s="1"/>
  <c r="AT426" i="1"/>
  <c r="AS426" i="1" s="1"/>
  <c r="AR426" i="1" s="1"/>
  <c r="AQ426" i="1" s="1"/>
  <c r="AP426" i="1" s="1"/>
  <c r="AO426" i="1" s="1"/>
  <c r="AN426" i="1" s="1"/>
  <c r="AM426" i="1" s="1"/>
  <c r="AL426" i="1" s="1"/>
  <c r="AT238" i="1"/>
  <c r="AS238" i="1" s="1"/>
  <c r="AR238" i="1" s="1"/>
  <c r="AQ238" i="1" s="1"/>
  <c r="AP238" i="1" s="1"/>
  <c r="AO238" i="1" s="1"/>
  <c r="AN238" i="1" s="1"/>
  <c r="AM238" i="1" s="1"/>
  <c r="AL238" i="1" s="1"/>
  <c r="AT535" i="1"/>
  <c r="AS535" i="1" s="1"/>
  <c r="AR535" i="1" s="1"/>
  <c r="AQ535" i="1" s="1"/>
  <c r="AP535" i="1" s="1"/>
  <c r="AO535" i="1" s="1"/>
  <c r="AN535" i="1" s="1"/>
  <c r="AM535" i="1" s="1"/>
  <c r="AL535" i="1" s="1"/>
  <c r="BK14" i="1"/>
  <c r="BJ14" i="1"/>
  <c r="BI14" i="1"/>
  <c r="BH14" i="1" s="1"/>
  <c r="BG14" i="1" s="1"/>
  <c r="BF14" i="1" s="1"/>
  <c r="BE14" i="1" s="1"/>
  <c r="BD14" i="1" s="1"/>
  <c r="BC14" i="1" s="1"/>
  <c r="AT234" i="1"/>
  <c r="AS234" i="1"/>
  <c r="AR234" i="1" s="1"/>
  <c r="AQ234" i="1" s="1"/>
  <c r="AP234" i="1" s="1"/>
  <c r="AO234" i="1" s="1"/>
  <c r="AN234" i="1" s="1"/>
  <c r="AM234" i="1" s="1"/>
  <c r="AL234" i="1" s="1"/>
  <c r="AT503" i="1"/>
  <c r="AS503" i="1" s="1"/>
  <c r="AR503" i="1" s="1"/>
  <c r="AQ503" i="1" s="1"/>
  <c r="AP503" i="1" s="1"/>
  <c r="AO503" i="1" s="1"/>
  <c r="AN503" i="1" s="1"/>
  <c r="AM503" i="1" s="1"/>
  <c r="AL503" i="1" s="1"/>
  <c r="AT510" i="1"/>
  <c r="AS510" i="1" s="1"/>
  <c r="AR510" i="1" s="1"/>
  <c r="AQ510" i="1" s="1"/>
  <c r="AP510" i="1" s="1"/>
  <c r="AO510" i="1" s="1"/>
  <c r="AN510" i="1" s="1"/>
  <c r="AM510" i="1" s="1"/>
  <c r="AL510" i="1" s="1"/>
  <c r="AT609" i="1"/>
  <c r="AS609" i="1" s="1"/>
  <c r="AR609" i="1" s="1"/>
  <c r="AQ609" i="1" s="1"/>
  <c r="AP609" i="1" s="1"/>
  <c r="AO609" i="1" s="1"/>
  <c r="AN609" i="1" s="1"/>
  <c r="AM609" i="1" s="1"/>
  <c r="AL609" i="1" s="1"/>
  <c r="AT416" i="1"/>
  <c r="AS416" i="1" s="1"/>
  <c r="AR416" i="1" s="1"/>
  <c r="AQ416" i="1" s="1"/>
  <c r="AP416" i="1" s="1"/>
  <c r="AO416" i="1" s="1"/>
  <c r="AN416" i="1" s="1"/>
  <c r="AM416" i="1" s="1"/>
  <c r="AL416" i="1" s="1"/>
  <c r="AT278" i="1"/>
  <c r="AS278" i="1" s="1"/>
  <c r="AR278" i="1" s="1"/>
  <c r="AQ278" i="1" s="1"/>
  <c r="AP278" i="1" s="1"/>
  <c r="AO278" i="1" s="1"/>
  <c r="AN278" i="1" s="1"/>
  <c r="AM278" i="1" s="1"/>
  <c r="AL278" i="1" s="1"/>
  <c r="AS83" i="1"/>
  <c r="AR83" i="1" s="1"/>
  <c r="AQ83" i="1" s="1"/>
  <c r="AP83" i="1" s="1"/>
  <c r="AO83" i="1" s="1"/>
  <c r="AN83" i="1" s="1"/>
  <c r="AM83" i="1" s="1"/>
  <c r="AL83" i="1" s="1"/>
  <c r="AT83" i="1"/>
  <c r="AT376" i="1"/>
  <c r="AS376" i="1" s="1"/>
  <c r="AR376" i="1" s="1"/>
  <c r="AQ376" i="1"/>
  <c r="AP376" i="1" s="1"/>
  <c r="AO376" i="1" s="1"/>
  <c r="AN376" i="1" s="1"/>
  <c r="AM376" i="1" s="1"/>
  <c r="AL376" i="1" s="1"/>
  <c r="BK104" i="1"/>
  <c r="BJ104" i="1"/>
  <c r="BI104" i="1" s="1"/>
  <c r="BH104" i="1" s="1"/>
  <c r="BG104" i="1" s="1"/>
  <c r="BF104" i="1" s="1"/>
  <c r="BE104" i="1" s="1"/>
  <c r="BD104" i="1" s="1"/>
  <c r="BC104" i="1" s="1"/>
  <c r="BK59" i="1"/>
  <c r="BJ59" i="1"/>
  <c r="BI59" i="1" s="1"/>
  <c r="BH59" i="1"/>
  <c r="BG59" i="1" s="1"/>
  <c r="BF59" i="1" s="1"/>
  <c r="BE59" i="1" s="1"/>
  <c r="BD59" i="1" s="1"/>
  <c r="BC59" i="1" s="1"/>
  <c r="AT307" i="1"/>
  <c r="AS307" i="1" s="1"/>
  <c r="AR307" i="1" s="1"/>
  <c r="AQ307" i="1" s="1"/>
  <c r="AP307" i="1" s="1"/>
  <c r="AO307" i="1" s="1"/>
  <c r="AN307" i="1" s="1"/>
  <c r="AM307" i="1" s="1"/>
  <c r="AL307" i="1" s="1"/>
  <c r="BK69" i="1"/>
  <c r="BJ69" i="1"/>
  <c r="BI69" i="1" s="1"/>
  <c r="BH69" i="1" s="1"/>
  <c r="BG69" i="1" s="1"/>
  <c r="BF69" i="1" s="1"/>
  <c r="BE69" i="1" s="1"/>
  <c r="BD69" i="1" s="1"/>
  <c r="BC69" i="1" s="1"/>
  <c r="AT187" i="1"/>
  <c r="AS187" i="1" s="1"/>
  <c r="AR187" i="1" s="1"/>
  <c r="AQ187" i="1" s="1"/>
  <c r="AP187" i="1" s="1"/>
  <c r="AO187" i="1" s="1"/>
  <c r="AN187" i="1" s="1"/>
  <c r="AM187" i="1" s="1"/>
  <c r="AL187" i="1" s="1"/>
  <c r="AT270" i="1"/>
  <c r="AS270" i="1" s="1"/>
  <c r="AR270" i="1" s="1"/>
  <c r="AQ270" i="1" s="1"/>
  <c r="AP270" i="1" s="1"/>
  <c r="AO270" i="1" s="1"/>
  <c r="AN270" i="1" s="1"/>
  <c r="AM270" i="1" s="1"/>
  <c r="AL270" i="1" s="1"/>
  <c r="AT577" i="1"/>
  <c r="AS577" i="1" s="1"/>
  <c r="AR577" i="1" s="1"/>
  <c r="AQ577" i="1" s="1"/>
  <c r="AP577" i="1" s="1"/>
  <c r="AO577" i="1" s="1"/>
  <c r="AN577" i="1" s="1"/>
  <c r="AM577" i="1" s="1"/>
  <c r="AL577" i="1" s="1"/>
  <c r="BK20" i="1"/>
  <c r="BJ20" i="1"/>
  <c r="BI20" i="1"/>
  <c r="BH20" i="1" s="1"/>
  <c r="BG20" i="1" s="1"/>
  <c r="BF20" i="1" s="1"/>
  <c r="BE20" i="1" s="1"/>
  <c r="BD20" i="1" s="1"/>
  <c r="BC20" i="1" s="1"/>
  <c r="AT195" i="1"/>
  <c r="AS195" i="1" s="1"/>
  <c r="AR195" i="1" s="1"/>
  <c r="AQ195" i="1" s="1"/>
  <c r="AP195" i="1" s="1"/>
  <c r="AO195" i="1" s="1"/>
  <c r="AN195" i="1" s="1"/>
  <c r="AM195" i="1" s="1"/>
  <c r="AL195" i="1" s="1"/>
  <c r="AT649" i="1"/>
  <c r="AS649" i="1" s="1"/>
  <c r="AR649" i="1" s="1"/>
  <c r="AQ649" i="1" s="1"/>
  <c r="AP649" i="1" s="1"/>
  <c r="AO649" i="1" s="1"/>
  <c r="AN649" i="1" s="1"/>
  <c r="AM649" i="1" s="1"/>
  <c r="AL649" i="1" s="1"/>
  <c r="AT536" i="1"/>
  <c r="AS536" i="1" s="1"/>
  <c r="AR536" i="1" s="1"/>
  <c r="AQ536" i="1" s="1"/>
  <c r="AP536" i="1" s="1"/>
  <c r="AO536" i="1" s="1"/>
  <c r="AN536" i="1" s="1"/>
  <c r="AM536" i="1" s="1"/>
  <c r="AL536" i="1" s="1"/>
  <c r="AT683" i="1"/>
  <c r="AS683" i="1" s="1"/>
  <c r="AR683" i="1" s="1"/>
  <c r="AQ683" i="1" s="1"/>
  <c r="AP683" i="1" s="1"/>
  <c r="AO683" i="1" s="1"/>
  <c r="AN683" i="1" s="1"/>
  <c r="AM683" i="1" s="1"/>
  <c r="AL683" i="1" s="1"/>
  <c r="AT542" i="1"/>
  <c r="AS542" i="1" s="1"/>
  <c r="AR542" i="1" s="1"/>
  <c r="AQ542" i="1" s="1"/>
  <c r="AP542" i="1" s="1"/>
  <c r="AO542" i="1" s="1"/>
  <c r="AN542" i="1" s="1"/>
  <c r="AM542" i="1" s="1"/>
  <c r="AL542" i="1" s="1"/>
  <c r="AT501" i="1"/>
  <c r="AS501" i="1"/>
  <c r="AR501" i="1" s="1"/>
  <c r="AQ501" i="1" s="1"/>
  <c r="AP501" i="1" s="1"/>
  <c r="AO501" i="1" s="1"/>
  <c r="AN501" i="1" s="1"/>
  <c r="AM501" i="1" s="1"/>
  <c r="AL501" i="1" s="1"/>
  <c r="AT365" i="1"/>
  <c r="AS365" i="1" s="1"/>
  <c r="AR365" i="1" s="1"/>
  <c r="AQ365" i="1" s="1"/>
  <c r="AP365" i="1" s="1"/>
  <c r="AO365" i="1" s="1"/>
  <c r="AN365" i="1" s="1"/>
  <c r="AM365" i="1" s="1"/>
  <c r="AL365" i="1" s="1"/>
  <c r="AT261" i="1"/>
  <c r="AS261" i="1" s="1"/>
  <c r="AR261" i="1" s="1"/>
  <c r="AQ261" i="1" s="1"/>
  <c r="AP261" i="1" s="1"/>
  <c r="AO261" i="1" s="1"/>
  <c r="AN261" i="1" s="1"/>
  <c r="AM261" i="1" s="1"/>
  <c r="AL261" i="1" s="1"/>
  <c r="AT549" i="1"/>
  <c r="AS549" i="1" s="1"/>
  <c r="AR549" i="1"/>
  <c r="AQ549" i="1" s="1"/>
  <c r="AP549" i="1" s="1"/>
  <c r="AO549" i="1" s="1"/>
  <c r="AN549" i="1" s="1"/>
  <c r="AM549" i="1" s="1"/>
  <c r="AL549" i="1" s="1"/>
  <c r="BK10" i="1"/>
  <c r="BJ10" i="1"/>
  <c r="BI10" i="1" s="1"/>
  <c r="BH10" i="1" s="1"/>
  <c r="BG10" i="1" s="1"/>
  <c r="BF10" i="1" s="1"/>
  <c r="BE10" i="1" s="1"/>
  <c r="BD10" i="1" s="1"/>
  <c r="BC10" i="1" s="1"/>
  <c r="AS218" i="1"/>
  <c r="AR218" i="1" s="1"/>
  <c r="AQ218" i="1" s="1"/>
  <c r="AP218" i="1" s="1"/>
  <c r="AO218" i="1" s="1"/>
  <c r="AN218" i="1" s="1"/>
  <c r="AM218" i="1" s="1"/>
  <c r="AL218" i="1" s="1"/>
  <c r="AT218" i="1"/>
  <c r="AT532" i="1"/>
  <c r="AS532" i="1" s="1"/>
  <c r="AR532" i="1" s="1"/>
  <c r="AQ532" i="1" s="1"/>
  <c r="AP532" i="1" s="1"/>
  <c r="AO532" i="1" s="1"/>
  <c r="AN532" i="1" s="1"/>
  <c r="AM532" i="1" s="1"/>
  <c r="AL532" i="1" s="1"/>
  <c r="AT432" i="1"/>
  <c r="AS432" i="1" s="1"/>
  <c r="AR432" i="1" s="1"/>
  <c r="AQ432" i="1" s="1"/>
  <c r="AP432" i="1" s="1"/>
  <c r="AO432" i="1" s="1"/>
  <c r="AN432" i="1" s="1"/>
  <c r="AM432" i="1" s="1"/>
  <c r="AL432" i="1" s="1"/>
  <c r="AT639" i="1"/>
  <c r="AS639" i="1" s="1"/>
  <c r="AR639" i="1" s="1"/>
  <c r="AQ639" i="1" s="1"/>
  <c r="AP639" i="1" s="1"/>
  <c r="AO639" i="1" s="1"/>
  <c r="AN639" i="1" s="1"/>
  <c r="AM639" i="1" s="1"/>
  <c r="AL639" i="1" s="1"/>
  <c r="AT75" i="1"/>
  <c r="AS75" i="1" s="1"/>
  <c r="AR75" i="1" s="1"/>
  <c r="AQ75" i="1" s="1"/>
  <c r="AP75" i="1" s="1"/>
  <c r="AO75" i="1" s="1"/>
  <c r="AN75" i="1" s="1"/>
  <c r="AM75" i="1" s="1"/>
  <c r="AL75" i="1" s="1"/>
  <c r="AT183" i="1"/>
  <c r="AS183" i="1" s="1"/>
  <c r="AR183" i="1"/>
  <c r="AQ183" i="1" s="1"/>
  <c r="AP183" i="1" s="1"/>
  <c r="AO183" i="1" s="1"/>
  <c r="AN183" i="1" s="1"/>
  <c r="AM183" i="1" s="1"/>
  <c r="AL183" i="1" s="1"/>
  <c r="AT497" i="1"/>
  <c r="AS497" i="1" s="1"/>
  <c r="AR497" i="1" s="1"/>
  <c r="AQ497" i="1" s="1"/>
  <c r="AP497" i="1" s="1"/>
  <c r="AO497" i="1" s="1"/>
  <c r="AN497" i="1" s="1"/>
  <c r="AM497" i="1" s="1"/>
  <c r="AL497" i="1" s="1"/>
  <c r="BK66" i="1"/>
  <c r="BJ66" i="1"/>
  <c r="BI66" i="1" s="1"/>
  <c r="BH66" i="1" s="1"/>
  <c r="BG66" i="1" s="1"/>
  <c r="BF66" i="1" s="1"/>
  <c r="BE66" i="1" s="1"/>
  <c r="BD66" i="1" s="1"/>
  <c r="BC66" i="1" s="1"/>
  <c r="BK33" i="1"/>
  <c r="BJ33" i="1" s="1"/>
  <c r="BI33" i="1" s="1"/>
  <c r="BH33" i="1" s="1"/>
  <c r="BG33" i="1" s="1"/>
  <c r="BF33" i="1" s="1"/>
  <c r="BE33" i="1" s="1"/>
  <c r="BD33" i="1" s="1"/>
  <c r="BC33" i="1"/>
  <c r="AT382" i="1"/>
  <c r="AS382" i="1" s="1"/>
  <c r="AR382" i="1" s="1"/>
  <c r="AQ382" i="1" s="1"/>
  <c r="AP382" i="1" s="1"/>
  <c r="AO382" i="1" s="1"/>
  <c r="AN382" i="1" s="1"/>
  <c r="AM382" i="1" s="1"/>
  <c r="AL382" i="1" s="1"/>
  <c r="AT145" i="1"/>
  <c r="AS145" i="1" s="1"/>
  <c r="AR145" i="1" s="1"/>
  <c r="AQ145" i="1" s="1"/>
  <c r="AP145" i="1" s="1"/>
  <c r="AO145" i="1" s="1"/>
  <c r="AN145" i="1" s="1"/>
  <c r="AM145" i="1" s="1"/>
  <c r="AL145" i="1" s="1"/>
  <c r="AT109" i="1"/>
  <c r="AS109" i="1" s="1"/>
  <c r="AR109" i="1" s="1"/>
  <c r="AQ109" i="1" s="1"/>
  <c r="AP109" i="1" s="1"/>
  <c r="AO109" i="1" s="1"/>
  <c r="AN109" i="1" s="1"/>
  <c r="AM109" i="1" s="1"/>
  <c r="AL109" i="1" s="1"/>
  <c r="AT363" i="1"/>
  <c r="AS363" i="1" s="1"/>
  <c r="AT159" i="1"/>
  <c r="AS159" i="1"/>
  <c r="AR159" i="1" s="1"/>
  <c r="AQ159" i="1" s="1"/>
  <c r="AP159" i="1" s="1"/>
  <c r="AO159" i="1" s="1"/>
  <c r="AN159" i="1" s="1"/>
  <c r="AM159" i="1" s="1"/>
  <c r="AL159" i="1" s="1"/>
  <c r="AT428" i="1"/>
  <c r="AS428" i="1" s="1"/>
  <c r="AR428" i="1" s="1"/>
  <c r="AQ428" i="1" s="1"/>
  <c r="AP428" i="1" s="1"/>
  <c r="AO428" i="1" s="1"/>
  <c r="AN428" i="1" s="1"/>
  <c r="AM428" i="1" s="1"/>
  <c r="AL428" i="1" s="1"/>
  <c r="AT285" i="1"/>
  <c r="AS285" i="1" s="1"/>
  <c r="AR285" i="1" s="1"/>
  <c r="AQ285" i="1" s="1"/>
  <c r="AP285" i="1" s="1"/>
  <c r="AO285" i="1" s="1"/>
  <c r="AN285" i="1" s="1"/>
  <c r="AM285" i="1" s="1"/>
  <c r="AL285" i="1" s="1"/>
  <c r="AT225" i="1"/>
  <c r="AS225" i="1" s="1"/>
  <c r="AR225" i="1" s="1"/>
  <c r="AQ225" i="1" s="1"/>
  <c r="AP225" i="1" s="1"/>
  <c r="AO225" i="1" s="1"/>
  <c r="AN225" i="1" s="1"/>
  <c r="AM225" i="1" s="1"/>
  <c r="AL225" i="1" s="1"/>
  <c r="AR160" i="1"/>
  <c r="AQ160" i="1" s="1"/>
  <c r="AP160" i="1" s="1"/>
  <c r="AO160" i="1" s="1"/>
  <c r="AN160" i="1" s="1"/>
  <c r="AM160" i="1" s="1"/>
  <c r="AL160" i="1" s="1"/>
  <c r="AT160" i="1"/>
  <c r="AS160" i="1" s="1"/>
  <c r="AF24" i="4"/>
  <c r="H24" i="4"/>
  <c r="CF244" i="4"/>
  <c r="CE244" i="4" s="1"/>
  <c r="CD244" i="4"/>
  <c r="CC244" i="4" s="1"/>
  <c r="CB244" i="4" s="1"/>
  <c r="CA244" i="4" s="1"/>
  <c r="BZ244" i="4" s="1"/>
  <c r="BY244" i="4" s="1"/>
  <c r="BX244" i="4" s="1"/>
  <c r="CF236" i="4"/>
  <c r="CE236" i="4" s="1"/>
  <c r="CD236" i="4" s="1"/>
  <c r="CC236" i="4" s="1"/>
  <c r="CB236" i="4" s="1"/>
  <c r="CA236" i="4" s="1"/>
  <c r="BZ236" i="4" s="1"/>
  <c r="BY236" i="4" s="1"/>
  <c r="BX236" i="4" s="1"/>
  <c r="CF228" i="4"/>
  <c r="CE228" i="4" s="1"/>
  <c r="CD228" i="4" s="1"/>
  <c r="CC228" i="4" s="1"/>
  <c r="CB228" i="4" s="1"/>
  <c r="CA228" i="4" s="1"/>
  <c r="BZ228" i="4" s="1"/>
  <c r="BY228" i="4" s="1"/>
  <c r="BX228" i="4" s="1"/>
  <c r="CF220" i="4"/>
  <c r="CE220" i="4" s="1"/>
  <c r="CD220" i="4" s="1"/>
  <c r="CC220" i="4" s="1"/>
  <c r="CB220" i="4" s="1"/>
  <c r="CA220" i="4" s="1"/>
  <c r="BZ220" i="4" s="1"/>
  <c r="BY220" i="4" s="1"/>
  <c r="BX220" i="4" s="1"/>
  <c r="CF212" i="4"/>
  <c r="CE212" i="4" s="1"/>
  <c r="CD212" i="4"/>
  <c r="CC212" i="4" s="1"/>
  <c r="CB212" i="4" s="1"/>
  <c r="CA212" i="4" s="1"/>
  <c r="BZ212" i="4" s="1"/>
  <c r="BY212" i="4" s="1"/>
  <c r="BX212" i="4" s="1"/>
  <c r="CF204" i="4"/>
  <c r="CE204" i="4" s="1"/>
  <c r="CD204" i="4" s="1"/>
  <c r="CC204" i="4" s="1"/>
  <c r="CB204" i="4" s="1"/>
  <c r="CA204" i="4" s="1"/>
  <c r="BZ204" i="4" s="1"/>
  <c r="BY204" i="4" s="1"/>
  <c r="BX204" i="4" s="1"/>
  <c r="CF196" i="4"/>
  <c r="CE196" i="4" s="1"/>
  <c r="CD196" i="4" s="1"/>
  <c r="CC196" i="4" s="1"/>
  <c r="CB196" i="4" s="1"/>
  <c r="CA196" i="4" s="1"/>
  <c r="BZ196" i="4" s="1"/>
  <c r="BY196" i="4" s="1"/>
  <c r="BX196" i="4" s="1"/>
  <c r="CF188" i="4"/>
  <c r="CE188" i="4" s="1"/>
  <c r="CD188" i="4" s="1"/>
  <c r="CC188" i="4" s="1"/>
  <c r="CB188" i="4" s="1"/>
  <c r="CA188" i="4" s="1"/>
  <c r="BZ188" i="4" s="1"/>
  <c r="BY188" i="4" s="1"/>
  <c r="BX188" i="4" s="1"/>
  <c r="CF180" i="4"/>
  <c r="CE180" i="4"/>
  <c r="CD180" i="4" s="1"/>
  <c r="CC180" i="4" s="1"/>
  <c r="CB180" i="4" s="1"/>
  <c r="CA180" i="4" s="1"/>
  <c r="BZ180" i="4" s="1"/>
  <c r="BY180" i="4" s="1"/>
  <c r="BX180" i="4" s="1"/>
  <c r="CF107" i="4"/>
  <c r="CE107" i="4"/>
  <c r="CD107" i="4" s="1"/>
  <c r="CC107" i="4" s="1"/>
  <c r="CB107" i="4" s="1"/>
  <c r="CA107" i="4" s="1"/>
  <c r="BZ107" i="4" s="1"/>
  <c r="BY107" i="4" s="1"/>
  <c r="BX107" i="4" s="1"/>
  <c r="CE91" i="4"/>
  <c r="CD91" i="4" s="1"/>
  <c r="CC91" i="4" s="1"/>
  <c r="CB91" i="4" s="1"/>
  <c r="CA91" i="4" s="1"/>
  <c r="BZ91" i="4" s="1"/>
  <c r="BY91" i="4" s="1"/>
  <c r="BX91" i="4" s="1"/>
  <c r="CF91" i="4"/>
  <c r="CF171" i="4"/>
  <c r="CE171" i="4" s="1"/>
  <c r="CD171" i="4" s="1"/>
  <c r="CC171" i="4" s="1"/>
  <c r="CB171" i="4" s="1"/>
  <c r="CA171" i="4" s="1"/>
  <c r="BZ171" i="4" s="1"/>
  <c r="BY171" i="4" s="1"/>
  <c r="BX171" i="4" s="1"/>
  <c r="CF163" i="4"/>
  <c r="CE163" i="4"/>
  <c r="CD163" i="4" s="1"/>
  <c r="CC163" i="4" s="1"/>
  <c r="CB163" i="4" s="1"/>
  <c r="CA163" i="4" s="1"/>
  <c r="BZ163" i="4" s="1"/>
  <c r="BY163" i="4" s="1"/>
  <c r="BX163" i="4" s="1"/>
  <c r="CF155" i="4"/>
  <c r="CE155" i="4"/>
  <c r="CD155" i="4" s="1"/>
  <c r="CC155" i="4" s="1"/>
  <c r="CB155" i="4" s="1"/>
  <c r="CA155" i="4" s="1"/>
  <c r="BZ155" i="4" s="1"/>
  <c r="BY155" i="4" s="1"/>
  <c r="BX155" i="4" s="1"/>
  <c r="CF147" i="4"/>
  <c r="CE147" i="4" s="1"/>
  <c r="CD147" i="4" s="1"/>
  <c r="CC147" i="4" s="1"/>
  <c r="CB147" i="4" s="1"/>
  <c r="CA147" i="4" s="1"/>
  <c r="BZ147" i="4" s="1"/>
  <c r="BY147" i="4" s="1"/>
  <c r="BX147" i="4" s="1"/>
  <c r="CF139" i="4"/>
  <c r="CE139" i="4" s="1"/>
  <c r="CD139" i="4" s="1"/>
  <c r="CC139" i="4" s="1"/>
  <c r="CB139" i="4" s="1"/>
  <c r="CA139" i="4" s="1"/>
  <c r="BZ139" i="4" s="1"/>
  <c r="BY139" i="4" s="1"/>
  <c r="BX139" i="4" s="1"/>
  <c r="CF131" i="4"/>
  <c r="CE131" i="4" s="1"/>
  <c r="CD131" i="4" s="1"/>
  <c r="CC131" i="4" s="1"/>
  <c r="CB131" i="4" s="1"/>
  <c r="CA131" i="4" s="1"/>
  <c r="BZ131" i="4" s="1"/>
  <c r="BY131" i="4" s="1"/>
  <c r="BX131" i="4" s="1"/>
  <c r="CF123" i="4"/>
  <c r="CE123" i="4" s="1"/>
  <c r="CD123" i="4" s="1"/>
  <c r="CC123" i="4" s="1"/>
  <c r="CB123" i="4" s="1"/>
  <c r="CA123" i="4" s="1"/>
  <c r="BZ123" i="4" s="1"/>
  <c r="BY123" i="4" s="1"/>
  <c r="BX123" i="4" s="1"/>
  <c r="CF115" i="4"/>
  <c r="CE115" i="4" s="1"/>
  <c r="CD115" i="4" s="1"/>
  <c r="CC115" i="4" s="1"/>
  <c r="CB115" i="4" s="1"/>
  <c r="CA115" i="4" s="1"/>
  <c r="BZ115" i="4" s="1"/>
  <c r="BY115" i="4" s="1"/>
  <c r="BX115" i="4" s="1"/>
  <c r="CF104" i="4"/>
  <c r="CE104" i="4" s="1"/>
  <c r="CD104" i="4" s="1"/>
  <c r="CC104" i="4" s="1"/>
  <c r="CB104" i="4" s="1"/>
  <c r="CA104" i="4" s="1"/>
  <c r="BZ104" i="4" s="1"/>
  <c r="BY104" i="4" s="1"/>
  <c r="BX104" i="4" s="1"/>
  <c r="CF88" i="4"/>
  <c r="CE88" i="4" s="1"/>
  <c r="CD88" i="4" s="1"/>
  <c r="CC88" i="4" s="1"/>
  <c r="CB88" i="4" s="1"/>
  <c r="CA88" i="4" s="1"/>
  <c r="BZ88" i="4" s="1"/>
  <c r="BY88" i="4" s="1"/>
  <c r="BX88" i="4" s="1"/>
  <c r="AT224" i="1"/>
  <c r="AS224" i="1" s="1"/>
  <c r="AR224" i="1" s="1"/>
  <c r="AQ224" i="1" s="1"/>
  <c r="AP224" i="1" s="1"/>
  <c r="AO224" i="1" s="1"/>
  <c r="AN224" i="1" s="1"/>
  <c r="AM224" i="1" s="1"/>
  <c r="AL224" i="1" s="1"/>
  <c r="AT22" i="1"/>
  <c r="AS22" i="1" s="1"/>
  <c r="AR22" i="1" s="1"/>
  <c r="AQ22" i="1" s="1"/>
  <c r="AP22" i="1" s="1"/>
  <c r="AO22" i="1" s="1"/>
  <c r="AN22" i="1" s="1"/>
  <c r="AM22" i="1" s="1"/>
  <c r="AL22" i="1" s="1"/>
  <c r="AT613" i="1"/>
  <c r="AS613" i="1"/>
  <c r="AR613" i="1" s="1"/>
  <c r="AQ613" i="1" s="1"/>
  <c r="AP613" i="1" s="1"/>
  <c r="AO613" i="1" s="1"/>
  <c r="AN613" i="1" s="1"/>
  <c r="AM613" i="1" s="1"/>
  <c r="AL613" i="1" s="1"/>
  <c r="H25" i="4"/>
  <c r="I36" i="4"/>
  <c r="H21" i="4"/>
  <c r="AF21" i="4"/>
  <c r="AC21" i="4"/>
  <c r="K689" i="1"/>
  <c r="AT329" i="1"/>
  <c r="AS329" i="1" s="1"/>
  <c r="AR329" i="1" s="1"/>
  <c r="AQ329" i="1" s="1"/>
  <c r="AP329" i="1" s="1"/>
  <c r="AO329" i="1" s="1"/>
  <c r="AN329" i="1" s="1"/>
  <c r="AM329" i="1" s="1"/>
  <c r="AL329" i="1" s="1"/>
  <c r="AT615" i="1"/>
  <c r="AS615" i="1"/>
  <c r="AR615" i="1" s="1"/>
  <c r="AQ615" i="1" s="1"/>
  <c r="AP615" i="1" s="1"/>
  <c r="AO615" i="1" s="1"/>
  <c r="AN615" i="1" s="1"/>
  <c r="AM615" i="1" s="1"/>
  <c r="AL615" i="1" s="1"/>
  <c r="AT240" i="1"/>
  <c r="AS240" i="1" s="1"/>
  <c r="AR240" i="1" s="1"/>
  <c r="AQ240" i="1"/>
  <c r="AP240" i="1"/>
  <c r="AO240" i="1" s="1"/>
  <c r="AN240" i="1" s="1"/>
  <c r="AM240" i="1" s="1"/>
  <c r="AL240" i="1" s="1"/>
  <c r="AT103" i="1"/>
  <c r="AS103" i="1" s="1"/>
  <c r="AR103" i="1" s="1"/>
  <c r="AQ103" i="1" s="1"/>
  <c r="AP103" i="1" s="1"/>
  <c r="AO103" i="1" s="1"/>
  <c r="AN103" i="1" s="1"/>
  <c r="AM103" i="1" s="1"/>
  <c r="AL103" i="1" s="1"/>
  <c r="AT339" i="1"/>
  <c r="AS339" i="1" s="1"/>
  <c r="AR339" i="1" s="1"/>
  <c r="AQ339" i="1" s="1"/>
  <c r="AP339" i="1" s="1"/>
  <c r="AO339" i="1" s="1"/>
  <c r="AN339" i="1" s="1"/>
  <c r="AM339" i="1" s="1"/>
  <c r="AL339" i="1" s="1"/>
  <c r="AT553" i="1"/>
  <c r="AS553" i="1" s="1"/>
  <c r="AR553" i="1" s="1"/>
  <c r="AQ553" i="1" s="1"/>
  <c r="AP553" i="1" s="1"/>
  <c r="AO553" i="1" s="1"/>
  <c r="AN553" i="1" s="1"/>
  <c r="AM553" i="1" s="1"/>
  <c r="AL553" i="1" s="1"/>
  <c r="AT35" i="1"/>
  <c r="AS35" i="1" s="1"/>
  <c r="AR35" i="1" s="1"/>
  <c r="AQ35" i="1" s="1"/>
  <c r="AP35" i="1" s="1"/>
  <c r="AO35" i="1" s="1"/>
  <c r="AN35" i="1" s="1"/>
  <c r="AM35" i="1" s="1"/>
  <c r="AL35" i="1" s="1"/>
  <c r="AT271" i="1"/>
  <c r="AS271" i="1"/>
  <c r="AR271" i="1" s="1"/>
  <c r="AQ271" i="1" s="1"/>
  <c r="AP271" i="1" s="1"/>
  <c r="AO271" i="1" s="1"/>
  <c r="AN271" i="1" s="1"/>
  <c r="AM271" i="1" s="1"/>
  <c r="AL271" i="1" s="1"/>
  <c r="AT671" i="1"/>
  <c r="AS671" i="1" s="1"/>
  <c r="AR671" i="1" s="1"/>
  <c r="AQ671" i="1" s="1"/>
  <c r="AP671" i="1" s="1"/>
  <c r="AO671" i="1" s="1"/>
  <c r="AN671" i="1" s="1"/>
  <c r="AM671" i="1" s="1"/>
  <c r="AL671" i="1" s="1"/>
  <c r="AT336" i="1"/>
  <c r="AS336" i="1" s="1"/>
  <c r="AR336" i="1" s="1"/>
  <c r="AQ336" i="1" s="1"/>
  <c r="AP336" i="1" s="1"/>
  <c r="AO336" i="1" s="1"/>
  <c r="AN336" i="1" s="1"/>
  <c r="AM336" i="1" s="1"/>
  <c r="AL336" i="1" s="1"/>
  <c r="AT325" i="1"/>
  <c r="AS325" i="1" s="1"/>
  <c r="AR325" i="1" s="1"/>
  <c r="AQ325" i="1" s="1"/>
  <c r="AP325" i="1" s="1"/>
  <c r="AO325" i="1" s="1"/>
  <c r="AN325" i="1" s="1"/>
  <c r="AM325" i="1" s="1"/>
  <c r="AL325" i="1" s="1"/>
  <c r="AT438" i="1"/>
  <c r="AS438" i="1" s="1"/>
  <c r="AR438" i="1" s="1"/>
  <c r="AQ438" i="1" s="1"/>
  <c r="AP438" i="1" s="1"/>
  <c r="AO438" i="1" s="1"/>
  <c r="AN438" i="1" s="1"/>
  <c r="AM438" i="1" s="1"/>
  <c r="AL438" i="1" s="1"/>
  <c r="AQ427" i="1"/>
  <c r="AP427" i="1" s="1"/>
  <c r="AO427" i="1" s="1"/>
  <c r="AN427" i="1" s="1"/>
  <c r="AM427" i="1" s="1"/>
  <c r="AL427" i="1" s="1"/>
  <c r="AT427" i="1"/>
  <c r="AS427" i="1" s="1"/>
  <c r="AR427" i="1" s="1"/>
  <c r="AT299" i="1"/>
  <c r="AS299" i="1" s="1"/>
  <c r="AR299" i="1" s="1"/>
  <c r="AQ299" i="1" s="1"/>
  <c r="AP299" i="1" s="1"/>
  <c r="AO299" i="1" s="1"/>
  <c r="AN299" i="1" s="1"/>
  <c r="AM299" i="1" s="1"/>
  <c r="AL299" i="1" s="1"/>
  <c r="AT440" i="1"/>
  <c r="AS440" i="1" s="1"/>
  <c r="AR440" i="1" s="1"/>
  <c r="AQ440" i="1" s="1"/>
  <c r="AP440" i="1" s="1"/>
  <c r="AO440" i="1" s="1"/>
  <c r="AN440" i="1" s="1"/>
  <c r="AM440" i="1" s="1"/>
  <c r="AL440" i="1" s="1"/>
  <c r="BK99" i="1"/>
  <c r="BJ99" i="1" s="1"/>
  <c r="BI99" i="1"/>
  <c r="BH99" i="1" s="1"/>
  <c r="BG99" i="1" s="1"/>
  <c r="BF99" i="1" s="1"/>
  <c r="BE99" i="1" s="1"/>
  <c r="BD99" i="1" s="1"/>
  <c r="BC99" i="1" s="1"/>
  <c r="AT575" i="1"/>
  <c r="AS575" i="1" s="1"/>
  <c r="AR575" i="1" s="1"/>
  <c r="AQ575" i="1" s="1"/>
  <c r="AP575" i="1" s="1"/>
  <c r="AO575" i="1" s="1"/>
  <c r="AN575" i="1" s="1"/>
  <c r="AM575" i="1" s="1"/>
  <c r="AL575" i="1" s="1"/>
  <c r="AT372" i="1"/>
  <c r="AS372" i="1"/>
  <c r="AR372" i="1" s="1"/>
  <c r="AQ372" i="1" s="1"/>
  <c r="AP372" i="1" s="1"/>
  <c r="AO372" i="1" s="1"/>
  <c r="AN372" i="1" s="1"/>
  <c r="AM372" i="1" s="1"/>
  <c r="AL372" i="1" s="1"/>
  <c r="AT190" i="1"/>
  <c r="AS190" i="1" s="1"/>
  <c r="AR190" i="1" s="1"/>
  <c r="AQ190" i="1"/>
  <c r="AP190" i="1" s="1"/>
  <c r="AO190" i="1" s="1"/>
  <c r="AN190" i="1" s="1"/>
  <c r="AM190" i="1" s="1"/>
  <c r="AL190" i="1" s="1"/>
  <c r="AT357" i="1"/>
  <c r="AS357" i="1" s="1"/>
  <c r="AR357" i="1" s="1"/>
  <c r="AQ357" i="1" s="1"/>
  <c r="AP357" i="1" s="1"/>
  <c r="AO357" i="1" s="1"/>
  <c r="AN357" i="1" s="1"/>
  <c r="AM357" i="1" s="1"/>
  <c r="AL357" i="1" s="1"/>
  <c r="BK96" i="1"/>
  <c r="BJ96" i="1" s="1"/>
  <c r="BI96" i="1" s="1"/>
  <c r="BH96" i="1" s="1"/>
  <c r="BG96" i="1" s="1"/>
  <c r="BF96" i="1"/>
  <c r="BE96" i="1" s="1"/>
  <c r="BD96" i="1" s="1"/>
  <c r="BC96" i="1" s="1"/>
  <c r="BF43" i="1"/>
  <c r="BE43" i="1" s="1"/>
  <c r="BD43" i="1" s="1"/>
  <c r="BC43" i="1" s="1"/>
  <c r="BK43" i="1"/>
  <c r="BJ43" i="1" s="1"/>
  <c r="BI43" i="1" s="1"/>
  <c r="BH43" i="1" s="1"/>
  <c r="BG43" i="1" s="1"/>
  <c r="AT330" i="1"/>
  <c r="AS330" i="1" s="1"/>
  <c r="AR330" i="1"/>
  <c r="AQ330" i="1" s="1"/>
  <c r="AP330" i="1" s="1"/>
  <c r="AO330" i="1" s="1"/>
  <c r="AN330" i="1" s="1"/>
  <c r="AM330" i="1" s="1"/>
  <c r="AL330" i="1" s="1"/>
  <c r="BK9" i="1"/>
  <c r="BJ9" i="1"/>
  <c r="BI9" i="1" s="1"/>
  <c r="BH9" i="1" s="1"/>
  <c r="BG9" i="1" s="1"/>
  <c r="BF9" i="1" s="1"/>
  <c r="BE9" i="1" s="1"/>
  <c r="BD9" i="1" s="1"/>
  <c r="BC9" i="1" s="1"/>
  <c r="BK73" i="1"/>
  <c r="BJ73" i="1" s="1"/>
  <c r="BI73" i="1"/>
  <c r="BH73" i="1" s="1"/>
  <c r="BG73" i="1" s="1"/>
  <c r="BF73" i="1" s="1"/>
  <c r="BE73" i="1" s="1"/>
  <c r="BD73" i="1" s="1"/>
  <c r="BC73" i="1" s="1"/>
  <c r="AT684" i="1"/>
  <c r="AS684" i="1" s="1"/>
  <c r="AR684" i="1" s="1"/>
  <c r="AQ684" i="1" s="1"/>
  <c r="AP684" i="1" s="1"/>
  <c r="AO684" i="1" s="1"/>
  <c r="AN684" i="1" s="1"/>
  <c r="AM684" i="1" s="1"/>
  <c r="AL684" i="1" s="1"/>
  <c r="AT188" i="1"/>
  <c r="AS188" i="1" s="1"/>
  <c r="AR188" i="1" s="1"/>
  <c r="AQ188" i="1"/>
  <c r="AP188" i="1" s="1"/>
  <c r="AO188" i="1" s="1"/>
  <c r="AN188" i="1" s="1"/>
  <c r="AM188" i="1" s="1"/>
  <c r="AL188" i="1" s="1"/>
  <c r="AT127" i="1"/>
  <c r="AS127" i="1" s="1"/>
  <c r="AR127" i="1" s="1"/>
  <c r="AQ127" i="1" s="1"/>
  <c r="AP127" i="1" s="1"/>
  <c r="AO127" i="1" s="1"/>
  <c r="AN127" i="1" s="1"/>
  <c r="AM127" i="1" s="1"/>
  <c r="AL127" i="1" s="1"/>
  <c r="AT61" i="1"/>
  <c r="AS61" i="1"/>
  <c r="AR61" i="1" s="1"/>
  <c r="AQ61" i="1" s="1"/>
  <c r="AP61" i="1" s="1"/>
  <c r="AO61" i="1" s="1"/>
  <c r="AN61" i="1" s="1"/>
  <c r="AM61" i="1" s="1"/>
  <c r="AL61" i="1" s="1"/>
  <c r="AT463" i="1"/>
  <c r="AS463" i="1" s="1"/>
  <c r="AR463" i="1" s="1"/>
  <c r="AQ463" i="1" s="1"/>
  <c r="AP463" i="1" s="1"/>
  <c r="AO463" i="1" s="1"/>
  <c r="AN463" i="1" s="1"/>
  <c r="AM463" i="1" s="1"/>
  <c r="AL463" i="1" s="1"/>
  <c r="BD94" i="1"/>
  <c r="BC94" i="1" s="1"/>
  <c r="BK94" i="1"/>
  <c r="BJ94" i="1"/>
  <c r="BI94" i="1" s="1"/>
  <c r="BH94" i="1" s="1"/>
  <c r="BG94" i="1" s="1"/>
  <c r="BF94" i="1" s="1"/>
  <c r="BE94" i="1" s="1"/>
  <c r="BK39" i="1"/>
  <c r="BJ39" i="1" s="1"/>
  <c r="BI39" i="1" s="1"/>
  <c r="BH39" i="1" s="1"/>
  <c r="BG39" i="1" s="1"/>
  <c r="BF39" i="1" s="1"/>
  <c r="BE39" i="1" s="1"/>
  <c r="BD39" i="1" s="1"/>
  <c r="BC39" i="1" s="1"/>
  <c r="AT370" i="1"/>
  <c r="AS370" i="1" s="1"/>
  <c r="AR370" i="1" s="1"/>
  <c r="AQ370" i="1" s="1"/>
  <c r="AP370" i="1" s="1"/>
  <c r="AO370" i="1" s="1"/>
  <c r="AN370" i="1" s="1"/>
  <c r="AM370" i="1" s="1"/>
  <c r="AL370" i="1" s="1"/>
  <c r="AT207" i="1"/>
  <c r="AS207" i="1" s="1"/>
  <c r="AR207" i="1" s="1"/>
  <c r="AQ207" i="1" s="1"/>
  <c r="AP207" i="1" s="1"/>
  <c r="AO207" i="1" s="1"/>
  <c r="AN207" i="1" s="1"/>
  <c r="AM207" i="1" s="1"/>
  <c r="AL207" i="1" s="1"/>
  <c r="AT141" i="1"/>
  <c r="AS141" i="1" s="1"/>
  <c r="AR141" i="1" s="1"/>
  <c r="AQ141" i="1" s="1"/>
  <c r="AP141" i="1" s="1"/>
  <c r="AO141" i="1" s="1"/>
  <c r="AN141" i="1" s="1"/>
  <c r="AM141" i="1" s="1"/>
  <c r="AL141" i="1" s="1"/>
  <c r="AT584" i="1"/>
  <c r="AS584" i="1" s="1"/>
  <c r="AR584" i="1"/>
  <c r="AQ584" i="1" s="1"/>
  <c r="AP584" i="1" s="1"/>
  <c r="AO584" i="1" s="1"/>
  <c r="AN584" i="1" s="1"/>
  <c r="AM584" i="1" s="1"/>
  <c r="AL584" i="1" s="1"/>
  <c r="AT315" i="1"/>
  <c r="AS315" i="1"/>
  <c r="AR315" i="1" s="1"/>
  <c r="AQ315" i="1"/>
  <c r="AP315" i="1" s="1"/>
  <c r="AO315" i="1" s="1"/>
  <c r="AN315" i="1" s="1"/>
  <c r="AM315" i="1" s="1"/>
  <c r="AL315" i="1" s="1"/>
  <c r="AT155" i="1"/>
  <c r="AS155" i="1" s="1"/>
  <c r="AR155" i="1" s="1"/>
  <c r="AQ155" i="1" s="1"/>
  <c r="AP155" i="1" s="1"/>
  <c r="AO155" i="1" s="1"/>
  <c r="AN155" i="1" s="1"/>
  <c r="AM155" i="1" s="1"/>
  <c r="AL155" i="1" s="1"/>
  <c r="AT173" i="1"/>
  <c r="AS173" i="1" s="1"/>
  <c r="AR173" i="1" s="1"/>
  <c r="AQ173" i="1" s="1"/>
  <c r="AP173" i="1" s="1"/>
  <c r="AO173" i="1" s="1"/>
  <c r="AN173" i="1" s="1"/>
  <c r="AM173" i="1" s="1"/>
  <c r="AL173" i="1" s="1"/>
  <c r="AT645" i="1"/>
  <c r="AS645" i="1" s="1"/>
  <c r="AR645" i="1" s="1"/>
  <c r="AQ645" i="1" s="1"/>
  <c r="AP645" i="1" s="1"/>
  <c r="AO645" i="1" s="1"/>
  <c r="AN645" i="1" s="1"/>
  <c r="AM645" i="1" s="1"/>
  <c r="AL645" i="1" s="1"/>
  <c r="AT184" i="1"/>
  <c r="AS184" i="1" s="1"/>
  <c r="AR184" i="1" s="1"/>
  <c r="AQ184" i="1" s="1"/>
  <c r="AP184" i="1" s="1"/>
  <c r="AO184" i="1" s="1"/>
  <c r="AN184" i="1" s="1"/>
  <c r="AM184" i="1" s="1"/>
  <c r="AL184" i="1" s="1"/>
  <c r="AT241" i="1"/>
  <c r="AS241" i="1" s="1"/>
  <c r="AR241" i="1" s="1"/>
  <c r="AQ241" i="1" s="1"/>
  <c r="AP241" i="1" s="1"/>
  <c r="AO241" i="1" s="1"/>
  <c r="AN241" i="1" s="1"/>
  <c r="AM241" i="1" s="1"/>
  <c r="AL241" i="1" s="1"/>
  <c r="BK29" i="1"/>
  <c r="BJ29" i="1" s="1"/>
  <c r="BI29" i="1" s="1"/>
  <c r="BH29" i="1"/>
  <c r="BG29" i="1" s="1"/>
  <c r="BF29" i="1" s="1"/>
  <c r="BE29" i="1" s="1"/>
  <c r="BD29" i="1" s="1"/>
  <c r="BC29" i="1"/>
  <c r="AT247" i="1"/>
  <c r="AS247" i="1" s="1"/>
  <c r="AR247" i="1" s="1"/>
  <c r="AQ247" i="1" s="1"/>
  <c r="AP247" i="1" s="1"/>
  <c r="AO247" i="1" s="1"/>
  <c r="AN247" i="1" s="1"/>
  <c r="AM247" i="1" s="1"/>
  <c r="AL247" i="1" s="1"/>
  <c r="AT695" i="1"/>
  <c r="AS695" i="1" s="1"/>
  <c r="AR695" i="1"/>
  <c r="AQ695" i="1" s="1"/>
  <c r="AP695" i="1" s="1"/>
  <c r="AO695" i="1" s="1"/>
  <c r="AN695" i="1" s="1"/>
  <c r="AM695" i="1" s="1"/>
  <c r="AL695" i="1" s="1"/>
  <c r="BD95" i="1"/>
  <c r="BC95" i="1" s="1"/>
  <c r="BK95" i="1"/>
  <c r="BJ95" i="1"/>
  <c r="BI95" i="1" s="1"/>
  <c r="BH95" i="1" s="1"/>
  <c r="BG95" i="1" s="1"/>
  <c r="BF95" i="1" s="1"/>
  <c r="BE95" i="1" s="1"/>
  <c r="AS275" i="1"/>
  <c r="AR275" i="1" s="1"/>
  <c r="AQ275" i="1" s="1"/>
  <c r="AP275" i="1" s="1"/>
  <c r="AO275" i="1" s="1"/>
  <c r="AN275" i="1" s="1"/>
  <c r="AM275" i="1" s="1"/>
  <c r="AL275" i="1" s="1"/>
  <c r="AT275" i="1"/>
  <c r="AT21" i="1"/>
  <c r="AS21" i="1" s="1"/>
  <c r="AR21" i="1" s="1"/>
  <c r="AQ21" i="1" s="1"/>
  <c r="AP21" i="1" s="1"/>
  <c r="AO21" i="1" s="1"/>
  <c r="AN21" i="1" s="1"/>
  <c r="AM21" i="1" s="1"/>
  <c r="AL21" i="1" s="1"/>
  <c r="AT664" i="1"/>
  <c r="AS664" i="1"/>
  <c r="AR664" i="1"/>
  <c r="AQ664" i="1" s="1"/>
  <c r="AP664" i="1" s="1"/>
  <c r="AO664" i="1" s="1"/>
  <c r="AN664" i="1" s="1"/>
  <c r="AM664" i="1" s="1"/>
  <c r="AL664" i="1" s="1"/>
  <c r="AS26" i="1"/>
  <c r="AR26" i="1" s="1"/>
  <c r="AQ26" i="1" s="1"/>
  <c r="AP26" i="1" s="1"/>
  <c r="AO26" i="1" s="1"/>
  <c r="AN26" i="1" s="1"/>
  <c r="AM26" i="1" s="1"/>
  <c r="AL26" i="1" s="1"/>
  <c r="AT26" i="1"/>
  <c r="AT530" i="1"/>
  <c r="AS530" i="1" s="1"/>
  <c r="AR530" i="1" s="1"/>
  <c r="AQ530" i="1" s="1"/>
  <c r="AP530" i="1" s="1"/>
  <c r="AO530" i="1" s="1"/>
  <c r="AN530" i="1" s="1"/>
  <c r="AM530" i="1" s="1"/>
  <c r="AL530" i="1" s="1"/>
  <c r="AT425" i="1"/>
  <c r="AS425" i="1"/>
  <c r="AR425" i="1" s="1"/>
  <c r="AQ425" i="1" s="1"/>
  <c r="AP425" i="1" s="1"/>
  <c r="AO425" i="1" s="1"/>
  <c r="AN425" i="1" s="1"/>
  <c r="AM425" i="1" s="1"/>
  <c r="AL425" i="1" s="1"/>
  <c r="AT349" i="1"/>
  <c r="AS349" i="1"/>
  <c r="AR349" i="1" s="1"/>
  <c r="AQ349" i="1" s="1"/>
  <c r="AP349" i="1" s="1"/>
  <c r="AO349" i="1" s="1"/>
  <c r="AN349" i="1" s="1"/>
  <c r="AM349" i="1" s="1"/>
  <c r="AL349" i="1" s="1"/>
  <c r="AT126" i="1"/>
  <c r="AS126" i="1" s="1"/>
  <c r="AR126" i="1" s="1"/>
  <c r="AQ126" i="1" s="1"/>
  <c r="AP126" i="1" s="1"/>
  <c r="AO126" i="1" s="1"/>
  <c r="AN126" i="1" s="1"/>
  <c r="AM126" i="1" s="1"/>
  <c r="AL126" i="1" s="1"/>
  <c r="AT408" i="1"/>
  <c r="AS408" i="1"/>
  <c r="AR408" i="1"/>
  <c r="AQ408" i="1" s="1"/>
  <c r="AP408" i="1" s="1"/>
  <c r="AO408" i="1" s="1"/>
  <c r="AN408" i="1" s="1"/>
  <c r="AM408" i="1" s="1"/>
  <c r="AL408" i="1" s="1"/>
  <c r="BK88" i="1"/>
  <c r="BJ88" i="1" s="1"/>
  <c r="BI88" i="1" s="1"/>
  <c r="BH88" i="1" s="1"/>
  <c r="BG88" i="1" s="1"/>
  <c r="BF88" i="1" s="1"/>
  <c r="BE88" i="1" s="1"/>
  <c r="BD88" i="1" s="1"/>
  <c r="BC88" i="1" s="1"/>
  <c r="BK27" i="1"/>
  <c r="BJ27" i="1"/>
  <c r="BI27" i="1" s="1"/>
  <c r="BH27" i="1" s="1"/>
  <c r="BG27" i="1" s="1"/>
  <c r="BF27" i="1" s="1"/>
  <c r="BE27" i="1" s="1"/>
  <c r="BD27" i="1" s="1"/>
  <c r="BC27" i="1" s="1"/>
  <c r="AT459" i="1"/>
  <c r="AS459" i="1" s="1"/>
  <c r="AR459" i="1" s="1"/>
  <c r="AQ459" i="1" s="1"/>
  <c r="AP459" i="1" s="1"/>
  <c r="AO459" i="1" s="1"/>
  <c r="AN459" i="1" s="1"/>
  <c r="AM459" i="1" s="1"/>
  <c r="AL459" i="1" s="1"/>
  <c r="AT46" i="1"/>
  <c r="AS46" i="1" s="1"/>
  <c r="AR46" i="1" s="1"/>
  <c r="AQ46" i="1" s="1"/>
  <c r="AP46" i="1" s="1"/>
  <c r="AO46" i="1" s="1"/>
  <c r="AN46" i="1" s="1"/>
  <c r="AM46" i="1" s="1"/>
  <c r="AL46" i="1" s="1"/>
  <c r="BK12" i="1"/>
  <c r="BJ12" i="1"/>
  <c r="BI12" i="1" s="1"/>
  <c r="BH12" i="1"/>
  <c r="BG12" i="1" s="1"/>
  <c r="BF12" i="1" s="1"/>
  <c r="BE12" i="1" s="1"/>
  <c r="BD12" i="1" s="1"/>
  <c r="BC12" i="1" s="1"/>
  <c r="AT203" i="1"/>
  <c r="AS203" i="1" s="1"/>
  <c r="AR203" i="1" s="1"/>
  <c r="AQ203" i="1" s="1"/>
  <c r="AP203" i="1" s="1"/>
  <c r="AO203" i="1" s="1"/>
  <c r="AN203" i="1" s="1"/>
  <c r="AM203" i="1" s="1"/>
  <c r="AL203" i="1" s="1"/>
  <c r="AT175" i="1"/>
  <c r="AS175" i="1" s="1"/>
  <c r="AR175" i="1" s="1"/>
  <c r="AQ175" i="1" s="1"/>
  <c r="AP175" i="1" s="1"/>
  <c r="AO175" i="1" s="1"/>
  <c r="AN175" i="1" s="1"/>
  <c r="AM175" i="1" s="1"/>
  <c r="AL175" i="1" s="1"/>
  <c r="AT350" i="1"/>
  <c r="AS350" i="1"/>
  <c r="AR350" i="1" s="1"/>
  <c r="AQ350" i="1" s="1"/>
  <c r="AP350" i="1" s="1"/>
  <c r="AO350" i="1" s="1"/>
  <c r="AN350" i="1" s="1"/>
  <c r="AM350" i="1" s="1"/>
  <c r="AL350" i="1" s="1"/>
  <c r="AT48" i="1"/>
  <c r="AS48" i="1" s="1"/>
  <c r="AR48" i="1" s="1"/>
  <c r="AQ48" i="1" s="1"/>
  <c r="AP48" i="1" s="1"/>
  <c r="AO48" i="1" s="1"/>
  <c r="AN48" i="1" s="1"/>
  <c r="AM48" i="1" s="1"/>
  <c r="AL48" i="1" s="1"/>
  <c r="AT279" i="1"/>
  <c r="AS279" i="1" s="1"/>
  <c r="AR279" i="1" s="1"/>
  <c r="AQ279" i="1" s="1"/>
  <c r="AP279" i="1" s="1"/>
  <c r="AO279" i="1" s="1"/>
  <c r="AN279" i="1" s="1"/>
  <c r="AM279" i="1" s="1"/>
  <c r="AL279" i="1" s="1"/>
  <c r="BK87" i="1"/>
  <c r="BJ87" i="1"/>
  <c r="BI87" i="1"/>
  <c r="BH87" i="1" s="1"/>
  <c r="BG87" i="1" s="1"/>
  <c r="BF87" i="1" s="1"/>
  <c r="BE87" i="1" s="1"/>
  <c r="BD87" i="1" s="1"/>
  <c r="BC87" i="1" s="1"/>
  <c r="AT252" i="1"/>
  <c r="AS252" i="1" s="1"/>
  <c r="AR252" i="1" s="1"/>
  <c r="AQ252" i="1" s="1"/>
  <c r="AP252" i="1" s="1"/>
  <c r="AO252" i="1" s="1"/>
  <c r="AN252" i="1" s="1"/>
  <c r="AM252" i="1" s="1"/>
  <c r="AL252" i="1" s="1"/>
  <c r="AT670" i="1"/>
  <c r="AS670" i="1" s="1"/>
  <c r="AR670" i="1" s="1"/>
  <c r="AQ670" i="1" s="1"/>
  <c r="AP670" i="1" s="1"/>
  <c r="AO670" i="1" s="1"/>
  <c r="AN670" i="1" s="1"/>
  <c r="AM670" i="1" s="1"/>
  <c r="AL670" i="1" s="1"/>
  <c r="AT567" i="1"/>
  <c r="AS567" i="1" s="1"/>
  <c r="AR567" i="1"/>
  <c r="AQ567" i="1" s="1"/>
  <c r="AP567" i="1" s="1"/>
  <c r="AO567" i="1" s="1"/>
  <c r="AN567" i="1" s="1"/>
  <c r="AM567" i="1" s="1"/>
  <c r="AL567" i="1" s="1"/>
  <c r="AT652" i="1"/>
  <c r="AS652" i="1" s="1"/>
  <c r="AR652" i="1" s="1"/>
  <c r="AQ652" i="1" s="1"/>
  <c r="AP652" i="1" s="1"/>
  <c r="AO652" i="1" s="1"/>
  <c r="AN652" i="1" s="1"/>
  <c r="AM652" i="1" s="1"/>
  <c r="AL652" i="1" s="1"/>
  <c r="AT562" i="1"/>
  <c r="AS562" i="1" s="1"/>
  <c r="AR562" i="1" s="1"/>
  <c r="AQ562" i="1" s="1"/>
  <c r="AP562" i="1" s="1"/>
  <c r="AO562" i="1" s="1"/>
  <c r="AN562" i="1" s="1"/>
  <c r="AM562" i="1" s="1"/>
  <c r="AL562" i="1" s="1"/>
  <c r="AT409" i="1"/>
  <c r="AS409" i="1" s="1"/>
  <c r="AR409" i="1" s="1"/>
  <c r="AQ409" i="1" s="1"/>
  <c r="AP409" i="1" s="1"/>
  <c r="AO409" i="1" s="1"/>
  <c r="AN409" i="1" s="1"/>
  <c r="AM409" i="1" s="1"/>
  <c r="AL409" i="1" s="1"/>
  <c r="AT286" i="1"/>
  <c r="AS286" i="1" s="1"/>
  <c r="AR286" i="1" s="1"/>
  <c r="AQ286" i="1" s="1"/>
  <c r="AP286" i="1" s="1"/>
  <c r="AO286" i="1" s="1"/>
  <c r="AN286" i="1" s="1"/>
  <c r="AM286" i="1" s="1"/>
  <c r="AL286" i="1" s="1"/>
  <c r="AT594" i="1"/>
  <c r="AS594" i="1"/>
  <c r="AR594" i="1" s="1"/>
  <c r="AQ594" i="1" s="1"/>
  <c r="AP594" i="1" s="1"/>
  <c r="AO594" i="1" s="1"/>
  <c r="AN594" i="1" s="1"/>
  <c r="AM594" i="1" s="1"/>
  <c r="AL594" i="1" s="1"/>
  <c r="BK18" i="1"/>
  <c r="BJ18" i="1"/>
  <c r="BI18" i="1"/>
  <c r="BH18" i="1" s="1"/>
  <c r="BG18" i="1" s="1"/>
  <c r="BF18" i="1" s="1"/>
  <c r="BE18" i="1" s="1"/>
  <c r="BD18" i="1" s="1"/>
  <c r="BC18" i="1" s="1"/>
  <c r="AT192" i="1"/>
  <c r="AS192" i="1" s="1"/>
  <c r="AR192" i="1" s="1"/>
  <c r="AQ192" i="1" s="1"/>
  <c r="AP192" i="1" s="1"/>
  <c r="AO192" i="1" s="1"/>
  <c r="AN192" i="1" s="1"/>
  <c r="AM192" i="1" s="1"/>
  <c r="AL192" i="1" s="1"/>
  <c r="AT579" i="1"/>
  <c r="AS579" i="1" s="1"/>
  <c r="AR579" i="1" s="1"/>
  <c r="AQ579" i="1" s="1"/>
  <c r="AP579" i="1" s="1"/>
  <c r="AO579" i="1" s="1"/>
  <c r="AN579" i="1" s="1"/>
  <c r="AM579" i="1" s="1"/>
  <c r="AL579" i="1" s="1"/>
  <c r="AT662" i="1"/>
  <c r="AS662" i="1" s="1"/>
  <c r="AR662" i="1" s="1"/>
  <c r="AQ662" i="1" s="1"/>
  <c r="AP662" i="1" s="1"/>
  <c r="AO662" i="1" s="1"/>
  <c r="AN662" i="1" s="1"/>
  <c r="AM662" i="1" s="1"/>
  <c r="AL662" i="1" s="1"/>
  <c r="AT123" i="1"/>
  <c r="AS123" i="1" s="1"/>
  <c r="AR123" i="1"/>
  <c r="AQ123" i="1" s="1"/>
  <c r="AP123" i="1" s="1"/>
  <c r="AO123" i="1" s="1"/>
  <c r="AN123" i="1" s="1"/>
  <c r="AM123" i="1" s="1"/>
  <c r="AL123" i="1" s="1"/>
  <c r="AT681" i="1"/>
  <c r="AS681" i="1"/>
  <c r="AR681" i="1" s="1"/>
  <c r="AQ681" i="1" s="1"/>
  <c r="AP681" i="1" s="1"/>
  <c r="AO681" i="1" s="1"/>
  <c r="AN681" i="1" s="1"/>
  <c r="AM681" i="1" s="1"/>
  <c r="AL681" i="1" s="1"/>
  <c r="AT89" i="1"/>
  <c r="AS89" i="1" s="1"/>
  <c r="AR89" i="1" s="1"/>
  <c r="AQ89" i="1" s="1"/>
  <c r="AP89" i="1" s="1"/>
  <c r="AO89" i="1" s="1"/>
  <c r="AN89" i="1" s="1"/>
  <c r="AM89" i="1" s="1"/>
  <c r="AL89" i="1" s="1"/>
  <c r="AT568" i="1"/>
  <c r="AS568" i="1" s="1"/>
  <c r="AR568" i="1" s="1"/>
  <c r="AQ568" i="1" s="1"/>
  <c r="AP568" i="1" s="1"/>
  <c r="AO568" i="1" s="1"/>
  <c r="AN568" i="1" s="1"/>
  <c r="AM568" i="1" s="1"/>
  <c r="AL568" i="1" s="1"/>
  <c r="BE50" i="1"/>
  <c r="BD50" i="1" s="1"/>
  <c r="BC50" i="1" s="1"/>
  <c r="BK50" i="1"/>
  <c r="BJ50" i="1" s="1"/>
  <c r="BI50" i="1" s="1"/>
  <c r="BH50" i="1" s="1"/>
  <c r="BG50" i="1" s="1"/>
  <c r="BF50" i="1" s="1"/>
  <c r="AT66" i="1"/>
  <c r="AS66" i="1"/>
  <c r="AR66" i="1" s="1"/>
  <c r="AQ66" i="1" s="1"/>
  <c r="AP66" i="1" s="1"/>
  <c r="AO66" i="1" s="1"/>
  <c r="AN66" i="1" s="1"/>
  <c r="AM66" i="1" s="1"/>
  <c r="AL66" i="1" s="1"/>
  <c r="AT429" i="1"/>
  <c r="AS429" i="1"/>
  <c r="AR429" i="1" s="1"/>
  <c r="AQ429" i="1" s="1"/>
  <c r="AP429" i="1" s="1"/>
  <c r="AO429" i="1" s="1"/>
  <c r="AN429" i="1" s="1"/>
  <c r="AM429" i="1" s="1"/>
  <c r="AL429" i="1" s="1"/>
  <c r="AT342" i="1"/>
  <c r="AS342" i="1" s="1"/>
  <c r="AR342" i="1" s="1"/>
  <c r="AQ342" i="1" s="1"/>
  <c r="AP342" i="1" s="1"/>
  <c r="AO342" i="1" s="1"/>
  <c r="AN342" i="1" s="1"/>
  <c r="AM342" i="1" s="1"/>
  <c r="AL342" i="1" s="1"/>
  <c r="AT446" i="1"/>
  <c r="AS446" i="1" s="1"/>
  <c r="AR446" i="1" s="1"/>
  <c r="AQ446" i="1" s="1"/>
  <c r="AP446" i="1" s="1"/>
  <c r="AO446" i="1" s="1"/>
  <c r="AN446" i="1" s="1"/>
  <c r="AM446" i="1" s="1"/>
  <c r="AL446" i="1" s="1"/>
  <c r="AT625" i="1"/>
  <c r="AS625" i="1" s="1"/>
  <c r="AR625" i="1" s="1"/>
  <c r="AQ625" i="1" s="1"/>
  <c r="AP625" i="1" s="1"/>
  <c r="AO625" i="1" s="1"/>
  <c r="AN625" i="1" s="1"/>
  <c r="AM625" i="1" s="1"/>
  <c r="AL625" i="1" s="1"/>
  <c r="AT200" i="1"/>
  <c r="AS200" i="1" s="1"/>
  <c r="AR200" i="1" s="1"/>
  <c r="AQ200" i="1" s="1"/>
  <c r="AP200" i="1" s="1"/>
  <c r="AO200" i="1" s="1"/>
  <c r="AN200" i="1" s="1"/>
  <c r="AM200" i="1" s="1"/>
  <c r="AL200" i="1" s="1"/>
  <c r="AT512" i="1"/>
  <c r="AT701" i="1"/>
  <c r="AS701" i="1" s="1"/>
  <c r="AR701" i="1" s="1"/>
  <c r="AQ701" i="1" s="1"/>
  <c r="AP701" i="1" s="1"/>
  <c r="AO701" i="1" s="1"/>
  <c r="AN701" i="1" s="1"/>
  <c r="AM701" i="1" s="1"/>
  <c r="AL701" i="1" s="1"/>
  <c r="AT269" i="1"/>
  <c r="AS269" i="1" s="1"/>
  <c r="AR269" i="1" s="1"/>
  <c r="AQ269" i="1" s="1"/>
  <c r="AP269" i="1" s="1"/>
  <c r="AO269" i="1" s="1"/>
  <c r="AN269" i="1" s="1"/>
  <c r="AM269" i="1" s="1"/>
  <c r="AL269" i="1" s="1"/>
  <c r="AT197" i="1"/>
  <c r="AS197" i="1"/>
  <c r="AR197" i="1" s="1"/>
  <c r="AQ197" i="1" s="1"/>
  <c r="AP197" i="1" s="1"/>
  <c r="AO197" i="1" s="1"/>
  <c r="AN197" i="1" s="1"/>
  <c r="AM197" i="1" s="1"/>
  <c r="AL197" i="1" s="1"/>
  <c r="I84" i="4"/>
  <c r="G685" i="1"/>
  <c r="Z685" i="1"/>
  <c r="I56" i="4"/>
  <c r="AT336" i="4"/>
  <c r="AS336" i="4" s="1"/>
  <c r="AR336" i="4" s="1"/>
  <c r="AQ336" i="4" s="1"/>
  <c r="AP336" i="4" s="1"/>
  <c r="AO336" i="4" s="1"/>
  <c r="AN336" i="4" s="1"/>
  <c r="AM336" i="4" s="1"/>
  <c r="AL336" i="4" s="1"/>
  <c r="CF243" i="4"/>
  <c r="CE243" i="4" s="1"/>
  <c r="CD243" i="4" s="1"/>
  <c r="CC243" i="4" s="1"/>
  <c r="CB243" i="4" s="1"/>
  <c r="CA243" i="4" s="1"/>
  <c r="BZ243" i="4" s="1"/>
  <c r="BY243" i="4" s="1"/>
  <c r="BX243" i="4" s="1"/>
  <c r="CF235" i="4"/>
  <c r="CE235" i="4"/>
  <c r="CD235" i="4" s="1"/>
  <c r="CC235" i="4" s="1"/>
  <c r="CB235" i="4" s="1"/>
  <c r="CA235" i="4" s="1"/>
  <c r="BZ235" i="4" s="1"/>
  <c r="BY235" i="4" s="1"/>
  <c r="BX235" i="4" s="1"/>
  <c r="CF227" i="4"/>
  <c r="CE227" i="4" s="1"/>
  <c r="CD227" i="4" s="1"/>
  <c r="CC227" i="4" s="1"/>
  <c r="CB227" i="4" s="1"/>
  <c r="CA227" i="4" s="1"/>
  <c r="BZ227" i="4" s="1"/>
  <c r="BY227" i="4" s="1"/>
  <c r="BX227" i="4" s="1"/>
  <c r="CF219" i="4"/>
  <c r="CE219" i="4"/>
  <c r="CD219" i="4" s="1"/>
  <c r="CC219" i="4" s="1"/>
  <c r="CB219" i="4" s="1"/>
  <c r="CA219" i="4" s="1"/>
  <c r="BZ219" i="4" s="1"/>
  <c r="BY219" i="4" s="1"/>
  <c r="BX219" i="4" s="1"/>
  <c r="CF211" i="4"/>
  <c r="CE211" i="4"/>
  <c r="CD211" i="4" s="1"/>
  <c r="CC211" i="4" s="1"/>
  <c r="CB211" i="4" s="1"/>
  <c r="CA211" i="4" s="1"/>
  <c r="BZ211" i="4" s="1"/>
  <c r="BY211" i="4" s="1"/>
  <c r="BX211" i="4" s="1"/>
  <c r="CF203" i="4"/>
  <c r="CE203" i="4" s="1"/>
  <c r="CD203" i="4" s="1"/>
  <c r="CC203" i="4" s="1"/>
  <c r="CB203" i="4" s="1"/>
  <c r="CA203" i="4" s="1"/>
  <c r="BZ203" i="4" s="1"/>
  <c r="BY203" i="4" s="1"/>
  <c r="BX203" i="4" s="1"/>
  <c r="CF195" i="4"/>
  <c r="CE195" i="4" s="1"/>
  <c r="CD195" i="4" s="1"/>
  <c r="CC195" i="4" s="1"/>
  <c r="CB195" i="4" s="1"/>
  <c r="CA195" i="4" s="1"/>
  <c r="BZ195" i="4" s="1"/>
  <c r="BY195" i="4" s="1"/>
  <c r="BX195" i="4" s="1"/>
  <c r="AT646" i="4"/>
  <c r="AS646" i="4" s="1"/>
  <c r="AR646" i="4" s="1"/>
  <c r="AQ646" i="4" s="1"/>
  <c r="AP646" i="4" s="1"/>
  <c r="AO646" i="4" s="1"/>
  <c r="AN646" i="4" s="1"/>
  <c r="AM646" i="4" s="1"/>
  <c r="AL646" i="4" s="1"/>
  <c r="AT466" i="4"/>
  <c r="AS466" i="4" s="1"/>
  <c r="AR466" i="4" s="1"/>
  <c r="AQ466" i="4" s="1"/>
  <c r="AP466" i="4" s="1"/>
  <c r="AO466" i="4" s="1"/>
  <c r="AN466" i="4" s="1"/>
  <c r="AM466" i="4" s="1"/>
  <c r="AL466" i="4" s="1"/>
  <c r="AT179" i="4"/>
  <c r="AS179" i="4" s="1"/>
  <c r="AR179" i="4" s="1"/>
  <c r="AQ179" i="4" s="1"/>
  <c r="AP179" i="4" s="1"/>
  <c r="AO179" i="4" s="1"/>
  <c r="AN179" i="4" s="1"/>
  <c r="AM179" i="4" s="1"/>
  <c r="AL179" i="4" s="1"/>
  <c r="H81" i="4"/>
  <c r="AT552" i="1"/>
  <c r="AS552" i="1" s="1"/>
  <c r="AR552" i="1"/>
  <c r="AQ552" i="1" s="1"/>
  <c r="AP552" i="1" s="1"/>
  <c r="AO552" i="1" s="1"/>
  <c r="AN552" i="1" s="1"/>
  <c r="AM552" i="1" s="1"/>
  <c r="AL552" i="1" s="1"/>
  <c r="AT483" i="1"/>
  <c r="AS483" i="1"/>
  <c r="AR483" i="1" s="1"/>
  <c r="AQ483" i="1" s="1"/>
  <c r="AP483" i="1" s="1"/>
  <c r="AO483" i="1" s="1"/>
  <c r="AN483" i="1" s="1"/>
  <c r="AM483" i="1" s="1"/>
  <c r="AL483" i="1" s="1"/>
  <c r="AT560" i="1"/>
  <c r="AS560" i="1" s="1"/>
  <c r="AR560" i="1" s="1"/>
  <c r="AQ560" i="1" s="1"/>
  <c r="AP560" i="1" s="1"/>
  <c r="AO560" i="1" s="1"/>
  <c r="AN560" i="1" s="1"/>
  <c r="AM560" i="1" s="1"/>
  <c r="AL560" i="1" s="1"/>
  <c r="BK77" i="1"/>
  <c r="BJ77" i="1" s="1"/>
  <c r="BI77" i="1" s="1"/>
  <c r="BH77" i="1" s="1"/>
  <c r="BG77" i="1" s="1"/>
  <c r="BF77" i="1" s="1"/>
  <c r="BE77" i="1" s="1"/>
  <c r="BD77" i="1" s="1"/>
  <c r="BC77" i="1" s="1"/>
  <c r="AT480" i="1"/>
  <c r="AS480" i="1"/>
  <c r="AR480" i="1" s="1"/>
  <c r="AQ480" i="1" s="1"/>
  <c r="AP480" i="1" s="1"/>
  <c r="AO480" i="1" s="1"/>
  <c r="AN480" i="1" s="1"/>
  <c r="AM480" i="1" s="1"/>
  <c r="AL480" i="1" s="1"/>
  <c r="AT68" i="1"/>
  <c r="AS68" i="1" s="1"/>
  <c r="AR68" i="1" s="1"/>
  <c r="AQ68" i="1" s="1"/>
  <c r="AP68" i="1" s="1"/>
  <c r="AO68" i="1" s="1"/>
  <c r="AN68" i="1" s="1"/>
  <c r="AM68" i="1" s="1"/>
  <c r="AL68" i="1" s="1"/>
  <c r="AT84" i="1"/>
  <c r="AS84" i="1" s="1"/>
  <c r="AR84" i="1" s="1"/>
  <c r="AQ84" i="1" s="1"/>
  <c r="AP84" i="1" s="1"/>
  <c r="AO84" i="1" s="1"/>
  <c r="AN84" i="1" s="1"/>
  <c r="AM84" i="1" s="1"/>
  <c r="AL84" i="1" s="1"/>
  <c r="BK42" i="1"/>
  <c r="BJ42" i="1"/>
  <c r="BI42" i="1" s="1"/>
  <c r="BH42" i="1"/>
  <c r="BG42" i="1" s="1"/>
  <c r="BF42" i="1" s="1"/>
  <c r="BE42" i="1"/>
  <c r="BD42" i="1" s="1"/>
  <c r="BC42" i="1" s="1"/>
  <c r="AT458" i="1"/>
  <c r="AS458" i="1" s="1"/>
  <c r="AR458" i="1" s="1"/>
  <c r="AQ458" i="1" s="1"/>
  <c r="AP458" i="1" s="1"/>
  <c r="AO458" i="1" s="1"/>
  <c r="AN458" i="1" s="1"/>
  <c r="AM458" i="1" s="1"/>
  <c r="AL458" i="1" s="1"/>
  <c r="AT254" i="1"/>
  <c r="AS254" i="1" s="1"/>
  <c r="AR254" i="1" s="1"/>
  <c r="AQ254" i="1" s="1"/>
  <c r="AP254" i="1" s="1"/>
  <c r="AO254" i="1" s="1"/>
  <c r="AN254" i="1" s="1"/>
  <c r="AM254" i="1" s="1"/>
  <c r="AL254" i="1" s="1"/>
  <c r="AT515" i="1"/>
  <c r="AS515" i="1" s="1"/>
  <c r="AR515" i="1" s="1"/>
  <c r="AQ515" i="1" s="1"/>
  <c r="AP515" i="1" s="1"/>
  <c r="AO515" i="1" s="1"/>
  <c r="AN515" i="1" s="1"/>
  <c r="AM515" i="1" s="1"/>
  <c r="AL515" i="1" s="1"/>
  <c r="AT516" i="1"/>
  <c r="AS516" i="1" s="1"/>
  <c r="AR516" i="1" s="1"/>
  <c r="AQ516" i="1" s="1"/>
  <c r="AP516" i="1" s="1"/>
  <c r="AO516" i="1" s="1"/>
  <c r="AN516" i="1" s="1"/>
  <c r="AM516" i="1" s="1"/>
  <c r="AL516" i="1" s="1"/>
  <c r="AT351" i="1"/>
  <c r="AS351" i="1" s="1"/>
  <c r="AR351" i="1" s="1"/>
  <c r="AQ351" i="1" s="1"/>
  <c r="AP351" i="1" s="1"/>
  <c r="AO351" i="1" s="1"/>
  <c r="AN351" i="1" s="1"/>
  <c r="AM351" i="1" s="1"/>
  <c r="AL351" i="1" s="1"/>
  <c r="AT547" i="1"/>
  <c r="AS547" i="1" s="1"/>
  <c r="AR547" i="1" s="1"/>
  <c r="AQ547" i="1" s="1"/>
  <c r="AP547" i="1" s="1"/>
  <c r="AO547" i="1" s="1"/>
  <c r="AN547" i="1" s="1"/>
  <c r="AM547" i="1" s="1"/>
  <c r="AL547" i="1" s="1"/>
  <c r="AT257" i="1"/>
  <c r="AS257" i="1" s="1"/>
  <c r="AR257" i="1" s="1"/>
  <c r="AQ257" i="1"/>
  <c r="AP257" i="1" s="1"/>
  <c r="AO257" i="1" s="1"/>
  <c r="AN257" i="1" s="1"/>
  <c r="AM257" i="1" s="1"/>
  <c r="AL257" i="1" s="1"/>
  <c r="BK47" i="1"/>
  <c r="BJ47" i="1" s="1"/>
  <c r="BI47" i="1" s="1"/>
  <c r="BH47" i="1" s="1"/>
  <c r="BG47" i="1" s="1"/>
  <c r="BF47" i="1" s="1"/>
  <c r="BE47" i="1" s="1"/>
  <c r="BD47" i="1" s="1"/>
  <c r="BC47" i="1" s="1"/>
  <c r="CF214" i="4"/>
  <c r="CE214" i="4" s="1"/>
  <c r="CD214" i="4" s="1"/>
  <c r="CC214" i="4" s="1"/>
  <c r="CB214" i="4" s="1"/>
  <c r="CA214" i="4" s="1"/>
  <c r="BZ214" i="4" s="1"/>
  <c r="BY214" i="4" s="1"/>
  <c r="BX214" i="4" s="1"/>
  <c r="CF95" i="4"/>
  <c r="CE95" i="4" s="1"/>
  <c r="CD95" i="4" s="1"/>
  <c r="CC95" i="4" s="1"/>
  <c r="CB95" i="4" s="1"/>
  <c r="CA95" i="4" s="1"/>
  <c r="BZ95" i="4" s="1"/>
  <c r="BY95" i="4" s="1"/>
  <c r="BX95" i="4" s="1"/>
  <c r="AF68" i="4"/>
  <c r="AC68" i="4"/>
  <c r="I68" i="4"/>
  <c r="Z686" i="1"/>
  <c r="G686" i="1"/>
  <c r="I49" i="4"/>
  <c r="K606" i="4"/>
  <c r="I53" i="4"/>
  <c r="K690" i="1"/>
  <c r="K695" i="1"/>
  <c r="AT117" i="1"/>
  <c r="AS117" i="1" s="1"/>
  <c r="AR117" i="1" s="1"/>
  <c r="AQ117" i="1" s="1"/>
  <c r="AP117" i="1" s="1"/>
  <c r="AO117" i="1" s="1"/>
  <c r="AN117" i="1" s="1"/>
  <c r="AM117" i="1" s="1"/>
  <c r="AL117" i="1" s="1"/>
  <c r="AT150" i="1"/>
  <c r="AS150" i="1"/>
  <c r="AR150" i="1" s="1"/>
  <c r="AQ150" i="1" s="1"/>
  <c r="AP150" i="1" s="1"/>
  <c r="AO150" i="1" s="1"/>
  <c r="AN150" i="1" s="1"/>
  <c r="AM150" i="1" s="1"/>
  <c r="AL150" i="1" s="1"/>
  <c r="AT566" i="1"/>
  <c r="AS566" i="1" s="1"/>
  <c r="AR566" i="1" s="1"/>
  <c r="AQ566" i="1" s="1"/>
  <c r="AP566" i="1" s="1"/>
  <c r="AO566" i="1" s="1"/>
  <c r="AN566" i="1" s="1"/>
  <c r="AM566" i="1" s="1"/>
  <c r="AL566" i="1" s="1"/>
  <c r="AT400" i="1"/>
  <c r="AS400" i="1" s="1"/>
  <c r="AR400" i="1" s="1"/>
  <c r="AQ400" i="1" s="1"/>
  <c r="AP400" i="1" s="1"/>
  <c r="AO400" i="1" s="1"/>
  <c r="AN400" i="1" s="1"/>
  <c r="AM400" i="1" s="1"/>
  <c r="AL400" i="1" s="1"/>
  <c r="AT291" i="1"/>
  <c r="AS291" i="1" s="1"/>
  <c r="AR291" i="1" s="1"/>
  <c r="AQ291" i="1" s="1"/>
  <c r="AP291" i="1" s="1"/>
  <c r="AO291" i="1" s="1"/>
  <c r="AN291" i="1" s="1"/>
  <c r="AM291" i="1" s="1"/>
  <c r="AL291" i="1" s="1"/>
  <c r="AT661" i="1"/>
  <c r="AS661" i="1" s="1"/>
  <c r="AR661" i="1" s="1"/>
  <c r="AQ661" i="1" s="1"/>
  <c r="AP661" i="1" s="1"/>
  <c r="AO661" i="1" s="1"/>
  <c r="AN661" i="1" s="1"/>
  <c r="AM661" i="1" s="1"/>
  <c r="AL661" i="1" s="1"/>
  <c r="AT88" i="1"/>
  <c r="AS88" i="1" s="1"/>
  <c r="AR88" i="1" s="1"/>
  <c r="AQ88" i="1" s="1"/>
  <c r="AP88" i="1" s="1"/>
  <c r="AO88" i="1" s="1"/>
  <c r="AN88" i="1" s="1"/>
  <c r="AM88" i="1" s="1"/>
  <c r="AL88" i="1" s="1"/>
  <c r="AT249" i="1"/>
  <c r="AS249" i="1" s="1"/>
  <c r="AR249" i="1" s="1"/>
  <c r="AQ249" i="1" s="1"/>
  <c r="AP249" i="1" s="1"/>
  <c r="AO249" i="1" s="1"/>
  <c r="AN249" i="1" s="1"/>
  <c r="AM249" i="1" s="1"/>
  <c r="AL249" i="1" s="1"/>
  <c r="AT439" i="1"/>
  <c r="AS439" i="1" s="1"/>
  <c r="AR439" i="1" s="1"/>
  <c r="AQ439" i="1" s="1"/>
  <c r="AP439" i="1" s="1"/>
  <c r="AO439" i="1" s="1"/>
  <c r="AN439" i="1" s="1"/>
  <c r="AM439" i="1" s="1"/>
  <c r="AL439" i="1" s="1"/>
  <c r="AT612" i="1"/>
  <c r="AS612" i="1" s="1"/>
  <c r="AR612" i="1" s="1"/>
  <c r="AQ612" i="1" s="1"/>
  <c r="AP612" i="1" s="1"/>
  <c r="AO612" i="1" s="1"/>
  <c r="AN612" i="1" s="1"/>
  <c r="AM612" i="1" s="1"/>
  <c r="AL612" i="1" s="1"/>
  <c r="AT170" i="1"/>
  <c r="AS170" i="1" s="1"/>
  <c r="AR170" i="1" s="1"/>
  <c r="AQ170" i="1" s="1"/>
  <c r="AP170" i="1" s="1"/>
  <c r="AO170" i="1" s="1"/>
  <c r="AN170" i="1" s="1"/>
  <c r="AM170" i="1" s="1"/>
  <c r="AL170" i="1" s="1"/>
  <c r="AT422" i="1"/>
  <c r="AS422" i="1" s="1"/>
  <c r="AR422" i="1" s="1"/>
  <c r="AQ422" i="1" s="1"/>
  <c r="AP422" i="1" s="1"/>
  <c r="AO422" i="1" s="1"/>
  <c r="AN422" i="1" s="1"/>
  <c r="AM422" i="1" s="1"/>
  <c r="AL422" i="1" s="1"/>
  <c r="AT527" i="1"/>
  <c r="AS527" i="1" s="1"/>
  <c r="AR527" i="1" s="1"/>
  <c r="AQ527" i="1" s="1"/>
  <c r="AP527" i="1" s="1"/>
  <c r="AO527" i="1" s="1"/>
  <c r="AN527" i="1" s="1"/>
  <c r="AM527" i="1" s="1"/>
  <c r="AL527" i="1" s="1"/>
  <c r="AT267" i="1"/>
  <c r="AS267" i="1" s="1"/>
  <c r="AR267" i="1" s="1"/>
  <c r="AQ267" i="1" s="1"/>
  <c r="AP267" i="1" s="1"/>
  <c r="AO267" i="1" s="1"/>
  <c r="AN267" i="1" s="1"/>
  <c r="AM267" i="1" s="1"/>
  <c r="AL267" i="1" s="1"/>
  <c r="AT685" i="1"/>
  <c r="AS685" i="1" s="1"/>
  <c r="AR685" i="1" s="1"/>
  <c r="AQ685" i="1"/>
  <c r="AP685" i="1" s="1"/>
  <c r="AO685" i="1" s="1"/>
  <c r="AN685" i="1" s="1"/>
  <c r="AM685" i="1" s="1"/>
  <c r="AL685" i="1" s="1"/>
  <c r="AT436" i="1"/>
  <c r="AS436" i="1" s="1"/>
  <c r="AR436" i="1" s="1"/>
  <c r="AQ436" i="1" s="1"/>
  <c r="AP436" i="1" s="1"/>
  <c r="AO436" i="1" s="1"/>
  <c r="AN436" i="1" s="1"/>
  <c r="AM436" i="1" s="1"/>
  <c r="AL436" i="1" s="1"/>
  <c r="AT655" i="1"/>
  <c r="AS655" i="1" s="1"/>
  <c r="AR655" i="1" s="1"/>
  <c r="AQ655" i="1" s="1"/>
  <c r="AP655" i="1" s="1"/>
  <c r="AO655" i="1" s="1"/>
  <c r="AN655" i="1" s="1"/>
  <c r="AM655" i="1" s="1"/>
  <c r="AL655" i="1" s="1"/>
  <c r="AT477" i="1"/>
  <c r="AS477" i="1" s="1"/>
  <c r="AR477" i="1" s="1"/>
  <c r="AQ477" i="1" s="1"/>
  <c r="AP477" i="1" s="1"/>
  <c r="AO477" i="1" s="1"/>
  <c r="AN477" i="1" s="1"/>
  <c r="AM477" i="1" s="1"/>
  <c r="AL477" i="1" s="1"/>
  <c r="AT308" i="1"/>
  <c r="AS308" i="1"/>
  <c r="AR308" i="1" s="1"/>
  <c r="AQ308" i="1" s="1"/>
  <c r="AP308" i="1" s="1"/>
  <c r="AO308" i="1" s="1"/>
  <c r="AN308" i="1" s="1"/>
  <c r="AM308" i="1" s="1"/>
  <c r="AL308" i="1" s="1"/>
  <c r="AT199" i="1"/>
  <c r="AS199" i="1" s="1"/>
  <c r="AR199" i="1" s="1"/>
  <c r="AQ199" i="1" s="1"/>
  <c r="AP199" i="1" s="1"/>
  <c r="AO199" i="1" s="1"/>
  <c r="AN199" i="1" s="1"/>
  <c r="AM199" i="1" s="1"/>
  <c r="AL199" i="1" s="1"/>
  <c r="AT364" i="1"/>
  <c r="AS364" i="1" s="1"/>
  <c r="AR364" i="1" s="1"/>
  <c r="AQ364" i="1" s="1"/>
  <c r="AP364" i="1" s="1"/>
  <c r="AO364" i="1" s="1"/>
  <c r="AN364" i="1" s="1"/>
  <c r="AM364" i="1" s="1"/>
  <c r="AL364" i="1" s="1"/>
  <c r="BK80" i="1"/>
  <c r="BJ80" i="1" s="1"/>
  <c r="BI80" i="1"/>
  <c r="BH80" i="1" s="1"/>
  <c r="BG80" i="1" s="1"/>
  <c r="BF80" i="1"/>
  <c r="BE80" i="1" s="1"/>
  <c r="BD80" i="1" s="1"/>
  <c r="BC80" i="1" s="1"/>
  <c r="BK15" i="1"/>
  <c r="BJ15" i="1"/>
  <c r="BI15" i="1" s="1"/>
  <c r="BH15" i="1" s="1"/>
  <c r="BG15" i="1"/>
  <c r="BF15" i="1" s="1"/>
  <c r="BE15" i="1" s="1"/>
  <c r="BD15" i="1" s="1"/>
  <c r="BC15" i="1" s="1"/>
  <c r="AT403" i="1"/>
  <c r="AS403" i="1" s="1"/>
  <c r="AR403" i="1" s="1"/>
  <c r="AQ403" i="1" s="1"/>
  <c r="AP403" i="1" s="1"/>
  <c r="AO403" i="1" s="1"/>
  <c r="AN403" i="1" s="1"/>
  <c r="AM403" i="1" s="1"/>
  <c r="AL403" i="1" s="1"/>
  <c r="AT118" i="1"/>
  <c r="AS118" i="1" s="1"/>
  <c r="AR118" i="1" s="1"/>
  <c r="AQ118" i="1" s="1"/>
  <c r="AP118" i="1" s="1"/>
  <c r="AO118" i="1" s="1"/>
  <c r="AN118" i="1" s="1"/>
  <c r="AM118" i="1" s="1"/>
  <c r="AL118" i="1" s="1"/>
  <c r="AT33" i="1"/>
  <c r="AS33" i="1" s="1"/>
  <c r="AR33" i="1" s="1"/>
  <c r="AQ33" i="1" s="1"/>
  <c r="AP33" i="1" s="1"/>
  <c r="AO33" i="1" s="1"/>
  <c r="AN33" i="1" s="1"/>
  <c r="AM33" i="1" s="1"/>
  <c r="AL33" i="1" s="1"/>
  <c r="AT593" i="1"/>
  <c r="AS593" i="1" s="1"/>
  <c r="AR593" i="1" s="1"/>
  <c r="AQ593" i="1" s="1"/>
  <c r="AP593" i="1" s="1"/>
  <c r="AO593" i="1" s="1"/>
  <c r="AN593" i="1" s="1"/>
  <c r="AM593" i="1" s="1"/>
  <c r="AL593" i="1" s="1"/>
  <c r="AT204" i="1"/>
  <c r="AS204" i="1"/>
  <c r="AR204" i="1" s="1"/>
  <c r="AQ204" i="1" s="1"/>
  <c r="AP204" i="1" s="1"/>
  <c r="AO204" i="1" s="1"/>
  <c r="AN204" i="1" s="1"/>
  <c r="AM204" i="1" s="1"/>
  <c r="AL204" i="1" s="1"/>
  <c r="AT27" i="1"/>
  <c r="AS27" i="1" s="1"/>
  <c r="AR27" i="1" s="1"/>
  <c r="AQ27" i="1" s="1"/>
  <c r="AP27" i="1" s="1"/>
  <c r="AO27" i="1" s="1"/>
  <c r="AN27" i="1" s="1"/>
  <c r="AM27" i="1" s="1"/>
  <c r="AL27" i="1" s="1"/>
  <c r="AT222" i="1"/>
  <c r="AS222" i="1" s="1"/>
  <c r="AR222" i="1" s="1"/>
  <c r="AQ222" i="1" s="1"/>
  <c r="AP222" i="1" s="1"/>
  <c r="AO222" i="1" s="1"/>
  <c r="AN222" i="1" s="1"/>
  <c r="AM222" i="1" s="1"/>
  <c r="AL222" i="1" s="1"/>
  <c r="AT378" i="1"/>
  <c r="AS378" i="1" s="1"/>
  <c r="AR378" i="1" s="1"/>
  <c r="AQ378" i="1" s="1"/>
  <c r="AP378" i="1" s="1"/>
  <c r="AO378" i="1" s="1"/>
  <c r="AN378" i="1" s="1"/>
  <c r="AM378" i="1" s="1"/>
  <c r="AL378" i="1" s="1"/>
  <c r="BK78" i="1"/>
  <c r="BJ78" i="1" s="1"/>
  <c r="BI78" i="1" s="1"/>
  <c r="BH78" i="1" s="1"/>
  <c r="BG78" i="1" s="1"/>
  <c r="BF78" i="1" s="1"/>
  <c r="BE78" i="1" s="1"/>
  <c r="BD78" i="1" s="1"/>
  <c r="BC78" i="1" s="1"/>
  <c r="BK7" i="1"/>
  <c r="BJ7" i="1"/>
  <c r="BI7" i="1" s="1"/>
  <c r="BH7" i="1"/>
  <c r="BG7" i="1" s="1"/>
  <c r="BF7" i="1" s="1"/>
  <c r="BE7" i="1"/>
  <c r="BD7" i="1" s="1"/>
  <c r="BC7" i="1" s="1"/>
  <c r="AM420" i="1"/>
  <c r="AL420" i="1" s="1"/>
  <c r="AT420" i="1"/>
  <c r="AS420" i="1" s="1"/>
  <c r="AR420" i="1" s="1"/>
  <c r="AQ420" i="1" s="1"/>
  <c r="AP420" i="1" s="1"/>
  <c r="AO420" i="1" s="1"/>
  <c r="AN420" i="1" s="1"/>
  <c r="AT239" i="1"/>
  <c r="AS239" i="1" s="1"/>
  <c r="AR239" i="1" s="1"/>
  <c r="AQ239" i="1" s="1"/>
  <c r="AP239" i="1" s="1"/>
  <c r="AO239" i="1" s="1"/>
  <c r="AN239" i="1" s="1"/>
  <c r="AM239" i="1" s="1"/>
  <c r="AL239" i="1" s="1"/>
  <c r="AT345" i="1"/>
  <c r="AS345" i="1" s="1"/>
  <c r="AR345" i="1" s="1"/>
  <c r="AQ345" i="1" s="1"/>
  <c r="AP345" i="1" s="1"/>
  <c r="AO345" i="1" s="1"/>
  <c r="AN345" i="1" s="1"/>
  <c r="AM345" i="1" s="1"/>
  <c r="AL345" i="1" s="1"/>
  <c r="AT450" i="1"/>
  <c r="AS450" i="1" s="1"/>
  <c r="AR450" i="1" s="1"/>
  <c r="AQ450" i="1" s="1"/>
  <c r="AP450" i="1" s="1"/>
  <c r="AO450" i="1" s="1"/>
  <c r="AN450" i="1" s="1"/>
  <c r="AM450" i="1" s="1"/>
  <c r="AL450" i="1" s="1"/>
  <c r="AL331" i="1"/>
  <c r="AT331" i="1"/>
  <c r="AS331" i="1" s="1"/>
  <c r="AR331" i="1" s="1"/>
  <c r="AQ331" i="1" s="1"/>
  <c r="AP331" i="1" s="1"/>
  <c r="AO331" i="1" s="1"/>
  <c r="AN331" i="1" s="1"/>
  <c r="AM331" i="1" s="1"/>
  <c r="AT260" i="1"/>
  <c r="AS260" i="1" s="1"/>
  <c r="AR260" i="1" s="1"/>
  <c r="AQ260" i="1" s="1"/>
  <c r="AP260" i="1" s="1"/>
  <c r="AO260" i="1" s="1"/>
  <c r="AN260" i="1" s="1"/>
  <c r="AM260" i="1" s="1"/>
  <c r="AL260" i="1" s="1"/>
  <c r="AT242" i="1"/>
  <c r="AS242" i="1"/>
  <c r="AR242" i="1" s="1"/>
  <c r="AQ242" i="1" s="1"/>
  <c r="AP242" i="1" s="1"/>
  <c r="AO242" i="1" s="1"/>
  <c r="AN242" i="1" s="1"/>
  <c r="AM242" i="1" s="1"/>
  <c r="AL242" i="1" s="1"/>
  <c r="AT597" i="1"/>
  <c r="AS597" i="1" s="1"/>
  <c r="AR597" i="1" s="1"/>
  <c r="AQ597" i="1" s="1"/>
  <c r="AP597" i="1" s="1"/>
  <c r="AO597" i="1" s="1"/>
  <c r="AN597" i="1" s="1"/>
  <c r="AM597" i="1" s="1"/>
  <c r="AL597" i="1" s="1"/>
  <c r="AT296" i="1"/>
  <c r="AS296" i="1" s="1"/>
  <c r="AR296" i="1" s="1"/>
  <c r="AQ296" i="1" s="1"/>
  <c r="AP296" i="1" s="1"/>
  <c r="AO296" i="1" s="1"/>
  <c r="AN296" i="1" s="1"/>
  <c r="AM296" i="1" s="1"/>
  <c r="AL296" i="1" s="1"/>
  <c r="AT217" i="1"/>
  <c r="AS217" i="1" s="1"/>
  <c r="AR217" i="1" s="1"/>
  <c r="AQ217" i="1" s="1"/>
  <c r="AP217" i="1" s="1"/>
  <c r="AO217" i="1" s="1"/>
  <c r="AN217" i="1" s="1"/>
  <c r="AM217" i="1" s="1"/>
  <c r="AL217" i="1" s="1"/>
  <c r="AT67" i="1"/>
  <c r="AS67" i="1"/>
  <c r="AR67" i="1" s="1"/>
  <c r="AQ67" i="1" s="1"/>
  <c r="AP67" i="1" s="1"/>
  <c r="AO67" i="1" s="1"/>
  <c r="AN67" i="1" s="1"/>
  <c r="AM67" i="1" s="1"/>
  <c r="AL67" i="1" s="1"/>
  <c r="AT354" i="1"/>
  <c r="AS354" i="1" s="1"/>
  <c r="AR354" i="1" s="1"/>
  <c r="AQ354" i="1" s="1"/>
  <c r="AP354" i="1" s="1"/>
  <c r="AO354" i="1" s="1"/>
  <c r="AN354" i="1" s="1"/>
  <c r="AM354" i="1" s="1"/>
  <c r="AL354" i="1" s="1"/>
  <c r="BK106" i="1"/>
  <c r="BJ106" i="1" s="1"/>
  <c r="BI106" i="1" s="1"/>
  <c r="BH106" i="1" s="1"/>
  <c r="BG106" i="1" s="1"/>
  <c r="BF106" i="1" s="1"/>
  <c r="BE106" i="1" s="1"/>
  <c r="BD106" i="1" s="1"/>
  <c r="BC106" i="1" s="1"/>
  <c r="BK63" i="1"/>
  <c r="BJ63" i="1" s="1"/>
  <c r="BI63" i="1" s="1"/>
  <c r="BH63" i="1" s="1"/>
  <c r="BG63" i="1" s="1"/>
  <c r="BF63" i="1" s="1"/>
  <c r="BE63" i="1" s="1"/>
  <c r="BD63" i="1" s="1"/>
  <c r="BC63" i="1" s="1"/>
  <c r="AT443" i="1"/>
  <c r="AS443" i="1" s="1"/>
  <c r="AR443" i="1" s="1"/>
  <c r="AQ443" i="1" s="1"/>
  <c r="AP443" i="1" s="1"/>
  <c r="AO443" i="1" s="1"/>
  <c r="AN443" i="1" s="1"/>
  <c r="AM443" i="1" s="1"/>
  <c r="AL443" i="1" s="1"/>
  <c r="BK85" i="1"/>
  <c r="BJ85" i="1" s="1"/>
  <c r="BI85" i="1" s="1"/>
  <c r="BH85" i="1" s="1"/>
  <c r="BG85" i="1" s="1"/>
  <c r="BF85" i="1" s="1"/>
  <c r="BE85" i="1" s="1"/>
  <c r="BD85" i="1" s="1"/>
  <c r="BC85" i="1" s="1"/>
  <c r="BK25" i="1"/>
  <c r="BJ25" i="1" s="1"/>
  <c r="BI25" i="1"/>
  <c r="BH25" i="1"/>
  <c r="BG25" i="1" s="1"/>
  <c r="BF25" i="1" s="1"/>
  <c r="BE25" i="1" s="1"/>
  <c r="BD25" i="1" s="1"/>
  <c r="BC25" i="1" s="1"/>
  <c r="AT656" i="1"/>
  <c r="AS656" i="1" s="1"/>
  <c r="AR656" i="1" s="1"/>
  <c r="AQ656" i="1" s="1"/>
  <c r="AP656" i="1" s="1"/>
  <c r="AO656" i="1" s="1"/>
  <c r="AN656" i="1" s="1"/>
  <c r="AM656" i="1" s="1"/>
  <c r="AL656" i="1" s="1"/>
  <c r="AT558" i="1"/>
  <c r="AS558" i="1" s="1"/>
  <c r="AR558" i="1" s="1"/>
  <c r="AQ558" i="1" s="1"/>
  <c r="AP558" i="1" s="1"/>
  <c r="AO558" i="1" s="1"/>
  <c r="AN558" i="1" s="1"/>
  <c r="AM558" i="1" s="1"/>
  <c r="AL558" i="1" s="1"/>
  <c r="AT505" i="1"/>
  <c r="AS505" i="1" s="1"/>
  <c r="AR505" i="1" s="1"/>
  <c r="AQ505" i="1" s="1"/>
  <c r="AP505" i="1" s="1"/>
  <c r="AO505" i="1" s="1"/>
  <c r="AN505" i="1" s="1"/>
  <c r="AM505" i="1" s="1"/>
  <c r="AL505" i="1"/>
  <c r="AT413" i="1"/>
  <c r="AS413" i="1" s="1"/>
  <c r="AR413" i="1" s="1"/>
  <c r="AQ413" i="1" s="1"/>
  <c r="AP413" i="1" s="1"/>
  <c r="AO413" i="1" s="1"/>
  <c r="AN413" i="1" s="1"/>
  <c r="AM413" i="1" s="1"/>
  <c r="AL413" i="1" s="1"/>
  <c r="AT380" i="1"/>
  <c r="AS380" i="1" s="1"/>
  <c r="AR380" i="1" s="1"/>
  <c r="AQ380" i="1" s="1"/>
  <c r="AP380" i="1" s="1"/>
  <c r="AO380" i="1" s="1"/>
  <c r="AN380" i="1" s="1"/>
  <c r="AM380" i="1" s="1"/>
  <c r="AL380" i="1" s="1"/>
  <c r="AT135" i="1"/>
  <c r="AS135" i="1"/>
  <c r="AR135" i="1" s="1"/>
  <c r="AQ135" i="1" s="1"/>
  <c r="AP135" i="1" s="1"/>
  <c r="AO135" i="1" s="1"/>
  <c r="AN135" i="1" s="1"/>
  <c r="AM135" i="1" s="1"/>
  <c r="AL135" i="1" s="1"/>
  <c r="AT449" i="1"/>
  <c r="AS449" i="1" s="1"/>
  <c r="AR449" i="1" s="1"/>
  <c r="AQ449" i="1" s="1"/>
  <c r="AP449" i="1" s="1"/>
  <c r="AO449" i="1" s="1"/>
  <c r="AN449" i="1" s="1"/>
  <c r="AM449" i="1" s="1"/>
  <c r="AL449" i="1" s="1"/>
  <c r="BK72" i="1"/>
  <c r="BJ72" i="1"/>
  <c r="BI72" i="1" s="1"/>
  <c r="BH72" i="1" s="1"/>
  <c r="BG72" i="1" s="1"/>
  <c r="BF72" i="1" s="1"/>
  <c r="BE72" i="1" s="1"/>
  <c r="BD72" i="1" s="1"/>
  <c r="BC72" i="1" s="1"/>
  <c r="BK81" i="1"/>
  <c r="BJ81" i="1" s="1"/>
  <c r="BI81" i="1" s="1"/>
  <c r="BH81" i="1" s="1"/>
  <c r="BG81" i="1" s="1"/>
  <c r="BF81" i="1" s="1"/>
  <c r="BE81" i="1" s="1"/>
  <c r="BD81" i="1" s="1"/>
  <c r="BC81" i="1" s="1"/>
  <c r="AT484" i="1"/>
  <c r="AS484" i="1"/>
  <c r="AR484" i="1" s="1"/>
  <c r="AQ484" i="1" s="1"/>
  <c r="AP484" i="1" s="1"/>
  <c r="AO484" i="1" s="1"/>
  <c r="AN484" i="1" s="1"/>
  <c r="AM484" i="1" s="1"/>
  <c r="AL484" i="1" s="1"/>
  <c r="AT182" i="1"/>
  <c r="AS182" i="1" s="1"/>
  <c r="AR182" i="1" s="1"/>
  <c r="AQ182" i="1" s="1"/>
  <c r="AP182" i="1" s="1"/>
  <c r="AO182" i="1" s="1"/>
  <c r="AN182" i="1" s="1"/>
  <c r="AM182" i="1" s="1"/>
  <c r="AL182" i="1" s="1"/>
  <c r="AT194" i="1"/>
  <c r="AS194" i="1" s="1"/>
  <c r="AR194" i="1" s="1"/>
  <c r="AQ194" i="1" s="1"/>
  <c r="AP194" i="1" s="1"/>
  <c r="AO194" i="1" s="1"/>
  <c r="AN194" i="1" s="1"/>
  <c r="AM194" i="1" s="1"/>
  <c r="AL194" i="1" s="1"/>
  <c r="AT657" i="1"/>
  <c r="AS657" i="1" s="1"/>
  <c r="AR657" i="1" s="1"/>
  <c r="AQ657" i="1" s="1"/>
  <c r="AP657" i="1" s="1"/>
  <c r="AO657" i="1" s="1"/>
  <c r="AN657" i="1" s="1"/>
  <c r="AM657" i="1" s="1"/>
  <c r="AL657" i="1" s="1"/>
  <c r="AT244" i="1"/>
  <c r="AS244" i="1" s="1"/>
  <c r="AR244" i="1"/>
  <c r="AQ244" i="1" s="1"/>
  <c r="AP244" i="1" s="1"/>
  <c r="AO244" i="1" s="1"/>
  <c r="AN244" i="1" s="1"/>
  <c r="AM244" i="1" s="1"/>
  <c r="AL244" i="1" s="1"/>
  <c r="AT206" i="1"/>
  <c r="AS206" i="1"/>
  <c r="AR206" i="1" s="1"/>
  <c r="AQ206" i="1" s="1"/>
  <c r="AP206" i="1" s="1"/>
  <c r="AO206" i="1" s="1"/>
  <c r="AN206" i="1" s="1"/>
  <c r="AM206" i="1" s="1"/>
  <c r="AL206" i="1" s="1"/>
  <c r="AT32" i="1"/>
  <c r="AS32" i="1" s="1"/>
  <c r="AR32" i="1" s="1"/>
  <c r="AQ32" i="1" s="1"/>
  <c r="AP32" i="1" s="1"/>
  <c r="AO32" i="1"/>
  <c r="AN32" i="1" s="1"/>
  <c r="AM32" i="1" s="1"/>
  <c r="AL32" i="1" s="1"/>
  <c r="AT397" i="1"/>
  <c r="AS397" i="1" s="1"/>
  <c r="AR397" i="1" s="1"/>
  <c r="AQ397" i="1" s="1"/>
  <c r="AP397" i="1" s="1"/>
  <c r="AO397" i="1" s="1"/>
  <c r="AN397" i="1" s="1"/>
  <c r="AM397" i="1" s="1"/>
  <c r="AL397" i="1" s="1"/>
  <c r="BK102" i="1"/>
  <c r="BJ102" i="1" s="1"/>
  <c r="BI102" i="1"/>
  <c r="BH102" i="1"/>
  <c r="BG102" i="1" s="1"/>
  <c r="BF102" i="1" s="1"/>
  <c r="BE102" i="1"/>
  <c r="BD102" i="1" s="1"/>
  <c r="BC102" i="1" s="1"/>
  <c r="BK55" i="1"/>
  <c r="BJ55" i="1"/>
  <c r="BI55" i="1"/>
  <c r="BH55" i="1" s="1"/>
  <c r="BG55" i="1" s="1"/>
  <c r="BF55" i="1" s="1"/>
  <c r="BE55" i="1" s="1"/>
  <c r="BD55" i="1" s="1"/>
  <c r="BC55" i="1" s="1"/>
  <c r="AT282" i="1"/>
  <c r="AS282" i="1" s="1"/>
  <c r="AR282" i="1" s="1"/>
  <c r="AQ282" i="1" s="1"/>
  <c r="AP282" i="1"/>
  <c r="AO282" i="1" s="1"/>
  <c r="AN282" i="1" s="1"/>
  <c r="AM282" i="1" s="1"/>
  <c r="AL282" i="1" s="1"/>
  <c r="BK53" i="1"/>
  <c r="BJ53" i="1" s="1"/>
  <c r="BI53" i="1" s="1"/>
  <c r="BH53" i="1" s="1"/>
  <c r="BG53" i="1" s="1"/>
  <c r="BF53" i="1" s="1"/>
  <c r="BE53" i="1"/>
  <c r="BD53" i="1" s="1"/>
  <c r="BC53" i="1" s="1"/>
  <c r="AT667" i="1"/>
  <c r="AS667" i="1"/>
  <c r="AR667" i="1" s="1"/>
  <c r="AQ667" i="1" s="1"/>
  <c r="AP667" i="1" s="1"/>
  <c r="AO667" i="1"/>
  <c r="AN667" i="1" s="1"/>
  <c r="AM667" i="1" s="1"/>
  <c r="AL667" i="1" s="1"/>
  <c r="AT624" i="1"/>
  <c r="AS624" i="1"/>
  <c r="AR624" i="1" s="1"/>
  <c r="AQ624" i="1" s="1"/>
  <c r="AP624" i="1" s="1"/>
  <c r="AO624" i="1" s="1"/>
  <c r="AN624" i="1" s="1"/>
  <c r="AM624" i="1" s="1"/>
  <c r="AL624" i="1" s="1"/>
  <c r="AT74" i="1"/>
  <c r="AS74" i="1" s="1"/>
  <c r="AR74" i="1" s="1"/>
  <c r="AQ74" i="1" s="1"/>
  <c r="AP74" i="1" s="1"/>
  <c r="AO74" i="1" s="1"/>
  <c r="AN74" i="1" s="1"/>
  <c r="AM74" i="1" s="1"/>
  <c r="AL74" i="1" s="1"/>
  <c r="AT213" i="1"/>
  <c r="AS213" i="1" s="1"/>
  <c r="AR213" i="1" s="1"/>
  <c r="AQ213" i="1" s="1"/>
  <c r="AP213" i="1" s="1"/>
  <c r="AO213" i="1" s="1"/>
  <c r="AN213" i="1" s="1"/>
  <c r="AM213" i="1" s="1"/>
  <c r="AL213" i="1" s="1"/>
  <c r="BK109" i="1"/>
  <c r="BJ109" i="1" s="1"/>
  <c r="BI109" i="1"/>
  <c r="BH109" i="1" s="1"/>
  <c r="BG109" i="1"/>
  <c r="BF109" i="1"/>
  <c r="BE109" i="1" s="1"/>
  <c r="BD109" i="1" s="1"/>
  <c r="BC109" i="1" s="1"/>
  <c r="AT676" i="1"/>
  <c r="AS676" i="1" s="1"/>
  <c r="AR676" i="1" s="1"/>
  <c r="AQ676" i="1" s="1"/>
  <c r="AP676" i="1" s="1"/>
  <c r="AO676" i="1" s="1"/>
  <c r="AN676" i="1" s="1"/>
  <c r="AM676" i="1" s="1"/>
  <c r="AL676" i="1" s="1"/>
  <c r="BH83" i="1"/>
  <c r="BG83" i="1" s="1"/>
  <c r="BF83" i="1" s="1"/>
  <c r="BE83" i="1" s="1"/>
  <c r="BD83" i="1" s="1"/>
  <c r="BC83" i="1" s="1"/>
  <c r="BK83" i="1"/>
  <c r="BJ83" i="1"/>
  <c r="BI83" i="1" s="1"/>
  <c r="AT268" i="1"/>
  <c r="AS268" i="1" s="1"/>
  <c r="AR268" i="1"/>
  <c r="AQ268" i="1" s="1"/>
  <c r="AP268" i="1" s="1"/>
  <c r="AO268" i="1" s="1"/>
  <c r="AN268" i="1" s="1"/>
  <c r="AM268" i="1" s="1"/>
  <c r="AL268" i="1" s="1"/>
  <c r="AU686" i="1"/>
  <c r="AT586" i="1"/>
  <c r="AS586" i="1" s="1"/>
  <c r="AR586" i="1" s="1"/>
  <c r="AQ586" i="1" s="1"/>
  <c r="AP586" i="1" s="1"/>
  <c r="AO586" i="1" s="1"/>
  <c r="AN586" i="1" s="1"/>
  <c r="AM586" i="1" s="1"/>
  <c r="AL586" i="1" s="1"/>
  <c r="AT581" i="1"/>
  <c r="AS581" i="1" s="1"/>
  <c r="AR581" i="1" s="1"/>
  <c r="AQ581" i="1" s="1"/>
  <c r="AP581" i="1" s="1"/>
  <c r="AO581" i="1" s="1"/>
  <c r="AN581" i="1" s="1"/>
  <c r="AM581" i="1" s="1"/>
  <c r="AL581" i="1" s="1"/>
  <c r="AT171" i="1"/>
  <c r="AS171" i="1" s="1"/>
  <c r="AR171" i="1" s="1"/>
  <c r="AQ171" i="1" s="1"/>
  <c r="AP171" i="1" s="1"/>
  <c r="AO171" i="1" s="1"/>
  <c r="AN171" i="1" s="1"/>
  <c r="AM171" i="1" s="1"/>
  <c r="AL171" i="1" s="1"/>
  <c r="AT570" i="1"/>
  <c r="AS570" i="1" s="1"/>
  <c r="AR570" i="1" s="1"/>
  <c r="AQ570" i="1" s="1"/>
  <c r="AP570" i="1" s="1"/>
  <c r="AO570" i="1" s="1"/>
  <c r="AN570" i="1" s="1"/>
  <c r="AM570" i="1" s="1"/>
  <c r="AL570" i="1" s="1"/>
  <c r="AT272" i="1"/>
  <c r="AS272" i="1" s="1"/>
  <c r="AR272" i="1" s="1"/>
  <c r="AQ272" i="1" s="1"/>
  <c r="AP272" i="1" s="1"/>
  <c r="AO272" i="1" s="1"/>
  <c r="AN272" i="1" s="1"/>
  <c r="AM272" i="1" s="1"/>
  <c r="AL272" i="1" s="1"/>
  <c r="AT559" i="1"/>
  <c r="AS559" i="1" s="1"/>
  <c r="AR559" i="1" s="1"/>
  <c r="AQ559" i="1" s="1"/>
  <c r="AP559" i="1" s="1"/>
  <c r="AO559" i="1" s="1"/>
  <c r="AN559" i="1" s="1"/>
  <c r="AM559" i="1" s="1"/>
  <c r="AL559" i="1" s="1"/>
  <c r="BK34" i="1"/>
  <c r="BJ34" i="1"/>
  <c r="BI34" i="1" s="1"/>
  <c r="BH34" i="1" s="1"/>
  <c r="BG34" i="1" s="1"/>
  <c r="BF34" i="1" s="1"/>
  <c r="BE34" i="1" s="1"/>
  <c r="BD34" i="1" s="1"/>
  <c r="BC34" i="1" s="1"/>
  <c r="AT73" i="1"/>
  <c r="AS73" i="1" s="1"/>
  <c r="AR73" i="1" s="1"/>
  <c r="AQ73" i="1" s="1"/>
  <c r="AP73" i="1" s="1"/>
  <c r="AO73" i="1" s="1"/>
  <c r="AN73" i="1" s="1"/>
  <c r="AM73" i="1" s="1"/>
  <c r="AL73" i="1" s="1"/>
  <c r="AT541" i="1"/>
  <c r="AS541" i="1" s="1"/>
  <c r="AR541" i="1" s="1"/>
  <c r="AQ541" i="1"/>
  <c r="AP541" i="1" s="1"/>
  <c r="AO541" i="1" s="1"/>
  <c r="AN541" i="1" s="1"/>
  <c r="AM541" i="1" s="1"/>
  <c r="AL541" i="1" s="1"/>
  <c r="AT383" i="1"/>
  <c r="AS383" i="1" s="1"/>
  <c r="AR383" i="1"/>
  <c r="AQ383" i="1" s="1"/>
  <c r="AP383" i="1" s="1"/>
  <c r="AO383" i="1" s="1"/>
  <c r="AN383" i="1" s="1"/>
  <c r="AM383" i="1" s="1"/>
  <c r="AL383" i="1" s="1"/>
  <c r="AT381" i="1"/>
  <c r="AS381" i="1"/>
  <c r="AR381" i="1" s="1"/>
  <c r="AQ381" i="1" s="1"/>
  <c r="AP381" i="1" s="1"/>
  <c r="AO381" i="1" s="1"/>
  <c r="AN381" i="1"/>
  <c r="AM381" i="1" s="1"/>
  <c r="AL381" i="1" s="1"/>
  <c r="AT466" i="1"/>
  <c r="AS466" i="1" s="1"/>
  <c r="AR466" i="1" s="1"/>
  <c r="AQ466" i="1" s="1"/>
  <c r="AP466" i="1" s="1"/>
  <c r="AO466" i="1" s="1"/>
  <c r="AN466" i="1" s="1"/>
  <c r="AM466" i="1" s="1"/>
  <c r="AL466" i="1" s="1"/>
  <c r="AT441" i="1"/>
  <c r="AS441" i="1" s="1"/>
  <c r="AR441" i="1" s="1"/>
  <c r="AQ441" i="1" s="1"/>
  <c r="AP441" i="1" s="1"/>
  <c r="AO441" i="1" s="1"/>
  <c r="AN441" i="1" s="1"/>
  <c r="AM441" i="1" s="1"/>
  <c r="AL441" i="1" s="1"/>
  <c r="AT264" i="1"/>
  <c r="AS264" i="1" s="1"/>
  <c r="AR264" i="1" s="1"/>
  <c r="AQ264" i="1"/>
  <c r="AP264" i="1" s="1"/>
  <c r="AO264" i="1" s="1"/>
  <c r="AN264" i="1" s="1"/>
  <c r="AM264" i="1" s="1"/>
  <c r="AL264" i="1" s="1"/>
  <c r="AT28" i="1"/>
  <c r="AS28" i="1"/>
  <c r="AR28" i="1"/>
  <c r="AQ28" i="1" s="1"/>
  <c r="AP28" i="1" s="1"/>
  <c r="AO28" i="1" s="1"/>
  <c r="AN28" i="1" s="1"/>
  <c r="AM28" i="1" s="1"/>
  <c r="AL28" i="1" s="1"/>
  <c r="AT614" i="1"/>
  <c r="AS614" i="1" s="1"/>
  <c r="AR614" i="1" s="1"/>
  <c r="AQ614" i="1" s="1"/>
  <c r="AP614" i="1" s="1"/>
  <c r="AO614" i="1" s="1"/>
  <c r="AN614" i="1" s="1"/>
  <c r="AM614" i="1" s="1"/>
  <c r="AL614" i="1" s="1"/>
  <c r="AT305" i="1"/>
  <c r="AS305" i="1" s="1"/>
  <c r="AR305" i="1" s="1"/>
  <c r="AQ305" i="1"/>
  <c r="AP305" i="1" s="1"/>
  <c r="AO305" i="1" s="1"/>
  <c r="AN305" i="1" s="1"/>
  <c r="AM305" i="1" s="1"/>
  <c r="AL305" i="1" s="1"/>
  <c r="AT237" i="1"/>
  <c r="AS237" i="1" s="1"/>
  <c r="AR237" i="1" s="1"/>
  <c r="AQ237" i="1" s="1"/>
  <c r="AP237" i="1" s="1"/>
  <c r="AO237" i="1" s="1"/>
  <c r="AN237" i="1" s="1"/>
  <c r="AM237" i="1" s="1"/>
  <c r="AL237" i="1" s="1"/>
  <c r="AF46" i="4"/>
  <c r="CF250" i="4"/>
  <c r="CE250" i="4" s="1"/>
  <c r="CD250" i="4"/>
  <c r="CC250" i="4"/>
  <c r="CB250" i="4" s="1"/>
  <c r="CA250" i="4" s="1"/>
  <c r="BZ250" i="4" s="1"/>
  <c r="BY250" i="4" s="1"/>
  <c r="BX250" i="4" s="1"/>
  <c r="CF242" i="4"/>
  <c r="CE242" i="4" s="1"/>
  <c r="CD242" i="4" s="1"/>
  <c r="CC242" i="4" s="1"/>
  <c r="CB242" i="4" s="1"/>
  <c r="CA242" i="4" s="1"/>
  <c r="BZ242" i="4" s="1"/>
  <c r="BY242" i="4" s="1"/>
  <c r="BX242" i="4" s="1"/>
  <c r="CF234" i="4"/>
  <c r="CE234" i="4"/>
  <c r="CD234" i="4" s="1"/>
  <c r="CC234" i="4" s="1"/>
  <c r="CB234" i="4" s="1"/>
  <c r="CA234" i="4" s="1"/>
  <c r="BZ234" i="4" s="1"/>
  <c r="BY234" i="4" s="1"/>
  <c r="BX234" i="4" s="1"/>
  <c r="BV234" i="4" s="1"/>
  <c r="CF226" i="4"/>
  <c r="CE226" i="4" s="1"/>
  <c r="CD226" i="4" s="1"/>
  <c r="CC226" i="4" s="1"/>
  <c r="CB226" i="4" s="1"/>
  <c r="CA226" i="4" s="1"/>
  <c r="BZ226" i="4" s="1"/>
  <c r="BY226" i="4" s="1"/>
  <c r="BX226" i="4" s="1"/>
  <c r="CF218" i="4"/>
  <c r="CE218" i="4" s="1"/>
  <c r="CD218" i="4" s="1"/>
  <c r="CC218" i="4" s="1"/>
  <c r="CB218" i="4" s="1"/>
  <c r="CA218" i="4" s="1"/>
  <c r="BZ218" i="4" s="1"/>
  <c r="BY218" i="4" s="1"/>
  <c r="BX218" i="4" s="1"/>
  <c r="CF210" i="4"/>
  <c r="CE210" i="4" s="1"/>
  <c r="CD210" i="4"/>
  <c r="CC210" i="4"/>
  <c r="CB210" i="4" s="1"/>
  <c r="CA210" i="4" s="1"/>
  <c r="BZ210" i="4" s="1"/>
  <c r="BY210" i="4" s="1"/>
  <c r="BX210" i="4" s="1"/>
  <c r="CF202" i="4"/>
  <c r="CE202" i="4" s="1"/>
  <c r="CD202" i="4" s="1"/>
  <c r="CC202" i="4" s="1"/>
  <c r="CB202" i="4" s="1"/>
  <c r="CA202" i="4" s="1"/>
  <c r="BZ202" i="4" s="1"/>
  <c r="BY202" i="4" s="1"/>
  <c r="BX202" i="4" s="1"/>
  <c r="CF194" i="4"/>
  <c r="CE194" i="4"/>
  <c r="CD194" i="4" s="1"/>
  <c r="CC194" i="4" s="1"/>
  <c r="CB194" i="4" s="1"/>
  <c r="CA194" i="4" s="1"/>
  <c r="BZ194" i="4" s="1"/>
  <c r="BY194" i="4" s="1"/>
  <c r="BX194" i="4" s="1"/>
  <c r="CF186" i="4"/>
  <c r="CE186" i="4" s="1"/>
  <c r="CD186" i="4" s="1"/>
  <c r="CC186" i="4" s="1"/>
  <c r="CB186" i="4" s="1"/>
  <c r="CA186" i="4" s="1"/>
  <c r="BZ186" i="4" s="1"/>
  <c r="BY186" i="4" s="1"/>
  <c r="BX186" i="4" s="1"/>
  <c r="CF178" i="4"/>
  <c r="CE178" i="4" s="1"/>
  <c r="CD178" i="4" s="1"/>
  <c r="CC178" i="4" s="1"/>
  <c r="CB178" i="4" s="1"/>
  <c r="CA178" i="4" s="1"/>
  <c r="BZ178" i="4" s="1"/>
  <c r="BY178" i="4" s="1"/>
  <c r="BX178" i="4" s="1"/>
  <c r="CF103" i="4"/>
  <c r="CE103" i="4"/>
  <c r="CD103" i="4" s="1"/>
  <c r="CC103" i="4" s="1"/>
  <c r="CB103" i="4" s="1"/>
  <c r="CA103" i="4" s="1"/>
  <c r="BZ103" i="4" s="1"/>
  <c r="BY103" i="4" s="1"/>
  <c r="BX103" i="4" s="1"/>
  <c r="BV103" i="4" s="1"/>
  <c r="CF87" i="4"/>
  <c r="CE87" i="4"/>
  <c r="CD87" i="4" s="1"/>
  <c r="CC87" i="4" s="1"/>
  <c r="CB87" i="4" s="1"/>
  <c r="CA87" i="4" s="1"/>
  <c r="BZ87" i="4" s="1"/>
  <c r="BY87" i="4" s="1"/>
  <c r="BX87" i="4" s="1"/>
  <c r="CF169" i="4"/>
  <c r="CE169" i="4" s="1"/>
  <c r="CD169" i="4" s="1"/>
  <c r="CC169" i="4" s="1"/>
  <c r="CB169" i="4" s="1"/>
  <c r="CA169" i="4" s="1"/>
  <c r="BZ169" i="4" s="1"/>
  <c r="BY169" i="4" s="1"/>
  <c r="BX169" i="4" s="1"/>
  <c r="CF161" i="4"/>
  <c r="CE161" i="4" s="1"/>
  <c r="CD161" i="4"/>
  <c r="CC161" i="4" s="1"/>
  <c r="CB161" i="4" s="1"/>
  <c r="CA161" i="4" s="1"/>
  <c r="BZ161" i="4" s="1"/>
  <c r="BY161" i="4" s="1"/>
  <c r="BX161" i="4" s="1"/>
  <c r="CF68" i="4"/>
  <c r="CE68" i="4" s="1"/>
  <c r="CD68" i="4" s="1"/>
  <c r="CC68" i="4" s="1"/>
  <c r="CB68" i="4" s="1"/>
  <c r="CA68" i="4" s="1"/>
  <c r="BZ68" i="4" s="1"/>
  <c r="BY68" i="4" s="1"/>
  <c r="BX68" i="4" s="1"/>
  <c r="BW68" i="4" s="1"/>
  <c r="CF52" i="4"/>
  <c r="CE52" i="4" s="1"/>
  <c r="CD52" i="4" s="1"/>
  <c r="CC52" i="4" s="1"/>
  <c r="CB52" i="4" s="1"/>
  <c r="CA52" i="4" s="1"/>
  <c r="BZ52" i="4" s="1"/>
  <c r="BY52" i="4" s="1"/>
  <c r="BX52" i="4" s="1"/>
  <c r="CD37" i="4"/>
  <c r="CC37" i="4" s="1"/>
  <c r="CB37" i="4" s="1"/>
  <c r="CA37" i="4" s="1"/>
  <c r="BZ37" i="4" s="1"/>
  <c r="BY37" i="4" s="1"/>
  <c r="BX37" i="4" s="1"/>
  <c r="CF37" i="4"/>
  <c r="CE37" i="4" s="1"/>
  <c r="CF21" i="4"/>
  <c r="CE21" i="4" s="1"/>
  <c r="CD21" i="4" s="1"/>
  <c r="CC21" i="4" s="1"/>
  <c r="CB21" i="4" s="1"/>
  <c r="CA21" i="4" s="1"/>
  <c r="BZ21" i="4" s="1"/>
  <c r="BY21" i="4" s="1"/>
  <c r="BX21" i="4" s="1"/>
  <c r="CF9" i="4"/>
  <c r="CE9" i="4" s="1"/>
  <c r="CD9" i="4" s="1"/>
  <c r="CC9" i="4" s="1"/>
  <c r="CB9" i="4" s="1"/>
  <c r="CA9" i="4" s="1"/>
  <c r="BZ9" i="4" s="1"/>
  <c r="BY9" i="4" s="1"/>
  <c r="BX9" i="4" s="1"/>
  <c r="AT575" i="4"/>
  <c r="AS575" i="4" s="1"/>
  <c r="AR575" i="4"/>
  <c r="AQ575" i="4" s="1"/>
  <c r="AP575" i="4" s="1"/>
  <c r="AO575" i="4" s="1"/>
  <c r="AN575" i="4" s="1"/>
  <c r="AM575" i="4" s="1"/>
  <c r="AL575" i="4" s="1"/>
  <c r="AT584" i="4"/>
  <c r="AS584" i="4" s="1"/>
  <c r="AR584" i="4" s="1"/>
  <c r="AQ584" i="4" s="1"/>
  <c r="AP584" i="4" s="1"/>
  <c r="AO584" i="4" s="1"/>
  <c r="AN584" i="4" s="1"/>
  <c r="AM584" i="4" s="1"/>
  <c r="AL584" i="4" s="1"/>
  <c r="AT635" i="4"/>
  <c r="AS635" i="4" s="1"/>
  <c r="AR635" i="4" s="1"/>
  <c r="AQ635" i="4" s="1"/>
  <c r="AP635" i="4" s="1"/>
  <c r="AO635" i="4" s="1"/>
  <c r="AN635" i="4" s="1"/>
  <c r="AM635" i="4" s="1"/>
  <c r="AL635" i="4" s="1"/>
  <c r="AT423" i="4"/>
  <c r="AS423" i="4" s="1"/>
  <c r="AR423" i="4" s="1"/>
  <c r="AQ423" i="4" s="1"/>
  <c r="AP423" i="4" s="1"/>
  <c r="AO423" i="4" s="1"/>
  <c r="AN423" i="4" s="1"/>
  <c r="AM423" i="4" s="1"/>
  <c r="AL423" i="4" s="1"/>
  <c r="AT473" i="4"/>
  <c r="AS473" i="4" s="1"/>
  <c r="AR473" i="4" s="1"/>
  <c r="AQ473" i="4" s="1"/>
  <c r="AP473" i="4" s="1"/>
  <c r="AO473" i="4" s="1"/>
  <c r="AN473" i="4" s="1"/>
  <c r="AM473" i="4" s="1"/>
  <c r="AL473" i="4" s="1"/>
  <c r="AF57" i="4"/>
  <c r="I57" i="4"/>
  <c r="K701" i="1"/>
  <c r="K700" i="1"/>
  <c r="AT233" i="1"/>
  <c r="AS233" i="1" s="1"/>
  <c r="AR233" i="1"/>
  <c r="AQ233" i="1" s="1"/>
  <c r="AP233" i="1" s="1"/>
  <c r="AO233" i="1" s="1"/>
  <c r="AN233" i="1" s="1"/>
  <c r="AM233" i="1" s="1"/>
  <c r="AL233" i="1" s="1"/>
  <c r="AT318" i="1"/>
  <c r="AS318" i="1" s="1"/>
  <c r="AR318" i="1" s="1"/>
  <c r="AQ318" i="1" s="1"/>
  <c r="AP318" i="1" s="1"/>
  <c r="AO318" i="1" s="1"/>
  <c r="AN318" i="1" s="1"/>
  <c r="AM318" i="1" s="1"/>
  <c r="AL318" i="1" s="1"/>
  <c r="AQ369" i="1"/>
  <c r="AP369" i="1" s="1"/>
  <c r="AO369" i="1" s="1"/>
  <c r="AN369" i="1" s="1"/>
  <c r="AM369" i="1" s="1"/>
  <c r="AL369" i="1" s="1"/>
  <c r="AT369" i="1"/>
  <c r="AS369" i="1" s="1"/>
  <c r="AR369" i="1" s="1"/>
  <c r="AT149" i="1"/>
  <c r="AS149" i="1" s="1"/>
  <c r="AR149" i="1" s="1"/>
  <c r="AQ149" i="1" s="1"/>
  <c r="AP149" i="1" s="1"/>
  <c r="AO149" i="1" s="1"/>
  <c r="AN149" i="1" s="1"/>
  <c r="AM149" i="1" s="1"/>
  <c r="AL149" i="1" s="1"/>
  <c r="AT30" i="1"/>
  <c r="AS30" i="1" s="1"/>
  <c r="AR30" i="1" s="1"/>
  <c r="AQ30" i="1"/>
  <c r="AP30" i="1" s="1"/>
  <c r="AO30" i="1" s="1"/>
  <c r="AN30" i="1" s="1"/>
  <c r="AM30" i="1"/>
  <c r="AL30" i="1" s="1"/>
  <c r="AT163" i="1"/>
  <c r="AS163" i="1" s="1"/>
  <c r="AR163" i="1" s="1"/>
  <c r="AQ163" i="1" s="1"/>
  <c r="AP163" i="1" s="1"/>
  <c r="AO163" i="1" s="1"/>
  <c r="AN163" i="1" s="1"/>
  <c r="AM163" i="1" s="1"/>
  <c r="AL163" i="1" s="1"/>
  <c r="AT235" i="1"/>
  <c r="AS235" i="1" s="1"/>
  <c r="AR235" i="1" s="1"/>
  <c r="AQ235" i="1" s="1"/>
  <c r="AP235" i="1" s="1"/>
  <c r="AO235" i="1" s="1"/>
  <c r="AN235" i="1" s="1"/>
  <c r="AM235" i="1" s="1"/>
  <c r="AL235" i="1" s="1"/>
  <c r="AI235" i="1" s="1"/>
  <c r="AT556" i="1"/>
  <c r="AS556" i="1" s="1"/>
  <c r="AR556" i="1" s="1"/>
  <c r="AQ556" i="1" s="1"/>
  <c r="AP556" i="1" s="1"/>
  <c r="AO556" i="1" s="1"/>
  <c r="AN556" i="1" s="1"/>
  <c r="AM556" i="1" s="1"/>
  <c r="AL556" i="1"/>
  <c r="AT41" i="1"/>
  <c r="AS41" i="1" s="1"/>
  <c r="AR41" i="1" s="1"/>
  <c r="AQ41" i="1" s="1"/>
  <c r="AP41" i="1" s="1"/>
  <c r="AO41" i="1" s="1"/>
  <c r="AN41" i="1" s="1"/>
  <c r="AM41" i="1" s="1"/>
  <c r="AL41" i="1" s="1"/>
  <c r="AT196" i="1"/>
  <c r="AS196" i="1" s="1"/>
  <c r="AR196" i="1" s="1"/>
  <c r="AQ196" i="1" s="1"/>
  <c r="AP196" i="1" s="1"/>
  <c r="AO196" i="1" s="1"/>
  <c r="AN196" i="1" s="1"/>
  <c r="AM196" i="1" s="1"/>
  <c r="AL196" i="1" s="1"/>
  <c r="AT322" i="1"/>
  <c r="AS322" i="1" s="1"/>
  <c r="AR322" i="1" s="1"/>
  <c r="AQ322" i="1" s="1"/>
  <c r="AP322" i="1" s="1"/>
  <c r="AO322" i="1" s="1"/>
  <c r="AN322" i="1" s="1"/>
  <c r="AM322" i="1" s="1"/>
  <c r="AL322" i="1" s="1"/>
  <c r="AT314" i="1"/>
  <c r="AS314" i="1" s="1"/>
  <c r="AR314" i="1" s="1"/>
  <c r="AQ314" i="1" s="1"/>
  <c r="AP314" i="1" s="1"/>
  <c r="AO314" i="1" s="1"/>
  <c r="AN314" i="1" s="1"/>
  <c r="AM314" i="1" s="1"/>
  <c r="AL314" i="1" s="1"/>
  <c r="AT705" i="1"/>
  <c r="AS705" i="1" s="1"/>
  <c r="AR705" i="1" s="1"/>
  <c r="AQ705" i="1" s="1"/>
  <c r="AP705" i="1" s="1"/>
  <c r="AO705" i="1" s="1"/>
  <c r="AN705" i="1" s="1"/>
  <c r="AM705" i="1" s="1"/>
  <c r="AL705" i="1" s="1"/>
  <c r="CF230" i="4"/>
  <c r="CE230" i="4"/>
  <c r="CD230" i="4" s="1"/>
  <c r="CC230" i="4" s="1"/>
  <c r="CB230" i="4" s="1"/>
  <c r="CA230" i="4" s="1"/>
  <c r="BZ230" i="4" s="1"/>
  <c r="BY230" i="4" s="1"/>
  <c r="BX230" i="4" s="1"/>
  <c r="CF190" i="4"/>
  <c r="CE190" i="4" s="1"/>
  <c r="CD190" i="4" s="1"/>
  <c r="CC190" i="4" s="1"/>
  <c r="CB190" i="4" s="1"/>
  <c r="CA190" i="4" s="1"/>
  <c r="BZ190" i="4" s="1"/>
  <c r="BY190" i="4" s="1"/>
  <c r="BX190" i="4" s="1"/>
  <c r="BV190" i="4" s="1"/>
  <c r="I64" i="4"/>
  <c r="AT548" i="1"/>
  <c r="AS548" i="1" s="1"/>
  <c r="AR548" i="1" s="1"/>
  <c r="AQ548" i="1" s="1"/>
  <c r="AP548" i="1" s="1"/>
  <c r="AO548" i="1" s="1"/>
  <c r="AN548" i="1" s="1"/>
  <c r="AM548" i="1" s="1"/>
  <c r="AL548" i="1" s="1"/>
  <c r="AT642" i="1"/>
  <c r="AS642" i="1" s="1"/>
  <c r="AR642" i="1" s="1"/>
  <c r="AQ642" i="1" s="1"/>
  <c r="AP642" i="1" s="1"/>
  <c r="AO642" i="1" s="1"/>
  <c r="AN642" i="1" s="1"/>
  <c r="AM642" i="1" s="1"/>
  <c r="AL642" i="1" s="1"/>
  <c r="BK76" i="1"/>
  <c r="BJ76" i="1" s="1"/>
  <c r="BI76" i="1"/>
  <c r="BH76" i="1" s="1"/>
  <c r="BG76" i="1" s="1"/>
  <c r="BF76" i="1" s="1"/>
  <c r="BE76" i="1" s="1"/>
  <c r="BD76" i="1" s="1"/>
  <c r="BC76" i="1" s="1"/>
  <c r="AT259" i="1"/>
  <c r="AS259" i="1" s="1"/>
  <c r="AR259" i="1" s="1"/>
  <c r="AQ259" i="1" s="1"/>
  <c r="AP259" i="1" s="1"/>
  <c r="AO259" i="1" s="1"/>
  <c r="AN259" i="1" s="1"/>
  <c r="AM259" i="1" s="1"/>
  <c r="AL259" i="1" s="1"/>
  <c r="AI259" i="1" s="1"/>
  <c r="AT504" i="1"/>
  <c r="AS504" i="1"/>
  <c r="AR504" i="1" s="1"/>
  <c r="AQ504" i="1" s="1"/>
  <c r="AP504" i="1" s="1"/>
  <c r="AO504" i="1" s="1"/>
  <c r="AN504" i="1" s="1"/>
  <c r="AM504" i="1" s="1"/>
  <c r="AL504" i="1" s="1"/>
  <c r="AT116" i="1"/>
  <c r="AS116" i="1" s="1"/>
  <c r="AR116" i="1" s="1"/>
  <c r="AQ116" i="1" s="1"/>
  <c r="AP116" i="1" s="1"/>
  <c r="AO116" i="1" s="1"/>
  <c r="AN116" i="1" s="1"/>
  <c r="AM116" i="1" s="1"/>
  <c r="AL116" i="1" s="1"/>
  <c r="AT113" i="1"/>
  <c r="AS113" i="1" s="1"/>
  <c r="AR113" i="1" s="1"/>
  <c r="AQ113" i="1"/>
  <c r="AP113" i="1" s="1"/>
  <c r="AO113" i="1" s="1"/>
  <c r="AN113" i="1" s="1"/>
  <c r="AM113" i="1"/>
  <c r="AL113" i="1" s="1"/>
  <c r="AT468" i="1"/>
  <c r="AS468" i="1" s="1"/>
  <c r="AR468" i="1" s="1"/>
  <c r="AQ468" i="1" s="1"/>
  <c r="AP468" i="1" s="1"/>
  <c r="AO468" i="1" s="1"/>
  <c r="AN468" i="1" s="1"/>
  <c r="AM468" i="1" s="1"/>
  <c r="AL468" i="1" s="1"/>
  <c r="AT96" i="1"/>
  <c r="AS96" i="1"/>
  <c r="AR96" i="1" s="1"/>
  <c r="AQ96" i="1" s="1"/>
  <c r="AP96" i="1" s="1"/>
  <c r="AO96" i="1" s="1"/>
  <c r="AN96" i="1" s="1"/>
  <c r="AM96" i="1" s="1"/>
  <c r="AL96" i="1" s="1"/>
  <c r="BK28" i="1"/>
  <c r="BJ28" i="1" s="1"/>
  <c r="BI28" i="1"/>
  <c r="BH28" i="1" s="1"/>
  <c r="BG28" i="1" s="1"/>
  <c r="BF28" i="1" s="1"/>
  <c r="BE28" i="1" s="1"/>
  <c r="BD28" i="1" s="1"/>
  <c r="BC28" i="1" s="1"/>
  <c r="AT344" i="1"/>
  <c r="AS344" i="1" s="1"/>
  <c r="AR344" i="1" s="1"/>
  <c r="AQ344" i="1"/>
  <c r="AP344" i="1" s="1"/>
  <c r="AO344" i="1" s="1"/>
  <c r="AN344" i="1" s="1"/>
  <c r="AM344" i="1"/>
  <c r="AL344" i="1" s="1"/>
  <c r="AT644" i="1"/>
  <c r="AS644" i="1" s="1"/>
  <c r="AR644" i="1" s="1"/>
  <c r="AQ644" i="1" s="1"/>
  <c r="AP644" i="1" s="1"/>
  <c r="AO644" i="1" s="1"/>
  <c r="AN644" i="1" s="1"/>
  <c r="AM644" i="1" s="1"/>
  <c r="AL644" i="1" s="1"/>
  <c r="AT94" i="1"/>
  <c r="AS94" i="1"/>
  <c r="AR94" i="1" s="1"/>
  <c r="AQ94" i="1" s="1"/>
  <c r="AP94" i="1" s="1"/>
  <c r="AO94" i="1" s="1"/>
  <c r="AN94" i="1" s="1"/>
  <c r="AM94" i="1" s="1"/>
  <c r="AL94" i="1" s="1"/>
  <c r="AT243" i="1"/>
  <c r="AS243" i="1" s="1"/>
  <c r="AR243" i="1" s="1"/>
  <c r="AQ243" i="1" s="1"/>
  <c r="AP243" i="1" s="1"/>
  <c r="AO243" i="1" s="1"/>
  <c r="AN243" i="1" s="1"/>
  <c r="AM243" i="1" s="1"/>
  <c r="AL243" i="1" s="1"/>
  <c r="AT621" i="1"/>
  <c r="AS621" i="1" s="1"/>
  <c r="AR621" i="1" s="1"/>
  <c r="AQ621" i="1"/>
  <c r="AP621" i="1" s="1"/>
  <c r="AO621" i="1" s="1"/>
  <c r="AN621" i="1" s="1"/>
  <c r="AM621" i="1" s="1"/>
  <c r="AL621" i="1" s="1"/>
  <c r="AT663" i="1"/>
  <c r="AS663" i="1" s="1"/>
  <c r="AR663" i="1" s="1"/>
  <c r="AQ663" i="1" s="1"/>
  <c r="AP663" i="1" s="1"/>
  <c r="AO663" i="1" s="1"/>
  <c r="AN663" i="1" s="1"/>
  <c r="AM663" i="1" s="1"/>
  <c r="AL663" i="1" s="1"/>
  <c r="AT78" i="1"/>
  <c r="AS78" i="1"/>
  <c r="AR78" i="1" s="1"/>
  <c r="AQ78" i="1" s="1"/>
  <c r="AP78" i="1" s="1"/>
  <c r="AO78" i="1" s="1"/>
  <c r="AN78" i="1" s="1"/>
  <c r="AM78" i="1" s="1"/>
  <c r="AL78" i="1" s="1"/>
  <c r="AT276" i="1"/>
  <c r="AS276" i="1" s="1"/>
  <c r="AR276" i="1" s="1"/>
  <c r="AQ276" i="1" s="1"/>
  <c r="AP276" i="1" s="1"/>
  <c r="AO276" i="1" s="1"/>
  <c r="AN276" i="1" s="1"/>
  <c r="AM276" i="1" s="1"/>
  <c r="AL276" i="1" s="1"/>
  <c r="AT105" i="1"/>
  <c r="AS105" i="1" s="1"/>
  <c r="AR105" i="1"/>
  <c r="AQ105" i="1" s="1"/>
  <c r="AP105" i="1" s="1"/>
  <c r="AO105" i="1" s="1"/>
  <c r="AN105" i="1" s="1"/>
  <c r="AM105" i="1" s="1"/>
  <c r="AL105" i="1" s="1"/>
  <c r="AT587" i="1"/>
  <c r="AS587" i="1" s="1"/>
  <c r="AR587" i="1" s="1"/>
  <c r="AQ587" i="1" s="1"/>
  <c r="AP587" i="1" s="1"/>
  <c r="AO587" i="1" s="1"/>
  <c r="AN587" i="1" s="1"/>
  <c r="AM587" i="1" s="1"/>
  <c r="AL587" i="1" s="1"/>
  <c r="BF64" i="1"/>
  <c r="BE64" i="1" s="1"/>
  <c r="BD64" i="1" s="1"/>
  <c r="BC64" i="1" s="1"/>
  <c r="BI64" i="1"/>
  <c r="BH64" i="1" s="1"/>
  <c r="BG64" i="1" s="1"/>
  <c r="BK64" i="1"/>
  <c r="BJ64" i="1"/>
  <c r="BK16" i="1"/>
  <c r="BJ16" i="1" s="1"/>
  <c r="BI16" i="1" s="1"/>
  <c r="BH16" i="1" s="1"/>
  <c r="BG16" i="1" s="1"/>
  <c r="BF16" i="1" s="1"/>
  <c r="BE16" i="1" s="1"/>
  <c r="BD16" i="1" s="1"/>
  <c r="BC16" i="1" s="1"/>
  <c r="AT404" i="1"/>
  <c r="AS404" i="1" s="1"/>
  <c r="AR404" i="1" s="1"/>
  <c r="AQ404" i="1" s="1"/>
  <c r="AP404" i="1" s="1"/>
  <c r="AO404" i="1" s="1"/>
  <c r="AN404" i="1" s="1"/>
  <c r="AM404" i="1" s="1"/>
  <c r="AL404" i="1" s="1"/>
  <c r="AT161" i="1"/>
  <c r="AS161" i="1"/>
  <c r="AR161" i="1" s="1"/>
  <c r="AQ161" i="1" s="1"/>
  <c r="AP161" i="1" s="1"/>
  <c r="AO161" i="1" s="1"/>
  <c r="AN161" i="1" s="1"/>
  <c r="AM161" i="1" s="1"/>
  <c r="AL161" i="1" s="1"/>
  <c r="AT125" i="1"/>
  <c r="AS125" i="1" s="1"/>
  <c r="AR125" i="1" s="1"/>
  <c r="AQ125" i="1" s="1"/>
  <c r="AP125" i="1" s="1"/>
  <c r="AO125" i="1" s="1"/>
  <c r="AN125" i="1" s="1"/>
  <c r="AM125" i="1" s="1"/>
  <c r="AL125" i="1" s="1"/>
  <c r="AI125" i="1" s="1"/>
  <c r="AT485" i="1"/>
  <c r="AS485" i="1" s="1"/>
  <c r="AR485" i="1" s="1"/>
  <c r="AQ485" i="1"/>
  <c r="AP485" i="1" s="1"/>
  <c r="AO485" i="1"/>
  <c r="AN485" i="1" s="1"/>
  <c r="AM485" i="1" s="1"/>
  <c r="AL485" i="1" s="1"/>
  <c r="AT328" i="1"/>
  <c r="AS328" i="1" s="1"/>
  <c r="AR328" i="1" s="1"/>
  <c r="AQ328" i="1" s="1"/>
  <c r="AP328" i="1" s="1"/>
  <c r="AO328" i="1" s="1"/>
  <c r="AN328" i="1" s="1"/>
  <c r="AM328" i="1" s="1"/>
  <c r="AL328" i="1" s="1"/>
  <c r="AT180" i="1"/>
  <c r="AS180" i="1" s="1"/>
  <c r="AR180" i="1" s="1"/>
  <c r="AQ180" i="1" s="1"/>
  <c r="AP180" i="1" s="1"/>
  <c r="AO180" i="1" s="1"/>
  <c r="AN180" i="1" s="1"/>
  <c r="AM180" i="1" s="1"/>
  <c r="AL180" i="1" s="1"/>
  <c r="AT100" i="1"/>
  <c r="AS100" i="1"/>
  <c r="AR100" i="1" s="1"/>
  <c r="AQ100" i="1" s="1"/>
  <c r="AP100" i="1"/>
  <c r="AO100" i="1" s="1"/>
  <c r="AN100" i="1"/>
  <c r="AM100" i="1" s="1"/>
  <c r="AL100" i="1" s="1"/>
  <c r="AT385" i="1"/>
  <c r="AS385" i="1" s="1"/>
  <c r="AR385" i="1" s="1"/>
  <c r="AQ385" i="1" s="1"/>
  <c r="AP385" i="1" s="1"/>
  <c r="AO385" i="1"/>
  <c r="AN385" i="1" s="1"/>
  <c r="AM385" i="1" s="1"/>
  <c r="AL385" i="1"/>
  <c r="BK62" i="1"/>
  <c r="BJ62" i="1" s="1"/>
  <c r="BI62" i="1" s="1"/>
  <c r="BH62" i="1" s="1"/>
  <c r="BG62" i="1"/>
  <c r="BF62" i="1" s="1"/>
  <c r="BE62" i="1" s="1"/>
  <c r="BD62" i="1" s="1"/>
  <c r="BC62" i="1" s="1"/>
  <c r="AT31" i="1"/>
  <c r="AS31" i="1" s="1"/>
  <c r="AR31" i="1" s="1"/>
  <c r="AQ31" i="1" s="1"/>
  <c r="AP31" i="1" s="1"/>
  <c r="AO31" i="1" s="1"/>
  <c r="AN31" i="1" s="1"/>
  <c r="AM31" i="1" s="1"/>
  <c r="AL31" i="1" s="1"/>
  <c r="AR461" i="1"/>
  <c r="AQ461" i="1" s="1"/>
  <c r="AP461" i="1" s="1"/>
  <c r="AO461" i="1" s="1"/>
  <c r="AN461" i="1" s="1"/>
  <c r="AM461" i="1" s="1"/>
  <c r="AL461" i="1" s="1"/>
  <c r="AT461" i="1"/>
  <c r="AS461" i="1"/>
  <c r="AT423" i="1"/>
  <c r="AS423" i="1" s="1"/>
  <c r="AR423" i="1" s="1"/>
  <c r="AQ423" i="1" s="1"/>
  <c r="AP423" i="1" s="1"/>
  <c r="AO423" i="1" s="1"/>
  <c r="AN423" i="1" s="1"/>
  <c r="AM423" i="1" s="1"/>
  <c r="AL423" i="1" s="1"/>
  <c r="AT435" i="1"/>
  <c r="AS435" i="1" s="1"/>
  <c r="AR435" i="1" s="1"/>
  <c r="AQ435" i="1" s="1"/>
  <c r="AP435" i="1" s="1"/>
  <c r="AO435" i="1" s="1"/>
  <c r="AN435" i="1" s="1"/>
  <c r="AM435" i="1" s="1"/>
  <c r="AL435" i="1" s="1"/>
  <c r="AJ435" i="1" s="1"/>
  <c r="AP474" i="1"/>
  <c r="AO474" i="1" s="1"/>
  <c r="AN474" i="1" s="1"/>
  <c r="AM474" i="1" s="1"/>
  <c r="AL474" i="1" s="1"/>
  <c r="AJ474" i="1" s="1"/>
  <c r="AT474" i="1"/>
  <c r="AS474" i="1" s="1"/>
  <c r="AR474" i="1" s="1"/>
  <c r="AQ474" i="1" s="1"/>
  <c r="AT700" i="1"/>
  <c r="AS700" i="1"/>
  <c r="AR700" i="1" s="1"/>
  <c r="AQ700" i="1" s="1"/>
  <c r="AP700" i="1"/>
  <c r="AO700" i="1" s="1"/>
  <c r="AN700" i="1" s="1"/>
  <c r="AM700" i="1" s="1"/>
  <c r="AL700" i="1" s="1"/>
  <c r="AJ700" i="1" s="1"/>
  <c r="AT451" i="1"/>
  <c r="AS451" i="1" s="1"/>
  <c r="AR451" i="1"/>
  <c r="AQ451" i="1" s="1"/>
  <c r="AP451" i="1"/>
  <c r="AO451" i="1" s="1"/>
  <c r="AN451" i="1" s="1"/>
  <c r="AM451" i="1" s="1"/>
  <c r="AL451" i="1" s="1"/>
  <c r="AT473" i="1"/>
  <c r="AS473" i="1"/>
  <c r="AR473" i="1"/>
  <c r="AQ473" i="1" s="1"/>
  <c r="AP473" i="1" s="1"/>
  <c r="AO473" i="1" s="1"/>
  <c r="AN473" i="1" s="1"/>
  <c r="AM473" i="1" s="1"/>
  <c r="AL473" i="1" s="1"/>
  <c r="AI473" i="1" s="1"/>
  <c r="AT360" i="1"/>
  <c r="AS360" i="1" s="1"/>
  <c r="AR360" i="1" s="1"/>
  <c r="AQ360" i="1" s="1"/>
  <c r="AP360" i="1" s="1"/>
  <c r="AO360" i="1" s="1"/>
  <c r="AN360" i="1" s="1"/>
  <c r="AM360" i="1" s="1"/>
  <c r="AL360" i="1" s="1"/>
  <c r="AI360" i="1" s="1"/>
  <c r="AT487" i="1"/>
  <c r="AS487" i="1"/>
  <c r="AR487" i="1" s="1"/>
  <c r="AQ487" i="1" s="1"/>
  <c r="AP487" i="1" s="1"/>
  <c r="AO487" i="1" s="1"/>
  <c r="AN487" i="1" s="1"/>
  <c r="AM487" i="1"/>
  <c r="AL487" i="1" s="1"/>
  <c r="AT110" i="1"/>
  <c r="AS110" i="1" s="1"/>
  <c r="AR110" i="1" s="1"/>
  <c r="AQ110" i="1" s="1"/>
  <c r="AP110" i="1" s="1"/>
  <c r="AO110" i="1" s="1"/>
  <c r="AN110" i="1" s="1"/>
  <c r="AM110" i="1" s="1"/>
  <c r="AL110" i="1" s="1"/>
  <c r="AT388" i="1"/>
  <c r="AS388" i="1"/>
  <c r="AR388" i="1" s="1"/>
  <c r="AQ388" i="1" s="1"/>
  <c r="AP388" i="1" s="1"/>
  <c r="AO388" i="1" s="1"/>
  <c r="AN388" i="1" s="1"/>
  <c r="AM388" i="1" s="1"/>
  <c r="AL388" i="1" s="1"/>
  <c r="BK90" i="1"/>
  <c r="BJ90" i="1" s="1"/>
  <c r="BI90" i="1" s="1"/>
  <c r="BH90" i="1" s="1"/>
  <c r="BG90" i="1" s="1"/>
  <c r="BF90" i="1" s="1"/>
  <c r="BE90" i="1" s="1"/>
  <c r="BD90" i="1" s="1"/>
  <c r="BC90" i="1" s="1"/>
  <c r="BK31" i="1"/>
  <c r="BJ31" i="1"/>
  <c r="BI31" i="1"/>
  <c r="BH31" i="1"/>
  <c r="BG31" i="1" s="1"/>
  <c r="BF31" i="1" s="1"/>
  <c r="BE31" i="1" s="1"/>
  <c r="BD31" i="1" s="1"/>
  <c r="BC31" i="1" s="1"/>
  <c r="AT452" i="1"/>
  <c r="AS452" i="1" s="1"/>
  <c r="AR452" i="1" s="1"/>
  <c r="AQ452" i="1" s="1"/>
  <c r="AP452" i="1" s="1"/>
  <c r="AO452" i="1" s="1"/>
  <c r="AN452" i="1" s="1"/>
  <c r="AM452" i="1" s="1"/>
  <c r="AL452" i="1" s="1"/>
  <c r="AK452" i="1" s="1"/>
  <c r="AO166" i="1"/>
  <c r="AN166" i="1" s="1"/>
  <c r="AM166" i="1" s="1"/>
  <c r="AL166" i="1" s="1"/>
  <c r="AT166" i="1"/>
  <c r="AS166" i="1" s="1"/>
  <c r="AR166" i="1" s="1"/>
  <c r="AQ166" i="1" s="1"/>
  <c r="AP166" i="1" s="1"/>
  <c r="AT81" i="1"/>
  <c r="AS81" i="1"/>
  <c r="AR81" i="1" s="1"/>
  <c r="AQ81" i="1" s="1"/>
  <c r="AP81" i="1"/>
  <c r="AO81" i="1" s="1"/>
  <c r="AN81" i="1" s="1"/>
  <c r="AM81" i="1" s="1"/>
  <c r="AL81" i="1" s="1"/>
  <c r="AT636" i="1"/>
  <c r="AS636" i="1" s="1"/>
  <c r="AR636" i="1" s="1"/>
  <c r="AQ636" i="1"/>
  <c r="AP636" i="1" s="1"/>
  <c r="AO636" i="1"/>
  <c r="AN636" i="1" s="1"/>
  <c r="AM636" i="1" s="1"/>
  <c r="AL636" i="1" s="1"/>
  <c r="AK636" i="1" s="1"/>
  <c r="AT140" i="1"/>
  <c r="AS140" i="1"/>
  <c r="AR140" i="1"/>
  <c r="AQ140" i="1" s="1"/>
  <c r="AP140" i="1" s="1"/>
  <c r="AO140" i="1" s="1"/>
  <c r="AN140" i="1" s="1"/>
  <c r="AM140" i="1" s="1"/>
  <c r="AL140" i="1" s="1"/>
  <c r="AT399" i="1"/>
  <c r="AS399" i="1" s="1"/>
  <c r="AR399" i="1" s="1"/>
  <c r="AQ399" i="1" s="1"/>
  <c r="AP399" i="1" s="1"/>
  <c r="AO399" i="1" s="1"/>
  <c r="AN399" i="1" s="1"/>
  <c r="AM399" i="1" s="1"/>
  <c r="AL399" i="1" s="1"/>
  <c r="AT316" i="1"/>
  <c r="AS316" i="1" s="1"/>
  <c r="AR316" i="1" s="1"/>
  <c r="AQ316" i="1" s="1"/>
  <c r="AP316" i="1" s="1"/>
  <c r="AO316" i="1" s="1"/>
  <c r="AN316" i="1" s="1"/>
  <c r="AM316" i="1" s="1"/>
  <c r="AL316" i="1" s="1"/>
  <c r="AI316" i="1" s="1"/>
  <c r="AT148" i="1"/>
  <c r="AS148" i="1" s="1"/>
  <c r="AR148" i="1"/>
  <c r="AQ148" i="1" s="1"/>
  <c r="AP148" i="1" s="1"/>
  <c r="AO148" i="1" s="1"/>
  <c r="AN148" i="1" s="1"/>
  <c r="AM148" i="1" s="1"/>
  <c r="AL148" i="1" s="1"/>
  <c r="AT518" i="1"/>
  <c r="AS518" i="1"/>
  <c r="AR518" i="1"/>
  <c r="AQ518" i="1" s="1"/>
  <c r="AP518" i="1" s="1"/>
  <c r="AO518" i="1" s="1"/>
  <c r="AN518" i="1" s="1"/>
  <c r="AM518" i="1" s="1"/>
  <c r="AL518" i="1" s="1"/>
  <c r="AK518" i="1" s="1"/>
  <c r="BK56" i="1"/>
  <c r="BJ56" i="1" s="1"/>
  <c r="BI56" i="1" s="1"/>
  <c r="BH56" i="1" s="1"/>
  <c r="BG56" i="1" s="1"/>
  <c r="BF56" i="1" s="1"/>
  <c r="BE56" i="1" s="1"/>
  <c r="BD56" i="1" s="1"/>
  <c r="BC56" i="1" s="1"/>
  <c r="AT25" i="1"/>
  <c r="AS25" i="1"/>
  <c r="AR25" i="1" s="1"/>
  <c r="AQ25" i="1" s="1"/>
  <c r="AP25" i="1" s="1"/>
  <c r="AO25" i="1" s="1"/>
  <c r="AN25" i="1" s="1"/>
  <c r="AM25" i="1" s="1"/>
  <c r="AL25" i="1" s="1"/>
  <c r="AI25" i="1" s="1"/>
  <c r="AT262" i="1"/>
  <c r="AS262" i="1"/>
  <c r="AR262" i="1"/>
  <c r="AQ262" i="1" s="1"/>
  <c r="AP262" i="1" s="1"/>
  <c r="AO262" i="1" s="1"/>
  <c r="AN262" i="1" s="1"/>
  <c r="AM262" i="1" s="1"/>
  <c r="AL262" i="1" s="1"/>
  <c r="AI262" i="1" s="1"/>
  <c r="AT221" i="1"/>
  <c r="AS221" i="1" s="1"/>
  <c r="AR221" i="1" s="1"/>
  <c r="AQ221" i="1" s="1"/>
  <c r="AP221" i="1" s="1"/>
  <c r="AO221" i="1" s="1"/>
  <c r="AN221" i="1" s="1"/>
  <c r="AM221" i="1" s="1"/>
  <c r="AL221" i="1" s="1"/>
  <c r="AT421" i="1"/>
  <c r="AS421" i="1"/>
  <c r="AR421" i="1" s="1"/>
  <c r="AQ421" i="1" s="1"/>
  <c r="AP421" i="1" s="1"/>
  <c r="AO421" i="1" s="1"/>
  <c r="AN421" i="1" s="1"/>
  <c r="AM421" i="1" s="1"/>
  <c r="AL421" i="1" s="1"/>
  <c r="AT292" i="1"/>
  <c r="AS292" i="1" s="1"/>
  <c r="AR292" i="1"/>
  <c r="AQ292" i="1" s="1"/>
  <c r="AP292" i="1" s="1"/>
  <c r="AO292" i="1" s="1"/>
  <c r="AN292" i="1" s="1"/>
  <c r="AM292" i="1"/>
  <c r="AL292" i="1" s="1"/>
  <c r="AQ564" i="1"/>
  <c r="AP564" i="1" s="1"/>
  <c r="AO564" i="1" s="1"/>
  <c r="AN564" i="1" s="1"/>
  <c r="AM564" i="1" s="1"/>
  <c r="AL564" i="1" s="1"/>
  <c r="AK564" i="1" s="1"/>
  <c r="AT564" i="1"/>
  <c r="AS564" i="1" s="1"/>
  <c r="AR564" i="1" s="1"/>
  <c r="AQ142" i="1"/>
  <c r="AP142" i="1" s="1"/>
  <c r="AO142" i="1" s="1"/>
  <c r="AN142" i="1" s="1"/>
  <c r="AM142" i="1" s="1"/>
  <c r="AL142" i="1" s="1"/>
  <c r="AT142" i="1"/>
  <c r="AS142" i="1" s="1"/>
  <c r="AR142" i="1" s="1"/>
  <c r="AT424" i="1"/>
  <c r="AS424" i="1"/>
  <c r="AR424" i="1" s="1"/>
  <c r="AQ424" i="1" s="1"/>
  <c r="AP424" i="1" s="1"/>
  <c r="AO424" i="1" s="1"/>
  <c r="AN424" i="1" s="1"/>
  <c r="AM424" i="1" s="1"/>
  <c r="AL424" i="1" s="1"/>
  <c r="AJ424" i="1" s="1"/>
  <c r="BK86" i="1"/>
  <c r="BJ86" i="1"/>
  <c r="BI86" i="1" s="1"/>
  <c r="BH86" i="1" s="1"/>
  <c r="BG86" i="1" s="1"/>
  <c r="BF86" i="1" s="1"/>
  <c r="BE86" i="1" s="1"/>
  <c r="BD86" i="1" s="1"/>
  <c r="BC86" i="1" s="1"/>
  <c r="BJ23" i="1"/>
  <c r="BI23" i="1" s="1"/>
  <c r="BH23" i="1" s="1"/>
  <c r="BG23" i="1" s="1"/>
  <c r="BF23" i="1" s="1"/>
  <c r="BE23" i="1" s="1"/>
  <c r="BD23" i="1" s="1"/>
  <c r="BC23" i="1" s="1"/>
  <c r="BA23" i="1" s="1"/>
  <c r="BK23" i="1"/>
  <c r="AT323" i="1"/>
  <c r="AS323" i="1" s="1"/>
  <c r="AR323" i="1"/>
  <c r="AQ323" i="1" s="1"/>
  <c r="AP323" i="1" s="1"/>
  <c r="AO323" i="1"/>
  <c r="AN323" i="1" s="1"/>
  <c r="AM323" i="1" s="1"/>
  <c r="AL323" i="1" s="1"/>
  <c r="AS62" i="1"/>
  <c r="AR62" i="1" s="1"/>
  <c r="AQ62" i="1" s="1"/>
  <c r="AP62" i="1" s="1"/>
  <c r="AO62" i="1" s="1"/>
  <c r="AN62" i="1" s="1"/>
  <c r="AM62" i="1" s="1"/>
  <c r="AL62" i="1" s="1"/>
  <c r="AT62" i="1"/>
  <c r="AT210" i="1"/>
  <c r="AS210" i="1" s="1"/>
  <c r="AR210" i="1"/>
  <c r="AQ210" i="1" s="1"/>
  <c r="AP210" i="1"/>
  <c r="AO210" i="1" s="1"/>
  <c r="AN210" i="1" s="1"/>
  <c r="AM210" i="1" s="1"/>
  <c r="AL210" i="1" s="1"/>
  <c r="AT592" i="1"/>
  <c r="AS592" i="1"/>
  <c r="AR592" i="1" s="1"/>
  <c r="AQ592" i="1" s="1"/>
  <c r="AP592" i="1" s="1"/>
  <c r="AO592" i="1" s="1"/>
  <c r="AN592" i="1" s="1"/>
  <c r="AM592" i="1" s="1"/>
  <c r="AL592" i="1" s="1"/>
  <c r="AT162" i="1"/>
  <c r="AS162" i="1"/>
  <c r="AR162" i="1" s="1"/>
  <c r="AQ162" i="1" s="1"/>
  <c r="AP162" i="1" s="1"/>
  <c r="AO162" i="1" s="1"/>
  <c r="AN162" i="1" s="1"/>
  <c r="AM162" i="1" s="1"/>
  <c r="AL162" i="1" s="1"/>
  <c r="AT688" i="1"/>
  <c r="AS688" i="1" s="1"/>
  <c r="AR688" i="1" s="1"/>
  <c r="AQ688" i="1" s="1"/>
  <c r="AP688" i="1" s="1"/>
  <c r="AO688" i="1"/>
  <c r="AN688" i="1" s="1"/>
  <c r="AM688" i="1" s="1"/>
  <c r="AL688" i="1" s="1"/>
  <c r="AS64" i="1"/>
  <c r="AR64" i="1" s="1"/>
  <c r="AQ64" i="1"/>
  <c r="AP64" i="1" s="1"/>
  <c r="AO64" i="1" s="1"/>
  <c r="AN64" i="1" s="1"/>
  <c r="AM64" i="1" s="1"/>
  <c r="AL64" i="1"/>
  <c r="AT64" i="1"/>
  <c r="AT415" i="1"/>
  <c r="AS415" i="1"/>
  <c r="AR415" i="1" s="1"/>
  <c r="AQ415" i="1" s="1"/>
  <c r="AP415" i="1" s="1"/>
  <c r="AO415" i="1" s="1"/>
  <c r="AN415" i="1" s="1"/>
  <c r="AM415" i="1" s="1"/>
  <c r="AL415" i="1" s="1"/>
  <c r="BJ100" i="1"/>
  <c r="BI100" i="1"/>
  <c r="BH100" i="1" s="1"/>
  <c r="BG100" i="1" s="1"/>
  <c r="BF100" i="1" s="1"/>
  <c r="BE100" i="1" s="1"/>
  <c r="BD100" i="1" s="1"/>
  <c r="BC100" i="1" s="1"/>
  <c r="BK100" i="1"/>
  <c r="BJ51" i="1"/>
  <c r="BI51" i="1" s="1"/>
  <c r="BH51" i="1" s="1"/>
  <c r="BG51" i="1" s="1"/>
  <c r="BF51" i="1" s="1"/>
  <c r="BE51" i="1" s="1"/>
  <c r="BD51" i="1" s="1"/>
  <c r="BC51" i="1" s="1"/>
  <c r="BK51" i="1"/>
  <c r="AT298" i="1"/>
  <c r="AS298" i="1" s="1"/>
  <c r="AR298" i="1" s="1"/>
  <c r="AQ298" i="1" s="1"/>
  <c r="AP298" i="1" s="1"/>
  <c r="AO298" i="1" s="1"/>
  <c r="AN298" i="1" s="1"/>
  <c r="AM298" i="1" s="1"/>
  <c r="AL298" i="1" s="1"/>
  <c r="AJ298" i="1" s="1"/>
  <c r="BK37" i="1"/>
  <c r="BJ37" i="1" s="1"/>
  <c r="BI37" i="1" s="1"/>
  <c r="BH37" i="1" s="1"/>
  <c r="BG37" i="1" s="1"/>
  <c r="BF37" i="1" s="1"/>
  <c r="BE37" i="1" s="1"/>
  <c r="BD37" i="1" s="1"/>
  <c r="BC37" i="1" s="1"/>
  <c r="BK105" i="1"/>
  <c r="BJ105" i="1" s="1"/>
  <c r="BI105" i="1" s="1"/>
  <c r="BH105" i="1" s="1"/>
  <c r="BG105" i="1" s="1"/>
  <c r="BF105" i="1" s="1"/>
  <c r="BE105" i="1" s="1"/>
  <c r="BD105" i="1" s="1"/>
  <c r="BC105" i="1" s="1"/>
  <c r="AT489" i="1"/>
  <c r="AS489" i="1" s="1"/>
  <c r="AR489" i="1" s="1"/>
  <c r="AQ489" i="1" s="1"/>
  <c r="AP489" i="1" s="1"/>
  <c r="AO489" i="1" s="1"/>
  <c r="AN489" i="1" s="1"/>
  <c r="AM489" i="1" s="1"/>
  <c r="AL489" i="1" s="1"/>
  <c r="AT232" i="1"/>
  <c r="AS232" i="1" s="1"/>
  <c r="AR232" i="1"/>
  <c r="AQ232" i="1" s="1"/>
  <c r="AP232" i="1" s="1"/>
  <c r="AO232" i="1" s="1"/>
  <c r="AN232" i="1" s="1"/>
  <c r="AM232" i="1" s="1"/>
  <c r="AL232" i="1" s="1"/>
  <c r="AI232" i="1" s="1"/>
  <c r="AT506" i="1"/>
  <c r="AS506" i="1"/>
  <c r="AR506" i="1"/>
  <c r="AQ506" i="1" s="1"/>
  <c r="AP506" i="1" s="1"/>
  <c r="AO506" i="1" s="1"/>
  <c r="AN506" i="1" s="1"/>
  <c r="AM506" i="1" s="1"/>
  <c r="AL506" i="1" s="1"/>
  <c r="AT277" i="1"/>
  <c r="AS277" i="1"/>
  <c r="AR277" i="1" s="1"/>
  <c r="AQ277" i="1" s="1"/>
  <c r="AP277" i="1"/>
  <c r="AO277" i="1" s="1"/>
  <c r="AN277" i="1" s="1"/>
  <c r="AM277" i="1" s="1"/>
  <c r="AL277" i="1" s="1"/>
  <c r="AQ571" i="1"/>
  <c r="AP571" i="1" s="1"/>
  <c r="AO571" i="1" s="1"/>
  <c r="AN571" i="1" s="1"/>
  <c r="AM571" i="1" s="1"/>
  <c r="AL571" i="1" s="1"/>
  <c r="AI571" i="1" s="1"/>
  <c r="AT571" i="1"/>
  <c r="AS571" i="1"/>
  <c r="AR571" i="1" s="1"/>
  <c r="BK8" i="1"/>
  <c r="BJ8" i="1" s="1"/>
  <c r="BI8" i="1" s="1"/>
  <c r="BH8" i="1" s="1"/>
  <c r="BG8" i="1" s="1"/>
  <c r="BF8" i="1" s="1"/>
  <c r="BE8" i="1" s="1"/>
  <c r="BD8" i="1" s="1"/>
  <c r="BC8" i="1" s="1"/>
  <c r="BA8" i="1" s="1"/>
  <c r="AT99" i="1"/>
  <c r="AS99" i="1" s="1"/>
  <c r="AR99" i="1" s="1"/>
  <c r="AQ99" i="1" s="1"/>
  <c r="AP99" i="1" s="1"/>
  <c r="AO99" i="1" s="1"/>
  <c r="AN99" i="1" s="1"/>
  <c r="AM99" i="1" s="1"/>
  <c r="AL99" i="1" s="1"/>
  <c r="AT523" i="1"/>
  <c r="AS523" i="1" s="1"/>
  <c r="AR523" i="1"/>
  <c r="AQ523" i="1" s="1"/>
  <c r="AP523" i="1" s="1"/>
  <c r="AO523" i="1" s="1"/>
  <c r="AN523" i="1" s="1"/>
  <c r="AM523" i="1" s="1"/>
  <c r="AL523" i="1" s="1"/>
  <c r="AT464" i="1"/>
  <c r="AS464" i="1"/>
  <c r="AR464" i="1" s="1"/>
  <c r="AQ464" i="1" s="1"/>
  <c r="AP464" i="1" s="1"/>
  <c r="AO464" i="1" s="1"/>
  <c r="AN464" i="1" s="1"/>
  <c r="AM464" i="1" s="1"/>
  <c r="AL464" i="1" s="1"/>
  <c r="AT405" i="1"/>
  <c r="AS405" i="1" s="1"/>
  <c r="AR405" i="1" s="1"/>
  <c r="AQ405" i="1" s="1"/>
  <c r="AP405" i="1" s="1"/>
  <c r="AO405" i="1" s="1"/>
  <c r="AN405" i="1" s="1"/>
  <c r="AM405" i="1" s="1"/>
  <c r="AL405" i="1" s="1"/>
  <c r="AT490" i="1"/>
  <c r="AS490" i="1" s="1"/>
  <c r="AR490" i="1" s="1"/>
  <c r="AQ490" i="1" s="1"/>
  <c r="AP490" i="1" s="1"/>
  <c r="AO490" i="1" s="1"/>
  <c r="AN490" i="1" s="1"/>
  <c r="AM490" i="1" s="1"/>
  <c r="AL490" i="1" s="1"/>
  <c r="AJ490" i="1" s="1"/>
  <c r="AT533" i="1"/>
  <c r="AS533" i="1" s="1"/>
  <c r="AR533" i="1" s="1"/>
  <c r="AQ533" i="1" s="1"/>
  <c r="AP533" i="1" s="1"/>
  <c r="AO533" i="1" s="1"/>
  <c r="AN533" i="1" s="1"/>
  <c r="AM533" i="1" s="1"/>
  <c r="AL533" i="1" s="1"/>
  <c r="AT384" i="1"/>
  <c r="AS384" i="1"/>
  <c r="AR384" i="1" s="1"/>
  <c r="AQ384" i="1" s="1"/>
  <c r="AP384" i="1" s="1"/>
  <c r="AO384" i="1" s="1"/>
  <c r="AN384" i="1" s="1"/>
  <c r="AM384" i="1" s="1"/>
  <c r="AL384" i="1" s="1"/>
  <c r="AI384" i="1" s="1"/>
  <c r="AT72" i="1"/>
  <c r="AS72" i="1"/>
  <c r="AR72" i="1" s="1"/>
  <c r="AQ72" i="1" s="1"/>
  <c r="AP72" i="1" s="1"/>
  <c r="AO72" i="1" s="1"/>
  <c r="AN72" i="1" s="1"/>
  <c r="AM72" i="1" s="1"/>
  <c r="AL72" i="1" s="1"/>
  <c r="AT679" i="1"/>
  <c r="AS679" i="1" s="1"/>
  <c r="AR679" i="1" s="1"/>
  <c r="AQ679" i="1" s="1"/>
  <c r="AP679" i="1"/>
  <c r="AO679" i="1" s="1"/>
  <c r="AN679" i="1"/>
  <c r="AM679" i="1" s="1"/>
  <c r="AL679" i="1" s="1"/>
  <c r="AK679" i="1" s="1"/>
  <c r="AT273" i="1"/>
  <c r="AS273" i="1" s="1"/>
  <c r="AR273" i="1"/>
  <c r="AQ273" i="1" s="1"/>
  <c r="AP273" i="1"/>
  <c r="AO273" i="1" s="1"/>
  <c r="AN273" i="1" s="1"/>
  <c r="AM273" i="1" s="1"/>
  <c r="AL273" i="1" s="1"/>
  <c r="CF249" i="4"/>
  <c r="CE249" i="4"/>
  <c r="CD249" i="4" s="1"/>
  <c r="CC249" i="4" s="1"/>
  <c r="CB249" i="4" s="1"/>
  <c r="CA249" i="4" s="1"/>
  <c r="BZ249" i="4" s="1"/>
  <c r="BY249" i="4" s="1"/>
  <c r="BX249" i="4" s="1"/>
  <c r="CF241" i="4"/>
  <c r="CE241" i="4" s="1"/>
  <c r="CD241" i="4" s="1"/>
  <c r="CC241" i="4" s="1"/>
  <c r="CB241" i="4" s="1"/>
  <c r="CA241" i="4" s="1"/>
  <c r="BZ241" i="4" s="1"/>
  <c r="BY241" i="4" s="1"/>
  <c r="BX241" i="4" s="1"/>
  <c r="CF233" i="4"/>
  <c r="CE233" i="4" s="1"/>
  <c r="CD233" i="4" s="1"/>
  <c r="CC233" i="4" s="1"/>
  <c r="CB233" i="4" s="1"/>
  <c r="CA233" i="4" s="1"/>
  <c r="BZ233" i="4" s="1"/>
  <c r="BY233" i="4" s="1"/>
  <c r="BX233" i="4" s="1"/>
  <c r="CF225" i="4"/>
  <c r="CE225" i="4" s="1"/>
  <c r="CD225" i="4" s="1"/>
  <c r="CC225" i="4" s="1"/>
  <c r="CB225" i="4" s="1"/>
  <c r="CA225" i="4" s="1"/>
  <c r="BZ225" i="4" s="1"/>
  <c r="BY225" i="4" s="1"/>
  <c r="BX225" i="4" s="1"/>
  <c r="CF217" i="4"/>
  <c r="CE217" i="4"/>
  <c r="CD217" i="4" s="1"/>
  <c r="CC217" i="4" s="1"/>
  <c r="CB217" i="4" s="1"/>
  <c r="CA217" i="4" s="1"/>
  <c r="BZ217" i="4" s="1"/>
  <c r="BY217" i="4" s="1"/>
  <c r="BX217" i="4" s="1"/>
  <c r="CF209" i="4"/>
  <c r="CE209" i="4" s="1"/>
  <c r="CD209" i="4" s="1"/>
  <c r="CC209" i="4" s="1"/>
  <c r="CB209" i="4" s="1"/>
  <c r="CA209" i="4" s="1"/>
  <c r="BZ209" i="4" s="1"/>
  <c r="BY209" i="4" s="1"/>
  <c r="BX209" i="4" s="1"/>
  <c r="BV209" i="4" s="1"/>
  <c r="CF201" i="4"/>
  <c r="CE201" i="4" s="1"/>
  <c r="CD201" i="4" s="1"/>
  <c r="CC201" i="4" s="1"/>
  <c r="CB201" i="4" s="1"/>
  <c r="CA201" i="4" s="1"/>
  <c r="BZ201" i="4" s="1"/>
  <c r="BY201" i="4" s="1"/>
  <c r="BX201" i="4" s="1"/>
  <c r="CF193" i="4"/>
  <c r="CE193" i="4"/>
  <c r="CD193" i="4" s="1"/>
  <c r="CC193" i="4" s="1"/>
  <c r="CB193" i="4"/>
  <c r="CA193" i="4" s="1"/>
  <c r="BZ193" i="4" s="1"/>
  <c r="BY193" i="4" s="1"/>
  <c r="BX193" i="4" s="1"/>
  <c r="H22" i="4"/>
  <c r="AO37" i="1"/>
  <c r="AN37" i="1" s="1"/>
  <c r="AM37" i="1" s="1"/>
  <c r="AL37" i="1" s="1"/>
  <c r="AT37" i="1"/>
  <c r="AS37" i="1" s="1"/>
  <c r="AR37" i="1" s="1"/>
  <c r="AQ37" i="1" s="1"/>
  <c r="AP37" i="1" s="1"/>
  <c r="AT619" i="1"/>
  <c r="AS619" i="1"/>
  <c r="AR619" i="1" s="1"/>
  <c r="AQ619" i="1" s="1"/>
  <c r="AP619" i="1" s="1"/>
  <c r="AO619" i="1" s="1"/>
  <c r="AN619" i="1" s="1"/>
  <c r="AM619" i="1" s="1"/>
  <c r="AL619" i="1" s="1"/>
  <c r="AT104" i="1"/>
  <c r="AS104" i="1" s="1"/>
  <c r="AR104" i="1" s="1"/>
  <c r="AQ104" i="1" s="1"/>
  <c r="AP104" i="1" s="1"/>
  <c r="AO104" i="1" s="1"/>
  <c r="AN104" i="1" s="1"/>
  <c r="AM104" i="1" s="1"/>
  <c r="AL104" i="1" s="1"/>
  <c r="AT658" i="1"/>
  <c r="AS658" i="1"/>
  <c r="AR658" i="1" s="1"/>
  <c r="AQ658" i="1" s="1"/>
  <c r="AP658" i="1" s="1"/>
  <c r="AO658" i="1" s="1"/>
  <c r="AN658" i="1" s="1"/>
  <c r="AM658" i="1" s="1"/>
  <c r="AL658" i="1" s="1"/>
  <c r="AT138" i="1"/>
  <c r="AS138" i="1" s="1"/>
  <c r="AR138" i="1" s="1"/>
  <c r="AQ138" i="1" s="1"/>
  <c r="AP138" i="1" s="1"/>
  <c r="AO138" i="1" s="1"/>
  <c r="AN138" i="1" s="1"/>
  <c r="AM138" i="1" s="1"/>
  <c r="AL138" i="1" s="1"/>
  <c r="AT590" i="1"/>
  <c r="AS590" i="1"/>
  <c r="AR590" i="1" s="1"/>
  <c r="AQ590" i="1"/>
  <c r="AP590" i="1" s="1"/>
  <c r="AO590" i="1" s="1"/>
  <c r="AN590" i="1" s="1"/>
  <c r="AM590" i="1" s="1"/>
  <c r="AL590" i="1" s="1"/>
  <c r="AT617" i="1"/>
  <c r="AS617" i="1" s="1"/>
  <c r="AR617" i="1" s="1"/>
  <c r="AQ617" i="1" s="1"/>
  <c r="AP617" i="1" s="1"/>
  <c r="AO617" i="1" s="1"/>
  <c r="AN617" i="1" s="1"/>
  <c r="AM617" i="1" s="1"/>
  <c r="AL617" i="1" s="1"/>
  <c r="AT598" i="1"/>
  <c r="AS598" i="1" s="1"/>
  <c r="AR598" i="1" s="1"/>
  <c r="AQ598" i="1" s="1"/>
  <c r="AP598" i="1" s="1"/>
  <c r="AO598" i="1" s="1"/>
  <c r="AN598" i="1" s="1"/>
  <c r="AM598" i="1" s="1"/>
  <c r="AL598" i="1" s="1"/>
  <c r="AT236" i="1"/>
  <c r="AS236" i="1" s="1"/>
  <c r="AR236" i="1" s="1"/>
  <c r="AQ236" i="1" s="1"/>
  <c r="AP236" i="1" s="1"/>
  <c r="AO236" i="1" s="1"/>
  <c r="AN236" i="1" s="1"/>
  <c r="AM236" i="1" s="1"/>
  <c r="AL236" i="1" s="1"/>
  <c r="AT373" i="1"/>
  <c r="AS373" i="1" s="1"/>
  <c r="AR373" i="1"/>
  <c r="AQ373" i="1" s="1"/>
  <c r="AP373" i="1" s="1"/>
  <c r="AO373" i="1" s="1"/>
  <c r="AN373" i="1" s="1"/>
  <c r="AM373" i="1" s="1"/>
  <c r="AL373" i="1" s="1"/>
  <c r="AT578" i="1"/>
  <c r="AS578" i="1" s="1"/>
  <c r="AR578" i="1" s="1"/>
  <c r="AQ578" i="1" s="1"/>
  <c r="AP578" i="1" s="1"/>
  <c r="AO578" i="1" s="1"/>
  <c r="AN578" i="1" s="1"/>
  <c r="AM578" i="1" s="1"/>
  <c r="AL578" i="1" s="1"/>
  <c r="BK52" i="1"/>
  <c r="BJ52" i="1" s="1"/>
  <c r="BI52" i="1" s="1"/>
  <c r="BH52" i="1" s="1"/>
  <c r="BG52" i="1" s="1"/>
  <c r="BF52" i="1" s="1"/>
  <c r="BE52" i="1" s="1"/>
  <c r="BD52" i="1" s="1"/>
  <c r="BC52" i="1" s="1"/>
  <c r="AT401" i="1"/>
  <c r="AS401" i="1" s="1"/>
  <c r="AR401" i="1" s="1"/>
  <c r="AQ401" i="1" s="1"/>
  <c r="AP401" i="1" s="1"/>
  <c r="AO401" i="1" s="1"/>
  <c r="AN401" i="1" s="1"/>
  <c r="AM401" i="1" s="1"/>
  <c r="AL401" i="1" s="1"/>
  <c r="AI401" i="1" s="1"/>
  <c r="BK21" i="1"/>
  <c r="BJ21" i="1"/>
  <c r="BI21" i="1" s="1"/>
  <c r="BH21" i="1" s="1"/>
  <c r="BG21" i="1" s="1"/>
  <c r="BF21" i="1" s="1"/>
  <c r="BE21" i="1" s="1"/>
  <c r="BD21" i="1" s="1"/>
  <c r="BC21" i="1" s="1"/>
  <c r="AT209" i="1"/>
  <c r="AS209" i="1" s="1"/>
  <c r="AR209" i="1"/>
  <c r="AQ209" i="1" s="1"/>
  <c r="AP209" i="1" s="1"/>
  <c r="AO209" i="1" s="1"/>
  <c r="AN209" i="1" s="1"/>
  <c r="AM209" i="1" s="1"/>
  <c r="AL209" i="1" s="1"/>
  <c r="AJ209" i="1" s="1"/>
  <c r="CF246" i="4"/>
  <c r="CE246" i="4" s="1"/>
  <c r="CD246" i="4" s="1"/>
  <c r="CC246" i="4" s="1"/>
  <c r="CB246" i="4" s="1"/>
  <c r="CA246" i="4" s="1"/>
  <c r="BZ246" i="4" s="1"/>
  <c r="BY246" i="4" s="1"/>
  <c r="BX246" i="4" s="1"/>
  <c r="CF182" i="4"/>
  <c r="CE182" i="4" s="1"/>
  <c r="CD182" i="4" s="1"/>
  <c r="CC182" i="4" s="1"/>
  <c r="CB182" i="4" s="1"/>
  <c r="CA182" i="4" s="1"/>
  <c r="BZ182" i="4" s="1"/>
  <c r="BY182" i="4" s="1"/>
  <c r="BX182" i="4" s="1"/>
  <c r="H82" i="4"/>
  <c r="K684" i="1"/>
  <c r="I72" i="4"/>
  <c r="I181" i="1"/>
  <c r="AT77" i="1"/>
  <c r="AS77" i="1" s="1"/>
  <c r="AR77" i="1" s="1"/>
  <c r="AQ77" i="1" s="1"/>
  <c r="AP77" i="1" s="1"/>
  <c r="AO77" i="1" s="1"/>
  <c r="AN77" i="1" s="1"/>
  <c r="AM77" i="1" s="1"/>
  <c r="AL77" i="1" s="1"/>
  <c r="AT293" i="1"/>
  <c r="AS293" i="1"/>
  <c r="AR293" i="1" s="1"/>
  <c r="AQ293" i="1" s="1"/>
  <c r="AP293" i="1" s="1"/>
  <c r="AO293" i="1" s="1"/>
  <c r="AN293" i="1" s="1"/>
  <c r="AM293" i="1" s="1"/>
  <c r="AL293" i="1" s="1"/>
  <c r="AT454" i="1"/>
  <c r="AS454" i="1" s="1"/>
  <c r="AR454" i="1" s="1"/>
  <c r="AQ454" i="1" s="1"/>
  <c r="AP454" i="1" s="1"/>
  <c r="AO454" i="1" s="1"/>
  <c r="AN454" i="1" s="1"/>
  <c r="AM454" i="1" s="1"/>
  <c r="AL454" i="1" s="1"/>
  <c r="AK454" i="1" s="1"/>
  <c r="BK3" i="1"/>
  <c r="BJ3" i="1" s="1"/>
  <c r="BI3" i="1" s="1"/>
  <c r="BH3" i="1" s="1"/>
  <c r="BG3" i="1" s="1"/>
  <c r="BF3" i="1" s="1"/>
  <c r="BE3" i="1" s="1"/>
  <c r="BD3" i="1" s="1"/>
  <c r="BC3" i="1" s="1"/>
  <c r="AT211" i="1"/>
  <c r="AS211" i="1" s="1"/>
  <c r="AR211" i="1"/>
  <c r="AQ211" i="1" s="1"/>
  <c r="AP211" i="1"/>
  <c r="AO211" i="1" s="1"/>
  <c r="AN211" i="1" s="1"/>
  <c r="AM211" i="1" s="1"/>
  <c r="AL211" i="1" s="1"/>
  <c r="AT448" i="1"/>
  <c r="AS448" i="1" s="1"/>
  <c r="AR448" i="1" s="1"/>
  <c r="AQ448" i="1" s="1"/>
  <c r="AP448" i="1" s="1"/>
  <c r="AO448" i="1" s="1"/>
  <c r="AN448" i="1" s="1"/>
  <c r="AM448" i="1" s="1"/>
  <c r="AL448" i="1" s="1"/>
  <c r="AK448" i="1" s="1"/>
  <c r="AT406" i="1"/>
  <c r="AS406" i="1" s="1"/>
  <c r="AR406" i="1" s="1"/>
  <c r="AQ406" i="1" s="1"/>
  <c r="AP406" i="1" s="1"/>
  <c r="AO406" i="1" s="1"/>
  <c r="AN406" i="1" s="1"/>
  <c r="AM406" i="1" s="1"/>
  <c r="AL406" i="1" s="1"/>
  <c r="AK406" i="1" s="1"/>
  <c r="AT165" i="1"/>
  <c r="AS165" i="1" s="1"/>
  <c r="AR165" i="1" s="1"/>
  <c r="AQ165" i="1" s="1"/>
  <c r="AP165" i="1" s="1"/>
  <c r="AO165" i="1" s="1"/>
  <c r="AN165" i="1" s="1"/>
  <c r="AM165" i="1" s="1"/>
  <c r="AL165" i="1" s="1"/>
  <c r="BK45" i="1"/>
  <c r="BJ45" i="1"/>
  <c r="BI45" i="1" s="1"/>
  <c r="BH45" i="1" s="1"/>
  <c r="BG45" i="1" s="1"/>
  <c r="BF45" i="1" s="1"/>
  <c r="BE45" i="1" s="1"/>
  <c r="BD45" i="1" s="1"/>
  <c r="BC45" i="1" s="1"/>
  <c r="AT634" i="1"/>
  <c r="AS634" i="1" s="1"/>
  <c r="AR634" i="1" s="1"/>
  <c r="AQ634" i="1" s="1"/>
  <c r="AP634" i="1" s="1"/>
  <c r="AO634" i="1" s="1"/>
  <c r="AN634" i="1" s="1"/>
  <c r="AM634" i="1" s="1"/>
  <c r="AL634" i="1" s="1"/>
  <c r="AT227" i="1"/>
  <c r="AS227" i="1" s="1"/>
  <c r="AR227" i="1" s="1"/>
  <c r="AQ227" i="1" s="1"/>
  <c r="AP227" i="1" s="1"/>
  <c r="AO227" i="1" s="1"/>
  <c r="AN227" i="1" s="1"/>
  <c r="AM227" i="1" s="1"/>
  <c r="AL227" i="1" s="1"/>
  <c r="AT256" i="1"/>
  <c r="AS256" i="1" s="1"/>
  <c r="AR256" i="1" s="1"/>
  <c r="AQ256" i="1" s="1"/>
  <c r="AP256" i="1" s="1"/>
  <c r="AO256" i="1" s="1"/>
  <c r="AN256" i="1" s="1"/>
  <c r="AM256" i="1" s="1"/>
  <c r="AL256" i="1" s="1"/>
  <c r="AI256" i="1" s="1"/>
  <c r="AT129" i="1"/>
  <c r="AS129" i="1" s="1"/>
  <c r="AR129" i="1" s="1"/>
  <c r="AQ129" i="1" s="1"/>
  <c r="AP129" i="1" s="1"/>
  <c r="AO129" i="1" s="1"/>
  <c r="AN129" i="1" s="1"/>
  <c r="AM129" i="1" s="1"/>
  <c r="AL129" i="1" s="1"/>
  <c r="AO79" i="1"/>
  <c r="AN79" i="1" s="1"/>
  <c r="AM79" i="1" s="1"/>
  <c r="AL79" i="1" s="1"/>
  <c r="AK79" i="1" s="1"/>
  <c r="AT79" i="1"/>
  <c r="AS79" i="1" s="1"/>
  <c r="AR79" i="1" s="1"/>
  <c r="AQ79" i="1" s="1"/>
  <c r="AP79" i="1" s="1"/>
  <c r="AT338" i="1"/>
  <c r="AS338" i="1" s="1"/>
  <c r="AR338" i="1"/>
  <c r="AQ338" i="1" s="1"/>
  <c r="AP338" i="1" s="1"/>
  <c r="AO338" i="1" s="1"/>
  <c r="AN338" i="1" s="1"/>
  <c r="AM338" i="1" s="1"/>
  <c r="AL338" i="1" s="1"/>
  <c r="AT653" i="1"/>
  <c r="AS653" i="1" s="1"/>
  <c r="AR653" i="1" s="1"/>
  <c r="AQ653" i="1" s="1"/>
  <c r="AP653" i="1" s="1"/>
  <c r="AO653" i="1" s="1"/>
  <c r="AN653" i="1" s="1"/>
  <c r="AM653" i="1"/>
  <c r="AL653" i="1" s="1"/>
  <c r="AT56" i="1"/>
  <c r="AS56" i="1" s="1"/>
  <c r="AR56" i="1" s="1"/>
  <c r="AQ56" i="1" s="1"/>
  <c r="AP56" i="1" s="1"/>
  <c r="AO56" i="1" s="1"/>
  <c r="AN56" i="1" s="1"/>
  <c r="AM56" i="1" s="1"/>
  <c r="AL56" i="1" s="1"/>
  <c r="AI56" i="1" s="1"/>
  <c r="AT390" i="1"/>
  <c r="AS390" i="1" s="1"/>
  <c r="AR390" i="1" s="1"/>
  <c r="AQ390" i="1" s="1"/>
  <c r="AP390" i="1" s="1"/>
  <c r="AO390" i="1" s="1"/>
  <c r="AN390" i="1" s="1"/>
  <c r="AM390" i="1" s="1"/>
  <c r="AL390" i="1" s="1"/>
  <c r="AT288" i="1"/>
  <c r="AS288" i="1"/>
  <c r="AR288" i="1" s="1"/>
  <c r="AQ288" i="1" s="1"/>
  <c r="AP288" i="1" s="1"/>
  <c r="AO288" i="1" s="1"/>
  <c r="AN288" i="1" s="1"/>
  <c r="AM288" i="1" s="1"/>
  <c r="AL288" i="1" s="1"/>
  <c r="AK288" i="1" s="1"/>
  <c r="AT580" i="1"/>
  <c r="AS580" i="1"/>
  <c r="AR580" i="1" s="1"/>
  <c r="AQ580" i="1"/>
  <c r="AP580" i="1" s="1"/>
  <c r="AO580" i="1" s="1"/>
  <c r="AN580" i="1" s="1"/>
  <c r="AM580" i="1" s="1"/>
  <c r="AL580" i="1" s="1"/>
  <c r="BK48" i="1"/>
  <c r="BJ48" i="1"/>
  <c r="BI48" i="1"/>
  <c r="BH48" i="1"/>
  <c r="BG48" i="1" s="1"/>
  <c r="BF48" i="1" s="1"/>
  <c r="BE48" i="1" s="1"/>
  <c r="BD48" i="1" s="1"/>
  <c r="BC48" i="1" s="1"/>
  <c r="AT82" i="1"/>
  <c r="AS82" i="1"/>
  <c r="AR82" i="1"/>
  <c r="AQ82" i="1" s="1"/>
  <c r="AP82" i="1" s="1"/>
  <c r="AO82" i="1" s="1"/>
  <c r="AN82" i="1" s="1"/>
  <c r="AM82" i="1" s="1"/>
  <c r="AL82" i="1" s="1"/>
  <c r="AK82" i="1" s="1"/>
  <c r="AT445" i="1"/>
  <c r="AS445" i="1" s="1"/>
  <c r="AR445" i="1" s="1"/>
  <c r="AQ445" i="1" s="1"/>
  <c r="AP445" i="1" s="1"/>
  <c r="AO445" i="1" s="1"/>
  <c r="AN445" i="1" s="1"/>
  <c r="AM445" i="1" s="1"/>
  <c r="AL445" i="1" s="1"/>
  <c r="AT219" i="1"/>
  <c r="AS219" i="1"/>
  <c r="AR219" i="1" s="1"/>
  <c r="AQ219" i="1" s="1"/>
  <c r="AP219" i="1" s="1"/>
  <c r="AO219" i="1" s="1"/>
  <c r="AN219" i="1" s="1"/>
  <c r="AM219" i="1" s="1"/>
  <c r="AL219" i="1" s="1"/>
  <c r="AT313" i="1"/>
  <c r="AS313" i="1" s="1"/>
  <c r="AR313" i="1" s="1"/>
  <c r="AQ313" i="1" s="1"/>
  <c r="AP313" i="1" s="1"/>
  <c r="AO313" i="1" s="1"/>
  <c r="AN313" i="1" s="1"/>
  <c r="AM313" i="1" s="1"/>
  <c r="AL313" i="1" s="1"/>
  <c r="AI313" i="1" s="1"/>
  <c r="AT569" i="1"/>
  <c r="AS569" i="1"/>
  <c r="AR569" i="1" s="1"/>
  <c r="AQ569" i="1" s="1"/>
  <c r="AP569" i="1" s="1"/>
  <c r="AO569" i="1" s="1"/>
  <c r="AN569" i="1" s="1"/>
  <c r="AM569" i="1" s="1"/>
  <c r="AL569" i="1" s="1"/>
  <c r="AJ569" i="1" s="1"/>
  <c r="AT321" i="1"/>
  <c r="AS321" i="1" s="1"/>
  <c r="AR321" i="1" s="1"/>
  <c r="AQ321" i="1" s="1"/>
  <c r="AP321" i="1" s="1"/>
  <c r="AO321" i="1" s="1"/>
  <c r="AN321" i="1" s="1"/>
  <c r="AM321" i="1" s="1"/>
  <c r="AL321" i="1" s="1"/>
  <c r="AT121" i="1"/>
  <c r="AS121" i="1" s="1"/>
  <c r="AR121" i="1" s="1"/>
  <c r="AQ121" i="1" s="1"/>
  <c r="AP121" i="1" s="1"/>
  <c r="AO121" i="1" s="1"/>
  <c r="AN121" i="1" s="1"/>
  <c r="AM121" i="1" s="1"/>
  <c r="AL121" i="1" s="1"/>
  <c r="AJ121" i="1" s="1"/>
  <c r="AT603" i="1"/>
  <c r="AS603" i="1"/>
  <c r="AR603" i="1" s="1"/>
  <c r="AQ603" i="1" s="1"/>
  <c r="AP603" i="1" s="1"/>
  <c r="AO603" i="1" s="1"/>
  <c r="AN603" i="1" s="1"/>
  <c r="AM603" i="1" s="1"/>
  <c r="AL603" i="1" s="1"/>
  <c r="BK46" i="1"/>
  <c r="BJ46" i="1"/>
  <c r="BI46" i="1" s="1"/>
  <c r="BH46" i="1" s="1"/>
  <c r="BG46" i="1" s="1"/>
  <c r="BF46" i="1" s="1"/>
  <c r="BE46" i="1" s="1"/>
  <c r="BD46" i="1" s="1"/>
  <c r="BC46" i="1" s="1"/>
  <c r="AT106" i="1"/>
  <c r="AS106" i="1"/>
  <c r="AR106" i="1" s="1"/>
  <c r="AQ106" i="1" s="1"/>
  <c r="AP106" i="1" s="1"/>
  <c r="AO106" i="1" s="1"/>
  <c r="AN106" i="1" s="1"/>
  <c r="AM106" i="1" s="1"/>
  <c r="AL106" i="1" s="1"/>
  <c r="AT599" i="1"/>
  <c r="AS599" i="1" s="1"/>
  <c r="AR599" i="1" s="1"/>
  <c r="AQ599" i="1" s="1"/>
  <c r="AP599" i="1" s="1"/>
  <c r="AO599" i="1" s="1"/>
  <c r="AN599" i="1" s="1"/>
  <c r="AM599" i="1" s="1"/>
  <c r="AL599" i="1" s="1"/>
  <c r="AJ599" i="1" s="1"/>
  <c r="AT496" i="1"/>
  <c r="AS496" i="1" s="1"/>
  <c r="AR496" i="1" s="1"/>
  <c r="AQ496" i="1" s="1"/>
  <c r="AP496" i="1" s="1"/>
  <c r="AO496" i="1" s="1"/>
  <c r="AN496" i="1" s="1"/>
  <c r="AM496" i="1" s="1"/>
  <c r="AL496" i="1" s="1"/>
  <c r="AT410" i="1"/>
  <c r="AS410" i="1"/>
  <c r="AR410" i="1"/>
  <c r="AQ410" i="1" s="1"/>
  <c r="AP410" i="1" s="1"/>
  <c r="AO410" i="1" s="1"/>
  <c r="AN410" i="1" s="1"/>
  <c r="AM410" i="1" s="1"/>
  <c r="AL410" i="1" s="1"/>
  <c r="AT494" i="1"/>
  <c r="AS494" i="1"/>
  <c r="AR494" i="1" s="1"/>
  <c r="AQ494" i="1" s="1"/>
  <c r="AP494" i="1" s="1"/>
  <c r="AO494" i="1" s="1"/>
  <c r="AN494" i="1" s="1"/>
  <c r="AM494" i="1" s="1"/>
  <c r="AL494" i="1" s="1"/>
  <c r="AR368" i="1"/>
  <c r="AQ368" i="1" s="1"/>
  <c r="AP368" i="1" s="1"/>
  <c r="AO368" i="1" s="1"/>
  <c r="AN368" i="1" s="1"/>
  <c r="AM368" i="1" s="1"/>
  <c r="AL368" i="1" s="1"/>
  <c r="AK368" i="1" s="1"/>
  <c r="AT368" i="1"/>
  <c r="AS368" i="1" s="1"/>
  <c r="AT531" i="1"/>
  <c r="AS531" i="1" s="1"/>
  <c r="AR531" i="1" s="1"/>
  <c r="AQ531" i="1" s="1"/>
  <c r="AP531" i="1" s="1"/>
  <c r="AO531" i="1" s="1"/>
  <c r="AN531" i="1" s="1"/>
  <c r="AM531" i="1" s="1"/>
  <c r="AL531" i="1" s="1"/>
  <c r="AT561" i="1"/>
  <c r="AS561" i="1" s="1"/>
  <c r="AR561" i="1" s="1"/>
  <c r="AQ561" i="1" s="1"/>
  <c r="AP561" i="1" s="1"/>
  <c r="AO561" i="1" s="1"/>
  <c r="AN561" i="1" s="1"/>
  <c r="AM561" i="1" s="1"/>
  <c r="AL561" i="1" s="1"/>
  <c r="AJ561" i="1" s="1"/>
  <c r="AT595" i="1"/>
  <c r="AS595" i="1" s="1"/>
  <c r="AR595" i="1" s="1"/>
  <c r="AQ595" i="1" s="1"/>
  <c r="AP595" i="1" s="1"/>
  <c r="AO595" i="1" s="1"/>
  <c r="AN595" i="1" s="1"/>
  <c r="AM595" i="1" s="1"/>
  <c r="AL595" i="1" s="1"/>
  <c r="AT119" i="1"/>
  <c r="AS119" i="1" s="1"/>
  <c r="AR119" i="1" s="1"/>
  <c r="AQ119" i="1" s="1"/>
  <c r="AP119" i="1" s="1"/>
  <c r="AO119" i="1" s="1"/>
  <c r="AN119" i="1" s="1"/>
  <c r="AM119" i="1" s="1"/>
  <c r="AL119" i="1" s="1"/>
  <c r="AI119" i="1" s="1"/>
  <c r="AT433" i="1"/>
  <c r="AS433" i="1"/>
  <c r="AR433" i="1" s="1"/>
  <c r="AQ433" i="1" s="1"/>
  <c r="AP433" i="1" s="1"/>
  <c r="AO433" i="1" s="1"/>
  <c r="AN433" i="1" s="1"/>
  <c r="AM433" i="1" s="1"/>
  <c r="AL433" i="1" s="1"/>
  <c r="AI433" i="1" s="1"/>
  <c r="BK74" i="1"/>
  <c r="BJ74" i="1" s="1"/>
  <c r="BI74" i="1" s="1"/>
  <c r="BH74" i="1" s="1"/>
  <c r="BG74" i="1" s="1"/>
  <c r="BF74" i="1" s="1"/>
  <c r="BE74" i="1" s="1"/>
  <c r="BD74" i="1" s="1"/>
  <c r="BC74" i="1" s="1"/>
  <c r="AT63" i="1"/>
  <c r="AS63" i="1"/>
  <c r="AR63" i="1"/>
  <c r="AQ63" i="1" s="1"/>
  <c r="AP63" i="1" s="1"/>
  <c r="AO63" i="1" s="1"/>
  <c r="AN63" i="1" s="1"/>
  <c r="AM63" i="1" s="1"/>
  <c r="AL63" i="1" s="1"/>
  <c r="AT358" i="1"/>
  <c r="AS358" i="1" s="1"/>
  <c r="AR358" i="1" s="1"/>
  <c r="AQ358" i="1" s="1"/>
  <c r="AP358" i="1" s="1"/>
  <c r="AO358" i="1" s="1"/>
  <c r="AN358" i="1" s="1"/>
  <c r="AM358" i="1" s="1"/>
  <c r="AL358" i="1" s="1"/>
  <c r="AT246" i="1"/>
  <c r="AS246" i="1" s="1"/>
  <c r="AR246" i="1" s="1"/>
  <c r="AQ246" i="1" s="1"/>
  <c r="AP246" i="1" s="1"/>
  <c r="AO246" i="1" s="1"/>
  <c r="AN246" i="1" s="1"/>
  <c r="AM246" i="1" s="1"/>
  <c r="AL246" i="1" s="1"/>
  <c r="AI246" i="1" s="1"/>
  <c r="AT205" i="1"/>
  <c r="AS205" i="1" s="1"/>
  <c r="AR205" i="1"/>
  <c r="AQ205" i="1" s="1"/>
  <c r="AP205" i="1" s="1"/>
  <c r="AO205" i="1" s="1"/>
  <c r="AN205" i="1" s="1"/>
  <c r="AM205" i="1" s="1"/>
  <c r="AL205" i="1" s="1"/>
  <c r="AK205" i="1" s="1"/>
  <c r="AT600" i="1"/>
  <c r="AS600" i="1"/>
  <c r="AR600" i="1" s="1"/>
  <c r="AQ600" i="1" s="1"/>
  <c r="AP600" i="1" s="1"/>
  <c r="AO600" i="1" s="1"/>
  <c r="AN600" i="1" s="1"/>
  <c r="AM600" i="1" s="1"/>
  <c r="AL600" i="1" s="1"/>
  <c r="AT130" i="1"/>
  <c r="AS130" i="1" s="1"/>
  <c r="AR130" i="1" s="1"/>
  <c r="AQ130" i="1" s="1"/>
  <c r="AP130" i="1" s="1"/>
  <c r="AO130" i="1" s="1"/>
  <c r="AN130" i="1" s="1"/>
  <c r="AM130" i="1" s="1"/>
  <c r="AL130" i="1" s="1"/>
  <c r="AI130" i="1" s="1"/>
  <c r="AT55" i="1"/>
  <c r="AS55" i="1" s="1"/>
  <c r="AR55" i="1" s="1"/>
  <c r="AQ55" i="1" s="1"/>
  <c r="AP55" i="1" s="1"/>
  <c r="AO55" i="1" s="1"/>
  <c r="AN55" i="1" s="1"/>
  <c r="AM55" i="1" s="1"/>
  <c r="AL55" i="1" s="1"/>
  <c r="AJ55" i="1" s="1"/>
  <c r="AS303" i="1"/>
  <c r="AR303" i="1" s="1"/>
  <c r="AQ303" i="1"/>
  <c r="AP303" i="1" s="1"/>
  <c r="AO303" i="1" s="1"/>
  <c r="AN303" i="1" s="1"/>
  <c r="AM303" i="1" s="1"/>
  <c r="AL303" i="1" s="1"/>
  <c r="AJ303" i="1" s="1"/>
  <c r="AT303" i="1"/>
  <c r="AS169" i="1"/>
  <c r="AR169" i="1" s="1"/>
  <c r="AQ169" i="1" s="1"/>
  <c r="AP169" i="1" s="1"/>
  <c r="AO169" i="1" s="1"/>
  <c r="AN169" i="1" s="1"/>
  <c r="AM169" i="1" s="1"/>
  <c r="AL169" i="1" s="1"/>
  <c r="AJ169" i="1" s="1"/>
  <c r="AT169" i="1"/>
  <c r="AT651" i="1"/>
  <c r="AS651" i="1" s="1"/>
  <c r="AR651" i="1" s="1"/>
  <c r="AQ651" i="1" s="1"/>
  <c r="AP651" i="1" s="1"/>
  <c r="AO651" i="1" s="1"/>
  <c r="AN651" i="1" s="1"/>
  <c r="AM651" i="1" s="1"/>
  <c r="AL651" i="1" s="1"/>
  <c r="AK651" i="1" s="1"/>
  <c r="BK40" i="1"/>
  <c r="BJ40" i="1" s="1"/>
  <c r="BI40" i="1" s="1"/>
  <c r="BH40" i="1" s="1"/>
  <c r="BG40" i="1" s="1"/>
  <c r="BF40" i="1" s="1"/>
  <c r="BE40" i="1" s="1"/>
  <c r="BD40" i="1" s="1"/>
  <c r="BC40" i="1" s="1"/>
  <c r="AR186" i="1"/>
  <c r="AQ186" i="1" s="1"/>
  <c r="AP186" i="1" s="1"/>
  <c r="AO186" i="1" s="1"/>
  <c r="AN186" i="1" s="1"/>
  <c r="AM186" i="1" s="1"/>
  <c r="AL186" i="1" s="1"/>
  <c r="AT186" i="1"/>
  <c r="AS186" i="1" s="1"/>
  <c r="AT647" i="1"/>
  <c r="AS647" i="1"/>
  <c r="AR647" i="1" s="1"/>
  <c r="AQ647" i="1" s="1"/>
  <c r="AP647" i="1" s="1"/>
  <c r="AO647" i="1" s="1"/>
  <c r="AN647" i="1" s="1"/>
  <c r="AM647" i="1" s="1"/>
  <c r="AL647" i="1" s="1"/>
  <c r="AT319" i="1"/>
  <c r="AS319" i="1"/>
  <c r="AR319" i="1" s="1"/>
  <c r="AQ319" i="1" s="1"/>
  <c r="AP319" i="1" s="1"/>
  <c r="AO319" i="1" s="1"/>
  <c r="AN319" i="1" s="1"/>
  <c r="AM319" i="1" s="1"/>
  <c r="AL319" i="1" s="1"/>
  <c r="AT274" i="1"/>
  <c r="AS274" i="1" s="1"/>
  <c r="AR274" i="1" s="1"/>
  <c r="AQ274" i="1" s="1"/>
  <c r="AP274" i="1" s="1"/>
  <c r="AO274" i="1" s="1"/>
  <c r="AN274" i="1" s="1"/>
  <c r="AM274" i="1" s="1"/>
  <c r="AL274" i="1" s="1"/>
  <c r="AT469" i="1"/>
  <c r="AS469" i="1" s="1"/>
  <c r="AR469" i="1" s="1"/>
  <c r="AQ469" i="1" s="1"/>
  <c r="AP469" i="1" s="1"/>
  <c r="AO469" i="1" s="1"/>
  <c r="AN469" i="1" s="1"/>
  <c r="AM469" i="1" s="1"/>
  <c r="AL469" i="1" s="1"/>
  <c r="AT356" i="1"/>
  <c r="AS356" i="1"/>
  <c r="AR356" i="1" s="1"/>
  <c r="AQ356" i="1" s="1"/>
  <c r="AP356" i="1" s="1"/>
  <c r="AO356" i="1" s="1"/>
  <c r="AN356" i="1" s="1"/>
  <c r="AM356" i="1" s="1"/>
  <c r="AL356" i="1" s="1"/>
  <c r="AK356" i="1" s="1"/>
  <c r="AT444" i="1"/>
  <c r="AS444" i="1" s="1"/>
  <c r="AR444" i="1" s="1"/>
  <c r="AQ444" i="1" s="1"/>
  <c r="AP444" i="1" s="1"/>
  <c r="AO444" i="1" s="1"/>
  <c r="AN444" i="1" s="1"/>
  <c r="AM444" i="1" s="1"/>
  <c r="AL444" i="1" s="1"/>
  <c r="AS151" i="1"/>
  <c r="AR151" i="1" s="1"/>
  <c r="AQ151" i="1" s="1"/>
  <c r="AP151" i="1" s="1"/>
  <c r="AO151" i="1" s="1"/>
  <c r="AN151" i="1" s="1"/>
  <c r="AM151" i="1" s="1"/>
  <c r="AL151" i="1" s="1"/>
  <c r="AJ151" i="1" s="1"/>
  <c r="AT151" i="1"/>
  <c r="AT465" i="1"/>
  <c r="AS465" i="1" s="1"/>
  <c r="AR465" i="1" s="1"/>
  <c r="AQ465" i="1" s="1"/>
  <c r="AP465" i="1" s="1"/>
  <c r="AO465" i="1" s="1"/>
  <c r="AN465" i="1" s="1"/>
  <c r="AM465" i="1" s="1"/>
  <c r="AL465" i="1" s="1"/>
  <c r="BK70" i="1"/>
  <c r="BJ70" i="1"/>
  <c r="BI70" i="1"/>
  <c r="BH70" i="1" s="1"/>
  <c r="BG70" i="1" s="1"/>
  <c r="BF70" i="1" s="1"/>
  <c r="BE70" i="1" s="1"/>
  <c r="BD70" i="1" s="1"/>
  <c r="BC70" i="1" s="1"/>
  <c r="BK65" i="1"/>
  <c r="BJ65" i="1" s="1"/>
  <c r="BI65" i="1" s="1"/>
  <c r="BH65" i="1" s="1"/>
  <c r="BG65" i="1"/>
  <c r="BF65" i="1" s="1"/>
  <c r="BE65" i="1" s="1"/>
  <c r="BD65" i="1" s="1"/>
  <c r="BC65" i="1" s="1"/>
  <c r="AT475" i="1"/>
  <c r="AS475" i="1" s="1"/>
  <c r="AR475" i="1"/>
  <c r="AQ475" i="1" s="1"/>
  <c r="AP475" i="1" s="1"/>
  <c r="AO475" i="1" s="1"/>
  <c r="AN475" i="1" s="1"/>
  <c r="AM475" i="1" s="1"/>
  <c r="AL475" i="1" s="1"/>
  <c r="AK475" i="1" s="1"/>
  <c r="AT214" i="1"/>
  <c r="AS214" i="1" s="1"/>
  <c r="AR214" i="1" s="1"/>
  <c r="AQ214" i="1" s="1"/>
  <c r="AP214" i="1" s="1"/>
  <c r="AO214" i="1" s="1"/>
  <c r="AN214" i="1" s="1"/>
  <c r="AM214" i="1" s="1"/>
  <c r="AL214" i="1" s="1"/>
  <c r="AT265" i="1"/>
  <c r="AS265" i="1"/>
  <c r="AR265" i="1" s="1"/>
  <c r="AQ265" i="1" s="1"/>
  <c r="AP265" i="1" s="1"/>
  <c r="AO265" i="1" s="1"/>
  <c r="AN265" i="1" s="1"/>
  <c r="AM265" i="1" s="1"/>
  <c r="AL265" i="1" s="1"/>
  <c r="AK265" i="1" s="1"/>
  <c r="AT442" i="1"/>
  <c r="AS442" i="1" s="1"/>
  <c r="AR442" i="1" s="1"/>
  <c r="AQ442" i="1" s="1"/>
  <c r="AP442" i="1" s="1"/>
  <c r="AO442" i="1" s="1"/>
  <c r="AN442" i="1" s="1"/>
  <c r="AM442" i="1" s="1"/>
  <c r="AL442" i="1" s="1"/>
  <c r="AJ442" i="1" s="1"/>
  <c r="AT178" i="1"/>
  <c r="AS178" i="1" s="1"/>
  <c r="AR178" i="1" s="1"/>
  <c r="AQ178" i="1" s="1"/>
  <c r="AP178" i="1" s="1"/>
  <c r="AO178" i="1" s="1"/>
  <c r="AN178" i="1" s="1"/>
  <c r="AM178" i="1" s="1"/>
  <c r="AL178" i="1" s="1"/>
  <c r="AT43" i="1"/>
  <c r="AS43" i="1"/>
  <c r="AR43" i="1" s="1"/>
  <c r="AQ43" i="1" s="1"/>
  <c r="AP43" i="1" s="1"/>
  <c r="AO43" i="1" s="1"/>
  <c r="AN43" i="1" s="1"/>
  <c r="AM43" i="1" s="1"/>
  <c r="AL43" i="1" s="1"/>
  <c r="AT158" i="1"/>
  <c r="AS158" i="1" s="1"/>
  <c r="AR158" i="1" s="1"/>
  <c r="AQ158" i="1" s="1"/>
  <c r="AP158" i="1" s="1"/>
  <c r="AO158" i="1" s="1"/>
  <c r="AN158" i="1" s="1"/>
  <c r="AM158" i="1" s="1"/>
  <c r="AL158" i="1" s="1"/>
  <c r="AT456" i="1"/>
  <c r="AS456" i="1" s="1"/>
  <c r="AR456" i="1" s="1"/>
  <c r="AQ456" i="1" s="1"/>
  <c r="AP456" i="1" s="1"/>
  <c r="AO456" i="1" s="1"/>
  <c r="AN456" i="1" s="1"/>
  <c r="AM456" i="1" s="1"/>
  <c r="AL456" i="1" s="1"/>
  <c r="BK84" i="1"/>
  <c r="BJ84" i="1"/>
  <c r="BI84" i="1" s="1"/>
  <c r="BH84" i="1" s="1"/>
  <c r="BG84" i="1" s="1"/>
  <c r="BF84" i="1"/>
  <c r="BE84" i="1" s="1"/>
  <c r="BD84" i="1" s="1"/>
  <c r="BC84" i="1" s="1"/>
  <c r="BK19" i="1"/>
  <c r="BJ19" i="1" s="1"/>
  <c r="BI19" i="1" s="1"/>
  <c r="BH19" i="1" s="1"/>
  <c r="BG19" i="1" s="1"/>
  <c r="BF19" i="1" s="1"/>
  <c r="BE19" i="1"/>
  <c r="BD19" i="1" s="1"/>
  <c r="BC19" i="1" s="1"/>
  <c r="AT355" i="1"/>
  <c r="AS355" i="1" s="1"/>
  <c r="AR355" i="1" s="1"/>
  <c r="AQ355" i="1" s="1"/>
  <c r="AP355" i="1" s="1"/>
  <c r="AO355" i="1" s="1"/>
  <c r="AN355" i="1" s="1"/>
  <c r="AM355" i="1" s="1"/>
  <c r="AL355" i="1" s="1"/>
  <c r="AJ355" i="1" s="1"/>
  <c r="AT69" i="1"/>
  <c r="AS69" i="1" s="1"/>
  <c r="AR69" i="1" s="1"/>
  <c r="AQ69" i="1" s="1"/>
  <c r="AP69" i="1" s="1"/>
  <c r="AO69" i="1" s="1"/>
  <c r="AN69" i="1" s="1"/>
  <c r="AM69" i="1" s="1"/>
  <c r="AL69" i="1" s="1"/>
  <c r="AT93" i="1"/>
  <c r="AS93" i="1" s="1"/>
  <c r="AR93" i="1" s="1"/>
  <c r="AQ93" i="1" s="1"/>
  <c r="AP93" i="1" s="1"/>
  <c r="AO93" i="1" s="1"/>
  <c r="AN93" i="1" s="1"/>
  <c r="AM93" i="1" s="1"/>
  <c r="AL93" i="1" s="1"/>
  <c r="AT340" i="1"/>
  <c r="AS340" i="1" s="1"/>
  <c r="AR340" i="1" s="1"/>
  <c r="AQ340" i="1" s="1"/>
  <c r="AP340" i="1" s="1"/>
  <c r="AO340" i="1" s="1"/>
  <c r="AN340" i="1" s="1"/>
  <c r="AM340" i="1" s="1"/>
  <c r="AL340" i="1" s="1"/>
  <c r="AT302" i="1"/>
  <c r="AS302" i="1" s="1"/>
  <c r="AR302" i="1" s="1"/>
  <c r="AQ302" i="1" s="1"/>
  <c r="AP302" i="1" s="1"/>
  <c r="AO302" i="1" s="1"/>
  <c r="AN302" i="1" s="1"/>
  <c r="AM302" i="1" s="1"/>
  <c r="AL302" i="1" s="1"/>
  <c r="AI302" i="1" s="1"/>
  <c r="AT626" i="1"/>
  <c r="AS626" i="1" s="1"/>
  <c r="AR626" i="1" s="1"/>
  <c r="AQ626" i="1" s="1"/>
  <c r="AP626" i="1" s="1"/>
  <c r="AO626" i="1" s="1"/>
  <c r="AN626" i="1" s="1"/>
  <c r="AM626" i="1" s="1"/>
  <c r="AL626" i="1" s="1"/>
  <c r="BK111" i="1"/>
  <c r="BJ111" i="1"/>
  <c r="BI111" i="1" s="1"/>
  <c r="BH111" i="1" s="1"/>
  <c r="BG111" i="1" s="1"/>
  <c r="BF111" i="1" s="1"/>
  <c r="BE111" i="1" s="1"/>
  <c r="BD111" i="1" s="1"/>
  <c r="BC111" i="1" s="1"/>
  <c r="AT101" i="1"/>
  <c r="AS101" i="1" s="1"/>
  <c r="AR101" i="1" s="1"/>
  <c r="AQ101" i="1" s="1"/>
  <c r="AP101" i="1" s="1"/>
  <c r="AO101" i="1" s="1"/>
  <c r="AN101" i="1" s="1"/>
  <c r="AM101" i="1" s="1"/>
  <c r="AL101" i="1" s="1"/>
  <c r="AT551" i="1"/>
  <c r="AS551" i="1" s="1"/>
  <c r="AR551" i="1" s="1"/>
  <c r="AQ551" i="1" s="1"/>
  <c r="AP551" i="1" s="1"/>
  <c r="AO551" i="1" s="1"/>
  <c r="AN551" i="1" s="1"/>
  <c r="AM551" i="1" s="1"/>
  <c r="AL551" i="1" s="1"/>
  <c r="AQ611" i="1"/>
  <c r="AP611" i="1" s="1"/>
  <c r="AO611" i="1" s="1"/>
  <c r="AN611" i="1" s="1"/>
  <c r="AM611" i="1" s="1"/>
  <c r="AL611" i="1" s="1"/>
  <c r="AT611" i="1"/>
  <c r="AS611" i="1" s="1"/>
  <c r="AR611" i="1" s="1"/>
  <c r="AT543" i="1"/>
  <c r="AS543" i="1" s="1"/>
  <c r="AR543" i="1" s="1"/>
  <c r="AQ543" i="1" s="1"/>
  <c r="AP543" i="1" s="1"/>
  <c r="AO543" i="1" s="1"/>
  <c r="AN543" i="1" s="1"/>
  <c r="AM543" i="1" s="1"/>
  <c r="AL543" i="1" s="1"/>
  <c r="AT522" i="1"/>
  <c r="AS522" i="1"/>
  <c r="AR522" i="1" s="1"/>
  <c r="AQ522" i="1" s="1"/>
  <c r="AP522" i="1" s="1"/>
  <c r="AO522" i="1" s="1"/>
  <c r="AN522" i="1" s="1"/>
  <c r="AM522" i="1" s="1"/>
  <c r="AL522" i="1" s="1"/>
  <c r="AT573" i="1"/>
  <c r="AS573" i="1"/>
  <c r="AR573" i="1" s="1"/>
  <c r="AQ573" i="1" s="1"/>
  <c r="AP573" i="1" s="1"/>
  <c r="AO573" i="1" s="1"/>
  <c r="AN573" i="1" s="1"/>
  <c r="AM573" i="1" s="1"/>
  <c r="AL573" i="1" s="1"/>
  <c r="AK573" i="1" s="1"/>
  <c r="AT361" i="1"/>
  <c r="AS361" i="1"/>
  <c r="AR361" i="1" s="1"/>
  <c r="AQ361" i="1" s="1"/>
  <c r="AP361" i="1" s="1"/>
  <c r="AO361" i="1" s="1"/>
  <c r="AN361" i="1" s="1"/>
  <c r="AM361" i="1" s="1"/>
  <c r="AL361" i="1" s="1"/>
  <c r="AT128" i="1"/>
  <c r="AS128" i="1"/>
  <c r="AR128" i="1" s="1"/>
  <c r="AQ128" i="1" s="1"/>
  <c r="AP128" i="1" s="1"/>
  <c r="AO128" i="1" s="1"/>
  <c r="AN128" i="1" s="1"/>
  <c r="AM128" i="1" s="1"/>
  <c r="AL128" i="1" s="1"/>
  <c r="AT40" i="1"/>
  <c r="AS40" i="1" s="1"/>
  <c r="AR40" i="1" s="1"/>
  <c r="AQ40" i="1" s="1"/>
  <c r="AP40" i="1" s="1"/>
  <c r="AO40" i="1" s="1"/>
  <c r="AN40" i="1" s="1"/>
  <c r="AM40" i="1" s="1"/>
  <c r="AL40" i="1" s="1"/>
  <c r="AT582" i="1"/>
  <c r="AS582" i="1"/>
  <c r="AR582" i="1" s="1"/>
  <c r="AQ582" i="1" s="1"/>
  <c r="AP582" i="1" s="1"/>
  <c r="AO582" i="1"/>
  <c r="AN582" i="1" s="1"/>
  <c r="AM582" i="1" s="1"/>
  <c r="AL582" i="1" s="1"/>
  <c r="CF248" i="4"/>
  <c r="CE248" i="4" s="1"/>
  <c r="CD248" i="4" s="1"/>
  <c r="CC248" i="4" s="1"/>
  <c r="CB248" i="4" s="1"/>
  <c r="CA248" i="4" s="1"/>
  <c r="BZ248" i="4" s="1"/>
  <c r="BY248" i="4" s="1"/>
  <c r="BX248" i="4" s="1"/>
  <c r="CF240" i="4"/>
  <c r="CE240" i="4" s="1"/>
  <c r="CD240" i="4" s="1"/>
  <c r="CC240" i="4" s="1"/>
  <c r="CB240" i="4" s="1"/>
  <c r="CA240" i="4" s="1"/>
  <c r="BZ240" i="4" s="1"/>
  <c r="BY240" i="4" s="1"/>
  <c r="BX240" i="4" s="1"/>
  <c r="CF232" i="4"/>
  <c r="CE232" i="4" s="1"/>
  <c r="CD232" i="4" s="1"/>
  <c r="CC232" i="4" s="1"/>
  <c r="CB232" i="4" s="1"/>
  <c r="CA232" i="4" s="1"/>
  <c r="BZ232" i="4" s="1"/>
  <c r="BY232" i="4" s="1"/>
  <c r="BX232" i="4" s="1"/>
  <c r="CF224" i="4"/>
  <c r="CE224" i="4"/>
  <c r="CD224" i="4"/>
  <c r="CC224" i="4" s="1"/>
  <c r="CB224" i="4" s="1"/>
  <c r="CA224" i="4" s="1"/>
  <c r="BZ224" i="4" s="1"/>
  <c r="BY224" i="4" s="1"/>
  <c r="BX224" i="4" s="1"/>
  <c r="CF216" i="4"/>
  <c r="CE216" i="4" s="1"/>
  <c r="CD216" i="4" s="1"/>
  <c r="CC216" i="4" s="1"/>
  <c r="CB216" i="4" s="1"/>
  <c r="CA216" i="4" s="1"/>
  <c r="BZ216" i="4" s="1"/>
  <c r="BY216" i="4" s="1"/>
  <c r="BX216" i="4" s="1"/>
  <c r="CF208" i="4"/>
  <c r="CE208" i="4"/>
  <c r="CD208" i="4" s="1"/>
  <c r="CC208" i="4" s="1"/>
  <c r="CB208" i="4" s="1"/>
  <c r="CA208" i="4" s="1"/>
  <c r="BZ208" i="4" s="1"/>
  <c r="BY208" i="4" s="1"/>
  <c r="BX208" i="4" s="1"/>
  <c r="CF200" i="4"/>
  <c r="CE200" i="4" s="1"/>
  <c r="CD200" i="4" s="1"/>
  <c r="CC200" i="4"/>
  <c r="CB200" i="4" s="1"/>
  <c r="CA200" i="4" s="1"/>
  <c r="BZ200" i="4" s="1"/>
  <c r="BY200" i="4" s="1"/>
  <c r="BX200" i="4" s="1"/>
  <c r="CF192" i="4"/>
  <c r="CE192" i="4" s="1"/>
  <c r="CD192" i="4" s="1"/>
  <c r="CC192" i="4" s="1"/>
  <c r="CB192" i="4" s="1"/>
  <c r="CA192" i="4" s="1"/>
  <c r="BZ192" i="4" s="1"/>
  <c r="BY192" i="4" s="1"/>
  <c r="BX192" i="4" s="1"/>
  <c r="BV192" i="4" s="1"/>
  <c r="CF184" i="4"/>
  <c r="CE184" i="4"/>
  <c r="CD184" i="4" s="1"/>
  <c r="CC184" i="4" s="1"/>
  <c r="CB184" i="4" s="1"/>
  <c r="CA184" i="4" s="1"/>
  <c r="BZ184" i="4" s="1"/>
  <c r="BY184" i="4" s="1"/>
  <c r="BX184" i="4" s="1"/>
  <c r="CF3" i="4"/>
  <c r="CE3" i="4" s="1"/>
  <c r="CD3" i="4" s="1"/>
  <c r="CC3" i="4" s="1"/>
  <c r="CB3" i="4" s="1"/>
  <c r="CA3" i="4" s="1"/>
  <c r="BZ3" i="4" s="1"/>
  <c r="BY3" i="4" s="1"/>
  <c r="BX3" i="4" s="1"/>
  <c r="CF99" i="4"/>
  <c r="CE99" i="4" s="1"/>
  <c r="CD99" i="4" s="1"/>
  <c r="CC99" i="4" s="1"/>
  <c r="CB99" i="4" s="1"/>
  <c r="CA99" i="4" s="1"/>
  <c r="BZ99" i="4" s="1"/>
  <c r="BY99" i="4"/>
  <c r="BX99" i="4" s="1"/>
  <c r="CF175" i="4"/>
  <c r="CE175" i="4"/>
  <c r="CD175" i="4" s="1"/>
  <c r="CC175" i="4" s="1"/>
  <c r="CB175" i="4" s="1"/>
  <c r="CA175" i="4" s="1"/>
  <c r="BZ175" i="4"/>
  <c r="BY175" i="4" s="1"/>
  <c r="BX175" i="4" s="1"/>
  <c r="BW175" i="4" s="1"/>
  <c r="CF167" i="4"/>
  <c r="CE167" i="4" s="1"/>
  <c r="CD167" i="4" s="1"/>
  <c r="CC167" i="4" s="1"/>
  <c r="CB167" i="4" s="1"/>
  <c r="CA167" i="4" s="1"/>
  <c r="BZ167" i="4" s="1"/>
  <c r="BY167" i="4" s="1"/>
  <c r="BX167" i="4" s="1"/>
  <c r="BX159" i="4"/>
  <c r="CF159" i="4"/>
  <c r="CE159" i="4" s="1"/>
  <c r="CD159" i="4" s="1"/>
  <c r="CC159" i="4" s="1"/>
  <c r="CB159" i="4" s="1"/>
  <c r="CA159" i="4" s="1"/>
  <c r="BZ159" i="4" s="1"/>
  <c r="BY159" i="4" s="1"/>
  <c r="CF151" i="4"/>
  <c r="CE151" i="4" s="1"/>
  <c r="CD151" i="4" s="1"/>
  <c r="CC151" i="4" s="1"/>
  <c r="CB151" i="4" s="1"/>
  <c r="CA151" i="4" s="1"/>
  <c r="BZ151" i="4" s="1"/>
  <c r="BY151" i="4" s="1"/>
  <c r="BX151" i="4" s="1"/>
  <c r="CF143" i="4"/>
  <c r="CE143" i="4" s="1"/>
  <c r="CD143" i="4" s="1"/>
  <c r="CC143" i="4" s="1"/>
  <c r="CB143" i="4" s="1"/>
  <c r="CA143" i="4" s="1"/>
  <c r="BZ143" i="4" s="1"/>
  <c r="BY143" i="4" s="1"/>
  <c r="BX143" i="4" s="1"/>
  <c r="CF135" i="4"/>
  <c r="CE135" i="4" s="1"/>
  <c r="CD135" i="4" s="1"/>
  <c r="CC135" i="4" s="1"/>
  <c r="CB135" i="4" s="1"/>
  <c r="CA135" i="4" s="1"/>
  <c r="BZ135" i="4" s="1"/>
  <c r="BY135" i="4" s="1"/>
  <c r="BX135" i="4" s="1"/>
  <c r="CF127" i="4"/>
  <c r="CE127" i="4" s="1"/>
  <c r="CD127" i="4" s="1"/>
  <c r="CC127" i="4" s="1"/>
  <c r="CB127" i="4" s="1"/>
  <c r="CA127" i="4" s="1"/>
  <c r="BZ127" i="4" s="1"/>
  <c r="BY127" i="4" s="1"/>
  <c r="BX127" i="4" s="1"/>
  <c r="BW127" i="4" s="1"/>
  <c r="CF119" i="4"/>
  <c r="CE119" i="4" s="1"/>
  <c r="CD119" i="4" s="1"/>
  <c r="CC119" i="4" s="1"/>
  <c r="CB119" i="4" s="1"/>
  <c r="CA119" i="4" s="1"/>
  <c r="BZ119" i="4" s="1"/>
  <c r="BY119" i="4" s="1"/>
  <c r="BX119" i="4" s="1"/>
  <c r="CF111" i="4"/>
  <c r="CE111" i="4" s="1"/>
  <c r="CD111" i="4" s="1"/>
  <c r="CC111" i="4" s="1"/>
  <c r="CB111" i="4" s="1"/>
  <c r="CA111" i="4" s="1"/>
  <c r="BZ111" i="4" s="1"/>
  <c r="BY111" i="4" s="1"/>
  <c r="BX111" i="4" s="1"/>
  <c r="BW111" i="4" s="1"/>
  <c r="CF96" i="4"/>
  <c r="CE96" i="4"/>
  <c r="CD96" i="4" s="1"/>
  <c r="CC96" i="4" s="1"/>
  <c r="CB96" i="4" s="1"/>
  <c r="CA96" i="4" s="1"/>
  <c r="BZ96" i="4" s="1"/>
  <c r="BY96" i="4" s="1"/>
  <c r="BX96" i="4" s="1"/>
  <c r="CF82" i="4"/>
  <c r="CE82" i="4" s="1"/>
  <c r="CD82" i="4" s="1"/>
  <c r="CC82" i="4" s="1"/>
  <c r="CB82" i="4" s="1"/>
  <c r="CA82" i="4" s="1"/>
  <c r="BZ82" i="4" s="1"/>
  <c r="BY82" i="4" s="1"/>
  <c r="BX82" i="4" s="1"/>
  <c r="CF74" i="4"/>
  <c r="CE74" i="4" s="1"/>
  <c r="CD74" i="4" s="1"/>
  <c r="CC74" i="4" s="1"/>
  <c r="CB74" i="4" s="1"/>
  <c r="CA74" i="4" s="1"/>
  <c r="BZ74" i="4" s="1"/>
  <c r="BY74" i="4" s="1"/>
  <c r="BX74" i="4" s="1"/>
  <c r="BV74" i="4" s="1"/>
  <c r="CF50" i="4"/>
  <c r="CE50" i="4" s="1"/>
  <c r="CD50" i="4" s="1"/>
  <c r="CC50" i="4" s="1"/>
  <c r="CB50" i="4" s="1"/>
  <c r="CA50" i="4" s="1"/>
  <c r="BZ50" i="4" s="1"/>
  <c r="BY50" i="4" s="1"/>
  <c r="BX50" i="4" s="1"/>
  <c r="CF42" i="4"/>
  <c r="CE42" i="4" s="1"/>
  <c r="CD42" i="4" s="1"/>
  <c r="CC42" i="4"/>
  <c r="CB42" i="4" s="1"/>
  <c r="CA42" i="4" s="1"/>
  <c r="BZ42" i="4" s="1"/>
  <c r="BY42" i="4" s="1"/>
  <c r="BX42" i="4" s="1"/>
  <c r="CF19" i="4"/>
  <c r="CE19" i="4" s="1"/>
  <c r="CD19" i="4" s="1"/>
  <c r="CC19" i="4" s="1"/>
  <c r="CB19" i="4" s="1"/>
  <c r="CA19" i="4" s="1"/>
  <c r="BZ19" i="4" s="1"/>
  <c r="BY19" i="4" s="1"/>
  <c r="BX19" i="4" s="1"/>
  <c r="AT656" i="4"/>
  <c r="AS656" i="4" s="1"/>
  <c r="AR656" i="4" s="1"/>
  <c r="AQ656" i="4" s="1"/>
  <c r="AP656" i="4" s="1"/>
  <c r="AO656" i="4" s="1"/>
  <c r="AN656" i="4" s="1"/>
  <c r="AM656" i="4" s="1"/>
  <c r="AL656" i="4" s="1"/>
  <c r="AT666" i="4"/>
  <c r="AS666" i="4" s="1"/>
  <c r="AR666" i="4" s="1"/>
  <c r="AQ666" i="4" s="1"/>
  <c r="AP666" i="4" s="1"/>
  <c r="AO666" i="4" s="1"/>
  <c r="AN666" i="4" s="1"/>
  <c r="AM666" i="4" s="1"/>
  <c r="AL666" i="4" s="1"/>
  <c r="AT622" i="4"/>
  <c r="AS622" i="4" s="1"/>
  <c r="AR622" i="4" s="1"/>
  <c r="AQ622" i="4" s="1"/>
  <c r="AP622" i="4" s="1"/>
  <c r="AO622" i="4" s="1"/>
  <c r="AN622" i="4" s="1"/>
  <c r="AM622" i="4" s="1"/>
  <c r="AL622" i="4" s="1"/>
  <c r="I45" i="4"/>
  <c r="AT601" i="1"/>
  <c r="AS601" i="1" s="1"/>
  <c r="AR601" i="1" s="1"/>
  <c r="AQ601" i="1" s="1"/>
  <c r="AP601" i="1" s="1"/>
  <c r="AO601" i="1" s="1"/>
  <c r="AN601" i="1" s="1"/>
  <c r="AM601" i="1" s="1"/>
  <c r="AL601" i="1" s="1"/>
  <c r="AT177" i="1"/>
  <c r="AS177" i="1"/>
  <c r="AR177" i="1" s="1"/>
  <c r="AQ177" i="1" s="1"/>
  <c r="AP177" i="1" s="1"/>
  <c r="AO177" i="1" s="1"/>
  <c r="AN177" i="1" s="1"/>
  <c r="AM177" i="1" s="1"/>
  <c r="AL177" i="1" s="1"/>
  <c r="AT115" i="1"/>
  <c r="AS115" i="1" s="1"/>
  <c r="AR115" i="1" s="1"/>
  <c r="AQ115" i="1" s="1"/>
  <c r="AP115" i="1" s="1"/>
  <c r="AO115" i="1" s="1"/>
  <c r="AN115" i="1" s="1"/>
  <c r="AM115" i="1" s="1"/>
  <c r="AL115" i="1" s="1"/>
  <c r="AT341" i="1"/>
  <c r="AS341" i="1" s="1"/>
  <c r="AR341" i="1" s="1"/>
  <c r="AQ341" i="1" s="1"/>
  <c r="AP341" i="1" s="1"/>
  <c r="AO341" i="1" s="1"/>
  <c r="AN341" i="1" s="1"/>
  <c r="AM341" i="1" s="1"/>
  <c r="AL341" i="1" s="1"/>
  <c r="AT660" i="1"/>
  <c r="AS660" i="1" s="1"/>
  <c r="AR660" i="1" s="1"/>
  <c r="AQ660" i="1" s="1"/>
  <c r="AP660" i="1"/>
  <c r="AO660" i="1" s="1"/>
  <c r="AN660" i="1" s="1"/>
  <c r="AM660" i="1" s="1"/>
  <c r="AL660" i="1" s="1"/>
  <c r="AT538" i="1"/>
  <c r="AS538" i="1" s="1"/>
  <c r="AR538" i="1" s="1"/>
  <c r="AQ538" i="1"/>
  <c r="AP538" i="1" s="1"/>
  <c r="AO538" i="1" s="1"/>
  <c r="AN538" i="1" s="1"/>
  <c r="AM538" i="1" s="1"/>
  <c r="AL538" i="1" s="1"/>
  <c r="BK11" i="1"/>
  <c r="BJ11" i="1"/>
  <c r="BI11" i="1" s="1"/>
  <c r="BH11" i="1" s="1"/>
  <c r="BG11" i="1" s="1"/>
  <c r="BF11" i="1" s="1"/>
  <c r="BE11" i="1" s="1"/>
  <c r="BD11" i="1" s="1"/>
  <c r="BC11" i="1" s="1"/>
  <c r="AT457" i="1"/>
  <c r="AS457" i="1" s="1"/>
  <c r="AR457" i="1" s="1"/>
  <c r="AQ457" i="1" s="1"/>
  <c r="AP457" i="1" s="1"/>
  <c r="AO457" i="1" s="1"/>
  <c r="AN457" i="1" s="1"/>
  <c r="AM457" i="1" s="1"/>
  <c r="AL457" i="1" s="1"/>
  <c r="AT50" i="1"/>
  <c r="AS50" i="1"/>
  <c r="AR50" i="1" s="1"/>
  <c r="AQ50" i="1" s="1"/>
  <c r="AP50" i="1" s="1"/>
  <c r="AO50" i="1" s="1"/>
  <c r="AN50" i="1" s="1"/>
  <c r="AM50" i="1" s="1"/>
  <c r="AL50" i="1" s="1"/>
  <c r="AK50" i="1" s="1"/>
  <c r="AT80" i="1"/>
  <c r="AS80" i="1" s="1"/>
  <c r="AR80" i="1" s="1"/>
  <c r="AQ80" i="1" s="1"/>
  <c r="AP80" i="1" s="1"/>
  <c r="AO80" i="1" s="1"/>
  <c r="AN80" i="1" s="1"/>
  <c r="AM80" i="1" s="1"/>
  <c r="AL80" i="1" s="1"/>
  <c r="BK5" i="1"/>
  <c r="BJ5" i="1" s="1"/>
  <c r="BI5" i="1" s="1"/>
  <c r="BH5" i="1" s="1"/>
  <c r="BG5" i="1" s="1"/>
  <c r="BF5" i="1" s="1"/>
  <c r="BE5" i="1" s="1"/>
  <c r="BD5" i="1" s="1"/>
  <c r="BC5" i="1" s="1"/>
  <c r="AT52" i="1"/>
  <c r="AS52" i="1" s="1"/>
  <c r="AR52" i="1"/>
  <c r="AQ52" i="1" s="1"/>
  <c r="AP52" i="1" s="1"/>
  <c r="AO52" i="1" s="1"/>
  <c r="AN52" i="1" s="1"/>
  <c r="AM52" i="1" s="1"/>
  <c r="AL52" i="1" s="1"/>
  <c r="CF238" i="4"/>
  <c r="CE238" i="4" s="1"/>
  <c r="CD238" i="4" s="1"/>
  <c r="CC238" i="4" s="1"/>
  <c r="CB238" i="4" s="1"/>
  <c r="CA238" i="4" s="1"/>
  <c r="BZ238" i="4" s="1"/>
  <c r="BY238" i="4" s="1"/>
  <c r="BX238" i="4" s="1"/>
  <c r="CF198" i="4"/>
  <c r="CE198" i="4" s="1"/>
  <c r="CD198" i="4" s="1"/>
  <c r="CC198" i="4" s="1"/>
  <c r="CB198" i="4" s="1"/>
  <c r="CA198" i="4" s="1"/>
  <c r="BZ198" i="4" s="1"/>
  <c r="BY198" i="4" s="1"/>
  <c r="BX198" i="4" s="1"/>
  <c r="BV198" i="4" s="1"/>
  <c r="K703" i="1"/>
  <c r="AT366" i="1"/>
  <c r="AS366" i="1" s="1"/>
  <c r="AR366" i="1" s="1"/>
  <c r="AQ366" i="1" s="1"/>
  <c r="AP366" i="1" s="1"/>
  <c r="AO366" i="1" s="1"/>
  <c r="AN366" i="1" s="1"/>
  <c r="AM366" i="1" s="1"/>
  <c r="AL366" i="1" s="1"/>
  <c r="AT102" i="1"/>
  <c r="AS102" i="1" s="1"/>
  <c r="AR102" i="1" s="1"/>
  <c r="AQ102" i="1" s="1"/>
  <c r="AP102" i="1" s="1"/>
  <c r="AO102" i="1" s="1"/>
  <c r="AN102" i="1" s="1"/>
  <c r="AM102" i="1" s="1"/>
  <c r="AL102" i="1" s="1"/>
  <c r="AT604" i="1"/>
  <c r="AS604" i="1" s="1"/>
  <c r="AR604" i="1" s="1"/>
  <c r="AQ604" i="1" s="1"/>
  <c r="AP604" i="1" s="1"/>
  <c r="AO604" i="1" s="1"/>
  <c r="AN604" i="1" s="1"/>
  <c r="AM604" i="1" s="1"/>
  <c r="AL604" i="1" s="1"/>
  <c r="AT147" i="1"/>
  <c r="AS147" i="1" s="1"/>
  <c r="AR147" i="1" s="1"/>
  <c r="AQ147" i="1"/>
  <c r="AP147" i="1" s="1"/>
  <c r="AO147" i="1" s="1"/>
  <c r="AN147" i="1" s="1"/>
  <c r="AM147" i="1" s="1"/>
  <c r="AL147" i="1" s="1"/>
  <c r="AK147" i="1" s="1"/>
  <c r="AT120" i="1"/>
  <c r="AS120" i="1"/>
  <c r="AR120" i="1" s="1"/>
  <c r="AQ120" i="1" s="1"/>
  <c r="AP120" i="1" s="1"/>
  <c r="AO120" i="1" s="1"/>
  <c r="AN120" i="1" s="1"/>
  <c r="AM120" i="1" s="1"/>
  <c r="AL120" i="1" s="1"/>
  <c r="AT23" i="1"/>
  <c r="AS23" i="1" s="1"/>
  <c r="AR23" i="1" s="1"/>
  <c r="AQ23" i="1" s="1"/>
  <c r="AP23" i="1" s="1"/>
  <c r="AO23" i="1" s="1"/>
  <c r="AN23" i="1" s="1"/>
  <c r="AM23" i="1" s="1"/>
  <c r="AL23" i="1" s="1"/>
  <c r="BK60" i="1"/>
  <c r="BJ60" i="1" s="1"/>
  <c r="BI60" i="1" s="1"/>
  <c r="BH60" i="1" s="1"/>
  <c r="BG60" i="1" s="1"/>
  <c r="BF60" i="1" s="1"/>
  <c r="BE60" i="1" s="1"/>
  <c r="BD60" i="1" s="1"/>
  <c r="BC60" i="1" s="1"/>
  <c r="AT53" i="1"/>
  <c r="AS53" i="1" s="1"/>
  <c r="AR53" i="1"/>
  <c r="AQ53" i="1" s="1"/>
  <c r="AP53" i="1" s="1"/>
  <c r="AO53" i="1" s="1"/>
  <c r="AN53" i="1" s="1"/>
  <c r="AM53" i="1" s="1"/>
  <c r="AL53" i="1" s="1"/>
  <c r="AT137" i="1"/>
  <c r="AS137" i="1" s="1"/>
  <c r="AR137" i="1" s="1"/>
  <c r="AQ137" i="1" s="1"/>
  <c r="AP137" i="1" s="1"/>
  <c r="AO137" i="1" s="1"/>
  <c r="AN137" i="1" s="1"/>
  <c r="AM137" i="1" s="1"/>
  <c r="AL137" i="1" s="1"/>
  <c r="AT189" i="1"/>
  <c r="AS189" i="1" s="1"/>
  <c r="AR189" i="1" s="1"/>
  <c r="AQ189" i="1" s="1"/>
  <c r="AP189" i="1" s="1"/>
  <c r="AO189" i="1" s="1"/>
  <c r="AN189" i="1" s="1"/>
  <c r="AM189" i="1" s="1"/>
  <c r="AL189" i="1" s="1"/>
  <c r="BK101" i="1"/>
  <c r="BJ101" i="1" s="1"/>
  <c r="BI101" i="1" s="1"/>
  <c r="BH101" i="1" s="1"/>
  <c r="BG101" i="1" s="1"/>
  <c r="BF101" i="1"/>
  <c r="BE101" i="1" s="1"/>
  <c r="BD101" i="1" s="1"/>
  <c r="BC101" i="1" s="1"/>
  <c r="AT208" i="1"/>
  <c r="AS208" i="1"/>
  <c r="AR208" i="1" s="1"/>
  <c r="AQ208" i="1" s="1"/>
  <c r="AP208" i="1" s="1"/>
  <c r="AO208" i="1" s="1"/>
  <c r="AN208" i="1" s="1"/>
  <c r="AM208" i="1"/>
  <c r="AL208" i="1" s="1"/>
  <c r="AT529" i="1"/>
  <c r="AS529" i="1" s="1"/>
  <c r="AR529" i="1"/>
  <c r="AQ529" i="1" s="1"/>
  <c r="AP529" i="1" s="1"/>
  <c r="AO529" i="1" s="1"/>
  <c r="AN529" i="1" s="1"/>
  <c r="AM529" i="1" s="1"/>
  <c r="AL529" i="1" s="1"/>
  <c r="AT430" i="1"/>
  <c r="AS430" i="1" s="1"/>
  <c r="AR430" i="1" s="1"/>
  <c r="AQ430" i="1" s="1"/>
  <c r="AP430" i="1" s="1"/>
  <c r="AO430" i="1" s="1"/>
  <c r="AN430" i="1" s="1"/>
  <c r="AM430" i="1" s="1"/>
  <c r="AL430" i="1" s="1"/>
  <c r="AT674" i="1"/>
  <c r="AS674" i="1" s="1"/>
  <c r="AR674" i="1" s="1"/>
  <c r="AQ674" i="1" s="1"/>
  <c r="AP674" i="1" s="1"/>
  <c r="AO674" i="1" s="1"/>
  <c r="AN674" i="1" s="1"/>
  <c r="AM674" i="1" s="1"/>
  <c r="AL674" i="1" s="1"/>
  <c r="AT622" i="1"/>
  <c r="AS622" i="1"/>
  <c r="AR622" i="1" s="1"/>
  <c r="AQ622" i="1" s="1"/>
  <c r="AP622" i="1" s="1"/>
  <c r="AO622" i="1" s="1"/>
  <c r="AN622" i="1" s="1"/>
  <c r="AM622" i="1" s="1"/>
  <c r="AL622" i="1" s="1"/>
  <c r="AT51" i="1"/>
  <c r="AS51" i="1"/>
  <c r="AR51" i="1" s="1"/>
  <c r="AQ51" i="1" s="1"/>
  <c r="AP51" i="1" s="1"/>
  <c r="AO51" i="1" s="1"/>
  <c r="AN51" i="1" s="1"/>
  <c r="AM51" i="1" s="1"/>
  <c r="AL51" i="1" s="1"/>
  <c r="AT310" i="1"/>
  <c r="AS310" i="1" s="1"/>
  <c r="AR310" i="1" s="1"/>
  <c r="AQ310" i="1" s="1"/>
  <c r="AP310" i="1"/>
  <c r="AO310" i="1" s="1"/>
  <c r="AN310" i="1" s="1"/>
  <c r="AM310" i="1" s="1"/>
  <c r="AL310" i="1" s="1"/>
  <c r="AT608" i="1"/>
  <c r="AS608" i="1"/>
  <c r="AR608" i="1" s="1"/>
  <c r="AQ608" i="1" s="1"/>
  <c r="AP608" i="1" s="1"/>
  <c r="AO608" i="1" s="1"/>
  <c r="AN608" i="1" s="1"/>
  <c r="AM608" i="1" s="1"/>
  <c r="AL608" i="1" s="1"/>
  <c r="AT309" i="1"/>
  <c r="AS309" i="1"/>
  <c r="AR309" i="1" s="1"/>
  <c r="AQ309" i="1" s="1"/>
  <c r="AP309" i="1" s="1"/>
  <c r="AO309" i="1" s="1"/>
  <c r="AN309" i="1" s="1"/>
  <c r="AM309" i="1" s="1"/>
  <c r="AL309" i="1" s="1"/>
  <c r="BK32" i="1"/>
  <c r="BJ32" i="1" s="1"/>
  <c r="BI32" i="1" s="1"/>
  <c r="BH32" i="1" s="1"/>
  <c r="BG32" i="1" s="1"/>
  <c r="BF32" i="1" s="1"/>
  <c r="BE32" i="1" s="1"/>
  <c r="BD32" i="1" s="1"/>
  <c r="BC32" i="1" s="1"/>
  <c r="AT90" i="1"/>
  <c r="AS90" i="1"/>
  <c r="AR90" i="1" s="1"/>
  <c r="AQ90" i="1" s="1"/>
  <c r="AP90" i="1" s="1"/>
  <c r="AO90" i="1" s="1"/>
  <c r="AN90" i="1" s="1"/>
  <c r="AM90" i="1" s="1"/>
  <c r="AL90" i="1" s="1"/>
  <c r="AT563" i="1"/>
  <c r="AS563" i="1"/>
  <c r="AR563" i="1" s="1"/>
  <c r="AQ563" i="1" s="1"/>
  <c r="AP563" i="1" s="1"/>
  <c r="AO563" i="1" s="1"/>
  <c r="AN563" i="1" s="1"/>
  <c r="AM563" i="1" s="1"/>
  <c r="AL563" i="1" s="1"/>
  <c r="AT386" i="1"/>
  <c r="AS386" i="1" s="1"/>
  <c r="AR386" i="1" s="1"/>
  <c r="AQ386" i="1" s="1"/>
  <c r="AP386" i="1" s="1"/>
  <c r="AO386" i="1" s="1"/>
  <c r="AN386" i="1" s="1"/>
  <c r="AM386" i="1" s="1"/>
  <c r="AL386" i="1" s="1"/>
  <c r="AT402" i="1"/>
  <c r="AS402" i="1" s="1"/>
  <c r="AR402" i="1" s="1"/>
  <c r="AQ402" i="1" s="1"/>
  <c r="AP402" i="1" s="1"/>
  <c r="AO402" i="1" s="1"/>
  <c r="AN402" i="1" s="1"/>
  <c r="AM402" i="1" s="1"/>
  <c r="AL402" i="1" s="1"/>
  <c r="AT492" i="1"/>
  <c r="AS492" i="1" s="1"/>
  <c r="AR492" i="1"/>
  <c r="AQ492" i="1" s="1"/>
  <c r="AP492" i="1" s="1"/>
  <c r="AO492" i="1" s="1"/>
  <c r="AN492" i="1" s="1"/>
  <c r="AM492" i="1" s="1"/>
  <c r="AL492" i="1" s="1"/>
  <c r="AT389" i="1"/>
  <c r="AS389" i="1"/>
  <c r="AR389" i="1" s="1"/>
  <c r="AQ389" i="1" s="1"/>
  <c r="AP389" i="1" s="1"/>
  <c r="AO389" i="1" s="1"/>
  <c r="AN389" i="1" s="1"/>
  <c r="AM389" i="1" s="1"/>
  <c r="AL389" i="1" s="1"/>
  <c r="AT112" i="1"/>
  <c r="AS112" i="1" s="1"/>
  <c r="AR112" i="1" s="1"/>
  <c r="AQ112" i="1" s="1"/>
  <c r="AP112" i="1" s="1"/>
  <c r="AO112" i="1" s="1"/>
  <c r="AN112" i="1" s="1"/>
  <c r="AM112" i="1" s="1"/>
  <c r="AL112" i="1" s="1"/>
  <c r="AT304" i="1"/>
  <c r="AS304" i="1" s="1"/>
  <c r="AR304" i="1" s="1"/>
  <c r="AQ304" i="1" s="1"/>
  <c r="AP304" i="1" s="1"/>
  <c r="AO304" i="1" s="1"/>
  <c r="AN304" i="1" s="1"/>
  <c r="AM304" i="1" s="1"/>
  <c r="AL304" i="1" s="1"/>
  <c r="AT596" i="1"/>
  <c r="AS596" i="1" s="1"/>
  <c r="AR596" i="1"/>
  <c r="AQ596" i="1" s="1"/>
  <c r="AP596" i="1" s="1"/>
  <c r="AO596" i="1" s="1"/>
  <c r="AN596" i="1" s="1"/>
  <c r="AM596" i="1" s="1"/>
  <c r="AL596" i="1" s="1"/>
  <c r="BK30" i="1"/>
  <c r="BJ30" i="1"/>
  <c r="BI30" i="1" s="1"/>
  <c r="BH30" i="1" s="1"/>
  <c r="BG30" i="1" s="1"/>
  <c r="BF30" i="1" s="1"/>
  <c r="BE30" i="1" s="1"/>
  <c r="BD30" i="1" s="1"/>
  <c r="BC30" i="1" s="1"/>
  <c r="AT131" i="1"/>
  <c r="AS131" i="1" s="1"/>
  <c r="AR131" i="1" s="1"/>
  <c r="AQ131" i="1" s="1"/>
  <c r="AP131" i="1" s="1"/>
  <c r="AO131" i="1" s="1"/>
  <c r="AN131" i="1" s="1"/>
  <c r="AM131" i="1" s="1"/>
  <c r="AL131" i="1" s="1"/>
  <c r="AT585" i="1"/>
  <c r="AS585" i="1" s="1"/>
  <c r="AR585" i="1" s="1"/>
  <c r="AQ585" i="1" s="1"/>
  <c r="AP585" i="1"/>
  <c r="AO585" i="1" s="1"/>
  <c r="AN585" i="1" s="1"/>
  <c r="AM585" i="1" s="1"/>
  <c r="AL585" i="1" s="1"/>
  <c r="AT643" i="1"/>
  <c r="AS643" i="1" s="1"/>
  <c r="AR643" i="1" s="1"/>
  <c r="AQ643" i="1" s="1"/>
  <c r="AP643" i="1" s="1"/>
  <c r="AO643" i="1" s="1"/>
  <c r="AN643" i="1" s="1"/>
  <c r="AM643" i="1" s="1"/>
  <c r="AL643" i="1" s="1"/>
  <c r="AT519" i="1"/>
  <c r="AS519" i="1" s="1"/>
  <c r="AR519" i="1" s="1"/>
  <c r="AQ519" i="1" s="1"/>
  <c r="AP519" i="1" s="1"/>
  <c r="AO519" i="1" s="1"/>
  <c r="AN519" i="1" s="1"/>
  <c r="AM519" i="1" s="1"/>
  <c r="AL519" i="1" s="1"/>
  <c r="AN526" i="1"/>
  <c r="AM526" i="1" s="1"/>
  <c r="AL526" i="1" s="1"/>
  <c r="AT526" i="1"/>
  <c r="AS526" i="1" s="1"/>
  <c r="AR526" i="1" s="1"/>
  <c r="AQ526" i="1" s="1"/>
  <c r="AP526" i="1" s="1"/>
  <c r="AO526" i="1" s="1"/>
  <c r="AT437" i="1"/>
  <c r="AS437" i="1" s="1"/>
  <c r="AR437" i="1" s="1"/>
  <c r="AQ437" i="1" s="1"/>
  <c r="AP437" i="1" s="1"/>
  <c r="AO437" i="1" s="1"/>
  <c r="AN437" i="1" s="1"/>
  <c r="AM437" i="1" s="1"/>
  <c r="AL437" i="1" s="1"/>
  <c r="AT353" i="1"/>
  <c r="AS353" i="1" s="1"/>
  <c r="AR353" i="1" s="1"/>
  <c r="AQ353" i="1"/>
  <c r="AP353" i="1" s="1"/>
  <c r="AO353" i="1" s="1"/>
  <c r="AN353" i="1" s="1"/>
  <c r="AM353" i="1" s="1"/>
  <c r="AL353" i="1" s="1"/>
  <c r="AQ678" i="1"/>
  <c r="AP678" i="1" s="1"/>
  <c r="AO678" i="1" s="1"/>
  <c r="AN678" i="1" s="1"/>
  <c r="AM678" i="1" s="1"/>
  <c r="AL678" i="1" s="1"/>
  <c r="AT678" i="1"/>
  <c r="AS678" i="1" s="1"/>
  <c r="AR678" i="1" s="1"/>
  <c r="AT630" i="1"/>
  <c r="AS630" i="1" s="1"/>
  <c r="AR630" i="1" s="1"/>
  <c r="AQ630" i="1" s="1"/>
  <c r="AP630" i="1" s="1"/>
  <c r="AO630" i="1"/>
  <c r="AN630" i="1" s="1"/>
  <c r="AM630" i="1" s="1"/>
  <c r="AL630" i="1" s="1"/>
  <c r="AI630" i="1" s="1"/>
  <c r="AT377" i="1"/>
  <c r="AS377" i="1" s="1"/>
  <c r="AR377" i="1" s="1"/>
  <c r="AQ377" i="1" s="1"/>
  <c r="AP377" i="1" s="1"/>
  <c r="AO377" i="1" s="1"/>
  <c r="AN377" i="1" s="1"/>
  <c r="AM377" i="1" s="1"/>
  <c r="AL377" i="1" s="1"/>
  <c r="AT24" i="1"/>
  <c r="AS24" i="1" s="1"/>
  <c r="AR24" i="1" s="1"/>
  <c r="AQ24" i="1" s="1"/>
  <c r="AP24" i="1" s="1"/>
  <c r="AO24" i="1" s="1"/>
  <c r="AN24" i="1" s="1"/>
  <c r="AM24" i="1" s="1"/>
  <c r="AL24" i="1" s="1"/>
  <c r="AT132" i="1"/>
  <c r="AS132" i="1" s="1"/>
  <c r="AR132" i="1" s="1"/>
  <c r="AQ132" i="1" s="1"/>
  <c r="AP132" i="1" s="1"/>
  <c r="AO132" i="1" s="1"/>
  <c r="AN132" i="1" s="1"/>
  <c r="AM132" i="1" s="1"/>
  <c r="AL132" i="1" s="1"/>
  <c r="AT502" i="1"/>
  <c r="AS502" i="1" s="1"/>
  <c r="AR502" i="1" s="1"/>
  <c r="AQ502" i="1" s="1"/>
  <c r="AP502" i="1" s="1"/>
  <c r="AO502" i="1" s="1"/>
  <c r="AN502" i="1" s="1"/>
  <c r="AM502" i="1" s="1"/>
  <c r="AL502" i="1" s="1"/>
  <c r="BK58" i="1"/>
  <c r="BJ58" i="1" s="1"/>
  <c r="BI58" i="1"/>
  <c r="BH58" i="1" s="1"/>
  <c r="BG58" i="1" s="1"/>
  <c r="BF58" i="1" s="1"/>
  <c r="BE58" i="1" s="1"/>
  <c r="BD58" i="1" s="1"/>
  <c r="BC58" i="1" s="1"/>
  <c r="AT154" i="1"/>
  <c r="AS154" i="1"/>
  <c r="AR154" i="1" s="1"/>
  <c r="AQ154" i="1" s="1"/>
  <c r="AP154" i="1" s="1"/>
  <c r="AO154" i="1" s="1"/>
  <c r="AN154" i="1" s="1"/>
  <c r="AM154" i="1" s="1"/>
  <c r="AL154" i="1" s="1"/>
  <c r="AQ631" i="1"/>
  <c r="AP631" i="1" s="1"/>
  <c r="AO631" i="1" s="1"/>
  <c r="AN631" i="1" s="1"/>
  <c r="AM631" i="1" s="1"/>
  <c r="AL631" i="1" s="1"/>
  <c r="AT631" i="1"/>
  <c r="AS631" i="1" s="1"/>
  <c r="AR631" i="1" s="1"/>
  <c r="AT287" i="1"/>
  <c r="AS287" i="1"/>
  <c r="AR287" i="1" s="1"/>
  <c r="AQ287" i="1" s="1"/>
  <c r="AP287" i="1" s="1"/>
  <c r="AO287" i="1" s="1"/>
  <c r="AN287" i="1" s="1"/>
  <c r="AM287" i="1" s="1"/>
  <c r="AL287" i="1" s="1"/>
  <c r="AT258" i="1"/>
  <c r="AS258" i="1" s="1"/>
  <c r="AR258" i="1" s="1"/>
  <c r="AQ258" i="1" s="1"/>
  <c r="AP258" i="1" s="1"/>
  <c r="AO258" i="1" s="1"/>
  <c r="AN258" i="1" s="1"/>
  <c r="AM258" i="1" s="1"/>
  <c r="AL258" i="1" s="1"/>
  <c r="AT576" i="1"/>
  <c r="AS576" i="1" s="1"/>
  <c r="AR576" i="1" s="1"/>
  <c r="AQ576" i="1" s="1"/>
  <c r="AP576" i="1" s="1"/>
  <c r="AO576" i="1" s="1"/>
  <c r="AN576" i="1" s="1"/>
  <c r="AM576" i="1" s="1"/>
  <c r="AL576" i="1" s="1"/>
  <c r="AT215" i="1"/>
  <c r="AS215" i="1" s="1"/>
  <c r="AR215" i="1" s="1"/>
  <c r="AQ215" i="1" s="1"/>
  <c r="AP215" i="1" s="1"/>
  <c r="AO215" i="1" s="1"/>
  <c r="AN215" i="1" s="1"/>
  <c r="AM215" i="1" s="1"/>
  <c r="AL215" i="1" s="1"/>
  <c r="AT143" i="1"/>
  <c r="AS143" i="1"/>
  <c r="AR143" i="1" s="1"/>
  <c r="AQ143" i="1" s="1"/>
  <c r="AP143" i="1" s="1"/>
  <c r="AO143" i="1" s="1"/>
  <c r="AN143" i="1" s="1"/>
  <c r="AM143" i="1" s="1"/>
  <c r="AL143" i="1" s="1"/>
  <c r="AT191" i="1"/>
  <c r="AS191" i="1" s="1"/>
  <c r="AR191" i="1" s="1"/>
  <c r="AQ191" i="1" s="1"/>
  <c r="AP191" i="1"/>
  <c r="AO191" i="1" s="1"/>
  <c r="AN191" i="1" s="1"/>
  <c r="AM191" i="1" s="1"/>
  <c r="AL191" i="1" s="1"/>
  <c r="AT228" i="1"/>
  <c r="AS228" i="1" s="1"/>
  <c r="AR228" i="1" s="1"/>
  <c r="AQ228" i="1" s="1"/>
  <c r="AP228" i="1" s="1"/>
  <c r="AO228" i="1" s="1"/>
  <c r="AN228" i="1" s="1"/>
  <c r="AM228" i="1" s="1"/>
  <c r="AL228" i="1" s="1"/>
  <c r="AT229" i="1"/>
  <c r="AS229" i="1" s="1"/>
  <c r="AR229" i="1"/>
  <c r="AQ229" i="1" s="1"/>
  <c r="AP229" i="1" s="1"/>
  <c r="AO229" i="1" s="1"/>
  <c r="AN229" i="1" s="1"/>
  <c r="AM229" i="1" s="1"/>
  <c r="AL229" i="1" s="1"/>
  <c r="AT507" i="1"/>
  <c r="AS507" i="1"/>
  <c r="AR507" i="1" s="1"/>
  <c r="AQ507" i="1" s="1"/>
  <c r="AP507" i="1" s="1"/>
  <c r="AO507" i="1" s="1"/>
  <c r="AN507" i="1" s="1"/>
  <c r="AM507" i="1" s="1"/>
  <c r="AL507" i="1" s="1"/>
  <c r="BK24" i="1"/>
  <c r="BJ24" i="1"/>
  <c r="BI24" i="1" s="1"/>
  <c r="BH24" i="1" s="1"/>
  <c r="BG24" i="1" s="1"/>
  <c r="BF24" i="1" s="1"/>
  <c r="BE24" i="1" s="1"/>
  <c r="BD24" i="1" s="1"/>
  <c r="BC24" i="1" s="1"/>
  <c r="AT179" i="1"/>
  <c r="AS179" i="1" s="1"/>
  <c r="AR179" i="1" s="1"/>
  <c r="AQ179" i="1"/>
  <c r="AP179" i="1" s="1"/>
  <c r="AO179" i="1" s="1"/>
  <c r="AN179" i="1" s="1"/>
  <c r="AM179" i="1" s="1"/>
  <c r="AL179" i="1" s="1"/>
  <c r="AT633" i="1"/>
  <c r="AS633" i="1" s="1"/>
  <c r="AR633" i="1"/>
  <c r="AQ633" i="1" s="1"/>
  <c r="AP633" i="1" s="1"/>
  <c r="AO633" i="1" s="1"/>
  <c r="AN633" i="1" s="1"/>
  <c r="AM633" i="1" s="1"/>
  <c r="AL633" i="1" s="1"/>
  <c r="AT471" i="1"/>
  <c r="AS471" i="1"/>
  <c r="AR471" i="1" s="1"/>
  <c r="AQ471" i="1" s="1"/>
  <c r="AP471" i="1" s="1"/>
  <c r="AO471" i="1" s="1"/>
  <c r="AN471" i="1" s="1"/>
  <c r="AM471" i="1" s="1"/>
  <c r="AL471" i="1" s="1"/>
  <c r="AI471" i="1" s="1"/>
  <c r="AT499" i="1"/>
  <c r="AS499" i="1" s="1"/>
  <c r="AR499" i="1" s="1"/>
  <c r="AQ499" i="1" s="1"/>
  <c r="AP499" i="1"/>
  <c r="AO499" i="1" s="1"/>
  <c r="AN499" i="1" s="1"/>
  <c r="AM499" i="1" s="1"/>
  <c r="AL499" i="1" s="1"/>
  <c r="AT557" i="1"/>
  <c r="AS557" i="1" s="1"/>
  <c r="AR557" i="1"/>
  <c r="AQ557" i="1" s="1"/>
  <c r="AP557" i="1" s="1"/>
  <c r="AO557" i="1" s="1"/>
  <c r="AN557" i="1" s="1"/>
  <c r="AM557" i="1" s="1"/>
  <c r="AL557" i="1" s="1"/>
  <c r="AT337" i="1"/>
  <c r="AS337" i="1" s="1"/>
  <c r="AR337" i="1" s="1"/>
  <c r="AQ337" i="1" s="1"/>
  <c r="AP337" i="1" s="1"/>
  <c r="AO337" i="1" s="1"/>
  <c r="AN337" i="1" s="1"/>
  <c r="AM337" i="1" s="1"/>
  <c r="AL337" i="1" s="1"/>
  <c r="AT521" i="1"/>
  <c r="AS521" i="1"/>
  <c r="AR521" i="1" s="1"/>
  <c r="AQ521" i="1" s="1"/>
  <c r="AP521" i="1" s="1"/>
  <c r="AO521" i="1" s="1"/>
  <c r="AN521" i="1" s="1"/>
  <c r="AM521" i="1" s="1"/>
  <c r="AL521" i="1" s="1"/>
  <c r="AT164" i="1"/>
  <c r="AS164" i="1" s="1"/>
  <c r="AR164" i="1" s="1"/>
  <c r="AQ164" i="1" s="1"/>
  <c r="AP164" i="1" s="1"/>
  <c r="AO164" i="1" s="1"/>
  <c r="AN164" i="1" s="1"/>
  <c r="AM164" i="1" s="1"/>
  <c r="AL164" i="1" s="1"/>
  <c r="AT550" i="1"/>
  <c r="AS550" i="1" s="1"/>
  <c r="AR550" i="1" s="1"/>
  <c r="AQ550" i="1"/>
  <c r="AP550" i="1" s="1"/>
  <c r="AO550" i="1" s="1"/>
  <c r="AN550" i="1" s="1"/>
  <c r="AM550" i="1" s="1"/>
  <c r="AL550" i="1" s="1"/>
  <c r="BK54" i="1"/>
  <c r="BJ54" i="1" s="1"/>
  <c r="BI54" i="1"/>
  <c r="BH54" i="1" s="1"/>
  <c r="BG54" i="1" s="1"/>
  <c r="BF54" i="1" s="1"/>
  <c r="BE54" i="1" s="1"/>
  <c r="BD54" i="1" s="1"/>
  <c r="BC54" i="1" s="1"/>
  <c r="AT34" i="1"/>
  <c r="AS34" i="1" s="1"/>
  <c r="AR34" i="1" s="1"/>
  <c r="AQ34" i="1" s="1"/>
  <c r="AP34" i="1" s="1"/>
  <c r="AO34" i="1" s="1"/>
  <c r="AN34" i="1" s="1"/>
  <c r="AM34" i="1" s="1"/>
  <c r="AL34" i="1" s="1"/>
  <c r="AT500" i="1"/>
  <c r="AS500" i="1" s="1"/>
  <c r="AR500" i="1" s="1"/>
  <c r="AQ500" i="1" s="1"/>
  <c r="AP500" i="1" s="1"/>
  <c r="AO500" i="1" s="1"/>
  <c r="AN500" i="1" s="1"/>
  <c r="AM500" i="1" s="1"/>
  <c r="AL500" i="1" s="1"/>
  <c r="AT294" i="1"/>
  <c r="AS294" i="1" s="1"/>
  <c r="AR294" i="1" s="1"/>
  <c r="AQ294" i="1" s="1"/>
  <c r="AP294" i="1" s="1"/>
  <c r="AO294" i="1" s="1"/>
  <c r="AN294" i="1" s="1"/>
  <c r="AM294" i="1" s="1"/>
  <c r="AL294" i="1" s="1"/>
  <c r="AT290" i="1"/>
  <c r="AS290" i="1" s="1"/>
  <c r="AR290" i="1" s="1"/>
  <c r="AQ290" i="1" s="1"/>
  <c r="AP290" i="1" s="1"/>
  <c r="AO290" i="1" s="1"/>
  <c r="AN290" i="1" s="1"/>
  <c r="AM290" i="1" s="1"/>
  <c r="AL290" i="1" s="1"/>
  <c r="AT462" i="1"/>
  <c r="AS462" i="1" s="1"/>
  <c r="AR462" i="1" s="1"/>
  <c r="AQ462" i="1" s="1"/>
  <c r="AP462" i="1" s="1"/>
  <c r="AO462" i="1" s="1"/>
  <c r="AN462" i="1" s="1"/>
  <c r="AM462" i="1" s="1"/>
  <c r="AL462" i="1" s="1"/>
  <c r="AT139" i="1"/>
  <c r="AS139" i="1" s="1"/>
  <c r="AR139" i="1" s="1"/>
  <c r="AQ139" i="1" s="1"/>
  <c r="AP139" i="1" s="1"/>
  <c r="AO139" i="1" s="1"/>
  <c r="AN139" i="1" s="1"/>
  <c r="AM139" i="1" s="1"/>
  <c r="AL139" i="1" s="1"/>
  <c r="AT167" i="1"/>
  <c r="AS167" i="1" s="1"/>
  <c r="AR167" i="1" s="1"/>
  <c r="AQ167" i="1" s="1"/>
  <c r="AP167" i="1" s="1"/>
  <c r="AO167" i="1" s="1"/>
  <c r="AN167" i="1" s="1"/>
  <c r="AM167" i="1" s="1"/>
  <c r="AL167" i="1" s="1"/>
  <c r="AS481" i="1"/>
  <c r="AR481" i="1" s="1"/>
  <c r="AQ481" i="1" s="1"/>
  <c r="AP481" i="1" s="1"/>
  <c r="AO481" i="1" s="1"/>
  <c r="AN481" i="1" s="1"/>
  <c r="AM481" i="1" s="1"/>
  <c r="AL481" i="1" s="1"/>
  <c r="AT481" i="1"/>
  <c r="BK68" i="1"/>
  <c r="BJ68" i="1" s="1"/>
  <c r="BI68" i="1" s="1"/>
  <c r="BH68" i="1"/>
  <c r="BG68" i="1" s="1"/>
  <c r="BF68" i="1" s="1"/>
  <c r="BE68" i="1" s="1"/>
  <c r="BD68" i="1" s="1"/>
  <c r="BC68" i="1" s="1"/>
  <c r="BK49" i="1"/>
  <c r="BJ49" i="1" s="1"/>
  <c r="BI49" i="1"/>
  <c r="BH49" i="1" s="1"/>
  <c r="BG49" i="1" s="1"/>
  <c r="BF49" i="1" s="1"/>
  <c r="BE49" i="1" s="1"/>
  <c r="BD49" i="1" s="1"/>
  <c r="BC49" i="1" s="1"/>
  <c r="AT491" i="1"/>
  <c r="AS491" i="1"/>
  <c r="AR491" i="1" s="1"/>
  <c r="AQ491" i="1" s="1"/>
  <c r="AP491" i="1" s="1"/>
  <c r="AO491" i="1" s="1"/>
  <c r="AN491" i="1" s="1"/>
  <c r="AM491" i="1" s="1"/>
  <c r="AL491" i="1" s="1"/>
  <c r="AT97" i="1"/>
  <c r="AS97" i="1" s="1"/>
  <c r="AR97" i="1" s="1"/>
  <c r="AQ97" i="1" s="1"/>
  <c r="AP97" i="1" s="1"/>
  <c r="AO97" i="1" s="1"/>
  <c r="AN97" i="1" s="1"/>
  <c r="AM97" i="1" s="1"/>
  <c r="AL97" i="1" s="1"/>
  <c r="AT281" i="1"/>
  <c r="AS281" i="1" s="1"/>
  <c r="AR281" i="1" s="1"/>
  <c r="AQ281" i="1"/>
  <c r="AP281" i="1" s="1"/>
  <c r="AO281" i="1" s="1"/>
  <c r="AN281" i="1" s="1"/>
  <c r="AM281" i="1" s="1"/>
  <c r="AL281" i="1" s="1"/>
  <c r="AT476" i="1"/>
  <c r="AS476" i="1"/>
  <c r="AR476" i="1" s="1"/>
  <c r="AQ476" i="1" s="1"/>
  <c r="AP476" i="1" s="1"/>
  <c r="AO476" i="1" s="1"/>
  <c r="AN476" i="1" s="1"/>
  <c r="AM476" i="1" s="1"/>
  <c r="AL476" i="1" s="1"/>
  <c r="AT333" i="1"/>
  <c r="AR333" i="1"/>
  <c r="AQ333" i="1" s="1"/>
  <c r="AP333" i="1" s="1"/>
  <c r="AO333" i="1" s="1"/>
  <c r="AN333" i="1" s="1"/>
  <c r="AM333" i="1" s="1"/>
  <c r="AL333" i="1" s="1"/>
  <c r="AS333" i="1"/>
  <c r="BK93" i="1"/>
  <c r="BJ93" i="1" s="1"/>
  <c r="BI93" i="1"/>
  <c r="BH93" i="1" s="1"/>
  <c r="BG93" i="1" s="1"/>
  <c r="BF93" i="1" s="1"/>
  <c r="BE93" i="1" s="1"/>
  <c r="BD93" i="1" s="1"/>
  <c r="BC93" i="1" s="1"/>
  <c r="AT343" i="1"/>
  <c r="AS343" i="1" s="1"/>
  <c r="AR343" i="1" s="1"/>
  <c r="AQ343" i="1" s="1"/>
  <c r="AP343" i="1" s="1"/>
  <c r="AO343" i="1" s="1"/>
  <c r="AN343" i="1" s="1"/>
  <c r="AM343" i="1" s="1"/>
  <c r="AL343" i="1" s="1"/>
  <c r="BK79" i="1"/>
  <c r="BJ79" i="1" s="1"/>
  <c r="BI79" i="1" s="1"/>
  <c r="BH79" i="1" s="1"/>
  <c r="BG79" i="1" s="1"/>
  <c r="BF79" i="1" s="1"/>
  <c r="BE79" i="1" s="1"/>
  <c r="BD79" i="1" s="1"/>
  <c r="BC79" i="1" s="1"/>
  <c r="AT300" i="1"/>
  <c r="AS300" i="1" s="1"/>
  <c r="AR300" i="1" s="1"/>
  <c r="AQ300" i="1" s="1"/>
  <c r="AP300" i="1" s="1"/>
  <c r="AO300" i="1" s="1"/>
  <c r="AN300" i="1" s="1"/>
  <c r="AM300" i="1" s="1"/>
  <c r="AL300" i="1" s="1"/>
  <c r="AT602" i="1"/>
  <c r="AS602" i="1" s="1"/>
  <c r="AR602" i="1" s="1"/>
  <c r="AQ602" i="1" s="1"/>
  <c r="AP602" i="1" s="1"/>
  <c r="AO602" i="1" s="1"/>
  <c r="AN602" i="1" s="1"/>
  <c r="AM602" i="1" s="1"/>
  <c r="AL602" i="1" s="1"/>
  <c r="AT668" i="1"/>
  <c r="AS668" i="1" s="1"/>
  <c r="AR668" i="1" s="1"/>
  <c r="AQ668" i="1" s="1"/>
  <c r="AP668" i="1" s="1"/>
  <c r="AO668" i="1" s="1"/>
  <c r="AN668" i="1" s="1"/>
  <c r="AM668" i="1" s="1"/>
  <c r="AL668" i="1" s="1"/>
  <c r="AT546" i="1"/>
  <c r="AS546" i="1" s="1"/>
  <c r="AR546" i="1" s="1"/>
  <c r="AQ546" i="1" s="1"/>
  <c r="AP546" i="1" s="1"/>
  <c r="AO546" i="1" s="1"/>
  <c r="AN546" i="1" s="1"/>
  <c r="AM546" i="1" s="1"/>
  <c r="AL546" i="1" s="1"/>
  <c r="AT301" i="1"/>
  <c r="AS301" i="1" s="1"/>
  <c r="AR301" i="1" s="1"/>
  <c r="AQ301" i="1"/>
  <c r="AP301" i="1" s="1"/>
  <c r="AO301" i="1" s="1"/>
  <c r="AN301" i="1" s="1"/>
  <c r="AM301" i="1" s="1"/>
  <c r="AL301" i="1" s="1"/>
  <c r="BK97" i="1"/>
  <c r="BJ97" i="1" s="1"/>
  <c r="BI97" i="1"/>
  <c r="BH97" i="1" s="1"/>
  <c r="BG97" i="1" s="1"/>
  <c r="BF97" i="1" s="1"/>
  <c r="BE97" i="1" s="1"/>
  <c r="BD97" i="1" s="1"/>
  <c r="BC97" i="1" s="1"/>
  <c r="AT172" i="1"/>
  <c r="AS172" i="1"/>
  <c r="AR172" i="1" s="1"/>
  <c r="AQ172" i="1" s="1"/>
  <c r="AP172" i="1" s="1"/>
  <c r="AO172" i="1" s="1"/>
  <c r="AN172" i="1" s="1"/>
  <c r="AM172" i="1" s="1"/>
  <c r="AL172" i="1" s="1"/>
  <c r="AT92" i="1"/>
  <c r="AS92" i="1" s="1"/>
  <c r="AR92" i="1" s="1"/>
  <c r="AQ92" i="1" s="1"/>
  <c r="AP92" i="1" s="1"/>
  <c r="AO92" i="1" s="1"/>
  <c r="AN92" i="1" s="1"/>
  <c r="AM92" i="1" s="1"/>
  <c r="AL92" i="1" s="1"/>
  <c r="AT665" i="1"/>
  <c r="AS665" i="1" s="1"/>
  <c r="AR665" i="1" s="1"/>
  <c r="AQ665" i="1" s="1"/>
  <c r="AP665" i="1" s="1"/>
  <c r="AO665" i="1" s="1"/>
  <c r="AN665" i="1" s="1"/>
  <c r="AM665" i="1" s="1"/>
  <c r="AL665" i="1" s="1"/>
  <c r="CB247" i="4"/>
  <c r="CA247" i="4" s="1"/>
  <c r="BZ247" i="4" s="1"/>
  <c r="BY247" i="4" s="1"/>
  <c r="BX247" i="4" s="1"/>
  <c r="CF247" i="4"/>
  <c r="CE247" i="4" s="1"/>
  <c r="CD247" i="4" s="1"/>
  <c r="CC247" i="4" s="1"/>
  <c r="CF239" i="4"/>
  <c r="CE239" i="4"/>
  <c r="CD239" i="4" s="1"/>
  <c r="CC239" i="4" s="1"/>
  <c r="CB239" i="4" s="1"/>
  <c r="CA239" i="4" s="1"/>
  <c r="BZ239" i="4" s="1"/>
  <c r="BY239" i="4" s="1"/>
  <c r="BX239" i="4" s="1"/>
  <c r="CF231" i="4"/>
  <c r="CE231" i="4" s="1"/>
  <c r="CD231" i="4" s="1"/>
  <c r="CC231" i="4" s="1"/>
  <c r="CB231" i="4" s="1"/>
  <c r="CA231" i="4" s="1"/>
  <c r="BZ231" i="4" s="1"/>
  <c r="BY231" i="4" s="1"/>
  <c r="BX231" i="4" s="1"/>
  <c r="CF223" i="4"/>
  <c r="CE223" i="4" s="1"/>
  <c r="CD223" i="4" s="1"/>
  <c r="CC223" i="4" s="1"/>
  <c r="CB223" i="4" s="1"/>
  <c r="CA223" i="4" s="1"/>
  <c r="BZ223" i="4" s="1"/>
  <c r="BY223" i="4" s="1"/>
  <c r="BX223" i="4" s="1"/>
  <c r="BW223" i="4" s="1"/>
  <c r="CF215" i="4"/>
  <c r="CE215" i="4" s="1"/>
  <c r="CD215" i="4" s="1"/>
  <c r="CC215" i="4" s="1"/>
  <c r="CB215" i="4" s="1"/>
  <c r="CA215" i="4" s="1"/>
  <c r="BZ215" i="4" s="1"/>
  <c r="BY215" i="4" s="1"/>
  <c r="BX215" i="4" s="1"/>
  <c r="BW215" i="4" s="1"/>
  <c r="CF207" i="4"/>
  <c r="CE207" i="4" s="1"/>
  <c r="CD207" i="4" s="1"/>
  <c r="CC207" i="4" s="1"/>
  <c r="CB207" i="4" s="1"/>
  <c r="CA207" i="4" s="1"/>
  <c r="BZ207" i="4" s="1"/>
  <c r="BY207" i="4" s="1"/>
  <c r="BX207" i="4" s="1"/>
  <c r="CF199" i="4"/>
  <c r="CE199" i="4"/>
  <c r="CD199" i="4"/>
  <c r="CC199" i="4" s="1"/>
  <c r="CB199" i="4" s="1"/>
  <c r="CA199" i="4" s="1"/>
  <c r="BZ199" i="4" s="1"/>
  <c r="BY199" i="4" s="1"/>
  <c r="BX199" i="4" s="1"/>
  <c r="CF191" i="4"/>
  <c r="CE191" i="4"/>
  <c r="CD191" i="4" s="1"/>
  <c r="CC191" i="4" s="1"/>
  <c r="CB191" i="4" s="1"/>
  <c r="CA191" i="4" s="1"/>
  <c r="BZ191" i="4" s="1"/>
  <c r="BY191" i="4" s="1"/>
  <c r="BX191" i="4" s="1"/>
  <c r="BW191" i="4" s="1"/>
  <c r="CF183" i="4"/>
  <c r="CE183" i="4"/>
  <c r="CD183" i="4" s="1"/>
  <c r="CC183" i="4" s="1"/>
  <c r="CB183" i="4" s="1"/>
  <c r="CA183" i="4" s="1"/>
  <c r="BZ183" i="4" s="1"/>
  <c r="BY183" i="4" s="1"/>
  <c r="BX183" i="4" s="1"/>
  <c r="BW183" i="4" s="1"/>
  <c r="CF2" i="4"/>
  <c r="CE2" i="4" s="1"/>
  <c r="CD2" i="4" s="1"/>
  <c r="CC2" i="4" s="1"/>
  <c r="CB2" i="4" s="1"/>
  <c r="CA2" i="4" s="1"/>
  <c r="BZ2" i="4" s="1"/>
  <c r="BY2" i="4" s="1"/>
  <c r="BX2" i="4" s="1"/>
  <c r="CF97" i="4"/>
  <c r="CE97" i="4" s="1"/>
  <c r="CD97" i="4" s="1"/>
  <c r="CC97" i="4" s="1"/>
  <c r="CB97" i="4" s="1"/>
  <c r="CA97" i="4" s="1"/>
  <c r="BZ97" i="4" s="1"/>
  <c r="BY97" i="4" s="1"/>
  <c r="BX97" i="4" s="1"/>
  <c r="CF174" i="4"/>
  <c r="CE174" i="4" s="1"/>
  <c r="CD174" i="4" s="1"/>
  <c r="CC174" i="4" s="1"/>
  <c r="CB174" i="4" s="1"/>
  <c r="CA174" i="4" s="1"/>
  <c r="BZ174" i="4" s="1"/>
  <c r="BY174" i="4" s="1"/>
  <c r="BX174" i="4" s="1"/>
  <c r="CF166" i="4"/>
  <c r="CE166" i="4" s="1"/>
  <c r="CD166" i="4" s="1"/>
  <c r="CC166" i="4" s="1"/>
  <c r="CB166" i="4" s="1"/>
  <c r="CA166" i="4" s="1"/>
  <c r="BZ166" i="4" s="1"/>
  <c r="BY166" i="4" s="1"/>
  <c r="BX166" i="4" s="1"/>
  <c r="CF158" i="4"/>
  <c r="CE158" i="4" s="1"/>
  <c r="CD158" i="4" s="1"/>
  <c r="CC158" i="4" s="1"/>
  <c r="CB158" i="4" s="1"/>
  <c r="CA158" i="4" s="1"/>
  <c r="BZ158" i="4" s="1"/>
  <c r="BY158" i="4" s="1"/>
  <c r="BX158" i="4" s="1"/>
  <c r="CF150" i="4"/>
  <c r="CE150" i="4"/>
  <c r="CD150" i="4" s="1"/>
  <c r="CC150" i="4" s="1"/>
  <c r="CB150" i="4" s="1"/>
  <c r="CA150" i="4" s="1"/>
  <c r="BZ150" i="4" s="1"/>
  <c r="BY150" i="4" s="1"/>
  <c r="BX150" i="4" s="1"/>
  <c r="BV150" i="4" s="1"/>
  <c r="CF142" i="4"/>
  <c r="CE142" i="4" s="1"/>
  <c r="CD142" i="4" s="1"/>
  <c r="CC142" i="4" s="1"/>
  <c r="CB142" i="4" s="1"/>
  <c r="CA142" i="4" s="1"/>
  <c r="BZ142" i="4" s="1"/>
  <c r="BY142" i="4" s="1"/>
  <c r="BX142" i="4" s="1"/>
  <c r="BW142" i="4" s="1"/>
  <c r="CF134" i="4"/>
  <c r="CE134" i="4" s="1"/>
  <c r="CD134" i="4" s="1"/>
  <c r="CC134" i="4" s="1"/>
  <c r="CB134" i="4" s="1"/>
  <c r="CA134" i="4" s="1"/>
  <c r="BZ134" i="4" s="1"/>
  <c r="BY134" i="4" s="1"/>
  <c r="BX134" i="4" s="1"/>
  <c r="BW134" i="4" s="1"/>
  <c r="CF126" i="4"/>
  <c r="CE126" i="4" s="1"/>
  <c r="CD126" i="4" s="1"/>
  <c r="CC126" i="4" s="1"/>
  <c r="CB126" i="4" s="1"/>
  <c r="CA126" i="4" s="1"/>
  <c r="BZ126" i="4" s="1"/>
  <c r="BY126" i="4" s="1"/>
  <c r="BX126" i="4" s="1"/>
  <c r="CF118" i="4"/>
  <c r="CE118" i="4" s="1"/>
  <c r="CD118" i="4" s="1"/>
  <c r="CC118" i="4" s="1"/>
  <c r="CB118" i="4" s="1"/>
  <c r="CA118" i="4" s="1"/>
  <c r="BZ118" i="4" s="1"/>
  <c r="BY118" i="4" s="1"/>
  <c r="BX118" i="4" s="1"/>
  <c r="CF110" i="4"/>
  <c r="CE110" i="4" s="1"/>
  <c r="CD110" i="4" s="1"/>
  <c r="CC110" i="4" s="1"/>
  <c r="CB110" i="4" s="1"/>
  <c r="CA110" i="4" s="1"/>
  <c r="BZ110" i="4" s="1"/>
  <c r="BY110" i="4"/>
  <c r="BX110" i="4" s="1"/>
  <c r="BV110" i="4" s="1"/>
  <c r="CF94" i="4"/>
  <c r="CE94" i="4" s="1"/>
  <c r="CD94" i="4" s="1"/>
  <c r="CC94" i="4" s="1"/>
  <c r="CB94" i="4" s="1"/>
  <c r="CA94" i="4" s="1"/>
  <c r="BZ94" i="4" s="1"/>
  <c r="BY94" i="4" s="1"/>
  <c r="BX94" i="4" s="1"/>
  <c r="AT60" i="4"/>
  <c r="AS60" i="4" s="1"/>
  <c r="AR60" i="4" s="1"/>
  <c r="AQ60" i="4" s="1"/>
  <c r="AP60" i="4" s="1"/>
  <c r="AO60" i="4" s="1"/>
  <c r="AN60" i="4" s="1"/>
  <c r="AM60" i="4" s="1"/>
  <c r="AL60" i="4" s="1"/>
  <c r="AI582" i="1"/>
  <c r="AJ205" i="1"/>
  <c r="AI205" i="1"/>
  <c r="AJ79" i="1"/>
  <c r="AI79" i="1"/>
  <c r="AI617" i="1"/>
  <c r="AJ533" i="1"/>
  <c r="AJ25" i="1"/>
  <c r="AK25" i="1"/>
  <c r="AI369" i="1"/>
  <c r="AJ369" i="1"/>
  <c r="AK369" i="1"/>
  <c r="BV21" i="4"/>
  <c r="BW21" i="4"/>
  <c r="BU21" i="4" s="1"/>
  <c r="BW242" i="4"/>
  <c r="BV242" i="4"/>
  <c r="BB34" i="1"/>
  <c r="BA34" i="1"/>
  <c r="AZ34" i="1"/>
  <c r="AX34" i="1" s="1"/>
  <c r="AJ656" i="1"/>
  <c r="AI656" i="1"/>
  <c r="AK656" i="1"/>
  <c r="BW248" i="4"/>
  <c r="BV248" i="4"/>
  <c r="AK361" i="1"/>
  <c r="AI355" i="1"/>
  <c r="AK355" i="1"/>
  <c r="AI475" i="1"/>
  <c r="AJ475" i="1"/>
  <c r="AI319" i="1"/>
  <c r="AJ651" i="1"/>
  <c r="AI651" i="1"/>
  <c r="AI55" i="1"/>
  <c r="AH55" i="1" s="1"/>
  <c r="AK55" i="1"/>
  <c r="AJ246" i="1"/>
  <c r="AK246" i="1"/>
  <c r="AK433" i="1"/>
  <c r="AJ433" i="1"/>
  <c r="AH433" i="1" s="1"/>
  <c r="AJ129" i="1"/>
  <c r="BW209" i="4"/>
  <c r="AI490" i="1"/>
  <c r="AH490" i="1"/>
  <c r="AK490" i="1"/>
  <c r="AI592" i="1"/>
  <c r="BB23" i="1"/>
  <c r="AZ23" i="1" s="1"/>
  <c r="AX23" i="1" s="1"/>
  <c r="AJ316" i="1"/>
  <c r="AH316" i="1" s="1"/>
  <c r="AK316" i="1"/>
  <c r="AI461" i="1"/>
  <c r="AJ100" i="1"/>
  <c r="AJ105" i="1"/>
  <c r="AI105" i="1"/>
  <c r="AK105" i="1"/>
  <c r="AJ663" i="1"/>
  <c r="AI663" i="1"/>
  <c r="AK663" i="1"/>
  <c r="AJ94" i="1"/>
  <c r="AI94" i="1"/>
  <c r="AK94" i="1"/>
  <c r="AK96" i="1"/>
  <c r="AI96" i="1"/>
  <c r="AH96" i="1" s="1"/>
  <c r="AJ96" i="1"/>
  <c r="AI504" i="1"/>
  <c r="AJ504" i="1"/>
  <c r="AK504" i="1"/>
  <c r="AI705" i="1"/>
  <c r="AK705" i="1"/>
  <c r="AJ705" i="1"/>
  <c r="AJ163" i="1"/>
  <c r="AI163" i="1"/>
  <c r="AK163" i="1"/>
  <c r="AJ318" i="1"/>
  <c r="AK318" i="1"/>
  <c r="AI318" i="1"/>
  <c r="AH318" i="1" s="1"/>
  <c r="AI381" i="1"/>
  <c r="AJ381" i="1"/>
  <c r="AK381" i="1"/>
  <c r="AI667" i="1"/>
  <c r="AH667" i="1"/>
  <c r="AJ667" i="1"/>
  <c r="AK667" i="1"/>
  <c r="BA81" i="1"/>
  <c r="AZ81" i="1"/>
  <c r="AX81" i="1" s="1"/>
  <c r="BB81" i="1"/>
  <c r="AI380" i="1"/>
  <c r="AJ380" i="1"/>
  <c r="AK380" i="1"/>
  <c r="AJ354" i="1"/>
  <c r="AI354" i="1"/>
  <c r="AK354" i="1"/>
  <c r="AJ43" i="1"/>
  <c r="AK43" i="1"/>
  <c r="AI43" i="1"/>
  <c r="BB90" i="1"/>
  <c r="BA90" i="1"/>
  <c r="AZ90" i="1"/>
  <c r="AX90" i="1" s="1"/>
  <c r="BV143" i="4"/>
  <c r="BU143" i="4" s="1"/>
  <c r="BS143" i="4" s="1"/>
  <c r="BW143" i="4"/>
  <c r="BW192" i="4"/>
  <c r="AJ340" i="1"/>
  <c r="BA19" i="1"/>
  <c r="AZ19" i="1"/>
  <c r="AX19" i="1" s="1"/>
  <c r="BB19" i="1"/>
  <c r="AJ368" i="1"/>
  <c r="AI368" i="1"/>
  <c r="AH368" i="1" s="1"/>
  <c r="AI121" i="1"/>
  <c r="AK121" i="1"/>
  <c r="AI569" i="1"/>
  <c r="AK569" i="1"/>
  <c r="AI82" i="1"/>
  <c r="AJ82" i="1"/>
  <c r="AJ256" i="1"/>
  <c r="AK256" i="1"/>
  <c r="AJ165" i="1"/>
  <c r="AI165" i="1"/>
  <c r="AK165" i="1"/>
  <c r="AI454" i="1"/>
  <c r="AJ454" i="1"/>
  <c r="AI236" i="1"/>
  <c r="AI619" i="1"/>
  <c r="AK619" i="1"/>
  <c r="AJ619" i="1"/>
  <c r="AJ679" i="1"/>
  <c r="AI679" i="1"/>
  <c r="BB8" i="1"/>
  <c r="AI298" i="1"/>
  <c r="AK298" i="1"/>
  <c r="AJ210" i="1"/>
  <c r="AI210" i="1"/>
  <c r="AK210" i="1"/>
  <c r="AI564" i="1"/>
  <c r="AJ564" i="1"/>
  <c r="AK262" i="1"/>
  <c r="AJ262" i="1"/>
  <c r="AJ636" i="1"/>
  <c r="AI636" i="1"/>
  <c r="AJ388" i="1"/>
  <c r="AI388" i="1"/>
  <c r="AK388" i="1"/>
  <c r="AK474" i="1"/>
  <c r="AI474" i="1"/>
  <c r="AJ125" i="1"/>
  <c r="AK125" i="1"/>
  <c r="AK276" i="1"/>
  <c r="AJ276" i="1"/>
  <c r="AI276" i="1"/>
  <c r="AH276" i="1"/>
  <c r="AI468" i="1"/>
  <c r="AK468" i="1"/>
  <c r="AJ468" i="1"/>
  <c r="AJ548" i="1"/>
  <c r="AK548" i="1"/>
  <c r="AI548" i="1"/>
  <c r="AI30" i="1"/>
  <c r="AK30" i="1"/>
  <c r="AJ30" i="1"/>
  <c r="BV52" i="4"/>
  <c r="BU52" i="4" s="1"/>
  <c r="BW52" i="4"/>
  <c r="BV169" i="4"/>
  <c r="BW169" i="4"/>
  <c r="BW218" i="4"/>
  <c r="BV218" i="4"/>
  <c r="BW250" i="4"/>
  <c r="BV250" i="4"/>
  <c r="BU250" i="4"/>
  <c r="AJ213" i="1"/>
  <c r="AI213" i="1"/>
  <c r="AK213" i="1"/>
  <c r="BA53" i="1"/>
  <c r="BB53" i="1"/>
  <c r="BV135" i="4"/>
  <c r="BW135" i="4"/>
  <c r="AJ321" i="1"/>
  <c r="AI321" i="1"/>
  <c r="AK321" i="1"/>
  <c r="AJ232" i="1"/>
  <c r="AK232" i="1"/>
  <c r="AH360" i="1"/>
  <c r="AK360" i="1"/>
  <c r="AJ360" i="1"/>
  <c r="BW230" i="4"/>
  <c r="BV230" i="4"/>
  <c r="BU230" i="4" s="1"/>
  <c r="BS230" i="4" s="1"/>
  <c r="AJ147" i="1"/>
  <c r="AI147" i="1"/>
  <c r="AJ471" i="1"/>
  <c r="AK471" i="1"/>
  <c r="AJ678" i="1"/>
  <c r="BW74" i="4"/>
  <c r="AJ573" i="1"/>
  <c r="AI573" i="1"/>
  <c r="AI442" i="1"/>
  <c r="AK442" i="1"/>
  <c r="BA65" i="1"/>
  <c r="BB65" i="1"/>
  <c r="AJ647" i="1"/>
  <c r="AI647" i="1"/>
  <c r="AK647" i="1"/>
  <c r="AI169" i="1"/>
  <c r="AK169" i="1"/>
  <c r="AJ130" i="1"/>
  <c r="AH130" i="1" s="1"/>
  <c r="AB130" i="1" s="1"/>
  <c r="AK130" i="1"/>
  <c r="AI288" i="1"/>
  <c r="AH288" i="1" s="1"/>
  <c r="AJ288" i="1"/>
  <c r="AJ406" i="1"/>
  <c r="AI406" i="1"/>
  <c r="AJ293" i="1"/>
  <c r="AI293" i="1"/>
  <c r="AK293" i="1"/>
  <c r="AI72" i="1"/>
  <c r="AJ72" i="1"/>
  <c r="AK72" i="1"/>
  <c r="AJ415" i="1"/>
  <c r="AI415" i="1"/>
  <c r="AK415" i="1"/>
  <c r="BB86" i="1"/>
  <c r="BA86" i="1"/>
  <c r="AI399" i="1"/>
  <c r="AK399" i="1"/>
  <c r="AJ399" i="1"/>
  <c r="AJ452" i="1"/>
  <c r="AI452" i="1"/>
  <c r="AH452" i="1"/>
  <c r="AJ110" i="1"/>
  <c r="AI110" i="1"/>
  <c r="AK110" i="1"/>
  <c r="AK473" i="1"/>
  <c r="AJ473" i="1"/>
  <c r="AH473" i="1" s="1"/>
  <c r="AA473" i="1" s="1"/>
  <c r="AE473" i="1" s="1"/>
  <c r="AI435" i="1"/>
  <c r="AK435" i="1"/>
  <c r="AI621" i="1"/>
  <c r="AJ621" i="1"/>
  <c r="AK621" i="1"/>
  <c r="AJ259" i="1"/>
  <c r="AK259" i="1"/>
  <c r="AK41" i="1"/>
  <c r="AJ41" i="1"/>
  <c r="AI41" i="1"/>
  <c r="AJ423" i="4"/>
  <c r="AI423" i="4"/>
  <c r="AK423" i="4"/>
  <c r="AK182" i="1"/>
  <c r="AJ182" i="1"/>
  <c r="AI182" i="1"/>
  <c r="AK151" i="1"/>
  <c r="AI151" i="1"/>
  <c r="AJ531" i="1"/>
  <c r="AI531" i="1"/>
  <c r="AK531" i="1"/>
  <c r="BA3" i="1"/>
  <c r="BB3" i="1"/>
  <c r="AJ401" i="1"/>
  <c r="AK401" i="1"/>
  <c r="BA37" i="1"/>
  <c r="BB37" i="1"/>
  <c r="AZ37" i="1" s="1"/>
  <c r="AX37" i="1" s="1"/>
  <c r="AK700" i="1"/>
  <c r="AI700" i="1"/>
  <c r="AH700" i="1" s="1"/>
  <c r="AA700" i="1" s="1"/>
  <c r="AI584" i="4"/>
  <c r="AK584" i="4"/>
  <c r="AJ584" i="4"/>
  <c r="BV2" i="4"/>
  <c r="BW2" i="4"/>
  <c r="BW239" i="4"/>
  <c r="BV239" i="4"/>
  <c r="AI189" i="1"/>
  <c r="AH189" i="1" s="1"/>
  <c r="AK189" i="1"/>
  <c r="AJ189" i="1"/>
  <c r="BW198" i="4"/>
  <c r="AJ50" i="1"/>
  <c r="AI50" i="1"/>
  <c r="AH50" i="1"/>
  <c r="AI622" i="4"/>
  <c r="AH622" i="4" s="1"/>
  <c r="AJ622" i="4"/>
  <c r="AK622" i="4"/>
  <c r="AK656" i="4"/>
  <c r="AJ656" i="4"/>
  <c r="AI656" i="4"/>
  <c r="BV42" i="4"/>
  <c r="BW42" i="4"/>
  <c r="BW200" i="4"/>
  <c r="BV200" i="4"/>
  <c r="BW216" i="4"/>
  <c r="BV216" i="4"/>
  <c r="AJ302" i="1"/>
  <c r="AK302" i="1"/>
  <c r="BB84" i="1"/>
  <c r="BA84" i="1"/>
  <c r="AJ265" i="1"/>
  <c r="AI265" i="1"/>
  <c r="BB70" i="1"/>
  <c r="BA70" i="1"/>
  <c r="AJ356" i="1"/>
  <c r="AI356" i="1"/>
  <c r="AJ358" i="1"/>
  <c r="AI358" i="1"/>
  <c r="AK358" i="1"/>
  <c r="AK119" i="1"/>
  <c r="AJ119" i="1"/>
  <c r="AH119" i="1" s="1"/>
  <c r="AK561" i="1"/>
  <c r="AI561" i="1"/>
  <c r="AH561" i="1" s="1"/>
  <c r="AI599" i="1"/>
  <c r="AK599" i="1"/>
  <c r="AJ313" i="1"/>
  <c r="AK313" i="1"/>
  <c r="AJ56" i="1"/>
  <c r="AK56" i="1"/>
  <c r="AH56" i="1"/>
  <c r="AJ227" i="1"/>
  <c r="AI227" i="1"/>
  <c r="AK227" i="1"/>
  <c r="AI448" i="1"/>
  <c r="AH448" i="1" s="1"/>
  <c r="AB448" i="1" s="1"/>
  <c r="AJ448" i="1"/>
  <c r="BW182" i="4"/>
  <c r="BV182" i="4"/>
  <c r="AJ590" i="1"/>
  <c r="AI590" i="1"/>
  <c r="AK590" i="1"/>
  <c r="BW241" i="4"/>
  <c r="BV241" i="4"/>
  <c r="BU241" i="4"/>
  <c r="BS241" i="4" s="1"/>
  <c r="AK384" i="1"/>
  <c r="AJ384" i="1"/>
  <c r="AJ571" i="1"/>
  <c r="AH571" i="1" s="1"/>
  <c r="AK571" i="1"/>
  <c r="AK424" i="1"/>
  <c r="AI424" i="1"/>
  <c r="AI292" i="1"/>
  <c r="AK292" i="1"/>
  <c r="AJ292" i="1"/>
  <c r="AH292" i="1" s="1"/>
  <c r="AB292" i="1" s="1"/>
  <c r="AJ518" i="1"/>
  <c r="AI518" i="1"/>
  <c r="AJ81" i="1"/>
  <c r="AI81" i="1"/>
  <c r="AK81" i="1"/>
  <c r="AJ487" i="1"/>
  <c r="AI487" i="1"/>
  <c r="AK487" i="1"/>
  <c r="AI180" i="1"/>
  <c r="AJ180" i="1"/>
  <c r="AK180" i="1"/>
  <c r="AJ644" i="1"/>
  <c r="AI644" i="1"/>
  <c r="AH644" i="1"/>
  <c r="AK644" i="1"/>
  <c r="AJ113" i="1"/>
  <c r="AI113" i="1"/>
  <c r="AH113" i="1"/>
  <c r="AK113" i="1"/>
  <c r="BB76" i="1"/>
  <c r="BA76" i="1"/>
  <c r="AZ76" i="1"/>
  <c r="AX76" i="1" s="1"/>
  <c r="AI473" i="4"/>
  <c r="AJ473" i="4"/>
  <c r="AH473" i="4" s="1"/>
  <c r="AK473" i="4"/>
  <c r="BV9" i="4"/>
  <c r="BW9" i="4"/>
  <c r="BV87" i="4"/>
  <c r="BW87" i="4"/>
  <c r="AJ264" i="1"/>
  <c r="AH264" i="1" s="1"/>
  <c r="AI264" i="1"/>
  <c r="AK264" i="1"/>
  <c r="AI74" i="1"/>
  <c r="AK74" i="1"/>
  <c r="AJ74" i="1"/>
  <c r="AK282" i="1"/>
  <c r="AI282" i="1"/>
  <c r="AJ282" i="1"/>
  <c r="AK449" i="1"/>
  <c r="AI449" i="1"/>
  <c r="AJ449" i="1"/>
  <c r="AJ239" i="1"/>
  <c r="AI239" i="1"/>
  <c r="AK239" i="1"/>
  <c r="AJ670" i="1"/>
  <c r="AI670" i="1"/>
  <c r="AK670" i="1"/>
  <c r="BA111" i="1"/>
  <c r="BB111" i="1"/>
  <c r="AZ111" i="1" s="1"/>
  <c r="AX111" i="1" s="1"/>
  <c r="AI303" i="1"/>
  <c r="AK303" i="1"/>
  <c r="AI445" i="1"/>
  <c r="AJ445" i="1"/>
  <c r="AK445" i="1"/>
  <c r="AK209" i="1"/>
  <c r="AI209" i="1"/>
  <c r="AH209" i="1" s="1"/>
  <c r="AB209" i="1" s="1"/>
  <c r="AI104" i="1"/>
  <c r="AH104" i="1" s="1"/>
  <c r="AJ104" i="1"/>
  <c r="AK104" i="1"/>
  <c r="AJ99" i="1"/>
  <c r="AI99" i="1"/>
  <c r="AK99" i="1"/>
  <c r="AJ221" i="1"/>
  <c r="AI221" i="1"/>
  <c r="AH221" i="1" s="1"/>
  <c r="AK221" i="1"/>
  <c r="AK235" i="1"/>
  <c r="AJ235" i="1"/>
  <c r="AH235" i="1" s="1"/>
  <c r="AK208" i="1"/>
  <c r="AI208" i="1"/>
  <c r="AJ208" i="1"/>
  <c r="BW199" i="4"/>
  <c r="BV199" i="4"/>
  <c r="BV183" i="4"/>
  <c r="AJ51" i="1"/>
  <c r="AI51" i="1"/>
  <c r="AK51" i="1"/>
  <c r="BW238" i="4"/>
  <c r="BV238" i="4"/>
  <c r="BV82" i="4"/>
  <c r="BW82" i="4"/>
  <c r="BV3" i="4"/>
  <c r="BW3" i="4"/>
  <c r="BW224" i="4"/>
  <c r="BV224" i="4"/>
  <c r="AI469" i="1"/>
  <c r="AK469" i="1"/>
  <c r="AJ469" i="1"/>
  <c r="AJ186" i="1"/>
  <c r="AI186" i="1"/>
  <c r="AK186" i="1"/>
  <c r="AJ494" i="1"/>
  <c r="AK494" i="1"/>
  <c r="AI494" i="1"/>
  <c r="BB48" i="1"/>
  <c r="BA48" i="1"/>
  <c r="AI653" i="1"/>
  <c r="AJ653" i="1"/>
  <c r="AK653" i="1"/>
  <c r="AI211" i="1"/>
  <c r="AJ211" i="1"/>
  <c r="AK211" i="1"/>
  <c r="AJ77" i="1"/>
  <c r="AI77" i="1"/>
  <c r="AK77" i="1"/>
  <c r="BA21" i="1"/>
  <c r="BB21" i="1"/>
  <c r="AZ21" i="1" s="1"/>
  <c r="AX21" i="1" s="1"/>
  <c r="AK598" i="1"/>
  <c r="AJ598" i="1"/>
  <c r="AI598" i="1"/>
  <c r="AJ138" i="1"/>
  <c r="AI138" i="1"/>
  <c r="AK138" i="1"/>
  <c r="AI405" i="1"/>
  <c r="AJ405" i="1"/>
  <c r="AK405" i="1"/>
  <c r="AJ277" i="1"/>
  <c r="AH277" i="1" s="1"/>
  <c r="AI277" i="1"/>
  <c r="AK277" i="1"/>
  <c r="AI489" i="1"/>
  <c r="AJ489" i="1"/>
  <c r="AK489" i="1"/>
  <c r="BA51" i="1"/>
  <c r="AZ51" i="1"/>
  <c r="AX51" i="1" s="1"/>
  <c r="BB51" i="1"/>
  <c r="AI64" i="1"/>
  <c r="AJ64" i="1"/>
  <c r="AK64" i="1"/>
  <c r="AK62" i="1"/>
  <c r="AJ62" i="1"/>
  <c r="AI62" i="1"/>
  <c r="BB62" i="1"/>
  <c r="BA62" i="1"/>
  <c r="AJ161" i="1"/>
  <c r="AI161" i="1"/>
  <c r="AH161" i="1" s="1"/>
  <c r="AA161" i="1" s="1"/>
  <c r="AK161" i="1"/>
  <c r="BW190" i="4"/>
  <c r="AJ233" i="1"/>
  <c r="AI233" i="1"/>
  <c r="AK233" i="1"/>
  <c r="BW103" i="4"/>
  <c r="BW226" i="4"/>
  <c r="BV226" i="4"/>
  <c r="AJ268" i="1"/>
  <c r="AI268" i="1"/>
  <c r="AK268" i="1"/>
  <c r="BA55" i="1"/>
  <c r="BB55" i="1"/>
  <c r="AZ55" i="1" s="1"/>
  <c r="AX55" i="1" s="1"/>
  <c r="AJ135" i="1"/>
  <c r="AI135" i="1"/>
  <c r="AK135" i="1"/>
  <c r="BW110" i="4"/>
  <c r="AK90" i="1"/>
  <c r="AJ90" i="1"/>
  <c r="AI90" i="1"/>
  <c r="BV142" i="4"/>
  <c r="BU142" i="4" s="1"/>
  <c r="BS142" i="4" s="1"/>
  <c r="AK143" i="1"/>
  <c r="AJ143" i="1"/>
  <c r="AI143" i="1"/>
  <c r="AJ596" i="1"/>
  <c r="AH596" i="1" s="1"/>
  <c r="AB596" i="1" s="1"/>
  <c r="AI596" i="1"/>
  <c r="AK596" i="1"/>
  <c r="AJ563" i="1"/>
  <c r="AI563" i="1"/>
  <c r="AK563" i="1"/>
  <c r="AJ102" i="1"/>
  <c r="AI102" i="1"/>
  <c r="AK102" i="1"/>
  <c r="AJ538" i="1"/>
  <c r="AI538" i="1"/>
  <c r="AH538" i="1" s="1"/>
  <c r="AB538" i="1" s="1"/>
  <c r="AK538" i="1"/>
  <c r="BV19" i="4"/>
  <c r="BU19" i="4" s="1"/>
  <c r="BW19" i="4"/>
  <c r="BV96" i="4"/>
  <c r="BW96" i="4"/>
  <c r="BV127" i="4"/>
  <c r="BU127" i="4" s="1"/>
  <c r="BS127" i="4" s="1"/>
  <c r="BW232" i="4"/>
  <c r="BV232" i="4"/>
  <c r="AJ465" i="1"/>
  <c r="AK465" i="1"/>
  <c r="AI465" i="1"/>
  <c r="AI600" i="1"/>
  <c r="AK600" i="1"/>
  <c r="AJ600" i="1"/>
  <c r="AK63" i="1"/>
  <c r="AJ63" i="1"/>
  <c r="AI63" i="1"/>
  <c r="AJ595" i="1"/>
  <c r="AI595" i="1"/>
  <c r="AK595" i="1"/>
  <c r="AJ410" i="1"/>
  <c r="AI410" i="1"/>
  <c r="AH410" i="1" s="1"/>
  <c r="AA410" i="1" s="1"/>
  <c r="AE410" i="1" s="1"/>
  <c r="AK410" i="1"/>
  <c r="AJ106" i="1"/>
  <c r="AI106" i="1"/>
  <c r="AK106" i="1"/>
  <c r="AK580" i="1"/>
  <c r="AI580" i="1"/>
  <c r="AH580" i="1" s="1"/>
  <c r="AJ580" i="1"/>
  <c r="AI338" i="1"/>
  <c r="AH338" i="1" s="1"/>
  <c r="AJ338" i="1"/>
  <c r="AK338" i="1"/>
  <c r="AJ634" i="1"/>
  <c r="AI634" i="1"/>
  <c r="AK634" i="1"/>
  <c r="AI578" i="1"/>
  <c r="AJ578" i="1"/>
  <c r="AK578" i="1"/>
  <c r="AJ658" i="1"/>
  <c r="AI658" i="1"/>
  <c r="AK658" i="1"/>
  <c r="BW225" i="4"/>
  <c r="BV225" i="4"/>
  <c r="BW249" i="4"/>
  <c r="BV249" i="4"/>
  <c r="AK464" i="1"/>
  <c r="AJ464" i="1"/>
  <c r="AI464" i="1"/>
  <c r="AJ506" i="1"/>
  <c r="AI506" i="1"/>
  <c r="AK506" i="1"/>
  <c r="AI688" i="1"/>
  <c r="AK688" i="1"/>
  <c r="AJ688" i="1"/>
  <c r="AJ142" i="1"/>
  <c r="AI142" i="1"/>
  <c r="AK142" i="1"/>
  <c r="AI421" i="1"/>
  <c r="AH421" i="1" s="1"/>
  <c r="AA421" i="1" s="1"/>
  <c r="AE421" i="1" s="1"/>
  <c r="AJ421" i="1"/>
  <c r="AK421" i="1"/>
  <c r="AK140" i="1"/>
  <c r="AI140" i="1"/>
  <c r="AJ140" i="1"/>
  <c r="BA31" i="1"/>
  <c r="BB31" i="1"/>
  <c r="AZ31" i="1" s="1"/>
  <c r="AX31" i="1" s="1"/>
  <c r="AJ451" i="1"/>
  <c r="AI451" i="1"/>
  <c r="AK451" i="1"/>
  <c r="AJ423" i="1"/>
  <c r="AI423" i="1"/>
  <c r="AK423" i="1"/>
  <c r="AJ328" i="1"/>
  <c r="AI328" i="1"/>
  <c r="AK328" i="1"/>
  <c r="AJ404" i="1"/>
  <c r="AI404" i="1"/>
  <c r="AK404" i="1"/>
  <c r="AJ587" i="1"/>
  <c r="AI587" i="1"/>
  <c r="AH587" i="1" s="1"/>
  <c r="AK587" i="1"/>
  <c r="AJ78" i="1"/>
  <c r="AI78" i="1"/>
  <c r="AH78" i="1" s="1"/>
  <c r="AA78" i="1" s="1"/>
  <c r="AE78" i="1" s="1"/>
  <c r="AK78" i="1"/>
  <c r="AJ243" i="1"/>
  <c r="AI243" i="1"/>
  <c r="AH243" i="1" s="1"/>
  <c r="AK243" i="1"/>
  <c r="AJ344" i="1"/>
  <c r="AI344" i="1"/>
  <c r="AK344" i="1"/>
  <c r="AI116" i="1"/>
  <c r="AH116" i="1" s="1"/>
  <c r="AJ116" i="1"/>
  <c r="AK116" i="1"/>
  <c r="AI322" i="1"/>
  <c r="AH322" i="1"/>
  <c r="AJ322" i="1"/>
  <c r="AK322" i="1"/>
  <c r="AK556" i="1"/>
  <c r="AI556" i="1"/>
  <c r="AJ556" i="1"/>
  <c r="BW178" i="4"/>
  <c r="BV178" i="4"/>
  <c r="BU178" i="4" s="1"/>
  <c r="BW202" i="4"/>
  <c r="BV202" i="4"/>
  <c r="BW234" i="4"/>
  <c r="AJ305" i="1"/>
  <c r="AK305" i="1"/>
  <c r="AI305" i="1"/>
  <c r="BV175" i="4"/>
  <c r="BA46" i="1"/>
  <c r="BB46" i="1"/>
  <c r="AZ46" i="1" s="1"/>
  <c r="AX46" i="1" s="1"/>
  <c r="BW150" i="4"/>
  <c r="BV215" i="4"/>
  <c r="AJ529" i="1"/>
  <c r="AI529" i="1"/>
  <c r="AK529" i="1"/>
  <c r="AI120" i="1"/>
  <c r="AH120" i="1" s="1"/>
  <c r="AA120" i="1" s="1"/>
  <c r="AE120" i="1" s="1"/>
  <c r="AJ120" i="1"/>
  <c r="AK120" i="1"/>
  <c r="AJ666" i="4"/>
  <c r="BV111" i="4"/>
  <c r="BW184" i="4"/>
  <c r="BV184" i="4"/>
  <c r="BW240" i="4"/>
  <c r="BU240" i="4" s="1"/>
  <c r="BV240" i="4"/>
  <c r="AJ101" i="1"/>
  <c r="AI101" i="1"/>
  <c r="AH101" i="1"/>
  <c r="AK101" i="1"/>
  <c r="AJ158" i="1"/>
  <c r="AI158" i="1"/>
  <c r="AK158" i="1"/>
  <c r="AK214" i="1"/>
  <c r="AI214" i="1"/>
  <c r="AH214" i="1" s="1"/>
  <c r="AJ214" i="1"/>
  <c r="AI274" i="1"/>
  <c r="AH274" i="1" s="1"/>
  <c r="AB274" i="1" s="1"/>
  <c r="AJ274" i="1"/>
  <c r="AK274" i="1"/>
  <c r="BB74" i="1"/>
  <c r="BA74" i="1"/>
  <c r="AI219" i="1"/>
  <c r="AJ219" i="1"/>
  <c r="AK219" i="1"/>
  <c r="AK390" i="1"/>
  <c r="AJ390" i="1"/>
  <c r="AI390" i="1"/>
  <c r="BB45" i="1"/>
  <c r="BA45" i="1"/>
  <c r="AI373" i="1"/>
  <c r="AJ373" i="1"/>
  <c r="AK373" i="1"/>
  <c r="AJ273" i="1"/>
  <c r="AK273" i="1"/>
  <c r="AI273" i="1"/>
  <c r="AJ523" i="1"/>
  <c r="AI523" i="1"/>
  <c r="AK523" i="1"/>
  <c r="AJ162" i="1"/>
  <c r="AI162" i="1"/>
  <c r="AK162" i="1"/>
  <c r="AJ323" i="1"/>
  <c r="AI323" i="1"/>
  <c r="AK323" i="1"/>
  <c r="AI148" i="1"/>
  <c r="AJ148" i="1"/>
  <c r="AK148" i="1"/>
  <c r="AK385" i="1"/>
  <c r="AI385" i="1"/>
  <c r="AJ385" i="1"/>
  <c r="AJ485" i="1"/>
  <c r="AK485" i="1"/>
  <c r="AI485" i="1"/>
  <c r="BA16" i="1"/>
  <c r="AZ16" i="1" s="1"/>
  <c r="AX16" i="1" s="1"/>
  <c r="BB16" i="1"/>
  <c r="AI196" i="1"/>
  <c r="AJ196" i="1"/>
  <c r="AK196" i="1"/>
  <c r="AI575" i="4"/>
  <c r="AK575" i="4"/>
  <c r="AJ575" i="4"/>
  <c r="BW210" i="4"/>
  <c r="BV210" i="4"/>
  <c r="AJ73" i="1"/>
  <c r="AI73" i="1"/>
  <c r="AK73" i="1"/>
  <c r="BB102" i="1"/>
  <c r="BA102" i="1"/>
  <c r="AI31" i="1"/>
  <c r="AK31" i="1"/>
  <c r="AJ31" i="1"/>
  <c r="AI314" i="1"/>
  <c r="AJ314" i="1"/>
  <c r="AK314" i="1"/>
  <c r="AK541" i="1"/>
  <c r="AJ541" i="1"/>
  <c r="AI541" i="1"/>
  <c r="AJ33" i="1"/>
  <c r="AH33" i="1" s="1"/>
  <c r="AI33" i="1"/>
  <c r="AK33" i="1"/>
  <c r="AI188" i="1"/>
  <c r="AK188" i="1"/>
  <c r="AJ188" i="1"/>
  <c r="AJ501" i="1"/>
  <c r="AK501" i="1"/>
  <c r="AI501" i="1"/>
  <c r="AJ253" i="1"/>
  <c r="AI253" i="1"/>
  <c r="AK253" i="1"/>
  <c r="BB52" i="1"/>
  <c r="BA52" i="1"/>
  <c r="BA100" i="1"/>
  <c r="AZ100" i="1"/>
  <c r="AX100" i="1" s="1"/>
  <c r="BB100" i="1"/>
  <c r="BV68" i="4"/>
  <c r="BU68" i="4"/>
  <c r="AK614" i="1"/>
  <c r="AJ614" i="1"/>
  <c r="AI614" i="1"/>
  <c r="AH614" i="1" s="1"/>
  <c r="AA614" i="1" s="1"/>
  <c r="AJ570" i="1"/>
  <c r="AI570" i="1"/>
  <c r="AK570" i="1"/>
  <c r="BB72" i="1"/>
  <c r="BA72" i="1"/>
  <c r="BA25" i="1"/>
  <c r="AZ25" i="1"/>
  <c r="AX25" i="1"/>
  <c r="BB25" i="1"/>
  <c r="BA63" i="1"/>
  <c r="AZ63" i="1" s="1"/>
  <c r="AX63" i="1" s="1"/>
  <c r="BB63" i="1"/>
  <c r="AK217" i="1"/>
  <c r="AJ217" i="1"/>
  <c r="AI217" i="1"/>
  <c r="AI242" i="1"/>
  <c r="AJ242" i="1"/>
  <c r="AK242" i="1"/>
  <c r="AJ118" i="1"/>
  <c r="AI118" i="1"/>
  <c r="AK118" i="1"/>
  <c r="BB80" i="1"/>
  <c r="BA80" i="1"/>
  <c r="AJ308" i="1"/>
  <c r="AI308" i="1"/>
  <c r="AK308" i="1"/>
  <c r="AJ527" i="1"/>
  <c r="AI527" i="1"/>
  <c r="AK527" i="1"/>
  <c r="AJ351" i="1"/>
  <c r="AI351" i="1"/>
  <c r="AK351" i="1"/>
  <c r="BB42" i="1"/>
  <c r="BA42" i="1"/>
  <c r="AJ68" i="1"/>
  <c r="AK68" i="1"/>
  <c r="AI68" i="1"/>
  <c r="AI179" i="4"/>
  <c r="AJ179" i="4"/>
  <c r="AK179" i="4"/>
  <c r="AJ446" i="1"/>
  <c r="AI446" i="1"/>
  <c r="AK446" i="1"/>
  <c r="BB18" i="1"/>
  <c r="BA18" i="1"/>
  <c r="AJ459" i="1"/>
  <c r="AI459" i="1"/>
  <c r="AK459" i="1"/>
  <c r="AJ664" i="1"/>
  <c r="AK664" i="1"/>
  <c r="AI664" i="1"/>
  <c r="BA29" i="1"/>
  <c r="BB29" i="1"/>
  <c r="AZ29" i="1" s="1"/>
  <c r="AX29" i="1" s="1"/>
  <c r="AJ173" i="1"/>
  <c r="AI173" i="1"/>
  <c r="AK173" i="1"/>
  <c r="AJ207" i="1"/>
  <c r="AI207" i="1"/>
  <c r="AK207" i="1"/>
  <c r="BB94" i="1"/>
  <c r="BA94" i="1"/>
  <c r="AJ109" i="1"/>
  <c r="AI109" i="1"/>
  <c r="AK109" i="1"/>
  <c r="BA10" i="1"/>
  <c r="BB10" i="1"/>
  <c r="AI542" i="1"/>
  <c r="AH542" i="1" s="1"/>
  <c r="AK542" i="1"/>
  <c r="AJ542" i="1"/>
  <c r="AJ270" i="1"/>
  <c r="AK270" i="1"/>
  <c r="AI270" i="1"/>
  <c r="AH270" i="1" s="1"/>
  <c r="BA59" i="1"/>
  <c r="BB59" i="1"/>
  <c r="AI278" i="1"/>
  <c r="AJ278" i="1"/>
  <c r="AK278" i="1"/>
  <c r="AJ447" i="1"/>
  <c r="AI447" i="1"/>
  <c r="AH447" i="1"/>
  <c r="AK447" i="1"/>
  <c r="AI152" i="1"/>
  <c r="AH152" i="1" s="1"/>
  <c r="AB152" i="1" s="1"/>
  <c r="AJ152" i="1"/>
  <c r="AK152" i="1"/>
  <c r="BV148" i="4"/>
  <c r="BU148" i="4" s="1"/>
  <c r="BW148" i="4"/>
  <c r="BV109" i="4"/>
  <c r="BU109" i="4" s="1"/>
  <c r="BW109" i="4"/>
  <c r="BW205" i="4"/>
  <c r="BV205" i="4"/>
  <c r="AJ646" i="1"/>
  <c r="AH646" i="1" s="1"/>
  <c r="AI646" i="1"/>
  <c r="AK646" i="1"/>
  <c r="AI312" i="1"/>
  <c r="AK312" i="1"/>
  <c r="AJ312" i="1"/>
  <c r="AJ352" i="1"/>
  <c r="AI352" i="1"/>
  <c r="AK352" i="1"/>
  <c r="BA57" i="1"/>
  <c r="AZ57" i="1" s="1"/>
  <c r="AX57" i="1" s="1"/>
  <c r="BB57" i="1"/>
  <c r="AI334" i="1"/>
  <c r="AJ334" i="1"/>
  <c r="AK334" i="1"/>
  <c r="AI493" i="1"/>
  <c r="AJ493" i="1"/>
  <c r="AK493" i="1"/>
  <c r="AJ146" i="1"/>
  <c r="AI146" i="1"/>
  <c r="AK146" i="1"/>
  <c r="BW222" i="4"/>
  <c r="BU222" i="4" s="1"/>
  <c r="BS222" i="4" s="1"/>
  <c r="BV222" i="4"/>
  <c r="AI642" i="1"/>
  <c r="AK642" i="1"/>
  <c r="AJ642" i="1"/>
  <c r="AI558" i="1"/>
  <c r="AK558" i="1"/>
  <c r="AJ558" i="1"/>
  <c r="AJ150" i="1"/>
  <c r="AI150" i="1"/>
  <c r="AH150" i="1" s="1"/>
  <c r="AK150" i="1"/>
  <c r="AI567" i="1"/>
  <c r="AJ567" i="1"/>
  <c r="AK567" i="1"/>
  <c r="AI440" i="1"/>
  <c r="AK440" i="1"/>
  <c r="AJ440" i="1"/>
  <c r="BV131" i="4"/>
  <c r="BU131" i="4" s="1"/>
  <c r="BW131" i="4"/>
  <c r="AI136" i="1"/>
  <c r="AH136" i="1"/>
  <c r="AJ136" i="1"/>
  <c r="AK136" i="1"/>
  <c r="BV159" i="4"/>
  <c r="BW159" i="4"/>
  <c r="AJ32" i="1"/>
  <c r="AK32" i="1"/>
  <c r="AI32" i="1"/>
  <c r="BB85" i="1"/>
  <c r="BA85" i="1"/>
  <c r="AJ450" i="1"/>
  <c r="AI450" i="1"/>
  <c r="AK450" i="1"/>
  <c r="AI477" i="1"/>
  <c r="AH477" i="1" s="1"/>
  <c r="AA477" i="1" s="1"/>
  <c r="AE477" i="1" s="1"/>
  <c r="AJ477" i="1"/>
  <c r="AK477" i="1"/>
  <c r="AK685" i="1"/>
  <c r="AJ685" i="1"/>
  <c r="AI685" i="1"/>
  <c r="AH685" i="1"/>
  <c r="AB685" i="1" s="1"/>
  <c r="AJ422" i="1"/>
  <c r="AH422" i="1" s="1"/>
  <c r="AI422" i="1"/>
  <c r="AK422" i="1"/>
  <c r="AK249" i="1"/>
  <c r="AJ249" i="1"/>
  <c r="AI249" i="1"/>
  <c r="AJ117" i="1"/>
  <c r="AI117" i="1"/>
  <c r="AH117" i="1" s="1"/>
  <c r="AA117" i="1" s="1"/>
  <c r="AE117" i="1" s="1"/>
  <c r="AK117" i="1"/>
  <c r="BV95" i="4"/>
  <c r="BU95" i="4" s="1"/>
  <c r="BS95" i="4" s="1"/>
  <c r="BW95" i="4"/>
  <c r="AJ480" i="1"/>
  <c r="AI480" i="1"/>
  <c r="AK480" i="1"/>
  <c r="BW219" i="4"/>
  <c r="BV219" i="4"/>
  <c r="BU219" i="4" s="1"/>
  <c r="AI336" i="4"/>
  <c r="AJ336" i="4"/>
  <c r="AK336" i="4"/>
  <c r="AJ66" i="1"/>
  <c r="AI66" i="1"/>
  <c r="AK66" i="1"/>
  <c r="AJ579" i="1"/>
  <c r="AI579" i="1"/>
  <c r="AK579" i="1"/>
  <c r="AJ594" i="1"/>
  <c r="AI594" i="1"/>
  <c r="AK594" i="1"/>
  <c r="BA12" i="1"/>
  <c r="AZ12" i="1"/>
  <c r="AX12" i="1"/>
  <c r="BB12" i="1"/>
  <c r="BA27" i="1"/>
  <c r="AZ27" i="1" s="1"/>
  <c r="AX27" i="1" s="1"/>
  <c r="BB27" i="1"/>
  <c r="AJ241" i="1"/>
  <c r="AI241" i="1"/>
  <c r="AK241" i="1"/>
  <c r="AI671" i="1"/>
  <c r="AH671" i="1" s="1"/>
  <c r="AB671" i="1" s="1"/>
  <c r="AK671" i="1"/>
  <c r="AJ671" i="1"/>
  <c r="AI615" i="1"/>
  <c r="AK615" i="1"/>
  <c r="AJ615" i="1"/>
  <c r="BW204" i="4"/>
  <c r="BV204" i="4"/>
  <c r="BU204" i="4" s="1"/>
  <c r="AJ111" i="1"/>
  <c r="AI111" i="1"/>
  <c r="AK111" i="1"/>
  <c r="AJ45" i="1"/>
  <c r="AI45" i="1"/>
  <c r="AH45" i="1" s="1"/>
  <c r="AA45" i="1" s="1"/>
  <c r="AE45" i="1" s="1"/>
  <c r="AK45" i="1"/>
  <c r="BV80" i="4"/>
  <c r="BW80" i="4"/>
  <c r="AK648" i="1"/>
  <c r="AJ648" i="1"/>
  <c r="AI648" i="1"/>
  <c r="BV116" i="4"/>
  <c r="BW116" i="4"/>
  <c r="AI39" i="1"/>
  <c r="AJ39" i="1"/>
  <c r="AK39" i="1"/>
  <c r="AK511" i="1"/>
  <c r="AJ511" i="1"/>
  <c r="AI511" i="1"/>
  <c r="AI359" i="1"/>
  <c r="AJ359" i="1"/>
  <c r="AK359" i="1"/>
  <c r="AI230" i="1"/>
  <c r="AJ230" i="1"/>
  <c r="AK230" i="1"/>
  <c r="BW246" i="4"/>
  <c r="BV246" i="4"/>
  <c r="BU246" i="4" s="1"/>
  <c r="BS246" i="4" s="1"/>
  <c r="AK336" i="1"/>
  <c r="AJ336" i="1"/>
  <c r="AI336" i="1"/>
  <c r="AH336" i="1" s="1"/>
  <c r="BW236" i="4"/>
  <c r="BV236" i="4"/>
  <c r="BB36" i="1"/>
  <c r="BA36" i="1"/>
  <c r="AJ166" i="1"/>
  <c r="AI166" i="1"/>
  <c r="AK166" i="1"/>
  <c r="AK28" i="1"/>
  <c r="AI28" i="1"/>
  <c r="AH28" i="1"/>
  <c r="AA28" i="1" s="1"/>
  <c r="AJ28" i="1"/>
  <c r="AJ171" i="1"/>
  <c r="AI171" i="1"/>
  <c r="AH171" i="1"/>
  <c r="AK171" i="1"/>
  <c r="AI657" i="1"/>
  <c r="AJ657" i="1"/>
  <c r="AK657" i="1"/>
  <c r="BB106" i="1"/>
  <c r="BA106" i="1"/>
  <c r="AJ27" i="1"/>
  <c r="AI27" i="1"/>
  <c r="AH27" i="1" s="1"/>
  <c r="AK27" i="1"/>
  <c r="AI466" i="4"/>
  <c r="AH466" i="4" s="1"/>
  <c r="AJ466" i="4"/>
  <c r="AK466" i="4"/>
  <c r="AI646" i="4"/>
  <c r="AJ646" i="4"/>
  <c r="AK646" i="4"/>
  <c r="AJ701" i="1"/>
  <c r="AK701" i="1"/>
  <c r="AI701" i="1"/>
  <c r="AH701" i="1"/>
  <c r="AK681" i="1"/>
  <c r="AI681" i="1"/>
  <c r="AH681" i="1" s="1"/>
  <c r="AJ681" i="1"/>
  <c r="AJ562" i="1"/>
  <c r="AK562" i="1"/>
  <c r="AI562" i="1"/>
  <c r="AH562" i="1"/>
  <c r="AK350" i="1"/>
  <c r="AI350" i="1"/>
  <c r="AJ350" i="1"/>
  <c r="BA95" i="1"/>
  <c r="BB95" i="1"/>
  <c r="AZ95" i="1" s="1"/>
  <c r="AX95" i="1" s="1"/>
  <c r="AJ329" i="1"/>
  <c r="AI329" i="1"/>
  <c r="AH329" i="1" s="1"/>
  <c r="AK329" i="1"/>
  <c r="BW212" i="4"/>
  <c r="BV212" i="4"/>
  <c r="AJ639" i="1"/>
  <c r="AI639" i="1"/>
  <c r="AK639" i="1"/>
  <c r="AJ549" i="1"/>
  <c r="AI549" i="1"/>
  <c r="AK549" i="1"/>
  <c r="AI134" i="1"/>
  <c r="AK134" i="1"/>
  <c r="AJ134" i="1"/>
  <c r="AI519" i="4"/>
  <c r="AJ519" i="4"/>
  <c r="AK519" i="4"/>
  <c r="BV124" i="4"/>
  <c r="BW124" i="4"/>
  <c r="AK202" i="1"/>
  <c r="AJ202" i="1"/>
  <c r="AI202" i="1"/>
  <c r="BA91" i="1"/>
  <c r="BB91" i="1"/>
  <c r="AZ91" i="1" s="1"/>
  <c r="AX91" i="1" s="1"/>
  <c r="AI680" i="1"/>
  <c r="AH680" i="1"/>
  <c r="AJ680" i="1"/>
  <c r="AK680" i="1"/>
  <c r="AK466" i="1"/>
  <c r="AJ466" i="1"/>
  <c r="AI466" i="1"/>
  <c r="AJ244" i="1"/>
  <c r="AI244" i="1"/>
  <c r="AH244" i="1" s="1"/>
  <c r="AK244" i="1"/>
  <c r="AJ458" i="1"/>
  <c r="AI458" i="1"/>
  <c r="AK458" i="1"/>
  <c r="AI625" i="1"/>
  <c r="AJ625" i="1"/>
  <c r="AK625" i="1"/>
  <c r="AJ190" i="1"/>
  <c r="AI190" i="1"/>
  <c r="AK190" i="1"/>
  <c r="BW196" i="4"/>
  <c r="BV196" i="4"/>
  <c r="AI238" i="1"/>
  <c r="AJ238" i="1"/>
  <c r="AK238" i="1"/>
  <c r="BW245" i="4"/>
  <c r="BV245" i="4"/>
  <c r="AI250" i="1"/>
  <c r="AH250" i="1" s="1"/>
  <c r="AA250" i="1" s="1"/>
  <c r="AJ250" i="1"/>
  <c r="AK250" i="1"/>
  <c r="BA35" i="1"/>
  <c r="BB35" i="1"/>
  <c r="AZ35" i="1" s="1"/>
  <c r="AX35" i="1" s="1"/>
  <c r="AK540" i="1"/>
  <c r="AI540" i="1"/>
  <c r="AJ540" i="1"/>
  <c r="AK237" i="1"/>
  <c r="AJ237" i="1"/>
  <c r="AI237" i="1"/>
  <c r="AH237" i="1" s="1"/>
  <c r="AI484" i="1"/>
  <c r="AK484" i="1"/>
  <c r="AJ484" i="1"/>
  <c r="AI413" i="1"/>
  <c r="AJ413" i="1"/>
  <c r="AK413" i="1"/>
  <c r="AI443" i="1"/>
  <c r="AH443" i="1" s="1"/>
  <c r="AK443" i="1"/>
  <c r="AJ443" i="1"/>
  <c r="AK296" i="1"/>
  <c r="AJ296" i="1"/>
  <c r="AI296" i="1"/>
  <c r="AJ403" i="1"/>
  <c r="AI403" i="1"/>
  <c r="AK403" i="1"/>
  <c r="AJ612" i="1"/>
  <c r="AI612" i="1"/>
  <c r="AK612" i="1"/>
  <c r="AJ547" i="1"/>
  <c r="AI547" i="1"/>
  <c r="AK547" i="1"/>
  <c r="AJ84" i="1"/>
  <c r="AK84" i="1"/>
  <c r="AI84" i="1"/>
  <c r="BA77" i="1"/>
  <c r="BB77" i="1"/>
  <c r="AZ77" i="1" s="1"/>
  <c r="AX77" i="1" s="1"/>
  <c r="BW227" i="4"/>
  <c r="BV227" i="4"/>
  <c r="BU227" i="4" s="1"/>
  <c r="AK342" i="1"/>
  <c r="AI342" i="1"/>
  <c r="AH342" i="1" s="1"/>
  <c r="AB342" i="1" s="1"/>
  <c r="AJ342" i="1"/>
  <c r="AI286" i="1"/>
  <c r="AJ286" i="1"/>
  <c r="AK286" i="1"/>
  <c r="AJ252" i="1"/>
  <c r="AI252" i="1"/>
  <c r="AK252" i="1"/>
  <c r="AJ175" i="1"/>
  <c r="AI175" i="1"/>
  <c r="AK175" i="1"/>
  <c r="AJ432" i="1"/>
  <c r="AI432" i="1"/>
  <c r="AK432" i="1"/>
  <c r="AI375" i="1"/>
  <c r="AH375" i="1" s="1"/>
  <c r="AJ375" i="1"/>
  <c r="AK375" i="1"/>
  <c r="AJ320" i="1"/>
  <c r="AI320" i="1"/>
  <c r="AK320" i="1"/>
  <c r="AJ185" i="1"/>
  <c r="AI185" i="1"/>
  <c r="AK185" i="1"/>
  <c r="BV164" i="4"/>
  <c r="BU164" i="4" s="1"/>
  <c r="BW164" i="4"/>
  <c r="AI367" i="1"/>
  <c r="AK367" i="1"/>
  <c r="AJ367" i="1"/>
  <c r="AH367" i="1" s="1"/>
  <c r="BB22" i="1"/>
  <c r="BA22" i="1"/>
  <c r="AZ22" i="1"/>
  <c r="AX22" i="1" s="1"/>
  <c r="AJ675" i="1"/>
  <c r="AI675" i="1"/>
  <c r="AK675" i="1"/>
  <c r="AK498" i="1"/>
  <c r="AJ498" i="1"/>
  <c r="AI498" i="1"/>
  <c r="AK36" i="1"/>
  <c r="AI36" i="1"/>
  <c r="AH36" i="1"/>
  <c r="AJ36" i="1"/>
  <c r="AI447" i="4"/>
  <c r="AH447" i="4" s="1"/>
  <c r="AJ447" i="4"/>
  <c r="AK447" i="4"/>
  <c r="AK509" i="1"/>
  <c r="AJ509" i="1"/>
  <c r="AI509" i="1"/>
  <c r="AI397" i="1"/>
  <c r="AJ397" i="1"/>
  <c r="AK397" i="1"/>
  <c r="AJ331" i="1"/>
  <c r="AI331" i="1"/>
  <c r="AH331" i="1" s="1"/>
  <c r="AK331" i="1"/>
  <c r="BV171" i="4"/>
  <c r="BU171" i="4" s="1"/>
  <c r="BW171" i="4"/>
  <c r="BV99" i="4"/>
  <c r="BU99" i="4" s="1"/>
  <c r="BW99" i="4"/>
  <c r="AK496" i="1"/>
  <c r="AJ496" i="1"/>
  <c r="AI496" i="1"/>
  <c r="AH496" i="1" s="1"/>
  <c r="AJ383" i="1"/>
  <c r="AI383" i="1"/>
  <c r="AK383" i="1"/>
  <c r="AJ559" i="1"/>
  <c r="AI559" i="1"/>
  <c r="AH559" i="1" s="1"/>
  <c r="AA559" i="1" s="1"/>
  <c r="AK559" i="1"/>
  <c r="AK581" i="1"/>
  <c r="AI581" i="1"/>
  <c r="AJ581" i="1"/>
  <c r="AI206" i="1"/>
  <c r="AH206" i="1" s="1"/>
  <c r="AJ206" i="1"/>
  <c r="AK206" i="1"/>
  <c r="AJ420" i="1"/>
  <c r="AI420" i="1"/>
  <c r="AK420" i="1"/>
  <c r="AJ204" i="1"/>
  <c r="AK204" i="1"/>
  <c r="AI204" i="1"/>
  <c r="AJ400" i="1"/>
  <c r="AI400" i="1"/>
  <c r="AK400" i="1"/>
  <c r="BW195" i="4"/>
  <c r="BV195" i="4"/>
  <c r="BW235" i="4"/>
  <c r="BV235" i="4"/>
  <c r="BB50" i="1"/>
  <c r="BA50" i="1"/>
  <c r="AZ50" i="1" s="1"/>
  <c r="AX50" i="1" s="1"/>
  <c r="AJ279" i="1"/>
  <c r="AI279" i="1"/>
  <c r="AK279" i="1"/>
  <c r="AK184" i="1"/>
  <c r="AI184" i="1"/>
  <c r="AH184" i="1" s="1"/>
  <c r="AB184" i="1" s="1"/>
  <c r="AJ184" i="1"/>
  <c r="AJ103" i="1"/>
  <c r="AI103" i="1"/>
  <c r="AK103" i="1"/>
  <c r="BW180" i="4"/>
  <c r="BV180" i="4"/>
  <c r="BW220" i="4"/>
  <c r="BV220" i="4"/>
  <c r="BA33" i="1"/>
  <c r="BB33" i="1"/>
  <c r="AJ183" i="1"/>
  <c r="AI183" i="1"/>
  <c r="AK183" i="1"/>
  <c r="BB14" i="1"/>
  <c r="BA14" i="1"/>
  <c r="AZ14" i="1" s="1"/>
  <c r="AX14" i="1" s="1"/>
  <c r="AJ289" i="1"/>
  <c r="AI289" i="1"/>
  <c r="AH289" i="1" s="1"/>
  <c r="AA289" i="1" s="1"/>
  <c r="AK289" i="1"/>
  <c r="AJ29" i="1"/>
  <c r="AI29" i="1"/>
  <c r="AH29" i="1"/>
  <c r="AK29" i="1"/>
  <c r="BW229" i="4"/>
  <c r="BV229" i="4"/>
  <c r="AI453" i="1"/>
  <c r="AH453" i="1"/>
  <c r="AJ453" i="1"/>
  <c r="AK453" i="1"/>
  <c r="AJ528" i="1"/>
  <c r="AK528" i="1"/>
  <c r="AI528" i="1"/>
  <c r="AH528" i="1"/>
  <c r="AJ478" i="1"/>
  <c r="AI478" i="1"/>
  <c r="AK478" i="1"/>
  <c r="AJ42" i="1"/>
  <c r="AI42" i="1"/>
  <c r="AH42" i="1"/>
  <c r="AB42" i="1" s="1"/>
  <c r="AK42" i="1"/>
  <c r="AJ86" i="1"/>
  <c r="AH86" i="1" s="1"/>
  <c r="AI86" i="1"/>
  <c r="AK86" i="1"/>
  <c r="BB44" i="1"/>
  <c r="BA44" i="1"/>
  <c r="AZ44" i="1"/>
  <c r="AX44" i="1" s="1"/>
  <c r="AJ525" i="1"/>
  <c r="AI525" i="1"/>
  <c r="AK525" i="1"/>
  <c r="AJ444" i="1"/>
  <c r="AI444" i="1"/>
  <c r="AK444" i="1"/>
  <c r="BW217" i="4"/>
  <c r="BV217" i="4"/>
  <c r="BA64" i="1"/>
  <c r="AZ64" i="1" s="1"/>
  <c r="AX64" i="1" s="1"/>
  <c r="BB64" i="1"/>
  <c r="AJ149" i="1"/>
  <c r="AI149" i="1"/>
  <c r="AH149" i="1" s="1"/>
  <c r="AK149" i="1"/>
  <c r="AJ635" i="4"/>
  <c r="AI635" i="4"/>
  <c r="AK635" i="4"/>
  <c r="BV37" i="4"/>
  <c r="BW37" i="4"/>
  <c r="BW194" i="4"/>
  <c r="BV194" i="4"/>
  <c r="AI441" i="1"/>
  <c r="AJ441" i="1"/>
  <c r="AH441" i="1" s="1"/>
  <c r="AK441" i="1"/>
  <c r="AJ272" i="1"/>
  <c r="AH272" i="1" s="1"/>
  <c r="AB272" i="1" s="1"/>
  <c r="AI272" i="1"/>
  <c r="AK272" i="1"/>
  <c r="BA83" i="1"/>
  <c r="AZ83" i="1" s="1"/>
  <c r="AX83" i="1" s="1"/>
  <c r="BB83" i="1"/>
  <c r="BA109" i="1"/>
  <c r="BB109" i="1"/>
  <c r="AJ194" i="1"/>
  <c r="AI194" i="1"/>
  <c r="AK194" i="1"/>
  <c r="AJ505" i="1"/>
  <c r="AK505" i="1"/>
  <c r="AI505" i="1"/>
  <c r="AJ67" i="1"/>
  <c r="AH67" i="1" s="1"/>
  <c r="AI67" i="1"/>
  <c r="AK67" i="1"/>
  <c r="AI345" i="1"/>
  <c r="AH345" i="1" s="1"/>
  <c r="AK345" i="1"/>
  <c r="AJ345" i="1"/>
  <c r="BA7" i="1"/>
  <c r="AZ7" i="1" s="1"/>
  <c r="AX7" i="1" s="1"/>
  <c r="BB7" i="1"/>
  <c r="AJ378" i="1"/>
  <c r="AI378" i="1"/>
  <c r="AK378" i="1"/>
  <c r="BA15" i="1"/>
  <c r="BB15" i="1"/>
  <c r="AK267" i="1"/>
  <c r="AJ267" i="1"/>
  <c r="AI267" i="1"/>
  <c r="AJ566" i="1"/>
  <c r="AI566" i="1"/>
  <c r="AH566" i="1" s="1"/>
  <c r="AA566" i="1" s="1"/>
  <c r="AE566" i="1" s="1"/>
  <c r="AK566" i="1"/>
  <c r="BA47" i="1"/>
  <c r="AZ47" i="1"/>
  <c r="AX47" i="1" s="1"/>
  <c r="BB47" i="1"/>
  <c r="AJ515" i="1"/>
  <c r="AI515" i="1"/>
  <c r="AH515" i="1" s="1"/>
  <c r="AK515" i="1"/>
  <c r="BA87" i="1"/>
  <c r="AZ87" i="1" s="1"/>
  <c r="AX87" i="1" s="1"/>
  <c r="BB87" i="1"/>
  <c r="AJ203" i="1"/>
  <c r="AI203" i="1"/>
  <c r="AK203" i="1"/>
  <c r="AJ35" i="1"/>
  <c r="AI35" i="1"/>
  <c r="AK35" i="1"/>
  <c r="BV155" i="4"/>
  <c r="BW155" i="4"/>
  <c r="AI365" i="1"/>
  <c r="AK365" i="1"/>
  <c r="AJ365" i="1"/>
  <c r="AI535" i="1"/>
  <c r="AJ535" i="1"/>
  <c r="AK535" i="1"/>
  <c r="AJ114" i="1"/>
  <c r="AH114" i="1" s="1"/>
  <c r="AI114" i="1"/>
  <c r="AK114" i="1"/>
  <c r="AI216" i="1"/>
  <c r="AJ216" i="1"/>
  <c r="AK216" i="1"/>
  <c r="AI248" i="1"/>
  <c r="AK248" i="1"/>
  <c r="AJ248" i="1"/>
  <c r="AI605" i="1"/>
  <c r="AJ605" i="1"/>
  <c r="AK605" i="1"/>
  <c r="BW189" i="4"/>
  <c r="BV189" i="4"/>
  <c r="BA17" i="1"/>
  <c r="AZ17" i="1" s="1"/>
  <c r="AX17" i="1" s="1"/>
  <c r="BB17" i="1"/>
  <c r="AI514" i="1"/>
  <c r="AH514" i="1" s="1"/>
  <c r="AJ514" i="1"/>
  <c r="AK514" i="1"/>
  <c r="BB26" i="1"/>
  <c r="BA26" i="1"/>
  <c r="AJ640" i="1"/>
  <c r="AH640" i="1" s="1"/>
  <c r="AA640" i="1" s="1"/>
  <c r="AE640" i="1" s="1"/>
  <c r="AI640" i="1"/>
  <c r="AK640" i="1"/>
  <c r="AJ71" i="1"/>
  <c r="AK71" i="1"/>
  <c r="AI71" i="1"/>
  <c r="BB108" i="1"/>
  <c r="BA108" i="1"/>
  <c r="AJ411" i="1"/>
  <c r="AI411" i="1"/>
  <c r="AK411" i="1"/>
  <c r="AJ583" i="1"/>
  <c r="AI583" i="1"/>
  <c r="AK583" i="1"/>
  <c r="AI280" i="1"/>
  <c r="AK280" i="1"/>
  <c r="AJ280" i="1"/>
  <c r="BB92" i="1"/>
  <c r="AZ92" i="1" s="1"/>
  <c r="AX92" i="1" s="1"/>
  <c r="BA92" i="1"/>
  <c r="BW208" i="4"/>
  <c r="BU208" i="4" s="1"/>
  <c r="BV208" i="4"/>
  <c r="BV119" i="4"/>
  <c r="BW119" i="4"/>
  <c r="BU119" i="4" s="1"/>
  <c r="BS119" i="4" s="1"/>
  <c r="BV167" i="4"/>
  <c r="BW167" i="4"/>
  <c r="AJ37" i="1"/>
  <c r="AI37" i="1"/>
  <c r="AH37" i="1" s="1"/>
  <c r="AK37" i="1"/>
  <c r="AK586" i="1"/>
  <c r="AJ586" i="1"/>
  <c r="AI586" i="1"/>
  <c r="AI676" i="1"/>
  <c r="AH676" i="1"/>
  <c r="AJ676" i="1"/>
  <c r="AK676" i="1"/>
  <c r="AI597" i="1"/>
  <c r="AH597" i="1"/>
  <c r="AA597" i="1" s="1"/>
  <c r="AE597" i="1" s="1"/>
  <c r="AJ597" i="1"/>
  <c r="AK597" i="1"/>
  <c r="AI593" i="1"/>
  <c r="AJ593" i="1"/>
  <c r="AK593" i="1"/>
  <c r="AJ436" i="1"/>
  <c r="AI436" i="1"/>
  <c r="AH436" i="1"/>
  <c r="AB436" i="1" s="1"/>
  <c r="AK436" i="1"/>
  <c r="AI254" i="1"/>
  <c r="AJ254" i="1"/>
  <c r="AK254" i="1"/>
  <c r="BW203" i="4"/>
  <c r="BV203" i="4"/>
  <c r="BW243" i="4"/>
  <c r="BV243" i="4"/>
  <c r="AI200" i="1"/>
  <c r="AJ200" i="1"/>
  <c r="AK200" i="1"/>
  <c r="AI662" i="1"/>
  <c r="AJ662" i="1"/>
  <c r="AK662" i="1"/>
  <c r="AI192" i="1"/>
  <c r="AJ192" i="1"/>
  <c r="AK192" i="1"/>
  <c r="AJ408" i="1"/>
  <c r="AI408" i="1"/>
  <c r="AH408" i="1" s="1"/>
  <c r="AB408" i="1" s="1"/>
  <c r="AK408" i="1"/>
  <c r="AJ26" i="1"/>
  <c r="AI26" i="1"/>
  <c r="AK26" i="1"/>
  <c r="BV88" i="4"/>
  <c r="BW88" i="4"/>
  <c r="BW228" i="4"/>
  <c r="BV228" i="4"/>
  <c r="AJ510" i="1"/>
  <c r="AI510" i="1"/>
  <c r="AH510" i="1" s="1"/>
  <c r="AA510" i="1" s="1"/>
  <c r="AK510" i="1"/>
  <c r="AI616" i="1"/>
  <c r="AK616" i="1"/>
  <c r="AJ616" i="1"/>
  <c r="AJ539" i="1"/>
  <c r="AI539" i="1"/>
  <c r="AK539" i="1"/>
  <c r="AJ470" i="1"/>
  <c r="AH470" i="1" s="1"/>
  <c r="AB470" i="1" s="1"/>
  <c r="AI470" i="1"/>
  <c r="AK470" i="1"/>
  <c r="AJ379" i="1"/>
  <c r="AI379" i="1"/>
  <c r="AK379" i="1"/>
  <c r="AI249" i="4"/>
  <c r="AJ249" i="4"/>
  <c r="AK249" i="4"/>
  <c r="BV93" i="4"/>
  <c r="BW93" i="4"/>
  <c r="BB82" i="1"/>
  <c r="BA82" i="1"/>
  <c r="AJ495" i="1"/>
  <c r="AI495" i="1"/>
  <c r="AK495" i="1"/>
  <c r="AI168" i="1"/>
  <c r="AJ168" i="1"/>
  <c r="AK168" i="1"/>
  <c r="BA13" i="1"/>
  <c r="BB13" i="1"/>
  <c r="BV176" i="4"/>
  <c r="BU176" i="4"/>
  <c r="BW176" i="4"/>
  <c r="AI170" i="1"/>
  <c r="AH170" i="1" s="1"/>
  <c r="AK170" i="1"/>
  <c r="AJ170" i="1"/>
  <c r="AI409" i="1"/>
  <c r="AJ409" i="1"/>
  <c r="AK409" i="1"/>
  <c r="AJ684" i="1"/>
  <c r="AK684" i="1"/>
  <c r="AI684" i="1"/>
  <c r="AH684" i="1" s="1"/>
  <c r="AJ575" i="1"/>
  <c r="AI575" i="1"/>
  <c r="AH575" i="1" s="1"/>
  <c r="AA575" i="1" s="1"/>
  <c r="AE575" i="1" s="1"/>
  <c r="AK575" i="1"/>
  <c r="AJ299" i="1"/>
  <c r="AI299" i="1"/>
  <c r="AK299" i="1"/>
  <c r="BV163" i="4"/>
  <c r="BW163" i="4"/>
  <c r="AI285" i="1"/>
  <c r="AK285" i="1"/>
  <c r="AJ285" i="1"/>
  <c r="AI532" i="1"/>
  <c r="AJ532" i="1"/>
  <c r="AK532" i="1"/>
  <c r="AI683" i="1"/>
  <c r="AJ683" i="1"/>
  <c r="AK683" i="1"/>
  <c r="AJ107" i="1"/>
  <c r="AI107" i="1"/>
  <c r="AK107" i="1"/>
  <c r="AJ332" i="1"/>
  <c r="AI332" i="1"/>
  <c r="AK332" i="1"/>
  <c r="AI108" i="1"/>
  <c r="AJ108" i="1"/>
  <c r="AK108" i="1"/>
  <c r="AK698" i="1"/>
  <c r="AI698" i="1"/>
  <c r="AJ698" i="1"/>
  <c r="AH698" i="1" s="1"/>
  <c r="AB698" i="1" s="1"/>
  <c r="AK57" i="1"/>
  <c r="AJ57" i="1"/>
  <c r="AI57" i="1"/>
  <c r="AH57" i="1" s="1"/>
  <c r="AJ591" i="1"/>
  <c r="AI591" i="1"/>
  <c r="AK591" i="1"/>
  <c r="AJ555" i="1"/>
  <c r="AI555" i="1"/>
  <c r="AK555" i="1"/>
  <c r="BB107" i="1"/>
  <c r="BA107" i="1"/>
  <c r="AZ107" i="1" s="1"/>
  <c r="AX107" i="1" s="1"/>
  <c r="BB4" i="1"/>
  <c r="BA4" i="1"/>
  <c r="AK517" i="1"/>
  <c r="AJ517" i="1"/>
  <c r="AI517" i="1"/>
  <c r="AJ483" i="1"/>
  <c r="AI483" i="1"/>
  <c r="AH483" i="1" s="1"/>
  <c r="AB483" i="1" s="1"/>
  <c r="AK483" i="1"/>
  <c r="AJ197" i="1"/>
  <c r="AI197" i="1"/>
  <c r="AH197" i="1" s="1"/>
  <c r="AB197" i="1" s="1"/>
  <c r="AK197" i="1"/>
  <c r="AJ349" i="1"/>
  <c r="AI349" i="1"/>
  <c r="AK349" i="1"/>
  <c r="AJ21" i="1"/>
  <c r="AH21" i="1" s="1"/>
  <c r="AI21" i="1"/>
  <c r="AK21" i="1"/>
  <c r="AJ695" i="1"/>
  <c r="AI695" i="1"/>
  <c r="AH695" i="1" s="1"/>
  <c r="AB695" i="1" s="1"/>
  <c r="AK695" i="1"/>
  <c r="AJ155" i="1"/>
  <c r="AI155" i="1"/>
  <c r="AK155" i="1"/>
  <c r="AJ370" i="1"/>
  <c r="AI370" i="1"/>
  <c r="AH370" i="1" s="1"/>
  <c r="AK370" i="1"/>
  <c r="AK330" i="1"/>
  <c r="AI330" i="1"/>
  <c r="AJ330" i="1"/>
  <c r="AJ427" i="1"/>
  <c r="AI427" i="1"/>
  <c r="AK427" i="1"/>
  <c r="AJ553" i="1"/>
  <c r="AI553" i="1"/>
  <c r="AK553" i="1"/>
  <c r="AJ240" i="1"/>
  <c r="AI240" i="1"/>
  <c r="AK240" i="1"/>
  <c r="AI224" i="1"/>
  <c r="AJ224" i="1"/>
  <c r="AK224" i="1"/>
  <c r="BV104" i="4"/>
  <c r="BW104" i="4"/>
  <c r="BU104" i="4" s="1"/>
  <c r="BW188" i="4"/>
  <c r="BV188" i="4"/>
  <c r="BU188" i="4" s="1"/>
  <c r="BW244" i="4"/>
  <c r="BV244" i="4"/>
  <c r="AI428" i="1"/>
  <c r="AK428" i="1"/>
  <c r="AJ428" i="1"/>
  <c r="BB66" i="1"/>
  <c r="BA66" i="1"/>
  <c r="AZ66" i="1"/>
  <c r="AX66" i="1"/>
  <c r="AJ261" i="1"/>
  <c r="AI261" i="1"/>
  <c r="AK261" i="1"/>
  <c r="BB20" i="1"/>
  <c r="BA20" i="1"/>
  <c r="AZ20" i="1" s="1"/>
  <c r="AX20" i="1" s="1"/>
  <c r="BA69" i="1"/>
  <c r="BB69" i="1"/>
  <c r="BB104" i="1"/>
  <c r="BA104" i="1"/>
  <c r="AJ283" i="1"/>
  <c r="AI283" i="1"/>
  <c r="AH283" i="1" s="1"/>
  <c r="AK283" i="1"/>
  <c r="AI346" i="1"/>
  <c r="AH346" i="1" s="1"/>
  <c r="AA346" i="1" s="1"/>
  <c r="AJ346" i="1"/>
  <c r="AK346" i="1"/>
  <c r="AJ673" i="1"/>
  <c r="AI673" i="1"/>
  <c r="AH673" i="1" s="1"/>
  <c r="AB673" i="1" s="1"/>
  <c r="AK673" i="1"/>
  <c r="AJ371" i="1"/>
  <c r="AI371" i="1"/>
  <c r="AK371" i="1"/>
  <c r="AK122" i="1"/>
  <c r="AJ122" i="1"/>
  <c r="AI122" i="1"/>
  <c r="AJ635" i="1"/>
  <c r="AI635" i="1"/>
  <c r="AK635" i="1"/>
  <c r="AJ565" i="1"/>
  <c r="AI565" i="1"/>
  <c r="AH565" i="1" s="1"/>
  <c r="AK565" i="1"/>
  <c r="AI585" i="4"/>
  <c r="AJ585" i="4"/>
  <c r="AK585" i="4"/>
  <c r="BV156" i="4"/>
  <c r="BW156" i="4"/>
  <c r="BU156" i="4" s="1"/>
  <c r="BW197" i="4"/>
  <c r="BV197" i="4"/>
  <c r="BW237" i="4"/>
  <c r="BV237" i="4"/>
  <c r="AK193" i="1"/>
  <c r="AJ193" i="1"/>
  <c r="AI193" i="1"/>
  <c r="AJ488" i="1"/>
  <c r="AI488" i="1"/>
  <c r="AH488" i="1" s="1"/>
  <c r="AK488" i="1"/>
  <c r="AJ362" i="1"/>
  <c r="AI362" i="1"/>
  <c r="AK362" i="1"/>
  <c r="AJ414" i="1"/>
  <c r="AI414" i="1"/>
  <c r="AH414" i="1" s="1"/>
  <c r="AA414" i="1" s="1"/>
  <c r="AK414" i="1"/>
  <c r="AJ348" i="1"/>
  <c r="AI348" i="1"/>
  <c r="AH348" i="1" s="1"/>
  <c r="AK348" i="1"/>
  <c r="BA61" i="1"/>
  <c r="BB61" i="1"/>
  <c r="AJ627" i="1"/>
  <c r="AI627" i="1"/>
  <c r="AH627" i="1" s="1"/>
  <c r="AK627" i="1"/>
  <c r="AJ677" i="1"/>
  <c r="AI677" i="1"/>
  <c r="AH677" i="1" s="1"/>
  <c r="AB677" i="1" s="1"/>
  <c r="AK677" i="1"/>
  <c r="AI637" i="1"/>
  <c r="AJ637" i="1"/>
  <c r="AH637" i="1" s="1"/>
  <c r="AK637" i="1"/>
  <c r="AI223" i="1"/>
  <c r="AH223" i="1" s="1"/>
  <c r="AB223" i="1" s="1"/>
  <c r="AJ223" i="1"/>
  <c r="AK223" i="1"/>
  <c r="BV165" i="4"/>
  <c r="BW165" i="4"/>
  <c r="AJ574" i="1"/>
  <c r="AI574" i="1"/>
  <c r="AK574" i="1"/>
  <c r="BA38" i="1"/>
  <c r="BB38" i="1"/>
  <c r="AJ455" i="1"/>
  <c r="AI455" i="1"/>
  <c r="AK455" i="1"/>
  <c r="AJ624" i="1"/>
  <c r="AI624" i="1"/>
  <c r="AK624" i="1"/>
  <c r="AJ260" i="1"/>
  <c r="AK260" i="1"/>
  <c r="AI260" i="1"/>
  <c r="BB78" i="1"/>
  <c r="BA78" i="1"/>
  <c r="AJ222" i="1"/>
  <c r="AK222" i="1"/>
  <c r="AI222" i="1"/>
  <c r="AI364" i="1"/>
  <c r="AH364" i="1"/>
  <c r="AJ364" i="1"/>
  <c r="AK364" i="1"/>
  <c r="AJ661" i="1"/>
  <c r="AI661" i="1"/>
  <c r="AK661" i="1"/>
  <c r="AJ269" i="1"/>
  <c r="AK269" i="1"/>
  <c r="AI269" i="1"/>
  <c r="AJ429" i="1"/>
  <c r="AK429" i="1"/>
  <c r="AI429" i="1"/>
  <c r="AI568" i="1"/>
  <c r="AH568" i="1" s="1"/>
  <c r="AJ568" i="1"/>
  <c r="AK568" i="1"/>
  <c r="AJ123" i="1"/>
  <c r="AI123" i="1"/>
  <c r="AK123" i="1"/>
  <c r="AI652" i="1"/>
  <c r="AK652" i="1"/>
  <c r="AJ652" i="1"/>
  <c r="AI48" i="1"/>
  <c r="AJ48" i="1"/>
  <c r="AK48" i="1"/>
  <c r="AJ126" i="1"/>
  <c r="AH126" i="1" s="1"/>
  <c r="AI126" i="1"/>
  <c r="AK126" i="1"/>
  <c r="AJ315" i="1"/>
  <c r="AH315" i="1" s="1"/>
  <c r="AI315" i="1"/>
  <c r="AK315" i="1"/>
  <c r="AJ463" i="1"/>
  <c r="AH463" i="1" s="1"/>
  <c r="AI463" i="1"/>
  <c r="AK463" i="1"/>
  <c r="AJ666" i="1"/>
  <c r="AI666" i="1"/>
  <c r="AK666" i="1"/>
  <c r="BV139" i="4"/>
  <c r="BW139" i="4"/>
  <c r="BU139" i="4" s="1"/>
  <c r="AK218" i="1"/>
  <c r="AJ218" i="1"/>
  <c r="AI218" i="1"/>
  <c r="AI536" i="1"/>
  <c r="AJ536" i="1"/>
  <c r="AK536" i="1"/>
  <c r="AK416" i="1"/>
  <c r="AJ416" i="1"/>
  <c r="AH416" i="1" s="1"/>
  <c r="AI416" i="1"/>
  <c r="AI234" i="1"/>
  <c r="AJ234" i="1"/>
  <c r="AK234" i="1"/>
  <c r="AJ54" i="1"/>
  <c r="AI54" i="1"/>
  <c r="AK54" i="1"/>
  <c r="BA75" i="1"/>
  <c r="AZ75" i="1" s="1"/>
  <c r="AX75" i="1" s="1"/>
  <c r="BB75" i="1"/>
  <c r="AK255" i="1"/>
  <c r="AJ255" i="1"/>
  <c r="AI255" i="1"/>
  <c r="BV173" i="4"/>
  <c r="BU173" i="4" s="1"/>
  <c r="BW173" i="4"/>
  <c r="AK482" i="1"/>
  <c r="AJ482" i="1"/>
  <c r="AI482" i="1"/>
  <c r="AH482" i="1" s="1"/>
  <c r="AA482" i="1" s="1"/>
  <c r="BV90" i="4"/>
  <c r="BU90" i="4"/>
  <c r="BW90" i="4"/>
  <c r="BV132" i="4"/>
  <c r="BW132" i="4"/>
  <c r="AI387" i="1"/>
  <c r="AK387" i="1"/>
  <c r="AJ387" i="1"/>
  <c r="AJ623" i="1"/>
  <c r="AI623" i="1"/>
  <c r="AH623" i="1" s="1"/>
  <c r="AK623" i="1"/>
  <c r="AI87" i="1"/>
  <c r="AK87" i="1"/>
  <c r="AJ87" i="1"/>
  <c r="AJ263" i="1"/>
  <c r="AI263" i="1"/>
  <c r="AK263" i="1"/>
  <c r="AJ628" i="1"/>
  <c r="AI628" i="1"/>
  <c r="AK628" i="1"/>
  <c r="AI91" i="1"/>
  <c r="AK91" i="1"/>
  <c r="AJ91" i="1"/>
  <c r="AI231" i="1"/>
  <c r="AK231" i="1"/>
  <c r="AJ231" i="1"/>
  <c r="AH231" i="1" s="1"/>
  <c r="AA231" i="1" s="1"/>
  <c r="AJ534" i="1"/>
  <c r="AI534" i="1"/>
  <c r="AH534" i="1" s="1"/>
  <c r="AB534" i="1" s="1"/>
  <c r="AK534" i="1"/>
  <c r="AJ606" i="1"/>
  <c r="AI606" i="1"/>
  <c r="AK606" i="1"/>
  <c r="AI655" i="1"/>
  <c r="AK655" i="1"/>
  <c r="AJ655" i="1"/>
  <c r="AJ291" i="1"/>
  <c r="AI291" i="1"/>
  <c r="AK291" i="1"/>
  <c r="AI516" i="1"/>
  <c r="AJ516" i="1"/>
  <c r="AK516" i="1"/>
  <c r="BB88" i="1"/>
  <c r="BA88" i="1"/>
  <c r="AJ275" i="1"/>
  <c r="AI275" i="1"/>
  <c r="AH275" i="1" s="1"/>
  <c r="AK275" i="1"/>
  <c r="AK247" i="1"/>
  <c r="AJ247" i="1"/>
  <c r="AI247" i="1"/>
  <c r="AJ61" i="1"/>
  <c r="AI61" i="1"/>
  <c r="AK61" i="1"/>
  <c r="BA73" i="1"/>
  <c r="AZ73" i="1"/>
  <c r="AX73" i="1" s="1"/>
  <c r="BB73" i="1"/>
  <c r="BA43" i="1"/>
  <c r="BB43" i="1"/>
  <c r="AZ43" i="1" s="1"/>
  <c r="AX43" i="1" s="1"/>
  <c r="AJ372" i="1"/>
  <c r="AI372" i="1"/>
  <c r="AH372" i="1" s="1"/>
  <c r="AK372" i="1"/>
  <c r="AJ159" i="1"/>
  <c r="AI159" i="1"/>
  <c r="AK159" i="1"/>
  <c r="AI649" i="1"/>
  <c r="AJ649" i="1"/>
  <c r="AK649" i="1"/>
  <c r="AI376" i="1"/>
  <c r="AK376" i="1"/>
  <c r="AJ376" i="1"/>
  <c r="AJ65" i="1"/>
  <c r="AI65" i="1"/>
  <c r="AH65" i="1" s="1"/>
  <c r="AB65" i="1" s="1"/>
  <c r="AK65" i="1"/>
  <c r="BA71" i="1"/>
  <c r="BB71" i="1"/>
  <c r="AZ71" i="1" s="1"/>
  <c r="AX71" i="1" s="1"/>
  <c r="BA2" i="1"/>
  <c r="BB2" i="1"/>
  <c r="AI672" i="1"/>
  <c r="AJ672" i="1"/>
  <c r="AH672" i="1" s="1"/>
  <c r="AK672" i="1"/>
  <c r="AJ618" i="1"/>
  <c r="AI618" i="1"/>
  <c r="AH618" i="1" s="1"/>
  <c r="AK618" i="1"/>
  <c r="AJ431" i="1"/>
  <c r="AI431" i="1"/>
  <c r="AK431" i="1"/>
  <c r="AI391" i="1"/>
  <c r="AJ391" i="1"/>
  <c r="AH391" i="1" s="1"/>
  <c r="AK391" i="1"/>
  <c r="AI98" i="1"/>
  <c r="AH98" i="1" s="1"/>
  <c r="AK98" i="1"/>
  <c r="AJ98" i="1"/>
  <c r="AJ537" i="1"/>
  <c r="AI537" i="1"/>
  <c r="AK537" i="1"/>
  <c r="AI419" i="1"/>
  <c r="AK419" i="1"/>
  <c r="AJ419" i="1"/>
  <c r="AI638" i="1"/>
  <c r="AH638" i="1" s="1"/>
  <c r="AB638" i="1" s="1"/>
  <c r="AK638" i="1"/>
  <c r="AJ638" i="1"/>
  <c r="BA103" i="1"/>
  <c r="BB103" i="1"/>
  <c r="AK572" i="1"/>
  <c r="AI572" i="1"/>
  <c r="AJ572" i="1"/>
  <c r="AJ610" i="1"/>
  <c r="AH610" i="1" s="1"/>
  <c r="AI610" i="1"/>
  <c r="AK610" i="1"/>
  <c r="AJ392" i="1"/>
  <c r="AI392" i="1"/>
  <c r="AK392" i="1"/>
  <c r="AJ153" i="1"/>
  <c r="AH153" i="1" s="1"/>
  <c r="AI153" i="1"/>
  <c r="AK153" i="1"/>
  <c r="AJ584" i="1"/>
  <c r="AK584" i="1"/>
  <c r="AI584" i="1"/>
  <c r="BB96" i="1"/>
  <c r="BA96" i="1"/>
  <c r="AZ96" i="1"/>
  <c r="AX96" i="1" s="1"/>
  <c r="AJ438" i="1"/>
  <c r="AH438" i="1" s="1"/>
  <c r="AI438" i="1"/>
  <c r="AK438" i="1"/>
  <c r="AJ339" i="1"/>
  <c r="AI339" i="1"/>
  <c r="AH339" i="1"/>
  <c r="AA339" i="1" s="1"/>
  <c r="AE339" i="1" s="1"/>
  <c r="AK339" i="1"/>
  <c r="AJ497" i="1"/>
  <c r="AK497" i="1"/>
  <c r="AI497" i="1"/>
  <c r="AJ75" i="1"/>
  <c r="AI75" i="1"/>
  <c r="AH75" i="1" s="1"/>
  <c r="AA75" i="1" s="1"/>
  <c r="AE75" i="1" s="1"/>
  <c r="AK75" i="1"/>
  <c r="AJ577" i="1"/>
  <c r="AI577" i="1"/>
  <c r="AH577" i="1" s="1"/>
  <c r="AK577" i="1"/>
  <c r="AK609" i="1"/>
  <c r="AI609" i="1"/>
  <c r="AH609" i="1" s="1"/>
  <c r="AJ609" i="1"/>
  <c r="AJ650" i="1"/>
  <c r="AI650" i="1"/>
  <c r="AH650" i="1" s="1"/>
  <c r="AK650" i="1"/>
  <c r="AK407" i="1"/>
  <c r="AJ407" i="1"/>
  <c r="AH407" i="1" s="1"/>
  <c r="AI407" i="1"/>
  <c r="AI629" i="1"/>
  <c r="AJ629" i="1"/>
  <c r="AH629" i="1" s="1"/>
  <c r="AK629" i="1"/>
  <c r="BV106" i="4"/>
  <c r="BW106" i="4"/>
  <c r="BU106" i="4" s="1"/>
  <c r="BV140" i="4"/>
  <c r="BW140" i="4"/>
  <c r="BV172" i="4"/>
  <c r="BW172" i="4"/>
  <c r="AJ398" i="1"/>
  <c r="AH398" i="1" s="1"/>
  <c r="AI398" i="1"/>
  <c r="AK398" i="1"/>
  <c r="AK251" i="1"/>
  <c r="AJ251" i="1"/>
  <c r="AI251" i="1"/>
  <c r="AJ439" i="1"/>
  <c r="AI439" i="1"/>
  <c r="AH439" i="1" s="1"/>
  <c r="AK439" i="1"/>
  <c r="AI88" i="1"/>
  <c r="AJ88" i="1"/>
  <c r="AK88" i="1"/>
  <c r="AI552" i="1"/>
  <c r="AH552" i="1" s="1"/>
  <c r="AJ552" i="1"/>
  <c r="AK552" i="1"/>
  <c r="BW211" i="4"/>
  <c r="BV211" i="4"/>
  <c r="AK89" i="1"/>
  <c r="AJ89" i="1"/>
  <c r="AI89" i="1"/>
  <c r="AH89" i="1" s="1"/>
  <c r="AJ46" i="1"/>
  <c r="AI46" i="1"/>
  <c r="AK46" i="1"/>
  <c r="AK425" i="1"/>
  <c r="AI425" i="1"/>
  <c r="AH425" i="1"/>
  <c r="AJ425" i="1"/>
  <c r="AJ645" i="1"/>
  <c r="AK645" i="1"/>
  <c r="AI645" i="1"/>
  <c r="AK141" i="1"/>
  <c r="AJ141" i="1"/>
  <c r="AH141" i="1" s="1"/>
  <c r="AB141" i="1" s="1"/>
  <c r="AI141" i="1"/>
  <c r="BA39" i="1"/>
  <c r="AZ39" i="1" s="1"/>
  <c r="AX39" i="1" s="1"/>
  <c r="BB39" i="1"/>
  <c r="AK127" i="1"/>
  <c r="AJ127" i="1"/>
  <c r="AI127" i="1"/>
  <c r="AH127" i="1" s="1"/>
  <c r="AI357" i="1"/>
  <c r="AJ357" i="1"/>
  <c r="AH357" i="1" s="1"/>
  <c r="AK357" i="1"/>
  <c r="BA99" i="1"/>
  <c r="AZ99" i="1" s="1"/>
  <c r="AX99" i="1" s="1"/>
  <c r="BB99" i="1"/>
  <c r="AJ271" i="1"/>
  <c r="AH271" i="1" s="1"/>
  <c r="AI271" i="1"/>
  <c r="AK271" i="1"/>
  <c r="AI613" i="1"/>
  <c r="AJ613" i="1"/>
  <c r="AK613" i="1"/>
  <c r="BV115" i="4"/>
  <c r="BU115" i="4" s="1"/>
  <c r="BW115" i="4"/>
  <c r="BV147" i="4"/>
  <c r="BU147" i="4" s="1"/>
  <c r="BW147" i="4"/>
  <c r="BV91" i="4"/>
  <c r="BW91" i="4"/>
  <c r="BU91" i="4" s="1"/>
  <c r="AI160" i="1"/>
  <c r="AJ160" i="1"/>
  <c r="AK160" i="1"/>
  <c r="AJ145" i="1"/>
  <c r="AI145" i="1"/>
  <c r="AK145" i="1"/>
  <c r="AK187" i="1"/>
  <c r="AJ187" i="1"/>
  <c r="AI187" i="1"/>
  <c r="AJ307" i="1"/>
  <c r="AH307" i="1" s="1"/>
  <c r="AA307" i="1" s="1"/>
  <c r="AE307" i="1" s="1"/>
  <c r="AI307" i="1"/>
  <c r="AK307" i="1"/>
  <c r="AI83" i="1"/>
  <c r="AH83" i="1" s="1"/>
  <c r="AK83" i="1"/>
  <c r="AJ83" i="1"/>
  <c r="AJ426" i="1"/>
  <c r="AI426" i="1"/>
  <c r="AK426" i="1"/>
  <c r="AI59" i="1"/>
  <c r="AK59" i="1"/>
  <c r="AJ59" i="1"/>
  <c r="AI460" i="1"/>
  <c r="AK460" i="1"/>
  <c r="AJ460" i="1"/>
  <c r="AJ669" i="1"/>
  <c r="AH669" i="1" s="1"/>
  <c r="AI669" i="1"/>
  <c r="AK669" i="1"/>
  <c r="BB112" i="1"/>
  <c r="BA112" i="1"/>
  <c r="AZ112" i="1" s="1"/>
  <c r="AX112" i="1" s="1"/>
  <c r="AI396" i="1"/>
  <c r="AJ396" i="1"/>
  <c r="AK396" i="1"/>
  <c r="AJ472" i="1"/>
  <c r="AH472" i="1" s="1"/>
  <c r="AI472" i="1"/>
  <c r="AK472" i="1"/>
  <c r="AJ654" i="1"/>
  <c r="AI654" i="1"/>
  <c r="AK654" i="1"/>
  <c r="AJ554" i="1"/>
  <c r="AI554" i="1"/>
  <c r="AH554" i="1" s="1"/>
  <c r="AA554" i="1" s="1"/>
  <c r="AK554" i="1"/>
  <c r="AJ374" i="1"/>
  <c r="AI374" i="1"/>
  <c r="AK374" i="1"/>
  <c r="BW181" i="4"/>
  <c r="BV181" i="4"/>
  <c r="BU181" i="4"/>
  <c r="BW213" i="4"/>
  <c r="BV213" i="4"/>
  <c r="AI620" i="1"/>
  <c r="AK620" i="1"/>
  <c r="AJ620" i="1"/>
  <c r="AJ174" i="1"/>
  <c r="AI174" i="1"/>
  <c r="AK174" i="1"/>
  <c r="AK201" i="1"/>
  <c r="AJ201" i="1"/>
  <c r="AI201" i="1"/>
  <c r="AJ245" i="1"/>
  <c r="AI245" i="1"/>
  <c r="AK245" i="1"/>
  <c r="AJ659" i="1"/>
  <c r="AH659" i="1" s="1"/>
  <c r="AB659" i="1" s="1"/>
  <c r="AI659" i="1"/>
  <c r="AK659" i="1"/>
  <c r="AI212" i="1"/>
  <c r="AJ212" i="1"/>
  <c r="AK212" i="1"/>
  <c r="AJ690" i="1"/>
  <c r="AK690" i="1"/>
  <c r="AI690" i="1"/>
  <c r="AH690" i="1"/>
  <c r="AA690" i="1" s="1"/>
  <c r="AI133" i="1"/>
  <c r="AK133" i="1"/>
  <c r="AJ133" i="1"/>
  <c r="AH133" i="1" s="1"/>
  <c r="AK38" i="1"/>
  <c r="AJ38" i="1"/>
  <c r="AI38" i="1"/>
  <c r="AI544" i="1"/>
  <c r="AJ544" i="1"/>
  <c r="AK544" i="1"/>
  <c r="BB6" i="1"/>
  <c r="BA6" i="1"/>
  <c r="AZ6" i="1" s="1"/>
  <c r="AX6" i="1" s="1"/>
  <c r="AJ199" i="1"/>
  <c r="AI199" i="1"/>
  <c r="AH199" i="1" s="1"/>
  <c r="AB199" i="1" s="1"/>
  <c r="AK199" i="1"/>
  <c r="BW214" i="4"/>
  <c r="BV214" i="4"/>
  <c r="AJ257" i="1"/>
  <c r="AI257" i="1"/>
  <c r="AH257" i="1" s="1"/>
  <c r="AB257" i="1" s="1"/>
  <c r="AK257" i="1"/>
  <c r="AJ560" i="1"/>
  <c r="AK560" i="1"/>
  <c r="AI560" i="1"/>
  <c r="AI530" i="1"/>
  <c r="AJ530" i="1"/>
  <c r="AH530" i="1" s="1"/>
  <c r="AK530" i="1"/>
  <c r="BA9" i="1"/>
  <c r="BB9" i="1"/>
  <c r="AZ9" i="1" s="1"/>
  <c r="AX9" i="1" s="1"/>
  <c r="AJ325" i="1"/>
  <c r="AI325" i="1"/>
  <c r="AH325" i="1" s="1"/>
  <c r="AK325" i="1"/>
  <c r="AJ22" i="1"/>
  <c r="AK22" i="1"/>
  <c r="AI22" i="1"/>
  <c r="AH22" i="1" s="1"/>
  <c r="BV123" i="4"/>
  <c r="BU123" i="4" s="1"/>
  <c r="BW123" i="4"/>
  <c r="BV107" i="4"/>
  <c r="BW107" i="4"/>
  <c r="AJ225" i="1"/>
  <c r="AI225" i="1"/>
  <c r="AH225" i="1" s="1"/>
  <c r="AK225" i="1"/>
  <c r="AJ382" i="1"/>
  <c r="AI382" i="1"/>
  <c r="AH382" i="1" s="1"/>
  <c r="AA382" i="1" s="1"/>
  <c r="AE382" i="1" s="1"/>
  <c r="AK382" i="1"/>
  <c r="AJ195" i="1"/>
  <c r="AI195" i="1"/>
  <c r="AH195" i="1" s="1"/>
  <c r="AA195" i="1" s="1"/>
  <c r="AE195" i="1" s="1"/>
  <c r="AK195" i="1"/>
  <c r="AI503" i="1"/>
  <c r="AH503" i="1" s="1"/>
  <c r="AJ503" i="1"/>
  <c r="AK503" i="1"/>
  <c r="AJ49" i="1"/>
  <c r="AH49" i="1" s="1"/>
  <c r="AI49" i="1"/>
  <c r="AK49" i="1"/>
  <c r="BB110" i="1"/>
  <c r="BA110" i="1"/>
  <c r="BA67" i="1"/>
  <c r="BB67" i="1"/>
  <c r="AZ67" i="1" s="1"/>
  <c r="AX67" i="1" s="1"/>
  <c r="BW206" i="4"/>
  <c r="BV206" i="4"/>
  <c r="BU206" i="4" s="1"/>
  <c r="BS206" i="4" s="1"/>
  <c r="AJ394" i="1"/>
  <c r="AI394" i="1"/>
  <c r="AK394" i="1"/>
  <c r="AI306" i="1"/>
  <c r="AJ306" i="1"/>
  <c r="AK306" i="1"/>
  <c r="BW221" i="4"/>
  <c r="BV221" i="4"/>
  <c r="AJ520" i="1"/>
  <c r="AK520" i="1"/>
  <c r="AI520" i="1"/>
  <c r="AH520" i="1" s="1"/>
  <c r="AA520" i="1" s="1"/>
  <c r="AJ412" i="1"/>
  <c r="AI412" i="1"/>
  <c r="AK412" i="1"/>
  <c r="BA41" i="1"/>
  <c r="BB41" i="1"/>
  <c r="AK198" i="1"/>
  <c r="AJ198" i="1"/>
  <c r="AI198" i="1"/>
  <c r="AH198" i="1" s="1"/>
  <c r="I686" i="1"/>
  <c r="AA685" i="1"/>
  <c r="AE685" i="1" s="1"/>
  <c r="I685" i="1"/>
  <c r="AT686" i="1"/>
  <c r="AS686" i="1" s="1"/>
  <c r="AR686" i="1" s="1"/>
  <c r="AQ686" i="1" s="1"/>
  <c r="AP686" i="1" s="1"/>
  <c r="AO686" i="1" s="1"/>
  <c r="AN686" i="1" s="1"/>
  <c r="AM686" i="1" s="1"/>
  <c r="AL686" i="1" s="1"/>
  <c r="AH234" i="1"/>
  <c r="AZ61" i="1"/>
  <c r="AX61" i="1" s="1"/>
  <c r="AA680" i="1"/>
  <c r="AE680" i="1"/>
  <c r="AB680" i="1"/>
  <c r="AB45" i="1"/>
  <c r="AA447" i="1"/>
  <c r="AE447" i="1" s="1"/>
  <c r="AB447" i="1"/>
  <c r="AA644" i="1"/>
  <c r="AE644" i="1" s="1"/>
  <c r="AB644" i="1"/>
  <c r="AA130" i="1"/>
  <c r="AE130" i="1" s="1"/>
  <c r="AH560" i="1"/>
  <c r="AB560" i="1" s="1"/>
  <c r="BU213" i="4"/>
  <c r="BU172" i="4"/>
  <c r="AZ88" i="1"/>
  <c r="AX88" i="1"/>
  <c r="AH263" i="1"/>
  <c r="AH536" i="1"/>
  <c r="AH48" i="1"/>
  <c r="AH269" i="1"/>
  <c r="AZ38" i="1"/>
  <c r="AX38" i="1" s="1"/>
  <c r="AZ104" i="1"/>
  <c r="AX104" i="1"/>
  <c r="AZ4" i="1"/>
  <c r="AX4" i="1" s="1"/>
  <c r="AH332" i="1"/>
  <c r="AZ13" i="1"/>
  <c r="AX13" i="1"/>
  <c r="AH495" i="1"/>
  <c r="AH26" i="1"/>
  <c r="BU203" i="4"/>
  <c r="BU167" i="4"/>
  <c r="BS167" i="4" s="1"/>
  <c r="AZ108" i="1"/>
  <c r="AX108" i="1"/>
  <c r="AZ26" i="1"/>
  <c r="AX26" i="1"/>
  <c r="AH248" i="1"/>
  <c r="AB248" i="1" s="1"/>
  <c r="BU37" i="4"/>
  <c r="BU180" i="4"/>
  <c r="BU195" i="4"/>
  <c r="AH420" i="1"/>
  <c r="AB420" i="1" s="1"/>
  <c r="AH397" i="1"/>
  <c r="AH498" i="1"/>
  <c r="AH175" i="1"/>
  <c r="AH612" i="1"/>
  <c r="AH484" i="1"/>
  <c r="AH625" i="1"/>
  <c r="AH458" i="1"/>
  <c r="AH134" i="1"/>
  <c r="AH579" i="1"/>
  <c r="AH480" i="1"/>
  <c r="AH450" i="1"/>
  <c r="AH558" i="1"/>
  <c r="AZ10" i="1"/>
  <c r="AX10" i="1"/>
  <c r="AZ94" i="1"/>
  <c r="AX94" i="1" s="1"/>
  <c r="AH351" i="1"/>
  <c r="AH501" i="1"/>
  <c r="AH188" i="1"/>
  <c r="AA188" i="1" s="1"/>
  <c r="AZ102" i="1"/>
  <c r="AX102" i="1" s="1"/>
  <c r="AH485" i="1"/>
  <c r="AH162" i="1"/>
  <c r="BU111" i="4"/>
  <c r="BS111" i="4"/>
  <c r="AH305" i="1"/>
  <c r="AH423" i="1"/>
  <c r="AH140" i="1"/>
  <c r="AH464" i="1"/>
  <c r="BU232" i="4"/>
  <c r="AH143" i="1"/>
  <c r="BU103" i="4"/>
  <c r="BS103" i="4" s="1"/>
  <c r="BU190" i="4"/>
  <c r="BS190" i="4" s="1"/>
  <c r="AH62" i="1"/>
  <c r="AH405" i="1"/>
  <c r="AH138" i="1"/>
  <c r="AH494" i="1"/>
  <c r="AH469" i="1"/>
  <c r="AH51" i="1"/>
  <c r="AA51" i="1" s="1"/>
  <c r="AE51" i="1" s="1"/>
  <c r="AH208" i="1"/>
  <c r="AH670" i="1"/>
  <c r="BU9" i="4"/>
  <c r="BS9" i="4" s="1"/>
  <c r="AH487" i="1"/>
  <c r="BU182" i="4"/>
  <c r="BS182" i="4" s="1"/>
  <c r="AH265" i="1"/>
  <c r="BU200" i="4"/>
  <c r="AH401" i="1"/>
  <c r="AH435" i="1"/>
  <c r="AZ86" i="1"/>
  <c r="AX86" i="1"/>
  <c r="AZ65" i="1"/>
  <c r="AX65" i="1"/>
  <c r="AH573" i="1"/>
  <c r="AH147" i="1"/>
  <c r="AH321" i="1"/>
  <c r="AZ53" i="1"/>
  <c r="AX53" i="1"/>
  <c r="AH125" i="1"/>
  <c r="AH564" i="1"/>
  <c r="AZ8" i="1"/>
  <c r="AX8" i="1"/>
  <c r="AH121" i="1"/>
  <c r="BU192" i="4"/>
  <c r="AH354" i="1"/>
  <c r="AH79" i="1"/>
  <c r="AB575" i="1"/>
  <c r="AA470" i="1"/>
  <c r="AE470" i="1" s="1"/>
  <c r="AA436" i="1"/>
  <c r="AE436" i="1" s="1"/>
  <c r="AZ15" i="1"/>
  <c r="AX15" i="1" s="1"/>
  <c r="AB410" i="1"/>
  <c r="AA677" i="1"/>
  <c r="AE677" i="1" s="1"/>
  <c r="AB566" i="1"/>
  <c r="AB117" i="1"/>
  <c r="AH31" i="1"/>
  <c r="AA274" i="1"/>
  <c r="AE274" i="1" s="1"/>
  <c r="AB120" i="1"/>
  <c r="AH600" i="1"/>
  <c r="AA596" i="1"/>
  <c r="AE596" i="1" s="1"/>
  <c r="AB622" i="4"/>
  <c r="AA622" i="4"/>
  <c r="AH584" i="4"/>
  <c r="AA452" i="1"/>
  <c r="AE452" i="1"/>
  <c r="AB452" i="1"/>
  <c r="AH30" i="1"/>
  <c r="AB667" i="1"/>
  <c r="AA667" i="1"/>
  <c r="AE667" i="1"/>
  <c r="AH475" i="1"/>
  <c r="AZ41" i="1"/>
  <c r="AX41" i="1"/>
  <c r="AB701" i="1"/>
  <c r="AA701" i="1"/>
  <c r="AE701" i="1" s="1"/>
  <c r="AH615" i="1"/>
  <c r="AH642" i="1"/>
  <c r="BU107" i="4"/>
  <c r="BU140" i="4"/>
  <c r="AH516" i="1"/>
  <c r="AZ82" i="1"/>
  <c r="AX82" i="1"/>
  <c r="AH662" i="1"/>
  <c r="AZ109" i="1"/>
  <c r="AX109" i="1" s="1"/>
  <c r="AA42" i="1"/>
  <c r="AE42" i="1" s="1"/>
  <c r="AA29" i="1"/>
  <c r="AE29" i="1" s="1"/>
  <c r="AB29" i="1"/>
  <c r="AH279" i="1"/>
  <c r="AH400" i="1"/>
  <c r="BU245" i="4"/>
  <c r="AH202" i="1"/>
  <c r="AH519" i="4"/>
  <c r="AA519" i="4" s="1"/>
  <c r="AE519" i="4" s="1"/>
  <c r="AH549" i="1"/>
  <c r="AZ36" i="1"/>
  <c r="AX36" i="1" s="1"/>
  <c r="BU236" i="4"/>
  <c r="BU80" i="4"/>
  <c r="AH111" i="1"/>
  <c r="AB111" i="1" s="1"/>
  <c r="AZ85" i="1"/>
  <c r="AX85" i="1" s="1"/>
  <c r="AH567" i="1"/>
  <c r="AH334" i="1"/>
  <c r="AH109" i="1"/>
  <c r="AH664" i="1"/>
  <c r="AH68" i="1"/>
  <c r="AH242" i="1"/>
  <c r="AZ72" i="1"/>
  <c r="AX72" i="1"/>
  <c r="AH196" i="1"/>
  <c r="AH373" i="1"/>
  <c r="AH219" i="1"/>
  <c r="AH404" i="1"/>
  <c r="AH578" i="1"/>
  <c r="AH595" i="1"/>
  <c r="AH465" i="1"/>
  <c r="AH90" i="1"/>
  <c r="AH489" i="1"/>
  <c r="AH598" i="1"/>
  <c r="AH211" i="1"/>
  <c r="BU224" i="4"/>
  <c r="BU183" i="4"/>
  <c r="BS183" i="4" s="1"/>
  <c r="BU199" i="4"/>
  <c r="BS199" i="4" s="1"/>
  <c r="AH99" i="1"/>
  <c r="BU87" i="4"/>
  <c r="BS87" i="4" s="1"/>
  <c r="AA292" i="1"/>
  <c r="AE292" i="1" s="1"/>
  <c r="AA448" i="1"/>
  <c r="AE448" i="1" s="1"/>
  <c r="AH313" i="1"/>
  <c r="AH302" i="1"/>
  <c r="AA189" i="1"/>
  <c r="AE189" i="1"/>
  <c r="AB189" i="1"/>
  <c r="AZ3" i="1"/>
  <c r="AX3" i="1" s="1"/>
  <c r="AH41" i="1"/>
  <c r="AH259" i="1"/>
  <c r="AH169" i="1"/>
  <c r="AH442" i="1"/>
  <c r="AH213" i="1"/>
  <c r="AH474" i="1"/>
  <c r="AB474" i="1" s="1"/>
  <c r="AH210" i="1"/>
  <c r="AH679" i="1"/>
  <c r="BU209" i="4"/>
  <c r="BS209" i="4" s="1"/>
  <c r="AH651" i="1"/>
  <c r="AH656" i="1"/>
  <c r="AA283" i="1"/>
  <c r="AE283" i="1" s="1"/>
  <c r="AB283" i="1"/>
  <c r="AA698" i="1"/>
  <c r="AE698" i="1" s="1"/>
  <c r="AB597" i="1"/>
  <c r="AH330" i="1"/>
  <c r="AB330" i="1" s="1"/>
  <c r="AB510" i="1"/>
  <c r="AE510" i="1"/>
  <c r="AH286" i="1"/>
  <c r="AB614" i="1"/>
  <c r="AE614" i="1"/>
  <c r="AB338" i="1"/>
  <c r="AA338" i="1"/>
  <c r="AE338" i="1" s="1"/>
  <c r="AA538" i="1"/>
  <c r="AE538" i="1" s="1"/>
  <c r="AB264" i="1"/>
  <c r="AA264" i="1"/>
  <c r="AE264" i="1" s="1"/>
  <c r="AA483" i="1"/>
  <c r="AE483" i="1" s="1"/>
  <c r="AH365" i="1"/>
  <c r="AA342" i="1"/>
  <c r="AE342" i="1" s="1"/>
  <c r="AB250" i="1"/>
  <c r="AE250" i="1"/>
  <c r="AB171" i="1"/>
  <c r="AA171" i="1"/>
  <c r="AE171" i="1" s="1"/>
  <c r="AB520" i="1"/>
  <c r="AE520" i="1"/>
  <c r="AE690" i="1"/>
  <c r="AH174" i="1"/>
  <c r="AH460" i="1"/>
  <c r="AA460" i="1" s="1"/>
  <c r="AH419" i="1"/>
  <c r="AB419" i="1" s="1"/>
  <c r="AH649" i="1"/>
  <c r="AH91" i="1"/>
  <c r="AH54" i="1"/>
  <c r="AH666" i="1"/>
  <c r="AH652" i="1"/>
  <c r="AH624" i="1"/>
  <c r="AZ69" i="1"/>
  <c r="AX69" i="1" s="1"/>
  <c r="AH107" i="1"/>
  <c r="AH285" i="1"/>
  <c r="AA285" i="1" s="1"/>
  <c r="AH299" i="1"/>
  <c r="AH379" i="1"/>
  <c r="AB379" i="1" s="1"/>
  <c r="AH593" i="1"/>
  <c r="AB593" i="1" s="1"/>
  <c r="AH583" i="1"/>
  <c r="BU194" i="4"/>
  <c r="AH444" i="1"/>
  <c r="AH252" i="1"/>
  <c r="AH547" i="1"/>
  <c r="AH403" i="1"/>
  <c r="AH466" i="1"/>
  <c r="AB562" i="1"/>
  <c r="AA562" i="1"/>
  <c r="AE562" i="1" s="1"/>
  <c r="AZ106" i="1"/>
  <c r="AX106" i="1" s="1"/>
  <c r="AH166" i="1"/>
  <c r="AB166" i="1" s="1"/>
  <c r="AH66" i="1"/>
  <c r="AA66" i="1" s="1"/>
  <c r="AH249" i="1"/>
  <c r="AH146" i="1"/>
  <c r="AH207" i="1"/>
  <c r="AZ18" i="1"/>
  <c r="AX18" i="1"/>
  <c r="AZ80" i="1"/>
  <c r="AX80" i="1"/>
  <c r="AH217" i="1"/>
  <c r="AH541" i="1"/>
  <c r="AH73" i="1"/>
  <c r="AH523" i="1"/>
  <c r="AZ45" i="1"/>
  <c r="AX45" i="1" s="1"/>
  <c r="AZ74" i="1"/>
  <c r="AX74" i="1"/>
  <c r="AA214" i="1"/>
  <c r="AE214" i="1" s="1"/>
  <c r="AB214" i="1"/>
  <c r="BU184" i="4"/>
  <c r="BU234" i="4"/>
  <c r="AH451" i="1"/>
  <c r="BU249" i="4"/>
  <c r="BS249" i="4" s="1"/>
  <c r="AH634" i="1"/>
  <c r="AH268" i="1"/>
  <c r="AH233" i="1"/>
  <c r="AH303" i="1"/>
  <c r="AH239" i="1"/>
  <c r="AH81" i="1"/>
  <c r="AH424" i="1"/>
  <c r="AH384" i="1"/>
  <c r="AZ84" i="1"/>
  <c r="AX84" i="1"/>
  <c r="AB700" i="1"/>
  <c r="AE700" i="1"/>
  <c r="AH415" i="1"/>
  <c r="AA415" i="1" s="1"/>
  <c r="AH293" i="1"/>
  <c r="AB293" i="1" s="1"/>
  <c r="AH468" i="1"/>
  <c r="AH82" i="1"/>
  <c r="AA82" i="1" s="1"/>
  <c r="AB368" i="1"/>
  <c r="AA368" i="1"/>
  <c r="AE368" i="1" s="1"/>
  <c r="AA318" i="1"/>
  <c r="AE318" i="1" s="1"/>
  <c r="AB318" i="1"/>
  <c r="AH705" i="1"/>
  <c r="AB316" i="1"/>
  <c r="AA316" i="1"/>
  <c r="AE316" i="1" s="1"/>
  <c r="AB490" i="1"/>
  <c r="AA490" i="1"/>
  <c r="AE490" i="1"/>
  <c r="AA671" i="1"/>
  <c r="AE671" i="1"/>
  <c r="AH32" i="1"/>
  <c r="AA150" i="1"/>
  <c r="AE150" i="1" s="1"/>
  <c r="AB150" i="1"/>
  <c r="AB646" i="1"/>
  <c r="AA646" i="1"/>
  <c r="AE646" i="1" s="1"/>
  <c r="AA152" i="1"/>
  <c r="AE152" i="1" s="1"/>
  <c r="AA101" i="1"/>
  <c r="AE101" i="1" s="1"/>
  <c r="AB101" i="1"/>
  <c r="AB78" i="1"/>
  <c r="AB421" i="1"/>
  <c r="AB161" i="1"/>
  <c r="AE161" i="1"/>
  <c r="AB113" i="1"/>
  <c r="AA113" i="1"/>
  <c r="AE113" i="1" s="1"/>
  <c r="AB119" i="1"/>
  <c r="AA119" i="1"/>
  <c r="AE119" i="1" s="1"/>
  <c r="AB50" i="1"/>
  <c r="AB473" i="1"/>
  <c r="AB360" i="1"/>
  <c r="AA360" i="1"/>
  <c r="AE360" i="1" s="1"/>
  <c r="AH380" i="1"/>
  <c r="AB380" i="1" s="1"/>
  <c r="AH381" i="1"/>
  <c r="AH504" i="1"/>
  <c r="AA623" i="1"/>
  <c r="AE623" i="1" s="1"/>
  <c r="AB623" i="1"/>
  <c r="AA272" i="1"/>
  <c r="AE272" i="1" s="1"/>
  <c r="AB554" i="1"/>
  <c r="AE554" i="1"/>
  <c r="AB438" i="1"/>
  <c r="AH585" i="4"/>
  <c r="AB585" i="4" s="1"/>
  <c r="AA257" i="1"/>
  <c r="AE257" i="1"/>
  <c r="AB609" i="1"/>
  <c r="AA609" i="1"/>
  <c r="AE609" i="1" s="1"/>
  <c r="AH497" i="1"/>
  <c r="AB339" i="1"/>
  <c r="AA223" i="1"/>
  <c r="AE223" i="1"/>
  <c r="AE414" i="1"/>
  <c r="AB414" i="1"/>
  <c r="AA197" i="1"/>
  <c r="AE197" i="1" s="1"/>
  <c r="AA453" i="1"/>
  <c r="AE453" i="1"/>
  <c r="AB453" i="1"/>
  <c r="AA184" i="1"/>
  <c r="AE184" i="1"/>
  <c r="AH204" i="1"/>
  <c r="AB204" i="1" s="1"/>
  <c r="AB559" i="1"/>
  <c r="AE559" i="1"/>
  <c r="AA331" i="1"/>
  <c r="AE331" i="1" s="1"/>
  <c r="AB331" i="1"/>
  <c r="AB329" i="1"/>
  <c r="AA329" i="1"/>
  <c r="AE329" i="1" s="1"/>
  <c r="AE28" i="1"/>
  <c r="AB28" i="1"/>
  <c r="AB336" i="1"/>
  <c r="AA336" i="1"/>
  <c r="AE336" i="1" s="1"/>
  <c r="AZ110" i="1"/>
  <c r="AX110" i="1"/>
  <c r="AH38" i="1"/>
  <c r="AA38" i="1" s="1"/>
  <c r="AE38" i="1" s="1"/>
  <c r="AH245" i="1"/>
  <c r="AH613" i="1"/>
  <c r="AA613" i="1" s="1"/>
  <c r="AZ103" i="1"/>
  <c r="AX103" i="1" s="1"/>
  <c r="AH537" i="1"/>
  <c r="AZ2" i="1"/>
  <c r="AX2" i="1"/>
  <c r="AH376" i="1"/>
  <c r="AH159" i="1"/>
  <c r="AH628" i="1"/>
  <c r="AH255" i="1"/>
  <c r="AB255" i="1" s="1"/>
  <c r="AH429" i="1"/>
  <c r="AA429" i="1" s="1"/>
  <c r="AH661" i="1"/>
  <c r="AZ78" i="1"/>
  <c r="AX78" i="1"/>
  <c r="BU165" i="4"/>
  <c r="AH371" i="1"/>
  <c r="AB371" i="1" s="1"/>
  <c r="AH155" i="1"/>
  <c r="AH517" i="1"/>
  <c r="AH683" i="1"/>
  <c r="BU163" i="4"/>
  <c r="AH409" i="1"/>
  <c r="BU93" i="4"/>
  <c r="AH616" i="1"/>
  <c r="AH200" i="1"/>
  <c r="AH280" i="1"/>
  <c r="AH605" i="1"/>
  <c r="AH35" i="1"/>
  <c r="BU217" i="4"/>
  <c r="BS217" i="4" s="1"/>
  <c r="AH478" i="1"/>
  <c r="BU229" i="4"/>
  <c r="AZ33" i="1"/>
  <c r="AX33" i="1" s="1"/>
  <c r="AH185" i="1"/>
  <c r="AH432" i="1"/>
  <c r="AH296" i="1"/>
  <c r="AH413" i="1"/>
  <c r="AH238" i="1"/>
  <c r="AA238" i="1" s="1"/>
  <c r="AE238" i="1" s="1"/>
  <c r="AH639" i="1"/>
  <c r="AH646" i="4"/>
  <c r="AH230" i="1"/>
  <c r="AB230" i="1" s="1"/>
  <c r="AH359" i="1"/>
  <c r="BU116" i="4"/>
  <c r="AH594" i="1"/>
  <c r="AB594" i="1" s="1"/>
  <c r="AZ59" i="1"/>
  <c r="AX59" i="1" s="1"/>
  <c r="AZ42" i="1"/>
  <c r="AX42" i="1"/>
  <c r="AH570" i="1"/>
  <c r="AZ52" i="1"/>
  <c r="AX52" i="1" s="1"/>
  <c r="AH253" i="1"/>
  <c r="BU210" i="4"/>
  <c r="AH575" i="4"/>
  <c r="AH323" i="1"/>
  <c r="AB323" i="1" s="1"/>
  <c r="AH273" i="1"/>
  <c r="AA273" i="1" s="1"/>
  <c r="AH390" i="1"/>
  <c r="AA390" i="1" s="1"/>
  <c r="AE390" i="1" s="1"/>
  <c r="BU175" i="4"/>
  <c r="BS175" i="4" s="1"/>
  <c r="BU202" i="4"/>
  <c r="AH328" i="1"/>
  <c r="BU225" i="4"/>
  <c r="BS225" i="4" s="1"/>
  <c r="BU96" i="4"/>
  <c r="AH102" i="1"/>
  <c r="BU226" i="4"/>
  <c r="AH64" i="1"/>
  <c r="AH653" i="1"/>
  <c r="BU3" i="4"/>
  <c r="AH74" i="1"/>
  <c r="AH599" i="1"/>
  <c r="BU2" i="4"/>
  <c r="BS2" i="4" s="1"/>
  <c r="AH399" i="1"/>
  <c r="AH647" i="1"/>
  <c r="AH471" i="1"/>
  <c r="AA471" i="1" s="1"/>
  <c r="AE471" i="1" s="1"/>
  <c r="AH232" i="1"/>
  <c r="AB232" i="1" s="1"/>
  <c r="AH569" i="1"/>
  <c r="AH246" i="1"/>
  <c r="AH369" i="1"/>
  <c r="AB195" i="1"/>
  <c r="AA650" i="1"/>
  <c r="AE650" i="1" s="1"/>
  <c r="AB650" i="1"/>
  <c r="AB36" i="1"/>
  <c r="AA36" i="1"/>
  <c r="AE36" i="1" s="1"/>
  <c r="AH511" i="1"/>
  <c r="AB511" i="1" s="1"/>
  <c r="AH648" i="1"/>
  <c r="AH241" i="1"/>
  <c r="AB477" i="1"/>
  <c r="AA136" i="1"/>
  <c r="AE136" i="1" s="1"/>
  <c r="AB136" i="1"/>
  <c r="AH352" i="1"/>
  <c r="AA352" i="1" s="1"/>
  <c r="AE352" i="1" s="1"/>
  <c r="BU205" i="4"/>
  <c r="AB542" i="1"/>
  <c r="AA542" i="1"/>
  <c r="AE542" i="1" s="1"/>
  <c r="AH173" i="1"/>
  <c r="AH459" i="1"/>
  <c r="AH446" i="1"/>
  <c r="AH527" i="1"/>
  <c r="AB527" i="1" s="1"/>
  <c r="AH118" i="1"/>
  <c r="AA118" i="1" s="1"/>
  <c r="AE118" i="1" s="1"/>
  <c r="AH158" i="1"/>
  <c r="AH529" i="1"/>
  <c r="BU215" i="4"/>
  <c r="BS215" i="4"/>
  <c r="AH344" i="1"/>
  <c r="AA344" i="1" s="1"/>
  <c r="AE344" i="1" s="1"/>
  <c r="AH142" i="1"/>
  <c r="AH506" i="1"/>
  <c r="AH658" i="1"/>
  <c r="AH563" i="1"/>
  <c r="AH135" i="1"/>
  <c r="AB135" i="1" s="1"/>
  <c r="AZ62" i="1"/>
  <c r="AX62" i="1" s="1"/>
  <c r="AH77" i="1"/>
  <c r="AA77" i="1" s="1"/>
  <c r="AE77" i="1" s="1"/>
  <c r="AZ48" i="1"/>
  <c r="AX48" i="1"/>
  <c r="AA104" i="1"/>
  <c r="AE104" i="1" s="1"/>
  <c r="AB104" i="1"/>
  <c r="AB473" i="4"/>
  <c r="AA473" i="4"/>
  <c r="AE473" i="4" s="1"/>
  <c r="AH518" i="1"/>
  <c r="AH590" i="1"/>
  <c r="AA56" i="1"/>
  <c r="AE56" i="1" s="1"/>
  <c r="AB56" i="1"/>
  <c r="AH358" i="1"/>
  <c r="AB358" i="1" s="1"/>
  <c r="AZ70" i="1"/>
  <c r="AX70" i="1"/>
  <c r="BU216" i="4"/>
  <c r="BU198" i="4"/>
  <c r="BS198" i="4"/>
  <c r="AH151" i="1"/>
  <c r="AA151" i="1" s="1"/>
  <c r="AE151" i="1" s="1"/>
  <c r="AH182" i="1"/>
  <c r="AH110" i="1"/>
  <c r="AH406" i="1"/>
  <c r="BU218" i="4"/>
  <c r="AH388" i="1"/>
  <c r="AH355" i="1"/>
  <c r="BU242" i="4"/>
  <c r="AB355" i="1"/>
  <c r="AA355" i="1"/>
  <c r="AE355" i="1" s="1"/>
  <c r="AB328" i="1"/>
  <c r="AA570" i="1"/>
  <c r="AE570" i="1" s="1"/>
  <c r="AB570" i="1"/>
  <c r="AA230" i="1"/>
  <c r="AE230" i="1" s="1"/>
  <c r="AB497" i="1"/>
  <c r="AA497" i="1"/>
  <c r="AE497" i="1" s="1"/>
  <c r="AA380" i="1"/>
  <c r="AE380" i="1" s="1"/>
  <c r="AA293" i="1"/>
  <c r="AE293" i="1" s="1"/>
  <c r="AB252" i="1"/>
  <c r="AA408" i="1"/>
  <c r="AE408" i="1" s="1"/>
  <c r="AA210" i="1"/>
  <c r="AE210" i="1" s="1"/>
  <c r="AB210" i="1"/>
  <c r="AB213" i="1"/>
  <c r="AA400" i="1"/>
  <c r="AE400" i="1"/>
  <c r="AB400" i="1"/>
  <c r="AA354" i="1"/>
  <c r="AE354" i="1" s="1"/>
  <c r="AB354" i="1"/>
  <c r="AB208" i="1"/>
  <c r="AA208" i="1"/>
  <c r="AE208" i="1" s="1"/>
  <c r="AA305" i="1"/>
  <c r="AE188" i="1"/>
  <c r="AB351" i="1"/>
  <c r="AA351" i="1"/>
  <c r="AE351" i="1"/>
  <c r="AB558" i="1"/>
  <c r="AA558" i="1"/>
  <c r="AE558" i="1" s="1"/>
  <c r="AA420" i="1"/>
  <c r="AE420" i="1" s="1"/>
  <c r="AA248" i="1"/>
  <c r="AE248" i="1" s="1"/>
  <c r="AA695" i="1"/>
  <c r="AE695" i="1" s="1"/>
  <c r="AA673" i="1"/>
  <c r="AE673" i="1" s="1"/>
  <c r="AA638" i="1"/>
  <c r="AE638" i="1" s="1"/>
  <c r="AA199" i="1"/>
  <c r="AE199" i="1"/>
  <c r="AA49" i="1"/>
  <c r="AE49" i="1" s="1"/>
  <c r="AB49" i="1"/>
  <c r="AA518" i="1"/>
  <c r="AE518" i="1" s="1"/>
  <c r="AB518" i="1"/>
  <c r="AB446" i="1"/>
  <c r="AA446" i="1"/>
  <c r="AE446" i="1" s="1"/>
  <c r="AB599" i="1"/>
  <c r="AA599" i="1"/>
  <c r="AE599" i="1" s="1"/>
  <c r="AB429" i="1"/>
  <c r="AE429" i="1"/>
  <c r="AA159" i="1"/>
  <c r="AE159" i="1" s="1"/>
  <c r="AB159" i="1"/>
  <c r="AE82" i="1"/>
  <c r="AB82" i="1"/>
  <c r="AA166" i="1"/>
  <c r="AE166" i="1" s="1"/>
  <c r="AA593" i="1"/>
  <c r="AE593" i="1" s="1"/>
  <c r="AA379" i="1"/>
  <c r="AE379" i="1" s="1"/>
  <c r="AA419" i="1"/>
  <c r="AE419" i="1" s="1"/>
  <c r="AE460" i="1"/>
  <c r="AB460" i="1"/>
  <c r="AA357" i="1"/>
  <c r="AE357" i="1" s="1"/>
  <c r="AB357" i="1"/>
  <c r="AA474" i="1"/>
  <c r="AE474" i="1"/>
  <c r="AB211" i="1"/>
  <c r="AA211" i="1"/>
  <c r="AE211" i="1" s="1"/>
  <c r="AB489" i="1"/>
  <c r="AA489" i="1"/>
  <c r="AE489" i="1" s="1"/>
  <c r="AB482" i="1"/>
  <c r="AE482" i="1"/>
  <c r="AB391" i="1"/>
  <c r="AA391" i="1"/>
  <c r="AE391" i="1" s="1"/>
  <c r="AB51" i="1"/>
  <c r="AB469" i="1"/>
  <c r="AA469" i="1"/>
  <c r="AE469" i="1" s="1"/>
  <c r="AB501" i="1"/>
  <c r="AA501" i="1"/>
  <c r="AE501" i="1" s="1"/>
  <c r="AB332" i="1"/>
  <c r="AA332" i="1"/>
  <c r="AE332" i="1"/>
  <c r="AB263" i="1"/>
  <c r="AA263" i="1"/>
  <c r="AE263" i="1"/>
  <c r="AB459" i="1"/>
  <c r="AB646" i="4"/>
  <c r="AA646" i="4"/>
  <c r="AA432" i="1"/>
  <c r="AE432" i="1" s="1"/>
  <c r="AB432" i="1"/>
  <c r="AB289" i="1"/>
  <c r="AE289" i="1"/>
  <c r="AB376" i="1"/>
  <c r="AA376" i="1"/>
  <c r="AE376" i="1" s="1"/>
  <c r="AB613" i="1"/>
  <c r="AE613" i="1"/>
  <c r="AB66" i="1"/>
  <c r="AE66" i="1"/>
  <c r="AB299" i="1"/>
  <c r="AA299" i="1"/>
  <c r="AE299" i="1" s="1"/>
  <c r="AB54" i="1"/>
  <c r="AA54" i="1"/>
  <c r="AE54" i="1" s="1"/>
  <c r="AB649" i="1"/>
  <c r="AB302" i="1"/>
  <c r="AA302" i="1"/>
  <c r="AE302" i="1" s="1"/>
  <c r="AA90" i="1"/>
  <c r="AE90" i="1" s="1"/>
  <c r="AB90" i="1"/>
  <c r="AA465" i="1"/>
  <c r="AE465" i="1" s="1"/>
  <c r="AB465" i="1"/>
  <c r="AA219" i="1"/>
  <c r="AE219" i="1"/>
  <c r="AB219" i="1"/>
  <c r="AA111" i="1"/>
  <c r="AE111" i="1" s="1"/>
  <c r="AB549" i="1"/>
  <c r="AA549" i="1"/>
  <c r="AE549" i="1" s="1"/>
  <c r="AA494" i="1"/>
  <c r="AE494" i="1"/>
  <c r="AB494" i="1"/>
  <c r="AA405" i="1"/>
  <c r="AE405" i="1"/>
  <c r="AB405" i="1"/>
  <c r="AA143" i="1"/>
  <c r="AE143" i="1" s="1"/>
  <c r="AB143" i="1"/>
  <c r="AB458" i="1"/>
  <c r="AA458" i="1"/>
  <c r="AE458" i="1" s="1"/>
  <c r="AB495" i="1"/>
  <c r="AA495" i="1"/>
  <c r="AE495" i="1"/>
  <c r="AB231" i="1"/>
  <c r="AE231" i="1"/>
  <c r="AB77" i="1"/>
  <c r="AA506" i="1"/>
  <c r="AB399" i="1"/>
  <c r="AA399" i="1"/>
  <c r="AE399" i="1" s="1"/>
  <c r="AA64" i="1"/>
  <c r="AE64" i="1" s="1"/>
  <c r="AB64" i="1"/>
  <c r="AA102" i="1"/>
  <c r="AE102" i="1"/>
  <c r="AB102" i="1"/>
  <c r="AE273" i="1"/>
  <c r="AA371" i="1"/>
  <c r="AE371" i="1" s="1"/>
  <c r="AB38" i="1"/>
  <c r="AA585" i="4"/>
  <c r="AD585" i="4" s="1"/>
  <c r="AA705" i="1"/>
  <c r="AE705" i="1" s="1"/>
  <c r="AB705" i="1"/>
  <c r="AA547" i="1"/>
  <c r="AE547" i="1" s="1"/>
  <c r="AB547" i="1"/>
  <c r="AB285" i="1"/>
  <c r="AE285" i="1"/>
  <c r="AA330" i="1"/>
  <c r="AE330" i="1"/>
  <c r="AB651" i="1"/>
  <c r="AA651" i="1"/>
  <c r="AE651" i="1" s="1"/>
  <c r="AA595" i="1"/>
  <c r="AE595" i="1" s="1"/>
  <c r="AB595" i="1"/>
  <c r="AB68" i="1"/>
  <c r="AA68" i="1"/>
  <c r="AE68" i="1" s="1"/>
  <c r="AA334" i="1"/>
  <c r="AE334" i="1" s="1"/>
  <c r="AB334" i="1"/>
  <c r="AB519" i="4"/>
  <c r="AB279" i="1"/>
  <c r="AA279" i="1"/>
  <c r="AE279" i="1"/>
  <c r="AB514" i="1"/>
  <c r="AA514" i="1"/>
  <c r="AE514" i="1"/>
  <c r="AA475" i="1"/>
  <c r="AE475" i="1" s="1"/>
  <c r="AB475" i="1"/>
  <c r="AA30" i="1"/>
  <c r="AE30" i="1"/>
  <c r="AB30" i="1"/>
  <c r="AB584" i="4"/>
  <c r="AA584" i="4"/>
  <c r="AB147" i="1"/>
  <c r="AA147" i="1"/>
  <c r="AE147" i="1" s="1"/>
  <c r="AB62" i="1"/>
  <c r="AA62" i="1"/>
  <c r="AE62" i="1"/>
  <c r="AB450" i="1"/>
  <c r="AA450" i="1"/>
  <c r="AE450" i="1" s="1"/>
  <c r="AB625" i="1"/>
  <c r="AA625" i="1"/>
  <c r="AE625" i="1" s="1"/>
  <c r="AA498" i="1"/>
  <c r="AE498" i="1" s="1"/>
  <c r="AB498" i="1"/>
  <c r="AA560" i="1"/>
  <c r="AE560" i="1"/>
  <c r="AA388" i="1"/>
  <c r="AE388" i="1" s="1"/>
  <c r="AB388" i="1"/>
  <c r="AB142" i="1"/>
  <c r="AA142" i="1"/>
  <c r="AE142" i="1"/>
  <c r="AB158" i="1"/>
  <c r="AA158" i="1"/>
  <c r="AE158" i="1" s="1"/>
  <c r="AB352" i="1"/>
  <c r="AA639" i="1"/>
  <c r="AE639" i="1" s="1"/>
  <c r="AB639" i="1"/>
  <c r="AB185" i="1"/>
  <c r="AA185" i="1"/>
  <c r="AE185" i="1"/>
  <c r="AB661" i="1"/>
  <c r="AA661" i="1"/>
  <c r="AE661" i="1"/>
  <c r="AB637" i="1"/>
  <c r="AA637" i="1"/>
  <c r="AE637" i="1" s="1"/>
  <c r="AB32" i="1"/>
  <c r="AA32" i="1"/>
  <c r="AE32" i="1" s="1"/>
  <c r="AB384" i="1"/>
  <c r="AA384" i="1"/>
  <c r="AE384" i="1" s="1"/>
  <c r="AB233" i="1"/>
  <c r="AA233" i="1"/>
  <c r="AE233" i="1"/>
  <c r="AA73" i="1"/>
  <c r="AE73" i="1"/>
  <c r="AB73" i="1"/>
  <c r="AA207" i="1"/>
  <c r="AE207" i="1" s="1"/>
  <c r="AB207" i="1"/>
  <c r="AA146" i="1"/>
  <c r="AE146" i="1" s="1"/>
  <c r="AB146" i="1"/>
  <c r="AB107" i="1"/>
  <c r="AA107" i="1"/>
  <c r="AE107" i="1" s="1"/>
  <c r="AB21" i="1"/>
  <c r="AA21" i="1"/>
  <c r="AE21" i="1"/>
  <c r="AA91" i="1"/>
  <c r="AE91" i="1" s="1"/>
  <c r="AB91" i="1"/>
  <c r="AA153" i="1"/>
  <c r="AE153" i="1"/>
  <c r="AB153" i="1"/>
  <c r="AA441" i="1"/>
  <c r="AE441" i="1"/>
  <c r="AB441" i="1"/>
  <c r="AA516" i="1"/>
  <c r="AE516" i="1" s="1"/>
  <c r="AB516" i="1"/>
  <c r="AA435" i="1"/>
  <c r="AE435" i="1"/>
  <c r="AB435" i="1"/>
  <c r="AB401" i="1"/>
  <c r="AA401" i="1"/>
  <c r="AE401" i="1" s="1"/>
  <c r="AB670" i="1"/>
  <c r="AA670" i="1"/>
  <c r="AE670" i="1" s="1"/>
  <c r="AB134" i="1"/>
  <c r="AA134" i="1"/>
  <c r="AE134" i="1" s="1"/>
  <c r="AB406" i="1"/>
  <c r="AA406" i="1"/>
  <c r="AE406" i="1"/>
  <c r="AB590" i="1"/>
  <c r="AA563" i="1"/>
  <c r="AE563" i="1" s="1"/>
  <c r="AB563" i="1"/>
  <c r="AA647" i="1"/>
  <c r="AE647" i="1"/>
  <c r="AB647" i="1"/>
  <c r="AB253" i="1"/>
  <c r="AA253" i="1"/>
  <c r="AE253" i="1" s="1"/>
  <c r="AB359" i="1"/>
  <c r="AA359" i="1"/>
  <c r="AE359" i="1" s="1"/>
  <c r="AA35" i="1"/>
  <c r="AE35" i="1" s="1"/>
  <c r="AB35" i="1"/>
  <c r="AB200" i="1"/>
  <c r="AA200" i="1"/>
  <c r="AE200" i="1" s="1"/>
  <c r="AB517" i="1"/>
  <c r="AA517" i="1"/>
  <c r="AE517" i="1" s="1"/>
  <c r="AA255" i="1"/>
  <c r="AE255" i="1" s="1"/>
  <c r="AA204" i="1"/>
  <c r="AE204" i="1" s="1"/>
  <c r="AA504" i="1"/>
  <c r="AE504" i="1"/>
  <c r="AB504" i="1"/>
  <c r="AB424" i="1"/>
  <c r="AA424" i="1"/>
  <c r="AE424" i="1" s="1"/>
  <c r="AB268" i="1"/>
  <c r="AA268" i="1"/>
  <c r="AE268" i="1" s="1"/>
  <c r="AB451" i="1"/>
  <c r="AA451" i="1"/>
  <c r="AE451" i="1" s="1"/>
  <c r="AB217" i="1"/>
  <c r="AA217" i="1"/>
  <c r="AE217" i="1"/>
  <c r="AB624" i="1"/>
  <c r="AA624" i="1"/>
  <c r="AE624" i="1"/>
  <c r="AB652" i="1"/>
  <c r="AA652" i="1"/>
  <c r="AE652" i="1"/>
  <c r="AA98" i="1"/>
  <c r="AE98" i="1" s="1"/>
  <c r="AB98" i="1"/>
  <c r="AB286" i="1"/>
  <c r="AA286" i="1"/>
  <c r="AE286" i="1"/>
  <c r="AA313" i="1"/>
  <c r="AE313" i="1" s="1"/>
  <c r="AB313" i="1"/>
  <c r="AA598" i="1"/>
  <c r="AE598" i="1"/>
  <c r="AB598" i="1"/>
  <c r="AB578" i="1"/>
  <c r="AA578" i="1"/>
  <c r="AE578" i="1" s="1"/>
  <c r="AB373" i="1"/>
  <c r="AA373" i="1"/>
  <c r="AE373" i="1" s="1"/>
  <c r="AB202" i="1"/>
  <c r="AA202" i="1"/>
  <c r="AE202" i="1" s="1"/>
  <c r="AB662" i="1"/>
  <c r="AA662" i="1"/>
  <c r="AE662" i="1"/>
  <c r="AB140" i="1"/>
  <c r="AA140" i="1"/>
  <c r="AE140" i="1" s="1"/>
  <c r="AA26" i="1"/>
  <c r="AE26" i="1"/>
  <c r="AB26" i="1"/>
  <c r="AB684" i="1"/>
  <c r="AA684" i="1"/>
  <c r="AE684" i="1" s="1"/>
  <c r="AB269" i="1"/>
  <c r="AA269" i="1"/>
  <c r="AE269" i="1" s="1"/>
  <c r="AA416" i="1"/>
  <c r="AE416" i="1" s="1"/>
  <c r="AB416" i="1"/>
  <c r="AB151" i="1"/>
  <c r="AB118" i="1"/>
  <c r="AB648" i="1"/>
  <c r="AA648" i="1"/>
  <c r="AE648" i="1" s="1"/>
  <c r="AB369" i="1"/>
  <c r="AB74" i="1"/>
  <c r="AA74" i="1"/>
  <c r="AE74" i="1"/>
  <c r="AB653" i="1"/>
  <c r="AA653" i="1"/>
  <c r="AE653" i="1"/>
  <c r="AB390" i="1"/>
  <c r="AB296" i="1"/>
  <c r="AA296" i="1"/>
  <c r="AE296" i="1" s="1"/>
  <c r="AB478" i="1"/>
  <c r="AA478" i="1"/>
  <c r="AE478" i="1"/>
  <c r="AB81" i="1"/>
  <c r="AA81" i="1"/>
  <c r="AE81" i="1"/>
  <c r="AB239" i="1"/>
  <c r="AA239" i="1"/>
  <c r="AE239" i="1" s="1"/>
  <c r="AB523" i="1"/>
  <c r="AA523" i="1"/>
  <c r="AE523" i="1"/>
  <c r="AB466" i="1"/>
  <c r="AA466" i="1"/>
  <c r="AE466" i="1" s="1"/>
  <c r="AB444" i="1"/>
  <c r="AA444" i="1"/>
  <c r="AE444" i="1"/>
  <c r="AA583" i="1"/>
  <c r="AE583" i="1"/>
  <c r="AB583" i="1"/>
  <c r="AB666" i="1"/>
  <c r="AA666" i="1"/>
  <c r="AE666" i="1" s="1"/>
  <c r="AA365" i="1"/>
  <c r="AE365" i="1"/>
  <c r="AB365" i="1"/>
  <c r="AB442" i="1"/>
  <c r="AA442" i="1"/>
  <c r="AE442" i="1" s="1"/>
  <c r="AB99" i="1"/>
  <c r="AA99" i="1"/>
  <c r="AE99" i="1"/>
  <c r="AA642" i="1"/>
  <c r="AE642" i="1" s="1"/>
  <c r="AB642" i="1"/>
  <c r="AA31" i="1"/>
  <c r="AE31" i="1" s="1"/>
  <c r="AB31" i="1"/>
  <c r="AB564" i="1"/>
  <c r="AA564" i="1"/>
  <c r="AE564" i="1" s="1"/>
  <c r="AA487" i="1"/>
  <c r="AE487" i="1"/>
  <c r="AB487" i="1"/>
  <c r="AB423" i="1"/>
  <c r="AA423" i="1"/>
  <c r="AE423" i="1" s="1"/>
  <c r="AB485" i="1"/>
  <c r="AA485" i="1"/>
  <c r="AE485" i="1" s="1"/>
  <c r="AB175" i="1"/>
  <c r="AA175" i="1"/>
  <c r="AE175" i="1" s="1"/>
  <c r="AB397" i="1"/>
  <c r="AA397" i="1"/>
  <c r="AE397" i="1" s="1"/>
  <c r="AB22" i="1"/>
  <c r="AA22" i="1"/>
  <c r="AE22" i="1" s="1"/>
  <c r="AD473" i="4"/>
  <c r="AB529" i="1"/>
  <c r="AA529" i="1"/>
  <c r="AE529" i="1" s="1"/>
  <c r="AA527" i="1"/>
  <c r="AE527" i="1" s="1"/>
  <c r="AB241" i="1"/>
  <c r="AA241" i="1"/>
  <c r="AE241" i="1" s="1"/>
  <c r="AB616" i="1"/>
  <c r="AA616" i="1"/>
  <c r="AE616" i="1" s="1"/>
  <c r="AB381" i="1"/>
  <c r="AA381" i="1"/>
  <c r="AE381" i="1" s="1"/>
  <c r="AB468" i="1"/>
  <c r="AA468" i="1"/>
  <c r="AE468" i="1" s="1"/>
  <c r="AB541" i="1"/>
  <c r="AA541" i="1"/>
  <c r="AE541" i="1"/>
  <c r="AA403" i="1"/>
  <c r="AE403" i="1" s="1"/>
  <c r="AB403" i="1"/>
  <c r="AB174" i="1"/>
  <c r="AA198" i="1"/>
  <c r="AE198" i="1" s="1"/>
  <c r="AB198" i="1"/>
  <c r="AB656" i="1"/>
  <c r="AA656" i="1"/>
  <c r="AE656" i="1" s="1"/>
  <c r="AB679" i="1"/>
  <c r="AA679" i="1"/>
  <c r="AE679" i="1" s="1"/>
  <c r="AB169" i="1"/>
  <c r="AA169" i="1"/>
  <c r="AE169" i="1" s="1"/>
  <c r="AB41" i="1"/>
  <c r="AA41" i="1"/>
  <c r="AE41" i="1"/>
  <c r="AB567" i="1"/>
  <c r="AA567" i="1"/>
  <c r="AE567" i="1" s="1"/>
  <c r="AD622" i="4"/>
  <c r="AE622" i="4"/>
  <c r="AB600" i="1"/>
  <c r="AA600" i="1"/>
  <c r="AE600" i="1"/>
  <c r="AB79" i="1"/>
  <c r="AA79" i="1"/>
  <c r="AE79" i="1" s="1"/>
  <c r="AB121" i="1"/>
  <c r="AA121" i="1"/>
  <c r="AE121" i="1" s="1"/>
  <c r="AB125" i="1"/>
  <c r="AA125" i="1"/>
  <c r="AE125" i="1" s="1"/>
  <c r="AB321" i="1"/>
  <c r="AA321" i="1"/>
  <c r="AE321" i="1" s="1"/>
  <c r="AB265" i="1"/>
  <c r="AA265" i="1"/>
  <c r="AE265" i="1" s="1"/>
  <c r="AB138" i="1"/>
  <c r="AA138" i="1"/>
  <c r="AE138" i="1" s="1"/>
  <c r="AA480" i="1"/>
  <c r="AE480" i="1" s="1"/>
  <c r="AB480" i="1"/>
  <c r="AB612" i="1"/>
  <c r="AA612" i="1"/>
  <c r="AE612" i="1"/>
  <c r="AE585" i="4"/>
  <c r="AE646" i="4"/>
  <c r="AD646" i="4"/>
  <c r="AD584" i="4"/>
  <c r="AE584" i="4"/>
  <c r="AC23" i="4"/>
  <c r="AC69" i="4"/>
  <c r="AF567" i="4"/>
  <c r="AC100" i="4"/>
  <c r="AF367" i="4"/>
  <c r="AF185" i="4"/>
  <c r="AC406" i="4"/>
  <c r="AF601" i="4"/>
  <c r="AC399" i="4"/>
  <c r="AF460" i="4"/>
  <c r="AF358" i="4"/>
  <c r="AF342" i="4"/>
  <c r="AF75" i="4"/>
  <c r="AF111" i="4"/>
  <c r="AC598" i="4"/>
  <c r="AC364" i="4"/>
  <c r="AF661" i="4"/>
  <c r="AC431" i="4"/>
  <c r="P714" i="1" l="1"/>
  <c r="AC366" i="4"/>
  <c r="AC689" i="4"/>
  <c r="AF333" i="4"/>
  <c r="AC56" i="4"/>
  <c r="AC34" i="4"/>
  <c r="AF151" i="4"/>
  <c r="AC673" i="4"/>
  <c r="AC250" i="4"/>
  <c r="AC154" i="4"/>
  <c r="AF197" i="4"/>
  <c r="AF427" i="4"/>
  <c r="AC699" i="4"/>
  <c r="AC433" i="4"/>
  <c r="AF47" i="4"/>
  <c r="AC626" i="4"/>
  <c r="AC659" i="4"/>
  <c r="AC702" i="4"/>
  <c r="AC692" i="4"/>
  <c r="AC542" i="4"/>
  <c r="AF190" i="4"/>
  <c r="AF144" i="4"/>
  <c r="AF102" i="4"/>
  <c r="AC515" i="4"/>
  <c r="AF349" i="4"/>
  <c r="AC451" i="4"/>
  <c r="AC64" i="4"/>
  <c r="AC284" i="4"/>
  <c r="AF494" i="4"/>
  <c r="AC656" i="4"/>
  <c r="AC92" i="4"/>
  <c r="AF482" i="4"/>
  <c r="AF669" i="4"/>
  <c r="AF55" i="4"/>
  <c r="AC449" i="4"/>
  <c r="AF233" i="4"/>
  <c r="P504" i="1"/>
  <c r="AC504" i="1" s="1"/>
  <c r="AF372" i="4"/>
  <c r="AC461" i="4"/>
  <c r="AC597" i="4"/>
  <c r="AF585" i="4"/>
  <c r="AC45" i="4"/>
  <c r="AF213" i="4"/>
  <c r="AF546" i="4"/>
  <c r="AF590" i="4"/>
  <c r="AF50" i="4"/>
  <c r="AF137" i="4"/>
  <c r="AF309" i="4"/>
  <c r="AC286" i="4"/>
  <c r="AF418" i="4"/>
  <c r="AC536" i="4"/>
  <c r="AF90" i="4"/>
  <c r="AC525" i="4"/>
  <c r="AC188" i="4"/>
  <c r="AF210" i="4"/>
  <c r="AC106" i="4"/>
  <c r="AC325" i="4"/>
  <c r="AC493" i="4"/>
  <c r="AC160" i="4"/>
  <c r="P187" i="4"/>
  <c r="AF473" i="4"/>
  <c r="AF145" i="4"/>
  <c r="AF632" i="4"/>
  <c r="AC150" i="4"/>
  <c r="AC393" i="4"/>
  <c r="AC693" i="4"/>
  <c r="AF428" i="4"/>
  <c r="AF26" i="4"/>
  <c r="AF701" i="4"/>
  <c r="AC610" i="4"/>
  <c r="AF113" i="4"/>
  <c r="AC369" i="4"/>
  <c r="P336" i="4"/>
  <c r="P568" i="4"/>
  <c r="AF568" i="4" s="1"/>
  <c r="P307" i="4"/>
  <c r="P299" i="4"/>
  <c r="R6" i="4"/>
  <c r="P223" i="1"/>
  <c r="P353" i="4"/>
  <c r="P103" i="4"/>
  <c r="R10" i="4"/>
  <c r="R5" i="4"/>
  <c r="AF29" i="4"/>
  <c r="AF672" i="4"/>
  <c r="AC361" i="4"/>
  <c r="P267" i="4"/>
  <c r="P683" i="4"/>
  <c r="AF683" i="4" s="1"/>
  <c r="AC594" i="4"/>
  <c r="AC36" i="4"/>
  <c r="AC687" i="4"/>
  <c r="AF228" i="4"/>
  <c r="AF530" i="4"/>
  <c r="AC637" i="4"/>
  <c r="AF200" i="4"/>
  <c r="AF471" i="4"/>
  <c r="AF184" i="4"/>
  <c r="P545" i="4"/>
  <c r="P259" i="4"/>
  <c r="AF259" i="4" s="1"/>
  <c r="P101" i="4"/>
  <c r="AC101" i="4" s="1"/>
  <c r="AC520" i="4"/>
  <c r="AF146" i="4"/>
  <c r="P319" i="4"/>
  <c r="P311" i="4"/>
  <c r="AC311" i="4" s="1"/>
  <c r="P295" i="4"/>
  <c r="AC295" i="4" s="1"/>
  <c r="P243" i="4"/>
  <c r="P235" i="4"/>
  <c r="AF235" i="4" s="1"/>
  <c r="P139" i="4"/>
  <c r="AF139" i="4" s="1"/>
  <c r="P123" i="4"/>
  <c r="AF83" i="4"/>
  <c r="AC582" i="4"/>
  <c r="AC264" i="4"/>
  <c r="AC706" i="4"/>
  <c r="AF421" i="4"/>
  <c r="G714" i="4"/>
  <c r="AU714" i="4"/>
  <c r="P714" i="4"/>
  <c r="Z714" i="4"/>
  <c r="AC714" i="1"/>
  <c r="K714" i="1"/>
  <c r="AU714" i="1"/>
  <c r="AC539" i="4"/>
  <c r="AF198" i="4"/>
  <c r="AF71" i="4"/>
  <c r="AC25" i="4"/>
  <c r="AF236" i="4"/>
  <c r="AF462" i="4"/>
  <c r="AF356" i="4"/>
  <c r="P371" i="1"/>
  <c r="AC371" i="1" s="1"/>
  <c r="P272" i="1"/>
  <c r="AC272" i="1" s="1"/>
  <c r="AF404" i="4"/>
  <c r="AC32" i="4"/>
  <c r="P456" i="1"/>
  <c r="AC456" i="1" s="1"/>
  <c r="P509" i="1"/>
  <c r="AC509" i="1" s="1"/>
  <c r="AF330" i="4"/>
  <c r="AF443" i="4"/>
  <c r="AC682" i="4"/>
  <c r="AC278" i="4"/>
  <c r="AF584" i="4"/>
  <c r="AF695" i="4"/>
  <c r="AF381" i="4"/>
  <c r="P498" i="1"/>
  <c r="AF130" i="4"/>
  <c r="AC93" i="4"/>
  <c r="AC526" i="4"/>
  <c r="P468" i="1"/>
  <c r="AC468" i="1" s="1"/>
  <c r="AF475" i="4"/>
  <c r="P599" i="1"/>
  <c r="AC599" i="1" s="1"/>
  <c r="AF674" i="4"/>
  <c r="AC411" i="4"/>
  <c r="AC165" i="4"/>
  <c r="AF320" i="4"/>
  <c r="AC507" i="4"/>
  <c r="AF78" i="4"/>
  <c r="AC668" i="4"/>
  <c r="AC618" i="4"/>
  <c r="P254" i="1"/>
  <c r="AC254" i="1" s="1"/>
  <c r="AF220" i="4"/>
  <c r="AC435" i="4"/>
  <c r="P358" i="1"/>
  <c r="AC358" i="1" s="1"/>
  <c r="AF346" i="4"/>
  <c r="AC298" i="4"/>
  <c r="AC119" i="4"/>
  <c r="AD519" i="4"/>
  <c r="BW126" i="4"/>
  <c r="BU126" i="4" s="1"/>
  <c r="BS126" i="4" s="1"/>
  <c r="BV126" i="4"/>
  <c r="BW247" i="4"/>
  <c r="BV247" i="4"/>
  <c r="AK307" i="4"/>
  <c r="AI307" i="4"/>
  <c r="AJ307" i="4"/>
  <c r="AI672" i="4"/>
  <c r="AJ672" i="4"/>
  <c r="AK672" i="4"/>
  <c r="BU124" i="4"/>
  <c r="BV161" i="4"/>
  <c r="BU161" i="4" s="1"/>
  <c r="BS161" i="4" s="1"/>
  <c r="BW161" i="4"/>
  <c r="BW186" i="4"/>
  <c r="BV186" i="4"/>
  <c r="BU186" i="4" s="1"/>
  <c r="BU211" i="4"/>
  <c r="BU237" i="4"/>
  <c r="BU244" i="4"/>
  <c r="BU221" i="4"/>
  <c r="BU214" i="4"/>
  <c r="BS214" i="4" s="1"/>
  <c r="BU196" i="4"/>
  <c r="BW201" i="4"/>
  <c r="BV201" i="4"/>
  <c r="BU201" i="4" s="1"/>
  <c r="BS201" i="4" s="1"/>
  <c r="BV223" i="4"/>
  <c r="BU223" i="4" s="1"/>
  <c r="BS223" i="4" s="1"/>
  <c r="BU197" i="4"/>
  <c r="BU228" i="4"/>
  <c r="BU189" i="4"/>
  <c r="AH635" i="4"/>
  <c r="BU159" i="4"/>
  <c r="BS159" i="4" s="1"/>
  <c r="BU110" i="4"/>
  <c r="BS110" i="4" s="1"/>
  <c r="BV50" i="4"/>
  <c r="BU50" i="4" s="1"/>
  <c r="BW50" i="4"/>
  <c r="BU235" i="4"/>
  <c r="BV158" i="4"/>
  <c r="BW158" i="4"/>
  <c r="AI666" i="4"/>
  <c r="AH666" i="4" s="1"/>
  <c r="AK666" i="4"/>
  <c r="BV166" i="4"/>
  <c r="BW166" i="4"/>
  <c r="BU74" i="4"/>
  <c r="BW193" i="4"/>
  <c r="BV193" i="4"/>
  <c r="BW233" i="4"/>
  <c r="BV233" i="4"/>
  <c r="BU88" i="4"/>
  <c r="BU243" i="4"/>
  <c r="BU155" i="4"/>
  <c r="BU238" i="4"/>
  <c r="BS238" i="4" s="1"/>
  <c r="BU239" i="4"/>
  <c r="BS239" i="4" s="1"/>
  <c r="BV151" i="4"/>
  <c r="BW151" i="4"/>
  <c r="BU42" i="4"/>
  <c r="BU135" i="4"/>
  <c r="BS135" i="4" s="1"/>
  <c r="AH656" i="4"/>
  <c r="BV134" i="4"/>
  <c r="AF81" i="4"/>
  <c r="AC81" i="4"/>
  <c r="BU82" i="4"/>
  <c r="BU169" i="4"/>
  <c r="BS169" i="4" s="1"/>
  <c r="BU248" i="4"/>
  <c r="AF70" i="4"/>
  <c r="AC70" i="4"/>
  <c r="AF52" i="4"/>
  <c r="I52" i="4"/>
  <c r="AC43" i="4"/>
  <c r="AC80" i="4"/>
  <c r="AF80" i="4"/>
  <c r="AC63" i="4"/>
  <c r="AF266" i="4"/>
  <c r="AC266" i="4"/>
  <c r="P44" i="4"/>
  <c r="G44" i="4"/>
  <c r="Z44" i="4"/>
  <c r="G61" i="4"/>
  <c r="H61" i="4" s="1"/>
  <c r="P61" i="4"/>
  <c r="AC61" i="4" s="1"/>
  <c r="Z61" i="4"/>
  <c r="G63" i="4"/>
  <c r="Z63" i="4"/>
  <c r="G43" i="4"/>
  <c r="AU43" i="4"/>
  <c r="AT43" i="4" s="1"/>
  <c r="AS43" i="4" s="1"/>
  <c r="AR43" i="4" s="1"/>
  <c r="AQ43" i="4" s="1"/>
  <c r="AP43" i="4" s="1"/>
  <c r="AO43" i="4" s="1"/>
  <c r="AN43" i="4" s="1"/>
  <c r="AM43" i="4" s="1"/>
  <c r="AL43" i="4" s="1"/>
  <c r="AJ43" i="4" s="1"/>
  <c r="Z43" i="4"/>
  <c r="AU700" i="4"/>
  <c r="AU658" i="4"/>
  <c r="AT658" i="4" s="1"/>
  <c r="AS658" i="4" s="1"/>
  <c r="AR658" i="4" s="1"/>
  <c r="AQ658" i="4" s="1"/>
  <c r="AP658" i="4" s="1"/>
  <c r="AO658" i="4" s="1"/>
  <c r="AN658" i="4" s="1"/>
  <c r="AM658" i="4" s="1"/>
  <c r="AL658" i="4" s="1"/>
  <c r="AU568" i="4"/>
  <c r="AU489" i="4"/>
  <c r="AT489" i="4" s="1"/>
  <c r="AS489" i="4" s="1"/>
  <c r="AR489" i="4" s="1"/>
  <c r="AQ489" i="4" s="1"/>
  <c r="AP489" i="4" s="1"/>
  <c r="AO489" i="4" s="1"/>
  <c r="AN489" i="4" s="1"/>
  <c r="AM489" i="4" s="1"/>
  <c r="AL489" i="4" s="1"/>
  <c r="AU450" i="4"/>
  <c r="AU382" i="4"/>
  <c r="AU125" i="4"/>
  <c r="AT125" i="4" s="1"/>
  <c r="AS125" i="4" s="1"/>
  <c r="AR125" i="4" s="1"/>
  <c r="AQ125" i="4" s="1"/>
  <c r="AP125" i="4" s="1"/>
  <c r="AO125" i="4" s="1"/>
  <c r="AN125" i="4" s="1"/>
  <c r="AM125" i="4" s="1"/>
  <c r="AL125" i="4" s="1"/>
  <c r="J293" i="4"/>
  <c r="AF293" i="4"/>
  <c r="G591" i="4"/>
  <c r="Z591" i="4"/>
  <c r="P591" i="4"/>
  <c r="AC591" i="4" s="1"/>
  <c r="AU591" i="4"/>
  <c r="AT591" i="4" s="1"/>
  <c r="AS591" i="4" s="1"/>
  <c r="AR591" i="4" s="1"/>
  <c r="AQ591" i="4" s="1"/>
  <c r="AP591" i="4" s="1"/>
  <c r="AO591" i="4" s="1"/>
  <c r="AN591" i="4" s="1"/>
  <c r="AM591" i="4" s="1"/>
  <c r="AL591" i="4" s="1"/>
  <c r="CG157" i="4"/>
  <c r="CG149" i="4"/>
  <c r="CG141" i="4"/>
  <c r="CG133" i="4"/>
  <c r="CG125" i="4"/>
  <c r="CF125" i="4" s="1"/>
  <c r="CE125" i="4" s="1"/>
  <c r="CD125" i="4" s="1"/>
  <c r="CC125" i="4" s="1"/>
  <c r="CB125" i="4" s="1"/>
  <c r="CA125" i="4" s="1"/>
  <c r="BZ125" i="4" s="1"/>
  <c r="BY125" i="4" s="1"/>
  <c r="BX125" i="4" s="1"/>
  <c r="CG117" i="4"/>
  <c r="CF117" i="4" s="1"/>
  <c r="CE117" i="4" s="1"/>
  <c r="CD117" i="4" s="1"/>
  <c r="CC117" i="4" s="1"/>
  <c r="CB117" i="4" s="1"/>
  <c r="CA117" i="4" s="1"/>
  <c r="BZ117" i="4" s="1"/>
  <c r="BY117" i="4" s="1"/>
  <c r="BX117" i="4" s="1"/>
  <c r="CG108" i="4"/>
  <c r="CG92" i="4"/>
  <c r="CF92" i="4" s="1"/>
  <c r="CE92" i="4" s="1"/>
  <c r="CD92" i="4" s="1"/>
  <c r="CC92" i="4" s="1"/>
  <c r="CB92" i="4" s="1"/>
  <c r="CA92" i="4" s="1"/>
  <c r="BZ92" i="4" s="1"/>
  <c r="BY92" i="4" s="1"/>
  <c r="BX92" i="4" s="1"/>
  <c r="CG76" i="4"/>
  <c r="CG44" i="4"/>
  <c r="AU699" i="4"/>
  <c r="AT699" i="4" s="1"/>
  <c r="AS699" i="4" s="1"/>
  <c r="AR699" i="4" s="1"/>
  <c r="AQ699" i="4" s="1"/>
  <c r="AP699" i="4" s="1"/>
  <c r="AO699" i="4" s="1"/>
  <c r="AN699" i="4" s="1"/>
  <c r="AM699" i="4" s="1"/>
  <c r="AL699" i="4" s="1"/>
  <c r="AU605" i="4"/>
  <c r="AU650" i="4"/>
  <c r="AT650" i="4" s="1"/>
  <c r="AS650" i="4" s="1"/>
  <c r="AR650" i="4" s="1"/>
  <c r="AQ650" i="4" s="1"/>
  <c r="AP650" i="4" s="1"/>
  <c r="AO650" i="4" s="1"/>
  <c r="AN650" i="4" s="1"/>
  <c r="AM650" i="4" s="1"/>
  <c r="AL650" i="4" s="1"/>
  <c r="AU510" i="4"/>
  <c r="AT510" i="4" s="1"/>
  <c r="AS510" i="4" s="1"/>
  <c r="AR510" i="4" s="1"/>
  <c r="AQ510" i="4" s="1"/>
  <c r="AP510" i="4" s="1"/>
  <c r="AO510" i="4" s="1"/>
  <c r="AN510" i="4" s="1"/>
  <c r="AM510" i="4" s="1"/>
  <c r="AL510" i="4" s="1"/>
  <c r="AU451" i="4"/>
  <c r="AT451" i="4" s="1"/>
  <c r="AS451" i="4" s="1"/>
  <c r="AR451" i="4" s="1"/>
  <c r="AQ451" i="4" s="1"/>
  <c r="AP451" i="4" s="1"/>
  <c r="AO451" i="4" s="1"/>
  <c r="AN451" i="4" s="1"/>
  <c r="AM451" i="4" s="1"/>
  <c r="AL451" i="4" s="1"/>
  <c r="AU644" i="4"/>
  <c r="AU496" i="4"/>
  <c r="AT496" i="4" s="1"/>
  <c r="AS496" i="4" s="1"/>
  <c r="AR496" i="4" s="1"/>
  <c r="AQ496" i="4" s="1"/>
  <c r="AP496" i="4" s="1"/>
  <c r="AO496" i="4" s="1"/>
  <c r="AN496" i="4" s="1"/>
  <c r="AM496" i="4" s="1"/>
  <c r="AL496" i="4" s="1"/>
  <c r="AU344" i="4"/>
  <c r="AT344" i="4" s="1"/>
  <c r="AS344" i="4" s="1"/>
  <c r="AR344" i="4" s="1"/>
  <c r="AQ344" i="4" s="1"/>
  <c r="AP344" i="4" s="1"/>
  <c r="AO344" i="4" s="1"/>
  <c r="AN344" i="4" s="1"/>
  <c r="AM344" i="4" s="1"/>
  <c r="AL344" i="4" s="1"/>
  <c r="AU98" i="4"/>
  <c r="AT98" i="4" s="1"/>
  <c r="AS98" i="4" s="1"/>
  <c r="AR98" i="4" s="1"/>
  <c r="AQ98" i="4" s="1"/>
  <c r="AP98" i="4" s="1"/>
  <c r="AO98" i="4" s="1"/>
  <c r="AN98" i="4" s="1"/>
  <c r="AM98" i="4" s="1"/>
  <c r="AL98" i="4" s="1"/>
  <c r="AU606" i="4"/>
  <c r="AT606" i="4" s="1"/>
  <c r="AS606" i="4" s="1"/>
  <c r="AR606" i="4" s="1"/>
  <c r="AQ606" i="4" s="1"/>
  <c r="AP606" i="4" s="1"/>
  <c r="AO606" i="4" s="1"/>
  <c r="AN606" i="4" s="1"/>
  <c r="AM606" i="4" s="1"/>
  <c r="AL606" i="4" s="1"/>
  <c r="P337" i="4"/>
  <c r="AC337" i="4" s="1"/>
  <c r="G337" i="4"/>
  <c r="I337" i="4" s="1"/>
  <c r="Z337" i="4"/>
  <c r="P283" i="4"/>
  <c r="G283" i="4"/>
  <c r="AU283" i="4"/>
  <c r="P275" i="4"/>
  <c r="G275" i="4"/>
  <c r="Z275" i="4"/>
  <c r="G268" i="4"/>
  <c r="P268" i="4"/>
  <c r="AC268" i="4" s="1"/>
  <c r="Z268" i="4"/>
  <c r="G260" i="4"/>
  <c r="Z260" i="4"/>
  <c r="AU260" i="4"/>
  <c r="AT260" i="4" s="1"/>
  <c r="AS260" i="4" s="1"/>
  <c r="AR260" i="4" s="1"/>
  <c r="AQ260" i="4" s="1"/>
  <c r="AP260" i="4" s="1"/>
  <c r="AO260" i="4" s="1"/>
  <c r="AN260" i="4" s="1"/>
  <c r="AM260" i="4" s="1"/>
  <c r="AL260" i="4" s="1"/>
  <c r="G253" i="4"/>
  <c r="AU253" i="4"/>
  <c r="AT253" i="4" s="1"/>
  <c r="AS253" i="4" s="1"/>
  <c r="AR253" i="4" s="1"/>
  <c r="AQ253" i="4" s="1"/>
  <c r="AP253" i="4" s="1"/>
  <c r="AO253" i="4" s="1"/>
  <c r="AN253" i="4" s="1"/>
  <c r="AM253" i="4" s="1"/>
  <c r="AL253" i="4" s="1"/>
  <c r="P253" i="4"/>
  <c r="AC253" i="4" s="1"/>
  <c r="Z253" i="4"/>
  <c r="G246" i="4"/>
  <c r="I246" i="4" s="1"/>
  <c r="Z246" i="4"/>
  <c r="P246" i="4"/>
  <c r="AC246" i="4" s="1"/>
  <c r="Z156" i="4"/>
  <c r="P156" i="4"/>
  <c r="AF156" i="4" s="1"/>
  <c r="G156" i="4"/>
  <c r="I156" i="4" s="1"/>
  <c r="P142" i="4"/>
  <c r="G142" i="4"/>
  <c r="Z142" i="4"/>
  <c r="G126" i="4"/>
  <c r="Z126" i="4"/>
  <c r="P126" i="4"/>
  <c r="P88" i="4"/>
  <c r="AF88" i="4" s="1"/>
  <c r="Z88" i="4"/>
  <c r="G88" i="4"/>
  <c r="I88" i="4" s="1"/>
  <c r="G638" i="4"/>
  <c r="Z638" i="4"/>
  <c r="P638" i="4"/>
  <c r="AC638" i="4" s="1"/>
  <c r="AU638" i="4"/>
  <c r="AT638" i="4" s="1"/>
  <c r="AS638" i="4" s="1"/>
  <c r="AR638" i="4" s="1"/>
  <c r="AQ638" i="4" s="1"/>
  <c r="AP638" i="4" s="1"/>
  <c r="AO638" i="4" s="1"/>
  <c r="AN638" i="4" s="1"/>
  <c r="AM638" i="4" s="1"/>
  <c r="AL638" i="4" s="1"/>
  <c r="G629" i="4"/>
  <c r="K629" i="4" s="1"/>
  <c r="AU629" i="4"/>
  <c r="AT629" i="4" s="1"/>
  <c r="AS629" i="4" s="1"/>
  <c r="AR629" i="4" s="1"/>
  <c r="AQ629" i="4" s="1"/>
  <c r="AP629" i="4" s="1"/>
  <c r="AO629" i="4" s="1"/>
  <c r="AN629" i="4" s="1"/>
  <c r="AM629" i="4" s="1"/>
  <c r="AL629" i="4" s="1"/>
  <c r="P629" i="4"/>
  <c r="AF629" i="4" s="1"/>
  <c r="P616" i="4"/>
  <c r="AU616" i="4"/>
  <c r="AT616" i="4" s="1"/>
  <c r="AS616" i="4" s="1"/>
  <c r="AR616" i="4" s="1"/>
  <c r="AQ616" i="4" s="1"/>
  <c r="AP616" i="4" s="1"/>
  <c r="AO616" i="4" s="1"/>
  <c r="AN616" i="4" s="1"/>
  <c r="AM616" i="4" s="1"/>
  <c r="AL616" i="4" s="1"/>
  <c r="AF49" i="4"/>
  <c r="AF84" i="4"/>
  <c r="AU607" i="4"/>
  <c r="AT607" i="4" s="1"/>
  <c r="AS607" i="4" s="1"/>
  <c r="AR607" i="4" s="1"/>
  <c r="AQ607" i="4" s="1"/>
  <c r="AP607" i="4" s="1"/>
  <c r="AO607" i="4" s="1"/>
  <c r="AN607" i="4" s="1"/>
  <c r="AM607" i="4" s="1"/>
  <c r="AL607" i="4" s="1"/>
  <c r="AU613" i="4"/>
  <c r="AT613" i="4" s="1"/>
  <c r="AS613" i="4" s="1"/>
  <c r="AR613" i="4" s="1"/>
  <c r="AQ613" i="4" s="1"/>
  <c r="AP613" i="4" s="1"/>
  <c r="AO613" i="4" s="1"/>
  <c r="AN613" i="4" s="1"/>
  <c r="AM613" i="4" s="1"/>
  <c r="AL613" i="4" s="1"/>
  <c r="AU702" i="4"/>
  <c r="AT702" i="4" s="1"/>
  <c r="AS702" i="4" s="1"/>
  <c r="AR702" i="4" s="1"/>
  <c r="AQ702" i="4" s="1"/>
  <c r="AP702" i="4" s="1"/>
  <c r="AO702" i="4" s="1"/>
  <c r="AN702" i="4" s="1"/>
  <c r="AM702" i="4" s="1"/>
  <c r="AL702" i="4" s="1"/>
  <c r="AU683" i="4"/>
  <c r="AU564" i="4"/>
  <c r="AT564" i="4" s="1"/>
  <c r="AS564" i="4" s="1"/>
  <c r="AR564" i="4" s="1"/>
  <c r="AQ564" i="4" s="1"/>
  <c r="AP564" i="4" s="1"/>
  <c r="AO564" i="4" s="1"/>
  <c r="AN564" i="4" s="1"/>
  <c r="AM564" i="4" s="1"/>
  <c r="AL564" i="4" s="1"/>
  <c r="AU461" i="4"/>
  <c r="AU291" i="4"/>
  <c r="AT291" i="4" s="1"/>
  <c r="AS291" i="4" s="1"/>
  <c r="AR291" i="4" s="1"/>
  <c r="AQ291" i="4" s="1"/>
  <c r="AP291" i="4" s="1"/>
  <c r="AO291" i="4" s="1"/>
  <c r="AN291" i="4" s="1"/>
  <c r="AM291" i="4" s="1"/>
  <c r="AL291" i="4" s="1"/>
  <c r="AU34" i="4"/>
  <c r="AT34" i="4" s="1"/>
  <c r="AS34" i="4" s="1"/>
  <c r="AR34" i="4" s="1"/>
  <c r="AQ34" i="4" s="1"/>
  <c r="AP34" i="4" s="1"/>
  <c r="AO34" i="4" s="1"/>
  <c r="AN34" i="4" s="1"/>
  <c r="AM34" i="4" s="1"/>
  <c r="AL34" i="4" s="1"/>
  <c r="AU32" i="4"/>
  <c r="AU49" i="4"/>
  <c r="AT49" i="4" s="1"/>
  <c r="AS49" i="4" s="1"/>
  <c r="AR49" i="4" s="1"/>
  <c r="AQ49" i="4" s="1"/>
  <c r="AP49" i="4" s="1"/>
  <c r="AO49" i="4" s="1"/>
  <c r="AN49" i="4" s="1"/>
  <c r="AM49" i="4" s="1"/>
  <c r="AL49" i="4" s="1"/>
  <c r="AJ49" i="4" s="1"/>
  <c r="G524" i="4"/>
  <c r="AU524" i="4"/>
  <c r="AT524" i="4" s="1"/>
  <c r="AS524" i="4" s="1"/>
  <c r="AR524" i="4" s="1"/>
  <c r="AQ524" i="4" s="1"/>
  <c r="AP524" i="4" s="1"/>
  <c r="AO524" i="4" s="1"/>
  <c r="AN524" i="4" s="1"/>
  <c r="AM524" i="4" s="1"/>
  <c r="AL524" i="4" s="1"/>
  <c r="P524" i="4"/>
  <c r="G504" i="4"/>
  <c r="Z504" i="4"/>
  <c r="AU504" i="4"/>
  <c r="G497" i="4"/>
  <c r="I497" i="4" s="1"/>
  <c r="Z497" i="4"/>
  <c r="AU497" i="4"/>
  <c r="AT497" i="4" s="1"/>
  <c r="AS497" i="4" s="1"/>
  <c r="AR497" i="4" s="1"/>
  <c r="AQ497" i="4" s="1"/>
  <c r="AP497" i="4" s="1"/>
  <c r="AO497" i="4" s="1"/>
  <c r="AN497" i="4" s="1"/>
  <c r="AM497" i="4" s="1"/>
  <c r="AL497" i="4" s="1"/>
  <c r="P497" i="4"/>
  <c r="AC497" i="4" s="1"/>
  <c r="G489" i="4"/>
  <c r="Z489" i="4"/>
  <c r="P489" i="4"/>
  <c r="AF489" i="4" s="1"/>
  <c r="G483" i="4"/>
  <c r="I483" i="4" s="1"/>
  <c r="P483" i="4"/>
  <c r="AC483" i="4" s="1"/>
  <c r="Z483" i="4"/>
  <c r="AU483" i="4"/>
  <c r="AT483" i="4" s="1"/>
  <c r="AS483" i="4" s="1"/>
  <c r="AR483" i="4" s="1"/>
  <c r="AQ483" i="4" s="1"/>
  <c r="AP483" i="4" s="1"/>
  <c r="AO483" i="4" s="1"/>
  <c r="AN483" i="4" s="1"/>
  <c r="AM483" i="4" s="1"/>
  <c r="AL483" i="4" s="1"/>
  <c r="G476" i="4"/>
  <c r="J476" i="4" s="1"/>
  <c r="P476" i="4"/>
  <c r="AC476" i="4" s="1"/>
  <c r="AU75" i="4"/>
  <c r="AT75" i="4" s="1"/>
  <c r="AS75" i="4" s="1"/>
  <c r="AR75" i="4" s="1"/>
  <c r="AQ75" i="4" s="1"/>
  <c r="AP75" i="4" s="1"/>
  <c r="AO75" i="4" s="1"/>
  <c r="AN75" i="4" s="1"/>
  <c r="AM75" i="4" s="1"/>
  <c r="AL75" i="4" s="1"/>
  <c r="AU121" i="4"/>
  <c r="AT121" i="4" s="1"/>
  <c r="AS121" i="4" s="1"/>
  <c r="AR121" i="4" s="1"/>
  <c r="AQ121" i="4" s="1"/>
  <c r="AP121" i="4" s="1"/>
  <c r="AO121" i="4" s="1"/>
  <c r="AN121" i="4" s="1"/>
  <c r="AM121" i="4" s="1"/>
  <c r="AL121" i="4" s="1"/>
  <c r="AU143" i="4"/>
  <c r="AU203" i="4"/>
  <c r="AU185" i="4"/>
  <c r="AT185" i="4" s="1"/>
  <c r="AS185" i="4" s="1"/>
  <c r="AR185" i="4" s="1"/>
  <c r="AQ185" i="4" s="1"/>
  <c r="AP185" i="4" s="1"/>
  <c r="AO185" i="4" s="1"/>
  <c r="AN185" i="4" s="1"/>
  <c r="AM185" i="4" s="1"/>
  <c r="AL185" i="4" s="1"/>
  <c r="AU234" i="4"/>
  <c r="AT234" i="4" s="1"/>
  <c r="AS234" i="4" s="1"/>
  <c r="AR234" i="4" s="1"/>
  <c r="AQ234" i="4" s="1"/>
  <c r="AP234" i="4" s="1"/>
  <c r="AO234" i="4" s="1"/>
  <c r="AN234" i="4" s="1"/>
  <c r="AM234" i="4" s="1"/>
  <c r="AL234" i="4" s="1"/>
  <c r="AU223" i="4"/>
  <c r="AT223" i="4" s="1"/>
  <c r="AS223" i="4" s="1"/>
  <c r="AR223" i="4" s="1"/>
  <c r="AQ223" i="4" s="1"/>
  <c r="AP223" i="4" s="1"/>
  <c r="AO223" i="4" s="1"/>
  <c r="AN223" i="4" s="1"/>
  <c r="AM223" i="4" s="1"/>
  <c r="AL223" i="4" s="1"/>
  <c r="AU270" i="4"/>
  <c r="AT270" i="4" s="1"/>
  <c r="AS270" i="4" s="1"/>
  <c r="AR270" i="4" s="1"/>
  <c r="AQ270" i="4" s="1"/>
  <c r="AP270" i="4" s="1"/>
  <c r="AO270" i="4" s="1"/>
  <c r="AN270" i="4" s="1"/>
  <c r="AM270" i="4" s="1"/>
  <c r="AL270" i="4" s="1"/>
  <c r="AU318" i="4"/>
  <c r="AT318" i="4" s="1"/>
  <c r="AS318" i="4" s="1"/>
  <c r="AR318" i="4" s="1"/>
  <c r="AQ318" i="4" s="1"/>
  <c r="AP318" i="4" s="1"/>
  <c r="AO318" i="4" s="1"/>
  <c r="AN318" i="4" s="1"/>
  <c r="AM318" i="4" s="1"/>
  <c r="AL318" i="4" s="1"/>
  <c r="AU231" i="4"/>
  <c r="AT231" i="4" s="1"/>
  <c r="AS231" i="4" s="1"/>
  <c r="AR231" i="4" s="1"/>
  <c r="AQ231" i="4" s="1"/>
  <c r="AP231" i="4" s="1"/>
  <c r="AO231" i="4" s="1"/>
  <c r="AN231" i="4" s="1"/>
  <c r="AM231" i="4" s="1"/>
  <c r="AL231" i="4" s="1"/>
  <c r="AU400" i="4"/>
  <c r="AU299" i="4"/>
  <c r="AU349" i="4"/>
  <c r="AT349" i="4" s="1"/>
  <c r="AS349" i="4" s="1"/>
  <c r="AR349" i="4" s="1"/>
  <c r="AQ349" i="4" s="1"/>
  <c r="AP349" i="4" s="1"/>
  <c r="AO349" i="4" s="1"/>
  <c r="AN349" i="4" s="1"/>
  <c r="AM349" i="4" s="1"/>
  <c r="AL349" i="4" s="1"/>
  <c r="AU292" i="4"/>
  <c r="AT292" i="4" s="1"/>
  <c r="AS292" i="4" s="1"/>
  <c r="AR292" i="4" s="1"/>
  <c r="AQ292" i="4" s="1"/>
  <c r="AP292" i="4" s="1"/>
  <c r="AO292" i="4" s="1"/>
  <c r="AN292" i="4" s="1"/>
  <c r="AM292" i="4" s="1"/>
  <c r="AL292" i="4" s="1"/>
  <c r="AU394" i="4"/>
  <c r="AT394" i="4" s="1"/>
  <c r="AS394" i="4" s="1"/>
  <c r="AR394" i="4" s="1"/>
  <c r="AQ394" i="4" s="1"/>
  <c r="AP394" i="4" s="1"/>
  <c r="AO394" i="4" s="1"/>
  <c r="AN394" i="4" s="1"/>
  <c r="AM394" i="4" s="1"/>
  <c r="AL394" i="4" s="1"/>
  <c r="AU287" i="4"/>
  <c r="AT287" i="4" s="1"/>
  <c r="AS287" i="4" s="1"/>
  <c r="AR287" i="4" s="1"/>
  <c r="AQ287" i="4" s="1"/>
  <c r="AP287" i="4" s="1"/>
  <c r="AO287" i="4" s="1"/>
  <c r="AN287" i="4" s="1"/>
  <c r="AM287" i="4" s="1"/>
  <c r="AL287" i="4" s="1"/>
  <c r="AU528" i="4"/>
  <c r="AU493" i="4"/>
  <c r="AU475" i="4"/>
  <c r="AU546" i="4"/>
  <c r="AT546" i="4" s="1"/>
  <c r="AS546" i="4" s="1"/>
  <c r="AR546" i="4" s="1"/>
  <c r="AQ546" i="4" s="1"/>
  <c r="AP546" i="4" s="1"/>
  <c r="AO546" i="4" s="1"/>
  <c r="AN546" i="4" s="1"/>
  <c r="AM546" i="4" s="1"/>
  <c r="AL546" i="4" s="1"/>
  <c r="AU487" i="4"/>
  <c r="AT487" i="4" s="1"/>
  <c r="AS487" i="4" s="1"/>
  <c r="AR487" i="4" s="1"/>
  <c r="AQ487" i="4" s="1"/>
  <c r="AP487" i="4" s="1"/>
  <c r="AO487" i="4" s="1"/>
  <c r="AN487" i="4" s="1"/>
  <c r="AM487" i="4" s="1"/>
  <c r="AL487" i="4" s="1"/>
  <c r="AU500" i="4"/>
  <c r="AU588" i="4"/>
  <c r="AU668" i="4"/>
  <c r="AT668" i="4" s="1"/>
  <c r="AS668" i="4" s="1"/>
  <c r="AR668" i="4" s="1"/>
  <c r="AQ668" i="4" s="1"/>
  <c r="AP668" i="4" s="1"/>
  <c r="AO668" i="4" s="1"/>
  <c r="AN668" i="4" s="1"/>
  <c r="AM668" i="4" s="1"/>
  <c r="AL668" i="4" s="1"/>
  <c r="AU537" i="4"/>
  <c r="AT537" i="4" s="1"/>
  <c r="AS537" i="4" s="1"/>
  <c r="AR537" i="4" s="1"/>
  <c r="AQ537" i="4" s="1"/>
  <c r="AP537" i="4" s="1"/>
  <c r="AO537" i="4" s="1"/>
  <c r="AN537" i="4" s="1"/>
  <c r="AM537" i="4" s="1"/>
  <c r="AL537" i="4" s="1"/>
  <c r="AU633" i="4"/>
  <c r="AT633" i="4" s="1"/>
  <c r="AS633" i="4" s="1"/>
  <c r="AR633" i="4" s="1"/>
  <c r="AQ633" i="4" s="1"/>
  <c r="AP633" i="4" s="1"/>
  <c r="AO633" i="4" s="1"/>
  <c r="AN633" i="4" s="1"/>
  <c r="AM633" i="4" s="1"/>
  <c r="AL633" i="4" s="1"/>
  <c r="AU378" i="4"/>
  <c r="AT378" i="4" s="1"/>
  <c r="AS378" i="4" s="1"/>
  <c r="AR378" i="4" s="1"/>
  <c r="AQ378" i="4" s="1"/>
  <c r="AP378" i="4" s="1"/>
  <c r="AO378" i="4" s="1"/>
  <c r="AN378" i="4" s="1"/>
  <c r="AM378" i="4" s="1"/>
  <c r="AL378" i="4" s="1"/>
  <c r="AU579" i="4"/>
  <c r="AT579" i="4" s="1"/>
  <c r="AS579" i="4" s="1"/>
  <c r="AR579" i="4" s="1"/>
  <c r="AQ579" i="4" s="1"/>
  <c r="AP579" i="4" s="1"/>
  <c r="AO579" i="4" s="1"/>
  <c r="AN579" i="4" s="1"/>
  <c r="AM579" i="4" s="1"/>
  <c r="AL579" i="4" s="1"/>
  <c r="AU659" i="4"/>
  <c r="AU543" i="4"/>
  <c r="AU578" i="4"/>
  <c r="AU669" i="4"/>
  <c r="AT669" i="4" s="1"/>
  <c r="AS669" i="4" s="1"/>
  <c r="AR669" i="4" s="1"/>
  <c r="AQ669" i="4" s="1"/>
  <c r="AP669" i="4" s="1"/>
  <c r="AO669" i="4" s="1"/>
  <c r="AN669" i="4" s="1"/>
  <c r="AM669" i="4" s="1"/>
  <c r="AL669" i="4" s="1"/>
  <c r="AU583" i="4"/>
  <c r="AT583" i="4" s="1"/>
  <c r="AS583" i="4" s="1"/>
  <c r="AR583" i="4" s="1"/>
  <c r="AQ583" i="4" s="1"/>
  <c r="AP583" i="4" s="1"/>
  <c r="AO583" i="4" s="1"/>
  <c r="AN583" i="4" s="1"/>
  <c r="AM583" i="4" s="1"/>
  <c r="AL583" i="4" s="1"/>
  <c r="AU701" i="4"/>
  <c r="AT701" i="4" s="1"/>
  <c r="AS701" i="4" s="1"/>
  <c r="AR701" i="4" s="1"/>
  <c r="AQ701" i="4" s="1"/>
  <c r="AP701" i="4" s="1"/>
  <c r="AO701" i="4" s="1"/>
  <c r="AN701" i="4" s="1"/>
  <c r="AM701" i="4" s="1"/>
  <c r="AL701" i="4" s="1"/>
  <c r="AU661" i="4"/>
  <c r="AT661" i="4" s="1"/>
  <c r="AS661" i="4" s="1"/>
  <c r="AR661" i="4" s="1"/>
  <c r="AQ661" i="4" s="1"/>
  <c r="AP661" i="4" s="1"/>
  <c r="AO661" i="4" s="1"/>
  <c r="AN661" i="4" s="1"/>
  <c r="AM661" i="4" s="1"/>
  <c r="AL661" i="4" s="1"/>
  <c r="AU553" i="4"/>
  <c r="AT553" i="4" s="1"/>
  <c r="AS553" i="4" s="1"/>
  <c r="AR553" i="4" s="1"/>
  <c r="AQ553" i="4" s="1"/>
  <c r="AP553" i="4" s="1"/>
  <c r="AO553" i="4" s="1"/>
  <c r="AN553" i="4" s="1"/>
  <c r="AM553" i="4" s="1"/>
  <c r="AL553" i="4" s="1"/>
  <c r="AU682" i="4"/>
  <c r="AT682" i="4" s="1"/>
  <c r="AS682" i="4" s="1"/>
  <c r="AR682" i="4" s="1"/>
  <c r="AQ682" i="4" s="1"/>
  <c r="AP682" i="4" s="1"/>
  <c r="AO682" i="4" s="1"/>
  <c r="AN682" i="4" s="1"/>
  <c r="AM682" i="4" s="1"/>
  <c r="AL682" i="4" s="1"/>
  <c r="AU539" i="4"/>
  <c r="AT539" i="4" s="1"/>
  <c r="AS539" i="4" s="1"/>
  <c r="AR539" i="4" s="1"/>
  <c r="AQ539" i="4" s="1"/>
  <c r="AP539" i="4" s="1"/>
  <c r="AO539" i="4" s="1"/>
  <c r="AN539" i="4" s="1"/>
  <c r="AM539" i="4" s="1"/>
  <c r="AL539" i="4" s="1"/>
  <c r="AU697" i="4"/>
  <c r="AT697" i="4" s="1"/>
  <c r="AS697" i="4" s="1"/>
  <c r="AR697" i="4" s="1"/>
  <c r="AQ697" i="4" s="1"/>
  <c r="AP697" i="4" s="1"/>
  <c r="AO697" i="4" s="1"/>
  <c r="AN697" i="4" s="1"/>
  <c r="AM697" i="4" s="1"/>
  <c r="AL697" i="4" s="1"/>
  <c r="AU670" i="4"/>
  <c r="AT670" i="4" s="1"/>
  <c r="AS670" i="4" s="1"/>
  <c r="AR670" i="4" s="1"/>
  <c r="AQ670" i="4" s="1"/>
  <c r="AP670" i="4" s="1"/>
  <c r="AO670" i="4" s="1"/>
  <c r="AN670" i="4" s="1"/>
  <c r="AM670" i="4" s="1"/>
  <c r="AL670" i="4" s="1"/>
  <c r="AU645" i="4"/>
  <c r="AT645" i="4" s="1"/>
  <c r="AS645" i="4" s="1"/>
  <c r="AR645" i="4" s="1"/>
  <c r="AQ645" i="4" s="1"/>
  <c r="AP645" i="4" s="1"/>
  <c r="AO645" i="4" s="1"/>
  <c r="AN645" i="4" s="1"/>
  <c r="AM645" i="4" s="1"/>
  <c r="AL645" i="4" s="1"/>
  <c r="AU649" i="4"/>
  <c r="AT649" i="4" s="1"/>
  <c r="AS649" i="4" s="1"/>
  <c r="AR649" i="4" s="1"/>
  <c r="AQ649" i="4" s="1"/>
  <c r="AP649" i="4" s="1"/>
  <c r="AO649" i="4" s="1"/>
  <c r="AN649" i="4" s="1"/>
  <c r="AM649" i="4" s="1"/>
  <c r="AL649" i="4" s="1"/>
  <c r="CG4" i="4"/>
  <c r="CG12" i="4"/>
  <c r="CG16" i="4"/>
  <c r="CG24" i="4"/>
  <c r="CF24" i="4" s="1"/>
  <c r="CE24" i="4" s="1"/>
  <c r="CD24" i="4" s="1"/>
  <c r="CC24" i="4" s="1"/>
  <c r="CB24" i="4" s="1"/>
  <c r="CA24" i="4" s="1"/>
  <c r="BZ24" i="4" s="1"/>
  <c r="BY24" i="4" s="1"/>
  <c r="BX24" i="4" s="1"/>
  <c r="CG32" i="4"/>
  <c r="CG39" i="4"/>
  <c r="CG47" i="4"/>
  <c r="CG55" i="4"/>
  <c r="CG63" i="4"/>
  <c r="CG71" i="4"/>
  <c r="CG79" i="4"/>
  <c r="AU110" i="4"/>
  <c r="AT110" i="4" s="1"/>
  <c r="AS110" i="4" s="1"/>
  <c r="AR110" i="4" s="1"/>
  <c r="AQ110" i="4" s="1"/>
  <c r="AP110" i="4" s="1"/>
  <c r="AO110" i="4" s="1"/>
  <c r="AN110" i="4" s="1"/>
  <c r="AM110" i="4" s="1"/>
  <c r="AL110" i="4" s="1"/>
  <c r="AU189" i="4"/>
  <c r="AU252" i="4"/>
  <c r="AT252" i="4" s="1"/>
  <c r="AS252" i="4" s="1"/>
  <c r="AR252" i="4" s="1"/>
  <c r="AQ252" i="4" s="1"/>
  <c r="AP252" i="4" s="1"/>
  <c r="AO252" i="4" s="1"/>
  <c r="AN252" i="4" s="1"/>
  <c r="AM252" i="4" s="1"/>
  <c r="AL252" i="4" s="1"/>
  <c r="AU237" i="4"/>
  <c r="AT237" i="4" s="1"/>
  <c r="AS237" i="4" s="1"/>
  <c r="AR237" i="4" s="1"/>
  <c r="AQ237" i="4" s="1"/>
  <c r="AP237" i="4" s="1"/>
  <c r="AO237" i="4" s="1"/>
  <c r="AN237" i="4" s="1"/>
  <c r="AM237" i="4" s="1"/>
  <c r="AL237" i="4" s="1"/>
  <c r="AU312" i="4"/>
  <c r="AT312" i="4" s="1"/>
  <c r="AS312" i="4" s="1"/>
  <c r="AR312" i="4" s="1"/>
  <c r="AQ312" i="4" s="1"/>
  <c r="AP312" i="4" s="1"/>
  <c r="AO312" i="4" s="1"/>
  <c r="AN312" i="4" s="1"/>
  <c r="AM312" i="4" s="1"/>
  <c r="AL312" i="4" s="1"/>
  <c r="AU314" i="4"/>
  <c r="AT314" i="4" s="1"/>
  <c r="AS314" i="4" s="1"/>
  <c r="AR314" i="4" s="1"/>
  <c r="AQ314" i="4" s="1"/>
  <c r="AP314" i="4" s="1"/>
  <c r="AO314" i="4" s="1"/>
  <c r="AN314" i="4" s="1"/>
  <c r="AM314" i="4" s="1"/>
  <c r="AL314" i="4" s="1"/>
  <c r="AU326" i="4"/>
  <c r="AT326" i="4" s="1"/>
  <c r="AS326" i="4" s="1"/>
  <c r="AR326" i="4" s="1"/>
  <c r="AQ326" i="4" s="1"/>
  <c r="AP326" i="4" s="1"/>
  <c r="AO326" i="4" s="1"/>
  <c r="AN326" i="4" s="1"/>
  <c r="AM326" i="4" s="1"/>
  <c r="AL326" i="4" s="1"/>
  <c r="AU332" i="4"/>
  <c r="AT332" i="4" s="1"/>
  <c r="AS332" i="4" s="1"/>
  <c r="AR332" i="4" s="1"/>
  <c r="AQ332" i="4" s="1"/>
  <c r="AP332" i="4" s="1"/>
  <c r="AO332" i="4" s="1"/>
  <c r="AN332" i="4" s="1"/>
  <c r="AM332" i="4" s="1"/>
  <c r="AL332" i="4" s="1"/>
  <c r="AU313" i="4"/>
  <c r="AT313" i="4" s="1"/>
  <c r="AS313" i="4" s="1"/>
  <c r="AR313" i="4" s="1"/>
  <c r="AQ313" i="4" s="1"/>
  <c r="AP313" i="4" s="1"/>
  <c r="AO313" i="4" s="1"/>
  <c r="AN313" i="4" s="1"/>
  <c r="AM313" i="4" s="1"/>
  <c r="AL313" i="4" s="1"/>
  <c r="AU372" i="4"/>
  <c r="AT372" i="4" s="1"/>
  <c r="AS372" i="4" s="1"/>
  <c r="AR372" i="4" s="1"/>
  <c r="AQ372" i="4" s="1"/>
  <c r="AP372" i="4" s="1"/>
  <c r="AO372" i="4" s="1"/>
  <c r="AN372" i="4" s="1"/>
  <c r="AM372" i="4" s="1"/>
  <c r="AL372" i="4" s="1"/>
  <c r="AU393" i="4"/>
  <c r="AU385" i="4"/>
  <c r="AU454" i="4"/>
  <c r="AT454" i="4" s="1"/>
  <c r="AS454" i="4" s="1"/>
  <c r="AR454" i="4" s="1"/>
  <c r="AQ454" i="4" s="1"/>
  <c r="AP454" i="4" s="1"/>
  <c r="AO454" i="4" s="1"/>
  <c r="AN454" i="4" s="1"/>
  <c r="AM454" i="4" s="1"/>
  <c r="AL454" i="4" s="1"/>
  <c r="AU444" i="4"/>
  <c r="AU536" i="4"/>
  <c r="AT536" i="4" s="1"/>
  <c r="AS536" i="4" s="1"/>
  <c r="AR536" i="4" s="1"/>
  <c r="AQ536" i="4" s="1"/>
  <c r="AP536" i="4" s="1"/>
  <c r="AO536" i="4" s="1"/>
  <c r="AN536" i="4" s="1"/>
  <c r="AM536" i="4" s="1"/>
  <c r="AL536" i="4" s="1"/>
  <c r="AU509" i="4"/>
  <c r="AT509" i="4" s="1"/>
  <c r="AS509" i="4" s="1"/>
  <c r="AR509" i="4" s="1"/>
  <c r="AQ509" i="4" s="1"/>
  <c r="AP509" i="4" s="1"/>
  <c r="AO509" i="4" s="1"/>
  <c r="AN509" i="4" s="1"/>
  <c r="AM509" i="4" s="1"/>
  <c r="AL509" i="4" s="1"/>
  <c r="AU490" i="4"/>
  <c r="AT490" i="4" s="1"/>
  <c r="AS490" i="4" s="1"/>
  <c r="AR490" i="4" s="1"/>
  <c r="AQ490" i="4" s="1"/>
  <c r="AP490" i="4" s="1"/>
  <c r="AO490" i="4" s="1"/>
  <c r="AN490" i="4" s="1"/>
  <c r="AM490" i="4" s="1"/>
  <c r="AL490" i="4" s="1"/>
  <c r="AU554" i="4"/>
  <c r="AT554" i="4" s="1"/>
  <c r="AS554" i="4" s="1"/>
  <c r="AR554" i="4" s="1"/>
  <c r="AQ554" i="4" s="1"/>
  <c r="AP554" i="4" s="1"/>
  <c r="AO554" i="4" s="1"/>
  <c r="AN554" i="4" s="1"/>
  <c r="AM554" i="4" s="1"/>
  <c r="AL554" i="4" s="1"/>
  <c r="AJ554" i="4" s="1"/>
  <c r="AU495" i="4"/>
  <c r="AT495" i="4" s="1"/>
  <c r="AS495" i="4" s="1"/>
  <c r="AR495" i="4" s="1"/>
  <c r="AQ495" i="4" s="1"/>
  <c r="AP495" i="4" s="1"/>
  <c r="AO495" i="4" s="1"/>
  <c r="AN495" i="4" s="1"/>
  <c r="AM495" i="4" s="1"/>
  <c r="AL495" i="4" s="1"/>
  <c r="AU508" i="4"/>
  <c r="AU513" i="4"/>
  <c r="AU676" i="4"/>
  <c r="AU548" i="4"/>
  <c r="AU641" i="4"/>
  <c r="AT641" i="4" s="1"/>
  <c r="AS641" i="4" s="1"/>
  <c r="AR641" i="4" s="1"/>
  <c r="AQ641" i="4" s="1"/>
  <c r="AP641" i="4" s="1"/>
  <c r="AO641" i="4" s="1"/>
  <c r="AN641" i="4" s="1"/>
  <c r="AM641" i="4" s="1"/>
  <c r="AL641" i="4" s="1"/>
  <c r="AU443" i="4"/>
  <c r="AT443" i="4" s="1"/>
  <c r="AS443" i="4" s="1"/>
  <c r="AR443" i="4" s="1"/>
  <c r="AQ443" i="4" s="1"/>
  <c r="AP443" i="4" s="1"/>
  <c r="AO443" i="4" s="1"/>
  <c r="AN443" i="4" s="1"/>
  <c r="AM443" i="4" s="1"/>
  <c r="AL443" i="4" s="1"/>
  <c r="AU587" i="4"/>
  <c r="AT587" i="4" s="1"/>
  <c r="AS587" i="4" s="1"/>
  <c r="AR587" i="4" s="1"/>
  <c r="AQ587" i="4" s="1"/>
  <c r="AP587" i="4" s="1"/>
  <c r="AO587" i="4" s="1"/>
  <c r="AN587" i="4" s="1"/>
  <c r="AM587" i="4" s="1"/>
  <c r="AL587" i="4" s="1"/>
  <c r="AU667" i="4"/>
  <c r="AT667" i="4" s="1"/>
  <c r="AS667" i="4" s="1"/>
  <c r="AR667" i="4" s="1"/>
  <c r="AQ667" i="4" s="1"/>
  <c r="AP667" i="4" s="1"/>
  <c r="AO667" i="4" s="1"/>
  <c r="AN667" i="4" s="1"/>
  <c r="AM667" i="4" s="1"/>
  <c r="AL667" i="4" s="1"/>
  <c r="AU547" i="4"/>
  <c r="AU624" i="4"/>
  <c r="AT624" i="4" s="1"/>
  <c r="AS624" i="4" s="1"/>
  <c r="AR624" i="4" s="1"/>
  <c r="AQ624" i="4" s="1"/>
  <c r="AP624" i="4" s="1"/>
  <c r="AO624" i="4" s="1"/>
  <c r="AN624" i="4" s="1"/>
  <c r="AM624" i="4" s="1"/>
  <c r="AL624" i="4" s="1"/>
  <c r="AK624" i="4" s="1"/>
  <c r="AU594" i="4"/>
  <c r="AT594" i="4" s="1"/>
  <c r="AS594" i="4" s="1"/>
  <c r="AR594" i="4" s="1"/>
  <c r="AQ594" i="4" s="1"/>
  <c r="AP594" i="4" s="1"/>
  <c r="AO594" i="4" s="1"/>
  <c r="AN594" i="4" s="1"/>
  <c r="AM594" i="4" s="1"/>
  <c r="AL594" i="4" s="1"/>
  <c r="AI594" i="4" s="1"/>
  <c r="AU687" i="4"/>
  <c r="AT687" i="4" s="1"/>
  <c r="AS687" i="4" s="1"/>
  <c r="AR687" i="4" s="1"/>
  <c r="AQ687" i="4" s="1"/>
  <c r="AP687" i="4" s="1"/>
  <c r="AO687" i="4" s="1"/>
  <c r="AN687" i="4" s="1"/>
  <c r="AM687" i="4" s="1"/>
  <c r="AL687" i="4" s="1"/>
  <c r="AU599" i="4"/>
  <c r="AU535" i="4"/>
  <c r="AT535" i="4" s="1"/>
  <c r="AS535" i="4" s="1"/>
  <c r="AR535" i="4" s="1"/>
  <c r="AQ535" i="4" s="1"/>
  <c r="AP535" i="4" s="1"/>
  <c r="AO535" i="4" s="1"/>
  <c r="AN535" i="4" s="1"/>
  <c r="AM535" i="4" s="1"/>
  <c r="AL535" i="4" s="1"/>
  <c r="AU679" i="4"/>
  <c r="AT679" i="4" s="1"/>
  <c r="AS679" i="4" s="1"/>
  <c r="AR679" i="4" s="1"/>
  <c r="AQ679" i="4" s="1"/>
  <c r="AP679" i="4" s="1"/>
  <c r="AO679" i="4" s="1"/>
  <c r="AN679" i="4" s="1"/>
  <c r="AM679" i="4" s="1"/>
  <c r="AL679" i="4" s="1"/>
  <c r="AU581" i="4"/>
  <c r="AT581" i="4" s="1"/>
  <c r="AS581" i="4" s="1"/>
  <c r="AR581" i="4" s="1"/>
  <c r="AQ581" i="4" s="1"/>
  <c r="AP581" i="4" s="1"/>
  <c r="AO581" i="4" s="1"/>
  <c r="AN581" i="4" s="1"/>
  <c r="AM581" i="4" s="1"/>
  <c r="AL581" i="4" s="1"/>
  <c r="AU689" i="4"/>
  <c r="AT689" i="4" s="1"/>
  <c r="AS689" i="4" s="1"/>
  <c r="AR689" i="4" s="1"/>
  <c r="AQ689" i="4" s="1"/>
  <c r="AP689" i="4" s="1"/>
  <c r="AO689" i="4" s="1"/>
  <c r="AN689" i="4" s="1"/>
  <c r="AM689" i="4" s="1"/>
  <c r="AL689" i="4" s="1"/>
  <c r="AU570" i="4"/>
  <c r="AT570" i="4" s="1"/>
  <c r="AS570" i="4" s="1"/>
  <c r="AR570" i="4" s="1"/>
  <c r="AQ570" i="4" s="1"/>
  <c r="AP570" i="4" s="1"/>
  <c r="AO570" i="4" s="1"/>
  <c r="AN570" i="4" s="1"/>
  <c r="AM570" i="4" s="1"/>
  <c r="AL570" i="4" s="1"/>
  <c r="AU706" i="4"/>
  <c r="AU677" i="4"/>
  <c r="AT677" i="4" s="1"/>
  <c r="AS677" i="4" s="1"/>
  <c r="AR677" i="4" s="1"/>
  <c r="AQ677" i="4" s="1"/>
  <c r="AP677" i="4" s="1"/>
  <c r="AO677" i="4" s="1"/>
  <c r="AN677" i="4" s="1"/>
  <c r="AM677" i="4" s="1"/>
  <c r="AL677" i="4" s="1"/>
  <c r="AU691" i="4"/>
  <c r="AT691" i="4" s="1"/>
  <c r="AS691" i="4" s="1"/>
  <c r="AR691" i="4" s="1"/>
  <c r="AQ691" i="4" s="1"/>
  <c r="AP691" i="4" s="1"/>
  <c r="AO691" i="4" s="1"/>
  <c r="AN691" i="4" s="1"/>
  <c r="AM691" i="4" s="1"/>
  <c r="AL691" i="4" s="1"/>
  <c r="AU674" i="4"/>
  <c r="AT674" i="4" s="1"/>
  <c r="AS674" i="4" s="1"/>
  <c r="AR674" i="4" s="1"/>
  <c r="AQ674" i="4" s="1"/>
  <c r="AP674" i="4" s="1"/>
  <c r="AO674" i="4" s="1"/>
  <c r="AN674" i="4" s="1"/>
  <c r="AM674" i="4" s="1"/>
  <c r="AL674" i="4" s="1"/>
  <c r="CG5" i="4"/>
  <c r="CG13" i="4"/>
  <c r="CG17" i="4"/>
  <c r="CF17" i="4" s="1"/>
  <c r="CE17" i="4" s="1"/>
  <c r="CD17" i="4" s="1"/>
  <c r="CC17" i="4" s="1"/>
  <c r="CB17" i="4" s="1"/>
  <c r="CA17" i="4" s="1"/>
  <c r="BZ17" i="4" s="1"/>
  <c r="BY17" i="4" s="1"/>
  <c r="BX17" i="4" s="1"/>
  <c r="CG25" i="4"/>
  <c r="CF25" i="4" s="1"/>
  <c r="CE25" i="4" s="1"/>
  <c r="CD25" i="4" s="1"/>
  <c r="CC25" i="4" s="1"/>
  <c r="CB25" i="4" s="1"/>
  <c r="CA25" i="4" s="1"/>
  <c r="BZ25" i="4" s="1"/>
  <c r="BY25" i="4" s="1"/>
  <c r="BX25" i="4" s="1"/>
  <c r="CG33" i="4"/>
  <c r="CG40" i="4"/>
  <c r="CF40" i="4" s="1"/>
  <c r="CE40" i="4" s="1"/>
  <c r="CD40" i="4" s="1"/>
  <c r="CC40" i="4" s="1"/>
  <c r="CB40" i="4" s="1"/>
  <c r="CA40" i="4" s="1"/>
  <c r="BZ40" i="4" s="1"/>
  <c r="BY40" i="4" s="1"/>
  <c r="BX40" i="4" s="1"/>
  <c r="CG48" i="4"/>
  <c r="CG56" i="4"/>
  <c r="CG64" i="4"/>
  <c r="CF64" i="4" s="1"/>
  <c r="CE64" i="4" s="1"/>
  <c r="CD64" i="4" s="1"/>
  <c r="CC64" i="4" s="1"/>
  <c r="CB64" i="4" s="1"/>
  <c r="CA64" i="4" s="1"/>
  <c r="BZ64" i="4" s="1"/>
  <c r="BY64" i="4" s="1"/>
  <c r="BX64" i="4" s="1"/>
  <c r="CG72" i="4"/>
  <c r="AU91" i="4"/>
  <c r="AU131" i="4"/>
  <c r="AT131" i="4" s="1"/>
  <c r="AS131" i="4" s="1"/>
  <c r="AR131" i="4" s="1"/>
  <c r="AQ131" i="4" s="1"/>
  <c r="AP131" i="4" s="1"/>
  <c r="AO131" i="4" s="1"/>
  <c r="AN131" i="4" s="1"/>
  <c r="AM131" i="4" s="1"/>
  <c r="AL131" i="4" s="1"/>
  <c r="AU169" i="4"/>
  <c r="AT169" i="4" s="1"/>
  <c r="AS169" i="4" s="1"/>
  <c r="AR169" i="4" s="1"/>
  <c r="AQ169" i="4" s="1"/>
  <c r="AP169" i="4" s="1"/>
  <c r="AO169" i="4" s="1"/>
  <c r="AN169" i="4" s="1"/>
  <c r="AM169" i="4" s="1"/>
  <c r="AL169" i="4" s="1"/>
  <c r="AU184" i="4"/>
  <c r="AT184" i="4" s="1"/>
  <c r="AS184" i="4" s="1"/>
  <c r="AR184" i="4" s="1"/>
  <c r="AQ184" i="4" s="1"/>
  <c r="AP184" i="4" s="1"/>
  <c r="AO184" i="4" s="1"/>
  <c r="AN184" i="4" s="1"/>
  <c r="AM184" i="4" s="1"/>
  <c r="AL184" i="4" s="1"/>
  <c r="AU214" i="4"/>
  <c r="AT214" i="4" s="1"/>
  <c r="AS214" i="4" s="1"/>
  <c r="AR214" i="4" s="1"/>
  <c r="AQ214" i="4" s="1"/>
  <c r="AP214" i="4" s="1"/>
  <c r="AO214" i="4" s="1"/>
  <c r="AN214" i="4" s="1"/>
  <c r="AM214" i="4" s="1"/>
  <c r="AL214" i="4" s="1"/>
  <c r="AU243" i="4"/>
  <c r="AU276" i="4"/>
  <c r="AT276" i="4" s="1"/>
  <c r="AS276" i="4" s="1"/>
  <c r="AR276" i="4" s="1"/>
  <c r="AQ276" i="4" s="1"/>
  <c r="AP276" i="4" s="1"/>
  <c r="AO276" i="4" s="1"/>
  <c r="AN276" i="4" s="1"/>
  <c r="AM276" i="4" s="1"/>
  <c r="AL276" i="4" s="1"/>
  <c r="AU320" i="4"/>
  <c r="AT320" i="4" s="1"/>
  <c r="AS320" i="4" s="1"/>
  <c r="AR320" i="4" s="1"/>
  <c r="AQ320" i="4" s="1"/>
  <c r="AP320" i="4" s="1"/>
  <c r="AO320" i="4" s="1"/>
  <c r="AN320" i="4" s="1"/>
  <c r="AM320" i="4" s="1"/>
  <c r="AL320" i="4" s="1"/>
  <c r="AU347" i="4"/>
  <c r="AT347" i="4" s="1"/>
  <c r="AS347" i="4" s="1"/>
  <c r="AR347" i="4" s="1"/>
  <c r="AQ347" i="4" s="1"/>
  <c r="AP347" i="4" s="1"/>
  <c r="AO347" i="4" s="1"/>
  <c r="AN347" i="4" s="1"/>
  <c r="AM347" i="4" s="1"/>
  <c r="AL347" i="4" s="1"/>
  <c r="AU351" i="4"/>
  <c r="AT351" i="4" s="1"/>
  <c r="AS351" i="4" s="1"/>
  <c r="AR351" i="4" s="1"/>
  <c r="AQ351" i="4" s="1"/>
  <c r="AP351" i="4" s="1"/>
  <c r="AO351" i="4" s="1"/>
  <c r="AN351" i="4" s="1"/>
  <c r="AM351" i="4" s="1"/>
  <c r="AL351" i="4" s="1"/>
  <c r="AU348" i="4"/>
  <c r="AU373" i="4"/>
  <c r="AU380" i="4"/>
  <c r="AT380" i="4" s="1"/>
  <c r="AS380" i="4" s="1"/>
  <c r="AR380" i="4" s="1"/>
  <c r="AQ380" i="4" s="1"/>
  <c r="AP380" i="4" s="1"/>
  <c r="AO380" i="4" s="1"/>
  <c r="AN380" i="4" s="1"/>
  <c r="AM380" i="4" s="1"/>
  <c r="AL380" i="4" s="1"/>
  <c r="AU407" i="4"/>
  <c r="AU399" i="4"/>
  <c r="AT399" i="4" s="1"/>
  <c r="AS399" i="4" s="1"/>
  <c r="AR399" i="4" s="1"/>
  <c r="AQ399" i="4" s="1"/>
  <c r="AP399" i="4" s="1"/>
  <c r="AO399" i="4" s="1"/>
  <c r="AN399" i="4" s="1"/>
  <c r="AM399" i="4" s="1"/>
  <c r="AL399" i="4" s="1"/>
  <c r="AU462" i="4"/>
  <c r="AT462" i="4" s="1"/>
  <c r="AS462" i="4" s="1"/>
  <c r="AR462" i="4" s="1"/>
  <c r="AQ462" i="4" s="1"/>
  <c r="AP462" i="4" s="1"/>
  <c r="AO462" i="4" s="1"/>
  <c r="AN462" i="4" s="1"/>
  <c r="AM462" i="4" s="1"/>
  <c r="AL462" i="4" s="1"/>
  <c r="AU456" i="4"/>
  <c r="AU544" i="4"/>
  <c r="AT544" i="4" s="1"/>
  <c r="AS544" i="4" s="1"/>
  <c r="AR544" i="4" s="1"/>
  <c r="AQ544" i="4" s="1"/>
  <c r="AP544" i="4" s="1"/>
  <c r="AO544" i="4" s="1"/>
  <c r="AN544" i="4" s="1"/>
  <c r="AM544" i="4" s="1"/>
  <c r="AL544" i="4" s="1"/>
  <c r="AU517" i="4"/>
  <c r="AU498" i="4"/>
  <c r="AU277" i="4"/>
  <c r="AU503" i="4"/>
  <c r="AT503" i="4" s="1"/>
  <c r="AS503" i="4" s="1"/>
  <c r="AR503" i="4" s="1"/>
  <c r="AQ503" i="4" s="1"/>
  <c r="AP503" i="4" s="1"/>
  <c r="AO503" i="4" s="1"/>
  <c r="AN503" i="4" s="1"/>
  <c r="AM503" i="4" s="1"/>
  <c r="AL503" i="4" s="1"/>
  <c r="AU516" i="4"/>
  <c r="AT516" i="4" s="1"/>
  <c r="AS516" i="4" s="1"/>
  <c r="AR516" i="4" s="1"/>
  <c r="AQ516" i="4" s="1"/>
  <c r="AP516" i="4" s="1"/>
  <c r="AO516" i="4" s="1"/>
  <c r="AN516" i="4" s="1"/>
  <c r="AM516" i="4" s="1"/>
  <c r="AL516" i="4" s="1"/>
  <c r="AU529" i="4"/>
  <c r="AT529" i="4" s="1"/>
  <c r="AS529" i="4" s="1"/>
  <c r="AR529" i="4" s="1"/>
  <c r="AQ529" i="4" s="1"/>
  <c r="AP529" i="4" s="1"/>
  <c r="AO529" i="4" s="1"/>
  <c r="AN529" i="4" s="1"/>
  <c r="AM529" i="4" s="1"/>
  <c r="AL529" i="4" s="1"/>
  <c r="AU604" i="4"/>
  <c r="AT604" i="4" s="1"/>
  <c r="AS604" i="4" s="1"/>
  <c r="AR604" i="4" s="1"/>
  <c r="AQ604" i="4" s="1"/>
  <c r="AP604" i="4" s="1"/>
  <c r="AO604" i="4" s="1"/>
  <c r="AN604" i="4" s="1"/>
  <c r="AM604" i="4" s="1"/>
  <c r="AL604" i="4" s="1"/>
  <c r="AU684" i="4"/>
  <c r="AT684" i="4" s="1"/>
  <c r="AS684" i="4" s="1"/>
  <c r="AR684" i="4" s="1"/>
  <c r="AQ684" i="4" s="1"/>
  <c r="AP684" i="4" s="1"/>
  <c r="AO684" i="4" s="1"/>
  <c r="AN684" i="4" s="1"/>
  <c r="AM684" i="4" s="1"/>
  <c r="AL684" i="4" s="1"/>
  <c r="AU561" i="4"/>
  <c r="AT561" i="4" s="1"/>
  <c r="AS561" i="4" s="1"/>
  <c r="AR561" i="4" s="1"/>
  <c r="AQ561" i="4" s="1"/>
  <c r="AP561" i="4" s="1"/>
  <c r="AO561" i="4" s="1"/>
  <c r="AN561" i="4" s="1"/>
  <c r="AM561" i="4" s="1"/>
  <c r="AL561" i="4" s="1"/>
  <c r="AU507" i="4"/>
  <c r="AU470" i="4"/>
  <c r="AT470" i="4" s="1"/>
  <c r="AS470" i="4" s="1"/>
  <c r="AR470" i="4" s="1"/>
  <c r="AQ470" i="4" s="1"/>
  <c r="AP470" i="4" s="1"/>
  <c r="AO470" i="4" s="1"/>
  <c r="AN470" i="4" s="1"/>
  <c r="AM470" i="4" s="1"/>
  <c r="AL470" i="4" s="1"/>
  <c r="AU595" i="4"/>
  <c r="AU675" i="4"/>
  <c r="AU560" i="4"/>
  <c r="AT560" i="4" s="1"/>
  <c r="AS560" i="4" s="1"/>
  <c r="AR560" i="4" s="1"/>
  <c r="AQ560" i="4" s="1"/>
  <c r="AP560" i="4" s="1"/>
  <c r="AO560" i="4" s="1"/>
  <c r="AN560" i="4" s="1"/>
  <c r="AM560" i="4" s="1"/>
  <c r="AL560" i="4" s="1"/>
  <c r="AU632" i="4"/>
  <c r="AT632" i="4" s="1"/>
  <c r="AS632" i="4" s="1"/>
  <c r="AR632" i="4" s="1"/>
  <c r="AQ632" i="4" s="1"/>
  <c r="AP632" i="4" s="1"/>
  <c r="AO632" i="4" s="1"/>
  <c r="AN632" i="4" s="1"/>
  <c r="AM632" i="4" s="1"/>
  <c r="AL632" i="4" s="1"/>
  <c r="AU610" i="4"/>
  <c r="AT610" i="4" s="1"/>
  <c r="AS610" i="4" s="1"/>
  <c r="AR610" i="4" s="1"/>
  <c r="AQ610" i="4" s="1"/>
  <c r="AP610" i="4" s="1"/>
  <c r="AO610" i="4" s="1"/>
  <c r="AN610" i="4" s="1"/>
  <c r="AM610" i="4" s="1"/>
  <c r="AL610" i="4" s="1"/>
  <c r="AU693" i="4"/>
  <c r="AU631" i="4"/>
  <c r="AU542" i="4"/>
  <c r="AT542" i="4" s="1"/>
  <c r="AS542" i="4" s="1"/>
  <c r="AR542" i="4" s="1"/>
  <c r="AQ542" i="4" s="1"/>
  <c r="AP542" i="4" s="1"/>
  <c r="AO542" i="4" s="1"/>
  <c r="AN542" i="4" s="1"/>
  <c r="AM542" i="4" s="1"/>
  <c r="AL542" i="4" s="1"/>
  <c r="AU686" i="4"/>
  <c r="AT686" i="4" s="1"/>
  <c r="AS686" i="4" s="1"/>
  <c r="AR686" i="4" s="1"/>
  <c r="AQ686" i="4" s="1"/>
  <c r="AP686" i="4" s="1"/>
  <c r="AO686" i="4" s="1"/>
  <c r="AN686" i="4" s="1"/>
  <c r="AM686" i="4" s="1"/>
  <c r="AL686" i="4" s="1"/>
  <c r="AU597" i="4"/>
  <c r="AT597" i="4" s="1"/>
  <c r="AS597" i="4" s="1"/>
  <c r="AR597" i="4" s="1"/>
  <c r="AQ597" i="4" s="1"/>
  <c r="AP597" i="4" s="1"/>
  <c r="AO597" i="4" s="1"/>
  <c r="AN597" i="4" s="1"/>
  <c r="AM597" i="4" s="1"/>
  <c r="AL597" i="4" s="1"/>
  <c r="AU692" i="4"/>
  <c r="AT692" i="4" s="1"/>
  <c r="AS692" i="4" s="1"/>
  <c r="AR692" i="4" s="1"/>
  <c r="AQ692" i="4" s="1"/>
  <c r="AP692" i="4" s="1"/>
  <c r="AO692" i="4" s="1"/>
  <c r="AN692" i="4" s="1"/>
  <c r="AM692" i="4" s="1"/>
  <c r="AL692" i="4" s="1"/>
  <c r="AU586" i="4"/>
  <c r="AU574" i="4"/>
  <c r="AU499" i="4"/>
  <c r="AU694" i="4"/>
  <c r="AT694" i="4" s="1"/>
  <c r="AS694" i="4" s="1"/>
  <c r="AR694" i="4" s="1"/>
  <c r="AQ694" i="4" s="1"/>
  <c r="AP694" i="4" s="1"/>
  <c r="AO694" i="4" s="1"/>
  <c r="AN694" i="4" s="1"/>
  <c r="AM694" i="4" s="1"/>
  <c r="AL694" i="4" s="1"/>
  <c r="AU688" i="4"/>
  <c r="AT688" i="4" s="1"/>
  <c r="AS688" i="4" s="1"/>
  <c r="AR688" i="4" s="1"/>
  <c r="AQ688" i="4" s="1"/>
  <c r="AP688" i="4" s="1"/>
  <c r="AO688" i="4" s="1"/>
  <c r="AN688" i="4" s="1"/>
  <c r="AM688" i="4" s="1"/>
  <c r="AL688" i="4" s="1"/>
  <c r="AI688" i="4" s="1"/>
  <c r="CG6" i="4"/>
  <c r="CG14" i="4"/>
  <c r="CG18" i="4"/>
  <c r="CG26" i="4"/>
  <c r="CG34" i="4"/>
  <c r="CF34" i="4" s="1"/>
  <c r="CE34" i="4" s="1"/>
  <c r="CD34" i="4" s="1"/>
  <c r="CC34" i="4" s="1"/>
  <c r="CB34" i="4" s="1"/>
  <c r="CA34" i="4" s="1"/>
  <c r="BZ34" i="4" s="1"/>
  <c r="BY34" i="4" s="1"/>
  <c r="BX34" i="4" s="1"/>
  <c r="CG41" i="4"/>
  <c r="CG49" i="4"/>
  <c r="CG57" i="4"/>
  <c r="CG65" i="4"/>
  <c r="CF65" i="4" s="1"/>
  <c r="CE65" i="4" s="1"/>
  <c r="CD65" i="4" s="1"/>
  <c r="CC65" i="4" s="1"/>
  <c r="CB65" i="4" s="1"/>
  <c r="CA65" i="4" s="1"/>
  <c r="BZ65" i="4" s="1"/>
  <c r="BY65" i="4" s="1"/>
  <c r="BX65" i="4" s="1"/>
  <c r="CG73" i="4"/>
  <c r="CG81" i="4"/>
  <c r="AU41" i="4"/>
  <c r="AT41" i="4" s="1"/>
  <c r="AS41" i="4" s="1"/>
  <c r="AR41" i="4" s="1"/>
  <c r="AQ41" i="4" s="1"/>
  <c r="AP41" i="4" s="1"/>
  <c r="AO41" i="4" s="1"/>
  <c r="AN41" i="4" s="1"/>
  <c r="AM41" i="4" s="1"/>
  <c r="AL41" i="4" s="1"/>
  <c r="AU96" i="4"/>
  <c r="AT96" i="4" s="1"/>
  <c r="AS96" i="4" s="1"/>
  <c r="AR96" i="4" s="1"/>
  <c r="AQ96" i="4" s="1"/>
  <c r="AP96" i="4" s="1"/>
  <c r="AO96" i="4" s="1"/>
  <c r="AN96" i="4" s="1"/>
  <c r="AM96" i="4" s="1"/>
  <c r="AL96" i="4" s="1"/>
  <c r="AU118" i="4"/>
  <c r="AU174" i="4"/>
  <c r="AT174" i="4" s="1"/>
  <c r="AS174" i="4" s="1"/>
  <c r="AR174" i="4" s="1"/>
  <c r="AQ174" i="4" s="1"/>
  <c r="AP174" i="4" s="1"/>
  <c r="AO174" i="4" s="1"/>
  <c r="AN174" i="4" s="1"/>
  <c r="AM174" i="4" s="1"/>
  <c r="AL174" i="4" s="1"/>
  <c r="AU224" i="4"/>
  <c r="AT224" i="4" s="1"/>
  <c r="AS224" i="4" s="1"/>
  <c r="AR224" i="4" s="1"/>
  <c r="AQ224" i="4" s="1"/>
  <c r="AP224" i="4" s="1"/>
  <c r="AO224" i="4" s="1"/>
  <c r="AN224" i="4" s="1"/>
  <c r="AM224" i="4" s="1"/>
  <c r="AL224" i="4" s="1"/>
  <c r="AU251" i="4"/>
  <c r="AT251" i="4" s="1"/>
  <c r="AS251" i="4" s="1"/>
  <c r="AR251" i="4" s="1"/>
  <c r="AQ251" i="4" s="1"/>
  <c r="AP251" i="4" s="1"/>
  <c r="AO251" i="4" s="1"/>
  <c r="AN251" i="4" s="1"/>
  <c r="AM251" i="4" s="1"/>
  <c r="AL251" i="4" s="1"/>
  <c r="AU281" i="4"/>
  <c r="AU345" i="4"/>
  <c r="AT345" i="4" s="1"/>
  <c r="AS345" i="4" s="1"/>
  <c r="AR345" i="4" s="1"/>
  <c r="AQ345" i="4" s="1"/>
  <c r="AP345" i="4" s="1"/>
  <c r="AO345" i="4" s="1"/>
  <c r="AN345" i="4" s="1"/>
  <c r="AM345" i="4" s="1"/>
  <c r="AL345" i="4" s="1"/>
  <c r="AU355" i="4"/>
  <c r="AU341" i="4"/>
  <c r="AT341" i="4" s="1"/>
  <c r="AS341" i="4" s="1"/>
  <c r="AR341" i="4" s="1"/>
  <c r="AQ341" i="4" s="1"/>
  <c r="AP341" i="4" s="1"/>
  <c r="AO341" i="4" s="1"/>
  <c r="AN341" i="4" s="1"/>
  <c r="AM341" i="4" s="1"/>
  <c r="AL341" i="4" s="1"/>
  <c r="AU379" i="4"/>
  <c r="AU381" i="4"/>
  <c r="AT381" i="4" s="1"/>
  <c r="AS381" i="4" s="1"/>
  <c r="AR381" i="4" s="1"/>
  <c r="AQ381" i="4" s="1"/>
  <c r="AP381" i="4" s="1"/>
  <c r="AO381" i="4" s="1"/>
  <c r="AN381" i="4" s="1"/>
  <c r="AM381" i="4" s="1"/>
  <c r="AL381" i="4" s="1"/>
  <c r="AU396" i="4"/>
  <c r="AU417" i="4"/>
  <c r="AU424" i="4"/>
  <c r="AU370" i="4"/>
  <c r="AT370" i="4" s="1"/>
  <c r="AS370" i="4" s="1"/>
  <c r="AR370" i="4" s="1"/>
  <c r="AQ370" i="4" s="1"/>
  <c r="AP370" i="4" s="1"/>
  <c r="AO370" i="4" s="1"/>
  <c r="AN370" i="4" s="1"/>
  <c r="AM370" i="4" s="1"/>
  <c r="AL370" i="4" s="1"/>
  <c r="AU474" i="4"/>
  <c r="AT474" i="4" s="1"/>
  <c r="AS474" i="4" s="1"/>
  <c r="AR474" i="4" s="1"/>
  <c r="AQ474" i="4" s="1"/>
  <c r="AP474" i="4" s="1"/>
  <c r="AO474" i="4" s="1"/>
  <c r="AN474" i="4" s="1"/>
  <c r="AM474" i="4" s="1"/>
  <c r="AL474" i="4" s="1"/>
  <c r="AU375" i="4"/>
  <c r="AU533" i="4"/>
  <c r="AT533" i="4" s="1"/>
  <c r="AS533" i="4" s="1"/>
  <c r="AR533" i="4" s="1"/>
  <c r="AQ533" i="4" s="1"/>
  <c r="AP533" i="4" s="1"/>
  <c r="AO533" i="4" s="1"/>
  <c r="AN533" i="4" s="1"/>
  <c r="AM533" i="4" s="1"/>
  <c r="AL533" i="4" s="1"/>
  <c r="AU506" i="4"/>
  <c r="AT506" i="4" s="1"/>
  <c r="AS506" i="4" s="1"/>
  <c r="AR506" i="4" s="1"/>
  <c r="AQ506" i="4" s="1"/>
  <c r="AP506" i="4" s="1"/>
  <c r="AO506" i="4" s="1"/>
  <c r="AN506" i="4" s="1"/>
  <c r="AM506" i="4" s="1"/>
  <c r="AL506" i="4" s="1"/>
  <c r="AU418" i="4"/>
  <c r="AT418" i="4" s="1"/>
  <c r="AS418" i="4" s="1"/>
  <c r="AR418" i="4" s="1"/>
  <c r="AQ418" i="4" s="1"/>
  <c r="AP418" i="4" s="1"/>
  <c r="AO418" i="4" s="1"/>
  <c r="AN418" i="4" s="1"/>
  <c r="AM418" i="4" s="1"/>
  <c r="AL418" i="4" s="1"/>
  <c r="AU409" i="4"/>
  <c r="AT409" i="4" s="1"/>
  <c r="AS409" i="4" s="1"/>
  <c r="AR409" i="4" s="1"/>
  <c r="AQ409" i="4" s="1"/>
  <c r="AP409" i="4" s="1"/>
  <c r="AO409" i="4" s="1"/>
  <c r="AN409" i="4" s="1"/>
  <c r="AM409" i="4" s="1"/>
  <c r="AL409" i="4" s="1"/>
  <c r="AU545" i="4"/>
  <c r="AT545" i="4" s="1"/>
  <c r="AS545" i="4" s="1"/>
  <c r="AR545" i="4" s="1"/>
  <c r="AQ545" i="4" s="1"/>
  <c r="AP545" i="4" s="1"/>
  <c r="AO545" i="4" s="1"/>
  <c r="AN545" i="4" s="1"/>
  <c r="AM545" i="4" s="1"/>
  <c r="AL545" i="4" s="1"/>
  <c r="AU628" i="4"/>
  <c r="AT628" i="4" s="1"/>
  <c r="AS628" i="4" s="1"/>
  <c r="AR628" i="4" s="1"/>
  <c r="AQ628" i="4" s="1"/>
  <c r="AP628" i="4" s="1"/>
  <c r="AO628" i="4" s="1"/>
  <c r="AN628" i="4" s="1"/>
  <c r="AM628" i="4" s="1"/>
  <c r="AL628" i="4" s="1"/>
  <c r="AU458" i="4"/>
  <c r="AU569" i="4"/>
  <c r="AT569" i="4" s="1"/>
  <c r="AS569" i="4" s="1"/>
  <c r="AR569" i="4" s="1"/>
  <c r="AQ569" i="4" s="1"/>
  <c r="AP569" i="4" s="1"/>
  <c r="AO569" i="4" s="1"/>
  <c r="AN569" i="4" s="1"/>
  <c r="AM569" i="4" s="1"/>
  <c r="AL569" i="4" s="1"/>
  <c r="AU523" i="4"/>
  <c r="AT523" i="4" s="1"/>
  <c r="AS523" i="4" s="1"/>
  <c r="AR523" i="4" s="1"/>
  <c r="AQ523" i="4" s="1"/>
  <c r="AP523" i="4" s="1"/>
  <c r="AO523" i="4" s="1"/>
  <c r="AN523" i="4" s="1"/>
  <c r="AM523" i="4" s="1"/>
  <c r="AL523" i="4" s="1"/>
  <c r="AU511" i="4"/>
  <c r="AT511" i="4" s="1"/>
  <c r="AS511" i="4" s="1"/>
  <c r="AR511" i="4" s="1"/>
  <c r="AQ511" i="4" s="1"/>
  <c r="AP511" i="4" s="1"/>
  <c r="AO511" i="4" s="1"/>
  <c r="AN511" i="4" s="1"/>
  <c r="AM511" i="4" s="1"/>
  <c r="AL511" i="4" s="1"/>
  <c r="AU93" i="4"/>
  <c r="AT93" i="4" s="1"/>
  <c r="AS93" i="4" s="1"/>
  <c r="AR93" i="4" s="1"/>
  <c r="AQ93" i="4" s="1"/>
  <c r="AP93" i="4" s="1"/>
  <c r="AO93" i="4" s="1"/>
  <c r="AN93" i="4" s="1"/>
  <c r="AM93" i="4" s="1"/>
  <c r="AL93" i="4" s="1"/>
  <c r="AU136" i="4"/>
  <c r="AU135" i="4"/>
  <c r="AT135" i="4" s="1"/>
  <c r="AS135" i="4" s="1"/>
  <c r="AR135" i="4" s="1"/>
  <c r="AQ135" i="4" s="1"/>
  <c r="AP135" i="4" s="1"/>
  <c r="AO135" i="4" s="1"/>
  <c r="AN135" i="4" s="1"/>
  <c r="AM135" i="4" s="1"/>
  <c r="AL135" i="4" s="1"/>
  <c r="AU173" i="4"/>
  <c r="AT173" i="4" s="1"/>
  <c r="AS173" i="4" s="1"/>
  <c r="AR173" i="4" s="1"/>
  <c r="AQ173" i="4" s="1"/>
  <c r="AP173" i="4" s="1"/>
  <c r="AO173" i="4" s="1"/>
  <c r="AN173" i="4" s="1"/>
  <c r="AM173" i="4" s="1"/>
  <c r="AL173" i="4" s="1"/>
  <c r="AU188" i="4"/>
  <c r="AT188" i="4" s="1"/>
  <c r="AS188" i="4" s="1"/>
  <c r="AR188" i="4" s="1"/>
  <c r="AQ188" i="4" s="1"/>
  <c r="AP188" i="4" s="1"/>
  <c r="AO188" i="4" s="1"/>
  <c r="AN188" i="4" s="1"/>
  <c r="AM188" i="4" s="1"/>
  <c r="AL188" i="4" s="1"/>
  <c r="AU209" i="4"/>
  <c r="AT209" i="4" s="1"/>
  <c r="AS209" i="4" s="1"/>
  <c r="AR209" i="4" s="1"/>
  <c r="AQ209" i="4" s="1"/>
  <c r="AP209" i="4" s="1"/>
  <c r="AO209" i="4" s="1"/>
  <c r="AN209" i="4" s="1"/>
  <c r="AM209" i="4" s="1"/>
  <c r="AL209" i="4" s="1"/>
  <c r="AU289" i="4"/>
  <c r="AT289" i="4" s="1"/>
  <c r="AS289" i="4" s="1"/>
  <c r="AR289" i="4" s="1"/>
  <c r="AQ289" i="4" s="1"/>
  <c r="AP289" i="4" s="1"/>
  <c r="AO289" i="4" s="1"/>
  <c r="AN289" i="4" s="1"/>
  <c r="AM289" i="4" s="1"/>
  <c r="AL289" i="4" s="1"/>
  <c r="AU278" i="4"/>
  <c r="AT278" i="4" s="1"/>
  <c r="AS278" i="4" s="1"/>
  <c r="AR278" i="4" s="1"/>
  <c r="AQ278" i="4" s="1"/>
  <c r="AP278" i="4" s="1"/>
  <c r="AO278" i="4" s="1"/>
  <c r="AN278" i="4" s="1"/>
  <c r="AM278" i="4" s="1"/>
  <c r="AL278" i="4" s="1"/>
  <c r="AU311" i="4"/>
  <c r="AU354" i="4"/>
  <c r="AU411" i="4"/>
  <c r="AU405" i="4"/>
  <c r="AT405" i="4" s="1"/>
  <c r="AS405" i="4" s="1"/>
  <c r="AR405" i="4" s="1"/>
  <c r="AQ405" i="4" s="1"/>
  <c r="AP405" i="4" s="1"/>
  <c r="AO405" i="4" s="1"/>
  <c r="AN405" i="4" s="1"/>
  <c r="AM405" i="4" s="1"/>
  <c r="AL405" i="4" s="1"/>
  <c r="AU404" i="4"/>
  <c r="AT404" i="4" s="1"/>
  <c r="AS404" i="4" s="1"/>
  <c r="AR404" i="4" s="1"/>
  <c r="AQ404" i="4" s="1"/>
  <c r="AP404" i="4" s="1"/>
  <c r="AO404" i="4" s="1"/>
  <c r="AN404" i="4" s="1"/>
  <c r="AM404" i="4" s="1"/>
  <c r="AL404" i="4" s="1"/>
  <c r="AU428" i="4"/>
  <c r="AT428" i="4" s="1"/>
  <c r="AS428" i="4" s="1"/>
  <c r="AR428" i="4" s="1"/>
  <c r="AQ428" i="4" s="1"/>
  <c r="AP428" i="4" s="1"/>
  <c r="AO428" i="4" s="1"/>
  <c r="AN428" i="4" s="1"/>
  <c r="AM428" i="4" s="1"/>
  <c r="AL428" i="4" s="1"/>
  <c r="AU431" i="4"/>
  <c r="AT431" i="4" s="1"/>
  <c r="AS431" i="4" s="1"/>
  <c r="AR431" i="4" s="1"/>
  <c r="AQ431" i="4" s="1"/>
  <c r="AP431" i="4" s="1"/>
  <c r="AO431" i="4" s="1"/>
  <c r="AN431" i="4" s="1"/>
  <c r="AM431" i="4" s="1"/>
  <c r="AL431" i="4" s="1"/>
  <c r="AU419" i="4"/>
  <c r="AU478" i="4"/>
  <c r="AT478" i="4" s="1"/>
  <c r="AS478" i="4" s="1"/>
  <c r="AR478" i="4" s="1"/>
  <c r="AQ478" i="4" s="1"/>
  <c r="AP478" i="4" s="1"/>
  <c r="AO478" i="4" s="1"/>
  <c r="AN478" i="4" s="1"/>
  <c r="AM478" i="4" s="1"/>
  <c r="AL478" i="4" s="1"/>
  <c r="AU383" i="4"/>
  <c r="AT383" i="4" s="1"/>
  <c r="AS383" i="4" s="1"/>
  <c r="AR383" i="4" s="1"/>
  <c r="AQ383" i="4" s="1"/>
  <c r="AP383" i="4" s="1"/>
  <c r="AO383" i="4" s="1"/>
  <c r="AN383" i="4" s="1"/>
  <c r="AM383" i="4" s="1"/>
  <c r="AL383" i="4" s="1"/>
  <c r="AU541" i="4"/>
  <c r="AT541" i="4" s="1"/>
  <c r="AS541" i="4" s="1"/>
  <c r="AR541" i="4" s="1"/>
  <c r="AQ541" i="4" s="1"/>
  <c r="AP541" i="4" s="1"/>
  <c r="AO541" i="4" s="1"/>
  <c r="AN541" i="4" s="1"/>
  <c r="AM541" i="4" s="1"/>
  <c r="AL541" i="4" s="1"/>
  <c r="AU514" i="4"/>
  <c r="AT514" i="4" s="1"/>
  <c r="AS514" i="4" s="1"/>
  <c r="AR514" i="4" s="1"/>
  <c r="AQ514" i="4" s="1"/>
  <c r="AP514" i="4" s="1"/>
  <c r="AO514" i="4" s="1"/>
  <c r="AN514" i="4" s="1"/>
  <c r="AM514" i="4" s="1"/>
  <c r="AL514" i="4" s="1"/>
  <c r="AU426" i="4"/>
  <c r="AT426" i="4" s="1"/>
  <c r="AS426" i="4" s="1"/>
  <c r="AR426" i="4" s="1"/>
  <c r="AQ426" i="4" s="1"/>
  <c r="AP426" i="4" s="1"/>
  <c r="AO426" i="4" s="1"/>
  <c r="AN426" i="4" s="1"/>
  <c r="AM426" i="4" s="1"/>
  <c r="AL426" i="4" s="1"/>
  <c r="AU448" i="4"/>
  <c r="AT448" i="4" s="1"/>
  <c r="AS448" i="4" s="1"/>
  <c r="AR448" i="4" s="1"/>
  <c r="AQ448" i="4" s="1"/>
  <c r="AP448" i="4" s="1"/>
  <c r="AO448" i="4" s="1"/>
  <c r="AN448" i="4" s="1"/>
  <c r="AM448" i="4" s="1"/>
  <c r="AL448" i="4" s="1"/>
  <c r="AU532" i="4"/>
  <c r="AU556" i="4"/>
  <c r="AT556" i="4" s="1"/>
  <c r="AS556" i="4" s="1"/>
  <c r="AR556" i="4" s="1"/>
  <c r="AQ556" i="4" s="1"/>
  <c r="AP556" i="4" s="1"/>
  <c r="AO556" i="4" s="1"/>
  <c r="AN556" i="4" s="1"/>
  <c r="AM556" i="4" s="1"/>
  <c r="AL556" i="4" s="1"/>
  <c r="AU636" i="4"/>
  <c r="AT636" i="4" s="1"/>
  <c r="AS636" i="4" s="1"/>
  <c r="AR636" i="4" s="1"/>
  <c r="AQ636" i="4" s="1"/>
  <c r="AP636" i="4" s="1"/>
  <c r="AO636" i="4" s="1"/>
  <c r="AN636" i="4" s="1"/>
  <c r="AM636" i="4" s="1"/>
  <c r="AL636" i="4" s="1"/>
  <c r="AU486" i="4"/>
  <c r="AT486" i="4" s="1"/>
  <c r="AS486" i="4" s="1"/>
  <c r="AR486" i="4" s="1"/>
  <c r="AQ486" i="4" s="1"/>
  <c r="AP486" i="4" s="1"/>
  <c r="AO486" i="4" s="1"/>
  <c r="AN486" i="4" s="1"/>
  <c r="AM486" i="4" s="1"/>
  <c r="AL486" i="4" s="1"/>
  <c r="AU577" i="4"/>
  <c r="AT577" i="4" s="1"/>
  <c r="AS577" i="4" s="1"/>
  <c r="AR577" i="4" s="1"/>
  <c r="AQ577" i="4" s="1"/>
  <c r="AP577" i="4" s="1"/>
  <c r="AO577" i="4" s="1"/>
  <c r="AN577" i="4" s="1"/>
  <c r="AM577" i="4" s="1"/>
  <c r="AL577" i="4" s="1"/>
  <c r="AU551" i="4"/>
  <c r="AU527" i="4"/>
  <c r="AT527" i="4" s="1"/>
  <c r="AS527" i="4" s="1"/>
  <c r="AR527" i="4" s="1"/>
  <c r="AQ527" i="4" s="1"/>
  <c r="AP527" i="4" s="1"/>
  <c r="AO527" i="4" s="1"/>
  <c r="AN527" i="4" s="1"/>
  <c r="AM527" i="4" s="1"/>
  <c r="AL527" i="4" s="1"/>
  <c r="AU627" i="4"/>
  <c r="AU441" i="4"/>
  <c r="AT441" i="4" s="1"/>
  <c r="AS441" i="4" s="1"/>
  <c r="AR441" i="4" s="1"/>
  <c r="AQ441" i="4" s="1"/>
  <c r="AP441" i="4" s="1"/>
  <c r="AO441" i="4" s="1"/>
  <c r="AN441" i="4" s="1"/>
  <c r="AM441" i="4" s="1"/>
  <c r="AL441" i="4" s="1"/>
  <c r="AU576" i="4"/>
  <c r="AT576" i="4" s="1"/>
  <c r="AS576" i="4" s="1"/>
  <c r="AR576" i="4" s="1"/>
  <c r="AQ576" i="4" s="1"/>
  <c r="AP576" i="4" s="1"/>
  <c r="AO576" i="4" s="1"/>
  <c r="AN576" i="4" s="1"/>
  <c r="AM576" i="4" s="1"/>
  <c r="AL576" i="4" s="1"/>
  <c r="AU526" i="4"/>
  <c r="AT526" i="4" s="1"/>
  <c r="AS526" i="4" s="1"/>
  <c r="AR526" i="4" s="1"/>
  <c r="AQ526" i="4" s="1"/>
  <c r="AP526" i="4" s="1"/>
  <c r="AO526" i="4" s="1"/>
  <c r="AN526" i="4" s="1"/>
  <c r="AM526" i="4" s="1"/>
  <c r="AL526" i="4" s="1"/>
  <c r="AU642" i="4"/>
  <c r="AU502" i="4"/>
  <c r="AT502" i="4" s="1"/>
  <c r="AS502" i="4" s="1"/>
  <c r="AR502" i="4" s="1"/>
  <c r="AQ502" i="4" s="1"/>
  <c r="AP502" i="4" s="1"/>
  <c r="AO502" i="4" s="1"/>
  <c r="AN502" i="4" s="1"/>
  <c r="AM502" i="4" s="1"/>
  <c r="AL502" i="4" s="1"/>
  <c r="AU665" i="4"/>
  <c r="AT665" i="4" s="1"/>
  <c r="AS665" i="4" s="1"/>
  <c r="AR665" i="4" s="1"/>
  <c r="AQ665" i="4" s="1"/>
  <c r="AP665" i="4" s="1"/>
  <c r="AO665" i="4" s="1"/>
  <c r="AN665" i="4" s="1"/>
  <c r="AM665" i="4" s="1"/>
  <c r="AL665" i="4" s="1"/>
  <c r="AU582" i="4"/>
  <c r="AT582" i="4" s="1"/>
  <c r="AS582" i="4" s="1"/>
  <c r="AR582" i="4" s="1"/>
  <c r="AQ582" i="4" s="1"/>
  <c r="AP582" i="4" s="1"/>
  <c r="AO582" i="4" s="1"/>
  <c r="AN582" i="4" s="1"/>
  <c r="AM582" i="4" s="1"/>
  <c r="AL582" i="4" s="1"/>
  <c r="AU704" i="4"/>
  <c r="AU386" i="4"/>
  <c r="AT386" i="4" s="1"/>
  <c r="AS386" i="4" s="1"/>
  <c r="AR386" i="4" s="1"/>
  <c r="AQ386" i="4" s="1"/>
  <c r="AP386" i="4" s="1"/>
  <c r="AO386" i="4" s="1"/>
  <c r="AN386" i="4" s="1"/>
  <c r="AM386" i="4" s="1"/>
  <c r="AL386" i="4" s="1"/>
  <c r="AU653" i="4"/>
  <c r="AU705" i="4"/>
  <c r="AT705" i="4" s="1"/>
  <c r="AS705" i="4" s="1"/>
  <c r="AR705" i="4" s="1"/>
  <c r="AQ705" i="4" s="1"/>
  <c r="AP705" i="4" s="1"/>
  <c r="AO705" i="4" s="1"/>
  <c r="AN705" i="4" s="1"/>
  <c r="AM705" i="4" s="1"/>
  <c r="AL705" i="4" s="1"/>
  <c r="AU515" i="4"/>
  <c r="AT515" i="4" s="1"/>
  <c r="AS515" i="4" s="1"/>
  <c r="AR515" i="4" s="1"/>
  <c r="AQ515" i="4" s="1"/>
  <c r="AP515" i="4" s="1"/>
  <c r="AO515" i="4" s="1"/>
  <c r="AN515" i="4" s="1"/>
  <c r="AM515" i="4" s="1"/>
  <c r="AL515" i="4" s="1"/>
  <c r="AU589" i="4"/>
  <c r="CG8" i="4"/>
  <c r="AU681" i="4"/>
  <c r="AT681" i="4" s="1"/>
  <c r="AS681" i="4" s="1"/>
  <c r="AR681" i="4" s="1"/>
  <c r="AQ681" i="4" s="1"/>
  <c r="AP681" i="4" s="1"/>
  <c r="AO681" i="4" s="1"/>
  <c r="AN681" i="4" s="1"/>
  <c r="AM681" i="4" s="1"/>
  <c r="AL681" i="4" s="1"/>
  <c r="CG20" i="4"/>
  <c r="CG28" i="4"/>
  <c r="CF28" i="4" s="1"/>
  <c r="CE28" i="4" s="1"/>
  <c r="CD28" i="4" s="1"/>
  <c r="CC28" i="4" s="1"/>
  <c r="CB28" i="4" s="1"/>
  <c r="CA28" i="4" s="1"/>
  <c r="BZ28" i="4" s="1"/>
  <c r="BY28" i="4" s="1"/>
  <c r="BX28" i="4" s="1"/>
  <c r="CG36" i="4"/>
  <c r="CF36" i="4" s="1"/>
  <c r="CE36" i="4" s="1"/>
  <c r="CD36" i="4" s="1"/>
  <c r="CC36" i="4" s="1"/>
  <c r="CB36" i="4" s="1"/>
  <c r="CA36" i="4" s="1"/>
  <c r="BZ36" i="4" s="1"/>
  <c r="BY36" i="4" s="1"/>
  <c r="BX36" i="4" s="1"/>
  <c r="CG43" i="4"/>
  <c r="CG51" i="4"/>
  <c r="CG59" i="4"/>
  <c r="CF59" i="4" s="1"/>
  <c r="CE59" i="4" s="1"/>
  <c r="CD59" i="4" s="1"/>
  <c r="CC59" i="4" s="1"/>
  <c r="CB59" i="4" s="1"/>
  <c r="CA59" i="4" s="1"/>
  <c r="BZ59" i="4" s="1"/>
  <c r="BY59" i="4" s="1"/>
  <c r="BX59" i="4" s="1"/>
  <c r="CG67" i="4"/>
  <c r="CF67" i="4" s="1"/>
  <c r="CE67" i="4" s="1"/>
  <c r="CD67" i="4" s="1"/>
  <c r="CC67" i="4" s="1"/>
  <c r="CB67" i="4" s="1"/>
  <c r="CA67" i="4" s="1"/>
  <c r="BZ67" i="4" s="1"/>
  <c r="BY67" i="4" s="1"/>
  <c r="BX67" i="4" s="1"/>
  <c r="CG75" i="4"/>
  <c r="CF75" i="4" s="1"/>
  <c r="CE75" i="4" s="1"/>
  <c r="CD75" i="4" s="1"/>
  <c r="CC75" i="4" s="1"/>
  <c r="CB75" i="4" s="1"/>
  <c r="CA75" i="4" s="1"/>
  <c r="BZ75" i="4" s="1"/>
  <c r="BY75" i="4" s="1"/>
  <c r="BX75" i="4" s="1"/>
  <c r="AU87" i="4"/>
  <c r="AT87" i="4" s="1"/>
  <c r="AS87" i="4" s="1"/>
  <c r="AR87" i="4" s="1"/>
  <c r="AQ87" i="4" s="1"/>
  <c r="AP87" i="4" s="1"/>
  <c r="AO87" i="4" s="1"/>
  <c r="AN87" i="4" s="1"/>
  <c r="AM87" i="4" s="1"/>
  <c r="AL87" i="4" s="1"/>
  <c r="AU111" i="4"/>
  <c r="AT111" i="4" s="1"/>
  <c r="AS111" i="4" s="1"/>
  <c r="AR111" i="4" s="1"/>
  <c r="AQ111" i="4" s="1"/>
  <c r="AP111" i="4" s="1"/>
  <c r="AO111" i="4" s="1"/>
  <c r="AN111" i="4" s="1"/>
  <c r="AM111" i="4" s="1"/>
  <c r="AL111" i="4" s="1"/>
  <c r="AU149" i="4"/>
  <c r="AT149" i="4" s="1"/>
  <c r="AS149" i="4" s="1"/>
  <c r="AR149" i="4" s="1"/>
  <c r="AQ149" i="4" s="1"/>
  <c r="AP149" i="4" s="1"/>
  <c r="AO149" i="4" s="1"/>
  <c r="AN149" i="4" s="1"/>
  <c r="AM149" i="4" s="1"/>
  <c r="AL149" i="4" s="1"/>
  <c r="AU151" i="4"/>
  <c r="AU191" i="4"/>
  <c r="AT191" i="4" s="1"/>
  <c r="AS191" i="4" s="1"/>
  <c r="AR191" i="4" s="1"/>
  <c r="AQ191" i="4" s="1"/>
  <c r="AP191" i="4" s="1"/>
  <c r="AO191" i="4" s="1"/>
  <c r="AN191" i="4" s="1"/>
  <c r="AM191" i="4" s="1"/>
  <c r="AL191" i="4" s="1"/>
  <c r="AU165" i="4"/>
  <c r="AU282" i="4"/>
  <c r="AT282" i="4" s="1"/>
  <c r="AS282" i="4" s="1"/>
  <c r="AR282" i="4" s="1"/>
  <c r="AQ282" i="4" s="1"/>
  <c r="AP282" i="4" s="1"/>
  <c r="AO282" i="4" s="1"/>
  <c r="AN282" i="4" s="1"/>
  <c r="AM282" i="4" s="1"/>
  <c r="AL282" i="4" s="1"/>
  <c r="AU280" i="4"/>
  <c r="AT280" i="4" s="1"/>
  <c r="AS280" i="4" s="1"/>
  <c r="AR280" i="4" s="1"/>
  <c r="AQ280" i="4" s="1"/>
  <c r="AP280" i="4" s="1"/>
  <c r="AO280" i="4" s="1"/>
  <c r="AN280" i="4" s="1"/>
  <c r="AM280" i="4" s="1"/>
  <c r="AL280" i="4" s="1"/>
  <c r="AU317" i="4"/>
  <c r="AU352" i="4"/>
  <c r="AT352" i="4" s="1"/>
  <c r="AS352" i="4" s="1"/>
  <c r="AR352" i="4" s="1"/>
  <c r="AQ352" i="4" s="1"/>
  <c r="AP352" i="4" s="1"/>
  <c r="AO352" i="4" s="1"/>
  <c r="AN352" i="4" s="1"/>
  <c r="AM352" i="4" s="1"/>
  <c r="AL352" i="4" s="1"/>
  <c r="AU414" i="4"/>
  <c r="AU356" i="4"/>
  <c r="AT356" i="4" s="1"/>
  <c r="AS356" i="4" s="1"/>
  <c r="AR356" i="4" s="1"/>
  <c r="AQ356" i="4" s="1"/>
  <c r="AP356" i="4" s="1"/>
  <c r="AO356" i="4" s="1"/>
  <c r="AN356" i="4" s="1"/>
  <c r="AM356" i="4" s="1"/>
  <c r="AL356" i="4" s="1"/>
  <c r="AU445" i="4"/>
  <c r="AT445" i="4" s="1"/>
  <c r="AS445" i="4" s="1"/>
  <c r="AR445" i="4" s="1"/>
  <c r="AQ445" i="4" s="1"/>
  <c r="AP445" i="4" s="1"/>
  <c r="AO445" i="4" s="1"/>
  <c r="AN445" i="4" s="1"/>
  <c r="AM445" i="4" s="1"/>
  <c r="AL445" i="4" s="1"/>
  <c r="AU425" i="4"/>
  <c r="AT425" i="4" s="1"/>
  <c r="AS425" i="4" s="1"/>
  <c r="AR425" i="4" s="1"/>
  <c r="AQ425" i="4" s="1"/>
  <c r="AP425" i="4" s="1"/>
  <c r="AO425" i="4" s="1"/>
  <c r="AN425" i="4" s="1"/>
  <c r="AM425" i="4" s="1"/>
  <c r="AL425" i="4" s="1"/>
  <c r="AU468" i="4"/>
  <c r="AT468" i="4" s="1"/>
  <c r="AS468" i="4" s="1"/>
  <c r="AR468" i="4" s="1"/>
  <c r="AQ468" i="4" s="1"/>
  <c r="AP468" i="4" s="1"/>
  <c r="AO468" i="4" s="1"/>
  <c r="AN468" i="4" s="1"/>
  <c r="AM468" i="4" s="1"/>
  <c r="AL468" i="4" s="1"/>
  <c r="AU481" i="4"/>
  <c r="AU469" i="4"/>
  <c r="AT469" i="4" s="1"/>
  <c r="AS469" i="4" s="1"/>
  <c r="AR469" i="4" s="1"/>
  <c r="AQ469" i="4" s="1"/>
  <c r="AP469" i="4" s="1"/>
  <c r="AO469" i="4" s="1"/>
  <c r="AN469" i="4" s="1"/>
  <c r="AM469" i="4" s="1"/>
  <c r="AL469" i="4" s="1"/>
  <c r="AU467" i="4"/>
  <c r="AT467" i="4" s="1"/>
  <c r="AS467" i="4" s="1"/>
  <c r="AR467" i="4" s="1"/>
  <c r="AQ467" i="4" s="1"/>
  <c r="AP467" i="4" s="1"/>
  <c r="AO467" i="4" s="1"/>
  <c r="AN467" i="4" s="1"/>
  <c r="AM467" i="4" s="1"/>
  <c r="AL467" i="4" s="1"/>
  <c r="AU439" i="4"/>
  <c r="AU530" i="4"/>
  <c r="AU479" i="4"/>
  <c r="AT479" i="4" s="1"/>
  <c r="AS479" i="4" s="1"/>
  <c r="AR479" i="4" s="1"/>
  <c r="AQ479" i="4" s="1"/>
  <c r="AP479" i="4" s="1"/>
  <c r="AO479" i="4" s="1"/>
  <c r="AN479" i="4" s="1"/>
  <c r="AM479" i="4" s="1"/>
  <c r="AL479" i="4" s="1"/>
  <c r="AU472" i="4"/>
  <c r="AT472" i="4" s="1"/>
  <c r="AS472" i="4" s="1"/>
  <c r="AR472" i="4" s="1"/>
  <c r="AQ472" i="4" s="1"/>
  <c r="AP472" i="4" s="1"/>
  <c r="AO472" i="4" s="1"/>
  <c r="AN472" i="4" s="1"/>
  <c r="AM472" i="4" s="1"/>
  <c r="AL472" i="4" s="1"/>
  <c r="AU491" i="4"/>
  <c r="AU572" i="4"/>
  <c r="AU652" i="4"/>
  <c r="AT652" i="4" s="1"/>
  <c r="AS652" i="4" s="1"/>
  <c r="AR652" i="4" s="1"/>
  <c r="AQ652" i="4" s="1"/>
  <c r="AP652" i="4" s="1"/>
  <c r="AO652" i="4" s="1"/>
  <c r="AN652" i="4" s="1"/>
  <c r="AM652" i="4" s="1"/>
  <c r="AL652" i="4" s="1"/>
  <c r="AU518" i="4"/>
  <c r="AT518" i="4" s="1"/>
  <c r="AS518" i="4" s="1"/>
  <c r="AR518" i="4" s="1"/>
  <c r="AQ518" i="4" s="1"/>
  <c r="AP518" i="4" s="1"/>
  <c r="AO518" i="4" s="1"/>
  <c r="AN518" i="4" s="1"/>
  <c r="AM518" i="4" s="1"/>
  <c r="AL518" i="4" s="1"/>
  <c r="AU593" i="4"/>
  <c r="AT593" i="4" s="1"/>
  <c r="AS593" i="4" s="1"/>
  <c r="AR593" i="4" s="1"/>
  <c r="AQ593" i="4" s="1"/>
  <c r="AP593" i="4" s="1"/>
  <c r="AO593" i="4" s="1"/>
  <c r="AN593" i="4" s="1"/>
  <c r="AM593" i="4" s="1"/>
  <c r="AL593" i="4" s="1"/>
  <c r="AU566" i="4"/>
  <c r="AU563" i="4"/>
  <c r="AT563" i="4" s="1"/>
  <c r="AS563" i="4" s="1"/>
  <c r="AR563" i="4" s="1"/>
  <c r="AQ563" i="4" s="1"/>
  <c r="AP563" i="4" s="1"/>
  <c r="AO563" i="4" s="1"/>
  <c r="AN563" i="4" s="1"/>
  <c r="AM563" i="4" s="1"/>
  <c r="AL563" i="4" s="1"/>
  <c r="AU643" i="4"/>
  <c r="AT643" i="4" s="1"/>
  <c r="AS643" i="4" s="1"/>
  <c r="AR643" i="4" s="1"/>
  <c r="AQ643" i="4" s="1"/>
  <c r="AP643" i="4" s="1"/>
  <c r="AO643" i="4" s="1"/>
  <c r="AN643" i="4" s="1"/>
  <c r="AM643" i="4" s="1"/>
  <c r="AL643" i="4" s="1"/>
  <c r="AU505" i="4"/>
  <c r="AT505" i="4" s="1"/>
  <c r="AS505" i="4" s="1"/>
  <c r="AR505" i="4" s="1"/>
  <c r="AQ505" i="4" s="1"/>
  <c r="AP505" i="4" s="1"/>
  <c r="AO505" i="4" s="1"/>
  <c r="AN505" i="4" s="1"/>
  <c r="AM505" i="4" s="1"/>
  <c r="AL505" i="4" s="1"/>
  <c r="AU592" i="4"/>
  <c r="AT592" i="4" s="1"/>
  <c r="AS592" i="4" s="1"/>
  <c r="AR592" i="4" s="1"/>
  <c r="AQ592" i="4" s="1"/>
  <c r="AP592" i="4" s="1"/>
  <c r="AO592" i="4" s="1"/>
  <c r="AN592" i="4" s="1"/>
  <c r="AM592" i="4" s="1"/>
  <c r="AL592" i="4" s="1"/>
  <c r="AU562" i="4"/>
  <c r="AT562" i="4" s="1"/>
  <c r="AS562" i="4" s="1"/>
  <c r="AR562" i="4" s="1"/>
  <c r="AQ562" i="4" s="1"/>
  <c r="AP562" i="4" s="1"/>
  <c r="AO562" i="4" s="1"/>
  <c r="AN562" i="4" s="1"/>
  <c r="AM562" i="4" s="1"/>
  <c r="AL562" i="4" s="1"/>
  <c r="AU655" i="4"/>
  <c r="AU557" i="4"/>
  <c r="AU690" i="4"/>
  <c r="AT690" i="4" s="1"/>
  <c r="AS690" i="4" s="1"/>
  <c r="AR690" i="4" s="1"/>
  <c r="AQ690" i="4" s="1"/>
  <c r="AP690" i="4" s="1"/>
  <c r="AO690" i="4" s="1"/>
  <c r="AN690" i="4" s="1"/>
  <c r="AM690" i="4" s="1"/>
  <c r="AL690" i="4" s="1"/>
  <c r="AU647" i="4"/>
  <c r="AU540" i="4"/>
  <c r="AT540" i="4" s="1"/>
  <c r="AS540" i="4" s="1"/>
  <c r="AR540" i="4" s="1"/>
  <c r="AQ540" i="4" s="1"/>
  <c r="AP540" i="4" s="1"/>
  <c r="AO540" i="4" s="1"/>
  <c r="AN540" i="4" s="1"/>
  <c r="AM540" i="4" s="1"/>
  <c r="AL540" i="4" s="1"/>
  <c r="AI540" i="4" s="1"/>
  <c r="AU657" i="4"/>
  <c r="AT657" i="4" s="1"/>
  <c r="AS657" i="4" s="1"/>
  <c r="AR657" i="4" s="1"/>
  <c r="AQ657" i="4" s="1"/>
  <c r="AP657" i="4" s="1"/>
  <c r="AO657" i="4" s="1"/>
  <c r="AN657" i="4" s="1"/>
  <c r="AM657" i="4" s="1"/>
  <c r="AL657" i="4" s="1"/>
  <c r="AI657" i="4" s="1"/>
  <c r="AU463" i="4"/>
  <c r="AT463" i="4" s="1"/>
  <c r="AS463" i="4" s="1"/>
  <c r="AR463" i="4" s="1"/>
  <c r="AQ463" i="4" s="1"/>
  <c r="AP463" i="4" s="1"/>
  <c r="AO463" i="4" s="1"/>
  <c r="AN463" i="4" s="1"/>
  <c r="AM463" i="4" s="1"/>
  <c r="AL463" i="4" s="1"/>
  <c r="AU678" i="4"/>
  <c r="AT678" i="4" s="1"/>
  <c r="AS678" i="4" s="1"/>
  <c r="AR678" i="4" s="1"/>
  <c r="AQ678" i="4" s="1"/>
  <c r="AP678" i="4" s="1"/>
  <c r="AO678" i="4" s="1"/>
  <c r="AN678" i="4" s="1"/>
  <c r="AM678" i="4" s="1"/>
  <c r="AL678" i="4" s="1"/>
  <c r="AU648" i="4"/>
  <c r="AU639" i="4"/>
  <c r="AU573" i="4"/>
  <c r="AT573" i="4" s="1"/>
  <c r="AS573" i="4" s="1"/>
  <c r="AR573" i="4" s="1"/>
  <c r="AQ573" i="4" s="1"/>
  <c r="AP573" i="4" s="1"/>
  <c r="AO573" i="4" s="1"/>
  <c r="AN573" i="4" s="1"/>
  <c r="AM573" i="4" s="1"/>
  <c r="AL573" i="4" s="1"/>
  <c r="CG10" i="4"/>
  <c r="AU703" i="4"/>
  <c r="AT703" i="4" s="1"/>
  <c r="AS703" i="4" s="1"/>
  <c r="AR703" i="4" s="1"/>
  <c r="AQ703" i="4" s="1"/>
  <c r="AP703" i="4" s="1"/>
  <c r="AO703" i="4" s="1"/>
  <c r="AN703" i="4" s="1"/>
  <c r="AM703" i="4" s="1"/>
  <c r="AL703" i="4" s="1"/>
  <c r="CG22" i="4"/>
  <c r="CG30" i="4"/>
  <c r="AU637" i="4"/>
  <c r="AT637" i="4" s="1"/>
  <c r="AS637" i="4" s="1"/>
  <c r="AR637" i="4" s="1"/>
  <c r="AQ637" i="4" s="1"/>
  <c r="AP637" i="4" s="1"/>
  <c r="AO637" i="4" s="1"/>
  <c r="AN637" i="4" s="1"/>
  <c r="AM637" i="4" s="1"/>
  <c r="AL637" i="4" s="1"/>
  <c r="CG45" i="4"/>
  <c r="CG53" i="4"/>
  <c r="CG61" i="4"/>
  <c r="CG69" i="4"/>
  <c r="CG77" i="4"/>
  <c r="AU183" i="4"/>
  <c r="AT183" i="4" s="1"/>
  <c r="AS183" i="4" s="1"/>
  <c r="AR183" i="4" s="1"/>
  <c r="AQ183" i="4" s="1"/>
  <c r="AP183" i="4" s="1"/>
  <c r="AO183" i="4" s="1"/>
  <c r="AN183" i="4" s="1"/>
  <c r="AM183" i="4" s="1"/>
  <c r="AL183" i="4" s="1"/>
  <c r="AU212" i="4"/>
  <c r="AU233" i="4"/>
  <c r="AU288" i="4"/>
  <c r="AU267" i="4"/>
  <c r="AT267" i="4" s="1"/>
  <c r="AS267" i="4" s="1"/>
  <c r="AR267" i="4" s="1"/>
  <c r="AQ267" i="4" s="1"/>
  <c r="AP267" i="4" s="1"/>
  <c r="AO267" i="4" s="1"/>
  <c r="AN267" i="4" s="1"/>
  <c r="AM267" i="4" s="1"/>
  <c r="AL267" i="4" s="1"/>
  <c r="AU285" i="4"/>
  <c r="AU422" i="4"/>
  <c r="AT422" i="4" s="1"/>
  <c r="AS422" i="4" s="1"/>
  <c r="AR422" i="4" s="1"/>
  <c r="AQ422" i="4" s="1"/>
  <c r="AP422" i="4" s="1"/>
  <c r="AO422" i="4" s="1"/>
  <c r="AN422" i="4" s="1"/>
  <c r="AM422" i="4" s="1"/>
  <c r="AL422" i="4" s="1"/>
  <c r="AU392" i="4"/>
  <c r="AU228" i="4"/>
  <c r="AT228" i="4" s="1"/>
  <c r="AS228" i="4" s="1"/>
  <c r="AR228" i="4" s="1"/>
  <c r="AQ228" i="4" s="1"/>
  <c r="AP228" i="4" s="1"/>
  <c r="AO228" i="4" s="1"/>
  <c r="AN228" i="4" s="1"/>
  <c r="AM228" i="4" s="1"/>
  <c r="AL228" i="4" s="1"/>
  <c r="AU331" i="4"/>
  <c r="AT331" i="4" s="1"/>
  <c r="AS331" i="4" s="1"/>
  <c r="AR331" i="4" s="1"/>
  <c r="AQ331" i="4" s="1"/>
  <c r="AP331" i="4" s="1"/>
  <c r="AO331" i="4" s="1"/>
  <c r="AN331" i="4" s="1"/>
  <c r="AM331" i="4" s="1"/>
  <c r="AL331" i="4" s="1"/>
  <c r="AU484" i="4"/>
  <c r="AT484" i="4" s="1"/>
  <c r="AS484" i="4" s="1"/>
  <c r="AR484" i="4" s="1"/>
  <c r="AQ484" i="4" s="1"/>
  <c r="AP484" i="4" s="1"/>
  <c r="AO484" i="4" s="1"/>
  <c r="AN484" i="4" s="1"/>
  <c r="AM484" i="4" s="1"/>
  <c r="AL484" i="4" s="1"/>
  <c r="AU391" i="4"/>
  <c r="AT391" i="4" s="1"/>
  <c r="AS391" i="4" s="1"/>
  <c r="AR391" i="4" s="1"/>
  <c r="AQ391" i="4" s="1"/>
  <c r="AP391" i="4" s="1"/>
  <c r="AO391" i="4" s="1"/>
  <c r="AN391" i="4" s="1"/>
  <c r="AM391" i="4" s="1"/>
  <c r="AL391" i="4" s="1"/>
  <c r="AU485" i="4"/>
  <c r="AT485" i="4" s="1"/>
  <c r="AS485" i="4" s="1"/>
  <c r="AR485" i="4" s="1"/>
  <c r="AQ485" i="4" s="1"/>
  <c r="AP485" i="4" s="1"/>
  <c r="AO485" i="4" s="1"/>
  <c r="AN485" i="4" s="1"/>
  <c r="AM485" i="4" s="1"/>
  <c r="AL485" i="4" s="1"/>
  <c r="AU520" i="4"/>
  <c r="AU482" i="4"/>
  <c r="AT482" i="4" s="1"/>
  <c r="AS482" i="4" s="1"/>
  <c r="AR482" i="4" s="1"/>
  <c r="AQ482" i="4" s="1"/>
  <c r="AP482" i="4" s="1"/>
  <c r="AO482" i="4" s="1"/>
  <c r="AN482" i="4" s="1"/>
  <c r="AM482" i="4" s="1"/>
  <c r="AL482" i="4" s="1"/>
  <c r="AU471" i="4"/>
  <c r="AT471" i="4" s="1"/>
  <c r="AS471" i="4" s="1"/>
  <c r="AR471" i="4" s="1"/>
  <c r="AQ471" i="4" s="1"/>
  <c r="AP471" i="4" s="1"/>
  <c r="AO471" i="4" s="1"/>
  <c r="AN471" i="4" s="1"/>
  <c r="AM471" i="4" s="1"/>
  <c r="AL471" i="4" s="1"/>
  <c r="AU538" i="4"/>
  <c r="AT538" i="4" s="1"/>
  <c r="AS538" i="4" s="1"/>
  <c r="AR538" i="4" s="1"/>
  <c r="AQ538" i="4" s="1"/>
  <c r="AP538" i="4" s="1"/>
  <c r="AO538" i="4" s="1"/>
  <c r="AN538" i="4" s="1"/>
  <c r="AM538" i="4" s="1"/>
  <c r="AL538" i="4" s="1"/>
  <c r="AU492" i="4"/>
  <c r="AT492" i="4" s="1"/>
  <c r="AS492" i="4" s="1"/>
  <c r="AR492" i="4" s="1"/>
  <c r="AQ492" i="4" s="1"/>
  <c r="AP492" i="4" s="1"/>
  <c r="AO492" i="4" s="1"/>
  <c r="AN492" i="4" s="1"/>
  <c r="AM492" i="4" s="1"/>
  <c r="AL492" i="4" s="1"/>
  <c r="AU494" i="4"/>
  <c r="AU580" i="4"/>
  <c r="AU660" i="4"/>
  <c r="AT660" i="4" s="1"/>
  <c r="AS660" i="4" s="1"/>
  <c r="AR660" i="4" s="1"/>
  <c r="AQ660" i="4" s="1"/>
  <c r="AP660" i="4" s="1"/>
  <c r="AO660" i="4" s="1"/>
  <c r="AN660" i="4" s="1"/>
  <c r="AM660" i="4" s="1"/>
  <c r="AL660" i="4" s="1"/>
  <c r="AU534" i="4"/>
  <c r="AT534" i="4" s="1"/>
  <c r="AS534" i="4" s="1"/>
  <c r="AR534" i="4" s="1"/>
  <c r="AQ534" i="4" s="1"/>
  <c r="AP534" i="4" s="1"/>
  <c r="AO534" i="4" s="1"/>
  <c r="AN534" i="4" s="1"/>
  <c r="AM534" i="4" s="1"/>
  <c r="AL534" i="4" s="1"/>
  <c r="AU601" i="4"/>
  <c r="AT601" i="4" s="1"/>
  <c r="AS601" i="4" s="1"/>
  <c r="AR601" i="4" s="1"/>
  <c r="AQ601" i="4" s="1"/>
  <c r="AP601" i="4" s="1"/>
  <c r="AO601" i="4" s="1"/>
  <c r="AN601" i="4" s="1"/>
  <c r="AM601" i="4" s="1"/>
  <c r="AL601" i="4" s="1"/>
  <c r="AU293" i="4"/>
  <c r="AT293" i="4" s="1"/>
  <c r="AS293" i="4" s="1"/>
  <c r="AR293" i="4" s="1"/>
  <c r="AQ293" i="4" s="1"/>
  <c r="AP293" i="4" s="1"/>
  <c r="AO293" i="4" s="1"/>
  <c r="AN293" i="4" s="1"/>
  <c r="AM293" i="4" s="1"/>
  <c r="AL293" i="4" s="1"/>
  <c r="AU571" i="4"/>
  <c r="AT571" i="4" s="1"/>
  <c r="AS571" i="4" s="1"/>
  <c r="AR571" i="4" s="1"/>
  <c r="AQ571" i="4" s="1"/>
  <c r="AP571" i="4" s="1"/>
  <c r="AO571" i="4" s="1"/>
  <c r="AN571" i="4" s="1"/>
  <c r="AM571" i="4" s="1"/>
  <c r="AL571" i="4" s="1"/>
  <c r="AU651" i="4"/>
  <c r="AU521" i="4"/>
  <c r="AT521" i="4" s="1"/>
  <c r="AS521" i="4" s="1"/>
  <c r="AR521" i="4" s="1"/>
  <c r="AQ521" i="4" s="1"/>
  <c r="AP521" i="4" s="1"/>
  <c r="AO521" i="4" s="1"/>
  <c r="AN521" i="4" s="1"/>
  <c r="AM521" i="4" s="1"/>
  <c r="AL521" i="4" s="1"/>
  <c r="AU608" i="4"/>
  <c r="AT608" i="4" s="1"/>
  <c r="AS608" i="4" s="1"/>
  <c r="AR608" i="4" s="1"/>
  <c r="AQ608" i="4" s="1"/>
  <c r="AP608" i="4" s="1"/>
  <c r="AO608" i="4" s="1"/>
  <c r="AN608" i="4" s="1"/>
  <c r="AM608" i="4" s="1"/>
  <c r="AL608" i="4" s="1"/>
  <c r="AU565" i="4"/>
  <c r="AT565" i="4" s="1"/>
  <c r="AS565" i="4" s="1"/>
  <c r="AR565" i="4" s="1"/>
  <c r="AQ565" i="4" s="1"/>
  <c r="AP565" i="4" s="1"/>
  <c r="AO565" i="4" s="1"/>
  <c r="AN565" i="4" s="1"/>
  <c r="AM565" i="4" s="1"/>
  <c r="AL565" i="4" s="1"/>
  <c r="AU662" i="4"/>
  <c r="AU567" i="4"/>
  <c r="AU698" i="4"/>
  <c r="AU654" i="4"/>
  <c r="AT654" i="4" s="1"/>
  <c r="AS654" i="4" s="1"/>
  <c r="AR654" i="4" s="1"/>
  <c r="AQ654" i="4" s="1"/>
  <c r="AP654" i="4" s="1"/>
  <c r="AO654" i="4" s="1"/>
  <c r="AN654" i="4" s="1"/>
  <c r="AM654" i="4" s="1"/>
  <c r="AL654" i="4" s="1"/>
  <c r="AU549" i="4"/>
  <c r="AU664" i="4"/>
  <c r="AT664" i="4" s="1"/>
  <c r="AS664" i="4" s="1"/>
  <c r="AR664" i="4" s="1"/>
  <c r="AQ664" i="4" s="1"/>
  <c r="AP664" i="4" s="1"/>
  <c r="AO664" i="4" s="1"/>
  <c r="AN664" i="4" s="1"/>
  <c r="AM664" i="4" s="1"/>
  <c r="AL664" i="4" s="1"/>
  <c r="AU531" i="4"/>
  <c r="AT531" i="4" s="1"/>
  <c r="AS531" i="4" s="1"/>
  <c r="AR531" i="4" s="1"/>
  <c r="AQ531" i="4" s="1"/>
  <c r="AP531" i="4" s="1"/>
  <c r="AO531" i="4" s="1"/>
  <c r="AN531" i="4" s="1"/>
  <c r="AM531" i="4" s="1"/>
  <c r="AL531" i="4" s="1"/>
  <c r="AU685" i="4"/>
  <c r="AU663" i="4"/>
  <c r="AT663" i="4" s="1"/>
  <c r="AS663" i="4" s="1"/>
  <c r="AR663" i="4" s="1"/>
  <c r="AQ663" i="4" s="1"/>
  <c r="AP663" i="4" s="1"/>
  <c r="AO663" i="4" s="1"/>
  <c r="AN663" i="4" s="1"/>
  <c r="AM663" i="4" s="1"/>
  <c r="AL663" i="4" s="1"/>
  <c r="AU673" i="4"/>
  <c r="AT673" i="4" s="1"/>
  <c r="AS673" i="4" s="1"/>
  <c r="AR673" i="4" s="1"/>
  <c r="AQ673" i="4" s="1"/>
  <c r="AP673" i="4" s="1"/>
  <c r="AO673" i="4" s="1"/>
  <c r="AN673" i="4" s="1"/>
  <c r="AM673" i="4" s="1"/>
  <c r="AL673" i="4" s="1"/>
  <c r="AU696" i="4"/>
  <c r="AT696" i="4" s="1"/>
  <c r="AS696" i="4" s="1"/>
  <c r="AR696" i="4" s="1"/>
  <c r="AQ696" i="4" s="1"/>
  <c r="AP696" i="4" s="1"/>
  <c r="AO696" i="4" s="1"/>
  <c r="AN696" i="4" s="1"/>
  <c r="AM696" i="4" s="1"/>
  <c r="AL696" i="4" s="1"/>
  <c r="CG11" i="4"/>
  <c r="CF11" i="4" s="1"/>
  <c r="CE11" i="4" s="1"/>
  <c r="CD11" i="4" s="1"/>
  <c r="CC11" i="4" s="1"/>
  <c r="CB11" i="4" s="1"/>
  <c r="CA11" i="4" s="1"/>
  <c r="BZ11" i="4" s="1"/>
  <c r="BY11" i="4" s="1"/>
  <c r="BX11" i="4" s="1"/>
  <c r="CG15" i="4"/>
  <c r="CG23" i="4"/>
  <c r="CG31" i="4"/>
  <c r="CG38" i="4"/>
  <c r="CG46" i="4"/>
  <c r="CG54" i="4"/>
  <c r="CF54" i="4" s="1"/>
  <c r="CE54" i="4" s="1"/>
  <c r="CD54" i="4" s="1"/>
  <c r="CC54" i="4" s="1"/>
  <c r="CB54" i="4" s="1"/>
  <c r="CA54" i="4" s="1"/>
  <c r="BZ54" i="4" s="1"/>
  <c r="BY54" i="4" s="1"/>
  <c r="BX54" i="4" s="1"/>
  <c r="CG62" i="4"/>
  <c r="CG70" i="4"/>
  <c r="CF70" i="4" s="1"/>
  <c r="CE70" i="4" s="1"/>
  <c r="CD70" i="4" s="1"/>
  <c r="CC70" i="4" s="1"/>
  <c r="CB70" i="4" s="1"/>
  <c r="CA70" i="4" s="1"/>
  <c r="BZ70" i="4" s="1"/>
  <c r="BY70" i="4" s="1"/>
  <c r="BX70" i="4" s="1"/>
  <c r="CG78" i="4"/>
  <c r="CF78" i="4" s="1"/>
  <c r="CE78" i="4" s="1"/>
  <c r="CD78" i="4" s="1"/>
  <c r="CC78" i="4" s="1"/>
  <c r="CB78" i="4" s="1"/>
  <c r="CA78" i="4" s="1"/>
  <c r="BZ78" i="4" s="1"/>
  <c r="BY78" i="4" s="1"/>
  <c r="BX78" i="4" s="1"/>
  <c r="AF504" i="4"/>
  <c r="P596" i="4"/>
  <c r="AU596" i="4"/>
  <c r="AT596" i="4" s="1"/>
  <c r="AS596" i="4" s="1"/>
  <c r="AR596" i="4" s="1"/>
  <c r="AQ596" i="4" s="1"/>
  <c r="AP596" i="4" s="1"/>
  <c r="AO596" i="4" s="1"/>
  <c r="AN596" i="4" s="1"/>
  <c r="AM596" i="4" s="1"/>
  <c r="AL596" i="4" s="1"/>
  <c r="AF60" i="4"/>
  <c r="CG187" i="4"/>
  <c r="CG179" i="4"/>
  <c r="CG105" i="4"/>
  <c r="CF105" i="4" s="1"/>
  <c r="CE105" i="4" s="1"/>
  <c r="CD105" i="4" s="1"/>
  <c r="CC105" i="4" s="1"/>
  <c r="CB105" i="4" s="1"/>
  <c r="CA105" i="4" s="1"/>
  <c r="BZ105" i="4" s="1"/>
  <c r="BY105" i="4" s="1"/>
  <c r="BX105" i="4" s="1"/>
  <c r="CG89" i="4"/>
  <c r="CF89" i="4" s="1"/>
  <c r="CE89" i="4" s="1"/>
  <c r="CD89" i="4" s="1"/>
  <c r="CC89" i="4" s="1"/>
  <c r="CB89" i="4" s="1"/>
  <c r="CA89" i="4" s="1"/>
  <c r="BZ89" i="4" s="1"/>
  <c r="BY89" i="4" s="1"/>
  <c r="BX89" i="4" s="1"/>
  <c r="CG170" i="4"/>
  <c r="CG162" i="4"/>
  <c r="CG154" i="4"/>
  <c r="CF154" i="4" s="1"/>
  <c r="CE154" i="4" s="1"/>
  <c r="CD154" i="4" s="1"/>
  <c r="CC154" i="4" s="1"/>
  <c r="CB154" i="4" s="1"/>
  <c r="CA154" i="4" s="1"/>
  <c r="BZ154" i="4" s="1"/>
  <c r="BY154" i="4" s="1"/>
  <c r="BX154" i="4" s="1"/>
  <c r="CG146" i="4"/>
  <c r="CF146" i="4" s="1"/>
  <c r="CE146" i="4" s="1"/>
  <c r="CD146" i="4" s="1"/>
  <c r="CC146" i="4" s="1"/>
  <c r="CB146" i="4" s="1"/>
  <c r="CA146" i="4" s="1"/>
  <c r="BZ146" i="4" s="1"/>
  <c r="BY146" i="4" s="1"/>
  <c r="BX146" i="4" s="1"/>
  <c r="CG138" i="4"/>
  <c r="CG130" i="4"/>
  <c r="CG122" i="4"/>
  <c r="CG114" i="4"/>
  <c r="CG102" i="4"/>
  <c r="CG86" i="4"/>
  <c r="CG66" i="4"/>
  <c r="CG35" i="4"/>
  <c r="CG7" i="4"/>
  <c r="AU590" i="4"/>
  <c r="AT590" i="4" s="1"/>
  <c r="AS590" i="4" s="1"/>
  <c r="AR590" i="4" s="1"/>
  <c r="AQ590" i="4" s="1"/>
  <c r="AP590" i="4" s="1"/>
  <c r="AO590" i="4" s="1"/>
  <c r="AN590" i="4" s="1"/>
  <c r="AM590" i="4" s="1"/>
  <c r="AL590" i="4" s="1"/>
  <c r="AU695" i="4"/>
  <c r="AU626" i="4"/>
  <c r="AU611" i="4"/>
  <c r="AU464" i="4"/>
  <c r="AU460" i="4"/>
  <c r="AT460" i="4" s="1"/>
  <c r="AS460" i="4" s="1"/>
  <c r="AR460" i="4" s="1"/>
  <c r="AQ460" i="4" s="1"/>
  <c r="AP460" i="4" s="1"/>
  <c r="AO460" i="4" s="1"/>
  <c r="AN460" i="4" s="1"/>
  <c r="AM460" i="4" s="1"/>
  <c r="AL460" i="4" s="1"/>
  <c r="AU274" i="4"/>
  <c r="CG153" i="4"/>
  <c r="CG145" i="4"/>
  <c r="CG137" i="4"/>
  <c r="CG129" i="4"/>
  <c r="CG121" i="4"/>
  <c r="CG113" i="4"/>
  <c r="CG100" i="4"/>
  <c r="CG84" i="4"/>
  <c r="CG60" i="4"/>
  <c r="CF60" i="4" s="1"/>
  <c r="CE60" i="4" s="1"/>
  <c r="CD60" i="4" s="1"/>
  <c r="CC60" i="4" s="1"/>
  <c r="CB60" i="4" s="1"/>
  <c r="CA60" i="4" s="1"/>
  <c r="BZ60" i="4" s="1"/>
  <c r="BY60" i="4" s="1"/>
  <c r="BX60" i="4" s="1"/>
  <c r="CG29" i="4"/>
  <c r="AU680" i="4"/>
  <c r="AT680" i="4" s="1"/>
  <c r="AS680" i="4" s="1"/>
  <c r="AR680" i="4" s="1"/>
  <c r="AQ680" i="4" s="1"/>
  <c r="AP680" i="4" s="1"/>
  <c r="AO680" i="4" s="1"/>
  <c r="AN680" i="4" s="1"/>
  <c r="AM680" i="4" s="1"/>
  <c r="AL680" i="4" s="1"/>
  <c r="AU671" i="4"/>
  <c r="AT671" i="4" s="1"/>
  <c r="AS671" i="4" s="1"/>
  <c r="AR671" i="4" s="1"/>
  <c r="AQ671" i="4" s="1"/>
  <c r="AP671" i="4" s="1"/>
  <c r="AO671" i="4" s="1"/>
  <c r="AN671" i="4" s="1"/>
  <c r="AM671" i="4" s="1"/>
  <c r="AL671" i="4" s="1"/>
  <c r="AU598" i="4"/>
  <c r="AT598" i="4" s="1"/>
  <c r="AS598" i="4" s="1"/>
  <c r="AR598" i="4" s="1"/>
  <c r="AQ598" i="4" s="1"/>
  <c r="AP598" i="4" s="1"/>
  <c r="AO598" i="4" s="1"/>
  <c r="AN598" i="4" s="1"/>
  <c r="AM598" i="4" s="1"/>
  <c r="AL598" i="4" s="1"/>
  <c r="AU559" i="4"/>
  <c r="AT559" i="4" s="1"/>
  <c r="AS559" i="4" s="1"/>
  <c r="AR559" i="4" s="1"/>
  <c r="AQ559" i="4" s="1"/>
  <c r="AP559" i="4" s="1"/>
  <c r="AO559" i="4" s="1"/>
  <c r="AN559" i="4" s="1"/>
  <c r="AM559" i="4" s="1"/>
  <c r="AL559" i="4" s="1"/>
  <c r="AU555" i="4"/>
  <c r="AT555" i="4" s="1"/>
  <c r="AS555" i="4" s="1"/>
  <c r="AR555" i="4" s="1"/>
  <c r="AQ555" i="4" s="1"/>
  <c r="AP555" i="4" s="1"/>
  <c r="AO555" i="4" s="1"/>
  <c r="AN555" i="4" s="1"/>
  <c r="AM555" i="4" s="1"/>
  <c r="AL555" i="4" s="1"/>
  <c r="AU459" i="4"/>
  <c r="AT459" i="4" s="1"/>
  <c r="AS459" i="4" s="1"/>
  <c r="AR459" i="4" s="1"/>
  <c r="AQ459" i="4" s="1"/>
  <c r="AP459" i="4" s="1"/>
  <c r="AO459" i="4" s="1"/>
  <c r="AN459" i="4" s="1"/>
  <c r="AM459" i="4" s="1"/>
  <c r="AL459" i="4" s="1"/>
  <c r="AU415" i="4"/>
  <c r="AU239" i="4"/>
  <c r="AT239" i="4" s="1"/>
  <c r="AS239" i="4" s="1"/>
  <c r="AR239" i="4" s="1"/>
  <c r="AQ239" i="4" s="1"/>
  <c r="AP239" i="4" s="1"/>
  <c r="AO239" i="4" s="1"/>
  <c r="AN239" i="4" s="1"/>
  <c r="AM239" i="4" s="1"/>
  <c r="AL239" i="4" s="1"/>
  <c r="AF187" i="4"/>
  <c r="I187" i="4"/>
  <c r="AC187" i="4"/>
  <c r="P403" i="4"/>
  <c r="AF403" i="4" s="1"/>
  <c r="Z403" i="4"/>
  <c r="G403" i="4"/>
  <c r="I403" i="4" s="1"/>
  <c r="AF72" i="4"/>
  <c r="AC606" i="4"/>
  <c r="AF73" i="4"/>
  <c r="AC53" i="4"/>
  <c r="CG185" i="4"/>
  <c r="CG177" i="4"/>
  <c r="CG101" i="4"/>
  <c r="CG85" i="4"/>
  <c r="CG168" i="4"/>
  <c r="CG160" i="4"/>
  <c r="CG152" i="4"/>
  <c r="CG144" i="4"/>
  <c r="CF144" i="4" s="1"/>
  <c r="CE144" i="4" s="1"/>
  <c r="CD144" i="4" s="1"/>
  <c r="CC144" i="4" s="1"/>
  <c r="CB144" i="4" s="1"/>
  <c r="CA144" i="4" s="1"/>
  <c r="BZ144" i="4" s="1"/>
  <c r="BY144" i="4" s="1"/>
  <c r="BX144" i="4" s="1"/>
  <c r="CG136" i="4"/>
  <c r="CF136" i="4" s="1"/>
  <c r="CE136" i="4" s="1"/>
  <c r="CD136" i="4" s="1"/>
  <c r="CC136" i="4" s="1"/>
  <c r="CB136" i="4" s="1"/>
  <c r="CA136" i="4" s="1"/>
  <c r="BZ136" i="4" s="1"/>
  <c r="BY136" i="4" s="1"/>
  <c r="BX136" i="4" s="1"/>
  <c r="CG128" i="4"/>
  <c r="CG120" i="4"/>
  <c r="CG112" i="4"/>
  <c r="CG98" i="4"/>
  <c r="CF98" i="4" s="1"/>
  <c r="CE98" i="4" s="1"/>
  <c r="CD98" i="4" s="1"/>
  <c r="CC98" i="4" s="1"/>
  <c r="CB98" i="4" s="1"/>
  <c r="CA98" i="4" s="1"/>
  <c r="BZ98" i="4" s="1"/>
  <c r="BY98" i="4" s="1"/>
  <c r="BX98" i="4" s="1"/>
  <c r="CG83" i="4"/>
  <c r="CG58" i="4"/>
  <c r="CG27" i="4"/>
  <c r="AU480" i="4"/>
  <c r="AT480" i="4" s="1"/>
  <c r="AS480" i="4" s="1"/>
  <c r="AR480" i="4" s="1"/>
  <c r="AQ480" i="4" s="1"/>
  <c r="AP480" i="4" s="1"/>
  <c r="AO480" i="4" s="1"/>
  <c r="AN480" i="4" s="1"/>
  <c r="AM480" i="4" s="1"/>
  <c r="AL480" i="4" s="1"/>
  <c r="AU618" i="4"/>
  <c r="AT618" i="4" s="1"/>
  <c r="AS618" i="4" s="1"/>
  <c r="AR618" i="4" s="1"/>
  <c r="AQ618" i="4" s="1"/>
  <c r="AP618" i="4" s="1"/>
  <c r="AO618" i="4" s="1"/>
  <c r="AN618" i="4" s="1"/>
  <c r="AM618" i="4" s="1"/>
  <c r="AL618" i="4" s="1"/>
  <c r="AU550" i="4"/>
  <c r="AT550" i="4" s="1"/>
  <c r="AS550" i="4" s="1"/>
  <c r="AR550" i="4" s="1"/>
  <c r="AQ550" i="4" s="1"/>
  <c r="AP550" i="4" s="1"/>
  <c r="AO550" i="4" s="1"/>
  <c r="AN550" i="4" s="1"/>
  <c r="AM550" i="4" s="1"/>
  <c r="AL550" i="4" s="1"/>
  <c r="AU640" i="4"/>
  <c r="AT640" i="4" s="1"/>
  <c r="AS640" i="4" s="1"/>
  <c r="AR640" i="4" s="1"/>
  <c r="AQ640" i="4" s="1"/>
  <c r="AP640" i="4" s="1"/>
  <c r="AO640" i="4" s="1"/>
  <c r="AN640" i="4" s="1"/>
  <c r="AM640" i="4" s="1"/>
  <c r="AL640" i="4" s="1"/>
  <c r="AU558" i="4"/>
  <c r="AU522" i="4"/>
  <c r="AT522" i="4" s="1"/>
  <c r="AS522" i="4" s="1"/>
  <c r="AR522" i="4" s="1"/>
  <c r="AQ522" i="4" s="1"/>
  <c r="AP522" i="4" s="1"/>
  <c r="AO522" i="4" s="1"/>
  <c r="AN522" i="4" s="1"/>
  <c r="AM522" i="4" s="1"/>
  <c r="AL522" i="4" s="1"/>
  <c r="AU437" i="4"/>
  <c r="AT437" i="4" s="1"/>
  <c r="AS437" i="4" s="1"/>
  <c r="AR437" i="4" s="1"/>
  <c r="AQ437" i="4" s="1"/>
  <c r="AP437" i="4" s="1"/>
  <c r="AO437" i="4" s="1"/>
  <c r="AN437" i="4" s="1"/>
  <c r="AM437" i="4" s="1"/>
  <c r="AL437" i="4" s="1"/>
  <c r="AU202" i="4"/>
  <c r="AT202" i="4" s="1"/>
  <c r="AS202" i="4" s="1"/>
  <c r="AR202" i="4" s="1"/>
  <c r="AQ202" i="4" s="1"/>
  <c r="AP202" i="4" s="1"/>
  <c r="AO202" i="4" s="1"/>
  <c r="AN202" i="4" s="1"/>
  <c r="AM202" i="4" s="1"/>
  <c r="AL202" i="4" s="1"/>
  <c r="AC260" i="4"/>
  <c r="AU159" i="4"/>
  <c r="AT159" i="4" s="1"/>
  <c r="AS159" i="4" s="1"/>
  <c r="AR159" i="4" s="1"/>
  <c r="AQ159" i="4" s="1"/>
  <c r="AP159" i="4" s="1"/>
  <c r="AO159" i="4" s="1"/>
  <c r="AN159" i="4" s="1"/>
  <c r="AM159" i="4" s="1"/>
  <c r="AL159" i="4" s="1"/>
  <c r="AU90" i="4"/>
  <c r="AU68" i="4"/>
  <c r="AT68" i="4" s="1"/>
  <c r="AS68" i="4" s="1"/>
  <c r="AR68" i="4" s="1"/>
  <c r="AQ68" i="4" s="1"/>
  <c r="AP68" i="4" s="1"/>
  <c r="AO68" i="4" s="1"/>
  <c r="AN68" i="4" s="1"/>
  <c r="AM68" i="4" s="1"/>
  <c r="AL68" i="4" s="1"/>
  <c r="AC666" i="4"/>
  <c r="AC152" i="4"/>
  <c r="G499" i="4"/>
  <c r="Z499" i="4"/>
  <c r="P371" i="4"/>
  <c r="AF371" i="4" s="1"/>
  <c r="G371" i="4"/>
  <c r="I371" i="4" s="1"/>
  <c r="Z371" i="4"/>
  <c r="P339" i="4"/>
  <c r="AF339" i="4" s="1"/>
  <c r="Z339" i="4"/>
  <c r="G128" i="4"/>
  <c r="P128" i="4"/>
  <c r="Z128" i="4"/>
  <c r="AF255" i="4"/>
  <c r="AF635" i="4"/>
  <c r="AC293" i="4"/>
  <c r="Z498" i="4"/>
  <c r="P498" i="4"/>
  <c r="G498" i="4"/>
  <c r="Z135" i="4"/>
  <c r="G135" i="4"/>
  <c r="AF389" i="4"/>
  <c r="AC676" i="4"/>
  <c r="AC289" i="4"/>
  <c r="I409" i="4"/>
  <c r="AC409" i="4"/>
  <c r="G503" i="4"/>
  <c r="P503" i="4"/>
  <c r="Z352" i="4"/>
  <c r="G352" i="4"/>
  <c r="AF352" i="4" s="1"/>
  <c r="Z95" i="4"/>
  <c r="G95" i="4"/>
  <c r="I95" i="4" s="1"/>
  <c r="G281" i="4"/>
  <c r="Z281" i="4"/>
  <c r="AU45" i="4"/>
  <c r="AT45" i="4" s="1"/>
  <c r="AS45" i="4" s="1"/>
  <c r="AR45" i="4" s="1"/>
  <c r="AQ45" i="4" s="1"/>
  <c r="AP45" i="4" s="1"/>
  <c r="AO45" i="4" s="1"/>
  <c r="AN45" i="4" s="1"/>
  <c r="AM45" i="4" s="1"/>
  <c r="AL45" i="4" s="1"/>
  <c r="AF223" i="4"/>
  <c r="AC655" i="4"/>
  <c r="AC704" i="4"/>
  <c r="AF354" i="4"/>
  <c r="P556" i="4"/>
  <c r="AF556" i="4" s="1"/>
  <c r="G556" i="4"/>
  <c r="G529" i="4"/>
  <c r="K529" i="4" s="1"/>
  <c r="P529" i="4"/>
  <c r="G467" i="4"/>
  <c r="Z467" i="4"/>
  <c r="P390" i="4"/>
  <c r="Z390" i="4"/>
  <c r="G382" i="4"/>
  <c r="AC382" i="4" s="1"/>
  <c r="Z382" i="4"/>
  <c r="AF295" i="4"/>
  <c r="P161" i="4"/>
  <c r="G161" i="4"/>
  <c r="G108" i="4"/>
  <c r="AF108" i="4" s="1"/>
  <c r="Z108" i="4"/>
  <c r="P663" i="4"/>
  <c r="G663" i="4"/>
  <c r="Z643" i="4"/>
  <c r="G643" i="4"/>
  <c r="AU134" i="4"/>
  <c r="AU114" i="4"/>
  <c r="AU92" i="4"/>
  <c r="AF95" i="4"/>
  <c r="AF234" i="4"/>
  <c r="AC636" i="4"/>
  <c r="AF684" i="4"/>
  <c r="H345" i="4"/>
  <c r="I339" i="4"/>
  <c r="AC339" i="4"/>
  <c r="Z535" i="4"/>
  <c r="G535" i="4"/>
  <c r="I535" i="4" s="1"/>
  <c r="G466" i="4"/>
  <c r="AC466" i="4" s="1"/>
  <c r="Z466" i="4"/>
  <c r="AA466" i="4" s="1"/>
  <c r="G439" i="4"/>
  <c r="P439" i="4"/>
  <c r="AF439" i="4" s="1"/>
  <c r="G410" i="4"/>
  <c r="AF410" i="4" s="1"/>
  <c r="Z410" i="4"/>
  <c r="G389" i="4"/>
  <c r="I389" i="4" s="1"/>
  <c r="Z389" i="4"/>
  <c r="P203" i="4"/>
  <c r="G203" i="4"/>
  <c r="Z175" i="4"/>
  <c r="G175" i="4"/>
  <c r="G122" i="4"/>
  <c r="P122" i="4"/>
  <c r="P114" i="4"/>
  <c r="G114" i="4"/>
  <c r="P99" i="4"/>
  <c r="AC99" i="4" s="1"/>
  <c r="G99" i="4"/>
  <c r="I99" i="4" s="1"/>
  <c r="P675" i="4"/>
  <c r="Z675" i="4"/>
  <c r="AU30" i="4"/>
  <c r="AT30" i="4" s="1"/>
  <c r="AS30" i="4" s="1"/>
  <c r="AR30" i="4" s="1"/>
  <c r="AQ30" i="4" s="1"/>
  <c r="AP30" i="4" s="1"/>
  <c r="AO30" i="4" s="1"/>
  <c r="AN30" i="4" s="1"/>
  <c r="AM30" i="4" s="1"/>
  <c r="AL30" i="4" s="1"/>
  <c r="AC87" i="4"/>
  <c r="AF651" i="4"/>
  <c r="AC705" i="4"/>
  <c r="Z562" i="4"/>
  <c r="P562" i="4"/>
  <c r="G492" i="4"/>
  <c r="Z492" i="4"/>
  <c r="Z472" i="4"/>
  <c r="G472" i="4"/>
  <c r="I472" i="4" s="1"/>
  <c r="P465" i="4"/>
  <c r="G465" i="4"/>
  <c r="I465" i="4" s="1"/>
  <c r="AF557" i="4"/>
  <c r="Z404" i="4"/>
  <c r="G338" i="4"/>
  <c r="J338" i="4" s="1"/>
  <c r="AF242" i="4"/>
  <c r="AF204" i="4"/>
  <c r="AF294" i="4"/>
  <c r="AF314" i="4"/>
  <c r="G299" i="4"/>
  <c r="G123" i="4"/>
  <c r="I123" i="4" s="1"/>
  <c r="P279" i="4"/>
  <c r="G446" i="4"/>
  <c r="J446" i="4" s="1"/>
  <c r="AF306" i="4"/>
  <c r="P338" i="4"/>
  <c r="AC338" i="4" s="1"/>
  <c r="P434" i="4"/>
  <c r="AF89" i="4"/>
  <c r="AF134" i="4"/>
  <c r="AF262" i="4"/>
  <c r="AF300" i="4"/>
  <c r="P345" i="4"/>
  <c r="AC345" i="4" s="1"/>
  <c r="P282" i="4"/>
  <c r="Z346" i="4"/>
  <c r="P276" i="4"/>
  <c r="G353" i="4"/>
  <c r="P513" i="4"/>
  <c r="G545" i="4"/>
  <c r="G255" i="4"/>
  <c r="J255" i="4" s="1"/>
  <c r="G243" i="4"/>
  <c r="AC254" i="4"/>
  <c r="AF120" i="4"/>
  <c r="G564" i="4"/>
  <c r="G247" i="4"/>
  <c r="I247" i="4" s="1"/>
  <c r="AC239" i="4"/>
  <c r="AC73" i="4"/>
  <c r="AF335" i="4"/>
  <c r="AF636" i="4"/>
  <c r="AC328" i="4"/>
  <c r="AF685" i="4"/>
  <c r="P338" i="1"/>
  <c r="AC338" i="1" s="1"/>
  <c r="P94" i="1"/>
  <c r="AC94" i="1" s="1"/>
  <c r="P493" i="1"/>
  <c r="AC493" i="1" s="1"/>
  <c r="P165" i="1"/>
  <c r="AC165" i="1" s="1"/>
  <c r="P620" i="1"/>
  <c r="AC620" i="1" s="1"/>
  <c r="P161" i="1"/>
  <c r="AC161" i="1" s="1"/>
  <c r="P414" i="1"/>
  <c r="AC414" i="1" s="1"/>
  <c r="P515" i="1"/>
  <c r="P97" i="1"/>
  <c r="AC97" i="1" s="1"/>
  <c r="P183" i="1"/>
  <c r="AC183" i="1" s="1"/>
  <c r="AC504" i="4"/>
  <c r="AC98" i="4"/>
  <c r="AF153" i="4"/>
  <c r="AF606" i="4"/>
  <c r="AF592" i="4"/>
  <c r="P655" i="1"/>
  <c r="AC655" i="1" s="1"/>
  <c r="P113" i="1"/>
  <c r="AC113" i="1" s="1"/>
  <c r="P681" i="1"/>
  <c r="AC681" i="1" s="1"/>
  <c r="P680" i="1"/>
  <c r="AC680" i="1" s="1"/>
  <c r="P64" i="1"/>
  <c r="AC64" i="1" s="1"/>
  <c r="P245" i="1"/>
  <c r="AC245" i="1" s="1"/>
  <c r="P491" i="1"/>
  <c r="AC491" i="1" s="1"/>
  <c r="P354" i="1"/>
  <c r="AC354" i="1" s="1"/>
  <c r="P600" i="1"/>
  <c r="AC600" i="1" s="1"/>
  <c r="P458" i="1"/>
  <c r="AC458" i="1" s="1"/>
  <c r="AC587" i="4"/>
  <c r="AC456" i="4"/>
  <c r="AF508" i="4"/>
  <c r="AF487" i="4"/>
  <c r="P628" i="1"/>
  <c r="AC628" i="1" s="1"/>
  <c r="P566" i="1"/>
  <c r="AC566" i="1" s="1"/>
  <c r="P40" i="1"/>
  <c r="AC40" i="1" s="1"/>
  <c r="P674" i="1"/>
  <c r="AC674" i="1" s="1"/>
  <c r="P625" i="1"/>
  <c r="AC625" i="1" s="1"/>
  <c r="P601" i="1"/>
  <c r="P407" i="1"/>
  <c r="AC407" i="1" s="1"/>
  <c r="P370" i="1"/>
  <c r="P617" i="1"/>
  <c r="AC617" i="1" s="1"/>
  <c r="AC633" i="4"/>
  <c r="AF376" i="4"/>
  <c r="AC440" i="4"/>
  <c r="AC651" i="4"/>
  <c r="AC457" i="4"/>
  <c r="AF666" i="4"/>
  <c r="P657" i="1"/>
  <c r="AC657" i="1" s="1"/>
  <c r="P604" i="1"/>
  <c r="AC604" i="1" s="1"/>
  <c r="P26" i="1"/>
  <c r="AC26" i="1" s="1"/>
  <c r="P325" i="1"/>
  <c r="AC325" i="1" s="1"/>
  <c r="P573" i="1"/>
  <c r="P188" i="1"/>
  <c r="AC188" i="1" s="1"/>
  <c r="P198" i="1"/>
  <c r="AC198" i="1" s="1"/>
  <c r="P442" i="1"/>
  <c r="AC442" i="1" s="1"/>
  <c r="P614" i="1"/>
  <c r="AC614" i="1" s="1"/>
  <c r="AC690" i="4"/>
  <c r="AF392" i="4"/>
  <c r="AC445" i="4"/>
  <c r="AF653" i="4"/>
  <c r="AF105" i="4"/>
  <c r="AF313" i="4"/>
  <c r="AC60" i="4"/>
  <c r="AC230" i="4"/>
  <c r="P472" i="1"/>
  <c r="P79" i="1"/>
  <c r="AC79" i="1" s="1"/>
  <c r="P437" i="1"/>
  <c r="AC437" i="1" s="1"/>
  <c r="P259" i="1"/>
  <c r="AC259" i="1" s="1"/>
  <c r="P685" i="1"/>
  <c r="P143" i="1"/>
  <c r="AC143" i="1" s="1"/>
  <c r="P675" i="1"/>
  <c r="AC675" i="1" s="1"/>
  <c r="P522" i="1"/>
  <c r="AC522" i="1" s="1"/>
  <c r="P558" i="1"/>
  <c r="AC558" i="1" s="1"/>
  <c r="P659" i="1"/>
  <c r="AC659" i="1" s="1"/>
  <c r="AC344" i="4"/>
  <c r="AC684" i="4"/>
  <c r="AF202" i="4"/>
  <c r="AC368" i="4"/>
  <c r="AC352" i="4"/>
  <c r="P450" i="1"/>
  <c r="AC450" i="1" s="1"/>
  <c r="P78" i="1"/>
  <c r="AC78" i="1" s="1"/>
  <c r="P364" i="1"/>
  <c r="P29" i="1"/>
  <c r="AC29" i="1" s="1"/>
  <c r="P644" i="1"/>
  <c r="AC644" i="1" s="1"/>
  <c r="P280" i="1"/>
  <c r="P187" i="1"/>
  <c r="AC187" i="1" s="1"/>
  <c r="P505" i="1"/>
  <c r="AC505" i="1" s="1"/>
  <c r="P385" i="1"/>
  <c r="P342" i="1"/>
  <c r="AC342" i="1" s="1"/>
  <c r="AF194" i="4"/>
  <c r="AC647" i="4"/>
  <c r="AF191" i="4"/>
  <c r="AC261" i="4"/>
  <c r="AC467" i="4"/>
  <c r="AF384" i="4"/>
  <c r="AC48" i="4"/>
  <c r="AF396" i="4"/>
  <c r="P688" i="1"/>
  <c r="AC688" i="1" s="1"/>
  <c r="P313" i="1"/>
  <c r="AC313" i="1" s="1"/>
  <c r="P120" i="1"/>
  <c r="AC120" i="1" s="1"/>
  <c r="P372" i="1"/>
  <c r="P606" i="1"/>
  <c r="AC606" i="1" s="1"/>
  <c r="P512" i="1"/>
  <c r="AC512" i="1" s="1"/>
  <c r="P676" i="1"/>
  <c r="AC676" i="1" s="1"/>
  <c r="P207" i="1"/>
  <c r="AC207" i="1" s="1"/>
  <c r="P397" i="1"/>
  <c r="AC397" i="1" s="1"/>
  <c r="AC510" i="4"/>
  <c r="AF186" i="4"/>
  <c r="AF127" i="4"/>
  <c r="AC72" i="4"/>
  <c r="AF290" i="4"/>
  <c r="AC86" i="4"/>
  <c r="AF118" i="4"/>
  <c r="AF237" i="4"/>
  <c r="AF254" i="4"/>
  <c r="AF414" i="4"/>
  <c r="AC88" i="4"/>
  <c r="AF581" i="4"/>
  <c r="AC255" i="4"/>
  <c r="AC84" i="4"/>
  <c r="AF289" i="4"/>
  <c r="AF180" i="4"/>
  <c r="AC362" i="4"/>
  <c r="AF143" i="4"/>
  <c r="AF138" i="4"/>
  <c r="AC49" i="4"/>
  <c r="AC635" i="4"/>
  <c r="AF221" i="4"/>
  <c r="AF341" i="4"/>
  <c r="AF677" i="4"/>
  <c r="AC645" i="4"/>
  <c r="AC133" i="4"/>
  <c r="AF172" i="4"/>
  <c r="AF148" i="4"/>
  <c r="AC501" i="4"/>
  <c r="AF82" i="4"/>
  <c r="AF116" i="4"/>
  <c r="AC398" i="4"/>
  <c r="AF696" i="4"/>
  <c r="AC258" i="4"/>
  <c r="AC389" i="4"/>
  <c r="AC394" i="4"/>
  <c r="AC156" i="4"/>
  <c r="AF704" i="4"/>
  <c r="AC469" i="4"/>
  <c r="AF566" i="4"/>
  <c r="AC95" i="4"/>
  <c r="AC277" i="4"/>
  <c r="AC537" i="4"/>
  <c r="AC256" i="4"/>
  <c r="AC77" i="4"/>
  <c r="AF329" i="4"/>
  <c r="AF201" i="4"/>
  <c r="AB552" i="1"/>
  <c r="AA552" i="1"/>
  <c r="AE552" i="1" s="1"/>
  <c r="AA127" i="1"/>
  <c r="AE127" i="1" s="1"/>
  <c r="AB127" i="1"/>
  <c r="AA358" i="1"/>
  <c r="AE358" i="1" s="1"/>
  <c r="AA110" i="1"/>
  <c r="AA225" i="1"/>
  <c r="AE225" i="1" s="1"/>
  <c r="AB225" i="1"/>
  <c r="AB669" i="1"/>
  <c r="AA669" i="1"/>
  <c r="AE669" i="1" s="1"/>
  <c r="AB439" i="1"/>
  <c r="AA439" i="1"/>
  <c r="AE439" i="1" s="1"/>
  <c r="AB243" i="1"/>
  <c r="AA243" i="1"/>
  <c r="AE243" i="1" s="1"/>
  <c r="BB97" i="1"/>
  <c r="BA97" i="1"/>
  <c r="BB79" i="1"/>
  <c r="BA79" i="1"/>
  <c r="AZ79" i="1" s="1"/>
  <c r="AX79" i="1" s="1"/>
  <c r="BB68" i="1"/>
  <c r="BA68" i="1"/>
  <c r="AK519" i="1"/>
  <c r="AI519" i="1"/>
  <c r="AJ519" i="1"/>
  <c r="AJ608" i="1"/>
  <c r="AI608" i="1"/>
  <c r="AH608" i="1" s="1"/>
  <c r="AK608" i="1"/>
  <c r="BA11" i="1"/>
  <c r="AZ11" i="1" s="1"/>
  <c r="AX11" i="1" s="1"/>
  <c r="BB11" i="1"/>
  <c r="AA594" i="1"/>
  <c r="AE594" i="1" s="1"/>
  <c r="AB273" i="1"/>
  <c r="AB238" i="1"/>
  <c r="AA530" i="1"/>
  <c r="AE530" i="1" s="1"/>
  <c r="AB530" i="1"/>
  <c r="BB58" i="1"/>
  <c r="BA58" i="1"/>
  <c r="AZ58" i="1" s="1"/>
  <c r="AX58" i="1" s="1"/>
  <c r="AI643" i="1"/>
  <c r="AJ643" i="1"/>
  <c r="AK643" i="1"/>
  <c r="AB463" i="1"/>
  <c r="AA277" i="1"/>
  <c r="AE277" i="1" s="1"/>
  <c r="AB277" i="1"/>
  <c r="AB235" i="1"/>
  <c r="AA235" i="1"/>
  <c r="AE235" i="1" s="1"/>
  <c r="AA433" i="1"/>
  <c r="AE433" i="1" s="1"/>
  <c r="AB433" i="1"/>
  <c r="BB93" i="1"/>
  <c r="BA93" i="1"/>
  <c r="AZ93" i="1" s="1"/>
  <c r="AX93" i="1" s="1"/>
  <c r="AJ337" i="1"/>
  <c r="AI337" i="1"/>
  <c r="AH337" i="1" s="1"/>
  <c r="BB40" i="1"/>
  <c r="BA40" i="1"/>
  <c r="AZ40" i="1" s="1"/>
  <c r="AX40" i="1" s="1"/>
  <c r="AB245" i="1"/>
  <c r="AA245" i="1"/>
  <c r="AE245" i="1" s="1"/>
  <c r="AB629" i="1"/>
  <c r="AA629" i="1"/>
  <c r="AE629" i="1" s="1"/>
  <c r="AB116" i="1"/>
  <c r="AA116" i="1"/>
  <c r="AE116" i="1" s="1"/>
  <c r="BA54" i="1"/>
  <c r="BB54" i="1"/>
  <c r="AJ557" i="1"/>
  <c r="AI557" i="1"/>
  <c r="AH557" i="1" s="1"/>
  <c r="AK557" i="1"/>
  <c r="AK228" i="1"/>
  <c r="AJ228" i="1"/>
  <c r="BA5" i="1"/>
  <c r="BB5" i="1"/>
  <c r="AA135" i="1"/>
  <c r="AE135" i="1" s="1"/>
  <c r="AA569" i="1"/>
  <c r="AE569" i="1" s="1"/>
  <c r="AB569" i="1"/>
  <c r="AB275" i="1"/>
  <c r="AA275" i="1"/>
  <c r="AE275" i="1" s="1"/>
  <c r="AB237" i="1"/>
  <c r="AA237" i="1"/>
  <c r="AE237" i="1" s="1"/>
  <c r="AK132" i="1"/>
  <c r="AI132" i="1"/>
  <c r="AK131" i="1"/>
  <c r="AJ131" i="1"/>
  <c r="AI131" i="1"/>
  <c r="AH131" i="1" s="1"/>
  <c r="AA323" i="1"/>
  <c r="AE323" i="1" s="1"/>
  <c r="AA628" i="1"/>
  <c r="AE628" i="1" s="1"/>
  <c r="AB628" i="1"/>
  <c r="AB315" i="1"/>
  <c r="AA315" i="1"/>
  <c r="AE315" i="1" s="1"/>
  <c r="AB86" i="1"/>
  <c r="AA86" i="1"/>
  <c r="AE86" i="1" s="1"/>
  <c r="AB375" i="1"/>
  <c r="AA375" i="1"/>
  <c r="AE375" i="1" s="1"/>
  <c r="AB422" i="1"/>
  <c r="AA422" i="1"/>
  <c r="AE422" i="1" s="1"/>
  <c r="AB221" i="1"/>
  <c r="AA221" i="1"/>
  <c r="AE221" i="1" s="1"/>
  <c r="BB24" i="1"/>
  <c r="BA24" i="1"/>
  <c r="AZ24" i="1" s="1"/>
  <c r="AX24" i="1" s="1"/>
  <c r="AI24" i="1"/>
  <c r="AK24" i="1"/>
  <c r="BB30" i="1"/>
  <c r="BA30" i="1"/>
  <c r="AZ30" i="1" s="1"/>
  <c r="AX30" i="1" s="1"/>
  <c r="BB32" i="1"/>
  <c r="BA32" i="1"/>
  <c r="AZ32" i="1" s="1"/>
  <c r="AX32" i="1" s="1"/>
  <c r="BB60" i="1"/>
  <c r="BA60" i="1"/>
  <c r="AZ60" i="1" s="1"/>
  <c r="AX60" i="1" s="1"/>
  <c r="BB105" i="1"/>
  <c r="BA105" i="1"/>
  <c r="AZ105" i="1" s="1"/>
  <c r="AX105" i="1" s="1"/>
  <c r="AB344" i="1"/>
  <c r="AB605" i="1"/>
  <c r="AA605" i="1"/>
  <c r="AE605" i="1" s="1"/>
  <c r="AB75" i="1"/>
  <c r="AB407" i="1"/>
  <c r="AA407" i="1"/>
  <c r="AE407" i="1" s="1"/>
  <c r="AA206" i="1"/>
  <c r="AE206" i="1" s="1"/>
  <c r="AB206" i="1"/>
  <c r="AA587" i="1"/>
  <c r="AE587" i="1" s="1"/>
  <c r="AB587" i="1"/>
  <c r="AB561" i="1"/>
  <c r="AA561" i="1"/>
  <c r="AE561" i="1" s="1"/>
  <c r="BA49" i="1"/>
  <c r="BB49" i="1"/>
  <c r="AI309" i="1"/>
  <c r="AH309" i="1" s="1"/>
  <c r="AB309" i="1" s="1"/>
  <c r="AK309" i="1"/>
  <c r="AJ309" i="1"/>
  <c r="BB56" i="1"/>
  <c r="BA56" i="1"/>
  <c r="AZ56" i="1" s="1"/>
  <c r="AX56" i="1" s="1"/>
  <c r="AB471" i="1"/>
  <c r="AB246" i="1"/>
  <c r="AA246" i="1"/>
  <c r="AE246" i="1" s="1"/>
  <c r="AA577" i="1"/>
  <c r="AE577" i="1" s="1"/>
  <c r="AB577" i="1"/>
  <c r="BA101" i="1"/>
  <c r="AZ101" i="1" s="1"/>
  <c r="AX101" i="1" s="1"/>
  <c r="BB101" i="1"/>
  <c r="AH630" i="1"/>
  <c r="AI526" i="1"/>
  <c r="AK526" i="1"/>
  <c r="AH262" i="1"/>
  <c r="AB196" i="1"/>
  <c r="AH412" i="1"/>
  <c r="AH655" i="1"/>
  <c r="AH123" i="1"/>
  <c r="AH260" i="1"/>
  <c r="AH455" i="1"/>
  <c r="AH362" i="1"/>
  <c r="AH193" i="1"/>
  <c r="AB193" i="1" s="1"/>
  <c r="AH635" i="1"/>
  <c r="AH240" i="1"/>
  <c r="AH349" i="1"/>
  <c r="AH532" i="1"/>
  <c r="AH539" i="1"/>
  <c r="AH586" i="1"/>
  <c r="AH411" i="1"/>
  <c r="AH320" i="1"/>
  <c r="AH350" i="1"/>
  <c r="AH39" i="1"/>
  <c r="AH493" i="1"/>
  <c r="AH308" i="1"/>
  <c r="AH314" i="1"/>
  <c r="AH148" i="1"/>
  <c r="AH356" i="1"/>
  <c r="AB356" i="1" s="1"/>
  <c r="AH205" i="1"/>
  <c r="AH619" i="1"/>
  <c r="AK229" i="1"/>
  <c r="AI229" i="1"/>
  <c r="AH396" i="1"/>
  <c r="AH426" i="1"/>
  <c r="AH160" i="1"/>
  <c r="AH103" i="1"/>
  <c r="AH636" i="1"/>
  <c r="AK678" i="1"/>
  <c r="AI678" i="1"/>
  <c r="AH678" i="1" s="1"/>
  <c r="AI178" i="1"/>
  <c r="AJ178" i="1"/>
  <c r="AH178" i="1" s="1"/>
  <c r="AK178" i="1"/>
  <c r="AB382" i="1"/>
  <c r="AH212" i="1"/>
  <c r="AH620" i="1"/>
  <c r="AH187" i="1"/>
  <c r="AH572" i="1"/>
  <c r="AH431" i="1"/>
  <c r="AH61" i="1"/>
  <c r="AH387" i="1"/>
  <c r="AA387" i="1" s="1"/>
  <c r="AE387" i="1" s="1"/>
  <c r="AH222" i="1"/>
  <c r="AH553" i="1"/>
  <c r="AH168" i="1"/>
  <c r="AH192" i="1"/>
  <c r="AA515" i="1"/>
  <c r="AH378" i="1"/>
  <c r="AH194" i="1"/>
  <c r="AH556" i="1"/>
  <c r="AH688" i="1"/>
  <c r="AI129" i="1"/>
  <c r="AK129" i="1"/>
  <c r="AI100" i="1"/>
  <c r="AH100" i="1" s="1"/>
  <c r="AK100" i="1"/>
  <c r="AB188" i="1"/>
  <c r="AB640" i="1"/>
  <c r="AH306" i="1"/>
  <c r="AH201" i="1"/>
  <c r="AH654" i="1"/>
  <c r="AH46" i="1"/>
  <c r="AH251" i="1"/>
  <c r="AH584" i="1"/>
  <c r="AH247" i="1"/>
  <c r="AH606" i="1"/>
  <c r="AH574" i="1"/>
  <c r="AH122" i="1"/>
  <c r="AH261" i="1"/>
  <c r="AH224" i="1"/>
  <c r="AH555" i="1"/>
  <c r="AH108" i="1"/>
  <c r="AH535" i="1"/>
  <c r="AH203" i="1"/>
  <c r="AH267" i="1"/>
  <c r="AH525" i="1"/>
  <c r="AH183" i="1"/>
  <c r="AH383" i="1"/>
  <c r="AH509" i="1"/>
  <c r="AH190" i="1"/>
  <c r="AH385" i="1"/>
  <c r="AH106" i="1"/>
  <c r="AH63" i="1"/>
  <c r="AA63" i="1" s="1"/>
  <c r="AE63" i="1" s="1"/>
  <c r="AH186" i="1"/>
  <c r="AH449" i="1"/>
  <c r="AJ526" i="1"/>
  <c r="AI361" i="1"/>
  <c r="AJ361" i="1"/>
  <c r="AK340" i="1"/>
  <c r="AI340" i="1"/>
  <c r="AH340" i="1" s="1"/>
  <c r="AB340" i="1" s="1"/>
  <c r="AJ236" i="1"/>
  <c r="AH236" i="1" s="1"/>
  <c r="AK236" i="1"/>
  <c r="AJ461" i="1"/>
  <c r="AH461" i="1" s="1"/>
  <c r="AK461" i="1"/>
  <c r="AH59" i="1"/>
  <c r="AB89" i="1"/>
  <c r="AH87" i="1"/>
  <c r="AH84" i="1"/>
  <c r="AH440" i="1"/>
  <c r="AA440" i="1" s="1"/>
  <c r="AE440" i="1" s="1"/>
  <c r="AH312" i="1"/>
  <c r="AJ630" i="1"/>
  <c r="AK341" i="1"/>
  <c r="AI341" i="1"/>
  <c r="AJ582" i="1"/>
  <c r="AH582" i="1" s="1"/>
  <c r="AK582" i="1"/>
  <c r="AI603" i="1"/>
  <c r="AJ603" i="1"/>
  <c r="AK603" i="1"/>
  <c r="AJ592" i="1"/>
  <c r="AH592" i="1" s="1"/>
  <c r="AK592" i="1"/>
  <c r="BA28" i="1"/>
  <c r="BB28" i="1"/>
  <c r="AA534" i="1"/>
  <c r="AE534" i="1" s="1"/>
  <c r="AH394" i="1"/>
  <c r="AB394" i="1" s="1"/>
  <c r="AH544" i="1"/>
  <c r="AH374" i="1"/>
  <c r="AH145" i="1"/>
  <c r="AH392" i="1"/>
  <c r="AH291" i="1"/>
  <c r="AH218" i="1"/>
  <c r="AA218" i="1" s="1"/>
  <c r="AH427" i="1"/>
  <c r="AH591" i="1"/>
  <c r="AH71" i="1"/>
  <c r="AH216" i="1"/>
  <c r="AH675" i="1"/>
  <c r="AH540" i="1"/>
  <c r="AH278" i="1"/>
  <c r="AH445" i="1"/>
  <c r="AH165" i="1"/>
  <c r="AK630" i="1"/>
  <c r="AK319" i="1"/>
  <c r="AJ319" i="1"/>
  <c r="AH319" i="1" s="1"/>
  <c r="AH454" i="1"/>
  <c r="AH163" i="1"/>
  <c r="AH663" i="1"/>
  <c r="AR363" i="1"/>
  <c r="AQ363" i="1" s="1"/>
  <c r="AP363" i="1" s="1"/>
  <c r="AO363" i="1" s="1"/>
  <c r="AN363" i="1" s="1"/>
  <c r="AM363" i="1" s="1"/>
  <c r="AL363" i="1" s="1"/>
  <c r="AS512" i="1"/>
  <c r="AR512" i="1" s="1"/>
  <c r="AQ512" i="1" s="1"/>
  <c r="AP512" i="1" s="1"/>
  <c r="AO512" i="1" s="1"/>
  <c r="AN512" i="1" s="1"/>
  <c r="AM512" i="1" s="1"/>
  <c r="AL512" i="1" s="1"/>
  <c r="BK98" i="1"/>
  <c r="BJ98" i="1" s="1"/>
  <c r="BI98" i="1" s="1"/>
  <c r="BH98" i="1" s="1"/>
  <c r="BG98" i="1" s="1"/>
  <c r="BF98" i="1" s="1"/>
  <c r="BE98" i="1" s="1"/>
  <c r="BD98" i="1" s="1"/>
  <c r="BC98" i="1" s="1"/>
  <c r="AS85" i="1"/>
  <c r="AR85" i="1" s="1"/>
  <c r="AQ85" i="1" s="1"/>
  <c r="AP85" i="1" s="1"/>
  <c r="AO85" i="1" s="1"/>
  <c r="AN85" i="1" s="1"/>
  <c r="AM85" i="1" s="1"/>
  <c r="AL85" i="1" s="1"/>
  <c r="Z632" i="1"/>
  <c r="AU632" i="1"/>
  <c r="AT632" i="1" s="1"/>
  <c r="AS632" i="1" s="1"/>
  <c r="AR632" i="1" s="1"/>
  <c r="AQ632" i="1" s="1"/>
  <c r="AP632" i="1" s="1"/>
  <c r="AO632" i="1" s="1"/>
  <c r="AN632" i="1" s="1"/>
  <c r="AM632" i="1" s="1"/>
  <c r="AL632" i="1" s="1"/>
  <c r="AU434" i="1"/>
  <c r="AT434" i="1" s="1"/>
  <c r="AS434" i="1" s="1"/>
  <c r="AR434" i="1" s="1"/>
  <c r="AQ434" i="1" s="1"/>
  <c r="AP434" i="1" s="1"/>
  <c r="AO434" i="1" s="1"/>
  <c r="AN434" i="1" s="1"/>
  <c r="AM434" i="1" s="1"/>
  <c r="AL434" i="1" s="1"/>
  <c r="Z434" i="1"/>
  <c r="G434" i="1"/>
  <c r="J434" i="1" s="1"/>
  <c r="Z486" i="1"/>
  <c r="G486" i="1"/>
  <c r="AU486" i="1"/>
  <c r="AT486" i="1" s="1"/>
  <c r="AS486" i="1" s="1"/>
  <c r="AR486" i="1" s="1"/>
  <c r="AQ486" i="1" s="1"/>
  <c r="AP486" i="1" s="1"/>
  <c r="AO486" i="1" s="1"/>
  <c r="AN486" i="1" s="1"/>
  <c r="AM486" i="1" s="1"/>
  <c r="AL486" i="1" s="1"/>
  <c r="AU417" i="1"/>
  <c r="Z417" i="1"/>
  <c r="G417" i="1"/>
  <c r="AQ588" i="1"/>
  <c r="AP588" i="1" s="1"/>
  <c r="AO588" i="1" s="1"/>
  <c r="AN588" i="1" s="1"/>
  <c r="AM588" i="1" s="1"/>
  <c r="AL588" i="1" s="1"/>
  <c r="BJ89" i="1"/>
  <c r="BI89" i="1" s="1"/>
  <c r="BH89" i="1" s="1"/>
  <c r="BG89" i="1" s="1"/>
  <c r="BF89" i="1" s="1"/>
  <c r="BE89" i="1" s="1"/>
  <c r="BD89" i="1" s="1"/>
  <c r="BC89" i="1" s="1"/>
  <c r="Z693" i="1"/>
  <c r="G693" i="1"/>
  <c r="AU693" i="1"/>
  <c r="AT85" i="1"/>
  <c r="Z682" i="1"/>
  <c r="G682" i="1"/>
  <c r="AU682" i="1"/>
  <c r="Z249" i="1"/>
  <c r="AA249" i="1" s="1"/>
  <c r="G249" i="1"/>
  <c r="Z703" i="1"/>
  <c r="AU703" i="1"/>
  <c r="AT703" i="1" s="1"/>
  <c r="AS703" i="1" s="1"/>
  <c r="AR703" i="1" s="1"/>
  <c r="AQ703" i="1" s="1"/>
  <c r="AP703" i="1" s="1"/>
  <c r="AO703" i="1" s="1"/>
  <c r="AN703" i="1" s="1"/>
  <c r="AM703" i="1" s="1"/>
  <c r="AL703" i="1" s="1"/>
  <c r="Z692" i="1"/>
  <c r="AU692" i="1"/>
  <c r="AT692" i="1" s="1"/>
  <c r="AS692" i="1" s="1"/>
  <c r="AR692" i="1" s="1"/>
  <c r="AQ692" i="1" s="1"/>
  <c r="AP692" i="1" s="1"/>
  <c r="AO692" i="1" s="1"/>
  <c r="AN692" i="1" s="1"/>
  <c r="AM692" i="1" s="1"/>
  <c r="AL692" i="1" s="1"/>
  <c r="G692" i="1"/>
  <c r="H113" i="1"/>
  <c r="G44" i="1"/>
  <c r="I44" i="1" s="1"/>
  <c r="Z44" i="1"/>
  <c r="AU44" i="1"/>
  <c r="AU60" i="1"/>
  <c r="G60" i="1"/>
  <c r="Z60" i="1"/>
  <c r="AU76" i="1"/>
  <c r="AT76" i="1" s="1"/>
  <c r="AS76" i="1" s="1"/>
  <c r="AR76" i="1" s="1"/>
  <c r="AQ76" i="1" s="1"/>
  <c r="AP76" i="1" s="1"/>
  <c r="AO76" i="1" s="1"/>
  <c r="AN76" i="1" s="1"/>
  <c r="AM76" i="1" s="1"/>
  <c r="AL76" i="1" s="1"/>
  <c r="AI76" i="1" s="1"/>
  <c r="G76" i="1"/>
  <c r="I76" i="1" s="1"/>
  <c r="G124" i="1"/>
  <c r="Z124" i="1"/>
  <c r="AU124" i="1"/>
  <c r="Z156" i="1"/>
  <c r="AU156" i="1"/>
  <c r="BK89" i="1"/>
  <c r="AU694" i="1"/>
  <c r="Z694" i="1"/>
  <c r="G694" i="1"/>
  <c r="F311" i="1"/>
  <c r="E532" i="2"/>
  <c r="E492" i="2"/>
  <c r="F226" i="1"/>
  <c r="G196" i="1"/>
  <c r="Z196" i="1"/>
  <c r="AA196" i="1" s="1"/>
  <c r="F176" i="1"/>
  <c r="E467" i="2"/>
  <c r="G85" i="1"/>
  <c r="Z85" i="1"/>
  <c r="F70" i="1"/>
  <c r="E382" i="2"/>
  <c r="F545" i="1"/>
  <c r="E247" i="2"/>
  <c r="G443" i="1"/>
  <c r="I443" i="1" s="1"/>
  <c r="Z443" i="1"/>
  <c r="G664" i="1"/>
  <c r="Z664" i="1"/>
  <c r="AA664" i="1" s="1"/>
  <c r="AE664" i="1" s="1"/>
  <c r="G112" i="1"/>
  <c r="I112" i="1" s="1"/>
  <c r="E139" i="2"/>
  <c r="F513" i="1"/>
  <c r="E344" i="2"/>
  <c r="G122" i="1"/>
  <c r="I122" i="1" s="1"/>
  <c r="E256" i="2"/>
  <c r="E350" i="2"/>
  <c r="G182" i="1"/>
  <c r="Z182" i="1"/>
  <c r="AA182" i="1" s="1"/>
  <c r="AE182" i="1" s="1"/>
  <c r="G110" i="1"/>
  <c r="Z110" i="1"/>
  <c r="G665" i="1"/>
  <c r="K665" i="1" s="1"/>
  <c r="Z665" i="1"/>
  <c r="G676" i="1"/>
  <c r="J676" i="1" s="1"/>
  <c r="Z676" i="1"/>
  <c r="G464" i="1"/>
  <c r="Z464" i="1"/>
  <c r="AA464" i="1" s="1"/>
  <c r="AC223" i="1"/>
  <c r="P713" i="1"/>
  <c r="F317" i="1"/>
  <c r="P317" i="1" s="1"/>
  <c r="E104" i="2"/>
  <c r="E454" i="2"/>
  <c r="F157" i="1"/>
  <c r="G115" i="1"/>
  <c r="I115" i="1" s="1"/>
  <c r="Z115" i="1"/>
  <c r="G83" i="1"/>
  <c r="Z83" i="1"/>
  <c r="AA83" i="1" s="1"/>
  <c r="AE83" i="1" s="1"/>
  <c r="G532" i="1"/>
  <c r="Z532" i="1"/>
  <c r="Z463" i="1"/>
  <c r="AA463" i="1" s="1"/>
  <c r="G463" i="1"/>
  <c r="I463" i="1" s="1"/>
  <c r="F589" i="1"/>
  <c r="E615" i="2"/>
  <c r="G615" i="1"/>
  <c r="Z615" i="1"/>
  <c r="AA615" i="1" s="1"/>
  <c r="AE615" i="1" s="1"/>
  <c r="G627" i="1"/>
  <c r="Z627" i="1"/>
  <c r="AA627" i="1" s="1"/>
  <c r="AC498" i="1"/>
  <c r="G415" i="1"/>
  <c r="Z209" i="1"/>
  <c r="AA209" i="1" s="1"/>
  <c r="AE209" i="1" s="1"/>
  <c r="G63" i="1"/>
  <c r="Z232" i="1"/>
  <c r="AA232" i="1" s="1"/>
  <c r="AE232" i="1" s="1"/>
  <c r="E355" i="2"/>
  <c r="G244" i="1"/>
  <c r="J244" i="1" s="1"/>
  <c r="Z244" i="1"/>
  <c r="AA244" i="1" s="1"/>
  <c r="G162" i="1"/>
  <c r="Z162" i="1"/>
  <c r="AA162" i="1" s="1"/>
  <c r="G109" i="1"/>
  <c r="Z109" i="1"/>
  <c r="AA109" i="1" s="1"/>
  <c r="G97" i="1"/>
  <c r="I97" i="1" s="1"/>
  <c r="Z97" i="1"/>
  <c r="F47" i="1"/>
  <c r="E12" i="2"/>
  <c r="F524" i="1"/>
  <c r="E229" i="2"/>
  <c r="Z455" i="1"/>
  <c r="AA455" i="1" s="1"/>
  <c r="G455" i="1"/>
  <c r="G428" i="1"/>
  <c r="I428" i="1" s="1"/>
  <c r="Z428" i="1"/>
  <c r="E61" i="2"/>
  <c r="F347" i="1"/>
  <c r="E129" i="2"/>
  <c r="F335" i="1"/>
  <c r="E119" i="2"/>
  <c r="F266" i="1"/>
  <c r="AU266" i="1" s="1"/>
  <c r="E517" i="2"/>
  <c r="G212" i="1"/>
  <c r="Z212" i="1"/>
  <c r="AA212" i="1" s="1"/>
  <c r="G155" i="1"/>
  <c r="Z155" i="1"/>
  <c r="AA155" i="1" s="1"/>
  <c r="AE155" i="1" s="1"/>
  <c r="G114" i="1"/>
  <c r="H114" i="1" s="1"/>
  <c r="Z114" i="1"/>
  <c r="G89" i="1"/>
  <c r="I89" i="1" s="1"/>
  <c r="Z89" i="1"/>
  <c r="AA89" i="1" s="1"/>
  <c r="AE89" i="1" s="1"/>
  <c r="G568" i="1"/>
  <c r="Z568" i="1"/>
  <c r="AA568" i="1" s="1"/>
  <c r="G537" i="1"/>
  <c r="Z537" i="1"/>
  <c r="AA537" i="1" s="1"/>
  <c r="Z484" i="1"/>
  <c r="AA484" i="1" s="1"/>
  <c r="AE484" i="1" s="1"/>
  <c r="G484" i="1"/>
  <c r="F479" i="1"/>
  <c r="E206" i="2"/>
  <c r="F467" i="1"/>
  <c r="E201" i="2"/>
  <c r="G461" i="1"/>
  <c r="Z461" i="1"/>
  <c r="AA461" i="1" s="1"/>
  <c r="Z658" i="1"/>
  <c r="AA658" i="1" s="1"/>
  <c r="AE658" i="1" s="1"/>
  <c r="G658" i="1"/>
  <c r="G683" i="1"/>
  <c r="Z683" i="1"/>
  <c r="AA683" i="1" s="1"/>
  <c r="AC372" i="1"/>
  <c r="E136" i="2"/>
  <c r="Z34" i="1"/>
  <c r="G404" i="1"/>
  <c r="Z404" i="1"/>
  <c r="AA404" i="1" s="1"/>
  <c r="Z242" i="1"/>
  <c r="AA242" i="1" s="1"/>
  <c r="G242" i="1"/>
  <c r="G173" i="1"/>
  <c r="Z173" i="1"/>
  <c r="AA173" i="1" s="1"/>
  <c r="G126" i="1"/>
  <c r="Z126" i="1"/>
  <c r="AA126" i="1" s="1"/>
  <c r="F95" i="1"/>
  <c r="E405" i="2"/>
  <c r="G573" i="1"/>
  <c r="Z573" i="1"/>
  <c r="AA573" i="1" s="1"/>
  <c r="G536" i="1"/>
  <c r="Z536" i="1"/>
  <c r="AA536" i="1" s="1"/>
  <c r="G503" i="1"/>
  <c r="Z503" i="1"/>
  <c r="AA503" i="1" s="1"/>
  <c r="AE503" i="1" s="1"/>
  <c r="Z579" i="1"/>
  <c r="AA579" i="1" s="1"/>
  <c r="AE579" i="1" s="1"/>
  <c r="G579" i="1"/>
  <c r="G300" i="1"/>
  <c r="I300" i="1" s="1"/>
  <c r="Z300" i="1"/>
  <c r="F295" i="1"/>
  <c r="E84" i="2"/>
  <c r="Z282" i="1"/>
  <c r="G282" i="1"/>
  <c r="I282" i="1" s="1"/>
  <c r="Z234" i="1"/>
  <c r="AA234" i="1" s="1"/>
  <c r="G234" i="1"/>
  <c r="G149" i="1"/>
  <c r="Z149" i="1"/>
  <c r="AA149" i="1" s="1"/>
  <c r="F58" i="1"/>
  <c r="E373" i="2"/>
  <c r="G528" i="1"/>
  <c r="Z528" i="1"/>
  <c r="AA528" i="1" s="1"/>
  <c r="AE528" i="1" s="1"/>
  <c r="Z515" i="1"/>
  <c r="G515" i="1"/>
  <c r="F508" i="1"/>
  <c r="E592" i="2"/>
  <c r="G431" i="1"/>
  <c r="I431" i="1" s="1"/>
  <c r="Z431" i="1"/>
  <c r="AA431" i="1" s="1"/>
  <c r="AE431" i="1" s="1"/>
  <c r="G425" i="1"/>
  <c r="Z425" i="1"/>
  <c r="AA425" i="1" s="1"/>
  <c r="F607" i="1"/>
  <c r="E281" i="2"/>
  <c r="Z438" i="1"/>
  <c r="AA438" i="1" s="1"/>
  <c r="AE438" i="1" s="1"/>
  <c r="Z309" i="1"/>
  <c r="AA309" i="1" s="1"/>
  <c r="AE309" i="1" s="1"/>
  <c r="Z369" i="1"/>
  <c r="AA369" i="1" s="1"/>
  <c r="AE369" i="1" s="1"/>
  <c r="Z649" i="1"/>
  <c r="AA649" i="1" s="1"/>
  <c r="AE649" i="1" s="1"/>
  <c r="Z557" i="1"/>
  <c r="Z141" i="1"/>
  <c r="AA141" i="1" s="1"/>
  <c r="AE141" i="1" s="1"/>
  <c r="E487" i="2"/>
  <c r="F220" i="1"/>
  <c r="E486" i="2"/>
  <c r="Z93" i="1"/>
  <c r="G93" i="1"/>
  <c r="I93" i="1" s="1"/>
  <c r="G572" i="1"/>
  <c r="Z572" i="1"/>
  <c r="G601" i="1"/>
  <c r="Z601" i="1"/>
  <c r="F641" i="1"/>
  <c r="E305" i="2"/>
  <c r="E711" i="1"/>
  <c r="F711" i="1" s="1"/>
  <c r="Z711" i="1" s="1"/>
  <c r="E359" i="2"/>
  <c r="E708" i="1"/>
  <c r="F708" i="1" s="1"/>
  <c r="E699" i="1"/>
  <c r="F699" i="1" s="1"/>
  <c r="E713" i="1"/>
  <c r="F713" i="1" s="1"/>
  <c r="Z713" i="1" s="1"/>
  <c r="E710" i="1"/>
  <c r="F710" i="1" s="1"/>
  <c r="E706" i="1"/>
  <c r="F706" i="1" s="1"/>
  <c r="E691" i="1"/>
  <c r="F691" i="1" s="1"/>
  <c r="E712" i="1"/>
  <c r="F712" i="1" s="1"/>
  <c r="AU712" i="1" s="1"/>
  <c r="E707" i="1"/>
  <c r="F707" i="1" s="1"/>
  <c r="AD466" i="4"/>
  <c r="BW34" i="4"/>
  <c r="BV34" i="4"/>
  <c r="BU132" i="4"/>
  <c r="BU220" i="4"/>
  <c r="AH249" i="4"/>
  <c r="BU212" i="4"/>
  <c r="AH336" i="4"/>
  <c r="BW207" i="4"/>
  <c r="BV207" i="4"/>
  <c r="BV94" i="4"/>
  <c r="BW94" i="4"/>
  <c r="BU134" i="4"/>
  <c r="BS134" i="4" s="1"/>
  <c r="BW174" i="4"/>
  <c r="BV174" i="4"/>
  <c r="BV97" i="4"/>
  <c r="BW97" i="4"/>
  <c r="BV65" i="4"/>
  <c r="BU65" i="4" s="1"/>
  <c r="BS65" i="4" s="1"/>
  <c r="BW65" i="4"/>
  <c r="BV118" i="4"/>
  <c r="BW118" i="4"/>
  <c r="BU150" i="4"/>
  <c r="BS150" i="4" s="1"/>
  <c r="BW231" i="4"/>
  <c r="BV231" i="4"/>
  <c r="BU231" i="4" s="1"/>
  <c r="BS231" i="4" s="1"/>
  <c r="AH423" i="4"/>
  <c r="AA423" i="4" s="1"/>
  <c r="BV191" i="4"/>
  <c r="BU191" i="4" s="1"/>
  <c r="BS191" i="4" s="1"/>
  <c r="AH179" i="4"/>
  <c r="AC136" i="4"/>
  <c r="AF136" i="4"/>
  <c r="AF226" i="4"/>
  <c r="AC226" i="4"/>
  <c r="AC683" i="4"/>
  <c r="I62" i="4"/>
  <c r="AC62" i="4"/>
  <c r="P22" i="4"/>
  <c r="AU22" i="4"/>
  <c r="AT22" i="4" s="1"/>
  <c r="AS22" i="4" s="1"/>
  <c r="AR22" i="4" s="1"/>
  <c r="AQ22" i="4" s="1"/>
  <c r="AP22" i="4" s="1"/>
  <c r="AO22" i="4" s="1"/>
  <c r="AN22" i="4" s="1"/>
  <c r="AM22" i="4" s="1"/>
  <c r="AL22" i="4" s="1"/>
  <c r="G31" i="4"/>
  <c r="Z31" i="4"/>
  <c r="AF425" i="4"/>
  <c r="AC425" i="4"/>
  <c r="AF104" i="4"/>
  <c r="AC104" i="4"/>
  <c r="Z54" i="4"/>
  <c r="G54" i="4"/>
  <c r="G79" i="4"/>
  <c r="Z79" i="4"/>
  <c r="P79" i="4"/>
  <c r="G40" i="4"/>
  <c r="P40" i="4"/>
  <c r="AC413" i="4"/>
  <c r="AF413" i="4"/>
  <c r="AC388" i="4"/>
  <c r="AF388" i="4"/>
  <c r="AC66" i="4"/>
  <c r="AF66" i="4"/>
  <c r="K688" i="4"/>
  <c r="AC688" i="4"/>
  <c r="BB15" i="4"/>
  <c r="BN27" i="4" s="1"/>
  <c r="BB18" i="4"/>
  <c r="AC703" i="4"/>
  <c r="AF703" i="4"/>
  <c r="AC646" i="4"/>
  <c r="AF646" i="4"/>
  <c r="AF444" i="4"/>
  <c r="AC444" i="4"/>
  <c r="I211" i="4"/>
  <c r="G570" i="4"/>
  <c r="Z570" i="4"/>
  <c r="P570" i="4"/>
  <c r="Z563" i="4"/>
  <c r="G563" i="4"/>
  <c r="G355" i="4"/>
  <c r="P355" i="4"/>
  <c r="P291" i="4"/>
  <c r="G291" i="4"/>
  <c r="Z271" i="4"/>
  <c r="G271" i="4"/>
  <c r="Z263" i="4"/>
  <c r="G263" i="4"/>
  <c r="Z103" i="4"/>
  <c r="G103" i="4"/>
  <c r="P660" i="4"/>
  <c r="Z660" i="4"/>
  <c r="G660" i="4"/>
  <c r="AU213" i="4"/>
  <c r="AT213" i="4" s="1"/>
  <c r="AS213" i="4" s="1"/>
  <c r="AR213" i="4" s="1"/>
  <c r="AQ213" i="4" s="1"/>
  <c r="AP213" i="4" s="1"/>
  <c r="AO213" i="4" s="1"/>
  <c r="AN213" i="4" s="1"/>
  <c r="AM213" i="4" s="1"/>
  <c r="AL213" i="4" s="1"/>
  <c r="AU245" i="4"/>
  <c r="AU206" i="4"/>
  <c r="AT206" i="4" s="1"/>
  <c r="AS206" i="4" s="1"/>
  <c r="AR206" i="4" s="1"/>
  <c r="AQ206" i="4" s="1"/>
  <c r="AP206" i="4" s="1"/>
  <c r="AO206" i="4" s="1"/>
  <c r="AN206" i="4" s="1"/>
  <c r="AM206" i="4" s="1"/>
  <c r="AL206" i="4" s="1"/>
  <c r="AU196" i="4"/>
  <c r="AU194" i="4"/>
  <c r="AT194" i="4" s="1"/>
  <c r="AS194" i="4" s="1"/>
  <c r="AR194" i="4" s="1"/>
  <c r="AQ194" i="4" s="1"/>
  <c r="AP194" i="4" s="1"/>
  <c r="AO194" i="4" s="1"/>
  <c r="AN194" i="4" s="1"/>
  <c r="AM194" i="4" s="1"/>
  <c r="AL194" i="4" s="1"/>
  <c r="AU216" i="4"/>
  <c r="AU235" i="4"/>
  <c r="AU176" i="4"/>
  <c r="AT176" i="4" s="1"/>
  <c r="AS176" i="4" s="1"/>
  <c r="AR176" i="4" s="1"/>
  <c r="AQ176" i="4" s="1"/>
  <c r="AP176" i="4" s="1"/>
  <c r="AO176" i="4" s="1"/>
  <c r="AN176" i="4" s="1"/>
  <c r="AM176" i="4" s="1"/>
  <c r="AL176" i="4" s="1"/>
  <c r="AU171" i="4"/>
  <c r="AT171" i="4" s="1"/>
  <c r="AS171" i="4" s="1"/>
  <c r="AR171" i="4" s="1"/>
  <c r="AQ171" i="4" s="1"/>
  <c r="AP171" i="4" s="1"/>
  <c r="AO171" i="4" s="1"/>
  <c r="AN171" i="4" s="1"/>
  <c r="AM171" i="4" s="1"/>
  <c r="AL171" i="4" s="1"/>
  <c r="AU166" i="4"/>
  <c r="AU180" i="4"/>
  <c r="AU138" i="4"/>
  <c r="AU106" i="4"/>
  <c r="AU115" i="4"/>
  <c r="AT115" i="4" s="1"/>
  <c r="AS115" i="4" s="1"/>
  <c r="AR115" i="4" s="1"/>
  <c r="AQ115" i="4" s="1"/>
  <c r="AP115" i="4" s="1"/>
  <c r="AO115" i="4" s="1"/>
  <c r="AN115" i="4" s="1"/>
  <c r="AM115" i="4" s="1"/>
  <c r="AL115" i="4" s="1"/>
  <c r="AU153" i="4"/>
  <c r="AU74" i="4"/>
  <c r="AU84" i="4"/>
  <c r="AU88" i="4"/>
  <c r="AU76" i="4"/>
  <c r="AT76" i="4" s="1"/>
  <c r="AS76" i="4" s="1"/>
  <c r="AR76" i="4" s="1"/>
  <c r="AQ76" i="4" s="1"/>
  <c r="AP76" i="4" s="1"/>
  <c r="AO76" i="4" s="1"/>
  <c r="AN76" i="4" s="1"/>
  <c r="AM76" i="4" s="1"/>
  <c r="AL76" i="4" s="1"/>
  <c r="AU25" i="4"/>
  <c r="AU57" i="4"/>
  <c r="AU67" i="4"/>
  <c r="AU54" i="4"/>
  <c r="AU36" i="4"/>
  <c r="AT36" i="4" s="1"/>
  <c r="AS36" i="4" s="1"/>
  <c r="AR36" i="4" s="1"/>
  <c r="AQ36" i="4" s="1"/>
  <c r="AP36" i="4" s="1"/>
  <c r="AO36" i="4" s="1"/>
  <c r="AN36" i="4" s="1"/>
  <c r="AM36" i="4" s="1"/>
  <c r="AL36" i="4" s="1"/>
  <c r="AU56" i="4"/>
  <c r="P347" i="4"/>
  <c r="AF224" i="4"/>
  <c r="AC224" i="4"/>
  <c r="I224" i="4"/>
  <c r="Z577" i="4"/>
  <c r="G577" i="4"/>
  <c r="P555" i="4"/>
  <c r="AF555" i="4" s="1"/>
  <c r="G555" i="4"/>
  <c r="Z555" i="4"/>
  <c r="Z549" i="4"/>
  <c r="P549" i="4"/>
  <c r="G523" i="4"/>
  <c r="P523" i="4"/>
  <c r="Z523" i="4"/>
  <c r="Z517" i="4"/>
  <c r="P517" i="4"/>
  <c r="G517" i="4"/>
  <c r="G491" i="4"/>
  <c r="P491" i="4"/>
  <c r="Z491" i="4"/>
  <c r="Z485" i="4"/>
  <c r="P485" i="4"/>
  <c r="AF485" i="4" s="1"/>
  <c r="G459" i="4"/>
  <c r="P459" i="4"/>
  <c r="Z459" i="4"/>
  <c r="G453" i="4"/>
  <c r="Z453" i="4"/>
  <c r="P453" i="4"/>
  <c r="AF453" i="4" s="1"/>
  <c r="Z391" i="4"/>
  <c r="P391" i="4"/>
  <c r="G391" i="4"/>
  <c r="Z383" i="4"/>
  <c r="G383" i="4"/>
  <c r="J383" i="4" s="1"/>
  <c r="P383" i="4"/>
  <c r="AF383" i="4" s="1"/>
  <c r="Z375" i="4"/>
  <c r="G375" i="4"/>
  <c r="P375" i="4"/>
  <c r="Z270" i="4"/>
  <c r="P270" i="4"/>
  <c r="I176" i="4"/>
  <c r="AF176" i="4"/>
  <c r="G170" i="4"/>
  <c r="P170" i="4"/>
  <c r="P163" i="4"/>
  <c r="G163" i="4"/>
  <c r="Z604" i="4"/>
  <c r="P604" i="4"/>
  <c r="AU453" i="4"/>
  <c r="AU446" i="4"/>
  <c r="AT446" i="4" s="1"/>
  <c r="AS446" i="4" s="1"/>
  <c r="AR446" i="4" s="1"/>
  <c r="AQ446" i="4" s="1"/>
  <c r="AP446" i="4" s="1"/>
  <c r="AO446" i="4" s="1"/>
  <c r="AN446" i="4" s="1"/>
  <c r="AM446" i="4" s="1"/>
  <c r="AL446" i="4" s="1"/>
  <c r="AU465" i="4"/>
  <c r="AU365" i="4"/>
  <c r="AU452" i="4"/>
  <c r="AU362" i="4"/>
  <c r="AU401" i="4"/>
  <c r="AU350" i="4"/>
  <c r="AU429" i="4"/>
  <c r="AT429" i="4" s="1"/>
  <c r="AS429" i="4" s="1"/>
  <c r="AR429" i="4" s="1"/>
  <c r="AQ429" i="4" s="1"/>
  <c r="AP429" i="4" s="1"/>
  <c r="AO429" i="4" s="1"/>
  <c r="AN429" i="4" s="1"/>
  <c r="AM429" i="4" s="1"/>
  <c r="AL429" i="4" s="1"/>
  <c r="AU366" i="4"/>
  <c r="AU384" i="4"/>
  <c r="AU403" i="4"/>
  <c r="AT403" i="4" s="1"/>
  <c r="AS403" i="4" s="1"/>
  <c r="AR403" i="4" s="1"/>
  <c r="AQ403" i="4" s="1"/>
  <c r="AP403" i="4" s="1"/>
  <c r="AO403" i="4" s="1"/>
  <c r="AN403" i="4" s="1"/>
  <c r="AM403" i="4" s="1"/>
  <c r="AL403" i="4" s="1"/>
  <c r="AU329" i="4"/>
  <c r="AU406" i="4"/>
  <c r="AU338" i="4"/>
  <c r="AU310" i="4"/>
  <c r="AU335" i="4"/>
  <c r="AT335" i="4" s="1"/>
  <c r="AS335" i="4" s="1"/>
  <c r="AR335" i="4" s="1"/>
  <c r="AQ335" i="4" s="1"/>
  <c r="AP335" i="4" s="1"/>
  <c r="AO335" i="4" s="1"/>
  <c r="AN335" i="4" s="1"/>
  <c r="AM335" i="4" s="1"/>
  <c r="AL335" i="4" s="1"/>
  <c r="AU339" i="4"/>
  <c r="AT339" i="4" s="1"/>
  <c r="AS339" i="4" s="1"/>
  <c r="AR339" i="4" s="1"/>
  <c r="AQ339" i="4" s="1"/>
  <c r="AP339" i="4" s="1"/>
  <c r="AO339" i="4" s="1"/>
  <c r="AN339" i="4" s="1"/>
  <c r="AM339" i="4" s="1"/>
  <c r="AL339" i="4" s="1"/>
  <c r="AU342" i="4"/>
  <c r="AU275" i="4"/>
  <c r="AU304" i="4"/>
  <c r="AT304" i="4" s="1"/>
  <c r="AS304" i="4" s="1"/>
  <c r="AR304" i="4" s="1"/>
  <c r="AQ304" i="4" s="1"/>
  <c r="AP304" i="4" s="1"/>
  <c r="AO304" i="4" s="1"/>
  <c r="AN304" i="4" s="1"/>
  <c r="AM304" i="4" s="1"/>
  <c r="AL304" i="4" s="1"/>
  <c r="AU272" i="4"/>
  <c r="AT272" i="4" s="1"/>
  <c r="AS272" i="4" s="1"/>
  <c r="AR272" i="4" s="1"/>
  <c r="AQ272" i="4" s="1"/>
  <c r="AP272" i="4" s="1"/>
  <c r="AO272" i="4" s="1"/>
  <c r="AN272" i="4" s="1"/>
  <c r="AM272" i="4" s="1"/>
  <c r="AL272" i="4" s="1"/>
  <c r="AU273" i="4"/>
  <c r="AU279" i="4"/>
  <c r="AU266" i="4"/>
  <c r="AT266" i="4" s="1"/>
  <c r="AS266" i="4" s="1"/>
  <c r="AR266" i="4" s="1"/>
  <c r="AQ266" i="4" s="1"/>
  <c r="AP266" i="4" s="1"/>
  <c r="AO266" i="4" s="1"/>
  <c r="AN266" i="4" s="1"/>
  <c r="AM266" i="4" s="1"/>
  <c r="AL266" i="4" s="1"/>
  <c r="AU236" i="4"/>
  <c r="AT236" i="4" s="1"/>
  <c r="AS236" i="4" s="1"/>
  <c r="AR236" i="4" s="1"/>
  <c r="AQ236" i="4" s="1"/>
  <c r="AP236" i="4" s="1"/>
  <c r="AO236" i="4" s="1"/>
  <c r="AN236" i="4" s="1"/>
  <c r="AM236" i="4" s="1"/>
  <c r="AL236" i="4" s="1"/>
  <c r="AU230" i="4"/>
  <c r="AU250" i="4"/>
  <c r="AU217" i="4"/>
  <c r="AU190" i="4"/>
  <c r="AT190" i="4" s="1"/>
  <c r="AS190" i="4" s="1"/>
  <c r="AR190" i="4" s="1"/>
  <c r="AQ190" i="4" s="1"/>
  <c r="AP190" i="4" s="1"/>
  <c r="AO190" i="4" s="1"/>
  <c r="AN190" i="4" s="1"/>
  <c r="AM190" i="4" s="1"/>
  <c r="AL190" i="4" s="1"/>
  <c r="AU215" i="4"/>
  <c r="AU186" i="4"/>
  <c r="AU208" i="4"/>
  <c r="AT208" i="4" s="1"/>
  <c r="AS208" i="4" s="1"/>
  <c r="AR208" i="4" s="1"/>
  <c r="AQ208" i="4" s="1"/>
  <c r="AP208" i="4" s="1"/>
  <c r="AO208" i="4" s="1"/>
  <c r="AN208" i="4" s="1"/>
  <c r="AM208" i="4" s="1"/>
  <c r="AL208" i="4" s="1"/>
  <c r="AU227" i="4"/>
  <c r="AU168" i="4"/>
  <c r="AU163" i="4"/>
  <c r="AT163" i="4" s="1"/>
  <c r="AS163" i="4" s="1"/>
  <c r="AR163" i="4" s="1"/>
  <c r="AQ163" i="4" s="1"/>
  <c r="AP163" i="4" s="1"/>
  <c r="AO163" i="4" s="1"/>
  <c r="AN163" i="4" s="1"/>
  <c r="AM163" i="4" s="1"/>
  <c r="AL163" i="4" s="1"/>
  <c r="AU158" i="4"/>
  <c r="AT158" i="4" s="1"/>
  <c r="AS158" i="4" s="1"/>
  <c r="AR158" i="4" s="1"/>
  <c r="AQ158" i="4" s="1"/>
  <c r="AP158" i="4" s="1"/>
  <c r="AO158" i="4" s="1"/>
  <c r="AN158" i="4" s="1"/>
  <c r="AM158" i="4" s="1"/>
  <c r="AL158" i="4" s="1"/>
  <c r="AU172" i="4"/>
  <c r="AT172" i="4" s="1"/>
  <c r="AS172" i="4" s="1"/>
  <c r="AR172" i="4" s="1"/>
  <c r="AQ172" i="4" s="1"/>
  <c r="AP172" i="4" s="1"/>
  <c r="AO172" i="4" s="1"/>
  <c r="AN172" i="4" s="1"/>
  <c r="AM172" i="4" s="1"/>
  <c r="AL172" i="4" s="1"/>
  <c r="AU130" i="4"/>
  <c r="AT130" i="4" s="1"/>
  <c r="AS130" i="4" s="1"/>
  <c r="AR130" i="4" s="1"/>
  <c r="AQ130" i="4" s="1"/>
  <c r="AP130" i="4" s="1"/>
  <c r="AO130" i="4" s="1"/>
  <c r="AN130" i="4" s="1"/>
  <c r="AM130" i="4" s="1"/>
  <c r="AL130" i="4" s="1"/>
  <c r="AU82" i="4"/>
  <c r="AU89" i="4"/>
  <c r="AU145" i="4"/>
  <c r="AU108" i="4"/>
  <c r="AU77" i="4"/>
  <c r="AT77" i="4" s="1"/>
  <c r="AS77" i="4" s="1"/>
  <c r="AR77" i="4" s="1"/>
  <c r="AQ77" i="4" s="1"/>
  <c r="AP77" i="4" s="1"/>
  <c r="AO77" i="4" s="1"/>
  <c r="AN77" i="4" s="1"/>
  <c r="AM77" i="4" s="1"/>
  <c r="AL77" i="4" s="1"/>
  <c r="AU86" i="4"/>
  <c r="AU103" i="4"/>
  <c r="AT103" i="4" s="1"/>
  <c r="AS103" i="4" s="1"/>
  <c r="AR103" i="4" s="1"/>
  <c r="AQ103" i="4" s="1"/>
  <c r="AP103" i="4" s="1"/>
  <c r="AO103" i="4" s="1"/>
  <c r="AN103" i="4" s="1"/>
  <c r="AM103" i="4" s="1"/>
  <c r="AL103" i="4" s="1"/>
  <c r="AU81" i="4"/>
  <c r="AU63" i="4"/>
  <c r="AT63" i="4" s="1"/>
  <c r="AS63" i="4" s="1"/>
  <c r="AR63" i="4" s="1"/>
  <c r="AQ63" i="4" s="1"/>
  <c r="AP63" i="4" s="1"/>
  <c r="AO63" i="4" s="1"/>
  <c r="AN63" i="4" s="1"/>
  <c r="AM63" i="4" s="1"/>
  <c r="AL63" i="4" s="1"/>
  <c r="AU50" i="4"/>
  <c r="AT50" i="4" s="1"/>
  <c r="AS50" i="4" s="1"/>
  <c r="AR50" i="4" s="1"/>
  <c r="AQ50" i="4" s="1"/>
  <c r="AP50" i="4" s="1"/>
  <c r="AO50" i="4" s="1"/>
  <c r="AN50" i="4" s="1"/>
  <c r="AM50" i="4" s="1"/>
  <c r="AL50" i="4" s="1"/>
  <c r="AJ50" i="4" s="1"/>
  <c r="AU46" i="4"/>
  <c r="AT46" i="4" s="1"/>
  <c r="AS46" i="4" s="1"/>
  <c r="AR46" i="4" s="1"/>
  <c r="AQ46" i="4" s="1"/>
  <c r="AP46" i="4" s="1"/>
  <c r="AO46" i="4" s="1"/>
  <c r="AN46" i="4" s="1"/>
  <c r="AM46" i="4" s="1"/>
  <c r="AL46" i="4" s="1"/>
  <c r="AU39" i="4"/>
  <c r="AU52" i="4"/>
  <c r="AT52" i="4" s="1"/>
  <c r="AS52" i="4" s="1"/>
  <c r="AR52" i="4" s="1"/>
  <c r="AQ52" i="4" s="1"/>
  <c r="AP52" i="4" s="1"/>
  <c r="AO52" i="4" s="1"/>
  <c r="AN52" i="4" s="1"/>
  <c r="AM52" i="4" s="1"/>
  <c r="AL52" i="4" s="1"/>
  <c r="AF323" i="4"/>
  <c r="AC595" i="4"/>
  <c r="AF595" i="4"/>
  <c r="J377" i="4"/>
  <c r="AF377" i="4"/>
  <c r="AC377" i="4"/>
  <c r="I282" i="4"/>
  <c r="AF282" i="4"/>
  <c r="AC282" i="4"/>
  <c r="I229" i="4"/>
  <c r="AF229" i="4"/>
  <c r="AC229" i="4"/>
  <c r="Z576" i="4"/>
  <c r="P576" i="4"/>
  <c r="G576" i="4"/>
  <c r="Z561" i="4"/>
  <c r="G561" i="4"/>
  <c r="P419" i="4"/>
  <c r="G419" i="4"/>
  <c r="P303" i="4"/>
  <c r="G303" i="4"/>
  <c r="G269" i="4"/>
  <c r="P269" i="4"/>
  <c r="Z269" i="4"/>
  <c r="AU440" i="4"/>
  <c r="AT440" i="4" s="1"/>
  <c r="AS440" i="4" s="1"/>
  <c r="AR440" i="4" s="1"/>
  <c r="AQ440" i="4" s="1"/>
  <c r="AP440" i="4" s="1"/>
  <c r="AO440" i="4" s="1"/>
  <c r="AN440" i="4" s="1"/>
  <c r="AM440" i="4" s="1"/>
  <c r="AL440" i="4" s="1"/>
  <c r="AU434" i="4"/>
  <c r="AT434" i="4" s="1"/>
  <c r="AS434" i="4" s="1"/>
  <c r="AR434" i="4" s="1"/>
  <c r="AQ434" i="4" s="1"/>
  <c r="AP434" i="4" s="1"/>
  <c r="AO434" i="4" s="1"/>
  <c r="AN434" i="4" s="1"/>
  <c r="AM434" i="4" s="1"/>
  <c r="AL434" i="4" s="1"/>
  <c r="AU457" i="4"/>
  <c r="AU346" i="4"/>
  <c r="AU442" i="4"/>
  <c r="AT442" i="4" s="1"/>
  <c r="AS442" i="4" s="1"/>
  <c r="AR442" i="4" s="1"/>
  <c r="AQ442" i="4" s="1"/>
  <c r="AP442" i="4" s="1"/>
  <c r="AO442" i="4" s="1"/>
  <c r="AN442" i="4" s="1"/>
  <c r="AM442" i="4" s="1"/>
  <c r="AL442" i="4" s="1"/>
  <c r="AU358" i="4"/>
  <c r="AT358" i="4" s="1"/>
  <c r="AS358" i="4" s="1"/>
  <c r="AR358" i="4" s="1"/>
  <c r="AQ358" i="4" s="1"/>
  <c r="AP358" i="4" s="1"/>
  <c r="AO358" i="4" s="1"/>
  <c r="AN358" i="4" s="1"/>
  <c r="AM358" i="4" s="1"/>
  <c r="AL358" i="4" s="1"/>
  <c r="AU420" i="4"/>
  <c r="AU340" i="4"/>
  <c r="AU421" i="4"/>
  <c r="AT421" i="4" s="1"/>
  <c r="AS421" i="4" s="1"/>
  <c r="AR421" i="4" s="1"/>
  <c r="AQ421" i="4" s="1"/>
  <c r="AP421" i="4" s="1"/>
  <c r="AO421" i="4" s="1"/>
  <c r="AN421" i="4" s="1"/>
  <c r="AM421" i="4" s="1"/>
  <c r="AL421" i="4" s="1"/>
  <c r="AU359" i="4"/>
  <c r="AU376" i="4"/>
  <c r="AU395" i="4"/>
  <c r="AU315" i="4"/>
  <c r="AT315" i="4" s="1"/>
  <c r="AS315" i="4" s="1"/>
  <c r="AR315" i="4" s="1"/>
  <c r="AQ315" i="4" s="1"/>
  <c r="AP315" i="4" s="1"/>
  <c r="AO315" i="4" s="1"/>
  <c r="AN315" i="4" s="1"/>
  <c r="AM315" i="4" s="1"/>
  <c r="AL315" i="4" s="1"/>
  <c r="AU398" i="4"/>
  <c r="AT398" i="4" s="1"/>
  <c r="AS398" i="4" s="1"/>
  <c r="AR398" i="4" s="1"/>
  <c r="AQ398" i="4" s="1"/>
  <c r="AP398" i="4" s="1"/>
  <c r="AO398" i="4" s="1"/>
  <c r="AN398" i="4" s="1"/>
  <c r="AM398" i="4" s="1"/>
  <c r="AL398" i="4" s="1"/>
  <c r="AU323" i="4"/>
  <c r="AU302" i="4"/>
  <c r="AU327" i="4"/>
  <c r="AT327" i="4" s="1"/>
  <c r="AS327" i="4" s="1"/>
  <c r="AR327" i="4" s="1"/>
  <c r="AQ327" i="4" s="1"/>
  <c r="AP327" i="4" s="1"/>
  <c r="AO327" i="4" s="1"/>
  <c r="AN327" i="4" s="1"/>
  <c r="AM327" i="4" s="1"/>
  <c r="AL327" i="4" s="1"/>
  <c r="AU330" i="4"/>
  <c r="AT330" i="4" s="1"/>
  <c r="AS330" i="4" s="1"/>
  <c r="AR330" i="4" s="1"/>
  <c r="AQ330" i="4" s="1"/>
  <c r="AP330" i="4" s="1"/>
  <c r="AO330" i="4" s="1"/>
  <c r="AN330" i="4" s="1"/>
  <c r="AM330" i="4" s="1"/>
  <c r="AL330" i="4" s="1"/>
  <c r="AU333" i="4"/>
  <c r="AU361" i="4"/>
  <c r="AT361" i="4" s="1"/>
  <c r="AS361" i="4" s="1"/>
  <c r="AR361" i="4" s="1"/>
  <c r="AQ361" i="4" s="1"/>
  <c r="AP361" i="4" s="1"/>
  <c r="AO361" i="4" s="1"/>
  <c r="AN361" i="4" s="1"/>
  <c r="AM361" i="4" s="1"/>
  <c r="AL361" i="4" s="1"/>
  <c r="AU295" i="4"/>
  <c r="AT295" i="4" s="1"/>
  <c r="AS295" i="4" s="1"/>
  <c r="AR295" i="4" s="1"/>
  <c r="AQ295" i="4" s="1"/>
  <c r="AP295" i="4" s="1"/>
  <c r="AO295" i="4" s="1"/>
  <c r="AN295" i="4" s="1"/>
  <c r="AM295" i="4" s="1"/>
  <c r="AL295" i="4" s="1"/>
  <c r="AU264" i="4"/>
  <c r="AT264" i="4" s="1"/>
  <c r="AS264" i="4" s="1"/>
  <c r="AR264" i="4" s="1"/>
  <c r="AQ264" i="4" s="1"/>
  <c r="AP264" i="4" s="1"/>
  <c r="AO264" i="4" s="1"/>
  <c r="AN264" i="4" s="1"/>
  <c r="AM264" i="4" s="1"/>
  <c r="AL264" i="4" s="1"/>
  <c r="AU265" i="4"/>
  <c r="AU271" i="4"/>
  <c r="AU257" i="4"/>
  <c r="AU226" i="4"/>
  <c r="AT226" i="4" s="1"/>
  <c r="AS226" i="4" s="1"/>
  <c r="AR226" i="4" s="1"/>
  <c r="AQ226" i="4" s="1"/>
  <c r="AP226" i="4" s="1"/>
  <c r="AO226" i="4" s="1"/>
  <c r="AN226" i="4" s="1"/>
  <c r="AM226" i="4" s="1"/>
  <c r="AL226" i="4" s="1"/>
  <c r="AU225" i="4"/>
  <c r="AU242" i="4"/>
  <c r="AU204" i="4"/>
  <c r="AU178" i="4"/>
  <c r="AU207" i="4"/>
  <c r="AU170" i="4"/>
  <c r="AU200" i="4"/>
  <c r="AT200" i="4" s="1"/>
  <c r="AS200" i="4" s="1"/>
  <c r="AR200" i="4" s="1"/>
  <c r="AQ200" i="4" s="1"/>
  <c r="AP200" i="4" s="1"/>
  <c r="AO200" i="4" s="1"/>
  <c r="AN200" i="4" s="1"/>
  <c r="AM200" i="4" s="1"/>
  <c r="AL200" i="4" s="1"/>
  <c r="AU219" i="4"/>
  <c r="AT219" i="4" s="1"/>
  <c r="AS219" i="4" s="1"/>
  <c r="AR219" i="4" s="1"/>
  <c r="AQ219" i="4" s="1"/>
  <c r="AP219" i="4" s="1"/>
  <c r="AO219" i="4" s="1"/>
  <c r="AN219" i="4" s="1"/>
  <c r="AM219" i="4" s="1"/>
  <c r="AL219" i="4" s="1"/>
  <c r="AU160" i="4"/>
  <c r="AU155" i="4"/>
  <c r="AU142" i="4"/>
  <c r="AU164" i="4"/>
  <c r="AT164" i="4" s="1"/>
  <c r="AS164" i="4" s="1"/>
  <c r="AR164" i="4" s="1"/>
  <c r="AQ164" i="4" s="1"/>
  <c r="AP164" i="4" s="1"/>
  <c r="AO164" i="4" s="1"/>
  <c r="AN164" i="4" s="1"/>
  <c r="AM164" i="4" s="1"/>
  <c r="AL164" i="4" s="1"/>
  <c r="AJ164" i="4" s="1"/>
  <c r="AU122" i="4"/>
  <c r="AU152" i="4"/>
  <c r="AU147" i="4"/>
  <c r="AT147" i="4" s="1"/>
  <c r="AS147" i="4" s="1"/>
  <c r="AR147" i="4" s="1"/>
  <c r="AQ147" i="4" s="1"/>
  <c r="AP147" i="4" s="1"/>
  <c r="AO147" i="4" s="1"/>
  <c r="AN147" i="4" s="1"/>
  <c r="AM147" i="4" s="1"/>
  <c r="AL147" i="4" s="1"/>
  <c r="AU137" i="4"/>
  <c r="AU101" i="4"/>
  <c r="AU117" i="4"/>
  <c r="AU107" i="4"/>
  <c r="AT107" i="4" s="1"/>
  <c r="AS107" i="4" s="1"/>
  <c r="AR107" i="4" s="1"/>
  <c r="AQ107" i="4" s="1"/>
  <c r="AP107" i="4" s="1"/>
  <c r="AO107" i="4" s="1"/>
  <c r="AN107" i="4" s="1"/>
  <c r="AM107" i="4" s="1"/>
  <c r="AL107" i="4" s="1"/>
  <c r="AK107" i="4" s="1"/>
  <c r="AU95" i="4"/>
  <c r="AU73" i="4"/>
  <c r="AT73" i="4" s="1"/>
  <c r="AS73" i="4" s="1"/>
  <c r="AR73" i="4" s="1"/>
  <c r="AQ73" i="4" s="1"/>
  <c r="AP73" i="4" s="1"/>
  <c r="AO73" i="4" s="1"/>
  <c r="AN73" i="4" s="1"/>
  <c r="AM73" i="4" s="1"/>
  <c r="AL73" i="4" s="1"/>
  <c r="AU21" i="4"/>
  <c r="AT21" i="4" s="1"/>
  <c r="AS21" i="4" s="1"/>
  <c r="AR21" i="4" s="1"/>
  <c r="AQ21" i="4" s="1"/>
  <c r="AP21" i="4" s="1"/>
  <c r="AO21" i="4" s="1"/>
  <c r="AN21" i="4" s="1"/>
  <c r="AM21" i="4" s="1"/>
  <c r="AL21" i="4" s="1"/>
  <c r="AU47" i="4"/>
  <c r="AT47" i="4" s="1"/>
  <c r="AS47" i="4" s="1"/>
  <c r="AR47" i="4" s="1"/>
  <c r="AQ47" i="4" s="1"/>
  <c r="AP47" i="4" s="1"/>
  <c r="AO47" i="4" s="1"/>
  <c r="AN47" i="4" s="1"/>
  <c r="AM47" i="4" s="1"/>
  <c r="AL47" i="4" s="1"/>
  <c r="AU29" i="4"/>
  <c r="AU31" i="4"/>
  <c r="AT31" i="4" s="1"/>
  <c r="AS31" i="4" s="1"/>
  <c r="AR31" i="4" s="1"/>
  <c r="AQ31" i="4" s="1"/>
  <c r="AP31" i="4" s="1"/>
  <c r="AO31" i="4" s="1"/>
  <c r="AN31" i="4" s="1"/>
  <c r="AM31" i="4" s="1"/>
  <c r="AL31" i="4" s="1"/>
  <c r="AU80" i="4"/>
  <c r="AT80" i="4" s="1"/>
  <c r="AS80" i="4" s="1"/>
  <c r="AR80" i="4" s="1"/>
  <c r="AQ80" i="4" s="1"/>
  <c r="AP80" i="4" s="1"/>
  <c r="AO80" i="4" s="1"/>
  <c r="AN80" i="4" s="1"/>
  <c r="AM80" i="4" s="1"/>
  <c r="AL80" i="4" s="1"/>
  <c r="AF662" i="4"/>
  <c r="Z85" i="4"/>
  <c r="P117" i="4"/>
  <c r="AC117" i="4" s="1"/>
  <c r="Z355" i="4"/>
  <c r="AF357" i="4"/>
  <c r="AC357" i="4"/>
  <c r="G596" i="4"/>
  <c r="Z596" i="4"/>
  <c r="Z575" i="4"/>
  <c r="AA575" i="4" s="1"/>
  <c r="G575" i="4"/>
  <c r="G560" i="4"/>
  <c r="P560" i="4"/>
  <c r="AC560" i="4" s="1"/>
  <c r="Z560" i="4"/>
  <c r="G528" i="4"/>
  <c r="P528" i="4"/>
  <c r="AF528" i="4" s="1"/>
  <c r="Z496" i="4"/>
  <c r="G496" i="4"/>
  <c r="G464" i="4"/>
  <c r="Z464" i="4"/>
  <c r="Z225" i="4"/>
  <c r="P225" i="4"/>
  <c r="G225" i="4"/>
  <c r="Z218" i="4"/>
  <c r="P218" i="4"/>
  <c r="G218" i="4"/>
  <c r="Z616" i="4"/>
  <c r="G616" i="4"/>
  <c r="AU525" i="4"/>
  <c r="AU436" i="4"/>
  <c r="AT436" i="4" s="1"/>
  <c r="AS436" i="4" s="1"/>
  <c r="AR436" i="4" s="1"/>
  <c r="AQ436" i="4" s="1"/>
  <c r="AP436" i="4" s="1"/>
  <c r="AO436" i="4" s="1"/>
  <c r="AN436" i="4" s="1"/>
  <c r="AM436" i="4" s="1"/>
  <c r="AL436" i="4" s="1"/>
  <c r="AJ436" i="4" s="1"/>
  <c r="AU512" i="4"/>
  <c r="AT512" i="4" s="1"/>
  <c r="AS512" i="4" s="1"/>
  <c r="AR512" i="4" s="1"/>
  <c r="AQ512" i="4" s="1"/>
  <c r="AP512" i="4" s="1"/>
  <c r="AO512" i="4" s="1"/>
  <c r="AN512" i="4" s="1"/>
  <c r="AM512" i="4" s="1"/>
  <c r="AL512" i="4" s="1"/>
  <c r="AU369" i="4"/>
  <c r="AU433" i="4"/>
  <c r="AU427" i="4"/>
  <c r="AU449" i="4"/>
  <c r="AT449" i="4" s="1"/>
  <c r="AS449" i="4" s="1"/>
  <c r="AR449" i="4" s="1"/>
  <c r="AQ449" i="4" s="1"/>
  <c r="AP449" i="4" s="1"/>
  <c r="AO449" i="4" s="1"/>
  <c r="AN449" i="4" s="1"/>
  <c r="AM449" i="4" s="1"/>
  <c r="AL449" i="4" s="1"/>
  <c r="AK449" i="4" s="1"/>
  <c r="AU308" i="4"/>
  <c r="AT308" i="4" s="1"/>
  <c r="AS308" i="4" s="1"/>
  <c r="AR308" i="4" s="1"/>
  <c r="AQ308" i="4" s="1"/>
  <c r="AP308" i="4" s="1"/>
  <c r="AO308" i="4" s="1"/>
  <c r="AN308" i="4" s="1"/>
  <c r="AM308" i="4" s="1"/>
  <c r="AL308" i="4" s="1"/>
  <c r="AU435" i="4"/>
  <c r="AU357" i="4"/>
  <c r="AT357" i="4" s="1"/>
  <c r="AS357" i="4" s="1"/>
  <c r="AR357" i="4" s="1"/>
  <c r="AQ357" i="4" s="1"/>
  <c r="AP357" i="4" s="1"/>
  <c r="AO357" i="4" s="1"/>
  <c r="AN357" i="4" s="1"/>
  <c r="AM357" i="4" s="1"/>
  <c r="AL357" i="4" s="1"/>
  <c r="AK357" i="4" s="1"/>
  <c r="AU412" i="4"/>
  <c r="AT412" i="4" s="1"/>
  <c r="AS412" i="4" s="1"/>
  <c r="AR412" i="4" s="1"/>
  <c r="AQ412" i="4" s="1"/>
  <c r="AP412" i="4" s="1"/>
  <c r="AO412" i="4" s="1"/>
  <c r="AN412" i="4" s="1"/>
  <c r="AM412" i="4" s="1"/>
  <c r="AL412" i="4" s="1"/>
  <c r="AJ412" i="4" s="1"/>
  <c r="AU300" i="4"/>
  <c r="AU413" i="4"/>
  <c r="AT413" i="4" s="1"/>
  <c r="AS413" i="4" s="1"/>
  <c r="AR413" i="4" s="1"/>
  <c r="AQ413" i="4" s="1"/>
  <c r="AP413" i="4" s="1"/>
  <c r="AO413" i="4" s="1"/>
  <c r="AN413" i="4" s="1"/>
  <c r="AM413" i="4" s="1"/>
  <c r="AL413" i="4" s="1"/>
  <c r="AU316" i="4"/>
  <c r="AT316" i="4" s="1"/>
  <c r="AS316" i="4" s="1"/>
  <c r="AR316" i="4" s="1"/>
  <c r="AQ316" i="4" s="1"/>
  <c r="AP316" i="4" s="1"/>
  <c r="AO316" i="4" s="1"/>
  <c r="AN316" i="4" s="1"/>
  <c r="AM316" i="4" s="1"/>
  <c r="AL316" i="4" s="1"/>
  <c r="AU363" i="4"/>
  <c r="AU387" i="4"/>
  <c r="AT387" i="4" s="1"/>
  <c r="AS387" i="4" s="1"/>
  <c r="AR387" i="4" s="1"/>
  <c r="AQ387" i="4" s="1"/>
  <c r="AP387" i="4" s="1"/>
  <c r="AO387" i="4" s="1"/>
  <c r="AN387" i="4" s="1"/>
  <c r="AM387" i="4" s="1"/>
  <c r="AL387" i="4" s="1"/>
  <c r="AI387" i="4" s="1"/>
  <c r="AU262" i="4"/>
  <c r="AU390" i="4"/>
  <c r="AT390" i="4" s="1"/>
  <c r="AS390" i="4" s="1"/>
  <c r="AR390" i="4" s="1"/>
  <c r="AQ390" i="4" s="1"/>
  <c r="AP390" i="4" s="1"/>
  <c r="AO390" i="4" s="1"/>
  <c r="AN390" i="4" s="1"/>
  <c r="AM390" i="4" s="1"/>
  <c r="AL390" i="4" s="1"/>
  <c r="AJ390" i="4" s="1"/>
  <c r="AU248" i="4"/>
  <c r="AU296" i="4"/>
  <c r="AT296" i="4" s="1"/>
  <c r="AS296" i="4" s="1"/>
  <c r="AR296" i="4" s="1"/>
  <c r="AQ296" i="4" s="1"/>
  <c r="AP296" i="4" s="1"/>
  <c r="AO296" i="4" s="1"/>
  <c r="AN296" i="4" s="1"/>
  <c r="AM296" i="4" s="1"/>
  <c r="AL296" i="4" s="1"/>
  <c r="AU319" i="4"/>
  <c r="AT319" i="4" s="1"/>
  <c r="AS319" i="4" s="1"/>
  <c r="AR319" i="4" s="1"/>
  <c r="AQ319" i="4" s="1"/>
  <c r="AP319" i="4" s="1"/>
  <c r="AO319" i="4" s="1"/>
  <c r="AN319" i="4" s="1"/>
  <c r="AM319" i="4" s="1"/>
  <c r="AL319" i="4" s="1"/>
  <c r="AU322" i="4"/>
  <c r="AT322" i="4" s="1"/>
  <c r="AS322" i="4" s="1"/>
  <c r="AR322" i="4" s="1"/>
  <c r="AQ322" i="4" s="1"/>
  <c r="AP322" i="4" s="1"/>
  <c r="AO322" i="4" s="1"/>
  <c r="AN322" i="4" s="1"/>
  <c r="AM322" i="4" s="1"/>
  <c r="AL322" i="4" s="1"/>
  <c r="AK322" i="4" s="1"/>
  <c r="AU325" i="4"/>
  <c r="AU353" i="4"/>
  <c r="AT353" i="4" s="1"/>
  <c r="AS353" i="4" s="1"/>
  <c r="AR353" i="4" s="1"/>
  <c r="AQ353" i="4" s="1"/>
  <c r="AP353" i="4" s="1"/>
  <c r="AO353" i="4" s="1"/>
  <c r="AN353" i="4" s="1"/>
  <c r="AM353" i="4" s="1"/>
  <c r="AL353" i="4" s="1"/>
  <c r="AU286" i="4"/>
  <c r="AU254" i="4"/>
  <c r="AT254" i="4" s="1"/>
  <c r="AS254" i="4" s="1"/>
  <c r="AR254" i="4" s="1"/>
  <c r="AQ254" i="4" s="1"/>
  <c r="AP254" i="4" s="1"/>
  <c r="AO254" i="4" s="1"/>
  <c r="AN254" i="4" s="1"/>
  <c r="AM254" i="4" s="1"/>
  <c r="AL254" i="4" s="1"/>
  <c r="AI254" i="4" s="1"/>
  <c r="AH254" i="4" s="1"/>
  <c r="AU284" i="4"/>
  <c r="AU263" i="4"/>
  <c r="AU241" i="4"/>
  <c r="AT241" i="4" s="1"/>
  <c r="AS241" i="4" s="1"/>
  <c r="AR241" i="4" s="1"/>
  <c r="AQ241" i="4" s="1"/>
  <c r="AP241" i="4" s="1"/>
  <c r="AO241" i="4" s="1"/>
  <c r="AN241" i="4" s="1"/>
  <c r="AM241" i="4" s="1"/>
  <c r="AL241" i="4" s="1"/>
  <c r="AU221" i="4"/>
  <c r="AT221" i="4" s="1"/>
  <c r="AS221" i="4" s="1"/>
  <c r="AR221" i="4" s="1"/>
  <c r="AQ221" i="4" s="1"/>
  <c r="AP221" i="4" s="1"/>
  <c r="AO221" i="4" s="1"/>
  <c r="AN221" i="4" s="1"/>
  <c r="AM221" i="4" s="1"/>
  <c r="AL221" i="4" s="1"/>
  <c r="AU197" i="4"/>
  <c r="AU238" i="4"/>
  <c r="AT238" i="4" s="1"/>
  <c r="AS238" i="4" s="1"/>
  <c r="AR238" i="4" s="1"/>
  <c r="AQ238" i="4" s="1"/>
  <c r="AP238" i="4" s="1"/>
  <c r="AO238" i="4" s="1"/>
  <c r="AN238" i="4" s="1"/>
  <c r="AM238" i="4" s="1"/>
  <c r="AL238" i="4" s="1"/>
  <c r="AU218" i="4"/>
  <c r="AU201" i="4"/>
  <c r="AT201" i="4" s="1"/>
  <c r="AS201" i="4" s="1"/>
  <c r="AR201" i="4" s="1"/>
  <c r="AQ201" i="4" s="1"/>
  <c r="AP201" i="4" s="1"/>
  <c r="AO201" i="4" s="1"/>
  <c r="AN201" i="4" s="1"/>
  <c r="AM201" i="4" s="1"/>
  <c r="AL201" i="4" s="1"/>
  <c r="AK201" i="4" s="1"/>
  <c r="AU199" i="4"/>
  <c r="AU181" i="4"/>
  <c r="AU192" i="4"/>
  <c r="AT192" i="4" s="1"/>
  <c r="AS192" i="4" s="1"/>
  <c r="AR192" i="4" s="1"/>
  <c r="AQ192" i="4" s="1"/>
  <c r="AP192" i="4" s="1"/>
  <c r="AO192" i="4" s="1"/>
  <c r="AN192" i="4" s="1"/>
  <c r="AM192" i="4" s="1"/>
  <c r="AL192" i="4" s="1"/>
  <c r="AU211" i="4"/>
  <c r="AT211" i="4" s="1"/>
  <c r="AS211" i="4" s="1"/>
  <c r="AR211" i="4" s="1"/>
  <c r="AQ211" i="4" s="1"/>
  <c r="AP211" i="4" s="1"/>
  <c r="AO211" i="4" s="1"/>
  <c r="AN211" i="4" s="1"/>
  <c r="AM211" i="4" s="1"/>
  <c r="AL211" i="4" s="1"/>
  <c r="AJ211" i="4" s="1"/>
  <c r="AU154" i="4"/>
  <c r="AU146" i="4"/>
  <c r="AT146" i="4" s="1"/>
  <c r="AS146" i="4" s="1"/>
  <c r="AR146" i="4" s="1"/>
  <c r="AQ146" i="4" s="1"/>
  <c r="AP146" i="4" s="1"/>
  <c r="AO146" i="4" s="1"/>
  <c r="AN146" i="4" s="1"/>
  <c r="AM146" i="4" s="1"/>
  <c r="AL146" i="4" s="1"/>
  <c r="AU126" i="4"/>
  <c r="AU156" i="4"/>
  <c r="AT156" i="4" s="1"/>
  <c r="AS156" i="4" s="1"/>
  <c r="AR156" i="4" s="1"/>
  <c r="AQ156" i="4" s="1"/>
  <c r="AP156" i="4" s="1"/>
  <c r="AO156" i="4" s="1"/>
  <c r="AN156" i="4" s="1"/>
  <c r="AM156" i="4" s="1"/>
  <c r="AL156" i="4" s="1"/>
  <c r="AU105" i="4"/>
  <c r="AU144" i="4"/>
  <c r="AU139" i="4"/>
  <c r="AT139" i="4" s="1"/>
  <c r="AS139" i="4" s="1"/>
  <c r="AR139" i="4" s="1"/>
  <c r="AQ139" i="4" s="1"/>
  <c r="AP139" i="4" s="1"/>
  <c r="AO139" i="4" s="1"/>
  <c r="AN139" i="4" s="1"/>
  <c r="AM139" i="4" s="1"/>
  <c r="AL139" i="4" s="1"/>
  <c r="AI139" i="4" s="1"/>
  <c r="AU129" i="4"/>
  <c r="AT129" i="4" s="1"/>
  <c r="AS129" i="4" s="1"/>
  <c r="AR129" i="4" s="1"/>
  <c r="AQ129" i="4" s="1"/>
  <c r="AP129" i="4" s="1"/>
  <c r="AO129" i="4" s="1"/>
  <c r="AN129" i="4" s="1"/>
  <c r="AM129" i="4" s="1"/>
  <c r="AL129" i="4" s="1"/>
  <c r="AU65" i="4"/>
  <c r="AT65" i="4" s="1"/>
  <c r="AS65" i="4" s="1"/>
  <c r="AR65" i="4" s="1"/>
  <c r="AQ65" i="4" s="1"/>
  <c r="AP65" i="4" s="1"/>
  <c r="AO65" i="4" s="1"/>
  <c r="AN65" i="4" s="1"/>
  <c r="AM65" i="4" s="1"/>
  <c r="AL65" i="4" s="1"/>
  <c r="AJ65" i="4" s="1"/>
  <c r="AU109" i="4"/>
  <c r="AT109" i="4" s="1"/>
  <c r="AS109" i="4" s="1"/>
  <c r="AR109" i="4" s="1"/>
  <c r="AQ109" i="4" s="1"/>
  <c r="AP109" i="4" s="1"/>
  <c r="AO109" i="4" s="1"/>
  <c r="AN109" i="4" s="1"/>
  <c r="AM109" i="4" s="1"/>
  <c r="AL109" i="4" s="1"/>
  <c r="AU99" i="4"/>
  <c r="AT99" i="4" s="1"/>
  <c r="AS99" i="4" s="1"/>
  <c r="AR99" i="4" s="1"/>
  <c r="AQ99" i="4" s="1"/>
  <c r="AP99" i="4" s="1"/>
  <c r="AO99" i="4" s="1"/>
  <c r="AN99" i="4" s="1"/>
  <c r="AM99" i="4" s="1"/>
  <c r="AL99" i="4" s="1"/>
  <c r="AU85" i="4"/>
  <c r="AT85" i="4" s="1"/>
  <c r="AS85" i="4" s="1"/>
  <c r="AR85" i="4" s="1"/>
  <c r="AQ85" i="4" s="1"/>
  <c r="AP85" i="4" s="1"/>
  <c r="AO85" i="4" s="1"/>
  <c r="AN85" i="4" s="1"/>
  <c r="AM85" i="4" s="1"/>
  <c r="AL85" i="4" s="1"/>
  <c r="AU55" i="4"/>
  <c r="AU66" i="4"/>
  <c r="AU53" i="4"/>
  <c r="AU40" i="4"/>
  <c r="AU23" i="4"/>
  <c r="G671" i="4"/>
  <c r="P85" i="4"/>
  <c r="P574" i="4"/>
  <c r="AC574" i="4" s="1"/>
  <c r="G574" i="4"/>
  <c r="Z574" i="4"/>
  <c r="Z359" i="4"/>
  <c r="P359" i="4"/>
  <c r="AF359" i="4" s="1"/>
  <c r="G359" i="4"/>
  <c r="G351" i="4"/>
  <c r="Z351" i="4"/>
  <c r="P351" i="4"/>
  <c r="G343" i="4"/>
  <c r="Z343" i="4"/>
  <c r="P343" i="4"/>
  <c r="P315" i="4"/>
  <c r="G315" i="4"/>
  <c r="G274" i="4"/>
  <c r="Z274" i="4"/>
  <c r="P274" i="4"/>
  <c r="AF274" i="4" s="1"/>
  <c r="G238" i="4"/>
  <c r="Z238" i="4"/>
  <c r="Z231" i="4"/>
  <c r="G231" i="4"/>
  <c r="P644" i="4"/>
  <c r="Z644" i="4"/>
  <c r="AU72" i="4"/>
  <c r="AU44" i="4"/>
  <c r="AU28" i="4"/>
  <c r="AT28" i="4" s="1"/>
  <c r="AS28" i="4" s="1"/>
  <c r="AR28" i="4" s="1"/>
  <c r="AQ28" i="4" s="1"/>
  <c r="AP28" i="4" s="1"/>
  <c r="AO28" i="4" s="1"/>
  <c r="AN28" i="4" s="1"/>
  <c r="AM28" i="4" s="1"/>
  <c r="AL28" i="4" s="1"/>
  <c r="AC263" i="4"/>
  <c r="AF535" i="4"/>
  <c r="AC535" i="4"/>
  <c r="I415" i="4"/>
  <c r="I109" i="4"/>
  <c r="AF109" i="4"/>
  <c r="AF387" i="4"/>
  <c r="Z244" i="4"/>
  <c r="P244" i="4"/>
  <c r="G244" i="4"/>
  <c r="AU397" i="4"/>
  <c r="AU416" i="4"/>
  <c r="AU324" i="4"/>
  <c r="AU371" i="4"/>
  <c r="AU438" i="4"/>
  <c r="AU374" i="4"/>
  <c r="AU343" i="4"/>
  <c r="AT343" i="4" s="1"/>
  <c r="AS343" i="4" s="1"/>
  <c r="AR343" i="4" s="1"/>
  <c r="AQ343" i="4" s="1"/>
  <c r="AP343" i="4" s="1"/>
  <c r="AO343" i="4" s="1"/>
  <c r="AN343" i="4" s="1"/>
  <c r="AM343" i="4" s="1"/>
  <c r="AL343" i="4" s="1"/>
  <c r="AU368" i="4"/>
  <c r="AU303" i="4"/>
  <c r="AU306" i="4"/>
  <c r="AU309" i="4"/>
  <c r="AU337" i="4"/>
  <c r="AU269" i="4"/>
  <c r="AU246" i="4"/>
  <c r="AU268" i="4"/>
  <c r="AU298" i="4"/>
  <c r="AU193" i="4"/>
  <c r="AU244" i="4"/>
  <c r="AU255" i="4"/>
  <c r="AU116" i="4"/>
  <c r="AU198" i="4"/>
  <c r="AU150" i="4"/>
  <c r="AU157" i="4"/>
  <c r="AU140" i="4"/>
  <c r="AU177" i="4"/>
  <c r="AT177" i="4" s="1"/>
  <c r="AS177" i="4" s="1"/>
  <c r="AR177" i="4" s="1"/>
  <c r="AQ177" i="4" s="1"/>
  <c r="AP177" i="4" s="1"/>
  <c r="AO177" i="4" s="1"/>
  <c r="AN177" i="4" s="1"/>
  <c r="AM177" i="4" s="1"/>
  <c r="AL177" i="4" s="1"/>
  <c r="AU195" i="4"/>
  <c r="AU127" i="4"/>
  <c r="AU132" i="4"/>
  <c r="AU161" i="4"/>
  <c r="AU175" i="4"/>
  <c r="AU141" i="4"/>
  <c r="AU128" i="4"/>
  <c r="AU123" i="4"/>
  <c r="AU119" i="4"/>
  <c r="AU97" i="4"/>
  <c r="AU112" i="4"/>
  <c r="AT112" i="4" s="1"/>
  <c r="AS112" i="4" s="1"/>
  <c r="AR112" i="4" s="1"/>
  <c r="AQ112" i="4" s="1"/>
  <c r="AP112" i="4" s="1"/>
  <c r="AO112" i="4" s="1"/>
  <c r="AN112" i="4" s="1"/>
  <c r="AM112" i="4" s="1"/>
  <c r="AL112" i="4" s="1"/>
  <c r="AU62" i="4"/>
  <c r="AU69" i="4"/>
  <c r="AT69" i="4" s="1"/>
  <c r="AS69" i="4" s="1"/>
  <c r="AR69" i="4" s="1"/>
  <c r="AQ69" i="4" s="1"/>
  <c r="AP69" i="4" s="1"/>
  <c r="AO69" i="4" s="1"/>
  <c r="AN69" i="4" s="1"/>
  <c r="AM69" i="4" s="1"/>
  <c r="AL69" i="4" s="1"/>
  <c r="AU79" i="4"/>
  <c r="AU61" i="4"/>
  <c r="AU48" i="4"/>
  <c r="AU27" i="4"/>
  <c r="AT27" i="4" s="1"/>
  <c r="AS27" i="4" s="1"/>
  <c r="AR27" i="4" s="1"/>
  <c r="AQ27" i="4" s="1"/>
  <c r="AP27" i="4" s="1"/>
  <c r="AO27" i="4" s="1"/>
  <c r="AN27" i="4" s="1"/>
  <c r="AM27" i="4" s="1"/>
  <c r="AL27" i="4" s="1"/>
  <c r="AU42" i="4"/>
  <c r="AC373" i="4"/>
  <c r="Z683" i="4"/>
  <c r="AF189" i="4"/>
  <c r="AC189" i="4"/>
  <c r="Z572" i="4"/>
  <c r="G572" i="4"/>
  <c r="P423" i="4"/>
  <c r="G423" i="4"/>
  <c r="Z415" i="4"/>
  <c r="P415" i="4"/>
  <c r="AC415" i="4" s="1"/>
  <c r="Z407" i="4"/>
  <c r="P407" i="4"/>
  <c r="G407" i="4"/>
  <c r="Z334" i="4"/>
  <c r="P334" i="4"/>
  <c r="G334" i="4"/>
  <c r="Z285" i="4"/>
  <c r="G285" i="4"/>
  <c r="P251" i="4"/>
  <c r="G251" i="4"/>
  <c r="G208" i="4"/>
  <c r="Z208" i="4"/>
  <c r="AU455" i="4"/>
  <c r="AU501" i="4"/>
  <c r="AU552" i="4"/>
  <c r="AU488" i="4"/>
  <c r="AU477" i="4"/>
  <c r="AU305" i="4"/>
  <c r="AU377" i="4"/>
  <c r="AT377" i="4" s="1"/>
  <c r="AS377" i="4" s="1"/>
  <c r="AR377" i="4" s="1"/>
  <c r="AQ377" i="4" s="1"/>
  <c r="AP377" i="4" s="1"/>
  <c r="AO377" i="4" s="1"/>
  <c r="AN377" i="4" s="1"/>
  <c r="AM377" i="4" s="1"/>
  <c r="AL377" i="4" s="1"/>
  <c r="AU402" i="4"/>
  <c r="AU476" i="4"/>
  <c r="AU410" i="4"/>
  <c r="AT410" i="4" s="1"/>
  <c r="AS410" i="4" s="1"/>
  <c r="AR410" i="4" s="1"/>
  <c r="AQ410" i="4" s="1"/>
  <c r="AP410" i="4" s="1"/>
  <c r="AO410" i="4" s="1"/>
  <c r="AN410" i="4" s="1"/>
  <c r="AM410" i="4" s="1"/>
  <c r="AL410" i="4" s="1"/>
  <c r="AU432" i="4"/>
  <c r="AT432" i="4" s="1"/>
  <c r="AS432" i="4" s="1"/>
  <c r="AR432" i="4" s="1"/>
  <c r="AQ432" i="4" s="1"/>
  <c r="AP432" i="4" s="1"/>
  <c r="AO432" i="4" s="1"/>
  <c r="AN432" i="4" s="1"/>
  <c r="AM432" i="4" s="1"/>
  <c r="AL432" i="4" s="1"/>
  <c r="AU388" i="4"/>
  <c r="AU220" i="4"/>
  <c r="AU389" i="4"/>
  <c r="AU408" i="4"/>
  <c r="AU321" i="4"/>
  <c r="AT321" i="4" s="1"/>
  <c r="AS321" i="4" s="1"/>
  <c r="AR321" i="4" s="1"/>
  <c r="AQ321" i="4" s="1"/>
  <c r="AP321" i="4" s="1"/>
  <c r="AO321" i="4" s="1"/>
  <c r="AN321" i="4" s="1"/>
  <c r="AM321" i="4" s="1"/>
  <c r="AL321" i="4" s="1"/>
  <c r="AU367" i="4"/>
  <c r="AT367" i="4" s="1"/>
  <c r="AS367" i="4" s="1"/>
  <c r="AR367" i="4" s="1"/>
  <c r="AQ367" i="4" s="1"/>
  <c r="AP367" i="4" s="1"/>
  <c r="AO367" i="4" s="1"/>
  <c r="AN367" i="4" s="1"/>
  <c r="AM367" i="4" s="1"/>
  <c r="AL367" i="4" s="1"/>
  <c r="AU430" i="4"/>
  <c r="AU364" i="4"/>
  <c r="AU334" i="4"/>
  <c r="AU360" i="4"/>
  <c r="AU258" i="4"/>
  <c r="AU294" i="4"/>
  <c r="AT294" i="4" s="1"/>
  <c r="AS294" i="4" s="1"/>
  <c r="AR294" i="4" s="1"/>
  <c r="AQ294" i="4" s="1"/>
  <c r="AP294" i="4" s="1"/>
  <c r="AO294" i="4" s="1"/>
  <c r="AN294" i="4" s="1"/>
  <c r="AM294" i="4" s="1"/>
  <c r="AL294" i="4" s="1"/>
  <c r="AU301" i="4"/>
  <c r="AU328" i="4"/>
  <c r="AU229" i="4"/>
  <c r="AU297" i="4"/>
  <c r="AU256" i="4"/>
  <c r="AU290" i="4"/>
  <c r="AT290" i="4" s="1"/>
  <c r="AS290" i="4" s="1"/>
  <c r="AR290" i="4" s="1"/>
  <c r="AQ290" i="4" s="1"/>
  <c r="AP290" i="4" s="1"/>
  <c r="AO290" i="4" s="1"/>
  <c r="AN290" i="4" s="1"/>
  <c r="AM290" i="4" s="1"/>
  <c r="AL290" i="4" s="1"/>
  <c r="AU259" i="4"/>
  <c r="AU240" i="4"/>
  <c r="AT240" i="4" s="1"/>
  <c r="AS240" i="4" s="1"/>
  <c r="AR240" i="4" s="1"/>
  <c r="AQ240" i="4" s="1"/>
  <c r="AP240" i="4" s="1"/>
  <c r="AO240" i="4" s="1"/>
  <c r="AN240" i="4" s="1"/>
  <c r="AM240" i="4" s="1"/>
  <c r="AL240" i="4" s="1"/>
  <c r="AU247" i="4"/>
  <c r="AU261" i="4"/>
  <c r="AT261" i="4" s="1"/>
  <c r="AS261" i="4" s="1"/>
  <c r="AR261" i="4" s="1"/>
  <c r="AQ261" i="4" s="1"/>
  <c r="AP261" i="4" s="1"/>
  <c r="AO261" i="4" s="1"/>
  <c r="AN261" i="4" s="1"/>
  <c r="AM261" i="4" s="1"/>
  <c r="AL261" i="4" s="1"/>
  <c r="AU205" i="4"/>
  <c r="AU222" i="4"/>
  <c r="AU210" i="4"/>
  <c r="AU232" i="4"/>
  <c r="AU162" i="4"/>
  <c r="AU187" i="4"/>
  <c r="AT187" i="4" s="1"/>
  <c r="AS187" i="4" s="1"/>
  <c r="AR187" i="4" s="1"/>
  <c r="AQ187" i="4" s="1"/>
  <c r="AP187" i="4" s="1"/>
  <c r="AO187" i="4" s="1"/>
  <c r="AN187" i="4" s="1"/>
  <c r="AM187" i="4" s="1"/>
  <c r="AL187" i="4" s="1"/>
  <c r="AU124" i="4"/>
  <c r="AU182" i="4"/>
  <c r="AU148" i="4"/>
  <c r="AU167" i="4"/>
  <c r="AU133" i="4"/>
  <c r="AU120" i="4"/>
  <c r="AT120" i="4" s="1"/>
  <c r="AS120" i="4" s="1"/>
  <c r="AR120" i="4" s="1"/>
  <c r="AQ120" i="4" s="1"/>
  <c r="AP120" i="4" s="1"/>
  <c r="AO120" i="4" s="1"/>
  <c r="AN120" i="4" s="1"/>
  <c r="AM120" i="4" s="1"/>
  <c r="AL120" i="4" s="1"/>
  <c r="AU113" i="4"/>
  <c r="AU102" i="4"/>
  <c r="AT102" i="4" s="1"/>
  <c r="AS102" i="4" s="1"/>
  <c r="AR102" i="4" s="1"/>
  <c r="AQ102" i="4" s="1"/>
  <c r="AP102" i="4" s="1"/>
  <c r="AO102" i="4" s="1"/>
  <c r="AN102" i="4" s="1"/>
  <c r="AM102" i="4" s="1"/>
  <c r="AL102" i="4" s="1"/>
  <c r="AU104" i="4"/>
  <c r="AU94" i="4"/>
  <c r="AT94" i="4" s="1"/>
  <c r="AS94" i="4" s="1"/>
  <c r="AR94" i="4" s="1"/>
  <c r="AQ94" i="4" s="1"/>
  <c r="AP94" i="4" s="1"/>
  <c r="AO94" i="4" s="1"/>
  <c r="AN94" i="4" s="1"/>
  <c r="AM94" i="4" s="1"/>
  <c r="AL94" i="4" s="1"/>
  <c r="AU100" i="4"/>
  <c r="AU78" i="4"/>
  <c r="AU71" i="4"/>
  <c r="AU37" i="4"/>
  <c r="AU33" i="4"/>
  <c r="Z25" i="4"/>
  <c r="AC572" i="4"/>
  <c r="AU64" i="4"/>
  <c r="P297" i="4"/>
  <c r="AF297" i="4" s="1"/>
  <c r="AC400" i="4"/>
  <c r="I485" i="4"/>
  <c r="J365" i="4"/>
  <c r="AF365" i="4"/>
  <c r="Z579" i="4"/>
  <c r="G579" i="4"/>
  <c r="Z571" i="4"/>
  <c r="G571" i="4"/>
  <c r="AF571" i="4" s="1"/>
  <c r="G544" i="4"/>
  <c r="P544" i="4"/>
  <c r="AF544" i="4" s="1"/>
  <c r="Z544" i="4"/>
  <c r="G512" i="4"/>
  <c r="Z512" i="4"/>
  <c r="G480" i="4"/>
  <c r="P480" i="4"/>
  <c r="Z480" i="4"/>
  <c r="G448" i="4"/>
  <c r="P448" i="4"/>
  <c r="AF448" i="4" s="1"/>
  <c r="Z448" i="4"/>
  <c r="Z257" i="4"/>
  <c r="P257" i="4"/>
  <c r="G257" i="4"/>
  <c r="AF248" i="4"/>
  <c r="AC331" i="4"/>
  <c r="AC305" i="4"/>
  <c r="AF140" i="4"/>
  <c r="AC262" i="4"/>
  <c r="AC416" i="4"/>
  <c r="R11" i="4"/>
  <c r="R12" i="4"/>
  <c r="R13" i="4"/>
  <c r="AC301" i="4"/>
  <c r="R2" i="4"/>
  <c r="AF100" i="4"/>
  <c r="P171" i="4"/>
  <c r="P115" i="4"/>
  <c r="E634" i="4"/>
  <c r="F634" i="4" s="1"/>
  <c r="E623" i="4"/>
  <c r="F623" i="4" s="1"/>
  <c r="E617" i="4"/>
  <c r="F617" i="4" s="1"/>
  <c r="E612" i="4"/>
  <c r="F612" i="4" s="1"/>
  <c r="E600" i="4"/>
  <c r="F600" i="4" s="1"/>
  <c r="CK246" i="4"/>
  <c r="BT244" i="4"/>
  <c r="BS244" i="4" s="1"/>
  <c r="CK238" i="4"/>
  <c r="BT236" i="4"/>
  <c r="BS236" i="4" s="1"/>
  <c r="CK230" i="4"/>
  <c r="BT228" i="4"/>
  <c r="BS228" i="4" s="1"/>
  <c r="CK222" i="4"/>
  <c r="BT220" i="4"/>
  <c r="BS220" i="4" s="1"/>
  <c r="CK214" i="4"/>
  <c r="BT212" i="4"/>
  <c r="BS212" i="4" s="1"/>
  <c r="CK206" i="4"/>
  <c r="BT204" i="4"/>
  <c r="BS204" i="4" s="1"/>
  <c r="CK198" i="4"/>
  <c r="BT196" i="4"/>
  <c r="BS196" i="4" s="1"/>
  <c r="CK190" i="4"/>
  <c r="BT188" i="4"/>
  <c r="BS188" i="4" s="1"/>
  <c r="CK182" i="4"/>
  <c r="BT180" i="4"/>
  <c r="BS180" i="4" s="1"/>
  <c r="CK174" i="4"/>
  <c r="BT172" i="4"/>
  <c r="BS172" i="4" s="1"/>
  <c r="CK166" i="4"/>
  <c r="BT164" i="4"/>
  <c r="BS164" i="4" s="1"/>
  <c r="CK158" i="4"/>
  <c r="BT156" i="4"/>
  <c r="BS156" i="4" s="1"/>
  <c r="CK150" i="4"/>
  <c r="BT148" i="4"/>
  <c r="BS148" i="4" s="1"/>
  <c r="CK142" i="4"/>
  <c r="BT140" i="4"/>
  <c r="BS140" i="4" s="1"/>
  <c r="CK134" i="4"/>
  <c r="BT132" i="4"/>
  <c r="BS132" i="4" s="1"/>
  <c r="CK126" i="4"/>
  <c r="BT124" i="4"/>
  <c r="BS124" i="4" s="1"/>
  <c r="CK118" i="4"/>
  <c r="BT116" i="4"/>
  <c r="BS116" i="4" s="1"/>
  <c r="CK110" i="4"/>
  <c r="BT108" i="4"/>
  <c r="CK102" i="4"/>
  <c r="BT100" i="4"/>
  <c r="CK94" i="4"/>
  <c r="BT92" i="4"/>
  <c r="CK86" i="4"/>
  <c r="BT84" i="4"/>
  <c r="CK78" i="4"/>
  <c r="BT76" i="4"/>
  <c r="CK70" i="4"/>
  <c r="BT68" i="4"/>
  <c r="BS68" i="4" s="1"/>
  <c r="CK62" i="4"/>
  <c r="BT60" i="4"/>
  <c r="CK54" i="4"/>
  <c r="BT52" i="4"/>
  <c r="BS52" i="4" s="1"/>
  <c r="CK46" i="4"/>
  <c r="BT44" i="4"/>
  <c r="CK38" i="4"/>
  <c r="BT36" i="4"/>
  <c r="CK30" i="4"/>
  <c r="BT28" i="4"/>
  <c r="CK22" i="4"/>
  <c r="BT20" i="4"/>
  <c r="CK14" i="4"/>
  <c r="BT12" i="4"/>
  <c r="CK6" i="4"/>
  <c r="BT4" i="4"/>
  <c r="P131" i="4"/>
  <c r="AC131" i="4" s="1"/>
  <c r="E621" i="4"/>
  <c r="F621" i="4" s="1"/>
  <c r="E615" i="4"/>
  <c r="F615" i="4" s="1"/>
  <c r="E609" i="4"/>
  <c r="F609" i="4" s="1"/>
  <c r="E603" i="4"/>
  <c r="F603" i="4" s="1"/>
  <c r="R4" i="4"/>
  <c r="BT3" i="4"/>
  <c r="BS3" i="4" s="1"/>
  <c r="CK245" i="4"/>
  <c r="BT243" i="4"/>
  <c r="BS243" i="4" s="1"/>
  <c r="CK237" i="4"/>
  <c r="BT235" i="4"/>
  <c r="BS235" i="4" s="1"/>
  <c r="CK229" i="4"/>
  <c r="BT227" i="4"/>
  <c r="BS227" i="4" s="1"/>
  <c r="CK221" i="4"/>
  <c r="BT219" i="4"/>
  <c r="BS219" i="4" s="1"/>
  <c r="CK213" i="4"/>
  <c r="BT211" i="4"/>
  <c r="BS211" i="4" s="1"/>
  <c r="CK205" i="4"/>
  <c r="BT203" i="4"/>
  <c r="BS203" i="4" s="1"/>
  <c r="CK197" i="4"/>
  <c r="BT195" i="4"/>
  <c r="BS195" i="4" s="1"/>
  <c r="CK189" i="4"/>
  <c r="BT187" i="4"/>
  <c r="CK181" i="4"/>
  <c r="BT179" i="4"/>
  <c r="CK173" i="4"/>
  <c r="BT171" i="4"/>
  <c r="BS171" i="4" s="1"/>
  <c r="CK165" i="4"/>
  <c r="BT163" i="4"/>
  <c r="BS163" i="4" s="1"/>
  <c r="CK157" i="4"/>
  <c r="BT155" i="4"/>
  <c r="BS155" i="4" s="1"/>
  <c r="CK149" i="4"/>
  <c r="BT147" i="4"/>
  <c r="BS147" i="4" s="1"/>
  <c r="CK141" i="4"/>
  <c r="BT139" i="4"/>
  <c r="BS139" i="4" s="1"/>
  <c r="CK133" i="4"/>
  <c r="BT131" i="4"/>
  <c r="BS131" i="4" s="1"/>
  <c r="CK125" i="4"/>
  <c r="BT123" i="4"/>
  <c r="BS123" i="4" s="1"/>
  <c r="CK117" i="4"/>
  <c r="BT115" i="4"/>
  <c r="BS115" i="4" s="1"/>
  <c r="CK109" i="4"/>
  <c r="BT107" i="4"/>
  <c r="BS107" i="4" s="1"/>
  <c r="CK101" i="4"/>
  <c r="BT99" i="4"/>
  <c r="BS99" i="4" s="1"/>
  <c r="CK93" i="4"/>
  <c r="BT91" i="4"/>
  <c r="BS91" i="4" s="1"/>
  <c r="CK85" i="4"/>
  <c r="BT83" i="4"/>
  <c r="CK77" i="4"/>
  <c r="BT75" i="4"/>
  <c r="CK69" i="4"/>
  <c r="BT67" i="4"/>
  <c r="CK61" i="4"/>
  <c r="BT59" i="4"/>
  <c r="CK53" i="4"/>
  <c r="BT51" i="4"/>
  <c r="CK45" i="4"/>
  <c r="BT43" i="4"/>
  <c r="CK37" i="4"/>
  <c r="BT35" i="4"/>
  <c r="CK29" i="4"/>
  <c r="BT27" i="4"/>
  <c r="CK21" i="4"/>
  <c r="BT19" i="4"/>
  <c r="BS19" i="4" s="1"/>
  <c r="CK13" i="4"/>
  <c r="BT11" i="4"/>
  <c r="CK5" i="4"/>
  <c r="P155" i="4"/>
  <c r="P107" i="4"/>
  <c r="E620" i="4"/>
  <c r="F620" i="4" s="1"/>
  <c r="E602" i="4"/>
  <c r="F602" i="4" s="1"/>
  <c r="R3" i="4"/>
  <c r="CK250" i="4"/>
  <c r="BT248" i="4"/>
  <c r="BS248" i="4" s="1"/>
  <c r="CK242" i="4"/>
  <c r="BT240" i="4"/>
  <c r="BS240" i="4" s="1"/>
  <c r="CK234" i="4"/>
  <c r="BT232" i="4"/>
  <c r="BS232" i="4" s="1"/>
  <c r="CK226" i="4"/>
  <c r="BT224" i="4"/>
  <c r="BS224" i="4" s="1"/>
  <c r="CK218" i="4"/>
  <c r="BT216" i="4"/>
  <c r="BS216" i="4" s="1"/>
  <c r="CK210" i="4"/>
  <c r="BT208" i="4"/>
  <c r="BS208" i="4" s="1"/>
  <c r="CK202" i="4"/>
  <c r="BT200" i="4"/>
  <c r="BS200" i="4" s="1"/>
  <c r="CK194" i="4"/>
  <c r="BT192" i="4"/>
  <c r="BS192" i="4" s="1"/>
  <c r="CK186" i="4"/>
  <c r="BT184" i="4"/>
  <c r="BS184" i="4" s="1"/>
  <c r="CK178" i="4"/>
  <c r="BT176" i="4"/>
  <c r="BS176" i="4" s="1"/>
  <c r="CK170" i="4"/>
  <c r="BT168" i="4"/>
  <c r="CK162" i="4"/>
  <c r="BT160" i="4"/>
  <c r="CK154" i="4"/>
  <c r="BT152" i="4"/>
  <c r="CK146" i="4"/>
  <c r="BT144" i="4"/>
  <c r="CK138" i="4"/>
  <c r="BT136" i="4"/>
  <c r="CK130" i="4"/>
  <c r="BT128" i="4"/>
  <c r="CK122" i="4"/>
  <c r="BT120" i="4"/>
  <c r="CK114" i="4"/>
  <c r="BT112" i="4"/>
  <c r="CK106" i="4"/>
  <c r="BT104" i="4"/>
  <c r="BS104" i="4" s="1"/>
  <c r="CK98" i="4"/>
  <c r="BT96" i="4"/>
  <c r="BS96" i="4" s="1"/>
  <c r="CK90" i="4"/>
  <c r="BT88" i="4"/>
  <c r="BS88" i="4" s="1"/>
  <c r="CK82" i="4"/>
  <c r="BT80" i="4"/>
  <c r="BS80" i="4" s="1"/>
  <c r="CK74" i="4"/>
  <c r="BT72" i="4"/>
  <c r="CK66" i="4"/>
  <c r="BT64" i="4"/>
  <c r="CK58" i="4"/>
  <c r="BT56" i="4"/>
  <c r="CK50" i="4"/>
  <c r="BT48" i="4"/>
  <c r="CK42" i="4"/>
  <c r="BT40" i="4"/>
  <c r="CK34" i="4"/>
  <c r="BT32" i="4"/>
  <c r="CK26" i="4"/>
  <c r="BT24" i="4"/>
  <c r="CK18" i="4"/>
  <c r="BT16" i="4"/>
  <c r="CK10" i="4"/>
  <c r="BT8" i="4"/>
  <c r="E711" i="4"/>
  <c r="F711" i="4" s="1"/>
  <c r="AU711" i="4" s="1"/>
  <c r="E708" i="4"/>
  <c r="F708" i="4" s="1"/>
  <c r="G708" i="4" s="1"/>
  <c r="K708" i="4" s="1"/>
  <c r="P211" i="4"/>
  <c r="AC211" i="4" s="1"/>
  <c r="E630" i="4"/>
  <c r="F630" i="4" s="1"/>
  <c r="E625" i="4"/>
  <c r="F625" i="4" s="1"/>
  <c r="E619" i="4"/>
  <c r="F619" i="4" s="1"/>
  <c r="E614" i="4"/>
  <c r="F614" i="4" s="1"/>
  <c r="R8" i="4"/>
  <c r="CK247" i="4"/>
  <c r="BT245" i="4"/>
  <c r="BS245" i="4" s="1"/>
  <c r="CK239" i="4"/>
  <c r="BT237" i="4"/>
  <c r="BS237" i="4" s="1"/>
  <c r="CK231" i="4"/>
  <c r="BT229" i="4"/>
  <c r="BS229" i="4" s="1"/>
  <c r="CK223" i="4"/>
  <c r="BT221" i="4"/>
  <c r="BS221" i="4" s="1"/>
  <c r="CK215" i="4"/>
  <c r="BT213" i="4"/>
  <c r="BS213" i="4" s="1"/>
  <c r="CK207" i="4"/>
  <c r="BT205" i="4"/>
  <c r="BS205" i="4" s="1"/>
  <c r="CK199" i="4"/>
  <c r="BT197" i="4"/>
  <c r="BS197" i="4" s="1"/>
  <c r="CK191" i="4"/>
  <c r="BT189" i="4"/>
  <c r="BS189" i="4" s="1"/>
  <c r="CK183" i="4"/>
  <c r="BT181" i="4"/>
  <c r="BS181" i="4" s="1"/>
  <c r="CK175" i="4"/>
  <c r="BT173" i="4"/>
  <c r="BS173" i="4" s="1"/>
  <c r="CK167" i="4"/>
  <c r="BT165" i="4"/>
  <c r="BS165" i="4" s="1"/>
  <c r="CK159" i="4"/>
  <c r="BT157" i="4"/>
  <c r="CK151" i="4"/>
  <c r="BT149" i="4"/>
  <c r="CK143" i="4"/>
  <c r="BT141" i="4"/>
  <c r="CK135" i="4"/>
  <c r="BT133" i="4"/>
  <c r="CK127" i="4"/>
  <c r="BT125" i="4"/>
  <c r="CK119" i="4"/>
  <c r="BT117" i="4"/>
  <c r="CK111" i="4"/>
  <c r="BT109" i="4"/>
  <c r="BS109" i="4" s="1"/>
  <c r="CK103" i="4"/>
  <c r="BT101" i="4"/>
  <c r="CK95" i="4"/>
  <c r="BT93" i="4"/>
  <c r="BS93" i="4" s="1"/>
  <c r="CK87" i="4"/>
  <c r="BT85" i="4"/>
  <c r="CK79" i="4"/>
  <c r="BT77" i="4"/>
  <c r="CK71" i="4"/>
  <c r="BT69" i="4"/>
  <c r="CK63" i="4"/>
  <c r="BT61" i="4"/>
  <c r="CK55" i="4"/>
  <c r="BT53" i="4"/>
  <c r="CK47" i="4"/>
  <c r="BT45" i="4"/>
  <c r="CK39" i="4"/>
  <c r="BT37" i="4"/>
  <c r="BS37" i="4" s="1"/>
  <c r="CK31" i="4"/>
  <c r="BT29" i="4"/>
  <c r="CK23" i="4"/>
  <c r="BT21" i="4"/>
  <c r="BS21" i="4" s="1"/>
  <c r="CK15" i="4"/>
  <c r="BT13" i="4"/>
  <c r="CK7" i="4"/>
  <c r="BT5" i="4"/>
  <c r="E712" i="4"/>
  <c r="F712" i="4" s="1"/>
  <c r="P179" i="4"/>
  <c r="CK2" i="4"/>
  <c r="BT250" i="4"/>
  <c r="BS250" i="4" s="1"/>
  <c r="CK244" i="4"/>
  <c r="BT242" i="4"/>
  <c r="BS242" i="4" s="1"/>
  <c r="CK236" i="4"/>
  <c r="BT234" i="4"/>
  <c r="BS234" i="4" s="1"/>
  <c r="CK228" i="4"/>
  <c r="BT226" i="4"/>
  <c r="BS226" i="4" s="1"/>
  <c r="CK220" i="4"/>
  <c r="BT218" i="4"/>
  <c r="BS218" i="4" s="1"/>
  <c r="CK212" i="4"/>
  <c r="BT210" i="4"/>
  <c r="BS210" i="4" s="1"/>
  <c r="CK204" i="4"/>
  <c r="BT202" i="4"/>
  <c r="BS202" i="4" s="1"/>
  <c r="CK196" i="4"/>
  <c r="BT194" i="4"/>
  <c r="BS194" i="4" s="1"/>
  <c r="CK188" i="4"/>
  <c r="BT186" i="4"/>
  <c r="BS186" i="4" s="1"/>
  <c r="CK180" i="4"/>
  <c r="BT178" i="4"/>
  <c r="BS178" i="4" s="1"/>
  <c r="CK172" i="4"/>
  <c r="BT170" i="4"/>
  <c r="CK164" i="4"/>
  <c r="BT162" i="4"/>
  <c r="CK156" i="4"/>
  <c r="BT154" i="4"/>
  <c r="CK148" i="4"/>
  <c r="BT146" i="4"/>
  <c r="CK140" i="4"/>
  <c r="BT138" i="4"/>
  <c r="CK132" i="4"/>
  <c r="BT130" i="4"/>
  <c r="CK124" i="4"/>
  <c r="BT122" i="4"/>
  <c r="CK116" i="4"/>
  <c r="BT114" i="4"/>
  <c r="CK108" i="4"/>
  <c r="BT106" i="4"/>
  <c r="BS106" i="4" s="1"/>
  <c r="CK100" i="4"/>
  <c r="BT98" i="4"/>
  <c r="CK92" i="4"/>
  <c r="BT90" i="4"/>
  <c r="BS90" i="4" s="1"/>
  <c r="CK84" i="4"/>
  <c r="BT82" i="4"/>
  <c r="BS82" i="4" s="1"/>
  <c r="CK76" i="4"/>
  <c r="BT74" i="4"/>
  <c r="BS74" i="4" s="1"/>
  <c r="CK68" i="4"/>
  <c r="BT66" i="4"/>
  <c r="CK60" i="4"/>
  <c r="BT58" i="4"/>
  <c r="CK52" i="4"/>
  <c r="BT50" i="4"/>
  <c r="BS50" i="4" s="1"/>
  <c r="CK44" i="4"/>
  <c r="BT42" i="4"/>
  <c r="BS42" i="4" s="1"/>
  <c r="CK36" i="4"/>
  <c r="BT34" i="4"/>
  <c r="CK28" i="4"/>
  <c r="BT26" i="4"/>
  <c r="CK20" i="4"/>
  <c r="BT18" i="4"/>
  <c r="BT10" i="4"/>
  <c r="AB179" i="4"/>
  <c r="AA179" i="4"/>
  <c r="AB635" i="4"/>
  <c r="AA635" i="4"/>
  <c r="AJ146" i="4"/>
  <c r="AI146" i="4"/>
  <c r="AH146" i="4" s="1"/>
  <c r="AK146" i="4"/>
  <c r="AJ221" i="4"/>
  <c r="AI221" i="4"/>
  <c r="AK221" i="4"/>
  <c r="AI687" i="4"/>
  <c r="AH687" i="4" s="1"/>
  <c r="AK687" i="4"/>
  <c r="AJ687" i="4"/>
  <c r="AJ68" i="4"/>
  <c r="AI68" i="4"/>
  <c r="AK68" i="4"/>
  <c r="AJ241" i="4"/>
  <c r="AK241" i="4"/>
  <c r="AI316" i="4"/>
  <c r="AJ316" i="4"/>
  <c r="AK316" i="4"/>
  <c r="AJ495" i="4"/>
  <c r="AI495" i="4"/>
  <c r="AK495" i="4"/>
  <c r="AJ596" i="4"/>
  <c r="AK596" i="4"/>
  <c r="AI596" i="4"/>
  <c r="AJ657" i="4"/>
  <c r="AH657" i="4" s="1"/>
  <c r="AK657" i="4"/>
  <c r="AJ688" i="4"/>
  <c r="AH688" i="4" s="1"/>
  <c r="AK688" i="4"/>
  <c r="AK43" i="4"/>
  <c r="AI43" i="4"/>
  <c r="AH43" i="4" s="1"/>
  <c r="AI353" i="4"/>
  <c r="AJ353" i="4"/>
  <c r="AK353" i="4"/>
  <c r="AI512" i="4"/>
  <c r="AH512" i="4" s="1"/>
  <c r="AJ512" i="4"/>
  <c r="AK512" i="4"/>
  <c r="AJ660" i="4"/>
  <c r="AK660" i="4"/>
  <c r="AI660" i="4"/>
  <c r="AH660" i="4" s="1"/>
  <c r="AJ107" i="4"/>
  <c r="AI107" i="4"/>
  <c r="AI211" i="4"/>
  <c r="AH211" i="4" s="1"/>
  <c r="AK211" i="4"/>
  <c r="AI390" i="4"/>
  <c r="AH390" i="4" s="1"/>
  <c r="AK436" i="4"/>
  <c r="AI436" i="4"/>
  <c r="AI534" i="4"/>
  <c r="AJ534" i="4"/>
  <c r="AK534" i="4"/>
  <c r="AI701" i="4"/>
  <c r="AJ701" i="4"/>
  <c r="AK701" i="4"/>
  <c r="AI650" i="4"/>
  <c r="AK650" i="4"/>
  <c r="AJ650" i="4"/>
  <c r="AI241" i="4"/>
  <c r="AI109" i="4"/>
  <c r="AJ109" i="4"/>
  <c r="AK109" i="4"/>
  <c r="AI192" i="4"/>
  <c r="AJ192" i="4"/>
  <c r="AK192" i="4"/>
  <c r="AI601" i="4"/>
  <c r="AJ601" i="4"/>
  <c r="AK601" i="4"/>
  <c r="AJ28" i="4"/>
  <c r="AK28" i="4"/>
  <c r="AI28" i="4"/>
  <c r="AK50" i="4"/>
  <c r="AI50" i="4"/>
  <c r="AH50" i="4" s="1"/>
  <c r="AK238" i="4"/>
  <c r="AI238" i="4"/>
  <c r="AJ238" i="4"/>
  <c r="AI322" i="4"/>
  <c r="AH322" i="4" s="1"/>
  <c r="AJ322" i="4"/>
  <c r="AK412" i="4"/>
  <c r="AI412" i="4"/>
  <c r="AH412" i="4" s="1"/>
  <c r="AK560" i="4"/>
  <c r="AI560" i="4"/>
  <c r="AJ560" i="4"/>
  <c r="AI606" i="4"/>
  <c r="AJ606" i="4"/>
  <c r="AK606" i="4"/>
  <c r="AJ80" i="4"/>
  <c r="AI80" i="4"/>
  <c r="AH80" i="4" s="1"/>
  <c r="AK80" i="4"/>
  <c r="AK164" i="4"/>
  <c r="AI164" i="4"/>
  <c r="AH164" i="4" s="1"/>
  <c r="AK49" i="4"/>
  <c r="AI49" i="4"/>
  <c r="AH49" i="4" s="1"/>
  <c r="AI129" i="4"/>
  <c r="AJ129" i="4"/>
  <c r="AK129" i="4"/>
  <c r="AJ387" i="4"/>
  <c r="AH387" i="4" s="1"/>
  <c r="AK387" i="4"/>
  <c r="AI357" i="4"/>
  <c r="AI490" i="4"/>
  <c r="AJ490" i="4"/>
  <c r="AK490" i="4"/>
  <c r="AI624" i="4"/>
  <c r="AJ624" i="4"/>
  <c r="AK705" i="4"/>
  <c r="AI705" i="4"/>
  <c r="AJ705" i="4"/>
  <c r="AJ60" i="4"/>
  <c r="AI60" i="4"/>
  <c r="AK60" i="4"/>
  <c r="AJ139" i="4"/>
  <c r="AH139" i="4" s="1"/>
  <c r="AK139" i="4"/>
  <c r="AJ254" i="4"/>
  <c r="AK254" i="4"/>
  <c r="AJ296" i="4"/>
  <c r="AK296" i="4"/>
  <c r="AI296" i="4"/>
  <c r="AI554" i="4"/>
  <c r="AH554" i="4" s="1"/>
  <c r="AK554" i="4"/>
  <c r="AI527" i="4"/>
  <c r="AJ527" i="4"/>
  <c r="AK527" i="4"/>
  <c r="AJ594" i="4"/>
  <c r="AH594" i="4" s="1"/>
  <c r="AK594" i="4"/>
  <c r="AK540" i="4"/>
  <c r="AJ540" i="4"/>
  <c r="AH540" i="4" s="1"/>
  <c r="I65" i="4"/>
  <c r="AF65" i="4"/>
  <c r="I74" i="4"/>
  <c r="AC74" i="4"/>
  <c r="BN24" i="4"/>
  <c r="AU24" i="4"/>
  <c r="AC241" i="4"/>
  <c r="AF241" i="4"/>
  <c r="I550" i="4"/>
  <c r="AF550" i="4"/>
  <c r="J544" i="4"/>
  <c r="I534" i="4"/>
  <c r="AF534" i="4"/>
  <c r="I523" i="4"/>
  <c r="I518" i="4"/>
  <c r="AF518" i="4"/>
  <c r="I502" i="4"/>
  <c r="AF502" i="4"/>
  <c r="I491" i="4"/>
  <c r="AF491" i="4"/>
  <c r="I486" i="4"/>
  <c r="AF486" i="4"/>
  <c r="I470" i="4"/>
  <c r="AF470" i="4"/>
  <c r="J459" i="4"/>
  <c r="I454" i="4"/>
  <c r="AF454" i="4"/>
  <c r="I448" i="4"/>
  <c r="J438" i="4"/>
  <c r="AF438" i="4"/>
  <c r="J297" i="4"/>
  <c r="AF39" i="4"/>
  <c r="AU70" i="4"/>
  <c r="AU58" i="4"/>
  <c r="AU59" i="4"/>
  <c r="G33" i="4"/>
  <c r="AF33" i="4" s="1"/>
  <c r="AC561" i="4"/>
  <c r="I561" i="4"/>
  <c r="I496" i="4"/>
  <c r="AF496" i="4"/>
  <c r="G42" i="4"/>
  <c r="AF42" i="4" s="1"/>
  <c r="AC397" i="4"/>
  <c r="AF397" i="4"/>
  <c r="AF531" i="4"/>
  <c r="AC531" i="4"/>
  <c r="J575" i="4"/>
  <c r="G583" i="4"/>
  <c r="P583" i="4"/>
  <c r="Z583" i="4"/>
  <c r="Z578" i="4"/>
  <c r="P578" i="4"/>
  <c r="AF578" i="4" s="1"/>
  <c r="G578" i="4"/>
  <c r="Z569" i="4"/>
  <c r="P569" i="4"/>
  <c r="G569" i="4"/>
  <c r="Z559" i="4"/>
  <c r="P559" i="4"/>
  <c r="G559" i="4"/>
  <c r="G554" i="4"/>
  <c r="Z554" i="4"/>
  <c r="P554" i="4"/>
  <c r="G548" i="4"/>
  <c r="P548" i="4"/>
  <c r="G543" i="4"/>
  <c r="AC543" i="4" s="1"/>
  <c r="Z543" i="4"/>
  <c r="P543" i="4"/>
  <c r="G538" i="4"/>
  <c r="Z538" i="4"/>
  <c r="P538" i="4"/>
  <c r="G532" i="4"/>
  <c r="Z532" i="4"/>
  <c r="P532" i="4"/>
  <c r="G527" i="4"/>
  <c r="Z527" i="4"/>
  <c r="P527" i="4"/>
  <c r="G522" i="4"/>
  <c r="Z522" i="4"/>
  <c r="P522" i="4"/>
  <c r="Z516" i="4"/>
  <c r="P516" i="4"/>
  <c r="G516" i="4"/>
  <c r="G511" i="4"/>
  <c r="P511" i="4"/>
  <c r="G506" i="4"/>
  <c r="Z506" i="4"/>
  <c r="P506" i="4"/>
  <c r="Z500" i="4"/>
  <c r="P500" i="4"/>
  <c r="G500" i="4"/>
  <c r="G495" i="4"/>
  <c r="Z495" i="4"/>
  <c r="P495" i="4"/>
  <c r="G490" i="4"/>
  <c r="Z490" i="4"/>
  <c r="P490" i="4"/>
  <c r="Z484" i="4"/>
  <c r="P484" i="4"/>
  <c r="G484" i="4"/>
  <c r="Z479" i="4"/>
  <c r="P479" i="4"/>
  <c r="G479" i="4"/>
  <c r="G474" i="4"/>
  <c r="Z474" i="4"/>
  <c r="G468" i="4"/>
  <c r="Z468" i="4"/>
  <c r="P468" i="4"/>
  <c r="Z463" i="4"/>
  <c r="P463" i="4"/>
  <c r="G463" i="4"/>
  <c r="G458" i="4"/>
  <c r="P458" i="4"/>
  <c r="G452" i="4"/>
  <c r="AC452" i="4" s="1"/>
  <c r="Z452" i="4"/>
  <c r="P452" i="4"/>
  <c r="G447" i="4"/>
  <c r="Z447" i="4"/>
  <c r="AA447" i="4" s="1"/>
  <c r="P447" i="4"/>
  <c r="G442" i="4"/>
  <c r="Z442" i="4"/>
  <c r="P442" i="4"/>
  <c r="AC442" i="4" s="1"/>
  <c r="Z436" i="4"/>
  <c r="P436" i="4"/>
  <c r="G436" i="4"/>
  <c r="Z302" i="4"/>
  <c r="P302" i="4"/>
  <c r="G302" i="4"/>
  <c r="G296" i="4"/>
  <c r="Z296" i="4"/>
  <c r="P296" i="4"/>
  <c r="P667" i="4"/>
  <c r="Z667" i="4"/>
  <c r="G667" i="4"/>
  <c r="G657" i="4"/>
  <c r="AC657" i="4" s="1"/>
  <c r="Z657" i="4"/>
  <c r="AU51" i="4"/>
  <c r="G51" i="4"/>
  <c r="G35" i="4"/>
  <c r="AC35" i="4" s="1"/>
  <c r="AU35" i="4"/>
  <c r="AF540" i="4"/>
  <c r="AC540" i="4"/>
  <c r="I139" i="4"/>
  <c r="I94" i="4"/>
  <c r="AC94" i="4"/>
  <c r="AF41" i="4"/>
  <c r="AU38" i="4"/>
  <c r="G38" i="4"/>
  <c r="AF38" i="4" s="1"/>
  <c r="AF441" i="4"/>
  <c r="AC441" i="4"/>
  <c r="AF141" i="4"/>
  <c r="AC141" i="4"/>
  <c r="I243" i="4"/>
  <c r="AF243" i="4"/>
  <c r="AC243" i="4"/>
  <c r="AC59" i="4"/>
  <c r="AU26" i="4"/>
  <c r="I555" i="4"/>
  <c r="I509" i="4"/>
  <c r="AF509" i="4"/>
  <c r="AU83" i="4"/>
  <c r="G28" i="4"/>
  <c r="AF665" i="4"/>
  <c r="AC665" i="4"/>
  <c r="AF678" i="4"/>
  <c r="AC678" i="4"/>
  <c r="AC383" i="4"/>
  <c r="I581" i="4"/>
  <c r="AC581" i="4"/>
  <c r="AC367" i="4"/>
  <c r="J367" i="4"/>
  <c r="I311" i="4"/>
  <c r="AC67" i="4"/>
  <c r="G37" i="4"/>
  <c r="AC654" i="4"/>
  <c r="AF654" i="4"/>
  <c r="AF599" i="4"/>
  <c r="AC599" i="4"/>
  <c r="J599" i="4"/>
  <c r="AF549" i="4"/>
  <c r="AC549" i="4"/>
  <c r="I549" i="4"/>
  <c r="AC567" i="4"/>
  <c r="AC135" i="4"/>
  <c r="AC408" i="4"/>
  <c r="AC593" i="4"/>
  <c r="G27" i="4"/>
  <c r="AC374" i="4"/>
  <c r="AF521" i="4"/>
  <c r="AF642" i="4"/>
  <c r="G219" i="4"/>
  <c r="AC601" i="4"/>
  <c r="AF125" i="4"/>
  <c r="AC370" i="4"/>
  <c r="AC492" i="4"/>
  <c r="P91" i="4"/>
  <c r="G91" i="4"/>
  <c r="Z159" i="4"/>
  <c r="G159" i="4"/>
  <c r="P147" i="4"/>
  <c r="G147" i="4"/>
  <c r="AC489" i="4"/>
  <c r="AC547" i="4"/>
  <c r="AC158" i="4"/>
  <c r="AF512" i="4"/>
  <c r="P227" i="4"/>
  <c r="G227" i="4"/>
  <c r="G183" i="4"/>
  <c r="AC183" i="4" s="1"/>
  <c r="Z183" i="4"/>
  <c r="AC405" i="4"/>
  <c r="AF132" i="4"/>
  <c r="AC491" i="4"/>
  <c r="Z207" i="4"/>
  <c r="G207" i="4"/>
  <c r="AF207" i="4" s="1"/>
  <c r="AC195" i="4"/>
  <c r="G709" i="4"/>
  <c r="K709" i="4" s="1"/>
  <c r="Z709" i="4"/>
  <c r="G707" i="4"/>
  <c r="K707" i="4" s="1"/>
  <c r="BN707" i="4"/>
  <c r="Z707" i="4"/>
  <c r="G713" i="4"/>
  <c r="K713" i="4" s="1"/>
  <c r="Z713" i="4"/>
  <c r="Z710" i="4"/>
  <c r="Z708" i="4"/>
  <c r="BN710" i="4"/>
  <c r="BM710" i="4" s="1"/>
  <c r="BL710" i="4" s="1"/>
  <c r="K710" i="4"/>
  <c r="P713" i="4"/>
  <c r="P710" i="4"/>
  <c r="AF710" i="4" s="1"/>
  <c r="P709" i="4"/>
  <c r="P707" i="4"/>
  <c r="AU713" i="4"/>
  <c r="AU710" i="4"/>
  <c r="AU709" i="4"/>
  <c r="AU707" i="4"/>
  <c r="AK686" i="1"/>
  <c r="AJ686" i="1"/>
  <c r="AI686" i="1"/>
  <c r="AA187" i="1"/>
  <c r="AE187" i="1" s="1"/>
  <c r="AB187" i="1"/>
  <c r="AB46" i="1"/>
  <c r="AA46" i="1"/>
  <c r="AE46" i="1" s="1"/>
  <c r="AH88" i="1"/>
  <c r="AB88" i="1" s="1"/>
  <c r="AH428" i="1"/>
  <c r="AB676" i="1"/>
  <c r="AA676" i="1"/>
  <c r="AE676" i="1" s="1"/>
  <c r="AA443" i="1"/>
  <c r="AA580" i="1"/>
  <c r="AE580" i="1" s="1"/>
  <c r="AB580" i="1"/>
  <c r="AI301" i="1"/>
  <c r="AH301" i="1" s="1"/>
  <c r="AK301" i="1"/>
  <c r="AJ301" i="1"/>
  <c r="AK491" i="1"/>
  <c r="AJ491" i="1"/>
  <c r="AI491" i="1"/>
  <c r="AH491" i="1" s="1"/>
  <c r="AJ139" i="1"/>
  <c r="AI139" i="1"/>
  <c r="AK139" i="1"/>
  <c r="AJ550" i="1"/>
  <c r="AI550" i="1"/>
  <c r="AH550" i="1" s="1"/>
  <c r="AK550" i="1"/>
  <c r="AJ499" i="1"/>
  <c r="AK499" i="1"/>
  <c r="AI499" i="1"/>
  <c r="AH499" i="1" s="1"/>
  <c r="AJ179" i="1"/>
  <c r="AI179" i="1"/>
  <c r="AK179" i="1"/>
  <c r="AI191" i="1"/>
  <c r="AK191" i="1"/>
  <c r="AJ191" i="1"/>
  <c r="AI576" i="1"/>
  <c r="AJ576" i="1"/>
  <c r="AK576" i="1"/>
  <c r="AJ631" i="1"/>
  <c r="AI631" i="1"/>
  <c r="AK631" i="1"/>
  <c r="AI52" i="1"/>
  <c r="AH52" i="1" s="1"/>
  <c r="AJ52" i="1"/>
  <c r="AK52" i="1"/>
  <c r="AK543" i="1"/>
  <c r="AJ543" i="1"/>
  <c r="AI543" i="1"/>
  <c r="AI93" i="1"/>
  <c r="AK93" i="1"/>
  <c r="AJ93" i="1"/>
  <c r="AB325" i="1"/>
  <c r="AA325" i="1"/>
  <c r="AE325" i="1" s="1"/>
  <c r="AB555" i="1"/>
  <c r="AA555" i="1"/>
  <c r="AE555" i="1" s="1"/>
  <c r="AB183" i="1"/>
  <c r="AA183" i="1"/>
  <c r="AE183" i="1" s="1"/>
  <c r="AA571" i="1"/>
  <c r="AE571" i="1" s="1"/>
  <c r="AB571" i="1"/>
  <c r="AA163" i="1"/>
  <c r="AE163" i="1" s="1"/>
  <c r="AB163" i="1"/>
  <c r="AI300" i="1"/>
  <c r="AH300" i="1" s="1"/>
  <c r="AJ300" i="1"/>
  <c r="AK300" i="1"/>
  <c r="AI294" i="1"/>
  <c r="AH294" i="1" s="1"/>
  <c r="AJ294" i="1"/>
  <c r="AK294" i="1"/>
  <c r="AJ154" i="1"/>
  <c r="AI154" i="1"/>
  <c r="AK154" i="1"/>
  <c r="AJ377" i="1"/>
  <c r="AK377" i="1"/>
  <c r="AI377" i="1"/>
  <c r="AH377" i="1" s="1"/>
  <c r="AK674" i="1"/>
  <c r="AJ674" i="1"/>
  <c r="AI674" i="1"/>
  <c r="AJ137" i="1"/>
  <c r="AI137" i="1"/>
  <c r="AK137" i="1"/>
  <c r="AI23" i="1"/>
  <c r="AJ23" i="1"/>
  <c r="AK23" i="1"/>
  <c r="AK366" i="1"/>
  <c r="AJ366" i="1"/>
  <c r="AI366" i="1"/>
  <c r="AI40" i="1"/>
  <c r="AH40" i="1" s="1"/>
  <c r="AJ40" i="1"/>
  <c r="AK40" i="1"/>
  <c r="AK456" i="1"/>
  <c r="AJ456" i="1"/>
  <c r="AI456" i="1"/>
  <c r="AH456" i="1" s="1"/>
  <c r="AB372" i="1"/>
  <c r="AA372" i="1"/>
  <c r="AE372" i="1" s="1"/>
  <c r="AH254" i="1"/>
  <c r="AH657" i="1"/>
  <c r="AB270" i="1"/>
  <c r="AA270" i="1"/>
  <c r="AE270" i="1" s="1"/>
  <c r="AB308" i="1"/>
  <c r="AA308" i="1"/>
  <c r="AE308" i="1" s="1"/>
  <c r="AB557" i="1"/>
  <c r="AA557" i="1"/>
  <c r="AE557" i="1" s="1"/>
  <c r="AI665" i="1"/>
  <c r="AH665" i="1" s="1"/>
  <c r="AJ665" i="1"/>
  <c r="AK665" i="1"/>
  <c r="AI546" i="1"/>
  <c r="AH546" i="1" s="1"/>
  <c r="AK546" i="1"/>
  <c r="AJ546" i="1"/>
  <c r="AI476" i="1"/>
  <c r="AJ476" i="1"/>
  <c r="AK476" i="1"/>
  <c r="AI353" i="1"/>
  <c r="AJ353" i="1"/>
  <c r="AK353" i="1"/>
  <c r="AI622" i="1"/>
  <c r="AK622" i="1"/>
  <c r="AJ622" i="1"/>
  <c r="AK430" i="1"/>
  <c r="AJ430" i="1"/>
  <c r="AI430" i="1"/>
  <c r="AK69" i="1"/>
  <c r="AJ69" i="1"/>
  <c r="AI69" i="1"/>
  <c r="AB618" i="1"/>
  <c r="AA618" i="1"/>
  <c r="AE618" i="1" s="1"/>
  <c r="AA345" i="1"/>
  <c r="AE345" i="1" s="1"/>
  <c r="AB345" i="1"/>
  <c r="AB367" i="1"/>
  <c r="AA367" i="1"/>
  <c r="AE367" i="1" s="1"/>
  <c r="AJ668" i="1"/>
  <c r="AI668" i="1"/>
  <c r="AK668" i="1"/>
  <c r="AJ585" i="1"/>
  <c r="AI585" i="1"/>
  <c r="AK585" i="1"/>
  <c r="AI112" i="1"/>
  <c r="AJ112" i="1"/>
  <c r="AK112" i="1"/>
  <c r="AJ402" i="1"/>
  <c r="AI402" i="1"/>
  <c r="AH402" i="1" s="1"/>
  <c r="AK402" i="1"/>
  <c r="AJ457" i="1"/>
  <c r="AK457" i="1"/>
  <c r="AI457" i="1"/>
  <c r="AJ115" i="1"/>
  <c r="AI115" i="1"/>
  <c r="AK115" i="1"/>
  <c r="AK601" i="1"/>
  <c r="AI601" i="1"/>
  <c r="AJ601" i="1"/>
  <c r="AB57" i="1"/>
  <c r="AA57" i="1"/>
  <c r="AE57" i="1" s="1"/>
  <c r="AA114" i="1"/>
  <c r="AA509" i="1"/>
  <c r="AE509" i="1" s="1"/>
  <c r="AB509" i="1"/>
  <c r="AA33" i="1"/>
  <c r="AE33" i="1" s="1"/>
  <c r="AB33" i="1"/>
  <c r="AI92" i="1"/>
  <c r="AJ92" i="1"/>
  <c r="AK92" i="1"/>
  <c r="AJ343" i="1"/>
  <c r="AI343" i="1"/>
  <c r="AK343" i="1"/>
  <c r="AJ462" i="1"/>
  <c r="AI462" i="1"/>
  <c r="AK462" i="1"/>
  <c r="AJ500" i="1"/>
  <c r="AI500" i="1"/>
  <c r="AK500" i="1"/>
  <c r="AJ164" i="1"/>
  <c r="AK164" i="1"/>
  <c r="AI164" i="1"/>
  <c r="AI258" i="1"/>
  <c r="AJ258" i="1"/>
  <c r="AK258" i="1"/>
  <c r="AI389" i="1"/>
  <c r="AJ389" i="1"/>
  <c r="AK389" i="1"/>
  <c r="AI386" i="1"/>
  <c r="AK386" i="1"/>
  <c r="AJ386" i="1"/>
  <c r="AI53" i="1"/>
  <c r="AK53" i="1"/>
  <c r="AJ53" i="1"/>
  <c r="AJ604" i="1"/>
  <c r="AI604" i="1"/>
  <c r="AK604" i="1"/>
  <c r="AI128" i="1"/>
  <c r="AH128" i="1" s="1"/>
  <c r="AJ128" i="1"/>
  <c r="AK128" i="1"/>
  <c r="AK626" i="1"/>
  <c r="AJ626" i="1"/>
  <c r="AI626" i="1"/>
  <c r="AH626" i="1" s="1"/>
  <c r="AA271" i="1"/>
  <c r="AE271" i="1" s="1"/>
  <c r="AB271" i="1"/>
  <c r="AB610" i="1"/>
  <c r="AA610" i="1"/>
  <c r="AE610" i="1" s="1"/>
  <c r="AB291" i="1"/>
  <c r="AA291" i="1"/>
  <c r="AE291" i="1" s="1"/>
  <c r="AB565" i="1"/>
  <c r="AA565" i="1"/>
  <c r="AE565" i="1" s="1"/>
  <c r="AA122" i="1"/>
  <c r="AE122" i="1" s="1"/>
  <c r="AA240" i="1"/>
  <c r="AE240" i="1" s="1"/>
  <c r="AB240" i="1"/>
  <c r="AA681" i="1"/>
  <c r="AE681" i="1" s="1"/>
  <c r="AB681" i="1"/>
  <c r="AB55" i="1"/>
  <c r="AA55" i="1"/>
  <c r="AE55" i="1" s="1"/>
  <c r="AI172" i="1"/>
  <c r="AJ172" i="1"/>
  <c r="AK172" i="1"/>
  <c r="AI602" i="1"/>
  <c r="AK602" i="1"/>
  <c r="AJ602" i="1"/>
  <c r="AI281" i="1"/>
  <c r="AK281" i="1"/>
  <c r="AJ281" i="1"/>
  <c r="AK481" i="1"/>
  <c r="AI481" i="1"/>
  <c r="AH481" i="1" s="1"/>
  <c r="AJ481" i="1"/>
  <c r="AJ521" i="1"/>
  <c r="AI521" i="1"/>
  <c r="AK521" i="1"/>
  <c r="AI633" i="1"/>
  <c r="AJ633" i="1"/>
  <c r="AK633" i="1"/>
  <c r="AI507" i="1"/>
  <c r="AH507" i="1" s="1"/>
  <c r="AA507" i="1" s="1"/>
  <c r="AJ507" i="1"/>
  <c r="AK507" i="1"/>
  <c r="AK215" i="1"/>
  <c r="AI215" i="1"/>
  <c r="AJ215" i="1"/>
  <c r="AJ287" i="1"/>
  <c r="AI287" i="1"/>
  <c r="AK287" i="1"/>
  <c r="AI310" i="1"/>
  <c r="AJ310" i="1"/>
  <c r="AK310" i="1"/>
  <c r="AK80" i="1"/>
  <c r="AI80" i="1"/>
  <c r="AH80" i="1" s="1"/>
  <c r="AJ80" i="1"/>
  <c r="AI522" i="1"/>
  <c r="AK522" i="1"/>
  <c r="AJ522" i="1"/>
  <c r="AJ611" i="1"/>
  <c r="AI611" i="1"/>
  <c r="AK611" i="1"/>
  <c r="AB412" i="1"/>
  <c r="AA412" i="1"/>
  <c r="AE412" i="1" s="1"/>
  <c r="AA133" i="1"/>
  <c r="AE133" i="1" s="1"/>
  <c r="AB133" i="1"/>
  <c r="AB348" i="1"/>
  <c r="AA348" i="1"/>
  <c r="AE348" i="1" s="1"/>
  <c r="AB37" i="1"/>
  <c r="AA37" i="1"/>
  <c r="AE37" i="1" s="1"/>
  <c r="AA67" i="1"/>
  <c r="AE67" i="1" s="1"/>
  <c r="AB67" i="1"/>
  <c r="AB496" i="1"/>
  <c r="AA496" i="1"/>
  <c r="AE496" i="1" s="1"/>
  <c r="AB440" i="1"/>
  <c r="AJ167" i="1"/>
  <c r="AI167" i="1"/>
  <c r="AK167" i="1"/>
  <c r="AI290" i="1"/>
  <c r="AK290" i="1"/>
  <c r="AJ290" i="1"/>
  <c r="AJ34" i="1"/>
  <c r="AI34" i="1"/>
  <c r="AK34" i="1"/>
  <c r="AK502" i="1"/>
  <c r="AJ502" i="1"/>
  <c r="AI502" i="1"/>
  <c r="AH502" i="1" s="1"/>
  <c r="AI437" i="1"/>
  <c r="AH437" i="1" s="1"/>
  <c r="AJ437" i="1"/>
  <c r="AK437" i="1"/>
  <c r="AI304" i="1"/>
  <c r="AK304" i="1"/>
  <c r="AJ304" i="1"/>
  <c r="AJ660" i="1"/>
  <c r="AK660" i="1"/>
  <c r="AI660" i="1"/>
  <c r="AH660" i="1" s="1"/>
  <c r="AK177" i="1"/>
  <c r="AJ177" i="1"/>
  <c r="AI177" i="1"/>
  <c r="AK551" i="1"/>
  <c r="AI551" i="1"/>
  <c r="AH551" i="1" s="1"/>
  <c r="AJ551" i="1"/>
  <c r="AB110" i="1"/>
  <c r="AH645" i="1"/>
  <c r="AA672" i="1"/>
  <c r="AE672" i="1" s="1"/>
  <c r="AB672" i="1"/>
  <c r="AB488" i="1"/>
  <c r="AA488" i="1"/>
  <c r="AE488" i="1" s="1"/>
  <c r="AH505" i="1"/>
  <c r="AH581" i="1"/>
  <c r="AI333" i="1"/>
  <c r="AK333" i="1"/>
  <c r="AJ333" i="1"/>
  <c r="AK97" i="1"/>
  <c r="AJ97" i="1"/>
  <c r="AI97" i="1"/>
  <c r="AH97" i="1" s="1"/>
  <c r="AJ492" i="1"/>
  <c r="AK492" i="1"/>
  <c r="AI492" i="1"/>
  <c r="AK434" i="1"/>
  <c r="AJ434" i="1"/>
  <c r="AI434" i="1"/>
  <c r="AH282" i="1"/>
  <c r="AH227" i="1"/>
  <c r="AJ24" i="1"/>
  <c r="AH24" i="1" s="1"/>
  <c r="AH548" i="1"/>
  <c r="AH298" i="1"/>
  <c r="AJ229" i="1"/>
  <c r="AH229" i="1" s="1"/>
  <c r="AJ341" i="1"/>
  <c r="AH341" i="1" s="1"/>
  <c r="AH25" i="1"/>
  <c r="AB690" i="1"/>
  <c r="AB307" i="1"/>
  <c r="AH180" i="1"/>
  <c r="AH531" i="1"/>
  <c r="AH256" i="1"/>
  <c r="AH105" i="1"/>
  <c r="AK337" i="1"/>
  <c r="AI228" i="1"/>
  <c r="AH228" i="1" s="1"/>
  <c r="AH43" i="1"/>
  <c r="AH94" i="1"/>
  <c r="AJ132" i="1"/>
  <c r="AH132" i="1" s="1"/>
  <c r="AJ617" i="1"/>
  <c r="AH617" i="1" s="1"/>
  <c r="AB617" i="1" s="1"/>
  <c r="AK617" i="1"/>
  <c r="AI533" i="1"/>
  <c r="AH533" i="1" s="1"/>
  <c r="AK533" i="1"/>
  <c r="AH621" i="1"/>
  <c r="AH72" i="1"/>
  <c r="AH129" i="1"/>
  <c r="G687" i="1"/>
  <c r="AU687" i="1"/>
  <c r="Z181" i="1"/>
  <c r="AU181" i="1"/>
  <c r="AU702" i="1"/>
  <c r="Z702" i="1"/>
  <c r="G702" i="1"/>
  <c r="AT326" i="1"/>
  <c r="AS326" i="1" s="1"/>
  <c r="AR326" i="1" s="1"/>
  <c r="AQ326" i="1" s="1"/>
  <c r="AP326" i="1" s="1"/>
  <c r="AO326" i="1" s="1"/>
  <c r="AN326" i="1" s="1"/>
  <c r="AM326" i="1" s="1"/>
  <c r="AL326" i="1" s="1"/>
  <c r="Z704" i="1"/>
  <c r="AU704" i="1"/>
  <c r="G704" i="1"/>
  <c r="Z697" i="1"/>
  <c r="AU697" i="1"/>
  <c r="G697" i="1"/>
  <c r="G696" i="1"/>
  <c r="Z696" i="1"/>
  <c r="Z608" i="1"/>
  <c r="AA608" i="1" s="1"/>
  <c r="G608" i="1"/>
  <c r="Z454" i="1"/>
  <c r="AA454" i="1" s="1"/>
  <c r="G454" i="1"/>
  <c r="I498" i="1"/>
  <c r="Z472" i="1"/>
  <c r="AA472" i="1" s="1"/>
  <c r="G472" i="1"/>
  <c r="Z413" i="1"/>
  <c r="AA413" i="1" s="1"/>
  <c r="G413" i="1"/>
  <c r="G385" i="1"/>
  <c r="Z385" i="1"/>
  <c r="AA385" i="1" s="1"/>
  <c r="Z362" i="1"/>
  <c r="AA362" i="1" s="1"/>
  <c r="G362" i="1"/>
  <c r="G280" i="1"/>
  <c r="AC280" i="1" s="1"/>
  <c r="Z280" i="1"/>
  <c r="AA280" i="1" s="1"/>
  <c r="G170" i="1"/>
  <c r="Z170" i="1"/>
  <c r="AA170" i="1" s="1"/>
  <c r="AC685" i="1"/>
  <c r="G48" i="1"/>
  <c r="Z48" i="1"/>
  <c r="AA48" i="1" s="1"/>
  <c r="G96" i="1"/>
  <c r="Z96" i="1"/>
  <c r="AA96" i="1" s="1"/>
  <c r="G144" i="1"/>
  <c r="AU144" i="1"/>
  <c r="Z144" i="1"/>
  <c r="Z634" i="1"/>
  <c r="AA634" i="1" s="1"/>
  <c r="G634" i="1"/>
  <c r="Z303" i="1"/>
  <c r="AA303" i="1" s="1"/>
  <c r="G303" i="1"/>
  <c r="G327" i="1"/>
  <c r="AU327" i="1"/>
  <c r="AU696" i="1"/>
  <c r="Z259" i="1"/>
  <c r="AA259" i="1" s="1"/>
  <c r="G259" i="1"/>
  <c r="Z383" i="1"/>
  <c r="AA383" i="1" s="1"/>
  <c r="G383" i="1"/>
  <c r="G297" i="1"/>
  <c r="AU297" i="1"/>
  <c r="Z297" i="1"/>
  <c r="Z284" i="1"/>
  <c r="AU284" i="1"/>
  <c r="Z276" i="1"/>
  <c r="AA276" i="1" s="1"/>
  <c r="G276" i="1"/>
  <c r="G370" i="1"/>
  <c r="Z370" i="1"/>
  <c r="AA370" i="1" s="1"/>
  <c r="Z689" i="1"/>
  <c r="AU689" i="1"/>
  <c r="Z228" i="1"/>
  <c r="AA228" i="1" s="1"/>
  <c r="G228" i="1"/>
  <c r="Z409" i="1"/>
  <c r="AA409" i="1" s="1"/>
  <c r="G409" i="1"/>
  <c r="G27" i="1"/>
  <c r="Z27" i="1"/>
  <c r="AA27" i="1" s="1"/>
  <c r="G398" i="1"/>
  <c r="Z398" i="1"/>
  <c r="AA398" i="1" s="1"/>
  <c r="G364" i="1"/>
  <c r="Z364" i="1"/>
  <c r="AA364" i="1" s="1"/>
  <c r="Z322" i="1"/>
  <c r="AA322" i="1" s="1"/>
  <c r="G322" i="1"/>
  <c r="G288" i="1"/>
  <c r="Z288" i="1"/>
  <c r="AA288" i="1" s="1"/>
  <c r="Z266" i="1"/>
  <c r="G266" i="1"/>
  <c r="Z328" i="1"/>
  <c r="AA328" i="1" s="1"/>
  <c r="AE328" i="1" s="1"/>
  <c r="Z356" i="1"/>
  <c r="AA356" i="1" s="1"/>
  <c r="AE356" i="1" s="1"/>
  <c r="Z462" i="1"/>
  <c r="Z213" i="1"/>
  <c r="AA213" i="1" s="1"/>
  <c r="AE213" i="1" s="1"/>
  <c r="Z617" i="1"/>
  <c r="E75" i="2"/>
  <c r="Z50" i="1"/>
  <c r="AA50" i="1" s="1"/>
  <c r="AE50" i="1" s="1"/>
  <c r="E551" i="2"/>
  <c r="Z659" i="1"/>
  <c r="AA659" i="1" s="1"/>
  <c r="AE659" i="1" s="1"/>
  <c r="F393" i="1"/>
  <c r="Z512" i="1"/>
  <c r="E462" i="2"/>
  <c r="Z394" i="1"/>
  <c r="AA394" i="1" s="1"/>
  <c r="AE394" i="1" s="1"/>
  <c r="F418" i="1"/>
  <c r="P418" i="1" s="1"/>
  <c r="Z340" i="1"/>
  <c r="E543" i="2"/>
  <c r="E93" i="2"/>
  <c r="G361" i="1"/>
  <c r="Z708" i="1"/>
  <c r="P708" i="1"/>
  <c r="AU708" i="1"/>
  <c r="G708" i="1"/>
  <c r="K708" i="1" s="1"/>
  <c r="E79" i="2"/>
  <c r="G218" i="1"/>
  <c r="G305" i="1"/>
  <c r="Z174" i="1"/>
  <c r="AA174" i="1" s="1"/>
  <c r="AE174" i="1" s="1"/>
  <c r="E137" i="2"/>
  <c r="E109" i="2"/>
  <c r="F324" i="1"/>
  <c r="P324" i="1" s="1"/>
  <c r="G507" i="1"/>
  <c r="Z88" i="1"/>
  <c r="G506" i="1"/>
  <c r="G632" i="1"/>
  <c r="G346" i="1"/>
  <c r="E132" i="2"/>
  <c r="E156" i="2"/>
  <c r="Z643" i="1"/>
  <c r="Z65" i="1"/>
  <c r="AA65" i="1" s="1"/>
  <c r="AE65" i="1" s="1"/>
  <c r="Z252" i="1"/>
  <c r="AA252" i="1" s="1"/>
  <c r="AE252" i="1" s="1"/>
  <c r="Z590" i="1"/>
  <c r="AA590" i="1" s="1"/>
  <c r="AE590" i="1" s="1"/>
  <c r="Z459" i="1"/>
  <c r="AA459" i="1" s="1"/>
  <c r="AE459" i="1" s="1"/>
  <c r="Z511" i="1"/>
  <c r="AA511" i="1" s="1"/>
  <c r="AE511" i="1" s="1"/>
  <c r="E549" i="2"/>
  <c r="F395" i="1"/>
  <c r="G707" i="1"/>
  <c r="K707" i="1" s="1"/>
  <c r="Z707" i="1"/>
  <c r="AU713" i="1"/>
  <c r="K709" i="1"/>
  <c r="AS713" i="1"/>
  <c r="AR713" i="1" s="1"/>
  <c r="AQ713" i="1" s="1"/>
  <c r="AP713" i="1" s="1"/>
  <c r="Z710" i="1"/>
  <c r="G710" i="1"/>
  <c r="AU710" i="1"/>
  <c r="P710" i="1"/>
  <c r="Z709" i="1"/>
  <c r="P707" i="1"/>
  <c r="AT708" i="1"/>
  <c r="AS708" i="1" s="1"/>
  <c r="AR708" i="1" s="1"/>
  <c r="AQ708" i="1" s="1"/>
  <c r="AP708" i="1" s="1"/>
  <c r="AO708" i="1" s="1"/>
  <c r="AN708" i="1" s="1"/>
  <c r="AM708" i="1" s="1"/>
  <c r="AL708" i="1" s="1"/>
  <c r="AT713" i="1"/>
  <c r="P709" i="1"/>
  <c r="AC709" i="1" s="1"/>
  <c r="AU707" i="1"/>
  <c r="AU709" i="1"/>
  <c r="AF76" i="4"/>
  <c r="AC76" i="4"/>
  <c r="AF240" i="4"/>
  <c r="AC240" i="4"/>
  <c r="AF317" i="4"/>
  <c r="AC317" i="4"/>
  <c r="AF324" i="4"/>
  <c r="AC324" i="4"/>
  <c r="AF452" i="4"/>
  <c r="AF679" i="4"/>
  <c r="AC679" i="4"/>
  <c r="AF338" i="4"/>
  <c r="AC249" i="4"/>
  <c r="AF249" i="4"/>
  <c r="AC378" i="4"/>
  <c r="AF378" i="4"/>
  <c r="R3" i="1"/>
  <c r="P703" i="1"/>
  <c r="AC703" i="1" s="1"/>
  <c r="P699" i="1"/>
  <c r="P394" i="1"/>
  <c r="AC394" i="1" s="1"/>
  <c r="P704" i="1"/>
  <c r="AC704" i="1" s="1"/>
  <c r="P705" i="1"/>
  <c r="AC705" i="1" s="1"/>
  <c r="P698" i="1"/>
  <c r="AC698" i="1" s="1"/>
  <c r="P314" i="1"/>
  <c r="AC314" i="1" s="1"/>
  <c r="P234" i="1"/>
  <c r="AC234" i="1" s="1"/>
  <c r="P137" i="1"/>
  <c r="AC137" i="1" s="1"/>
  <c r="P543" i="1"/>
  <c r="AC543" i="1" s="1"/>
  <c r="P611" i="1"/>
  <c r="AC611" i="1" s="1"/>
  <c r="P359" i="1"/>
  <c r="AC359" i="1" s="1"/>
  <c r="P263" i="1"/>
  <c r="AC263" i="1" s="1"/>
  <c r="P199" i="1"/>
  <c r="AC199" i="1" s="1"/>
  <c r="P22" i="1"/>
  <c r="AC22" i="1" s="1"/>
  <c r="P700" i="1"/>
  <c r="AC700" i="1" s="1"/>
  <c r="P706" i="1"/>
  <c r="P378" i="1"/>
  <c r="AC378" i="1" s="1"/>
  <c r="R7" i="1"/>
  <c r="P362" i="1"/>
  <c r="AC362" i="1" s="1"/>
  <c r="P298" i="1"/>
  <c r="AC298" i="1" s="1"/>
  <c r="P218" i="1"/>
  <c r="AC218" i="1" s="1"/>
  <c r="P125" i="1"/>
  <c r="AC125" i="1" s="1"/>
  <c r="P531" i="1"/>
  <c r="AC531" i="1" s="1"/>
  <c r="P643" i="1"/>
  <c r="AC643" i="1" s="1"/>
  <c r="P343" i="1"/>
  <c r="AC343" i="1" s="1"/>
  <c r="P247" i="1"/>
  <c r="AC247" i="1" s="1"/>
  <c r="P114" i="1"/>
  <c r="AC114" i="1" s="1"/>
  <c r="P532" i="1"/>
  <c r="P412" i="1"/>
  <c r="AC412" i="1" s="1"/>
  <c r="P292" i="1"/>
  <c r="AC292" i="1" s="1"/>
  <c r="P131" i="1"/>
  <c r="AC131" i="1" s="1"/>
  <c r="P43" i="1"/>
  <c r="AC43" i="1" s="1"/>
  <c r="P477" i="1"/>
  <c r="AC477" i="1" s="1"/>
  <c r="P662" i="1"/>
  <c r="AC662" i="1" s="1"/>
  <c r="P269" i="1"/>
  <c r="AC269" i="1" s="1"/>
  <c r="P36" i="1"/>
  <c r="AC36" i="1" s="1"/>
  <c r="P576" i="1"/>
  <c r="AC576" i="1" s="1"/>
  <c r="R9" i="1"/>
  <c r="R6" i="1"/>
  <c r="R2" i="1"/>
  <c r="P346" i="1"/>
  <c r="P282" i="1"/>
  <c r="AC282" i="1" s="1"/>
  <c r="P202" i="1"/>
  <c r="AC202" i="1" s="1"/>
  <c r="P101" i="1"/>
  <c r="AC101" i="1" s="1"/>
  <c r="P499" i="1"/>
  <c r="AC499" i="1" s="1"/>
  <c r="P391" i="1"/>
  <c r="AC391" i="1" s="1"/>
  <c r="P295" i="1"/>
  <c r="P231" i="1"/>
  <c r="AC231" i="1" s="1"/>
  <c r="P90" i="1"/>
  <c r="AC90" i="1" s="1"/>
  <c r="P488" i="1"/>
  <c r="AC488" i="1" s="1"/>
  <c r="P400" i="1"/>
  <c r="AC400" i="1" s="1"/>
  <c r="P236" i="1"/>
  <c r="AC236" i="1" s="1"/>
  <c r="P119" i="1"/>
  <c r="AC119" i="1" s="1"/>
  <c r="P31" i="1"/>
  <c r="AC31" i="1" s="1"/>
  <c r="P433" i="1"/>
  <c r="AC433" i="1" s="1"/>
  <c r="P365" i="1"/>
  <c r="AC365" i="1" s="1"/>
  <c r="P257" i="1"/>
  <c r="AC257" i="1" s="1"/>
  <c r="P562" i="1"/>
  <c r="AC562" i="1" s="1"/>
  <c r="P687" i="1"/>
  <c r="AC687" i="1" s="1"/>
  <c r="P279" i="1"/>
  <c r="AC279" i="1" s="1"/>
  <c r="P89" i="1"/>
  <c r="AC89" i="1" s="1"/>
  <c r="P563" i="1"/>
  <c r="AC563" i="1" s="1"/>
  <c r="P623" i="1"/>
  <c r="AC623" i="1" s="1"/>
  <c r="P134" i="1"/>
  <c r="AC134" i="1" s="1"/>
  <c r="P476" i="1"/>
  <c r="AC476" i="1" s="1"/>
  <c r="P638" i="1"/>
  <c r="AC638" i="1" s="1"/>
  <c r="P264" i="1"/>
  <c r="AC264" i="1" s="1"/>
  <c r="P63" i="1"/>
  <c r="AC63" i="1" s="1"/>
  <c r="P453" i="1"/>
  <c r="AC453" i="1" s="1"/>
  <c r="P389" i="1"/>
  <c r="AC389" i="1" s="1"/>
  <c r="P321" i="1"/>
  <c r="AC321" i="1" s="1"/>
  <c r="P550" i="1"/>
  <c r="AC550" i="1" s="1"/>
  <c r="P693" i="1"/>
  <c r="AC693" i="1" s="1"/>
  <c r="P361" i="1"/>
  <c r="AC361" i="1" s="1"/>
  <c r="P172" i="1"/>
  <c r="AC172" i="1" s="1"/>
  <c r="P72" i="1"/>
  <c r="AC72" i="1" s="1"/>
  <c r="P478" i="1"/>
  <c r="AC478" i="1" s="1"/>
  <c r="P636" i="1"/>
  <c r="AC636" i="1" s="1"/>
  <c r="P487" i="1"/>
  <c r="AC487" i="1" s="1"/>
  <c r="P289" i="1"/>
  <c r="AC289" i="1" s="1"/>
  <c r="P290" i="1"/>
  <c r="AC290" i="1" s="1"/>
  <c r="P210" i="1"/>
  <c r="AC210" i="1" s="1"/>
  <c r="P41" i="1"/>
  <c r="AC41" i="1" s="1"/>
  <c r="P435" i="1"/>
  <c r="AC435" i="1" s="1"/>
  <c r="P630" i="1"/>
  <c r="AC630" i="1" s="1"/>
  <c r="P328" i="1"/>
  <c r="AC328" i="1" s="1"/>
  <c r="P204" i="1"/>
  <c r="AC204" i="1" s="1"/>
  <c r="P59" i="1"/>
  <c r="AC59" i="1" s="1"/>
  <c r="P449" i="1"/>
  <c r="AC449" i="1" s="1"/>
  <c r="P409" i="1"/>
  <c r="P546" i="1"/>
  <c r="AC546" i="1" s="1"/>
  <c r="P696" i="1"/>
  <c r="R11" i="1"/>
  <c r="P250" i="1"/>
  <c r="AC250" i="1" s="1"/>
  <c r="P464" i="1"/>
  <c r="AC464" i="1" s="1"/>
  <c r="P196" i="1"/>
  <c r="AC196" i="1" s="1"/>
  <c r="P561" i="1"/>
  <c r="AC561" i="1" s="1"/>
  <c r="P201" i="1"/>
  <c r="AC201" i="1" s="1"/>
  <c r="P446" i="1"/>
  <c r="AC446" i="1" s="1"/>
  <c r="P144" i="1"/>
  <c r="P278" i="1"/>
  <c r="AC278" i="1" s="1"/>
  <c r="P303" i="1"/>
  <c r="AC303" i="1" s="1"/>
  <c r="P406" i="1"/>
  <c r="AC406" i="1" s="1"/>
  <c r="P326" i="1"/>
  <c r="AC326" i="1" s="1"/>
  <c r="P214" i="1"/>
  <c r="AC214" i="1" s="1"/>
  <c r="P109" i="1"/>
  <c r="AC109" i="1" s="1"/>
  <c r="P507" i="1"/>
  <c r="P591" i="1"/>
  <c r="AC591" i="1" s="1"/>
  <c r="P419" i="1"/>
  <c r="AC419" i="1" s="1"/>
  <c r="P323" i="1"/>
  <c r="AC323" i="1" s="1"/>
  <c r="P195" i="1"/>
  <c r="AC195" i="1" s="1"/>
  <c r="P30" i="1"/>
  <c r="AC30" i="1" s="1"/>
  <c r="P496" i="1"/>
  <c r="AC496" i="1" s="1"/>
  <c r="R13" i="1"/>
  <c r="P410" i="1"/>
  <c r="AC410" i="1" s="1"/>
  <c r="P451" i="1"/>
  <c r="AC451" i="1" s="1"/>
  <c r="P452" i="1"/>
  <c r="AC452" i="1" s="1"/>
  <c r="P163" i="1"/>
  <c r="AC163" i="1" s="1"/>
  <c r="P549" i="1"/>
  <c r="AC549" i="1" s="1"/>
  <c r="P57" i="1"/>
  <c r="AC57" i="1" s="1"/>
  <c r="P519" i="1"/>
  <c r="AC519" i="1" s="1"/>
  <c r="P673" i="1"/>
  <c r="AC673" i="1" s="1"/>
  <c r="P42" i="1"/>
  <c r="AC42" i="1" s="1"/>
  <c r="P436" i="1"/>
  <c r="AC436" i="1" s="1"/>
  <c r="P650" i="1"/>
  <c r="AC650" i="1" s="1"/>
  <c r="P184" i="1"/>
  <c r="AC184" i="1" s="1"/>
  <c r="P537" i="1"/>
  <c r="AC537" i="1" s="1"/>
  <c r="P421" i="1"/>
  <c r="AC421" i="1" s="1"/>
  <c r="P377" i="1"/>
  <c r="AC377" i="1" s="1"/>
  <c r="P213" i="1"/>
  <c r="AC213" i="1" s="1"/>
  <c r="P526" i="1"/>
  <c r="AC526" i="1" s="1"/>
  <c r="P265" i="1"/>
  <c r="AC265" i="1" s="1"/>
  <c r="P160" i="1"/>
  <c r="AC160" i="1" s="1"/>
  <c r="P514" i="1"/>
  <c r="AC514" i="1" s="1"/>
  <c r="P466" i="1"/>
  <c r="AC466" i="1" s="1"/>
  <c r="P648" i="1"/>
  <c r="AC648" i="1" s="1"/>
  <c r="P129" i="1"/>
  <c r="AC129" i="1" s="1"/>
  <c r="P417" i="1"/>
  <c r="AC417" i="1" s="1"/>
  <c r="P386" i="1"/>
  <c r="AC386" i="1" s="1"/>
  <c r="P274" i="1"/>
  <c r="AC274" i="1" s="1"/>
  <c r="P194" i="1"/>
  <c r="AC194" i="1" s="1"/>
  <c r="P559" i="1"/>
  <c r="AC559" i="1" s="1"/>
  <c r="P627" i="1"/>
  <c r="AC627" i="1" s="1"/>
  <c r="P516" i="1"/>
  <c r="AC516" i="1" s="1"/>
  <c r="P654" i="1"/>
  <c r="AC654" i="1" s="1"/>
  <c r="P697" i="1"/>
  <c r="AC697" i="1" s="1"/>
  <c r="P215" i="1"/>
  <c r="AC215" i="1" s="1"/>
  <c r="P309" i="1"/>
  <c r="AC309" i="1" s="1"/>
  <c r="P100" i="1"/>
  <c r="AC100" i="1" s="1"/>
  <c r="P168" i="1"/>
  <c r="AC168" i="1" s="1"/>
  <c r="P350" i="1"/>
  <c r="AC350" i="1" s="1"/>
  <c r="P327" i="1"/>
  <c r="P374" i="1"/>
  <c r="AC374" i="1" s="1"/>
  <c r="P294" i="1"/>
  <c r="AC294" i="1" s="1"/>
  <c r="P182" i="1"/>
  <c r="AC182" i="1" s="1"/>
  <c r="P77" i="1"/>
  <c r="AC77" i="1" s="1"/>
  <c r="P459" i="1"/>
  <c r="AC459" i="1" s="1"/>
  <c r="P603" i="1"/>
  <c r="AC603" i="1" s="1"/>
  <c r="P403" i="1"/>
  <c r="AC403" i="1" s="1"/>
  <c r="P307" i="1"/>
  <c r="AC307" i="1" s="1"/>
  <c r="P122" i="1"/>
  <c r="P568" i="1"/>
  <c r="P424" i="1"/>
  <c r="AC424" i="1" s="1"/>
  <c r="P664" i="1"/>
  <c r="AC664" i="1" s="1"/>
  <c r="P288" i="1"/>
  <c r="AC288" i="1" s="1"/>
  <c r="P95" i="1"/>
  <c r="P485" i="1"/>
  <c r="AC485" i="1" s="1"/>
  <c r="P641" i="1"/>
  <c r="P65" i="1"/>
  <c r="AC65" i="1" s="1"/>
  <c r="P615" i="1"/>
  <c r="AC615" i="1" s="1"/>
  <c r="P110" i="1"/>
  <c r="AC110" i="1" s="1"/>
  <c r="P484" i="1"/>
  <c r="AC484" i="1" s="1"/>
  <c r="P260" i="1"/>
  <c r="AC260" i="1" s="1"/>
  <c r="P115" i="1"/>
  <c r="AC115" i="1" s="1"/>
  <c r="P557" i="1"/>
  <c r="AC557" i="1" s="1"/>
  <c r="R4" i="1"/>
  <c r="P186" i="1"/>
  <c r="AC186" i="1" s="1"/>
  <c r="P656" i="1"/>
  <c r="AC656" i="1" s="1"/>
  <c r="P701" i="1"/>
  <c r="AC701" i="1" s="1"/>
  <c r="P330" i="1"/>
  <c r="AC330" i="1" s="1"/>
  <c r="P54" i="1"/>
  <c r="AC54" i="1" s="1"/>
  <c r="P304" i="1"/>
  <c r="AC304" i="1" s="1"/>
  <c r="P75" i="1"/>
  <c r="AC75" i="1" s="1"/>
  <c r="P593" i="1"/>
  <c r="AC593" i="1" s="1"/>
  <c r="P690" i="1"/>
  <c r="AC690" i="1" s="1"/>
  <c r="P33" i="1"/>
  <c r="AC33" i="1" s="1"/>
  <c r="P439" i="1"/>
  <c r="AC439" i="1" s="1"/>
  <c r="P158" i="1"/>
  <c r="AC158" i="1" s="1"/>
  <c r="P520" i="1"/>
  <c r="AC520" i="1" s="1"/>
  <c r="P626" i="1"/>
  <c r="AC626" i="1" s="1"/>
  <c r="P332" i="1"/>
  <c r="AC332" i="1" s="1"/>
  <c r="P107" i="1"/>
  <c r="AC107" i="1" s="1"/>
  <c r="P465" i="1"/>
  <c r="AC465" i="1" s="1"/>
  <c r="P401" i="1"/>
  <c r="AC401" i="1" s="1"/>
  <c r="P337" i="1"/>
  <c r="AC337" i="1" s="1"/>
  <c r="P574" i="1"/>
  <c r="AC574" i="1" s="1"/>
  <c r="P612" i="1"/>
  <c r="AC612" i="1" s="1"/>
  <c r="P413" i="1"/>
  <c r="P225" i="1"/>
  <c r="AC225" i="1" s="1"/>
  <c r="P84" i="1"/>
  <c r="AC84" i="1" s="1"/>
  <c r="P490" i="1"/>
  <c r="AC490" i="1" s="1"/>
  <c r="P624" i="1"/>
  <c r="AC624" i="1" s="1"/>
  <c r="P595" i="1"/>
  <c r="AC595" i="1" s="1"/>
  <c r="P241" i="1"/>
  <c r="AC241" i="1" s="1"/>
  <c r="P181" i="1"/>
  <c r="AC181" i="1" s="1"/>
  <c r="P322" i="1"/>
  <c r="P242" i="1"/>
  <c r="AC242" i="1" s="1"/>
  <c r="P85" i="1"/>
  <c r="AC85" i="1" s="1"/>
  <c r="P582" i="1"/>
  <c r="AC582" i="1" s="1"/>
  <c r="P340" i="1"/>
  <c r="AC340" i="1" s="1"/>
  <c r="P216" i="1"/>
  <c r="AC216" i="1" s="1"/>
  <c r="P103" i="1"/>
  <c r="AC103" i="1" s="1"/>
  <c r="P461" i="1"/>
  <c r="AC461" i="1" s="1"/>
  <c r="P633" i="1"/>
  <c r="AC633" i="1" s="1"/>
  <c r="P132" i="1"/>
  <c r="AC132" i="1" s="1"/>
  <c r="P616" i="1"/>
  <c r="AC616" i="1" s="1"/>
  <c r="P156" i="1"/>
  <c r="AC156" i="1" s="1"/>
  <c r="P375" i="1"/>
  <c r="AC375" i="1" s="1"/>
  <c r="P157" i="1"/>
  <c r="P556" i="1"/>
  <c r="AC556" i="1" s="1"/>
  <c r="P588" i="1"/>
  <c r="AC588" i="1" s="1"/>
  <c r="P246" i="1"/>
  <c r="AC246" i="1" s="1"/>
  <c r="P427" i="1"/>
  <c r="AC427" i="1" s="1"/>
  <c r="P356" i="1"/>
  <c r="AC356" i="1" s="1"/>
  <c r="P497" i="1"/>
  <c r="AC497" i="1" s="1"/>
  <c r="P447" i="1"/>
  <c r="AC447" i="1" s="1"/>
  <c r="P528" i="1"/>
  <c r="AC528" i="1" s="1"/>
  <c r="P159" i="1"/>
  <c r="AC159" i="1" s="1"/>
  <c r="P429" i="1"/>
  <c r="AC429" i="1" s="1"/>
  <c r="P345" i="1"/>
  <c r="AC345" i="1" s="1"/>
  <c r="P197" i="1"/>
  <c r="AC197" i="1" s="1"/>
  <c r="P660" i="1"/>
  <c r="AC660" i="1" s="1"/>
  <c r="P287" i="1"/>
  <c r="AC287" i="1" s="1"/>
  <c r="P244" i="1"/>
  <c r="P577" i="1"/>
  <c r="AC577" i="1" s="1"/>
  <c r="P221" i="1"/>
  <c r="AC221" i="1" s="1"/>
  <c r="P689" i="1"/>
  <c r="AC689" i="1" s="1"/>
  <c r="P315" i="1"/>
  <c r="AC315" i="1" s="1"/>
  <c r="P219" i="1"/>
  <c r="AC219" i="1" s="1"/>
  <c r="P162" i="1"/>
  <c r="AC162" i="1" s="1"/>
  <c r="P480" i="1"/>
  <c r="AC480" i="1" s="1"/>
  <c r="P376" i="1"/>
  <c r="AC376" i="1" s="1"/>
  <c r="P268" i="1"/>
  <c r="AC268" i="1" s="1"/>
  <c r="P111" i="1"/>
  <c r="AC111" i="1" s="1"/>
  <c r="P469" i="1"/>
  <c r="AC469" i="1" s="1"/>
  <c r="P405" i="1"/>
  <c r="AC405" i="1" s="1"/>
  <c r="P285" i="1"/>
  <c r="AC285" i="1" s="1"/>
  <c r="P52" i="1"/>
  <c r="AC52" i="1" s="1"/>
  <c r="P584" i="1"/>
  <c r="AC584" i="1" s="1"/>
  <c r="P117" i="1"/>
  <c r="AC117" i="1" s="1"/>
  <c r="R8" i="1"/>
  <c r="P81" i="1"/>
  <c r="AC81" i="1" s="1"/>
  <c r="P431" i="1"/>
  <c r="AC431" i="1" s="1"/>
  <c r="P150" i="1"/>
  <c r="AC150" i="1" s="1"/>
  <c r="P135" i="1"/>
  <c r="AC135" i="1" s="1"/>
  <c r="P344" i="1"/>
  <c r="AC344" i="1" s="1"/>
  <c r="P634" i="1"/>
  <c r="AC634" i="1" s="1"/>
  <c r="P645" i="1"/>
  <c r="AC645" i="1" s="1"/>
  <c r="P649" i="1"/>
  <c r="AC649" i="1" s="1"/>
  <c r="P206" i="1"/>
  <c r="AC206" i="1" s="1"/>
  <c r="P151" i="1"/>
  <c r="AC151" i="1" s="1"/>
  <c r="P579" i="1"/>
  <c r="AC579" i="1" s="1"/>
  <c r="P275" i="1"/>
  <c r="AC275" i="1" s="1"/>
  <c r="P253" i="1"/>
  <c r="AC253" i="1" s="1"/>
  <c r="P502" i="1"/>
  <c r="AC502" i="1" s="1"/>
  <c r="P24" i="1"/>
  <c r="AC24" i="1" s="1"/>
  <c r="P694" i="1"/>
  <c r="AC694" i="1" s="1"/>
  <c r="P597" i="1"/>
  <c r="AC597" i="1" s="1"/>
  <c r="P333" i="1"/>
  <c r="AC333" i="1" s="1"/>
  <c r="P513" i="1"/>
  <c r="R10" i="1"/>
  <c r="P686" i="1"/>
  <c r="AC686" i="1" s="1"/>
  <c r="P255" i="1"/>
  <c r="AC255" i="1" s="1"/>
  <c r="P130" i="1"/>
  <c r="AC130" i="1" s="1"/>
  <c r="P27" i="1"/>
  <c r="AC27" i="1" s="1"/>
  <c r="P310" i="1"/>
  <c r="AC310" i="1" s="1"/>
  <c r="P311" i="1"/>
  <c r="P105" i="1"/>
  <c r="AC105" i="1" s="1"/>
  <c r="P535" i="1"/>
  <c r="AC535" i="1" s="1"/>
  <c r="P423" i="1"/>
  <c r="AC423" i="1" s="1"/>
  <c r="P695" i="1"/>
  <c r="AC695" i="1" s="1"/>
  <c r="P366" i="1"/>
  <c r="AC366" i="1" s="1"/>
  <c r="P286" i="1"/>
  <c r="AC286" i="1" s="1"/>
  <c r="P222" i="1"/>
  <c r="AC222" i="1" s="1"/>
  <c r="P49" i="1"/>
  <c r="AC49" i="1" s="1"/>
  <c r="P523" i="1"/>
  <c r="AC523" i="1" s="1"/>
  <c r="P395" i="1"/>
  <c r="R5" i="1"/>
  <c r="P87" i="1"/>
  <c r="AC87" i="1" s="1"/>
  <c r="R12" i="1"/>
  <c r="P683" i="1"/>
  <c r="AC683" i="1" s="1"/>
  <c r="P551" i="1"/>
  <c r="AC551" i="1" s="1"/>
  <c r="P387" i="1"/>
  <c r="AC387" i="1" s="1"/>
  <c r="P408" i="1"/>
  <c r="AC408" i="1" s="1"/>
  <c r="P51" i="1"/>
  <c r="AC51" i="1" s="1"/>
  <c r="P684" i="1"/>
  <c r="AC684" i="1" s="1"/>
  <c r="P571" i="1"/>
  <c r="AC571" i="1" s="1"/>
  <c r="P98" i="1"/>
  <c r="AC98" i="1" s="1"/>
  <c r="P232" i="1"/>
  <c r="AC232" i="1" s="1"/>
  <c r="P545" i="1"/>
  <c r="P373" i="1"/>
  <c r="AC373" i="1" s="1"/>
  <c r="P237" i="1"/>
  <c r="AC237" i="1" s="1"/>
  <c r="P86" i="1"/>
  <c r="AC86" i="1" s="1"/>
  <c r="P154" i="1"/>
  <c r="AC154" i="1" s="1"/>
  <c r="P312" i="1"/>
  <c r="AC312" i="1" s="1"/>
  <c r="P147" i="1"/>
  <c r="AC147" i="1" s="1"/>
  <c r="P357" i="1"/>
  <c r="AC357" i="1" s="1"/>
  <c r="P592" i="1"/>
  <c r="AC592" i="1" s="1"/>
  <c r="P398" i="1"/>
  <c r="P331" i="1"/>
  <c r="AC331" i="1" s="1"/>
  <c r="P235" i="1"/>
  <c r="AC235" i="1" s="1"/>
  <c r="P174" i="1"/>
  <c r="AC174" i="1" s="1"/>
  <c r="P524" i="1"/>
  <c r="P416" i="1"/>
  <c r="AC416" i="1" s="1"/>
  <c r="P296" i="1"/>
  <c r="AC296" i="1" s="1"/>
  <c r="P155" i="1"/>
  <c r="AC155" i="1" s="1"/>
  <c r="P541" i="1"/>
  <c r="AC541" i="1" s="1"/>
  <c r="P677" i="1"/>
  <c r="AC677" i="1" s="1"/>
  <c r="P341" i="1"/>
  <c r="AC341" i="1" s="1"/>
  <c r="P116" i="1"/>
  <c r="AC116" i="1" s="1"/>
  <c r="P530" i="1"/>
  <c r="AC530" i="1" s="1"/>
  <c r="P495" i="1"/>
  <c r="AC495" i="1" s="1"/>
  <c r="P329" i="1"/>
  <c r="AC329" i="1" s="1"/>
  <c r="P149" i="1"/>
  <c r="AC149" i="1" s="1"/>
  <c r="P463" i="1"/>
  <c r="AC463" i="1" s="1"/>
  <c r="P631" i="1"/>
  <c r="AC631" i="1" s="1"/>
  <c r="P69" i="1"/>
  <c r="AC69" i="1" s="1"/>
  <c r="P48" i="1"/>
  <c r="P45" i="1"/>
  <c r="AC45" i="1" s="1"/>
  <c r="P605" i="1"/>
  <c r="AC605" i="1" s="1"/>
  <c r="P262" i="1"/>
  <c r="AC262" i="1" s="1"/>
  <c r="P355" i="1"/>
  <c r="AC355" i="1" s="1"/>
  <c r="P540" i="1"/>
  <c r="AC540" i="1" s="1"/>
  <c r="P384" i="1"/>
  <c r="AC384" i="1" s="1"/>
  <c r="P569" i="1"/>
  <c r="AC569" i="1" s="1"/>
  <c r="P527" i="1"/>
  <c r="AC527" i="1" s="1"/>
  <c r="P50" i="1"/>
  <c r="AC50" i="1" s="1"/>
  <c r="P192" i="1"/>
  <c r="AC192" i="1" s="1"/>
  <c r="P473" i="1"/>
  <c r="AC473" i="1" s="1"/>
  <c r="P209" i="1"/>
  <c r="AC209" i="1" s="1"/>
  <c r="P580" i="1"/>
  <c r="AC580" i="1" s="1"/>
  <c r="P138" i="1"/>
  <c r="AC138" i="1" s="1"/>
  <c r="P153" i="1"/>
  <c r="AC153" i="1" s="1"/>
  <c r="P319" i="1"/>
  <c r="AC319" i="1" s="1"/>
  <c r="P142" i="1"/>
  <c r="AC142" i="1" s="1"/>
  <c r="P180" i="1"/>
  <c r="AC180" i="1" s="1"/>
  <c r="P230" i="1"/>
  <c r="AC230" i="1" s="1"/>
  <c r="P271" i="1"/>
  <c r="AC271" i="1" s="1"/>
  <c r="P141" i="1"/>
  <c r="AC141" i="1" s="1"/>
  <c r="P547" i="1"/>
  <c r="AC547" i="1" s="1"/>
  <c r="P455" i="1"/>
  <c r="AC455" i="1" s="1"/>
  <c r="P651" i="1"/>
  <c r="AC651" i="1" s="1"/>
  <c r="P382" i="1"/>
  <c r="AC382" i="1" s="1"/>
  <c r="P302" i="1"/>
  <c r="AC302" i="1" s="1"/>
  <c r="P238" i="1"/>
  <c r="AC238" i="1" s="1"/>
  <c r="P61" i="1"/>
  <c r="AC61" i="1" s="1"/>
  <c r="P567" i="1"/>
  <c r="AC567" i="1" s="1"/>
  <c r="P619" i="1"/>
  <c r="AC619" i="1" s="1"/>
  <c r="P663" i="1"/>
  <c r="AC663" i="1" s="1"/>
  <c r="P428" i="1"/>
  <c r="AC428" i="1" s="1"/>
  <c r="P348" i="1"/>
  <c r="AC348" i="1" s="1"/>
  <c r="P212" i="1"/>
  <c r="P55" i="1"/>
  <c r="AC55" i="1" s="1"/>
  <c r="P501" i="1"/>
  <c r="AC501" i="1" s="1"/>
  <c r="P613" i="1"/>
  <c r="AC613" i="1" s="1"/>
  <c r="P297" i="1"/>
  <c r="AC297" i="1" s="1"/>
  <c r="P152" i="1"/>
  <c r="AC152" i="1" s="1"/>
  <c r="P542" i="1"/>
  <c r="AC542" i="1" s="1"/>
  <c r="P596" i="1"/>
  <c r="AC596" i="1" s="1"/>
  <c r="P553" i="1"/>
  <c r="AC553" i="1" s="1"/>
  <c r="P60" i="1"/>
  <c r="AC60" i="1" s="1"/>
  <c r="P396" i="1"/>
  <c r="AC396" i="1" s="1"/>
  <c r="P470" i="1"/>
  <c r="AC470" i="1" s="1"/>
  <c r="P360" i="1"/>
  <c r="AC360" i="1" s="1"/>
  <c r="P74" i="1"/>
  <c r="AC74" i="1" s="1"/>
  <c r="P139" i="1"/>
  <c r="AC139" i="1" s="1"/>
  <c r="P166" i="1"/>
  <c r="AC166" i="1" s="1"/>
  <c r="P39" i="1"/>
  <c r="AC39" i="1" s="1"/>
  <c r="P460" i="1"/>
  <c r="AC460" i="1" s="1"/>
  <c r="P367" i="1"/>
  <c r="AC367" i="1" s="1"/>
  <c r="P179" i="1"/>
  <c r="AC179" i="1" s="1"/>
  <c r="P112" i="1"/>
  <c r="AC112" i="1" s="1"/>
  <c r="P251" i="1"/>
  <c r="AC251" i="1" s="1"/>
  <c r="P46" i="1"/>
  <c r="AC46" i="1" s="1"/>
  <c r="P665" i="1"/>
  <c r="P381" i="1"/>
  <c r="AC381" i="1" s="1"/>
  <c r="P554" i="1"/>
  <c r="AC554" i="1" s="1"/>
  <c r="P249" i="1"/>
  <c r="AC249" i="1" s="1"/>
  <c r="P511" i="1"/>
  <c r="AC511" i="1" s="1"/>
  <c r="P66" i="1"/>
  <c r="AC66" i="1" s="1"/>
  <c r="P256" i="1"/>
  <c r="AC256" i="1" s="1"/>
  <c r="P610" i="1"/>
  <c r="AC610" i="1" s="1"/>
  <c r="P653" i="1"/>
  <c r="AC653" i="1" s="1"/>
  <c r="P205" i="1"/>
  <c r="AC205" i="1" s="1"/>
  <c r="P37" i="1"/>
  <c r="AC37" i="1" s="1"/>
  <c r="P23" i="1"/>
  <c r="AC23" i="1" s="1"/>
  <c r="P661" i="1"/>
  <c r="AC661" i="1" s="1"/>
  <c r="P170" i="1"/>
  <c r="AC170" i="1" s="1"/>
  <c r="P220" i="1"/>
  <c r="P454" i="1"/>
  <c r="P320" i="1"/>
  <c r="AC320" i="1" s="1"/>
  <c r="P642" i="1"/>
  <c r="AC642" i="1" s="1"/>
  <c r="P517" i="1"/>
  <c r="AC517" i="1" s="1"/>
  <c r="P91" i="1"/>
  <c r="AC91" i="1" s="1"/>
  <c r="P380" i="1"/>
  <c r="AC380" i="1" s="1"/>
  <c r="P88" i="1"/>
  <c r="AC88" i="1" s="1"/>
  <c r="P565" i="1"/>
  <c r="AC565" i="1" s="1"/>
  <c r="P193" i="1"/>
  <c r="AC193" i="1" s="1"/>
  <c r="P538" i="1"/>
  <c r="AC538" i="1" s="1"/>
  <c r="P539" i="1"/>
  <c r="AC539" i="1" s="1"/>
  <c r="P267" i="1"/>
  <c r="AC267" i="1" s="1"/>
  <c r="P82" i="1"/>
  <c r="AC82" i="1" s="1"/>
  <c r="P399" i="1"/>
  <c r="AC399" i="1" s="1"/>
  <c r="P185" i="1"/>
  <c r="AC185" i="1" s="1"/>
  <c r="P21" i="1"/>
  <c r="AC21" i="1" s="1"/>
  <c r="P62" i="1"/>
  <c r="AC62" i="1" s="1"/>
  <c r="P148" i="1"/>
  <c r="AC148" i="1" s="1"/>
  <c r="P217" i="1"/>
  <c r="AC217" i="1" s="1"/>
  <c r="P277" i="1"/>
  <c r="AC277" i="1" s="1"/>
  <c r="P548" i="1"/>
  <c r="AC548" i="1" s="1"/>
  <c r="P351" i="1"/>
  <c r="AC351" i="1" s="1"/>
  <c r="P432" i="1"/>
  <c r="AC432" i="1" s="1"/>
  <c r="P622" i="1"/>
  <c r="AC622" i="1" s="1"/>
  <c r="P678" i="1"/>
  <c r="AC678" i="1" s="1"/>
  <c r="P639" i="1"/>
  <c r="AC639" i="1" s="1"/>
  <c r="P318" i="1"/>
  <c r="AC318" i="1" s="1"/>
  <c r="P93" i="1"/>
  <c r="AC93" i="1" s="1"/>
  <c r="P443" i="1"/>
  <c r="P34" i="1"/>
  <c r="AC34" i="1" s="1"/>
  <c r="P658" i="1"/>
  <c r="AC658" i="1" s="1"/>
  <c r="P224" i="1"/>
  <c r="AC224" i="1" s="1"/>
  <c r="P671" i="1"/>
  <c r="AC671" i="1" s="1"/>
  <c r="P445" i="1"/>
  <c r="AC445" i="1" s="1"/>
  <c r="P353" i="1"/>
  <c r="AC353" i="1" s="1"/>
  <c r="P140" i="1"/>
  <c r="AC140" i="1" s="1"/>
  <c r="P494" i="1"/>
  <c r="AC494" i="1" s="1"/>
  <c r="P521" i="1"/>
  <c r="AC521" i="1" s="1"/>
  <c r="P104" i="1"/>
  <c r="AC104" i="1" s="1"/>
  <c r="P652" i="1"/>
  <c r="AC652" i="1" s="1"/>
  <c r="P438" i="1"/>
  <c r="AC438" i="1" s="1"/>
  <c r="P608" i="1"/>
  <c r="P76" i="1"/>
  <c r="P583" i="1"/>
  <c r="AC583" i="1" s="1"/>
  <c r="P306" i="1"/>
  <c r="AC306" i="1" s="1"/>
  <c r="P339" i="1"/>
  <c r="AC339" i="1" s="1"/>
  <c r="P594" i="1"/>
  <c r="AC594" i="1" s="1"/>
  <c r="P506" i="1"/>
  <c r="AC506" i="1" s="1"/>
  <c r="P228" i="1"/>
  <c r="AC228" i="1" s="1"/>
  <c r="P702" i="1"/>
  <c r="P281" i="1"/>
  <c r="AC281" i="1" s="1"/>
  <c r="P471" i="1"/>
  <c r="AC471" i="1" s="1"/>
  <c r="P590" i="1"/>
  <c r="AC590" i="1" s="1"/>
  <c r="P441" i="1"/>
  <c r="AC441" i="1" s="1"/>
  <c r="P133" i="1"/>
  <c r="AC133" i="1" s="1"/>
  <c r="P368" i="1"/>
  <c r="AC368" i="1" s="1"/>
  <c r="P108" i="1"/>
  <c r="AC108" i="1" s="1"/>
  <c r="P239" i="1"/>
  <c r="AC239" i="1" s="1"/>
  <c r="P352" i="1"/>
  <c r="AC352" i="1" s="1"/>
  <c r="P533" i="1"/>
  <c r="AC533" i="1" s="1"/>
  <c r="P667" i="1"/>
  <c r="AC667" i="1" s="1"/>
  <c r="P203" i="1"/>
  <c r="AC203" i="1" s="1"/>
  <c r="P646" i="1"/>
  <c r="AC646" i="1" s="1"/>
  <c r="P200" i="1"/>
  <c r="AC200" i="1" s="1"/>
  <c r="P425" i="1"/>
  <c r="AC425" i="1" s="1"/>
  <c r="P273" i="1"/>
  <c r="AC273" i="1" s="1"/>
  <c r="P668" i="1"/>
  <c r="AC668" i="1" s="1"/>
  <c r="P173" i="1"/>
  <c r="AC173" i="1" s="1"/>
  <c r="P587" i="1"/>
  <c r="AC587" i="1" s="1"/>
  <c r="P572" i="1"/>
  <c r="AC572" i="1" s="1"/>
  <c r="P492" i="1"/>
  <c r="AC492" i="1" s="1"/>
  <c r="P189" i="1"/>
  <c r="AC189" i="1" s="1"/>
  <c r="P621" i="1"/>
  <c r="AC621" i="1" s="1"/>
  <c r="P440" i="1"/>
  <c r="AC440" i="1" s="1"/>
  <c r="P462" i="1"/>
  <c r="AC462" i="1" s="1"/>
  <c r="P629" i="1"/>
  <c r="AC629" i="1" s="1"/>
  <c r="P448" i="1"/>
  <c r="AC448" i="1" s="1"/>
  <c r="P102" i="1"/>
  <c r="AC102" i="1" s="1"/>
  <c r="P118" i="1"/>
  <c r="AC118" i="1" s="1"/>
  <c r="P679" i="1"/>
  <c r="AC679" i="1" s="1"/>
  <c r="P308" i="1"/>
  <c r="AC308" i="1" s="1"/>
  <c r="P486" i="1"/>
  <c r="P392" i="1"/>
  <c r="AC392" i="1" s="1"/>
  <c r="P618" i="1"/>
  <c r="AC618" i="1" s="1"/>
  <c r="P544" i="1"/>
  <c r="AC544" i="1" s="1"/>
  <c r="P481" i="1"/>
  <c r="AC481" i="1" s="1"/>
  <c r="P96" i="1"/>
  <c r="AC96" i="1" s="1"/>
  <c r="P35" i="1"/>
  <c r="AC35" i="1" s="1"/>
  <c r="P589" i="1"/>
  <c r="P80" i="1"/>
  <c r="AC80" i="1" s="1"/>
  <c r="P136" i="1"/>
  <c r="AC136" i="1" s="1"/>
  <c r="P266" i="1"/>
  <c r="AC266" i="1" s="1"/>
  <c r="P299" i="1"/>
  <c r="AC299" i="1" s="1"/>
  <c r="P92" i="1"/>
  <c r="AC92" i="1" s="1"/>
  <c r="P316" i="1"/>
  <c r="AC316" i="1" s="1"/>
  <c r="P682" i="1"/>
  <c r="AC682" i="1" s="1"/>
  <c r="P635" i="1"/>
  <c r="AC635" i="1" s="1"/>
  <c r="P602" i="1"/>
  <c r="AC602" i="1" s="1"/>
  <c r="P585" i="1"/>
  <c r="AC585" i="1" s="1"/>
  <c r="P121" i="1"/>
  <c r="AC121" i="1" s="1"/>
  <c r="P300" i="1"/>
  <c r="P670" i="1"/>
  <c r="AC670" i="1" s="1"/>
  <c r="P32" i="1"/>
  <c r="AC32" i="1" s="1"/>
  <c r="P402" i="1"/>
  <c r="AC402" i="1" s="1"/>
  <c r="P127" i="1"/>
  <c r="AC127" i="1" s="1"/>
  <c r="P335" i="1"/>
  <c r="P503" i="1"/>
  <c r="AC503" i="1" s="1"/>
  <c r="P270" i="1"/>
  <c r="AC270" i="1" s="1"/>
  <c r="P25" i="1"/>
  <c r="AC25" i="1" s="1"/>
  <c r="P363" i="1"/>
  <c r="AC363" i="1" s="1"/>
  <c r="P388" i="1"/>
  <c r="AC388" i="1" s="1"/>
  <c r="P175" i="1"/>
  <c r="AC175" i="1" s="1"/>
  <c r="P669" i="1"/>
  <c r="AC669" i="1" s="1"/>
  <c r="P581" i="1"/>
  <c r="AC581" i="1" s="1"/>
  <c r="P229" i="1"/>
  <c r="AC229" i="1" s="1"/>
  <c r="P128" i="1"/>
  <c r="AC128" i="1" s="1"/>
  <c r="P482" i="1"/>
  <c r="AC482" i="1" s="1"/>
  <c r="P444" i="1"/>
  <c r="AC444" i="1" s="1"/>
  <c r="P276" i="1"/>
  <c r="P534" i="1"/>
  <c r="AC534" i="1" s="1"/>
  <c r="P570" i="1"/>
  <c r="AC570" i="1" s="1"/>
  <c r="P53" i="1"/>
  <c r="AC53" i="1" s="1"/>
  <c r="P483" i="1"/>
  <c r="AC483" i="1" s="1"/>
  <c r="P211" i="1"/>
  <c r="AC211" i="1" s="1"/>
  <c r="P379" i="1"/>
  <c r="AC379" i="1" s="1"/>
  <c r="P369" i="1"/>
  <c r="AC369" i="1" s="1"/>
  <c r="P284" i="1"/>
  <c r="AC284" i="1" s="1"/>
  <c r="P598" i="1"/>
  <c r="AC598" i="1" s="1"/>
  <c r="P349" i="1"/>
  <c r="AC349" i="1" s="1"/>
  <c r="P169" i="1"/>
  <c r="AC169" i="1" s="1"/>
  <c r="P227" i="1"/>
  <c r="AC227" i="1" s="1"/>
  <c r="P248" i="1"/>
  <c r="AC248" i="1" s="1"/>
  <c r="P647" i="1"/>
  <c r="AC647" i="1" s="1"/>
  <c r="P83" i="1"/>
  <c r="AC83" i="1" s="1"/>
  <c r="P529" i="1"/>
  <c r="AC529" i="1" s="1"/>
  <c r="P258" i="1"/>
  <c r="AC258" i="1" s="1"/>
  <c r="P415" i="1"/>
  <c r="AC415" i="1" s="1"/>
  <c r="P38" i="1"/>
  <c r="AC38" i="1" s="1"/>
  <c r="P609" i="1"/>
  <c r="AC609" i="1" s="1"/>
  <c r="P68" i="1"/>
  <c r="AC68" i="1" s="1"/>
  <c r="P283" i="1"/>
  <c r="AC283" i="1" s="1"/>
  <c r="P106" i="1"/>
  <c r="AC106" i="1" s="1"/>
  <c r="P336" i="1"/>
  <c r="AC336" i="1" s="1"/>
  <c r="P67" i="1"/>
  <c r="AC67" i="1" s="1"/>
  <c r="P393" i="1"/>
  <c r="P28" i="1"/>
  <c r="AC28" i="1" s="1"/>
  <c r="P233" i="1"/>
  <c r="AC233" i="1" s="1"/>
  <c r="P555" i="1"/>
  <c r="AC555" i="1" s="1"/>
  <c r="P126" i="1"/>
  <c r="AC126" i="1" s="1"/>
  <c r="P500" i="1"/>
  <c r="AC500" i="1" s="1"/>
  <c r="P167" i="1"/>
  <c r="AC167" i="1" s="1"/>
  <c r="P208" i="1"/>
  <c r="AC208" i="1" s="1"/>
  <c r="P672" i="1"/>
  <c r="AC672" i="1" s="1"/>
  <c r="P44" i="1"/>
  <c r="AC44" i="1" s="1"/>
  <c r="P536" i="1"/>
  <c r="AC536" i="1" s="1"/>
  <c r="P124" i="1"/>
  <c r="AC124" i="1" s="1"/>
  <c r="P525" i="1"/>
  <c r="AC525" i="1" s="1"/>
  <c r="P552" i="1"/>
  <c r="AC552" i="1" s="1"/>
  <c r="P560" i="1"/>
  <c r="AC560" i="1" s="1"/>
  <c r="P123" i="1"/>
  <c r="AC123" i="1" s="1"/>
  <c r="P426" i="1"/>
  <c r="AC426" i="1" s="1"/>
  <c r="P430" i="1"/>
  <c r="AC430" i="1" s="1"/>
  <c r="P240" i="1"/>
  <c r="AC240" i="1" s="1"/>
  <c r="P293" i="1"/>
  <c r="AC293" i="1" s="1"/>
  <c r="P146" i="1"/>
  <c r="AC146" i="1" s="1"/>
  <c r="P404" i="1"/>
  <c r="AC404" i="1" s="1"/>
  <c r="P474" i="1"/>
  <c r="AC474" i="1" s="1"/>
  <c r="P56" i="1"/>
  <c r="AC56" i="1" s="1"/>
  <c r="P177" i="1"/>
  <c r="AC177" i="1" s="1"/>
  <c r="P261" i="1"/>
  <c r="AC261" i="1" s="1"/>
  <c r="P632" i="1"/>
  <c r="AC632" i="1" s="1"/>
  <c r="P575" i="1"/>
  <c r="AC575" i="1" s="1"/>
  <c r="P243" i="1"/>
  <c r="AC243" i="1" s="1"/>
  <c r="P411" i="1"/>
  <c r="AC411" i="1" s="1"/>
  <c r="P191" i="1"/>
  <c r="AC191" i="1" s="1"/>
  <c r="P578" i="1"/>
  <c r="AC578" i="1" s="1"/>
  <c r="P145" i="1"/>
  <c r="AC145" i="1" s="1"/>
  <c r="P171" i="1"/>
  <c r="AC171" i="1" s="1"/>
  <c r="P178" i="1"/>
  <c r="AC178" i="1" s="1"/>
  <c r="P71" i="1"/>
  <c r="AC71" i="1" s="1"/>
  <c r="P305" i="1"/>
  <c r="AC305" i="1" s="1"/>
  <c r="P383" i="1"/>
  <c r="AC383" i="1" s="1"/>
  <c r="P692" i="1"/>
  <c r="AC692" i="1" s="1"/>
  <c r="P390" i="1"/>
  <c r="AC390" i="1" s="1"/>
  <c r="P73" i="1"/>
  <c r="AC73" i="1" s="1"/>
  <c r="P607" i="1"/>
  <c r="P334" i="1"/>
  <c r="AC334" i="1" s="1"/>
  <c r="P190" i="1"/>
  <c r="AC190" i="1" s="1"/>
  <c r="P475" i="1"/>
  <c r="AC475" i="1" s="1"/>
  <c r="P586" i="1"/>
  <c r="AC586" i="1" s="1"/>
  <c r="P252" i="1"/>
  <c r="AC252" i="1" s="1"/>
  <c r="P99" i="1"/>
  <c r="AC99" i="1" s="1"/>
  <c r="P489" i="1"/>
  <c r="AC489" i="1" s="1"/>
  <c r="P637" i="1"/>
  <c r="AC637" i="1" s="1"/>
  <c r="P164" i="1"/>
  <c r="AC164" i="1" s="1"/>
  <c r="P518" i="1"/>
  <c r="AC518" i="1" s="1"/>
  <c r="P457" i="1"/>
  <c r="AC457" i="1" s="1"/>
  <c r="P564" i="1"/>
  <c r="AC564" i="1" s="1"/>
  <c r="P510" i="1"/>
  <c r="AC510" i="1" s="1"/>
  <c r="P422" i="1"/>
  <c r="AC422" i="1" s="1"/>
  <c r="P301" i="1"/>
  <c r="AC301" i="1" s="1"/>
  <c r="P70" i="1"/>
  <c r="P666" i="1"/>
  <c r="AC666" i="1" s="1"/>
  <c r="P226" i="1"/>
  <c r="P291" i="1"/>
  <c r="AC291" i="1" s="1"/>
  <c r="P420" i="1"/>
  <c r="AC420" i="1" s="1"/>
  <c r="P640" i="1"/>
  <c r="AC640" i="1" s="1"/>
  <c r="P434" i="1"/>
  <c r="AC434" i="1" s="1"/>
  <c r="AC291" i="4"/>
  <c r="AF291" i="4"/>
  <c r="AC642" i="4"/>
  <c r="AF30" i="4"/>
  <c r="AC569" i="4"/>
  <c r="AF569" i="4"/>
  <c r="AC85" i="4"/>
  <c r="AF85" i="4"/>
  <c r="AC360" i="4"/>
  <c r="AF360" i="4"/>
  <c r="AF112" i="4"/>
  <c r="AC112" i="4"/>
  <c r="AF292" i="4"/>
  <c r="AC292" i="4"/>
  <c r="AF465" i="4"/>
  <c r="AC465" i="4"/>
  <c r="AF312" i="4"/>
  <c r="AC312" i="4"/>
  <c r="AC472" i="4"/>
  <c r="AF472" i="4"/>
  <c r="AC232" i="4"/>
  <c r="AF232" i="4"/>
  <c r="AC424" i="4"/>
  <c r="AF424" i="4"/>
  <c r="AC182" i="4"/>
  <c r="AF182" i="4"/>
  <c r="AF681" i="4"/>
  <c r="AC681" i="4"/>
  <c r="AC694" i="4"/>
  <c r="AF694" i="4"/>
  <c r="AF671" i="4"/>
  <c r="AC671" i="4"/>
  <c r="AF514" i="4"/>
  <c r="AC514" i="4"/>
  <c r="AC652" i="4"/>
  <c r="AF652" i="4"/>
  <c r="AC208" i="4"/>
  <c r="AF208" i="4"/>
  <c r="P712" i="1"/>
  <c r="AC350" i="4"/>
  <c r="AF350" i="4"/>
  <c r="AF429" i="4"/>
  <c r="AC429" i="4"/>
  <c r="AF99" i="4"/>
  <c r="AF168" i="4"/>
  <c r="AC168" i="4"/>
  <c r="AC541" i="4"/>
  <c r="AF541" i="4"/>
  <c r="AF195" i="4"/>
  <c r="AF589" i="4"/>
  <c r="AC589" i="4"/>
  <c r="AC455" i="4"/>
  <c r="AF455" i="4"/>
  <c r="AC519" i="4"/>
  <c r="AF519" i="4"/>
  <c r="AF579" i="4"/>
  <c r="AC579" i="4"/>
  <c r="AC322" i="4"/>
  <c r="AF322" i="4"/>
  <c r="AF379" i="4"/>
  <c r="AC379" i="4"/>
  <c r="AC488" i="4"/>
  <c r="AF488" i="4"/>
  <c r="AC157" i="4"/>
  <c r="AF157" i="4"/>
  <c r="AC386" i="4"/>
  <c r="AF386" i="4"/>
  <c r="AC265" i="4"/>
  <c r="AF265" i="4"/>
  <c r="AC573" i="4"/>
  <c r="AF573" i="4"/>
  <c r="AF529" i="4"/>
  <c r="AC529" i="4"/>
  <c r="AC167" i="4"/>
  <c r="AF167" i="4"/>
  <c r="AF533" i="4"/>
  <c r="AC533" i="4"/>
  <c r="AC552" i="4"/>
  <c r="AF552" i="4"/>
  <c r="AF216" i="4"/>
  <c r="AC216" i="4"/>
  <c r="AF166" i="4"/>
  <c r="AC166" i="4"/>
  <c r="AF580" i="4"/>
  <c r="AC580" i="4"/>
  <c r="AF697" i="4"/>
  <c r="AC697" i="4"/>
  <c r="AF450" i="4"/>
  <c r="AC450" i="4"/>
  <c r="AF177" i="4"/>
  <c r="AC177" i="4"/>
  <c r="AF478" i="4"/>
  <c r="AC478" i="4"/>
  <c r="AF543" i="4"/>
  <c r="AF247" i="4"/>
  <c r="AC553" i="4"/>
  <c r="AC371" i="4"/>
  <c r="AF331" i="4"/>
  <c r="AC134" i="4"/>
  <c r="AC555" i="4" l="1"/>
  <c r="AC139" i="4"/>
  <c r="AC259" i="4"/>
  <c r="AF101" i="4"/>
  <c r="AC403" i="4"/>
  <c r="AF483" i="4"/>
  <c r="AC568" i="4"/>
  <c r="AF638" i="4"/>
  <c r="AC235" i="4"/>
  <c r="AF319" i="4"/>
  <c r="AC319" i="4"/>
  <c r="AC267" i="4"/>
  <c r="AF267" i="4"/>
  <c r="AF253" i="4"/>
  <c r="AC370" i="1"/>
  <c r="AF311" i="4"/>
  <c r="AF476" i="4"/>
  <c r="AC307" i="4"/>
  <c r="AF307" i="4"/>
  <c r="AC385" i="1"/>
  <c r="AT714" i="4"/>
  <c r="AS714" i="4" s="1"/>
  <c r="AR714" i="4" s="1"/>
  <c r="AQ714" i="4" s="1"/>
  <c r="AP714" i="4" s="1"/>
  <c r="AO714" i="4" s="1"/>
  <c r="AN714" i="4" s="1"/>
  <c r="AM714" i="4" s="1"/>
  <c r="AL714" i="4" s="1"/>
  <c r="AC714" i="4"/>
  <c r="K714" i="4"/>
  <c r="AF714" i="4"/>
  <c r="AS714" i="1"/>
  <c r="AR714" i="1" s="1"/>
  <c r="AQ714" i="1" s="1"/>
  <c r="AP714" i="1" s="1"/>
  <c r="AO714" i="1" s="1"/>
  <c r="AN714" i="1" s="1"/>
  <c r="AM714" i="1" s="1"/>
  <c r="AL714" i="1" s="1"/>
  <c r="AT714" i="1"/>
  <c r="AC528" i="4"/>
  <c r="AF227" i="4"/>
  <c r="AF61" i="4"/>
  <c r="AF497" i="4"/>
  <c r="AC297" i="4"/>
  <c r="AJ201" i="4"/>
  <c r="AF545" i="4"/>
  <c r="AC545" i="4"/>
  <c r="J545" i="4"/>
  <c r="AF562" i="4"/>
  <c r="AC562" i="4"/>
  <c r="I175" i="4"/>
  <c r="AC175" i="4"/>
  <c r="AT114" i="4"/>
  <c r="AS114" i="4" s="1"/>
  <c r="AR114" i="4" s="1"/>
  <c r="AQ114" i="4" s="1"/>
  <c r="AP114" i="4" s="1"/>
  <c r="AO114" i="4" s="1"/>
  <c r="AN114" i="4" s="1"/>
  <c r="AM114" i="4" s="1"/>
  <c r="AL114" i="4" s="1"/>
  <c r="AC161" i="4"/>
  <c r="AF161" i="4"/>
  <c r="J161" i="4"/>
  <c r="I467" i="4"/>
  <c r="AK437" i="4"/>
  <c r="AJ437" i="4"/>
  <c r="AI437" i="4"/>
  <c r="AH437" i="4" s="1"/>
  <c r="CE58" i="4"/>
  <c r="CD58" i="4" s="1"/>
  <c r="CC58" i="4" s="1"/>
  <c r="CB58" i="4" s="1"/>
  <c r="CA58" i="4" s="1"/>
  <c r="BZ58" i="4" s="1"/>
  <c r="BY58" i="4" s="1"/>
  <c r="BX58" i="4" s="1"/>
  <c r="CF58" i="4"/>
  <c r="CF152" i="4"/>
  <c r="CE152" i="4" s="1"/>
  <c r="CD152" i="4" s="1"/>
  <c r="CC152" i="4" s="1"/>
  <c r="CB152" i="4" s="1"/>
  <c r="CA152" i="4" s="1"/>
  <c r="BZ152" i="4" s="1"/>
  <c r="BY152" i="4" s="1"/>
  <c r="BX152" i="4" s="1"/>
  <c r="AI680" i="4"/>
  <c r="AK680" i="4"/>
  <c r="AJ680" i="4"/>
  <c r="CF137" i="4"/>
  <c r="CE137" i="4" s="1"/>
  <c r="CD137" i="4" s="1"/>
  <c r="CC137" i="4" s="1"/>
  <c r="CB137" i="4" s="1"/>
  <c r="CA137" i="4" s="1"/>
  <c r="BZ137" i="4" s="1"/>
  <c r="BY137" i="4" s="1"/>
  <c r="BX137" i="4" s="1"/>
  <c r="AT695" i="4"/>
  <c r="AS695" i="4"/>
  <c r="AR695" i="4" s="1"/>
  <c r="AQ695" i="4" s="1"/>
  <c r="AP695" i="4" s="1"/>
  <c r="AO695" i="4" s="1"/>
  <c r="AN695" i="4" s="1"/>
  <c r="AM695" i="4" s="1"/>
  <c r="AL695" i="4" s="1"/>
  <c r="CF122" i="4"/>
  <c r="CE122" i="4" s="1"/>
  <c r="CD122" i="4" s="1"/>
  <c r="CC122" i="4" s="1"/>
  <c r="CB122" i="4" s="1"/>
  <c r="CA122" i="4" s="1"/>
  <c r="BZ122" i="4" s="1"/>
  <c r="BY122" i="4" s="1"/>
  <c r="BX122" i="4" s="1"/>
  <c r="BV105" i="4"/>
  <c r="BW105" i="4"/>
  <c r="BU105" i="4" s="1"/>
  <c r="BS105" i="4" s="1"/>
  <c r="BV70" i="4"/>
  <c r="BU70" i="4" s="1"/>
  <c r="BS70" i="4" s="1"/>
  <c r="BW70" i="4"/>
  <c r="BW11" i="4"/>
  <c r="BV11" i="4"/>
  <c r="BU11" i="4" s="1"/>
  <c r="AI654" i="4"/>
  <c r="AH654" i="4" s="1"/>
  <c r="AJ654" i="4"/>
  <c r="AK654" i="4"/>
  <c r="AJ571" i="4"/>
  <c r="AI571" i="4"/>
  <c r="AH571" i="4" s="1"/>
  <c r="AK571" i="4"/>
  <c r="AI538" i="4"/>
  <c r="AJ538" i="4"/>
  <c r="AK538" i="4"/>
  <c r="AI228" i="4"/>
  <c r="AK228" i="4"/>
  <c r="AJ228" i="4"/>
  <c r="AK183" i="4"/>
  <c r="AI183" i="4"/>
  <c r="AJ183" i="4"/>
  <c r="CF22" i="4"/>
  <c r="CE22" i="4" s="1"/>
  <c r="CD22" i="4" s="1"/>
  <c r="CC22" i="4" s="1"/>
  <c r="CB22" i="4" s="1"/>
  <c r="CA22" i="4" s="1"/>
  <c r="BZ22" i="4" s="1"/>
  <c r="BY22" i="4" s="1"/>
  <c r="BX22" i="4" s="1"/>
  <c r="AI505" i="4"/>
  <c r="AK505" i="4"/>
  <c r="AJ505" i="4"/>
  <c r="AS491" i="4"/>
  <c r="AR491" i="4" s="1"/>
  <c r="AQ491" i="4" s="1"/>
  <c r="AP491" i="4" s="1"/>
  <c r="AO491" i="4" s="1"/>
  <c r="AN491" i="4" s="1"/>
  <c r="AM491" i="4" s="1"/>
  <c r="AL491" i="4" s="1"/>
  <c r="AT491" i="4"/>
  <c r="AI468" i="4"/>
  <c r="AH468" i="4" s="1"/>
  <c r="AA468" i="4" s="1"/>
  <c r="AK468" i="4"/>
  <c r="AJ468" i="4"/>
  <c r="AI282" i="4"/>
  <c r="AJ282" i="4"/>
  <c r="AK282" i="4"/>
  <c r="BW67" i="4"/>
  <c r="BV67" i="4"/>
  <c r="BU67" i="4" s="1"/>
  <c r="CD8" i="4"/>
  <c r="CC8" i="4" s="1"/>
  <c r="CB8" i="4" s="1"/>
  <c r="CA8" i="4" s="1"/>
  <c r="BZ8" i="4" s="1"/>
  <c r="BY8" i="4" s="1"/>
  <c r="BX8" i="4" s="1"/>
  <c r="CF8" i="4"/>
  <c r="CE8" i="4" s="1"/>
  <c r="AJ665" i="4"/>
  <c r="AK665" i="4"/>
  <c r="AI665" i="4"/>
  <c r="AT551" i="4"/>
  <c r="AS551" i="4"/>
  <c r="AR551" i="4" s="1"/>
  <c r="AQ551" i="4" s="1"/>
  <c r="AP551" i="4" s="1"/>
  <c r="AO551" i="4" s="1"/>
  <c r="AN551" i="4" s="1"/>
  <c r="AM551" i="4" s="1"/>
  <c r="AL551" i="4" s="1"/>
  <c r="AI514" i="4"/>
  <c r="AH514" i="4" s="1"/>
  <c r="AJ514" i="4"/>
  <c r="AK514" i="4"/>
  <c r="AI405" i="4"/>
  <c r="AK405" i="4"/>
  <c r="AJ405" i="4"/>
  <c r="AI173" i="4"/>
  <c r="AJ173" i="4"/>
  <c r="AK173" i="4"/>
  <c r="AK628" i="4"/>
  <c r="AI628" i="4"/>
  <c r="AJ628" i="4"/>
  <c r="AJ370" i="4"/>
  <c r="AK370" i="4"/>
  <c r="AI370" i="4"/>
  <c r="AJ345" i="4"/>
  <c r="AK345" i="4"/>
  <c r="AI345" i="4"/>
  <c r="CF81" i="4"/>
  <c r="CE81" i="4" s="1"/>
  <c r="CD81" i="4" s="1"/>
  <c r="CC81" i="4" s="1"/>
  <c r="CB81" i="4" s="1"/>
  <c r="CA81" i="4" s="1"/>
  <c r="BZ81" i="4" s="1"/>
  <c r="BY81" i="4" s="1"/>
  <c r="BX81" i="4" s="1"/>
  <c r="CF18" i="4"/>
  <c r="CE18" i="4" s="1"/>
  <c r="CD18" i="4" s="1"/>
  <c r="CC18" i="4" s="1"/>
  <c r="CB18" i="4" s="1"/>
  <c r="CA18" i="4" s="1"/>
  <c r="BZ18" i="4" s="1"/>
  <c r="BY18" i="4" s="1"/>
  <c r="BX18" i="4" s="1"/>
  <c r="AI692" i="4"/>
  <c r="AJ692" i="4"/>
  <c r="AH692" i="4" s="1"/>
  <c r="AK692" i="4"/>
  <c r="AK529" i="4"/>
  <c r="AJ529" i="4"/>
  <c r="AI529" i="4"/>
  <c r="AH529" i="4" s="1"/>
  <c r="AI462" i="4"/>
  <c r="AH462" i="4" s="1"/>
  <c r="AK462" i="4"/>
  <c r="AJ462" i="4"/>
  <c r="AK320" i="4"/>
  <c r="AI320" i="4"/>
  <c r="AH320" i="4" s="1"/>
  <c r="AJ320" i="4"/>
  <c r="CF72" i="4"/>
  <c r="CE72" i="4" s="1"/>
  <c r="CD72" i="4" s="1"/>
  <c r="CC72" i="4" s="1"/>
  <c r="CB72" i="4" s="1"/>
  <c r="CA72" i="4" s="1"/>
  <c r="BZ72" i="4" s="1"/>
  <c r="BY72" i="4" s="1"/>
  <c r="BX72" i="4" s="1"/>
  <c r="CF13" i="4"/>
  <c r="CE13" i="4" s="1"/>
  <c r="CD13" i="4" s="1"/>
  <c r="CC13" i="4" s="1"/>
  <c r="CB13" i="4" s="1"/>
  <c r="CA13" i="4" s="1"/>
  <c r="BZ13" i="4" s="1"/>
  <c r="BY13" i="4" s="1"/>
  <c r="BX13" i="4" s="1"/>
  <c r="AJ581" i="4"/>
  <c r="AI581" i="4"/>
  <c r="AH581" i="4" s="1"/>
  <c r="AK581" i="4"/>
  <c r="AI667" i="4"/>
  <c r="AH667" i="4" s="1"/>
  <c r="AJ667" i="4"/>
  <c r="AK667" i="4"/>
  <c r="AR393" i="4"/>
  <c r="AQ393" i="4" s="1"/>
  <c r="AP393" i="4" s="1"/>
  <c r="AO393" i="4" s="1"/>
  <c r="AN393" i="4" s="1"/>
  <c r="AM393" i="4" s="1"/>
  <c r="AL393" i="4" s="1"/>
  <c r="AT393" i="4"/>
  <c r="AS393" i="4" s="1"/>
  <c r="AJ252" i="4"/>
  <c r="AI252" i="4"/>
  <c r="AH252" i="4" s="1"/>
  <c r="AK252" i="4"/>
  <c r="CF39" i="4"/>
  <c r="CE39" i="4" s="1"/>
  <c r="CD39" i="4" s="1"/>
  <c r="CC39" i="4" s="1"/>
  <c r="CB39" i="4" s="1"/>
  <c r="CA39" i="4" s="1"/>
  <c r="BZ39" i="4" s="1"/>
  <c r="BY39" i="4" s="1"/>
  <c r="BX39" i="4" s="1"/>
  <c r="AJ670" i="4"/>
  <c r="AI670" i="4"/>
  <c r="AK670" i="4"/>
  <c r="AJ669" i="4"/>
  <c r="AI669" i="4"/>
  <c r="AK669" i="4"/>
  <c r="AJ668" i="4"/>
  <c r="AK668" i="4"/>
  <c r="AI668" i="4"/>
  <c r="AI287" i="4"/>
  <c r="AJ287" i="4"/>
  <c r="AK287" i="4"/>
  <c r="AI270" i="4"/>
  <c r="AH270" i="4" s="1"/>
  <c r="AB270" i="4" s="1"/>
  <c r="AJ270" i="4"/>
  <c r="AK270" i="4"/>
  <c r="I489" i="4"/>
  <c r="AT461" i="4"/>
  <c r="AS461" i="4" s="1"/>
  <c r="AR461" i="4" s="1"/>
  <c r="AQ461" i="4" s="1"/>
  <c r="AP461" i="4" s="1"/>
  <c r="AO461" i="4" s="1"/>
  <c r="AN461" i="4" s="1"/>
  <c r="AM461" i="4" s="1"/>
  <c r="AL461" i="4" s="1"/>
  <c r="AK616" i="4"/>
  <c r="AJ616" i="4"/>
  <c r="AI616" i="4"/>
  <c r="AH616" i="4" s="1"/>
  <c r="J638" i="4"/>
  <c r="AC142" i="4"/>
  <c r="I142" i="4"/>
  <c r="AF142" i="4"/>
  <c r="AI451" i="4"/>
  <c r="AJ451" i="4"/>
  <c r="AK451" i="4"/>
  <c r="CF108" i="4"/>
  <c r="CE108" i="4" s="1"/>
  <c r="CD108" i="4" s="1"/>
  <c r="CC108" i="4" s="1"/>
  <c r="CB108" i="4" s="1"/>
  <c r="CA108" i="4" s="1"/>
  <c r="BZ108" i="4" s="1"/>
  <c r="BY108" i="4" s="1"/>
  <c r="BX108" i="4" s="1"/>
  <c r="AS450" i="4"/>
  <c r="AR450" i="4" s="1"/>
  <c r="AQ450" i="4" s="1"/>
  <c r="AP450" i="4" s="1"/>
  <c r="AO450" i="4" s="1"/>
  <c r="AN450" i="4" s="1"/>
  <c r="AM450" i="4" s="1"/>
  <c r="AL450" i="4" s="1"/>
  <c r="AT450" i="4"/>
  <c r="AC227" i="4"/>
  <c r="AJ357" i="4"/>
  <c r="AI201" i="4"/>
  <c r="AA616" i="4"/>
  <c r="AC513" i="4"/>
  <c r="AF513" i="4"/>
  <c r="I299" i="4"/>
  <c r="AC299" i="4"/>
  <c r="AF299" i="4"/>
  <c r="AF123" i="4"/>
  <c r="AC675" i="4"/>
  <c r="AF675" i="4"/>
  <c r="J439" i="4"/>
  <c r="AC439" i="4"/>
  <c r="AF345" i="4"/>
  <c r="AT134" i="4"/>
  <c r="AS134" i="4"/>
  <c r="AR134" i="4" s="1"/>
  <c r="AQ134" i="4" s="1"/>
  <c r="AP134" i="4" s="1"/>
  <c r="AO134" i="4" s="1"/>
  <c r="AN134" i="4" s="1"/>
  <c r="AM134" i="4" s="1"/>
  <c r="AL134" i="4" s="1"/>
  <c r="AJ45" i="4"/>
  <c r="AK45" i="4"/>
  <c r="AI45" i="4"/>
  <c r="AH45" i="4" s="1"/>
  <c r="AF175" i="4"/>
  <c r="AJ522" i="4"/>
  <c r="AK522" i="4"/>
  <c r="AI522" i="4"/>
  <c r="AH522" i="4" s="1"/>
  <c r="AA522" i="4" s="1"/>
  <c r="CF83" i="4"/>
  <c r="CE83" i="4" s="1"/>
  <c r="CD83" i="4" s="1"/>
  <c r="CC83" i="4" s="1"/>
  <c r="CB83" i="4" s="1"/>
  <c r="CA83" i="4" s="1"/>
  <c r="BZ83" i="4" s="1"/>
  <c r="BY83" i="4" s="1"/>
  <c r="BX83" i="4" s="1"/>
  <c r="CF160" i="4"/>
  <c r="CE160" i="4"/>
  <c r="CD160" i="4" s="1"/>
  <c r="CC160" i="4" s="1"/>
  <c r="CB160" i="4" s="1"/>
  <c r="CA160" i="4" s="1"/>
  <c r="BZ160" i="4" s="1"/>
  <c r="BY160" i="4" s="1"/>
  <c r="BX160" i="4" s="1"/>
  <c r="AI239" i="4"/>
  <c r="AH239" i="4" s="1"/>
  <c r="AK239" i="4"/>
  <c r="AJ239" i="4"/>
  <c r="CF29" i="4"/>
  <c r="CE29" i="4" s="1"/>
  <c r="CD29" i="4" s="1"/>
  <c r="CC29" i="4" s="1"/>
  <c r="CB29" i="4" s="1"/>
  <c r="CA29" i="4" s="1"/>
  <c r="BZ29" i="4" s="1"/>
  <c r="BY29" i="4" s="1"/>
  <c r="BX29" i="4" s="1"/>
  <c r="CF145" i="4"/>
  <c r="CE145" i="4" s="1"/>
  <c r="CD145" i="4" s="1"/>
  <c r="CC145" i="4" s="1"/>
  <c r="CB145" i="4" s="1"/>
  <c r="CA145" i="4" s="1"/>
  <c r="BZ145" i="4" s="1"/>
  <c r="BY145" i="4" s="1"/>
  <c r="BX145" i="4" s="1"/>
  <c r="AK590" i="4"/>
  <c r="AI590" i="4"/>
  <c r="AJ590" i="4"/>
  <c r="CF130" i="4"/>
  <c r="CE130" i="4" s="1"/>
  <c r="CD130" i="4" s="1"/>
  <c r="CC130" i="4" s="1"/>
  <c r="CB130" i="4" s="1"/>
  <c r="CA130" i="4" s="1"/>
  <c r="BZ130" i="4" s="1"/>
  <c r="BY130" i="4" s="1"/>
  <c r="BX130" i="4" s="1"/>
  <c r="CF179" i="4"/>
  <c r="CE179" i="4" s="1"/>
  <c r="CD179" i="4" s="1"/>
  <c r="CC179" i="4" s="1"/>
  <c r="CB179" i="4" s="1"/>
  <c r="CA179" i="4" s="1"/>
  <c r="BZ179" i="4" s="1"/>
  <c r="BY179" i="4" s="1"/>
  <c r="BX179" i="4" s="1"/>
  <c r="CF62" i="4"/>
  <c r="CE62" i="4" s="1"/>
  <c r="CD62" i="4" s="1"/>
  <c r="CC62" i="4" s="1"/>
  <c r="CB62" i="4" s="1"/>
  <c r="CA62" i="4" s="1"/>
  <c r="BZ62" i="4" s="1"/>
  <c r="BY62" i="4" s="1"/>
  <c r="BX62" i="4" s="1"/>
  <c r="AK696" i="4"/>
  <c r="AI696" i="4"/>
  <c r="AH696" i="4" s="1"/>
  <c r="AJ696" i="4"/>
  <c r="AT698" i="4"/>
  <c r="AS698" i="4"/>
  <c r="AR698" i="4" s="1"/>
  <c r="AQ698" i="4" s="1"/>
  <c r="AP698" i="4" s="1"/>
  <c r="AO698" i="4" s="1"/>
  <c r="AN698" i="4" s="1"/>
  <c r="AM698" i="4" s="1"/>
  <c r="AL698" i="4" s="1"/>
  <c r="AJ293" i="4"/>
  <c r="AI293" i="4"/>
  <c r="AK293" i="4"/>
  <c r="AI471" i="4"/>
  <c r="AJ471" i="4"/>
  <c r="AK471" i="4"/>
  <c r="AT392" i="4"/>
  <c r="AS392" i="4" s="1"/>
  <c r="AR392" i="4" s="1"/>
  <c r="AQ392" i="4" s="1"/>
  <c r="AP392" i="4" s="1"/>
  <c r="AO392" i="4" s="1"/>
  <c r="AN392" i="4" s="1"/>
  <c r="AM392" i="4" s="1"/>
  <c r="AL392" i="4" s="1"/>
  <c r="CC77" i="4"/>
  <c r="CB77" i="4" s="1"/>
  <c r="CA77" i="4" s="1"/>
  <c r="BZ77" i="4" s="1"/>
  <c r="BY77" i="4" s="1"/>
  <c r="BX77" i="4" s="1"/>
  <c r="CF77" i="4"/>
  <c r="CE77" i="4" s="1"/>
  <c r="CD77" i="4" s="1"/>
  <c r="AJ703" i="4"/>
  <c r="AI703" i="4"/>
  <c r="AH703" i="4" s="1"/>
  <c r="AK703" i="4"/>
  <c r="AI643" i="4"/>
  <c r="AH643" i="4" s="1"/>
  <c r="AJ643" i="4"/>
  <c r="AK643" i="4"/>
  <c r="AI472" i="4"/>
  <c r="AH472" i="4" s="1"/>
  <c r="AJ472" i="4"/>
  <c r="AK472" i="4"/>
  <c r="AJ425" i="4"/>
  <c r="AK425" i="4"/>
  <c r="AI425" i="4"/>
  <c r="AT165" i="4"/>
  <c r="AS165" i="4"/>
  <c r="AR165" i="4" s="1"/>
  <c r="AQ165" i="4" s="1"/>
  <c r="AP165" i="4" s="1"/>
  <c r="AO165" i="4" s="1"/>
  <c r="AN165" i="4" s="1"/>
  <c r="AM165" i="4" s="1"/>
  <c r="AL165" i="4" s="1"/>
  <c r="BW59" i="4"/>
  <c r="BV59" i="4"/>
  <c r="AT589" i="4"/>
  <c r="AS589" i="4" s="1"/>
  <c r="AR589" i="4" s="1"/>
  <c r="AQ589" i="4" s="1"/>
  <c r="AP589" i="4" s="1"/>
  <c r="AO589" i="4" s="1"/>
  <c r="AN589" i="4" s="1"/>
  <c r="AM589" i="4" s="1"/>
  <c r="AL589" i="4" s="1"/>
  <c r="AI502" i="4"/>
  <c r="AH502" i="4" s="1"/>
  <c r="AJ502" i="4"/>
  <c r="AK502" i="4"/>
  <c r="AJ577" i="4"/>
  <c r="AI577" i="4"/>
  <c r="AK577" i="4"/>
  <c r="AI541" i="4"/>
  <c r="AJ541" i="4"/>
  <c r="AH541" i="4" s="1"/>
  <c r="AK541" i="4"/>
  <c r="AT411" i="4"/>
  <c r="AS411" i="4" s="1"/>
  <c r="AR411" i="4" s="1"/>
  <c r="AQ411" i="4" s="1"/>
  <c r="AP411" i="4" s="1"/>
  <c r="AO411" i="4" s="1"/>
  <c r="AN411" i="4" s="1"/>
  <c r="AM411" i="4" s="1"/>
  <c r="AL411" i="4" s="1"/>
  <c r="AI135" i="4"/>
  <c r="AH135" i="4" s="1"/>
  <c r="AJ135" i="4"/>
  <c r="AK135" i="4"/>
  <c r="AJ545" i="4"/>
  <c r="AK545" i="4"/>
  <c r="AI545" i="4"/>
  <c r="AH545" i="4" s="1"/>
  <c r="AA545" i="4" s="1"/>
  <c r="AD545" i="4" s="1"/>
  <c r="AT424" i="4"/>
  <c r="AS424" i="4" s="1"/>
  <c r="AR424" i="4" s="1"/>
  <c r="AQ424" i="4" s="1"/>
  <c r="AP424" i="4" s="1"/>
  <c r="AO424" i="4" s="1"/>
  <c r="AN424" i="4" s="1"/>
  <c r="AM424" i="4" s="1"/>
  <c r="AL424" i="4" s="1"/>
  <c r="AQ281" i="4"/>
  <c r="AP281" i="4" s="1"/>
  <c r="AO281" i="4" s="1"/>
  <c r="AN281" i="4" s="1"/>
  <c r="AM281" i="4" s="1"/>
  <c r="AL281" i="4" s="1"/>
  <c r="AT281" i="4"/>
  <c r="AS281" i="4" s="1"/>
  <c r="AR281" i="4" s="1"/>
  <c r="CA73" i="4"/>
  <c r="BZ73" i="4" s="1"/>
  <c r="BY73" i="4" s="1"/>
  <c r="BX73" i="4" s="1"/>
  <c r="CF73" i="4"/>
  <c r="CE73" i="4" s="1"/>
  <c r="CD73" i="4" s="1"/>
  <c r="CC73" i="4" s="1"/>
  <c r="CB73" i="4" s="1"/>
  <c r="CE14" i="4"/>
  <c r="CD14" i="4"/>
  <c r="CC14" i="4" s="1"/>
  <c r="CB14" i="4" s="1"/>
  <c r="CA14" i="4" s="1"/>
  <c r="BZ14" i="4" s="1"/>
  <c r="BY14" i="4" s="1"/>
  <c r="BX14" i="4" s="1"/>
  <c r="CF14" i="4"/>
  <c r="AJ597" i="4"/>
  <c r="AH597" i="4" s="1"/>
  <c r="AI597" i="4"/>
  <c r="AK597" i="4"/>
  <c r="AT675" i="4"/>
  <c r="AS675" i="4" s="1"/>
  <c r="AR675" i="4" s="1"/>
  <c r="AQ675" i="4" s="1"/>
  <c r="AP675" i="4" s="1"/>
  <c r="AO675" i="4" s="1"/>
  <c r="AN675" i="4" s="1"/>
  <c r="AM675" i="4" s="1"/>
  <c r="AL675" i="4" s="1"/>
  <c r="AI516" i="4"/>
  <c r="AH516" i="4" s="1"/>
  <c r="AA516" i="4" s="1"/>
  <c r="AJ516" i="4"/>
  <c r="AK516" i="4"/>
  <c r="AJ399" i="4"/>
  <c r="AI399" i="4"/>
  <c r="AK399" i="4"/>
  <c r="AJ276" i="4"/>
  <c r="AI276" i="4"/>
  <c r="AH276" i="4" s="1"/>
  <c r="AK276" i="4"/>
  <c r="BV64" i="4"/>
  <c r="BW64" i="4"/>
  <c r="CF5" i="4"/>
  <c r="CE5" i="4" s="1"/>
  <c r="CD5" i="4" s="1"/>
  <c r="CC5" i="4" s="1"/>
  <c r="CB5" i="4" s="1"/>
  <c r="CA5" i="4" s="1"/>
  <c r="BZ5" i="4" s="1"/>
  <c r="BY5" i="4" s="1"/>
  <c r="BX5" i="4" s="1"/>
  <c r="AI679" i="4"/>
  <c r="AH679" i="4" s="1"/>
  <c r="AK679" i="4"/>
  <c r="AJ679" i="4"/>
  <c r="AJ587" i="4"/>
  <c r="AI587" i="4"/>
  <c r="AH587" i="4" s="1"/>
  <c r="AK587" i="4"/>
  <c r="AJ372" i="4"/>
  <c r="AK372" i="4"/>
  <c r="AI372" i="4"/>
  <c r="AH372" i="4" s="1"/>
  <c r="AT189" i="4"/>
  <c r="AS189" i="4" s="1"/>
  <c r="AR189" i="4" s="1"/>
  <c r="AQ189" i="4" s="1"/>
  <c r="AP189" i="4" s="1"/>
  <c r="AO189" i="4" s="1"/>
  <c r="AN189" i="4" s="1"/>
  <c r="AM189" i="4" s="1"/>
  <c r="AL189" i="4" s="1"/>
  <c r="CF32" i="4"/>
  <c r="CE32" i="4" s="1"/>
  <c r="CD32" i="4" s="1"/>
  <c r="CC32" i="4" s="1"/>
  <c r="CB32" i="4" s="1"/>
  <c r="CA32" i="4" s="1"/>
  <c r="BZ32" i="4" s="1"/>
  <c r="BY32" i="4" s="1"/>
  <c r="BX32" i="4" s="1"/>
  <c r="AK697" i="4"/>
  <c r="AI697" i="4"/>
  <c r="AH697" i="4" s="1"/>
  <c r="AJ697" i="4"/>
  <c r="AT578" i="4"/>
  <c r="AS578" i="4" s="1"/>
  <c r="AR578" i="4" s="1"/>
  <c r="AQ578" i="4" s="1"/>
  <c r="AP578" i="4" s="1"/>
  <c r="AO578" i="4" s="1"/>
  <c r="AN578" i="4" s="1"/>
  <c r="AM578" i="4" s="1"/>
  <c r="AL578" i="4" s="1"/>
  <c r="AT588" i="4"/>
  <c r="AS588" i="4" s="1"/>
  <c r="AR588" i="4" s="1"/>
  <c r="AQ588" i="4" s="1"/>
  <c r="AP588" i="4" s="1"/>
  <c r="AO588" i="4" s="1"/>
  <c r="AN588" i="4" s="1"/>
  <c r="AM588" i="4" s="1"/>
  <c r="AL588" i="4" s="1"/>
  <c r="AJ394" i="4"/>
  <c r="AK394" i="4"/>
  <c r="AI394" i="4"/>
  <c r="AJ223" i="4"/>
  <c r="AK223" i="4"/>
  <c r="AI223" i="4"/>
  <c r="AI524" i="4"/>
  <c r="AK524" i="4"/>
  <c r="AJ524" i="4"/>
  <c r="AK564" i="4"/>
  <c r="AI564" i="4"/>
  <c r="AH564" i="4" s="1"/>
  <c r="AJ564" i="4"/>
  <c r="I268" i="4"/>
  <c r="AF268" i="4"/>
  <c r="AI510" i="4"/>
  <c r="AH510" i="4" s="1"/>
  <c r="AJ510" i="4"/>
  <c r="AK510" i="4"/>
  <c r="BW117" i="4"/>
  <c r="BV117" i="4"/>
  <c r="AJ489" i="4"/>
  <c r="AI489" i="4"/>
  <c r="AH489" i="4" s="1"/>
  <c r="AB489" i="4" s="1"/>
  <c r="AK489" i="4"/>
  <c r="I63" i="4"/>
  <c r="AF63" i="4"/>
  <c r="AB656" i="4"/>
  <c r="AA656" i="4"/>
  <c r="BU166" i="4"/>
  <c r="BS166" i="4" s="1"/>
  <c r="AH307" i="4"/>
  <c r="AU708" i="4"/>
  <c r="BS67" i="4"/>
  <c r="AC123" i="4"/>
  <c r="AF353" i="4"/>
  <c r="AC353" i="4"/>
  <c r="I353" i="4"/>
  <c r="AF203" i="4"/>
  <c r="AC203" i="4"/>
  <c r="I203" i="4"/>
  <c r="AF446" i="4"/>
  <c r="AF643" i="4"/>
  <c r="AC643" i="4"/>
  <c r="K643" i="4"/>
  <c r="I503" i="4"/>
  <c r="AC503" i="4"/>
  <c r="AF503" i="4"/>
  <c r="I135" i="4"/>
  <c r="AF135" i="4"/>
  <c r="AT558" i="4"/>
  <c r="AS558" i="4" s="1"/>
  <c r="AR558" i="4" s="1"/>
  <c r="AQ558" i="4" s="1"/>
  <c r="AP558" i="4" s="1"/>
  <c r="AO558" i="4" s="1"/>
  <c r="AN558" i="4" s="1"/>
  <c r="AM558" i="4" s="1"/>
  <c r="AL558" i="4" s="1"/>
  <c r="BV98" i="4"/>
  <c r="BU98" i="4" s="1"/>
  <c r="BS98" i="4" s="1"/>
  <c r="BW98" i="4"/>
  <c r="CF168" i="4"/>
  <c r="CE168" i="4" s="1"/>
  <c r="CD168" i="4"/>
  <c r="CC168" i="4" s="1"/>
  <c r="CB168" i="4" s="1"/>
  <c r="CA168" i="4" s="1"/>
  <c r="BZ168" i="4" s="1"/>
  <c r="BY168" i="4" s="1"/>
  <c r="BX168" i="4" s="1"/>
  <c r="AT415" i="4"/>
  <c r="AS415" i="4" s="1"/>
  <c r="AR415" i="4" s="1"/>
  <c r="AQ415" i="4" s="1"/>
  <c r="AP415" i="4" s="1"/>
  <c r="AO415" i="4" s="1"/>
  <c r="AN415" i="4" s="1"/>
  <c r="AM415" i="4" s="1"/>
  <c r="AL415" i="4" s="1"/>
  <c r="BV60" i="4"/>
  <c r="BU60" i="4" s="1"/>
  <c r="BW60" i="4"/>
  <c r="CF153" i="4"/>
  <c r="CE153" i="4" s="1"/>
  <c r="CD153" i="4" s="1"/>
  <c r="CC153" i="4" s="1"/>
  <c r="CB153" i="4" s="1"/>
  <c r="CA153" i="4" s="1"/>
  <c r="BZ153" i="4" s="1"/>
  <c r="BY153" i="4" s="1"/>
  <c r="BX153" i="4" s="1"/>
  <c r="CF7" i="4"/>
  <c r="CE7" i="4"/>
  <c r="CD7" i="4" s="1"/>
  <c r="CC7" i="4" s="1"/>
  <c r="CB7" i="4" s="1"/>
  <c r="CA7" i="4" s="1"/>
  <c r="BZ7" i="4" s="1"/>
  <c r="BY7" i="4" s="1"/>
  <c r="BX7" i="4" s="1"/>
  <c r="CF138" i="4"/>
  <c r="CE138" i="4" s="1"/>
  <c r="CD138" i="4" s="1"/>
  <c r="CC138" i="4" s="1"/>
  <c r="CB138" i="4" s="1"/>
  <c r="CA138" i="4" s="1"/>
  <c r="BZ138" i="4" s="1"/>
  <c r="BY138" i="4" s="1"/>
  <c r="BX138" i="4" s="1"/>
  <c r="CF187" i="4"/>
  <c r="CE187" i="4" s="1"/>
  <c r="CD187" i="4" s="1"/>
  <c r="CC187" i="4" s="1"/>
  <c r="CB187" i="4" s="1"/>
  <c r="CA187" i="4" s="1"/>
  <c r="BZ187" i="4" s="1"/>
  <c r="BY187" i="4" s="1"/>
  <c r="BX187" i="4" s="1"/>
  <c r="BW54" i="4"/>
  <c r="BV54" i="4"/>
  <c r="AI673" i="4"/>
  <c r="AH673" i="4" s="1"/>
  <c r="AK673" i="4"/>
  <c r="AJ673" i="4"/>
  <c r="AT567" i="4"/>
  <c r="AS567" i="4" s="1"/>
  <c r="AR567" i="4"/>
  <c r="AQ567" i="4" s="1"/>
  <c r="AP567" i="4" s="1"/>
  <c r="AO567" i="4" s="1"/>
  <c r="AN567" i="4" s="1"/>
  <c r="AM567" i="4" s="1"/>
  <c r="AL567" i="4" s="1"/>
  <c r="AI482" i="4"/>
  <c r="AH482" i="4" s="1"/>
  <c r="AJ482" i="4"/>
  <c r="AK482" i="4"/>
  <c r="AJ422" i="4"/>
  <c r="AI422" i="4"/>
  <c r="AH422" i="4" s="1"/>
  <c r="AK422" i="4"/>
  <c r="CF69" i="4"/>
  <c r="CE69" i="4" s="1"/>
  <c r="CD69" i="4" s="1"/>
  <c r="CC69" i="4" s="1"/>
  <c r="CB69" i="4" s="1"/>
  <c r="CA69" i="4" s="1"/>
  <c r="BZ69" i="4" s="1"/>
  <c r="BY69" i="4" s="1"/>
  <c r="BX69" i="4" s="1"/>
  <c r="CE10" i="4"/>
  <c r="CD10" i="4" s="1"/>
  <c r="CC10" i="4" s="1"/>
  <c r="CB10" i="4" s="1"/>
  <c r="CA10" i="4" s="1"/>
  <c r="BZ10" i="4" s="1"/>
  <c r="BY10" i="4" s="1"/>
  <c r="BX10" i="4" s="1"/>
  <c r="CF10" i="4"/>
  <c r="AT647" i="4"/>
  <c r="AS647" i="4"/>
  <c r="AR647" i="4" s="1"/>
  <c r="AQ647" i="4" s="1"/>
  <c r="AP647" i="4" s="1"/>
  <c r="AO647" i="4" s="1"/>
  <c r="AN647" i="4" s="1"/>
  <c r="AM647" i="4" s="1"/>
  <c r="AL647" i="4" s="1"/>
  <c r="AI563" i="4"/>
  <c r="AH563" i="4" s="1"/>
  <c r="AA563" i="4" s="1"/>
  <c r="AJ563" i="4"/>
  <c r="AK563" i="4"/>
  <c r="AI479" i="4"/>
  <c r="AH479" i="4" s="1"/>
  <c r="AJ479" i="4"/>
  <c r="AK479" i="4"/>
  <c r="AI445" i="4"/>
  <c r="AJ445" i="4"/>
  <c r="AH445" i="4" s="1"/>
  <c r="AK445" i="4"/>
  <c r="AJ191" i="4"/>
  <c r="AI191" i="4"/>
  <c r="AH191" i="4" s="1"/>
  <c r="AK191" i="4"/>
  <c r="CF51" i="4"/>
  <c r="CE51" i="4"/>
  <c r="CD51" i="4" s="1"/>
  <c r="CC51" i="4" s="1"/>
  <c r="CB51" i="4" s="1"/>
  <c r="CA51" i="4" s="1"/>
  <c r="BZ51" i="4" s="1"/>
  <c r="BY51" i="4" s="1"/>
  <c r="BX51" i="4" s="1"/>
  <c r="AK515" i="4"/>
  <c r="AI515" i="4"/>
  <c r="AH515" i="4" s="1"/>
  <c r="AJ515" i="4"/>
  <c r="AS642" i="4"/>
  <c r="AR642" i="4" s="1"/>
  <c r="AQ642" i="4" s="1"/>
  <c r="AP642" i="4" s="1"/>
  <c r="AO642" i="4" s="1"/>
  <c r="AN642" i="4" s="1"/>
  <c r="AM642" i="4" s="1"/>
  <c r="AL642" i="4" s="1"/>
  <c r="AT642" i="4"/>
  <c r="AI486" i="4"/>
  <c r="AH486" i="4" s="1"/>
  <c r="AJ486" i="4"/>
  <c r="AK486" i="4"/>
  <c r="AJ383" i="4"/>
  <c r="AH383" i="4" s="1"/>
  <c r="AI383" i="4"/>
  <c r="AK383" i="4"/>
  <c r="AR354" i="4"/>
  <c r="AQ354" i="4" s="1"/>
  <c r="AP354" i="4" s="1"/>
  <c r="AO354" i="4" s="1"/>
  <c r="AN354" i="4" s="1"/>
  <c r="AM354" i="4" s="1"/>
  <c r="AL354" i="4" s="1"/>
  <c r="AT354" i="4"/>
  <c r="AS354" i="4" s="1"/>
  <c r="AT136" i="4"/>
  <c r="AS136" i="4" s="1"/>
  <c r="AR136" i="4" s="1"/>
  <c r="AQ136" i="4" s="1"/>
  <c r="AP136" i="4" s="1"/>
  <c r="AO136" i="4" s="1"/>
  <c r="AN136" i="4" s="1"/>
  <c r="AM136" i="4" s="1"/>
  <c r="AL136" i="4" s="1"/>
  <c r="AJ409" i="4"/>
  <c r="AK409" i="4"/>
  <c r="AI409" i="4"/>
  <c r="AS417" i="4"/>
  <c r="AR417" i="4" s="1"/>
  <c r="AQ417" i="4" s="1"/>
  <c r="AP417" i="4" s="1"/>
  <c r="AO417" i="4" s="1"/>
  <c r="AN417" i="4" s="1"/>
  <c r="AM417" i="4" s="1"/>
  <c r="AL417" i="4" s="1"/>
  <c r="AT417" i="4"/>
  <c r="AI251" i="4"/>
  <c r="AH251" i="4" s="1"/>
  <c r="AA251" i="4" s="1"/>
  <c r="AJ251" i="4"/>
  <c r="AK251" i="4"/>
  <c r="CF6" i="4"/>
  <c r="CE6" i="4" s="1"/>
  <c r="CD6" i="4" s="1"/>
  <c r="CC6" i="4" s="1"/>
  <c r="CB6" i="4" s="1"/>
  <c r="CA6" i="4" s="1"/>
  <c r="BZ6" i="4" s="1"/>
  <c r="BY6" i="4" s="1"/>
  <c r="BX6" i="4" s="1"/>
  <c r="AI686" i="4"/>
  <c r="AJ686" i="4"/>
  <c r="AK686" i="4"/>
  <c r="AT595" i="4"/>
  <c r="AS595" i="4" s="1"/>
  <c r="AR595" i="4" s="1"/>
  <c r="AQ595" i="4" s="1"/>
  <c r="AP595" i="4" s="1"/>
  <c r="AO595" i="4" s="1"/>
  <c r="AN595" i="4" s="1"/>
  <c r="AM595" i="4" s="1"/>
  <c r="AL595" i="4" s="1"/>
  <c r="AJ503" i="4"/>
  <c r="AI503" i="4"/>
  <c r="AH503" i="4" s="1"/>
  <c r="AK503" i="4"/>
  <c r="AT407" i="4"/>
  <c r="AS407" i="4"/>
  <c r="AR407" i="4" s="1"/>
  <c r="AQ407" i="4" s="1"/>
  <c r="AP407" i="4" s="1"/>
  <c r="AO407" i="4" s="1"/>
  <c r="AN407" i="4" s="1"/>
  <c r="AM407" i="4" s="1"/>
  <c r="AL407" i="4" s="1"/>
  <c r="AS243" i="4"/>
  <c r="AR243" i="4" s="1"/>
  <c r="AQ243" i="4" s="1"/>
  <c r="AP243" i="4" s="1"/>
  <c r="AO243" i="4" s="1"/>
  <c r="AN243" i="4" s="1"/>
  <c r="AM243" i="4" s="1"/>
  <c r="AL243" i="4" s="1"/>
  <c r="AT243" i="4"/>
  <c r="CF56" i="4"/>
  <c r="CE56" i="4" s="1"/>
  <c r="CD56" i="4" s="1"/>
  <c r="CC56" i="4" s="1"/>
  <c r="CB56" i="4" s="1"/>
  <c r="CA56" i="4" s="1"/>
  <c r="BZ56" i="4" s="1"/>
  <c r="BY56" i="4" s="1"/>
  <c r="BX56" i="4" s="1"/>
  <c r="AI674" i="4"/>
  <c r="AH674" i="4" s="1"/>
  <c r="AJ674" i="4"/>
  <c r="AK674" i="4"/>
  <c r="AJ535" i="4"/>
  <c r="AK535" i="4"/>
  <c r="AI535" i="4"/>
  <c r="AI443" i="4"/>
  <c r="AJ443" i="4"/>
  <c r="AK443" i="4"/>
  <c r="AI313" i="4"/>
  <c r="AK313" i="4"/>
  <c r="AJ313" i="4"/>
  <c r="AI110" i="4"/>
  <c r="AH110" i="4" s="1"/>
  <c r="AJ110" i="4"/>
  <c r="AK110" i="4"/>
  <c r="BW24" i="4"/>
  <c r="BV24" i="4"/>
  <c r="BU24" i="4" s="1"/>
  <c r="BS24" i="4" s="1"/>
  <c r="AI539" i="4"/>
  <c r="AK539" i="4"/>
  <c r="AJ539" i="4"/>
  <c r="AT543" i="4"/>
  <c r="AS543" i="4" s="1"/>
  <c r="AR543" i="4" s="1"/>
  <c r="AQ543" i="4" s="1"/>
  <c r="AP543" i="4" s="1"/>
  <c r="AO543" i="4" s="1"/>
  <c r="AN543" i="4" s="1"/>
  <c r="AM543" i="4" s="1"/>
  <c r="AL543" i="4" s="1"/>
  <c r="AT500" i="4"/>
  <c r="AS500" i="4" s="1"/>
  <c r="AR500" i="4"/>
  <c r="AQ500" i="4" s="1"/>
  <c r="AP500" i="4" s="1"/>
  <c r="AO500" i="4" s="1"/>
  <c r="AN500" i="4" s="1"/>
  <c r="AM500" i="4" s="1"/>
  <c r="AL500" i="4" s="1"/>
  <c r="AI292" i="4"/>
  <c r="AH292" i="4" s="1"/>
  <c r="AJ292" i="4"/>
  <c r="AK292" i="4"/>
  <c r="AI234" i="4"/>
  <c r="AH234" i="4" s="1"/>
  <c r="AJ234" i="4"/>
  <c r="AK234" i="4"/>
  <c r="AI483" i="4"/>
  <c r="AJ483" i="4"/>
  <c r="AK483" i="4"/>
  <c r="AJ497" i="4"/>
  <c r="AI497" i="4"/>
  <c r="AK497" i="4"/>
  <c r="I524" i="4"/>
  <c r="AF524" i="4"/>
  <c r="AC524" i="4"/>
  <c r="AT683" i="4"/>
  <c r="AS683" i="4"/>
  <c r="AR683" i="4" s="1"/>
  <c r="AQ683" i="4" s="1"/>
  <c r="AP683" i="4" s="1"/>
  <c r="AO683" i="4" s="1"/>
  <c r="AN683" i="4" s="1"/>
  <c r="AM683" i="4" s="1"/>
  <c r="AL683" i="4" s="1"/>
  <c r="AC629" i="4"/>
  <c r="AI253" i="4"/>
  <c r="AK253" i="4"/>
  <c r="AJ253" i="4"/>
  <c r="AF337" i="4"/>
  <c r="BV125" i="4"/>
  <c r="BW125" i="4"/>
  <c r="I591" i="4"/>
  <c r="AF591" i="4"/>
  <c r="AT568" i="4"/>
  <c r="AS568" i="4"/>
  <c r="AR568" i="4" s="1"/>
  <c r="AQ568" i="4" s="1"/>
  <c r="AP568" i="4" s="1"/>
  <c r="AO568" i="4" s="1"/>
  <c r="AN568" i="4" s="1"/>
  <c r="AM568" i="4" s="1"/>
  <c r="AL568" i="4" s="1"/>
  <c r="AC247" i="4"/>
  <c r="AC459" i="4"/>
  <c r="AC564" i="4"/>
  <c r="AF564" i="4"/>
  <c r="I564" i="4"/>
  <c r="AF276" i="4"/>
  <c r="AC276" i="4"/>
  <c r="AC434" i="4"/>
  <c r="AF434" i="4"/>
  <c r="I556" i="4"/>
  <c r="AC556" i="4"/>
  <c r="AI640" i="4"/>
  <c r="AH640" i="4" s="1"/>
  <c r="AJ640" i="4"/>
  <c r="AK640" i="4"/>
  <c r="CF112" i="4"/>
  <c r="CE112" i="4"/>
  <c r="CD112" i="4" s="1"/>
  <c r="CC112" i="4" s="1"/>
  <c r="CB112" i="4" s="1"/>
  <c r="CA112" i="4" s="1"/>
  <c r="BZ112" i="4" s="1"/>
  <c r="BY112" i="4" s="1"/>
  <c r="BX112" i="4" s="1"/>
  <c r="CF85" i="4"/>
  <c r="CE85" i="4" s="1"/>
  <c r="CD85" i="4" s="1"/>
  <c r="CC85" i="4" s="1"/>
  <c r="CB85" i="4" s="1"/>
  <c r="CA85" i="4" s="1"/>
  <c r="BZ85" i="4" s="1"/>
  <c r="BY85" i="4" s="1"/>
  <c r="BX85" i="4" s="1"/>
  <c r="AI459" i="4"/>
  <c r="AH459" i="4" s="1"/>
  <c r="AK459" i="4"/>
  <c r="AJ459" i="4"/>
  <c r="CF84" i="4"/>
  <c r="CE84" i="4" s="1"/>
  <c r="CD84" i="4"/>
  <c r="CC84" i="4" s="1"/>
  <c r="CB84" i="4" s="1"/>
  <c r="CA84" i="4" s="1"/>
  <c r="BZ84" i="4" s="1"/>
  <c r="BY84" i="4" s="1"/>
  <c r="BX84" i="4" s="1"/>
  <c r="AT274" i="4"/>
  <c r="AS274" i="4" s="1"/>
  <c r="AR274" i="4" s="1"/>
  <c r="AQ274" i="4" s="1"/>
  <c r="AP274" i="4" s="1"/>
  <c r="AO274" i="4" s="1"/>
  <c r="AN274" i="4" s="1"/>
  <c r="AM274" i="4" s="1"/>
  <c r="AL274" i="4" s="1"/>
  <c r="CF35" i="4"/>
  <c r="CE35" i="4" s="1"/>
  <c r="CD35" i="4" s="1"/>
  <c r="CC35" i="4" s="1"/>
  <c r="CB35" i="4" s="1"/>
  <c r="CA35" i="4" s="1"/>
  <c r="BZ35" i="4" s="1"/>
  <c r="BY35" i="4" s="1"/>
  <c r="BX35" i="4" s="1"/>
  <c r="BV146" i="4"/>
  <c r="BW146" i="4"/>
  <c r="CF46" i="4"/>
  <c r="CE46" i="4" s="1"/>
  <c r="CD46" i="4" s="1"/>
  <c r="CC46" i="4" s="1"/>
  <c r="CB46" i="4" s="1"/>
  <c r="CA46" i="4" s="1"/>
  <c r="BZ46" i="4" s="1"/>
  <c r="BY46" i="4" s="1"/>
  <c r="BX46" i="4" s="1"/>
  <c r="AJ663" i="4"/>
  <c r="AI663" i="4"/>
  <c r="AH663" i="4" s="1"/>
  <c r="AA663" i="4" s="1"/>
  <c r="AE663" i="4" s="1"/>
  <c r="AK663" i="4"/>
  <c r="AT662" i="4"/>
  <c r="AS662" i="4" s="1"/>
  <c r="AR662" i="4" s="1"/>
  <c r="AQ662" i="4" s="1"/>
  <c r="AP662" i="4" s="1"/>
  <c r="AO662" i="4" s="1"/>
  <c r="AN662" i="4" s="1"/>
  <c r="AM662" i="4" s="1"/>
  <c r="AL662" i="4" s="1"/>
  <c r="AT520" i="4"/>
  <c r="AS520" i="4" s="1"/>
  <c r="AR520" i="4"/>
  <c r="AQ520" i="4" s="1"/>
  <c r="AP520" i="4" s="1"/>
  <c r="AO520" i="4" s="1"/>
  <c r="AN520" i="4" s="1"/>
  <c r="AM520" i="4" s="1"/>
  <c r="AL520" i="4" s="1"/>
  <c r="AT285" i="4"/>
  <c r="AS285" i="4" s="1"/>
  <c r="AR285" i="4" s="1"/>
  <c r="AQ285" i="4" s="1"/>
  <c r="AP285" i="4" s="1"/>
  <c r="AO285" i="4" s="1"/>
  <c r="AN285" i="4" s="1"/>
  <c r="AM285" i="4" s="1"/>
  <c r="AL285" i="4" s="1"/>
  <c r="CE61" i="4"/>
  <c r="CD61" i="4" s="1"/>
  <c r="CC61" i="4" s="1"/>
  <c r="CB61" i="4" s="1"/>
  <c r="CA61" i="4" s="1"/>
  <c r="BZ61" i="4" s="1"/>
  <c r="BY61" i="4" s="1"/>
  <c r="BX61" i="4" s="1"/>
  <c r="CF61" i="4"/>
  <c r="AK573" i="4"/>
  <c r="AI573" i="4"/>
  <c r="AJ573" i="4"/>
  <c r="AI690" i="4"/>
  <c r="AH690" i="4" s="1"/>
  <c r="AJ690" i="4"/>
  <c r="AK690" i="4"/>
  <c r="AT566" i="4"/>
  <c r="AS566" i="4" s="1"/>
  <c r="AR566" i="4" s="1"/>
  <c r="AQ566" i="4" s="1"/>
  <c r="AP566" i="4" s="1"/>
  <c r="AO566" i="4" s="1"/>
  <c r="AN566" i="4" s="1"/>
  <c r="AM566" i="4" s="1"/>
  <c r="AL566" i="4" s="1"/>
  <c r="AT530" i="4"/>
  <c r="AS530" i="4" s="1"/>
  <c r="AR530" i="4" s="1"/>
  <c r="AQ530" i="4" s="1"/>
  <c r="AP530" i="4" s="1"/>
  <c r="AO530" i="4" s="1"/>
  <c r="AN530" i="4" s="1"/>
  <c r="AM530" i="4" s="1"/>
  <c r="AL530" i="4" s="1"/>
  <c r="AK356" i="4"/>
  <c r="AI356" i="4"/>
  <c r="AH356" i="4" s="1"/>
  <c r="AJ356" i="4"/>
  <c r="AT151" i="4"/>
  <c r="AS151" i="4"/>
  <c r="AR151" i="4" s="1"/>
  <c r="AQ151" i="4" s="1"/>
  <c r="AP151" i="4" s="1"/>
  <c r="AO151" i="4" s="1"/>
  <c r="AN151" i="4" s="1"/>
  <c r="AM151" i="4" s="1"/>
  <c r="AL151" i="4" s="1"/>
  <c r="CF43" i="4"/>
  <c r="CE43" i="4" s="1"/>
  <c r="CD43" i="4" s="1"/>
  <c r="CC43" i="4" s="1"/>
  <c r="CB43" i="4" s="1"/>
  <c r="CA43" i="4" s="1"/>
  <c r="BZ43" i="4" s="1"/>
  <c r="BY43" i="4" s="1"/>
  <c r="BX43" i="4" s="1"/>
  <c r="AI526" i="4"/>
  <c r="AJ526" i="4"/>
  <c r="AK526" i="4"/>
  <c r="AJ636" i="4"/>
  <c r="AK636" i="4"/>
  <c r="AI636" i="4"/>
  <c r="AH636" i="4" s="1"/>
  <c r="AJ478" i="4"/>
  <c r="AI478" i="4"/>
  <c r="AH478" i="4" s="1"/>
  <c r="AK478" i="4"/>
  <c r="AT311" i="4"/>
  <c r="AS311" i="4" s="1"/>
  <c r="AR311" i="4" s="1"/>
  <c r="AQ311" i="4" s="1"/>
  <c r="AP311" i="4" s="1"/>
  <c r="AO311" i="4" s="1"/>
  <c r="AN311" i="4" s="1"/>
  <c r="AM311" i="4" s="1"/>
  <c r="AL311" i="4" s="1"/>
  <c r="AK93" i="4"/>
  <c r="AI93" i="4"/>
  <c r="AH93" i="4" s="1"/>
  <c r="AJ93" i="4"/>
  <c r="AJ418" i="4"/>
  <c r="AK418" i="4"/>
  <c r="AI418" i="4"/>
  <c r="AH418" i="4" s="1"/>
  <c r="AT396" i="4"/>
  <c r="AS396" i="4" s="1"/>
  <c r="AR396" i="4" s="1"/>
  <c r="AQ396" i="4" s="1"/>
  <c r="AP396" i="4" s="1"/>
  <c r="AO396" i="4" s="1"/>
  <c r="AN396" i="4" s="1"/>
  <c r="AM396" i="4" s="1"/>
  <c r="AL396" i="4" s="1"/>
  <c r="AJ224" i="4"/>
  <c r="AK224" i="4"/>
  <c r="AI224" i="4"/>
  <c r="CF57" i="4"/>
  <c r="CE57" i="4" s="1"/>
  <c r="CD57" i="4"/>
  <c r="CC57" i="4" s="1"/>
  <c r="CB57" i="4" s="1"/>
  <c r="CA57" i="4" s="1"/>
  <c r="BZ57" i="4" s="1"/>
  <c r="BY57" i="4" s="1"/>
  <c r="BX57" i="4" s="1"/>
  <c r="AI542" i="4"/>
  <c r="AJ542" i="4"/>
  <c r="AK542" i="4"/>
  <c r="AI470" i="4"/>
  <c r="AH470" i="4" s="1"/>
  <c r="AK470" i="4"/>
  <c r="AJ470" i="4"/>
  <c r="AT277" i="4"/>
  <c r="AS277" i="4" s="1"/>
  <c r="AR277" i="4"/>
  <c r="AQ277" i="4" s="1"/>
  <c r="AP277" i="4" s="1"/>
  <c r="AO277" i="4" s="1"/>
  <c r="AN277" i="4" s="1"/>
  <c r="AM277" i="4" s="1"/>
  <c r="AL277" i="4" s="1"/>
  <c r="AI380" i="4"/>
  <c r="AH380" i="4" s="1"/>
  <c r="AJ380" i="4"/>
  <c r="AK380" i="4"/>
  <c r="AI214" i="4"/>
  <c r="AH214" i="4" s="1"/>
  <c r="AJ214" i="4"/>
  <c r="AK214" i="4"/>
  <c r="CF48" i="4"/>
  <c r="CE48" i="4" s="1"/>
  <c r="CD48" i="4" s="1"/>
  <c r="CC48" i="4" s="1"/>
  <c r="CB48" i="4" s="1"/>
  <c r="CA48" i="4" s="1"/>
  <c r="BZ48" i="4" s="1"/>
  <c r="BY48" i="4" s="1"/>
  <c r="BX48" i="4" s="1"/>
  <c r="AI691" i="4"/>
  <c r="AH691" i="4" s="1"/>
  <c r="AJ691" i="4"/>
  <c r="AK691" i="4"/>
  <c r="AT599" i="4"/>
  <c r="AS599" i="4" s="1"/>
  <c r="AR599" i="4" s="1"/>
  <c r="AQ599" i="4" s="1"/>
  <c r="AP599" i="4" s="1"/>
  <c r="AO599" i="4" s="1"/>
  <c r="AN599" i="4" s="1"/>
  <c r="AM599" i="4" s="1"/>
  <c r="AL599" i="4" s="1"/>
  <c r="AI641" i="4"/>
  <c r="AJ641" i="4"/>
  <c r="AK641" i="4"/>
  <c r="AI509" i="4"/>
  <c r="AH509" i="4" s="1"/>
  <c r="AK509" i="4"/>
  <c r="AJ509" i="4"/>
  <c r="AI332" i="4"/>
  <c r="AH332" i="4" s="1"/>
  <c r="AJ332" i="4"/>
  <c r="AK332" i="4"/>
  <c r="CF79" i="4"/>
  <c r="CE79" i="4" s="1"/>
  <c r="CD79" i="4" s="1"/>
  <c r="CC79" i="4"/>
  <c r="CB79" i="4" s="1"/>
  <c r="CA79" i="4"/>
  <c r="BZ79" i="4" s="1"/>
  <c r="BY79" i="4" s="1"/>
  <c r="BX79" i="4" s="1"/>
  <c r="CF16" i="4"/>
  <c r="CE16" i="4" s="1"/>
  <c r="CD16" i="4" s="1"/>
  <c r="CC16" i="4" s="1"/>
  <c r="CB16" i="4" s="1"/>
  <c r="CA16" i="4" s="1"/>
  <c r="BZ16" i="4" s="1"/>
  <c r="BY16" i="4" s="1"/>
  <c r="BX16" i="4" s="1"/>
  <c r="AI682" i="4"/>
  <c r="AH682" i="4" s="1"/>
  <c r="AJ682" i="4"/>
  <c r="AK682" i="4"/>
  <c r="AT659" i="4"/>
  <c r="AS659" i="4"/>
  <c r="AR659" i="4" s="1"/>
  <c r="AQ659" i="4" s="1"/>
  <c r="AP659" i="4" s="1"/>
  <c r="AO659" i="4" s="1"/>
  <c r="AN659" i="4" s="1"/>
  <c r="AM659" i="4" s="1"/>
  <c r="AL659" i="4" s="1"/>
  <c r="AJ487" i="4"/>
  <c r="AI487" i="4"/>
  <c r="AK487" i="4"/>
  <c r="AJ349" i="4"/>
  <c r="AK349" i="4"/>
  <c r="AI349" i="4"/>
  <c r="AI185" i="4"/>
  <c r="AJ185" i="4"/>
  <c r="AK185" i="4"/>
  <c r="AF467" i="4"/>
  <c r="AJ702" i="4"/>
  <c r="AK702" i="4"/>
  <c r="AI702" i="4"/>
  <c r="AH702" i="4" s="1"/>
  <c r="AJ629" i="4"/>
  <c r="AI629" i="4"/>
  <c r="AH629" i="4" s="1"/>
  <c r="AK629" i="4"/>
  <c r="J253" i="4"/>
  <c r="H275" i="4"/>
  <c r="AC275" i="4"/>
  <c r="AF275" i="4"/>
  <c r="AT605" i="4"/>
  <c r="AS605" i="4" s="1"/>
  <c r="AR605" i="4"/>
  <c r="AQ605" i="4" s="1"/>
  <c r="AP605" i="4" s="1"/>
  <c r="AO605" i="4" s="1"/>
  <c r="AN605" i="4" s="1"/>
  <c r="AM605" i="4" s="1"/>
  <c r="AL605" i="4" s="1"/>
  <c r="CF133" i="4"/>
  <c r="CE133" i="4"/>
  <c r="CD133" i="4" s="1"/>
  <c r="CC133" i="4" s="1"/>
  <c r="CB133" i="4" s="1"/>
  <c r="CA133" i="4" s="1"/>
  <c r="BZ133" i="4" s="1"/>
  <c r="BY133" i="4" s="1"/>
  <c r="BX133" i="4" s="1"/>
  <c r="AI658" i="4"/>
  <c r="AJ658" i="4"/>
  <c r="AK658" i="4"/>
  <c r="BU233" i="4"/>
  <c r="BS233" i="4" s="1"/>
  <c r="AB666" i="4"/>
  <c r="AA666" i="4"/>
  <c r="BU247" i="4"/>
  <c r="BS247" i="4" s="1"/>
  <c r="AF131" i="4"/>
  <c r="AA667" i="4"/>
  <c r="AA463" i="4"/>
  <c r="AA479" i="4"/>
  <c r="AC527" i="4"/>
  <c r="AC578" i="4"/>
  <c r="AH624" i="4"/>
  <c r="AH560" i="4"/>
  <c r="AK390" i="4"/>
  <c r="BS11" i="4"/>
  <c r="AF114" i="4"/>
  <c r="H114" i="4"/>
  <c r="AC114" i="4"/>
  <c r="I466" i="4"/>
  <c r="AF466" i="4"/>
  <c r="AB466" i="4"/>
  <c r="AE466" i="4"/>
  <c r="AF663" i="4"/>
  <c r="AC663" i="4"/>
  <c r="K663" i="4"/>
  <c r="J382" i="4"/>
  <c r="AF382" i="4"/>
  <c r="I281" i="4"/>
  <c r="AC281" i="4"/>
  <c r="AF281" i="4"/>
  <c r="I498" i="4"/>
  <c r="AF498" i="4"/>
  <c r="AT90" i="4"/>
  <c r="AS90" i="4" s="1"/>
  <c r="AR90" i="4" s="1"/>
  <c r="AQ90" i="4" s="1"/>
  <c r="AP90" i="4" s="1"/>
  <c r="AO90" i="4" s="1"/>
  <c r="AN90" i="4" s="1"/>
  <c r="AM90" i="4" s="1"/>
  <c r="AL90" i="4" s="1"/>
  <c r="AI550" i="4"/>
  <c r="AH550" i="4" s="1"/>
  <c r="AK550" i="4"/>
  <c r="AJ550" i="4"/>
  <c r="CF120" i="4"/>
  <c r="CE120" i="4" s="1"/>
  <c r="CD120" i="4" s="1"/>
  <c r="CC120" i="4" s="1"/>
  <c r="CB120" i="4" s="1"/>
  <c r="CA120" i="4" s="1"/>
  <c r="BZ120" i="4" s="1"/>
  <c r="BY120" i="4" s="1"/>
  <c r="BX120" i="4" s="1"/>
  <c r="CF101" i="4"/>
  <c r="CE101" i="4"/>
  <c r="CD101" i="4" s="1"/>
  <c r="CC101" i="4" s="1"/>
  <c r="CB101" i="4" s="1"/>
  <c r="CA101" i="4" s="1"/>
  <c r="BZ101" i="4" s="1"/>
  <c r="BY101" i="4" s="1"/>
  <c r="BX101" i="4" s="1"/>
  <c r="AJ555" i="4"/>
  <c r="AI555" i="4"/>
  <c r="AK555" i="4"/>
  <c r="CF100" i="4"/>
  <c r="CE100" i="4" s="1"/>
  <c r="CD100" i="4" s="1"/>
  <c r="CC100" i="4" s="1"/>
  <c r="CB100" i="4" s="1"/>
  <c r="CA100" i="4" s="1"/>
  <c r="BZ100" i="4" s="1"/>
  <c r="BY100" i="4" s="1"/>
  <c r="BX100" i="4" s="1"/>
  <c r="AI460" i="4"/>
  <c r="AJ460" i="4"/>
  <c r="AK460" i="4"/>
  <c r="CF66" i="4"/>
  <c r="CE66" i="4" s="1"/>
  <c r="CD66" i="4" s="1"/>
  <c r="CC66" i="4" s="1"/>
  <c r="CB66" i="4" s="1"/>
  <c r="CA66" i="4" s="1"/>
  <c r="BZ66" i="4" s="1"/>
  <c r="BY66" i="4" s="1"/>
  <c r="BX66" i="4" s="1"/>
  <c r="BV154" i="4"/>
  <c r="BW154" i="4"/>
  <c r="CE38" i="4"/>
  <c r="CD38" i="4" s="1"/>
  <c r="CC38" i="4" s="1"/>
  <c r="CB38" i="4" s="1"/>
  <c r="CA38" i="4"/>
  <c r="BZ38" i="4" s="1"/>
  <c r="BY38" i="4" s="1"/>
  <c r="BX38" i="4" s="1"/>
  <c r="CF38" i="4"/>
  <c r="AT685" i="4"/>
  <c r="AS685" i="4"/>
  <c r="AR685" i="4" s="1"/>
  <c r="AQ685" i="4" s="1"/>
  <c r="AP685" i="4" s="1"/>
  <c r="AO685" i="4" s="1"/>
  <c r="AN685" i="4" s="1"/>
  <c r="AM685" i="4" s="1"/>
  <c r="AL685" i="4" s="1"/>
  <c r="AJ565" i="4"/>
  <c r="AK565" i="4"/>
  <c r="AI565" i="4"/>
  <c r="AJ485" i="4"/>
  <c r="AI485" i="4"/>
  <c r="AH485" i="4" s="1"/>
  <c r="AK485" i="4"/>
  <c r="AI267" i="4"/>
  <c r="AK267" i="4"/>
  <c r="AJ267" i="4"/>
  <c r="CF53" i="4"/>
  <c r="CE53" i="4" s="1"/>
  <c r="CD53" i="4" s="1"/>
  <c r="CC53" i="4" s="1"/>
  <c r="CB53" i="4" s="1"/>
  <c r="CA53" i="4" s="1"/>
  <c r="BZ53" i="4" s="1"/>
  <c r="BY53" i="4" s="1"/>
  <c r="BX53" i="4" s="1"/>
  <c r="AT639" i="4"/>
  <c r="AS639" i="4" s="1"/>
  <c r="AR639" i="4" s="1"/>
  <c r="AQ639" i="4" s="1"/>
  <c r="AP639" i="4" s="1"/>
  <c r="AO639" i="4" s="1"/>
  <c r="AN639" i="4" s="1"/>
  <c r="AM639" i="4" s="1"/>
  <c r="AL639" i="4" s="1"/>
  <c r="AT557" i="4"/>
  <c r="AS557" i="4" s="1"/>
  <c r="AR557" i="4"/>
  <c r="AQ557" i="4" s="1"/>
  <c r="AP557" i="4" s="1"/>
  <c r="AO557" i="4" s="1"/>
  <c r="AN557" i="4" s="1"/>
  <c r="AM557" i="4" s="1"/>
  <c r="AL557" i="4" s="1"/>
  <c r="AK593" i="4"/>
  <c r="AI593" i="4"/>
  <c r="AJ593" i="4"/>
  <c r="AT439" i="4"/>
  <c r="AS439" i="4" s="1"/>
  <c r="AR439" i="4" s="1"/>
  <c r="AQ439" i="4" s="1"/>
  <c r="AP439" i="4" s="1"/>
  <c r="AO439" i="4" s="1"/>
  <c r="AN439" i="4" s="1"/>
  <c r="AM439" i="4" s="1"/>
  <c r="AL439" i="4" s="1"/>
  <c r="AT414" i="4"/>
  <c r="AS414" i="4" s="1"/>
  <c r="AR414" i="4"/>
  <c r="AQ414" i="4" s="1"/>
  <c r="AP414" i="4" s="1"/>
  <c r="AO414" i="4" s="1"/>
  <c r="AN414" i="4" s="1"/>
  <c r="AM414" i="4" s="1"/>
  <c r="AL414" i="4" s="1"/>
  <c r="AI149" i="4"/>
  <c r="AH149" i="4" s="1"/>
  <c r="AK149" i="4"/>
  <c r="AJ149" i="4"/>
  <c r="BW36" i="4"/>
  <c r="BV36" i="4"/>
  <c r="BU36" i="4" s="1"/>
  <c r="AT653" i="4"/>
  <c r="AS653" i="4"/>
  <c r="AR653" i="4" s="1"/>
  <c r="AQ653" i="4" s="1"/>
  <c r="AP653" i="4" s="1"/>
  <c r="AO653" i="4" s="1"/>
  <c r="AN653" i="4" s="1"/>
  <c r="AM653" i="4" s="1"/>
  <c r="AL653" i="4" s="1"/>
  <c r="AJ576" i="4"/>
  <c r="AI576" i="4"/>
  <c r="AK576" i="4"/>
  <c r="AI556" i="4"/>
  <c r="AJ556" i="4"/>
  <c r="AK556" i="4"/>
  <c r="AT419" i="4"/>
  <c r="AS419" i="4"/>
  <c r="AR419" i="4" s="1"/>
  <c r="AQ419" i="4" s="1"/>
  <c r="AP419" i="4" s="1"/>
  <c r="AO419" i="4" s="1"/>
  <c r="AN419" i="4" s="1"/>
  <c r="AM419" i="4" s="1"/>
  <c r="AL419" i="4" s="1"/>
  <c r="AJ278" i="4"/>
  <c r="AK278" i="4"/>
  <c r="AI278" i="4"/>
  <c r="AK511" i="4"/>
  <c r="AI511" i="4"/>
  <c r="AJ511" i="4"/>
  <c r="AK506" i="4"/>
  <c r="AI506" i="4"/>
  <c r="AJ506" i="4"/>
  <c r="AJ381" i="4"/>
  <c r="AK381" i="4"/>
  <c r="AI381" i="4"/>
  <c r="AI174" i="4"/>
  <c r="AJ174" i="4"/>
  <c r="AK174" i="4"/>
  <c r="CF49" i="4"/>
  <c r="CE49" i="4" s="1"/>
  <c r="CD49" i="4" s="1"/>
  <c r="CC49" i="4" s="1"/>
  <c r="CB49" i="4" s="1"/>
  <c r="CA49" i="4" s="1"/>
  <c r="BZ49" i="4" s="1"/>
  <c r="BY49" i="4" s="1"/>
  <c r="BX49" i="4" s="1"/>
  <c r="AK694" i="4"/>
  <c r="AI694" i="4"/>
  <c r="AJ694" i="4"/>
  <c r="AT631" i="4"/>
  <c r="AS631" i="4" s="1"/>
  <c r="AR631" i="4" s="1"/>
  <c r="AQ631" i="4" s="1"/>
  <c r="AP631" i="4" s="1"/>
  <c r="AO631" i="4" s="1"/>
  <c r="AN631" i="4" s="1"/>
  <c r="AM631" i="4" s="1"/>
  <c r="AL631" i="4" s="1"/>
  <c r="AT507" i="4"/>
  <c r="AS507" i="4" s="1"/>
  <c r="AR507" i="4"/>
  <c r="AQ507" i="4" s="1"/>
  <c r="AP507" i="4" s="1"/>
  <c r="AO507" i="4" s="1"/>
  <c r="AN507" i="4" s="1"/>
  <c r="AM507" i="4" s="1"/>
  <c r="AL507" i="4" s="1"/>
  <c r="AT498" i="4"/>
  <c r="AS498" i="4" s="1"/>
  <c r="AR498" i="4" s="1"/>
  <c r="AQ498" i="4" s="1"/>
  <c r="AP498" i="4" s="1"/>
  <c r="AO498" i="4" s="1"/>
  <c r="AN498" i="4" s="1"/>
  <c r="AM498" i="4" s="1"/>
  <c r="AL498" i="4" s="1"/>
  <c r="AT373" i="4"/>
  <c r="AS373" i="4" s="1"/>
  <c r="AR373" i="4"/>
  <c r="AQ373" i="4" s="1"/>
  <c r="AP373" i="4" s="1"/>
  <c r="AO373" i="4" s="1"/>
  <c r="AN373" i="4" s="1"/>
  <c r="AM373" i="4" s="1"/>
  <c r="AL373" i="4" s="1"/>
  <c r="AI184" i="4"/>
  <c r="AJ184" i="4"/>
  <c r="AK184" i="4"/>
  <c r="BV40" i="4"/>
  <c r="BW40" i="4"/>
  <c r="AJ677" i="4"/>
  <c r="AI677" i="4"/>
  <c r="AK677" i="4"/>
  <c r="AT548" i="4"/>
  <c r="AS548" i="4" s="1"/>
  <c r="AR548" i="4" s="1"/>
  <c r="AQ548" i="4"/>
  <c r="AP548" i="4" s="1"/>
  <c r="AO548" i="4" s="1"/>
  <c r="AN548" i="4" s="1"/>
  <c r="AM548" i="4" s="1"/>
  <c r="AL548" i="4" s="1"/>
  <c r="AI536" i="4"/>
  <c r="AJ536" i="4"/>
  <c r="AK536" i="4"/>
  <c r="AI326" i="4"/>
  <c r="AH326" i="4" s="1"/>
  <c r="AK326" i="4"/>
  <c r="AJ326" i="4"/>
  <c r="CF71" i="4"/>
  <c r="CE71" i="4"/>
  <c r="CD71" i="4" s="1"/>
  <c r="CC71" i="4" s="1"/>
  <c r="CB71" i="4" s="1"/>
  <c r="CA71" i="4" s="1"/>
  <c r="BZ71" i="4" s="1"/>
  <c r="BY71" i="4" s="1"/>
  <c r="BX71" i="4" s="1"/>
  <c r="CF12" i="4"/>
  <c r="CE12" i="4"/>
  <c r="CD12" i="4" s="1"/>
  <c r="CC12" i="4" s="1"/>
  <c r="CB12" i="4" s="1"/>
  <c r="CA12" i="4" s="1"/>
  <c r="BZ12" i="4" s="1"/>
  <c r="BY12" i="4" s="1"/>
  <c r="BX12" i="4" s="1"/>
  <c r="AJ553" i="4"/>
  <c r="AI553" i="4"/>
  <c r="AH553" i="4" s="1"/>
  <c r="AK553" i="4"/>
  <c r="AJ579" i="4"/>
  <c r="AK579" i="4"/>
  <c r="AI579" i="4"/>
  <c r="AH579" i="4" s="1"/>
  <c r="AA579" i="4" s="1"/>
  <c r="AI546" i="4"/>
  <c r="AH546" i="4" s="1"/>
  <c r="AJ546" i="4"/>
  <c r="AK546" i="4"/>
  <c r="AT299" i="4"/>
  <c r="AS299" i="4" s="1"/>
  <c r="AR299" i="4" s="1"/>
  <c r="AQ299" i="4"/>
  <c r="AP299" i="4" s="1"/>
  <c r="AO299" i="4" s="1"/>
  <c r="AN299" i="4" s="1"/>
  <c r="AM299" i="4" s="1"/>
  <c r="AL299" i="4" s="1"/>
  <c r="AT203" i="4"/>
  <c r="AS203" i="4"/>
  <c r="AR203" i="4" s="1"/>
  <c r="AQ203" i="4" s="1"/>
  <c r="AP203" i="4" s="1"/>
  <c r="AO203" i="4" s="1"/>
  <c r="AN203" i="4" s="1"/>
  <c r="AM203" i="4" s="1"/>
  <c r="AL203" i="4" s="1"/>
  <c r="AJ613" i="4"/>
  <c r="AI613" i="4"/>
  <c r="AK613" i="4"/>
  <c r="AF126" i="4"/>
  <c r="AI260" i="4"/>
  <c r="AJ260" i="4"/>
  <c r="AK260" i="4"/>
  <c r="AI98" i="4"/>
  <c r="AJ98" i="4"/>
  <c r="AK98" i="4"/>
  <c r="AK699" i="4"/>
  <c r="AI699" i="4"/>
  <c r="AJ699" i="4"/>
  <c r="CF141" i="4"/>
  <c r="CE141" i="4" s="1"/>
  <c r="CD141" i="4" s="1"/>
  <c r="CC141" i="4" s="1"/>
  <c r="CB141" i="4" s="1"/>
  <c r="CA141" i="4" s="1"/>
  <c r="BZ141" i="4" s="1"/>
  <c r="BY141" i="4" s="1"/>
  <c r="BX141" i="4" s="1"/>
  <c r="AT700" i="4"/>
  <c r="AS700" i="4"/>
  <c r="AR700" i="4" s="1"/>
  <c r="AQ700" i="4" s="1"/>
  <c r="AP700" i="4" s="1"/>
  <c r="AO700" i="4" s="1"/>
  <c r="AN700" i="4" s="1"/>
  <c r="AM700" i="4" s="1"/>
  <c r="AL700" i="4" s="1"/>
  <c r="BS60" i="4"/>
  <c r="AA270" i="4"/>
  <c r="BU34" i="4"/>
  <c r="BS34" i="4" s="1"/>
  <c r="AC498" i="4"/>
  <c r="AI159" i="4"/>
  <c r="AJ159" i="4"/>
  <c r="AK159" i="4"/>
  <c r="AJ618" i="4"/>
  <c r="AK618" i="4"/>
  <c r="AI618" i="4"/>
  <c r="AH618" i="4" s="1"/>
  <c r="CF128" i="4"/>
  <c r="CE128" i="4" s="1"/>
  <c r="CD128" i="4" s="1"/>
  <c r="CC128" i="4" s="1"/>
  <c r="CB128" i="4" s="1"/>
  <c r="CA128" i="4" s="1"/>
  <c r="BZ128" i="4" s="1"/>
  <c r="BY128" i="4" s="1"/>
  <c r="BX128" i="4" s="1"/>
  <c r="CF177" i="4"/>
  <c r="CE177" i="4" s="1"/>
  <c r="CD177" i="4" s="1"/>
  <c r="CC177" i="4" s="1"/>
  <c r="CB177" i="4" s="1"/>
  <c r="CA177" i="4" s="1"/>
  <c r="BZ177" i="4" s="1"/>
  <c r="BY177" i="4" s="1"/>
  <c r="BX177" i="4" s="1"/>
  <c r="AI559" i="4"/>
  <c r="AH559" i="4" s="1"/>
  <c r="AA559" i="4" s="1"/>
  <c r="AJ559" i="4"/>
  <c r="AK559" i="4"/>
  <c r="CF113" i="4"/>
  <c r="CE113" i="4" s="1"/>
  <c r="CD113" i="4" s="1"/>
  <c r="CC113" i="4" s="1"/>
  <c r="CB113" i="4" s="1"/>
  <c r="CA113" i="4" s="1"/>
  <c r="BZ113" i="4" s="1"/>
  <c r="BY113" i="4" s="1"/>
  <c r="BX113" i="4" s="1"/>
  <c r="AT464" i="4"/>
  <c r="AS464" i="4" s="1"/>
  <c r="AR464" i="4" s="1"/>
  <c r="AQ464" i="4" s="1"/>
  <c r="AP464" i="4" s="1"/>
  <c r="AO464" i="4" s="1"/>
  <c r="AN464" i="4" s="1"/>
  <c r="AM464" i="4" s="1"/>
  <c r="AL464" i="4" s="1"/>
  <c r="CE86" i="4"/>
  <c r="CD86" i="4" s="1"/>
  <c r="CC86" i="4" s="1"/>
  <c r="CB86" i="4" s="1"/>
  <c r="CA86" i="4" s="1"/>
  <c r="BZ86" i="4" s="1"/>
  <c r="BY86" i="4" s="1"/>
  <c r="BX86" i="4" s="1"/>
  <c r="CF86" i="4"/>
  <c r="CF162" i="4"/>
  <c r="CE162" i="4"/>
  <c r="CD162" i="4" s="1"/>
  <c r="CC162" i="4" s="1"/>
  <c r="CB162" i="4" s="1"/>
  <c r="CA162" i="4" s="1"/>
  <c r="BZ162" i="4" s="1"/>
  <c r="BY162" i="4" s="1"/>
  <c r="BX162" i="4" s="1"/>
  <c r="CF31" i="4"/>
  <c r="CE31" i="4" s="1"/>
  <c r="CD31" i="4" s="1"/>
  <c r="CC31" i="4" s="1"/>
  <c r="CB31" i="4" s="1"/>
  <c r="CA31" i="4" s="1"/>
  <c r="BZ31" i="4" s="1"/>
  <c r="BY31" i="4" s="1"/>
  <c r="BX31" i="4" s="1"/>
  <c r="AJ531" i="4"/>
  <c r="AK531" i="4"/>
  <c r="AI531" i="4"/>
  <c r="AH531" i="4" s="1"/>
  <c r="AJ608" i="4"/>
  <c r="AK608" i="4"/>
  <c r="AI608" i="4"/>
  <c r="AH608" i="4" s="1"/>
  <c r="AT580" i="4"/>
  <c r="AS580" i="4" s="1"/>
  <c r="AR580" i="4" s="1"/>
  <c r="AQ580" i="4" s="1"/>
  <c r="AP580" i="4" s="1"/>
  <c r="AO580" i="4" s="1"/>
  <c r="AN580" i="4" s="1"/>
  <c r="AM580" i="4" s="1"/>
  <c r="AL580" i="4" s="1"/>
  <c r="AJ391" i="4"/>
  <c r="AI391" i="4"/>
  <c r="AH391" i="4" s="1"/>
  <c r="AK391" i="4"/>
  <c r="AT288" i="4"/>
  <c r="AS288" i="4"/>
  <c r="AR288" i="4" s="1"/>
  <c r="AQ288" i="4" s="1"/>
  <c r="AP288" i="4" s="1"/>
  <c r="AO288" i="4" s="1"/>
  <c r="AN288" i="4" s="1"/>
  <c r="AM288" i="4" s="1"/>
  <c r="AL288" i="4" s="1"/>
  <c r="CD45" i="4"/>
  <c r="CC45" i="4" s="1"/>
  <c r="CB45" i="4" s="1"/>
  <c r="CA45" i="4" s="1"/>
  <c r="BZ45" i="4" s="1"/>
  <c r="BY45" i="4" s="1"/>
  <c r="BX45" i="4" s="1"/>
  <c r="CF45" i="4"/>
  <c r="CE45" i="4" s="1"/>
  <c r="AT648" i="4"/>
  <c r="AS648" i="4"/>
  <c r="AR648" i="4" s="1"/>
  <c r="AQ648" i="4" s="1"/>
  <c r="AP648" i="4" s="1"/>
  <c r="AO648" i="4" s="1"/>
  <c r="AN648" i="4" s="1"/>
  <c r="AM648" i="4" s="1"/>
  <c r="AL648" i="4" s="1"/>
  <c r="AT655" i="4"/>
  <c r="AS655" i="4" s="1"/>
  <c r="AR655" i="4" s="1"/>
  <c r="AQ655" i="4" s="1"/>
  <c r="AP655" i="4" s="1"/>
  <c r="AO655" i="4" s="1"/>
  <c r="AN655" i="4" s="1"/>
  <c r="AM655" i="4" s="1"/>
  <c r="AL655" i="4" s="1"/>
  <c r="AI518" i="4"/>
  <c r="AH518" i="4" s="1"/>
  <c r="AJ518" i="4"/>
  <c r="AK518" i="4"/>
  <c r="AJ467" i="4"/>
  <c r="AK467" i="4"/>
  <c r="AI467" i="4"/>
  <c r="AJ352" i="4"/>
  <c r="AI352" i="4"/>
  <c r="AH352" i="4" s="1"/>
  <c r="AA352" i="4" s="1"/>
  <c r="AK352" i="4"/>
  <c r="AI111" i="4"/>
  <c r="AJ111" i="4"/>
  <c r="AK111" i="4"/>
  <c r="BW28" i="4"/>
  <c r="BV28" i="4"/>
  <c r="AK386" i="4"/>
  <c r="AI386" i="4"/>
  <c r="AH386" i="4" s="1"/>
  <c r="AJ386" i="4"/>
  <c r="AK441" i="4"/>
  <c r="AI441" i="4"/>
  <c r="AJ441" i="4"/>
  <c r="AT532" i="4"/>
  <c r="AS532" i="4" s="1"/>
  <c r="AR532" i="4" s="1"/>
  <c r="AQ532" i="4" s="1"/>
  <c r="AP532" i="4" s="1"/>
  <c r="AO532" i="4" s="1"/>
  <c r="AN532" i="4" s="1"/>
  <c r="AM532" i="4" s="1"/>
  <c r="AL532" i="4" s="1"/>
  <c r="AI431" i="4"/>
  <c r="AJ431" i="4"/>
  <c r="AK431" i="4"/>
  <c r="AI289" i="4"/>
  <c r="AK289" i="4"/>
  <c r="AJ289" i="4"/>
  <c r="AH289" i="4" s="1"/>
  <c r="AK523" i="4"/>
  <c r="AI523" i="4"/>
  <c r="AJ523" i="4"/>
  <c r="AJ533" i="4"/>
  <c r="AI533" i="4"/>
  <c r="AK533" i="4"/>
  <c r="AT379" i="4"/>
  <c r="AS379" i="4"/>
  <c r="AR379" i="4" s="1"/>
  <c r="AQ379" i="4" s="1"/>
  <c r="AP379" i="4"/>
  <c r="AO379" i="4" s="1"/>
  <c r="AN379" i="4" s="1"/>
  <c r="AM379" i="4" s="1"/>
  <c r="AL379" i="4" s="1"/>
  <c r="AT118" i="4"/>
  <c r="AS118" i="4" s="1"/>
  <c r="AR118" i="4" s="1"/>
  <c r="AQ118" i="4" s="1"/>
  <c r="AP118" i="4" s="1"/>
  <c r="AO118" i="4" s="1"/>
  <c r="AN118" i="4" s="1"/>
  <c r="AM118" i="4" s="1"/>
  <c r="AL118" i="4" s="1"/>
  <c r="CE41" i="4"/>
  <c r="CD41" i="4" s="1"/>
  <c r="CC41" i="4" s="1"/>
  <c r="CB41" i="4" s="1"/>
  <c r="CA41" i="4" s="1"/>
  <c r="BZ41" i="4" s="1"/>
  <c r="BY41" i="4" s="1"/>
  <c r="BX41" i="4" s="1"/>
  <c r="CF41" i="4"/>
  <c r="AT499" i="4"/>
  <c r="AS499" i="4" s="1"/>
  <c r="AR499" i="4"/>
  <c r="AQ499" i="4"/>
  <c r="AP499" i="4" s="1"/>
  <c r="AO499" i="4" s="1"/>
  <c r="AN499" i="4" s="1"/>
  <c r="AM499" i="4" s="1"/>
  <c r="AL499" i="4" s="1"/>
  <c r="AT693" i="4"/>
  <c r="AS693" i="4"/>
  <c r="AR693" i="4"/>
  <c r="AQ693" i="4" s="1"/>
  <c r="AP693" i="4" s="1"/>
  <c r="AO693" i="4" s="1"/>
  <c r="AN693" i="4" s="1"/>
  <c r="AM693" i="4" s="1"/>
  <c r="AL693" i="4" s="1"/>
  <c r="AI561" i="4"/>
  <c r="AH561" i="4" s="1"/>
  <c r="AA561" i="4" s="1"/>
  <c r="AJ561" i="4"/>
  <c r="AK561" i="4"/>
  <c r="AT517" i="4"/>
  <c r="AS517" i="4" s="1"/>
  <c r="AR517" i="4"/>
  <c r="AQ517" i="4" s="1"/>
  <c r="AP517" i="4" s="1"/>
  <c r="AO517" i="4" s="1"/>
  <c r="AN517" i="4" s="1"/>
  <c r="AM517" i="4" s="1"/>
  <c r="AL517" i="4" s="1"/>
  <c r="AT348" i="4"/>
  <c r="AS348" i="4" s="1"/>
  <c r="AR348" i="4"/>
  <c r="AQ348" i="4" s="1"/>
  <c r="AP348" i="4" s="1"/>
  <c r="AO348" i="4" s="1"/>
  <c r="AN348" i="4" s="1"/>
  <c r="AM348" i="4" s="1"/>
  <c r="AL348" i="4" s="1"/>
  <c r="AI169" i="4"/>
  <c r="AH169" i="4" s="1"/>
  <c r="AJ169" i="4"/>
  <c r="AK169" i="4"/>
  <c r="CF33" i="4"/>
  <c r="CE33" i="4"/>
  <c r="CD33" i="4" s="1"/>
  <c r="CC33" i="4" s="1"/>
  <c r="CB33" i="4" s="1"/>
  <c r="CA33" i="4" s="1"/>
  <c r="BZ33" i="4" s="1"/>
  <c r="BY33" i="4" s="1"/>
  <c r="BX33" i="4" s="1"/>
  <c r="AS706" i="4"/>
  <c r="AR706" i="4" s="1"/>
  <c r="AQ706" i="4" s="1"/>
  <c r="AP706" i="4" s="1"/>
  <c r="AO706" i="4" s="1"/>
  <c r="AN706" i="4" s="1"/>
  <c r="AM706" i="4" s="1"/>
  <c r="AL706" i="4" s="1"/>
  <c r="AT706" i="4"/>
  <c r="AT676" i="4"/>
  <c r="AS676" i="4"/>
  <c r="AR676" i="4" s="1"/>
  <c r="AQ676" i="4" s="1"/>
  <c r="AP676" i="4" s="1"/>
  <c r="AO676" i="4" s="1"/>
  <c r="AN676" i="4" s="1"/>
  <c r="AM676" i="4" s="1"/>
  <c r="AL676" i="4" s="1"/>
  <c r="AS444" i="4"/>
  <c r="AR444" i="4" s="1"/>
  <c r="AQ444" i="4" s="1"/>
  <c r="AP444" i="4" s="1"/>
  <c r="AO444" i="4" s="1"/>
  <c r="AN444" i="4" s="1"/>
  <c r="AM444" i="4" s="1"/>
  <c r="AL444" i="4" s="1"/>
  <c r="AT444" i="4"/>
  <c r="AJ314" i="4"/>
  <c r="AK314" i="4"/>
  <c r="AI314" i="4"/>
  <c r="AH314" i="4" s="1"/>
  <c r="CF63" i="4"/>
  <c r="CE63" i="4"/>
  <c r="CD63" i="4" s="1"/>
  <c r="CC63" i="4" s="1"/>
  <c r="CB63" i="4" s="1"/>
  <c r="CA63" i="4" s="1"/>
  <c r="BZ63" i="4"/>
  <c r="BY63" i="4" s="1"/>
  <c r="BX63" i="4" s="1"/>
  <c r="CF4" i="4"/>
  <c r="CE4" i="4" s="1"/>
  <c r="CD4" i="4" s="1"/>
  <c r="CC4" i="4" s="1"/>
  <c r="CB4" i="4" s="1"/>
  <c r="CA4" i="4" s="1"/>
  <c r="BZ4" i="4" s="1"/>
  <c r="BY4" i="4" s="1"/>
  <c r="BX4" i="4" s="1"/>
  <c r="AI661" i="4"/>
  <c r="AK661" i="4"/>
  <c r="AJ661" i="4"/>
  <c r="AK378" i="4"/>
  <c r="AI378" i="4"/>
  <c r="AJ378" i="4"/>
  <c r="AT475" i="4"/>
  <c r="AS475" i="4" s="1"/>
  <c r="AR475" i="4" s="1"/>
  <c r="AQ475" i="4" s="1"/>
  <c r="AP475" i="4" s="1"/>
  <c r="AO475" i="4" s="1"/>
  <c r="AN475" i="4" s="1"/>
  <c r="AM475" i="4" s="1"/>
  <c r="AL475" i="4" s="1"/>
  <c r="AT400" i="4"/>
  <c r="AS400" i="4" s="1"/>
  <c r="AR400" i="4" s="1"/>
  <c r="AQ400" i="4" s="1"/>
  <c r="AP400" i="4"/>
  <c r="AO400" i="4" s="1"/>
  <c r="AN400" i="4" s="1"/>
  <c r="AM400" i="4" s="1"/>
  <c r="AL400" i="4" s="1"/>
  <c r="AT143" i="4"/>
  <c r="AS143" i="4" s="1"/>
  <c r="AR143" i="4" s="1"/>
  <c r="AQ143" i="4" s="1"/>
  <c r="AP143" i="4" s="1"/>
  <c r="AO143" i="4" s="1"/>
  <c r="AN143" i="4" s="1"/>
  <c r="AM143" i="4" s="1"/>
  <c r="AL143" i="4" s="1"/>
  <c r="AT504" i="4"/>
  <c r="AS504" i="4"/>
  <c r="AR504" i="4" s="1"/>
  <c r="AQ504" i="4" s="1"/>
  <c r="AP504" i="4" s="1"/>
  <c r="AO504" i="4" s="1"/>
  <c r="AN504" i="4" s="1"/>
  <c r="AM504" i="4" s="1"/>
  <c r="AL504" i="4" s="1"/>
  <c r="AS32" i="4"/>
  <c r="AR32" i="4" s="1"/>
  <c r="AQ32" i="4" s="1"/>
  <c r="AP32" i="4" s="1"/>
  <c r="AO32" i="4" s="1"/>
  <c r="AN32" i="4" s="1"/>
  <c r="AM32" i="4" s="1"/>
  <c r="AL32" i="4" s="1"/>
  <c r="AT32" i="4"/>
  <c r="AI607" i="4"/>
  <c r="AK607" i="4"/>
  <c r="AJ607" i="4"/>
  <c r="AK638" i="4"/>
  <c r="AI638" i="4"/>
  <c r="AJ638" i="4"/>
  <c r="AF246" i="4"/>
  <c r="AT283" i="4"/>
  <c r="AS283" i="4" s="1"/>
  <c r="AR283" i="4" s="1"/>
  <c r="AQ283" i="4" s="1"/>
  <c r="AP283" i="4" s="1"/>
  <c r="AO283" i="4"/>
  <c r="AN283" i="4" s="1"/>
  <c r="AM283" i="4" s="1"/>
  <c r="AL283" i="4" s="1"/>
  <c r="AI344" i="4"/>
  <c r="AH344" i="4" s="1"/>
  <c r="AK344" i="4"/>
  <c r="AJ344" i="4"/>
  <c r="CF44" i="4"/>
  <c r="CE44" i="4" s="1"/>
  <c r="CD44" i="4" s="1"/>
  <c r="CC44" i="4" s="1"/>
  <c r="CB44" i="4" s="1"/>
  <c r="CA44" i="4" s="1"/>
  <c r="BZ44" i="4" s="1"/>
  <c r="BY44" i="4" s="1"/>
  <c r="BX44" i="4" s="1"/>
  <c r="CF149" i="4"/>
  <c r="CE149" i="4" s="1"/>
  <c r="CD149" i="4" s="1"/>
  <c r="CC149" i="4" s="1"/>
  <c r="CB149" i="4" s="1"/>
  <c r="CA149" i="4" s="1"/>
  <c r="BZ149" i="4" s="1"/>
  <c r="BY149" i="4" s="1"/>
  <c r="BX149" i="4" s="1"/>
  <c r="BU151" i="4"/>
  <c r="BS151" i="4" s="1"/>
  <c r="BU193" i="4"/>
  <c r="BS193" i="4" s="1"/>
  <c r="BU158" i="4"/>
  <c r="BS158" i="4" s="1"/>
  <c r="AF390" i="4"/>
  <c r="AC390" i="4"/>
  <c r="I499" i="4"/>
  <c r="AC499" i="4"/>
  <c r="AF499" i="4"/>
  <c r="AJ480" i="4"/>
  <c r="AK480" i="4"/>
  <c r="AI480" i="4"/>
  <c r="BV136" i="4"/>
  <c r="BW136" i="4"/>
  <c r="CF185" i="4"/>
  <c r="CE185" i="4" s="1"/>
  <c r="CD185" i="4" s="1"/>
  <c r="CC185" i="4" s="1"/>
  <c r="CB185" i="4" s="1"/>
  <c r="CA185" i="4" s="1"/>
  <c r="BZ185" i="4" s="1"/>
  <c r="BY185" i="4" s="1"/>
  <c r="BX185" i="4" s="1"/>
  <c r="AI598" i="4"/>
  <c r="AH598" i="4" s="1"/>
  <c r="AJ598" i="4"/>
  <c r="AK598" i="4"/>
  <c r="CF121" i="4"/>
  <c r="CE121" i="4"/>
  <c r="CD121" i="4" s="1"/>
  <c r="CC121" i="4" s="1"/>
  <c r="CB121" i="4" s="1"/>
  <c r="CA121" i="4" s="1"/>
  <c r="BZ121" i="4" s="1"/>
  <c r="BY121" i="4" s="1"/>
  <c r="BX121" i="4" s="1"/>
  <c r="AT611" i="4"/>
  <c r="AS611" i="4" s="1"/>
  <c r="AR611" i="4" s="1"/>
  <c r="AQ611" i="4" s="1"/>
  <c r="AP611" i="4" s="1"/>
  <c r="AO611" i="4" s="1"/>
  <c r="AN611" i="4" s="1"/>
  <c r="AM611" i="4" s="1"/>
  <c r="AL611" i="4" s="1"/>
  <c r="CF102" i="4"/>
  <c r="CE102" i="4" s="1"/>
  <c r="CD102" i="4" s="1"/>
  <c r="CC102" i="4" s="1"/>
  <c r="CB102" i="4" s="1"/>
  <c r="CA102" i="4" s="1"/>
  <c r="BZ102" i="4" s="1"/>
  <c r="BY102" i="4" s="1"/>
  <c r="BX102" i="4" s="1"/>
  <c r="CF170" i="4"/>
  <c r="CE170" i="4"/>
  <c r="CD170" i="4" s="1"/>
  <c r="CC170" i="4" s="1"/>
  <c r="CB170" i="4" s="1"/>
  <c r="CA170" i="4" s="1"/>
  <c r="BZ170" i="4" s="1"/>
  <c r="BY170" i="4" s="1"/>
  <c r="BX170" i="4" s="1"/>
  <c r="CF23" i="4"/>
  <c r="CE23" i="4" s="1"/>
  <c r="CD23" i="4" s="1"/>
  <c r="CC23" i="4" s="1"/>
  <c r="CB23" i="4" s="1"/>
  <c r="CA23" i="4" s="1"/>
  <c r="BZ23" i="4" s="1"/>
  <c r="BY23" i="4" s="1"/>
  <c r="BX23" i="4" s="1"/>
  <c r="AI664" i="4"/>
  <c r="AH664" i="4" s="1"/>
  <c r="AJ664" i="4"/>
  <c r="AK664" i="4"/>
  <c r="AJ521" i="4"/>
  <c r="AI521" i="4"/>
  <c r="AH521" i="4" s="1"/>
  <c r="AK521" i="4"/>
  <c r="AT494" i="4"/>
  <c r="AS494" i="4"/>
  <c r="AR494" i="4" s="1"/>
  <c r="AQ494" i="4" s="1"/>
  <c r="AP494" i="4" s="1"/>
  <c r="AO494" i="4" s="1"/>
  <c r="AN494" i="4" s="1"/>
  <c r="AM494" i="4" s="1"/>
  <c r="AL494" i="4" s="1"/>
  <c r="AI484" i="4"/>
  <c r="AH484" i="4" s="1"/>
  <c r="AA484" i="4" s="1"/>
  <c r="AJ484" i="4"/>
  <c r="AK484" i="4"/>
  <c r="AT233" i="4"/>
  <c r="AS233" i="4"/>
  <c r="AR233" i="4" s="1"/>
  <c r="AQ233" i="4" s="1"/>
  <c r="AP233" i="4" s="1"/>
  <c r="AO233" i="4" s="1"/>
  <c r="AN233" i="4" s="1"/>
  <c r="AM233" i="4" s="1"/>
  <c r="AL233" i="4" s="1"/>
  <c r="AJ637" i="4"/>
  <c r="AK637" i="4"/>
  <c r="AI637" i="4"/>
  <c r="AI678" i="4"/>
  <c r="AH678" i="4" s="1"/>
  <c r="AJ678" i="4"/>
  <c r="AK678" i="4"/>
  <c r="AI562" i="4"/>
  <c r="AJ562" i="4"/>
  <c r="AK562" i="4"/>
  <c r="AI652" i="4"/>
  <c r="AJ652" i="4"/>
  <c r="AH652" i="4" s="1"/>
  <c r="AK652" i="4"/>
  <c r="AJ469" i="4"/>
  <c r="AI469" i="4"/>
  <c r="AK469" i="4"/>
  <c r="AT317" i="4"/>
  <c r="AS317" i="4"/>
  <c r="AR317" i="4" s="1"/>
  <c r="AQ317" i="4" s="1"/>
  <c r="AP317" i="4" s="1"/>
  <c r="AO317" i="4" s="1"/>
  <c r="AN317" i="4" s="1"/>
  <c r="AM317" i="4" s="1"/>
  <c r="AL317" i="4" s="1"/>
  <c r="AJ87" i="4"/>
  <c r="AK87" i="4"/>
  <c r="AI87" i="4"/>
  <c r="AH87" i="4" s="1"/>
  <c r="CC20" i="4"/>
  <c r="CB20" i="4" s="1"/>
  <c r="CA20" i="4" s="1"/>
  <c r="BZ20" i="4" s="1"/>
  <c r="BY20" i="4" s="1"/>
  <c r="BX20" i="4" s="1"/>
  <c r="CF20" i="4"/>
  <c r="CE20" i="4" s="1"/>
  <c r="CD20" i="4"/>
  <c r="AT704" i="4"/>
  <c r="AS704" i="4"/>
  <c r="AR704" i="4" s="1"/>
  <c r="AQ704" i="4" s="1"/>
  <c r="AP704" i="4" s="1"/>
  <c r="AO704" i="4" s="1"/>
  <c r="AN704" i="4" s="1"/>
  <c r="AM704" i="4" s="1"/>
  <c r="AL704" i="4" s="1"/>
  <c r="AT627" i="4"/>
  <c r="AS627" i="4" s="1"/>
  <c r="AR627" i="4" s="1"/>
  <c r="AQ627" i="4" s="1"/>
  <c r="AP627" i="4" s="1"/>
  <c r="AO627" i="4" s="1"/>
  <c r="AN627" i="4" s="1"/>
  <c r="AM627" i="4" s="1"/>
  <c r="AL627" i="4" s="1"/>
  <c r="AI448" i="4"/>
  <c r="AH448" i="4" s="1"/>
  <c r="AA448" i="4" s="1"/>
  <c r="AJ448" i="4"/>
  <c r="AK448" i="4"/>
  <c r="AI428" i="4"/>
  <c r="AJ428" i="4"/>
  <c r="AK428" i="4"/>
  <c r="AI209" i="4"/>
  <c r="AJ209" i="4"/>
  <c r="AK209" i="4"/>
  <c r="AK569" i="4"/>
  <c r="AI569" i="4"/>
  <c r="AJ569" i="4"/>
  <c r="AT375" i="4"/>
  <c r="AS375" i="4" s="1"/>
  <c r="AR375" i="4" s="1"/>
  <c r="AQ375" i="4" s="1"/>
  <c r="AP375" i="4" s="1"/>
  <c r="AO375" i="4" s="1"/>
  <c r="AN375" i="4" s="1"/>
  <c r="AM375" i="4" s="1"/>
  <c r="AL375" i="4" s="1"/>
  <c r="AJ341" i="4"/>
  <c r="AI341" i="4"/>
  <c r="AH341" i="4" s="1"/>
  <c r="AK341" i="4"/>
  <c r="AJ96" i="4"/>
  <c r="AI96" i="4"/>
  <c r="AH96" i="4" s="1"/>
  <c r="AK96" i="4"/>
  <c r="AS574" i="4"/>
  <c r="AR574" i="4" s="1"/>
  <c r="AQ574" i="4" s="1"/>
  <c r="AP574" i="4" s="1"/>
  <c r="AO574" i="4" s="1"/>
  <c r="AN574" i="4" s="1"/>
  <c r="AM574" i="4" s="1"/>
  <c r="AL574" i="4" s="1"/>
  <c r="AT574" i="4"/>
  <c r="AK610" i="4"/>
  <c r="AI610" i="4"/>
  <c r="AH610" i="4" s="1"/>
  <c r="AJ610" i="4"/>
  <c r="AJ684" i="4"/>
  <c r="AK684" i="4"/>
  <c r="AI684" i="4"/>
  <c r="AH684" i="4" s="1"/>
  <c r="AI544" i="4"/>
  <c r="AJ544" i="4"/>
  <c r="AK544" i="4"/>
  <c r="AI351" i="4"/>
  <c r="AH351" i="4" s="1"/>
  <c r="AB351" i="4" s="1"/>
  <c r="AJ351" i="4"/>
  <c r="AK351" i="4"/>
  <c r="AI131" i="4"/>
  <c r="AH131" i="4" s="1"/>
  <c r="AK131" i="4"/>
  <c r="AJ131" i="4"/>
  <c r="BV25" i="4"/>
  <c r="BW25" i="4"/>
  <c r="AJ570" i="4"/>
  <c r="AK570" i="4"/>
  <c r="AI570" i="4"/>
  <c r="AT513" i="4"/>
  <c r="AS513" i="4" s="1"/>
  <c r="AR513" i="4" s="1"/>
  <c r="AQ513" i="4" s="1"/>
  <c r="AP513" i="4" s="1"/>
  <c r="AO513" i="4" s="1"/>
  <c r="AN513" i="4" s="1"/>
  <c r="AM513" i="4" s="1"/>
  <c r="AL513" i="4" s="1"/>
  <c r="AJ454" i="4"/>
  <c r="AI454" i="4"/>
  <c r="AH454" i="4" s="1"/>
  <c r="AK454" i="4"/>
  <c r="AI312" i="4"/>
  <c r="AJ312" i="4"/>
  <c r="AH312" i="4" s="1"/>
  <c r="AK312" i="4"/>
  <c r="CF55" i="4"/>
  <c r="CE55" i="4" s="1"/>
  <c r="CD55" i="4" s="1"/>
  <c r="CC55" i="4" s="1"/>
  <c r="CB55" i="4" s="1"/>
  <c r="CA55" i="4" s="1"/>
  <c r="BZ55" i="4" s="1"/>
  <c r="BY55" i="4" s="1"/>
  <c r="BX55" i="4" s="1"/>
  <c r="AI649" i="4"/>
  <c r="AJ649" i="4"/>
  <c r="AK649" i="4"/>
  <c r="AJ633" i="4"/>
  <c r="AK633" i="4"/>
  <c r="AI633" i="4"/>
  <c r="AH633" i="4" s="1"/>
  <c r="AT493" i="4"/>
  <c r="AS493" i="4" s="1"/>
  <c r="AR493" i="4" s="1"/>
  <c r="AQ493" i="4" s="1"/>
  <c r="AP493" i="4" s="1"/>
  <c r="AO493" i="4" s="1"/>
  <c r="AN493" i="4" s="1"/>
  <c r="AM493" i="4" s="1"/>
  <c r="AL493" i="4" s="1"/>
  <c r="AI231" i="4"/>
  <c r="AH231" i="4" s="1"/>
  <c r="AA231" i="4" s="1"/>
  <c r="AK231" i="4"/>
  <c r="AJ231" i="4"/>
  <c r="AK121" i="4"/>
  <c r="AI121" i="4"/>
  <c r="AJ121" i="4"/>
  <c r="AJ34" i="4"/>
  <c r="AK34" i="4"/>
  <c r="AI34" i="4"/>
  <c r="AH34" i="4" s="1"/>
  <c r="I126" i="4"/>
  <c r="AC126" i="4"/>
  <c r="I260" i="4"/>
  <c r="AF260" i="4"/>
  <c r="J283" i="4"/>
  <c r="AC283" i="4"/>
  <c r="AF283" i="4"/>
  <c r="AI496" i="4"/>
  <c r="AJ496" i="4"/>
  <c r="AK496" i="4"/>
  <c r="CF76" i="4"/>
  <c r="CE76" i="4" s="1"/>
  <c r="CD76" i="4" s="1"/>
  <c r="CC76" i="4" s="1"/>
  <c r="CB76" i="4" s="1"/>
  <c r="CA76" i="4" s="1"/>
  <c r="BZ76" i="4" s="1"/>
  <c r="BY76" i="4" s="1"/>
  <c r="BX76" i="4" s="1"/>
  <c r="CF157" i="4"/>
  <c r="CE157" i="4"/>
  <c r="CD157" i="4" s="1"/>
  <c r="CC157" i="4" s="1"/>
  <c r="CB157" i="4" s="1"/>
  <c r="CA157" i="4" s="1"/>
  <c r="BZ157" i="4" s="1"/>
  <c r="BY157" i="4" s="1"/>
  <c r="BX157" i="4" s="1"/>
  <c r="AI125" i="4"/>
  <c r="AH125" i="4" s="1"/>
  <c r="AJ125" i="4"/>
  <c r="AK125" i="4"/>
  <c r="P708" i="4"/>
  <c r="AF708" i="4" s="1"/>
  <c r="AC516" i="4"/>
  <c r="BS36" i="4"/>
  <c r="AF480" i="4"/>
  <c r="AA571" i="4"/>
  <c r="AD571" i="4" s="1"/>
  <c r="AA351" i="4"/>
  <c r="AD351" i="4" s="1"/>
  <c r="AF163" i="4"/>
  <c r="AF355" i="4"/>
  <c r="AC446" i="4"/>
  <c r="AC279" i="4"/>
  <c r="AF279" i="4"/>
  <c r="I492" i="4"/>
  <c r="AJ30" i="4"/>
  <c r="AK30" i="4"/>
  <c r="AI30" i="4"/>
  <c r="AH30" i="4" s="1"/>
  <c r="I122" i="4"/>
  <c r="AC122" i="4"/>
  <c r="AF122" i="4"/>
  <c r="I410" i="4"/>
  <c r="AC410" i="4"/>
  <c r="AT92" i="4"/>
  <c r="AS92" i="4" s="1"/>
  <c r="AR92" i="4" s="1"/>
  <c r="AQ92" i="4" s="1"/>
  <c r="AP92" i="4" s="1"/>
  <c r="AO92" i="4" s="1"/>
  <c r="AN92" i="4" s="1"/>
  <c r="AM92" i="4" s="1"/>
  <c r="AL92" i="4" s="1"/>
  <c r="I108" i="4"/>
  <c r="AC108" i="4"/>
  <c r="J352" i="4"/>
  <c r="AF492" i="4"/>
  <c r="AF128" i="4"/>
  <c r="AC128" i="4"/>
  <c r="I128" i="4"/>
  <c r="AJ202" i="4"/>
  <c r="AI202" i="4"/>
  <c r="AH202" i="4" s="1"/>
  <c r="AK202" i="4"/>
  <c r="CF27" i="4"/>
  <c r="CE27" i="4" s="1"/>
  <c r="CD27" i="4" s="1"/>
  <c r="CC27" i="4" s="1"/>
  <c r="CB27" i="4" s="1"/>
  <c r="CA27" i="4" s="1"/>
  <c r="BZ27" i="4" s="1"/>
  <c r="BY27" i="4" s="1"/>
  <c r="BX27" i="4" s="1"/>
  <c r="BW144" i="4"/>
  <c r="BV144" i="4"/>
  <c r="AI671" i="4"/>
  <c r="AJ671" i="4"/>
  <c r="AK671" i="4"/>
  <c r="CF129" i="4"/>
  <c r="CE129" i="4"/>
  <c r="CD129" i="4" s="1"/>
  <c r="CC129" i="4" s="1"/>
  <c r="CB129" i="4" s="1"/>
  <c r="CA129" i="4" s="1"/>
  <c r="BZ129" i="4" s="1"/>
  <c r="BY129" i="4" s="1"/>
  <c r="BX129" i="4" s="1"/>
  <c r="AT626" i="4"/>
  <c r="AS626" i="4"/>
  <c r="AR626" i="4" s="1"/>
  <c r="AQ626" i="4" s="1"/>
  <c r="AP626" i="4" s="1"/>
  <c r="AO626" i="4" s="1"/>
  <c r="AN626" i="4" s="1"/>
  <c r="AM626" i="4" s="1"/>
  <c r="AL626" i="4" s="1"/>
  <c r="CF114" i="4"/>
  <c r="CE114" i="4" s="1"/>
  <c r="CD114" i="4" s="1"/>
  <c r="CC114" i="4" s="1"/>
  <c r="CB114" i="4" s="1"/>
  <c r="CA114" i="4" s="1"/>
  <c r="BZ114" i="4" s="1"/>
  <c r="BY114" i="4" s="1"/>
  <c r="BX114" i="4" s="1"/>
  <c r="BV89" i="4"/>
  <c r="BU89" i="4" s="1"/>
  <c r="BS89" i="4" s="1"/>
  <c r="BW89" i="4"/>
  <c r="BV78" i="4"/>
  <c r="BW78" i="4"/>
  <c r="CF15" i="4"/>
  <c r="CE15" i="4" s="1"/>
  <c r="CD15" i="4"/>
  <c r="CC15" i="4" s="1"/>
  <c r="CB15" i="4" s="1"/>
  <c r="CA15" i="4" s="1"/>
  <c r="BZ15" i="4" s="1"/>
  <c r="BY15" i="4" s="1"/>
  <c r="BX15" i="4" s="1"/>
  <c r="AT549" i="4"/>
  <c r="AS549" i="4" s="1"/>
  <c r="AR549" i="4" s="1"/>
  <c r="AQ549" i="4" s="1"/>
  <c r="AP549" i="4" s="1"/>
  <c r="AO549" i="4" s="1"/>
  <c r="AN549" i="4" s="1"/>
  <c r="AM549" i="4" s="1"/>
  <c r="AL549" i="4" s="1"/>
  <c r="AT651" i="4"/>
  <c r="AS651" i="4" s="1"/>
  <c r="AR651" i="4" s="1"/>
  <c r="AQ651" i="4" s="1"/>
  <c r="AP651" i="4" s="1"/>
  <c r="AO651" i="4" s="1"/>
  <c r="AN651" i="4" s="1"/>
  <c r="AM651" i="4" s="1"/>
  <c r="AL651" i="4" s="1"/>
  <c r="AK492" i="4"/>
  <c r="AI492" i="4"/>
  <c r="AJ492" i="4"/>
  <c r="AI331" i="4"/>
  <c r="AH331" i="4" s="1"/>
  <c r="AJ331" i="4"/>
  <c r="AK331" i="4"/>
  <c r="AR212" i="4"/>
  <c r="AQ212" i="4" s="1"/>
  <c r="AP212" i="4" s="1"/>
  <c r="AO212" i="4" s="1"/>
  <c r="AN212" i="4" s="1"/>
  <c r="AM212" i="4" s="1"/>
  <c r="AL212" i="4" s="1"/>
  <c r="AT212" i="4"/>
  <c r="AS212" i="4" s="1"/>
  <c r="CF30" i="4"/>
  <c r="CE30" i="4"/>
  <c r="CD30" i="4" s="1"/>
  <c r="CC30" i="4" s="1"/>
  <c r="CB30" i="4" s="1"/>
  <c r="CA30" i="4" s="1"/>
  <c r="BZ30" i="4" s="1"/>
  <c r="BY30" i="4" s="1"/>
  <c r="BX30" i="4" s="1"/>
  <c r="AJ463" i="4"/>
  <c r="AI463" i="4"/>
  <c r="AH463" i="4" s="1"/>
  <c r="AK463" i="4"/>
  <c r="AK592" i="4"/>
  <c r="AI592" i="4"/>
  <c r="AJ592" i="4"/>
  <c r="AT572" i="4"/>
  <c r="AS572" i="4"/>
  <c r="AR572" i="4" s="1"/>
  <c r="AQ572" i="4" s="1"/>
  <c r="AP572" i="4" s="1"/>
  <c r="AO572" i="4" s="1"/>
  <c r="AN572" i="4" s="1"/>
  <c r="AM572" i="4" s="1"/>
  <c r="AL572" i="4" s="1"/>
  <c r="AT481" i="4"/>
  <c r="AS481" i="4" s="1"/>
  <c r="AR481" i="4" s="1"/>
  <c r="AQ481" i="4" s="1"/>
  <c r="AP481" i="4" s="1"/>
  <c r="AO481" i="4" s="1"/>
  <c r="AN481" i="4" s="1"/>
  <c r="AM481" i="4" s="1"/>
  <c r="AL481" i="4" s="1"/>
  <c r="AI280" i="4"/>
  <c r="AH280" i="4" s="1"/>
  <c r="AJ280" i="4"/>
  <c r="AK280" i="4"/>
  <c r="BW75" i="4"/>
  <c r="BV75" i="4"/>
  <c r="BU75" i="4" s="1"/>
  <c r="BS75" i="4" s="1"/>
  <c r="AI681" i="4"/>
  <c r="AH681" i="4" s="1"/>
  <c r="AJ681" i="4"/>
  <c r="AK681" i="4"/>
  <c r="AI582" i="4"/>
  <c r="AH582" i="4" s="1"/>
  <c r="AJ582" i="4"/>
  <c r="AK582" i="4"/>
  <c r="AJ426" i="4"/>
  <c r="AI426" i="4"/>
  <c r="AH426" i="4" s="1"/>
  <c r="AK426" i="4"/>
  <c r="AI404" i="4"/>
  <c r="AJ404" i="4"/>
  <c r="AK404" i="4"/>
  <c r="AJ188" i="4"/>
  <c r="AH188" i="4" s="1"/>
  <c r="AI188" i="4"/>
  <c r="AK188" i="4"/>
  <c r="AT458" i="4"/>
  <c r="AS458" i="4" s="1"/>
  <c r="AR458" i="4" s="1"/>
  <c r="AQ458" i="4" s="1"/>
  <c r="AP458" i="4" s="1"/>
  <c r="AO458" i="4" s="1"/>
  <c r="AN458" i="4" s="1"/>
  <c r="AM458" i="4" s="1"/>
  <c r="AL458" i="4" s="1"/>
  <c r="AI474" i="4"/>
  <c r="AJ474" i="4"/>
  <c r="AK474" i="4"/>
  <c r="AT355" i="4"/>
  <c r="AS355" i="4" s="1"/>
  <c r="AR355" i="4" s="1"/>
  <c r="AQ355" i="4" s="1"/>
  <c r="AP355" i="4" s="1"/>
  <c r="AO355" i="4" s="1"/>
  <c r="AN355" i="4" s="1"/>
  <c r="AM355" i="4" s="1"/>
  <c r="AL355" i="4" s="1"/>
  <c r="AJ41" i="4"/>
  <c r="AK41" i="4"/>
  <c r="AI41" i="4"/>
  <c r="AH41" i="4" s="1"/>
  <c r="CF26" i="4"/>
  <c r="CE26" i="4" s="1"/>
  <c r="CD26" i="4" s="1"/>
  <c r="CC26" i="4" s="1"/>
  <c r="CB26" i="4" s="1"/>
  <c r="CA26" i="4" s="1"/>
  <c r="BZ26" i="4"/>
  <c r="BY26" i="4" s="1"/>
  <c r="BX26" i="4" s="1"/>
  <c r="AS586" i="4"/>
  <c r="AR586" i="4" s="1"/>
  <c r="AQ586" i="4" s="1"/>
  <c r="AP586" i="4" s="1"/>
  <c r="AO586" i="4" s="1"/>
  <c r="AN586" i="4" s="1"/>
  <c r="AM586" i="4" s="1"/>
  <c r="AL586" i="4" s="1"/>
  <c r="AT586" i="4"/>
  <c r="AK632" i="4"/>
  <c r="AJ632" i="4"/>
  <c r="AI632" i="4"/>
  <c r="AH632" i="4" s="1"/>
  <c r="AJ604" i="4"/>
  <c r="AK604" i="4"/>
  <c r="AI604" i="4"/>
  <c r="AT456" i="4"/>
  <c r="AS456" i="4" s="1"/>
  <c r="AR456" i="4" s="1"/>
  <c r="AQ456" i="4" s="1"/>
  <c r="AP456" i="4" s="1"/>
  <c r="AO456" i="4" s="1"/>
  <c r="AN456" i="4" s="1"/>
  <c r="AM456" i="4" s="1"/>
  <c r="AL456" i="4" s="1"/>
  <c r="AJ347" i="4"/>
  <c r="AI347" i="4"/>
  <c r="AH347" i="4" s="1"/>
  <c r="AK347" i="4"/>
  <c r="AT91" i="4"/>
  <c r="AS91" i="4" s="1"/>
  <c r="AR91" i="4" s="1"/>
  <c r="AQ91" i="4" s="1"/>
  <c r="AP91" i="4" s="1"/>
  <c r="AO91" i="4" s="1"/>
  <c r="AN91" i="4" s="1"/>
  <c r="AM91" i="4" s="1"/>
  <c r="AL91" i="4" s="1"/>
  <c r="BW17" i="4"/>
  <c r="BV17" i="4"/>
  <c r="AJ689" i="4"/>
  <c r="AK689" i="4"/>
  <c r="AI689" i="4"/>
  <c r="AT547" i="4"/>
  <c r="AS547" i="4"/>
  <c r="AR547" i="4" s="1"/>
  <c r="AQ547" i="4" s="1"/>
  <c r="AP547" i="4" s="1"/>
  <c r="AO547" i="4" s="1"/>
  <c r="AN547" i="4" s="1"/>
  <c r="AM547" i="4" s="1"/>
  <c r="AL547" i="4" s="1"/>
  <c r="AT508" i="4"/>
  <c r="AS508" i="4"/>
  <c r="AR508" i="4" s="1"/>
  <c r="AQ508" i="4" s="1"/>
  <c r="AP508" i="4" s="1"/>
  <c r="AO508" i="4" s="1"/>
  <c r="AN508" i="4" s="1"/>
  <c r="AM508" i="4" s="1"/>
  <c r="AL508" i="4" s="1"/>
  <c r="AT385" i="4"/>
  <c r="AS385" i="4" s="1"/>
  <c r="AR385" i="4" s="1"/>
  <c r="AQ385" i="4" s="1"/>
  <c r="AP385" i="4" s="1"/>
  <c r="AO385" i="4" s="1"/>
  <c r="AN385" i="4" s="1"/>
  <c r="AM385" i="4" s="1"/>
  <c r="AL385" i="4" s="1"/>
  <c r="AK237" i="4"/>
  <c r="AI237" i="4"/>
  <c r="AJ237" i="4"/>
  <c r="CF47" i="4"/>
  <c r="CE47" i="4" s="1"/>
  <c r="CD47" i="4" s="1"/>
  <c r="CC47" i="4" s="1"/>
  <c r="CB47" i="4" s="1"/>
  <c r="CA47" i="4" s="1"/>
  <c r="BZ47" i="4" s="1"/>
  <c r="BY47" i="4" s="1"/>
  <c r="BX47" i="4" s="1"/>
  <c r="AJ645" i="4"/>
  <c r="AK645" i="4"/>
  <c r="AI645" i="4"/>
  <c r="AH645" i="4" s="1"/>
  <c r="AI583" i="4"/>
  <c r="AK583" i="4"/>
  <c r="AJ583" i="4"/>
  <c r="AH583" i="4" s="1"/>
  <c r="AA583" i="4" s="1"/>
  <c r="AI537" i="4"/>
  <c r="AH537" i="4" s="1"/>
  <c r="AK537" i="4"/>
  <c r="AJ537" i="4"/>
  <c r="AS528" i="4"/>
  <c r="AR528" i="4" s="1"/>
  <c r="AQ528" i="4" s="1"/>
  <c r="AP528" i="4" s="1"/>
  <c r="AO528" i="4" s="1"/>
  <c r="AN528" i="4" s="1"/>
  <c r="AM528" i="4" s="1"/>
  <c r="AL528" i="4" s="1"/>
  <c r="AT528" i="4"/>
  <c r="AJ318" i="4"/>
  <c r="AK318" i="4"/>
  <c r="AI318" i="4"/>
  <c r="AH318" i="4" s="1"/>
  <c r="AJ75" i="4"/>
  <c r="AK75" i="4"/>
  <c r="AI75" i="4"/>
  <c r="AA489" i="4"/>
  <c r="I504" i="4"/>
  <c r="AI291" i="4"/>
  <c r="AH291" i="4" s="1"/>
  <c r="AA291" i="4" s="1"/>
  <c r="AJ291" i="4"/>
  <c r="AK291" i="4"/>
  <c r="AT644" i="4"/>
  <c r="AS644" i="4" s="1"/>
  <c r="AR644" i="4" s="1"/>
  <c r="AQ644" i="4" s="1"/>
  <c r="AP644" i="4" s="1"/>
  <c r="AO644" i="4" s="1"/>
  <c r="AN644" i="4" s="1"/>
  <c r="AM644" i="4" s="1"/>
  <c r="AL644" i="4" s="1"/>
  <c r="BW92" i="4"/>
  <c r="BV92" i="4"/>
  <c r="BU92" i="4" s="1"/>
  <c r="BS92" i="4" s="1"/>
  <c r="AI591" i="4"/>
  <c r="AH591" i="4" s="1"/>
  <c r="AA591" i="4" s="1"/>
  <c r="AJ591" i="4"/>
  <c r="AK591" i="4"/>
  <c r="AT382" i="4"/>
  <c r="AS382" i="4" s="1"/>
  <c r="AR382" i="4" s="1"/>
  <c r="AQ382" i="4" s="1"/>
  <c r="AP382" i="4" s="1"/>
  <c r="AO382" i="4" s="1"/>
  <c r="AN382" i="4" s="1"/>
  <c r="AM382" i="4" s="1"/>
  <c r="AL382" i="4" s="1"/>
  <c r="I43" i="4"/>
  <c r="AF43" i="4"/>
  <c r="I44" i="4"/>
  <c r="AF44" i="4"/>
  <c r="AC44" i="4"/>
  <c r="AH672" i="4"/>
  <c r="AF459" i="4"/>
  <c r="AC490" i="4"/>
  <c r="AC485" i="4"/>
  <c r="AF527" i="4"/>
  <c r="BB89" i="1"/>
  <c r="BA89" i="1"/>
  <c r="AZ89" i="1" s="1"/>
  <c r="AX89" i="1" s="1"/>
  <c r="AA582" i="1"/>
  <c r="AE582" i="1" s="1"/>
  <c r="AB582" i="1"/>
  <c r="AH76" i="1"/>
  <c r="AT712" i="1"/>
  <c r="AS712" i="1"/>
  <c r="AR712" i="1" s="1"/>
  <c r="AQ712" i="1" s="1"/>
  <c r="AP712" i="1" s="1"/>
  <c r="AO712" i="1" s="1"/>
  <c r="AN712" i="1" s="1"/>
  <c r="AM712" i="1" s="1"/>
  <c r="AL712" i="1" s="1"/>
  <c r="BB98" i="1"/>
  <c r="BA98" i="1"/>
  <c r="AZ98" i="1" s="1"/>
  <c r="AX98" i="1" s="1"/>
  <c r="AA262" i="1"/>
  <c r="AE262" i="1" s="1"/>
  <c r="AB262" i="1"/>
  <c r="AB131" i="1"/>
  <c r="AA131" i="1"/>
  <c r="AE131" i="1" s="1"/>
  <c r="AH519" i="1"/>
  <c r="AC607" i="1"/>
  <c r="I242" i="1"/>
  <c r="AB242" i="1"/>
  <c r="I486" i="1"/>
  <c r="AB544" i="1"/>
  <c r="AA544" i="1"/>
  <c r="AE544" i="1" s="1"/>
  <c r="AC335" i="1"/>
  <c r="AC486" i="1"/>
  <c r="AC702" i="1"/>
  <c r="AH633" i="1"/>
  <c r="AE114" i="1"/>
  <c r="AB387" i="1"/>
  <c r="AH576" i="1"/>
  <c r="AE443" i="1"/>
  <c r="G641" i="1"/>
  <c r="AU641" i="1"/>
  <c r="AT641" i="1" s="1"/>
  <c r="AS641" i="1" s="1"/>
  <c r="AR641" i="1" s="1"/>
  <c r="AQ641" i="1" s="1"/>
  <c r="AP641" i="1" s="1"/>
  <c r="AO641" i="1" s="1"/>
  <c r="AN641" i="1" s="1"/>
  <c r="AM641" i="1" s="1"/>
  <c r="AL641" i="1" s="1"/>
  <c r="Z641" i="1"/>
  <c r="Z220" i="1"/>
  <c r="G220" i="1"/>
  <c r="I220" i="1" s="1"/>
  <c r="AU220" i="1"/>
  <c r="I515" i="1"/>
  <c r="AC515" i="1"/>
  <c r="AB515" i="1"/>
  <c r="AE515" i="1"/>
  <c r="I234" i="1"/>
  <c r="AB234" i="1"/>
  <c r="J573" i="1"/>
  <c r="AB573" i="1"/>
  <c r="AE573" i="1"/>
  <c r="AE242" i="1"/>
  <c r="I683" i="1"/>
  <c r="AB683" i="1"/>
  <c r="AE683" i="1"/>
  <c r="Z479" i="1"/>
  <c r="G479" i="1"/>
  <c r="J479" i="1" s="1"/>
  <c r="P479" i="1"/>
  <c r="AC479" i="1" s="1"/>
  <c r="AU479" i="1"/>
  <c r="AT479" i="1" s="1"/>
  <c r="AS479" i="1" s="1"/>
  <c r="AR479" i="1" s="1"/>
  <c r="AQ479" i="1" s="1"/>
  <c r="AP479" i="1" s="1"/>
  <c r="AO479" i="1" s="1"/>
  <c r="AN479" i="1" s="1"/>
  <c r="AM479" i="1" s="1"/>
  <c r="AL479" i="1" s="1"/>
  <c r="AT266" i="1"/>
  <c r="AS266" i="1" s="1"/>
  <c r="AR266" i="1" s="1"/>
  <c r="AQ266" i="1" s="1"/>
  <c r="AP266" i="1" s="1"/>
  <c r="AO266" i="1" s="1"/>
  <c r="AN266" i="1" s="1"/>
  <c r="AM266" i="1" s="1"/>
  <c r="AL266" i="1" s="1"/>
  <c r="I615" i="1"/>
  <c r="AB615" i="1"/>
  <c r="I83" i="1"/>
  <c r="AB83" i="1"/>
  <c r="P711" i="1"/>
  <c r="Z513" i="1"/>
  <c r="G513" i="1"/>
  <c r="AU513" i="1"/>
  <c r="AT513" i="1" s="1"/>
  <c r="AS513" i="1" s="1"/>
  <c r="AR513" i="1" s="1"/>
  <c r="AQ513" i="1" s="1"/>
  <c r="AP513" i="1" s="1"/>
  <c r="AO513" i="1" s="1"/>
  <c r="AN513" i="1" s="1"/>
  <c r="AM513" i="1" s="1"/>
  <c r="AL513" i="1" s="1"/>
  <c r="G545" i="1"/>
  <c r="Z545" i="1"/>
  <c r="AU545" i="1"/>
  <c r="J196" i="1"/>
  <c r="AE196" i="1"/>
  <c r="K692" i="1"/>
  <c r="AT682" i="1"/>
  <c r="AS682" i="1" s="1"/>
  <c r="AR682" i="1" s="1"/>
  <c r="AQ682" i="1" s="1"/>
  <c r="AP682" i="1" s="1"/>
  <c r="AO682" i="1" s="1"/>
  <c r="AN682" i="1" s="1"/>
  <c r="AM682" i="1" s="1"/>
  <c r="AL682" i="1" s="1"/>
  <c r="AB591" i="1"/>
  <c r="AA591" i="1"/>
  <c r="AE591" i="1" s="1"/>
  <c r="AH603" i="1"/>
  <c r="AB84" i="1"/>
  <c r="AA84" i="1"/>
  <c r="AE84" i="1" s="1"/>
  <c r="AA106" i="1"/>
  <c r="AE106" i="1" s="1"/>
  <c r="AB106" i="1"/>
  <c r="AA203" i="1"/>
  <c r="AE203" i="1" s="1"/>
  <c r="AB203" i="1"/>
  <c r="AB606" i="1"/>
  <c r="AA606" i="1"/>
  <c r="AE606" i="1" s="1"/>
  <c r="AA194" i="1"/>
  <c r="AE194" i="1" s="1"/>
  <c r="AB194" i="1"/>
  <c r="AB61" i="1"/>
  <c r="AA61" i="1"/>
  <c r="AE61" i="1" s="1"/>
  <c r="AB178" i="1"/>
  <c r="AA178" i="1"/>
  <c r="AE178" i="1" s="1"/>
  <c r="AB160" i="1"/>
  <c r="AA160" i="1"/>
  <c r="AE160" i="1" s="1"/>
  <c r="AA411" i="1"/>
  <c r="AE411" i="1" s="1"/>
  <c r="AB411" i="1"/>
  <c r="AZ49" i="1"/>
  <c r="AX49" i="1" s="1"/>
  <c r="AC295" i="1"/>
  <c r="G467" i="1"/>
  <c r="AU467" i="1"/>
  <c r="Z467" i="1"/>
  <c r="K627" i="1"/>
  <c r="AB627" i="1"/>
  <c r="H249" i="1"/>
  <c r="AB249" i="1"/>
  <c r="AE249" i="1"/>
  <c r="AB312" i="1"/>
  <c r="AA312" i="1"/>
  <c r="AE312" i="1" s="1"/>
  <c r="AC76" i="1"/>
  <c r="AA643" i="1"/>
  <c r="AE643" i="1" s="1"/>
  <c r="AH601" i="1"/>
  <c r="AH476" i="1"/>
  <c r="I149" i="1"/>
  <c r="AB149" i="1"/>
  <c r="AE149" i="1"/>
  <c r="AT694" i="1"/>
  <c r="AS694" i="1" s="1"/>
  <c r="AR694" i="1" s="1"/>
  <c r="AQ694" i="1" s="1"/>
  <c r="AP694" i="1"/>
  <c r="AO694" i="1" s="1"/>
  <c r="AN694" i="1" s="1"/>
  <c r="AM694" i="1" s="1"/>
  <c r="AL694" i="1" s="1"/>
  <c r="AB71" i="1"/>
  <c r="AA71" i="1"/>
  <c r="AE71" i="1" s="1"/>
  <c r="AA236" i="1"/>
  <c r="AE236" i="1" s="1"/>
  <c r="AB236" i="1"/>
  <c r="AB267" i="1"/>
  <c r="AA267" i="1"/>
  <c r="AE267" i="1" s="1"/>
  <c r="AB574" i="1"/>
  <c r="AA574" i="1"/>
  <c r="AE574" i="1" s="1"/>
  <c r="AB306" i="1"/>
  <c r="AA306" i="1"/>
  <c r="AE306" i="1" s="1"/>
  <c r="AA556" i="1"/>
  <c r="AE556" i="1" s="1"/>
  <c r="AB556" i="1"/>
  <c r="AB320" i="1"/>
  <c r="AA320" i="1"/>
  <c r="AE320" i="1" s="1"/>
  <c r="AC454" i="1"/>
  <c r="AC665" i="1"/>
  <c r="AC212" i="1"/>
  <c r="AC244" i="1"/>
  <c r="AC144" i="1"/>
  <c r="AC532" i="1"/>
  <c r="AB114" i="1"/>
  <c r="AK76" i="1"/>
  <c r="AB443" i="1"/>
  <c r="G607" i="1"/>
  <c r="Z607" i="1"/>
  <c r="AU607" i="1"/>
  <c r="AE234" i="1"/>
  <c r="J579" i="1"/>
  <c r="AB579" i="1"/>
  <c r="K658" i="1"/>
  <c r="AB658" i="1"/>
  <c r="I484" i="1"/>
  <c r="AB484" i="1"/>
  <c r="I455" i="1"/>
  <c r="AE455" i="1"/>
  <c r="I63" i="1"/>
  <c r="AB63" i="1"/>
  <c r="H110" i="1"/>
  <c r="AE110" i="1"/>
  <c r="AU226" i="1"/>
  <c r="Z226" i="1"/>
  <c r="G226" i="1"/>
  <c r="AT156" i="1"/>
  <c r="AS156" i="1"/>
  <c r="AR156" i="1" s="1"/>
  <c r="AQ156" i="1" s="1"/>
  <c r="AP156" i="1" s="1"/>
  <c r="AO156" i="1" s="1"/>
  <c r="AN156" i="1" s="1"/>
  <c r="AM156" i="1" s="1"/>
  <c r="AL156" i="1" s="1"/>
  <c r="I60" i="1"/>
  <c r="AI692" i="1"/>
  <c r="AJ692" i="1"/>
  <c r="AK692" i="1"/>
  <c r="K682" i="1"/>
  <c r="AI512" i="1"/>
  <c r="AH512" i="1" s="1"/>
  <c r="AB512" i="1" s="1"/>
  <c r="AJ512" i="1"/>
  <c r="AK512" i="1"/>
  <c r="AA165" i="1"/>
  <c r="AE165" i="1" s="1"/>
  <c r="AB165" i="1"/>
  <c r="AA427" i="1"/>
  <c r="AE427" i="1" s="1"/>
  <c r="AB427" i="1"/>
  <c r="AB87" i="1"/>
  <c r="AA87" i="1"/>
  <c r="AE87" i="1" s="1"/>
  <c r="AB535" i="1"/>
  <c r="AA535" i="1"/>
  <c r="AE535" i="1" s="1"/>
  <c r="AA247" i="1"/>
  <c r="AE247" i="1" s="1"/>
  <c r="AB247" i="1"/>
  <c r="AB378" i="1"/>
  <c r="AA378" i="1"/>
  <c r="AE378" i="1" s="1"/>
  <c r="AB431" i="1"/>
  <c r="AA426" i="1"/>
  <c r="AE426" i="1" s="1"/>
  <c r="AB426" i="1"/>
  <c r="AB148" i="1"/>
  <c r="AA148" i="1"/>
  <c r="AE148" i="1" s="1"/>
  <c r="AA586" i="1"/>
  <c r="AE586" i="1" s="1"/>
  <c r="AB586" i="1"/>
  <c r="AB455" i="1"/>
  <c r="AH526" i="1"/>
  <c r="AH643" i="1"/>
  <c r="AB643" i="1" s="1"/>
  <c r="AZ68" i="1"/>
  <c r="AX68" i="1" s="1"/>
  <c r="AA340" i="1"/>
  <c r="AE340" i="1" s="1"/>
  <c r="Z47" i="1"/>
  <c r="AU47" i="1"/>
  <c r="AT47" i="1" s="1"/>
  <c r="AS47" i="1" s="1"/>
  <c r="AR47" i="1" s="1"/>
  <c r="AQ47" i="1" s="1"/>
  <c r="AP47" i="1" s="1"/>
  <c r="AO47" i="1" s="1"/>
  <c r="AN47" i="1" s="1"/>
  <c r="AM47" i="1" s="1"/>
  <c r="AL47" i="1" s="1"/>
  <c r="G47" i="1"/>
  <c r="J532" i="1"/>
  <c r="AB532" i="1"/>
  <c r="AE532" i="1"/>
  <c r="AB319" i="1"/>
  <c r="AA319" i="1"/>
  <c r="AE319" i="1" s="1"/>
  <c r="AA525" i="1"/>
  <c r="AE525" i="1" s="1"/>
  <c r="AB525" i="1"/>
  <c r="AB222" i="1"/>
  <c r="AA222" i="1"/>
  <c r="AE222" i="1" s="1"/>
  <c r="AA350" i="1"/>
  <c r="AE350" i="1" s="1"/>
  <c r="AB350" i="1"/>
  <c r="AB122" i="1"/>
  <c r="Z706" i="1"/>
  <c r="G706" i="1"/>
  <c r="AU706" i="1"/>
  <c r="AA205" i="1"/>
  <c r="AE205" i="1" s="1"/>
  <c r="AB205" i="1"/>
  <c r="AC220" i="1"/>
  <c r="AC524" i="1"/>
  <c r="AC507" i="1"/>
  <c r="AA512" i="1"/>
  <c r="AE512" i="1" s="1"/>
  <c r="AJ76" i="1"/>
  <c r="G699" i="1"/>
  <c r="Z699" i="1"/>
  <c r="AU699" i="1"/>
  <c r="AT699" i="1" s="1"/>
  <c r="AS699" i="1" s="1"/>
  <c r="AR699" i="1" s="1"/>
  <c r="AQ699" i="1" s="1"/>
  <c r="AP699" i="1" s="1"/>
  <c r="AO699" i="1" s="1"/>
  <c r="AN699" i="1" s="1"/>
  <c r="AM699" i="1" s="1"/>
  <c r="AL699" i="1" s="1"/>
  <c r="AC601" i="1"/>
  <c r="I601" i="1"/>
  <c r="Z95" i="1"/>
  <c r="G95" i="1"/>
  <c r="AU95" i="1"/>
  <c r="I404" i="1"/>
  <c r="AB404" i="1"/>
  <c r="AE404" i="1"/>
  <c r="G335" i="1"/>
  <c r="AU335" i="1"/>
  <c r="AT335" i="1" s="1"/>
  <c r="AS335" i="1" s="1"/>
  <c r="AR335" i="1" s="1"/>
  <c r="AQ335" i="1" s="1"/>
  <c r="AP335" i="1" s="1"/>
  <c r="AO335" i="1" s="1"/>
  <c r="AN335" i="1" s="1"/>
  <c r="AM335" i="1" s="1"/>
  <c r="AL335" i="1" s="1"/>
  <c r="Z335" i="1"/>
  <c r="I109" i="1"/>
  <c r="AE109" i="1"/>
  <c r="AB109" i="1"/>
  <c r="G589" i="1"/>
  <c r="AC589" i="1" s="1"/>
  <c r="Z589" i="1"/>
  <c r="AU589" i="1"/>
  <c r="AU70" i="1"/>
  <c r="G70" i="1"/>
  <c r="Z70" i="1"/>
  <c r="AT60" i="1"/>
  <c r="AS60" i="1" s="1"/>
  <c r="AR60" i="1" s="1"/>
  <c r="AQ60" i="1" s="1"/>
  <c r="AP60" i="1" s="1"/>
  <c r="AO60" i="1" s="1"/>
  <c r="AN60" i="1" s="1"/>
  <c r="AM60" i="1" s="1"/>
  <c r="AL60" i="1" s="1"/>
  <c r="AJ588" i="1"/>
  <c r="AI588" i="1"/>
  <c r="AK588" i="1"/>
  <c r="AI85" i="1"/>
  <c r="AK85" i="1"/>
  <c r="AJ85" i="1"/>
  <c r="AK363" i="1"/>
  <c r="AI363" i="1"/>
  <c r="AJ363" i="1"/>
  <c r="AA445" i="1"/>
  <c r="AE445" i="1" s="1"/>
  <c r="AB445" i="1"/>
  <c r="AB190" i="1"/>
  <c r="AA190" i="1"/>
  <c r="AE190" i="1" s="1"/>
  <c r="AB108" i="1"/>
  <c r="AA108" i="1"/>
  <c r="AE108" i="1" s="1"/>
  <c r="AA584" i="1"/>
  <c r="AE584" i="1" s="1"/>
  <c r="AB584" i="1"/>
  <c r="AB678" i="1"/>
  <c r="AA678" i="1"/>
  <c r="AE678" i="1" s="1"/>
  <c r="AB396" i="1"/>
  <c r="AA396" i="1"/>
  <c r="AE396" i="1" s="1"/>
  <c r="AA314" i="1"/>
  <c r="AE314" i="1" s="1"/>
  <c r="AB314" i="1"/>
  <c r="AA539" i="1"/>
  <c r="AE539" i="1" s="1"/>
  <c r="AB539" i="1"/>
  <c r="AA260" i="1"/>
  <c r="AE260" i="1" s="1"/>
  <c r="AB260" i="1"/>
  <c r="AB630" i="1"/>
  <c r="AA630" i="1"/>
  <c r="AE630" i="1" s="1"/>
  <c r="J536" i="1"/>
  <c r="AB536" i="1"/>
  <c r="J568" i="1"/>
  <c r="AB568" i="1"/>
  <c r="P176" i="1"/>
  <c r="AC176" i="1" s="1"/>
  <c r="G176" i="1"/>
  <c r="Z176" i="1"/>
  <c r="AU176" i="1"/>
  <c r="AT176" i="1" s="1"/>
  <c r="AS176" i="1" s="1"/>
  <c r="AR176" i="1" s="1"/>
  <c r="AQ176" i="1" s="1"/>
  <c r="AP176" i="1" s="1"/>
  <c r="AO176" i="1" s="1"/>
  <c r="AN176" i="1" s="1"/>
  <c r="AM176" i="1" s="1"/>
  <c r="AL176" i="1" s="1"/>
  <c r="AB374" i="1"/>
  <c r="AA374" i="1"/>
  <c r="AE374" i="1" s="1"/>
  <c r="AB186" i="1"/>
  <c r="AA186" i="1"/>
  <c r="AE186" i="1" s="1"/>
  <c r="AA688" i="1"/>
  <c r="AE688" i="1" s="1"/>
  <c r="AB688" i="1"/>
  <c r="AB244" i="1"/>
  <c r="AA635" i="1"/>
  <c r="AE635" i="1" s="1"/>
  <c r="AB635" i="1"/>
  <c r="AC70" i="1"/>
  <c r="AA103" i="1"/>
  <c r="AE103" i="1" s="1"/>
  <c r="AB103" i="1"/>
  <c r="AC276" i="1"/>
  <c r="P47" i="1"/>
  <c r="AC47" i="1" s="1"/>
  <c r="AC48" i="1"/>
  <c r="AC568" i="1"/>
  <c r="AC409" i="1"/>
  <c r="AH492" i="1"/>
  <c r="AH290" i="1"/>
  <c r="AH522" i="1"/>
  <c r="AH53" i="1"/>
  <c r="AH92" i="1"/>
  <c r="AH23" i="1"/>
  <c r="AH191" i="1"/>
  <c r="AA572" i="1"/>
  <c r="AE572" i="1" s="1"/>
  <c r="J425" i="1"/>
  <c r="AE425" i="1"/>
  <c r="AB425" i="1"/>
  <c r="K528" i="1"/>
  <c r="AB528" i="1"/>
  <c r="I415" i="1"/>
  <c r="AB415" i="1"/>
  <c r="G157" i="1"/>
  <c r="I157" i="1" s="1"/>
  <c r="Z157" i="1"/>
  <c r="AU157" i="1"/>
  <c r="I464" i="1"/>
  <c r="AB464" i="1"/>
  <c r="AE464" i="1"/>
  <c r="J182" i="1"/>
  <c r="AB182" i="1"/>
  <c r="AT124" i="1"/>
  <c r="AS124" i="1" s="1"/>
  <c r="AR124" i="1" s="1"/>
  <c r="AQ124" i="1" s="1"/>
  <c r="AP124" i="1" s="1"/>
  <c r="AO124" i="1" s="1"/>
  <c r="AN124" i="1" s="1"/>
  <c r="AM124" i="1" s="1"/>
  <c r="AL124" i="1" s="1"/>
  <c r="AT44" i="1"/>
  <c r="AS44" i="1" s="1"/>
  <c r="AR44" i="1" s="1"/>
  <c r="AQ44" i="1" s="1"/>
  <c r="AP44" i="1" s="1"/>
  <c r="AO44" i="1" s="1"/>
  <c r="AN44" i="1" s="1"/>
  <c r="AM44" i="1" s="1"/>
  <c r="AL44" i="1" s="1"/>
  <c r="AI703" i="1"/>
  <c r="AK703" i="1"/>
  <c r="AJ703" i="1"/>
  <c r="I417" i="1"/>
  <c r="AA663" i="1"/>
  <c r="AE663" i="1" s="1"/>
  <c r="AB663" i="1"/>
  <c r="AB278" i="1"/>
  <c r="AA278" i="1"/>
  <c r="AE278" i="1" s="1"/>
  <c r="AZ28" i="1"/>
  <c r="AX28" i="1" s="1"/>
  <c r="AA59" i="1"/>
  <c r="AE59" i="1" s="1"/>
  <c r="AB59" i="1"/>
  <c r="AH361" i="1"/>
  <c r="AA361" i="1" s="1"/>
  <c r="AB251" i="1"/>
  <c r="AA251" i="1"/>
  <c r="AE251" i="1" s="1"/>
  <c r="AB100" i="1"/>
  <c r="AA100" i="1"/>
  <c r="AE100" i="1" s="1"/>
  <c r="AB192" i="1"/>
  <c r="AA192" i="1"/>
  <c r="AE192" i="1" s="1"/>
  <c r="AA532" i="1"/>
  <c r="AA123" i="1"/>
  <c r="AE123" i="1" s="1"/>
  <c r="AB123" i="1"/>
  <c r="AZ54" i="1"/>
  <c r="AX54" i="1" s="1"/>
  <c r="AC706" i="1"/>
  <c r="AU691" i="1"/>
  <c r="AT691" i="1" s="1"/>
  <c r="AS691" i="1" s="1"/>
  <c r="AR691" i="1" s="1"/>
  <c r="AQ691" i="1" s="1"/>
  <c r="AP691" i="1" s="1"/>
  <c r="AO691" i="1" s="1"/>
  <c r="AN691" i="1" s="1"/>
  <c r="AM691" i="1" s="1"/>
  <c r="AL691" i="1" s="1"/>
  <c r="G691" i="1"/>
  <c r="Z691" i="1"/>
  <c r="AJ486" i="1"/>
  <c r="AI486" i="1"/>
  <c r="AH486" i="1" s="1"/>
  <c r="AA486" i="1" s="1"/>
  <c r="AE486" i="1" s="1"/>
  <c r="AK486" i="1"/>
  <c r="AA216" i="1"/>
  <c r="AE216" i="1" s="1"/>
  <c r="AB216" i="1"/>
  <c r="AA201" i="1"/>
  <c r="AE201" i="1" s="1"/>
  <c r="AB201" i="1"/>
  <c r="AB619" i="1"/>
  <c r="AA619" i="1"/>
  <c r="AE619" i="1" s="1"/>
  <c r="AH172" i="1"/>
  <c r="G508" i="1"/>
  <c r="I508" i="1" s="1"/>
  <c r="Z508" i="1"/>
  <c r="AU508" i="1"/>
  <c r="AT508" i="1" s="1"/>
  <c r="AS508" i="1" s="1"/>
  <c r="AR508" i="1" s="1"/>
  <c r="AQ508" i="1" s="1"/>
  <c r="AP508" i="1" s="1"/>
  <c r="AO508" i="1" s="1"/>
  <c r="AN508" i="1" s="1"/>
  <c r="AM508" i="1" s="1"/>
  <c r="AL508" i="1" s="1"/>
  <c r="AC712" i="1"/>
  <c r="P508" i="1"/>
  <c r="AC508" i="1" s="1"/>
  <c r="P467" i="1"/>
  <c r="AC467" i="1" s="1"/>
  <c r="AC122" i="1"/>
  <c r="AC346" i="1"/>
  <c r="G711" i="1"/>
  <c r="AO713" i="1"/>
  <c r="AN713" i="1" s="1"/>
  <c r="AM713" i="1" s="1"/>
  <c r="AL713" i="1" s="1"/>
  <c r="AA193" i="1"/>
  <c r="AE193" i="1" s="1"/>
  <c r="AH457" i="1"/>
  <c r="I572" i="1"/>
  <c r="AB572" i="1"/>
  <c r="I503" i="1"/>
  <c r="AB503" i="1"/>
  <c r="I126" i="1"/>
  <c r="AE126" i="1"/>
  <c r="AB126" i="1"/>
  <c r="I461" i="1"/>
  <c r="AB461" i="1"/>
  <c r="AE461" i="1"/>
  <c r="J537" i="1"/>
  <c r="AE537" i="1"/>
  <c r="AB537" i="1"/>
  <c r="I155" i="1"/>
  <c r="AB155" i="1"/>
  <c r="Z347" i="1"/>
  <c r="AU347" i="1"/>
  <c r="AT347" i="1" s="1"/>
  <c r="AS347" i="1" s="1"/>
  <c r="AR347" i="1" s="1"/>
  <c r="AQ347" i="1" s="1"/>
  <c r="AP347" i="1" s="1"/>
  <c r="AO347" i="1" s="1"/>
  <c r="AN347" i="1" s="1"/>
  <c r="AM347" i="1" s="1"/>
  <c r="AL347" i="1" s="1"/>
  <c r="P347" i="1"/>
  <c r="AC347" i="1" s="1"/>
  <c r="G347" i="1"/>
  <c r="G524" i="1"/>
  <c r="Z524" i="1"/>
  <c r="AU524" i="1"/>
  <c r="J162" i="1"/>
  <c r="AB162" i="1"/>
  <c r="AE162" i="1"/>
  <c r="AE463" i="1"/>
  <c r="K664" i="1"/>
  <c r="AB664" i="1"/>
  <c r="I85" i="1"/>
  <c r="Z311" i="1"/>
  <c r="G311" i="1"/>
  <c r="AU311" i="1"/>
  <c r="AT693" i="1"/>
  <c r="AS693" i="1" s="1"/>
  <c r="AR693" i="1" s="1"/>
  <c r="AQ693" i="1" s="1"/>
  <c r="AP693" i="1" s="1"/>
  <c r="AO693" i="1" s="1"/>
  <c r="AN693" i="1" s="1"/>
  <c r="AM693" i="1" s="1"/>
  <c r="AL693" i="1" s="1"/>
  <c r="AK632" i="1"/>
  <c r="AJ632" i="1"/>
  <c r="AI632" i="1"/>
  <c r="AH632" i="1" s="1"/>
  <c r="AA540" i="1"/>
  <c r="AE540" i="1" s="1"/>
  <c r="AB540" i="1"/>
  <c r="AA392" i="1"/>
  <c r="AE392" i="1" s="1"/>
  <c r="AB392" i="1"/>
  <c r="AB224" i="1"/>
  <c r="AA224" i="1"/>
  <c r="AE224" i="1" s="1"/>
  <c r="AB168" i="1"/>
  <c r="AA168" i="1"/>
  <c r="AE168" i="1" s="1"/>
  <c r="AB620" i="1"/>
  <c r="AA620" i="1"/>
  <c r="AE620" i="1" s="1"/>
  <c r="AA493" i="1"/>
  <c r="AE493" i="1" s="1"/>
  <c r="AB493" i="1"/>
  <c r="AA349" i="1"/>
  <c r="AE349" i="1" s="1"/>
  <c r="AB349" i="1"/>
  <c r="AA655" i="1"/>
  <c r="AE655" i="1" s="1"/>
  <c r="AB655" i="1"/>
  <c r="AZ5" i="1"/>
  <c r="AX5" i="1" s="1"/>
  <c r="AA337" i="1"/>
  <c r="AE337" i="1" s="1"/>
  <c r="AB337" i="1"/>
  <c r="I173" i="1"/>
  <c r="AB173" i="1"/>
  <c r="AE173" i="1"/>
  <c r="I212" i="1"/>
  <c r="AB212" i="1"/>
  <c r="AE212" i="1"/>
  <c r="G317" i="1"/>
  <c r="AC317" i="1" s="1"/>
  <c r="Z317" i="1"/>
  <c r="AU317" i="1"/>
  <c r="AC226" i="1"/>
  <c r="AC300" i="1"/>
  <c r="AC443" i="1"/>
  <c r="AC513" i="1"/>
  <c r="AC327" i="1"/>
  <c r="P691" i="1"/>
  <c r="AC699" i="1"/>
  <c r="AU711" i="1"/>
  <c r="AH167" i="1"/>
  <c r="AA167" i="1" s="1"/>
  <c r="AE167" i="1" s="1"/>
  <c r="AH164" i="1"/>
  <c r="AH137" i="1"/>
  <c r="AB137" i="1" s="1"/>
  <c r="AH543" i="1"/>
  <c r="AH179" i="1"/>
  <c r="Z712" i="1"/>
  <c r="G712" i="1"/>
  <c r="K712" i="1" s="1"/>
  <c r="G713" i="1"/>
  <c r="G58" i="1"/>
  <c r="Z58" i="1"/>
  <c r="P58" i="1"/>
  <c r="AU58" i="1"/>
  <c r="AU295" i="1"/>
  <c r="G295" i="1"/>
  <c r="Z295" i="1"/>
  <c r="AE536" i="1"/>
  <c r="AC573" i="1"/>
  <c r="AE568" i="1"/>
  <c r="AE244" i="1"/>
  <c r="AE627" i="1"/>
  <c r="K694" i="1"/>
  <c r="J124" i="1"/>
  <c r="K693" i="1"/>
  <c r="AT417" i="1"/>
  <c r="AS417" i="1" s="1"/>
  <c r="AR417" i="1" s="1"/>
  <c r="AQ417" i="1" s="1"/>
  <c r="AP417" i="1" s="1"/>
  <c r="AO417" i="1" s="1"/>
  <c r="AN417" i="1" s="1"/>
  <c r="AM417" i="1" s="1"/>
  <c r="AL417" i="1" s="1"/>
  <c r="AA675" i="1"/>
  <c r="AE675" i="1" s="1"/>
  <c r="AB675" i="1"/>
  <c r="AA145" i="1"/>
  <c r="AE145" i="1" s="1"/>
  <c r="AB145" i="1"/>
  <c r="AA592" i="1"/>
  <c r="AE592" i="1" s="1"/>
  <c r="AB592" i="1"/>
  <c r="AB449" i="1"/>
  <c r="AA449" i="1"/>
  <c r="AE449" i="1" s="1"/>
  <c r="AA261" i="1"/>
  <c r="AE261" i="1" s="1"/>
  <c r="AB261" i="1"/>
  <c r="AB654" i="1"/>
  <c r="AA654" i="1"/>
  <c r="AE654" i="1" s="1"/>
  <c r="AB553" i="1"/>
  <c r="AA553" i="1"/>
  <c r="AE553" i="1" s="1"/>
  <c r="AA636" i="1"/>
  <c r="AE636" i="1" s="1"/>
  <c r="AB636" i="1"/>
  <c r="AB39" i="1"/>
  <c r="AA39" i="1"/>
  <c r="AE39" i="1" s="1"/>
  <c r="AZ97" i="1"/>
  <c r="AX97" i="1" s="1"/>
  <c r="AE415" i="1"/>
  <c r="Z602" i="4"/>
  <c r="P602" i="4"/>
  <c r="G602" i="4"/>
  <c r="AU602" i="4"/>
  <c r="AT602" i="4" s="1"/>
  <c r="AS602" i="4" s="1"/>
  <c r="AR602" i="4" s="1"/>
  <c r="AQ602" i="4" s="1"/>
  <c r="AP602" i="4" s="1"/>
  <c r="AO602" i="4" s="1"/>
  <c r="AN602" i="4" s="1"/>
  <c r="AM602" i="4" s="1"/>
  <c r="AL602" i="4" s="1"/>
  <c r="G617" i="4"/>
  <c r="Z617" i="4"/>
  <c r="P617" i="4"/>
  <c r="AC617" i="4" s="1"/>
  <c r="AU617" i="4"/>
  <c r="AT71" i="4"/>
  <c r="AS71" i="4" s="1"/>
  <c r="AR71" i="4" s="1"/>
  <c r="AQ71" i="4" s="1"/>
  <c r="AP71" i="4" s="1"/>
  <c r="AO71" i="4" s="1"/>
  <c r="AN71" i="4" s="1"/>
  <c r="AM71" i="4" s="1"/>
  <c r="AL71" i="4" s="1"/>
  <c r="AT133" i="4"/>
  <c r="AS133" i="4" s="1"/>
  <c r="AR133" i="4" s="1"/>
  <c r="AQ133" i="4" s="1"/>
  <c r="AP133" i="4" s="1"/>
  <c r="AO133" i="4" s="1"/>
  <c r="AN133" i="4" s="1"/>
  <c r="AM133" i="4" s="1"/>
  <c r="AL133" i="4" s="1"/>
  <c r="AT210" i="4"/>
  <c r="AS210" i="4" s="1"/>
  <c r="AR210" i="4" s="1"/>
  <c r="AQ210" i="4" s="1"/>
  <c r="AP210" i="4" s="1"/>
  <c r="AO210" i="4" s="1"/>
  <c r="AN210" i="4" s="1"/>
  <c r="AM210" i="4" s="1"/>
  <c r="AL210" i="4" s="1"/>
  <c r="AT256" i="4"/>
  <c r="AS256" i="4" s="1"/>
  <c r="AR256" i="4" s="1"/>
  <c r="AQ256" i="4" s="1"/>
  <c r="AP256" i="4" s="1"/>
  <c r="AO256" i="4" s="1"/>
  <c r="AN256" i="4" s="1"/>
  <c r="AM256" i="4" s="1"/>
  <c r="AL256" i="4" s="1"/>
  <c r="AT334" i="4"/>
  <c r="AS334" i="4" s="1"/>
  <c r="AR334" i="4" s="1"/>
  <c r="AQ334" i="4" s="1"/>
  <c r="AP334" i="4" s="1"/>
  <c r="AO334" i="4" s="1"/>
  <c r="AN334" i="4" s="1"/>
  <c r="AM334" i="4" s="1"/>
  <c r="AL334" i="4" s="1"/>
  <c r="AT388" i="4"/>
  <c r="AS388" i="4" s="1"/>
  <c r="AR388" i="4" s="1"/>
  <c r="AQ388" i="4" s="1"/>
  <c r="AP388" i="4" s="1"/>
  <c r="AO388" i="4" s="1"/>
  <c r="AN388" i="4" s="1"/>
  <c r="AM388" i="4" s="1"/>
  <c r="AL388" i="4" s="1"/>
  <c r="AT488" i="4"/>
  <c r="AS488" i="4" s="1"/>
  <c r="AR488" i="4" s="1"/>
  <c r="AQ488" i="4" s="1"/>
  <c r="AP488" i="4" s="1"/>
  <c r="AO488" i="4" s="1"/>
  <c r="AN488" i="4" s="1"/>
  <c r="AM488" i="4" s="1"/>
  <c r="AL488" i="4" s="1"/>
  <c r="J285" i="4"/>
  <c r="AF285" i="4"/>
  <c r="AI69" i="4"/>
  <c r="AJ69" i="4"/>
  <c r="AK69" i="4"/>
  <c r="AT175" i="4"/>
  <c r="AS175" i="4"/>
  <c r="AR175" i="4" s="1"/>
  <c r="AQ175" i="4" s="1"/>
  <c r="AP175" i="4" s="1"/>
  <c r="AO175" i="4" s="1"/>
  <c r="AN175" i="4" s="1"/>
  <c r="AM175" i="4" s="1"/>
  <c r="AL175" i="4" s="1"/>
  <c r="AT150" i="4"/>
  <c r="AS150" i="4" s="1"/>
  <c r="AR150" i="4" s="1"/>
  <c r="AQ150" i="4" s="1"/>
  <c r="AP150" i="4" s="1"/>
  <c r="AO150" i="4" s="1"/>
  <c r="AN150" i="4" s="1"/>
  <c r="AM150" i="4" s="1"/>
  <c r="AL150" i="4" s="1"/>
  <c r="AT246" i="4"/>
  <c r="AS246" i="4" s="1"/>
  <c r="AR246" i="4" s="1"/>
  <c r="AQ246" i="4" s="1"/>
  <c r="AP246" i="4" s="1"/>
  <c r="AO246" i="4" s="1"/>
  <c r="AN246" i="4" s="1"/>
  <c r="AM246" i="4" s="1"/>
  <c r="AL246" i="4" s="1"/>
  <c r="AT374" i="4"/>
  <c r="AS374" i="4" s="1"/>
  <c r="AR374" i="4" s="1"/>
  <c r="AQ374" i="4" s="1"/>
  <c r="AP374" i="4" s="1"/>
  <c r="AO374" i="4" s="1"/>
  <c r="AN374" i="4" s="1"/>
  <c r="AM374" i="4" s="1"/>
  <c r="AL374" i="4" s="1"/>
  <c r="J231" i="4"/>
  <c r="AF231" i="4"/>
  <c r="AC231" i="4"/>
  <c r="AT23" i="4"/>
  <c r="AS23" i="4" s="1"/>
  <c r="AR23" i="4" s="1"/>
  <c r="AQ23" i="4" s="1"/>
  <c r="AP23" i="4" s="1"/>
  <c r="AO23" i="4" s="1"/>
  <c r="AN23" i="4" s="1"/>
  <c r="AM23" i="4" s="1"/>
  <c r="AL23" i="4" s="1"/>
  <c r="AT154" i="4"/>
  <c r="AS154" i="4"/>
  <c r="AR154" i="4" s="1"/>
  <c r="AQ154" i="4" s="1"/>
  <c r="AP154" i="4" s="1"/>
  <c r="AO154" i="4" s="1"/>
  <c r="AN154" i="4" s="1"/>
  <c r="AM154" i="4" s="1"/>
  <c r="AL154" i="4" s="1"/>
  <c r="AS197" i="4"/>
  <c r="AR197" i="4" s="1"/>
  <c r="AQ197" i="4" s="1"/>
  <c r="AP197" i="4" s="1"/>
  <c r="AO197" i="4" s="1"/>
  <c r="AN197" i="4" s="1"/>
  <c r="AM197" i="4" s="1"/>
  <c r="AL197" i="4" s="1"/>
  <c r="AT197" i="4"/>
  <c r="AT325" i="4"/>
  <c r="AS325" i="4" s="1"/>
  <c r="AR325" i="4" s="1"/>
  <c r="AQ325" i="4" s="1"/>
  <c r="AP325" i="4" s="1"/>
  <c r="AO325" i="4" s="1"/>
  <c r="AN325" i="4" s="1"/>
  <c r="AM325" i="4" s="1"/>
  <c r="AL325" i="4" s="1"/>
  <c r="AT363" i="4"/>
  <c r="AS363" i="4" s="1"/>
  <c r="AR363" i="4" s="1"/>
  <c r="AQ363" i="4" s="1"/>
  <c r="AP363" i="4" s="1"/>
  <c r="AO363" i="4" s="1"/>
  <c r="AN363" i="4" s="1"/>
  <c r="AM363" i="4" s="1"/>
  <c r="AL363" i="4" s="1"/>
  <c r="I464" i="4"/>
  <c r="AC464" i="4"/>
  <c r="AB575" i="4"/>
  <c r="AD575" i="4"/>
  <c r="AE575" i="4"/>
  <c r="AI73" i="4"/>
  <c r="AJ73" i="4"/>
  <c r="AK73" i="4"/>
  <c r="AT122" i="4"/>
  <c r="AS122" i="4" s="1"/>
  <c r="AR122" i="4" s="1"/>
  <c r="AQ122" i="4" s="1"/>
  <c r="AP122" i="4" s="1"/>
  <c r="AO122" i="4" s="1"/>
  <c r="AN122" i="4" s="1"/>
  <c r="AM122" i="4" s="1"/>
  <c r="AL122" i="4" s="1"/>
  <c r="AT207" i="4"/>
  <c r="AS207" i="4" s="1"/>
  <c r="AR207" i="4" s="1"/>
  <c r="AQ207" i="4" s="1"/>
  <c r="AP207" i="4" s="1"/>
  <c r="AO207" i="4" s="1"/>
  <c r="AN207" i="4" s="1"/>
  <c r="AM207" i="4" s="1"/>
  <c r="AL207" i="4" s="1"/>
  <c r="AT265" i="4"/>
  <c r="AS265" i="4" s="1"/>
  <c r="AR265" i="4" s="1"/>
  <c r="AQ265" i="4" s="1"/>
  <c r="AP265" i="4" s="1"/>
  <c r="AO265" i="4" s="1"/>
  <c r="AN265" i="4" s="1"/>
  <c r="AM265" i="4" s="1"/>
  <c r="AL265" i="4" s="1"/>
  <c r="AT323" i="4"/>
  <c r="AS323" i="4" s="1"/>
  <c r="AR323" i="4" s="1"/>
  <c r="AQ323" i="4" s="1"/>
  <c r="AP323" i="4" s="1"/>
  <c r="AO323" i="4" s="1"/>
  <c r="AN323" i="4" s="1"/>
  <c r="AM323" i="4" s="1"/>
  <c r="AL323" i="4" s="1"/>
  <c r="AT420" i="4"/>
  <c r="AS420" i="4" s="1"/>
  <c r="AR420" i="4" s="1"/>
  <c r="AQ420" i="4" s="1"/>
  <c r="AP420" i="4" s="1"/>
  <c r="AO420" i="4" s="1"/>
  <c r="AN420" i="4" s="1"/>
  <c r="AM420" i="4" s="1"/>
  <c r="AL420" i="4" s="1"/>
  <c r="J576" i="4"/>
  <c r="AF576" i="4"/>
  <c r="BM27" i="4"/>
  <c r="BL27" i="4"/>
  <c r="BK27" i="4"/>
  <c r="BJ27" i="4" s="1"/>
  <c r="BI27" i="4" s="1"/>
  <c r="BH27" i="4" s="1"/>
  <c r="BG27" i="4" s="1"/>
  <c r="BF27" i="4" s="1"/>
  <c r="BE27" i="4" s="1"/>
  <c r="AT86" i="4"/>
  <c r="AS86" i="4" s="1"/>
  <c r="AR86" i="4" s="1"/>
  <c r="AQ86" i="4" s="1"/>
  <c r="AP86" i="4" s="1"/>
  <c r="AO86" i="4" s="1"/>
  <c r="AN86" i="4" s="1"/>
  <c r="AM86" i="4" s="1"/>
  <c r="AL86" i="4" s="1"/>
  <c r="AJ158" i="4"/>
  <c r="AK158" i="4"/>
  <c r="AI158" i="4"/>
  <c r="AH158" i="4" s="1"/>
  <c r="AT217" i="4"/>
  <c r="AS217" i="4" s="1"/>
  <c r="AR217" i="4" s="1"/>
  <c r="AQ217" i="4" s="1"/>
  <c r="AP217" i="4" s="1"/>
  <c r="AO217" i="4" s="1"/>
  <c r="AN217" i="4" s="1"/>
  <c r="AM217" i="4" s="1"/>
  <c r="AL217" i="4" s="1"/>
  <c r="AK304" i="4"/>
  <c r="AI304" i="4"/>
  <c r="AJ304" i="4"/>
  <c r="AT329" i="4"/>
  <c r="AS329" i="4"/>
  <c r="AR329" i="4" s="1"/>
  <c r="AQ329" i="4" s="1"/>
  <c r="AP329" i="4" s="1"/>
  <c r="AO329" i="4" s="1"/>
  <c r="AN329" i="4" s="1"/>
  <c r="AM329" i="4" s="1"/>
  <c r="AL329" i="4" s="1"/>
  <c r="AT452" i="4"/>
  <c r="AS452" i="4" s="1"/>
  <c r="AR452" i="4" s="1"/>
  <c r="AQ452" i="4" s="1"/>
  <c r="AP452" i="4" s="1"/>
  <c r="AO452" i="4" s="1"/>
  <c r="AN452" i="4" s="1"/>
  <c r="AM452" i="4" s="1"/>
  <c r="AL452" i="4" s="1"/>
  <c r="H375" i="4"/>
  <c r="AF375" i="4"/>
  <c r="AT57" i="4"/>
  <c r="AS57" i="4" s="1"/>
  <c r="AR57" i="4" s="1"/>
  <c r="AQ57" i="4" s="1"/>
  <c r="AP57" i="4" s="1"/>
  <c r="AO57" i="4" s="1"/>
  <c r="AN57" i="4" s="1"/>
  <c r="AM57" i="4" s="1"/>
  <c r="AL57" i="4" s="1"/>
  <c r="AT106" i="4"/>
  <c r="AS106" i="4" s="1"/>
  <c r="AR106" i="4" s="1"/>
  <c r="AQ106" i="4" s="1"/>
  <c r="AP106" i="4" s="1"/>
  <c r="AO106" i="4" s="1"/>
  <c r="AN106" i="4" s="1"/>
  <c r="AM106" i="4" s="1"/>
  <c r="AL106" i="4" s="1"/>
  <c r="AK194" i="4"/>
  <c r="AI194" i="4"/>
  <c r="AJ194" i="4"/>
  <c r="AF103" i="4"/>
  <c r="I103" i="4"/>
  <c r="AC103" i="4"/>
  <c r="BN30" i="4"/>
  <c r="BM30" i="4" s="1"/>
  <c r="BL30" i="4" s="1"/>
  <c r="BK30" i="4" s="1"/>
  <c r="BJ30" i="4" s="1"/>
  <c r="BI30" i="4" s="1"/>
  <c r="BH30" i="4" s="1"/>
  <c r="BG30" i="4" s="1"/>
  <c r="BF30" i="4" s="1"/>
  <c r="BE30" i="4" s="1"/>
  <c r="BN21" i="4"/>
  <c r="BN32" i="4"/>
  <c r="BN39" i="4"/>
  <c r="BN40" i="4"/>
  <c r="BM40" i="4" s="1"/>
  <c r="BL40" i="4" s="1"/>
  <c r="BK40" i="4" s="1"/>
  <c r="BJ40" i="4" s="1"/>
  <c r="BI40" i="4" s="1"/>
  <c r="BH40" i="4" s="1"/>
  <c r="BG40" i="4" s="1"/>
  <c r="BF40" i="4" s="1"/>
  <c r="BE40" i="4" s="1"/>
  <c r="BN29" i="4"/>
  <c r="BN23" i="4"/>
  <c r="BN41" i="4"/>
  <c r="BN45" i="4"/>
  <c r="BM45" i="4" s="1"/>
  <c r="BL45" i="4" s="1"/>
  <c r="BK45" i="4" s="1"/>
  <c r="BJ45" i="4" s="1"/>
  <c r="BI45" i="4" s="1"/>
  <c r="BH45" i="4" s="1"/>
  <c r="BG45" i="4" s="1"/>
  <c r="BF45" i="4" s="1"/>
  <c r="BE45" i="4" s="1"/>
  <c r="BN69" i="4"/>
  <c r="BN44" i="4"/>
  <c r="BM44" i="4" s="1"/>
  <c r="BL44" i="4" s="1"/>
  <c r="BK44" i="4" s="1"/>
  <c r="BJ44" i="4" s="1"/>
  <c r="BI44" i="4" s="1"/>
  <c r="BH44" i="4" s="1"/>
  <c r="BG44" i="4" s="1"/>
  <c r="BF44" i="4" s="1"/>
  <c r="BE44" i="4" s="1"/>
  <c r="BN64" i="4"/>
  <c r="BN80" i="4"/>
  <c r="BM80" i="4" s="1"/>
  <c r="BL80" i="4" s="1"/>
  <c r="BK80" i="4" s="1"/>
  <c r="BJ80" i="4" s="1"/>
  <c r="BI80" i="4" s="1"/>
  <c r="BH80" i="4" s="1"/>
  <c r="BG80" i="4" s="1"/>
  <c r="BF80" i="4" s="1"/>
  <c r="BE80" i="4" s="1"/>
  <c r="BN89" i="4"/>
  <c r="BN70" i="4"/>
  <c r="BN111" i="4"/>
  <c r="BN110" i="4"/>
  <c r="BN79" i="4"/>
  <c r="BN133" i="4"/>
  <c r="BM133" i="4" s="1"/>
  <c r="BL133" i="4" s="1"/>
  <c r="BK133" i="4" s="1"/>
  <c r="BJ133" i="4" s="1"/>
  <c r="BI133" i="4" s="1"/>
  <c r="BH133" i="4" s="1"/>
  <c r="BG133" i="4" s="1"/>
  <c r="BF133" i="4" s="1"/>
  <c r="BE133" i="4" s="1"/>
  <c r="BN86" i="4"/>
  <c r="BN124" i="4"/>
  <c r="BN121" i="4"/>
  <c r="BN163" i="4"/>
  <c r="BN165" i="4"/>
  <c r="BN87" i="4"/>
  <c r="BM87" i="4" s="1"/>
  <c r="BL87" i="4" s="1"/>
  <c r="BK87" i="4" s="1"/>
  <c r="BJ87" i="4" s="1"/>
  <c r="BI87" i="4" s="1"/>
  <c r="BH87" i="4" s="1"/>
  <c r="BG87" i="4" s="1"/>
  <c r="BF87" i="4" s="1"/>
  <c r="BE87" i="4" s="1"/>
  <c r="BN221" i="4"/>
  <c r="BN218" i="4"/>
  <c r="BN188" i="4"/>
  <c r="BM188" i="4" s="1"/>
  <c r="BL188" i="4" s="1"/>
  <c r="BK188" i="4" s="1"/>
  <c r="BJ188" i="4" s="1"/>
  <c r="BI188" i="4" s="1"/>
  <c r="BH188" i="4" s="1"/>
  <c r="BG188" i="4" s="1"/>
  <c r="BF188" i="4" s="1"/>
  <c r="BE188" i="4" s="1"/>
  <c r="BN217" i="4"/>
  <c r="BN200" i="4"/>
  <c r="BN240" i="4"/>
  <c r="BN214" i="4"/>
  <c r="BN246" i="4"/>
  <c r="BN253" i="4"/>
  <c r="BN284" i="4"/>
  <c r="BM284" i="4" s="1"/>
  <c r="BL284" i="4" s="1"/>
  <c r="BK284" i="4" s="1"/>
  <c r="BJ284" i="4" s="1"/>
  <c r="BI284" i="4" s="1"/>
  <c r="BH284" i="4" s="1"/>
  <c r="BG284" i="4" s="1"/>
  <c r="BF284" i="4" s="1"/>
  <c r="BE284" i="4" s="1"/>
  <c r="BN234" i="4"/>
  <c r="BM234" i="4" s="1"/>
  <c r="BL234" i="4" s="1"/>
  <c r="BK234" i="4" s="1"/>
  <c r="BJ234" i="4" s="1"/>
  <c r="BI234" i="4" s="1"/>
  <c r="BH234" i="4" s="1"/>
  <c r="BG234" i="4" s="1"/>
  <c r="BF234" i="4" s="1"/>
  <c r="BE234" i="4" s="1"/>
  <c r="BN260" i="4"/>
  <c r="BN266" i="4"/>
  <c r="BN330" i="4"/>
  <c r="BN319" i="4"/>
  <c r="BN308" i="4"/>
  <c r="BN287" i="4"/>
  <c r="BN354" i="4"/>
  <c r="BN328" i="4"/>
  <c r="BN348" i="4"/>
  <c r="BN416" i="4"/>
  <c r="BN342" i="4"/>
  <c r="BM342" i="4" s="1"/>
  <c r="BL342" i="4" s="1"/>
  <c r="BK342" i="4" s="1"/>
  <c r="BJ342" i="4" s="1"/>
  <c r="BI342" i="4" s="1"/>
  <c r="BH342" i="4" s="1"/>
  <c r="BG342" i="4" s="1"/>
  <c r="BF342" i="4" s="1"/>
  <c r="BE342" i="4" s="1"/>
  <c r="BN413" i="4"/>
  <c r="BM413" i="4" s="1"/>
  <c r="BL413" i="4" s="1"/>
  <c r="BK413" i="4" s="1"/>
  <c r="BJ413" i="4" s="1"/>
  <c r="BI413" i="4" s="1"/>
  <c r="BH413" i="4" s="1"/>
  <c r="BG413" i="4" s="1"/>
  <c r="BF413" i="4" s="1"/>
  <c r="BE413" i="4" s="1"/>
  <c r="BN394" i="4"/>
  <c r="BM394" i="4" s="1"/>
  <c r="BL394" i="4" s="1"/>
  <c r="BK394" i="4" s="1"/>
  <c r="BJ394" i="4" s="1"/>
  <c r="BI394" i="4" s="1"/>
  <c r="BH394" i="4" s="1"/>
  <c r="BG394" i="4" s="1"/>
  <c r="BF394" i="4" s="1"/>
  <c r="BE394" i="4" s="1"/>
  <c r="BN360" i="4"/>
  <c r="BN423" i="4"/>
  <c r="BM423" i="4" s="1"/>
  <c r="BL423" i="4" s="1"/>
  <c r="BK423" i="4" s="1"/>
  <c r="BJ423" i="4" s="1"/>
  <c r="BI423" i="4" s="1"/>
  <c r="BH423" i="4" s="1"/>
  <c r="BG423" i="4" s="1"/>
  <c r="BF423" i="4" s="1"/>
  <c r="BE423" i="4" s="1"/>
  <c r="BN382" i="4"/>
  <c r="BM382" i="4" s="1"/>
  <c r="BL382" i="4" s="1"/>
  <c r="BK382" i="4" s="1"/>
  <c r="BJ382" i="4" s="1"/>
  <c r="BI382" i="4" s="1"/>
  <c r="BH382" i="4" s="1"/>
  <c r="BG382" i="4" s="1"/>
  <c r="BF382" i="4" s="1"/>
  <c r="BE382" i="4" s="1"/>
  <c r="BN380" i="4"/>
  <c r="BN350" i="4"/>
  <c r="BN462" i="4"/>
  <c r="BM462" i="4" s="1"/>
  <c r="BL462" i="4" s="1"/>
  <c r="BK462" i="4" s="1"/>
  <c r="BJ462" i="4" s="1"/>
  <c r="BI462" i="4" s="1"/>
  <c r="BH462" i="4" s="1"/>
  <c r="BG462" i="4" s="1"/>
  <c r="BF462" i="4" s="1"/>
  <c r="BE462" i="4" s="1"/>
  <c r="BN451" i="4"/>
  <c r="BN421" i="4"/>
  <c r="BM421" i="4" s="1"/>
  <c r="BL421" i="4" s="1"/>
  <c r="BK421" i="4" s="1"/>
  <c r="BJ421" i="4" s="1"/>
  <c r="BI421" i="4" s="1"/>
  <c r="BH421" i="4" s="1"/>
  <c r="BG421" i="4" s="1"/>
  <c r="BF421" i="4" s="1"/>
  <c r="BE421" i="4" s="1"/>
  <c r="BN396" i="4"/>
  <c r="BN479" i="4"/>
  <c r="BM479" i="4" s="1"/>
  <c r="BL479" i="4" s="1"/>
  <c r="BK479" i="4" s="1"/>
  <c r="BJ479" i="4" s="1"/>
  <c r="BI479" i="4" s="1"/>
  <c r="BH479" i="4" s="1"/>
  <c r="BG479" i="4" s="1"/>
  <c r="BF479" i="4" s="1"/>
  <c r="BE479" i="4" s="1"/>
  <c r="BN485" i="4"/>
  <c r="BN546" i="4"/>
  <c r="BM546" i="4" s="1"/>
  <c r="BL546" i="4" s="1"/>
  <c r="BK546" i="4" s="1"/>
  <c r="BJ546" i="4" s="1"/>
  <c r="BI546" i="4" s="1"/>
  <c r="BH546" i="4" s="1"/>
  <c r="BG546" i="4" s="1"/>
  <c r="BF546" i="4" s="1"/>
  <c r="BE546" i="4" s="1"/>
  <c r="BN487" i="4"/>
  <c r="BN22" i="4"/>
  <c r="BM22" i="4" s="1"/>
  <c r="BL22" i="4" s="1"/>
  <c r="BK22" i="4" s="1"/>
  <c r="BJ22" i="4" s="1"/>
  <c r="BI22" i="4" s="1"/>
  <c r="BH22" i="4" s="1"/>
  <c r="BG22" i="4" s="1"/>
  <c r="BF22" i="4" s="1"/>
  <c r="BE22" i="4" s="1"/>
  <c r="BN53" i="4"/>
  <c r="BM53" i="4" s="1"/>
  <c r="BL53" i="4" s="1"/>
  <c r="BK53" i="4" s="1"/>
  <c r="BJ53" i="4" s="1"/>
  <c r="BI53" i="4" s="1"/>
  <c r="BH53" i="4" s="1"/>
  <c r="BG53" i="4" s="1"/>
  <c r="BF53" i="4" s="1"/>
  <c r="BE53" i="4" s="1"/>
  <c r="BN46" i="4"/>
  <c r="BN60" i="4"/>
  <c r="BN75" i="4"/>
  <c r="BM75" i="4" s="1"/>
  <c r="BL75" i="4" s="1"/>
  <c r="BK75" i="4" s="1"/>
  <c r="BJ75" i="4" s="1"/>
  <c r="BI75" i="4" s="1"/>
  <c r="BH75" i="4" s="1"/>
  <c r="BG75" i="4" s="1"/>
  <c r="BF75" i="4" s="1"/>
  <c r="BE75" i="4" s="1"/>
  <c r="BN35" i="4"/>
  <c r="BM35" i="4" s="1"/>
  <c r="BL35" i="4" s="1"/>
  <c r="BK35" i="4" s="1"/>
  <c r="BJ35" i="4" s="1"/>
  <c r="BI35" i="4" s="1"/>
  <c r="BH35" i="4" s="1"/>
  <c r="BG35" i="4" s="1"/>
  <c r="BF35" i="4" s="1"/>
  <c r="BE35" i="4" s="1"/>
  <c r="BN97" i="4"/>
  <c r="BN90" i="4"/>
  <c r="BN92" i="4"/>
  <c r="BM92" i="4" s="1"/>
  <c r="BL92" i="4" s="1"/>
  <c r="BK92" i="4" s="1"/>
  <c r="BJ92" i="4" s="1"/>
  <c r="BI92" i="4" s="1"/>
  <c r="BH92" i="4" s="1"/>
  <c r="BG92" i="4" s="1"/>
  <c r="BF92" i="4" s="1"/>
  <c r="BE92" i="4" s="1"/>
  <c r="BN84" i="4"/>
  <c r="BM84" i="4" s="1"/>
  <c r="BL84" i="4" s="1"/>
  <c r="BK84" i="4" s="1"/>
  <c r="BJ84" i="4" s="1"/>
  <c r="BI84" i="4" s="1"/>
  <c r="BH84" i="4" s="1"/>
  <c r="BG84" i="4" s="1"/>
  <c r="BF84" i="4" s="1"/>
  <c r="BE84" i="4" s="1"/>
  <c r="BN106" i="4"/>
  <c r="BN141" i="4"/>
  <c r="BM141" i="4" s="1"/>
  <c r="BL141" i="4" s="1"/>
  <c r="BK141" i="4" s="1"/>
  <c r="BJ141" i="4" s="1"/>
  <c r="BI141" i="4" s="1"/>
  <c r="BH141" i="4" s="1"/>
  <c r="BG141" i="4" s="1"/>
  <c r="BF141" i="4" s="1"/>
  <c r="BE141" i="4" s="1"/>
  <c r="BN115" i="4"/>
  <c r="BN132" i="4"/>
  <c r="BN158" i="4"/>
  <c r="BN171" i="4"/>
  <c r="BN173" i="4"/>
  <c r="BN150" i="4"/>
  <c r="BM150" i="4" s="1"/>
  <c r="BL150" i="4" s="1"/>
  <c r="BK150" i="4" s="1"/>
  <c r="BJ150" i="4" s="1"/>
  <c r="BI150" i="4" s="1"/>
  <c r="BH150" i="4" s="1"/>
  <c r="BG150" i="4" s="1"/>
  <c r="BF150" i="4" s="1"/>
  <c r="BE150" i="4" s="1"/>
  <c r="BN229" i="4"/>
  <c r="BN226" i="4"/>
  <c r="BN196" i="4"/>
  <c r="BM196" i="4" s="1"/>
  <c r="BL196" i="4" s="1"/>
  <c r="BK196" i="4" s="1"/>
  <c r="BJ196" i="4" s="1"/>
  <c r="BI196" i="4" s="1"/>
  <c r="BH196" i="4" s="1"/>
  <c r="BG196" i="4" s="1"/>
  <c r="BF196" i="4" s="1"/>
  <c r="BE196" i="4" s="1"/>
  <c r="BN172" i="4"/>
  <c r="BN183" i="4"/>
  <c r="BN247" i="4"/>
  <c r="BN219" i="4"/>
  <c r="BN254" i="4"/>
  <c r="BN261" i="4"/>
  <c r="BN292" i="4"/>
  <c r="BM292" i="4" s="1"/>
  <c r="BL292" i="4" s="1"/>
  <c r="BK292" i="4" s="1"/>
  <c r="BJ292" i="4" s="1"/>
  <c r="BI292" i="4" s="1"/>
  <c r="BH292" i="4" s="1"/>
  <c r="BG292" i="4" s="1"/>
  <c r="BF292" i="4" s="1"/>
  <c r="BE292" i="4" s="1"/>
  <c r="BN243" i="4"/>
  <c r="BN267" i="4"/>
  <c r="BM267" i="4" s="1"/>
  <c r="BL267" i="4" s="1"/>
  <c r="BK267" i="4" s="1"/>
  <c r="BJ267" i="4" s="1"/>
  <c r="BI267" i="4" s="1"/>
  <c r="BH267" i="4" s="1"/>
  <c r="BG267" i="4" s="1"/>
  <c r="BF267" i="4" s="1"/>
  <c r="BE267" i="4" s="1"/>
  <c r="BN274" i="4"/>
  <c r="BN339" i="4"/>
  <c r="BN327" i="4"/>
  <c r="BN316" i="4"/>
  <c r="BN295" i="4"/>
  <c r="BN362" i="4"/>
  <c r="BM362" i="4" s="1"/>
  <c r="BL362" i="4" s="1"/>
  <c r="BK362" i="4" s="1"/>
  <c r="BJ362" i="4" s="1"/>
  <c r="BI362" i="4" s="1"/>
  <c r="BH362" i="4" s="1"/>
  <c r="BG362" i="4" s="1"/>
  <c r="BF362" i="4" s="1"/>
  <c r="BE362" i="4" s="1"/>
  <c r="BN337" i="4"/>
  <c r="BN26" i="4"/>
  <c r="BM26" i="4" s="1"/>
  <c r="BL26" i="4" s="1"/>
  <c r="BK26" i="4" s="1"/>
  <c r="BJ26" i="4" s="1"/>
  <c r="BI26" i="4" s="1"/>
  <c r="BH26" i="4" s="1"/>
  <c r="BG26" i="4" s="1"/>
  <c r="BF26" i="4" s="1"/>
  <c r="BE26" i="4" s="1"/>
  <c r="BN28" i="4"/>
  <c r="BN50" i="4"/>
  <c r="BN58" i="4"/>
  <c r="BN57" i="4"/>
  <c r="BN56" i="4"/>
  <c r="BN77" i="4"/>
  <c r="BN94" i="4"/>
  <c r="BM94" i="4" s="1"/>
  <c r="BL94" i="4" s="1"/>
  <c r="BK94" i="4" s="1"/>
  <c r="BJ94" i="4" s="1"/>
  <c r="BI94" i="4" s="1"/>
  <c r="BH94" i="4" s="1"/>
  <c r="BG94" i="4" s="1"/>
  <c r="BF94" i="4" s="1"/>
  <c r="BE94" i="4" s="1"/>
  <c r="BN76" i="4"/>
  <c r="BN100" i="4"/>
  <c r="BN117" i="4"/>
  <c r="BN116" i="4"/>
  <c r="BN112" i="4"/>
  <c r="BN127" i="4"/>
  <c r="BN129" i="4"/>
  <c r="BN174" i="4"/>
  <c r="BM174" i="4" s="1"/>
  <c r="BL174" i="4" s="1"/>
  <c r="BK174" i="4" s="1"/>
  <c r="BJ174" i="4" s="1"/>
  <c r="BI174" i="4" s="1"/>
  <c r="BH174" i="4" s="1"/>
  <c r="BG174" i="4" s="1"/>
  <c r="BF174" i="4" s="1"/>
  <c r="BE174" i="4" s="1"/>
  <c r="BN168" i="4"/>
  <c r="BN136" i="4"/>
  <c r="BM136" i="4" s="1"/>
  <c r="BL136" i="4" s="1"/>
  <c r="BK136" i="4" s="1"/>
  <c r="BJ136" i="4" s="1"/>
  <c r="BI136" i="4" s="1"/>
  <c r="BH136" i="4" s="1"/>
  <c r="BG136" i="4" s="1"/>
  <c r="BF136" i="4" s="1"/>
  <c r="BE136" i="4" s="1"/>
  <c r="BN177" i="4"/>
  <c r="BN156" i="4"/>
  <c r="BM156" i="4" s="1"/>
  <c r="BL156" i="4" s="1"/>
  <c r="BK156" i="4" s="1"/>
  <c r="BJ156" i="4" s="1"/>
  <c r="BI156" i="4" s="1"/>
  <c r="BH156" i="4" s="1"/>
  <c r="BG156" i="4" s="1"/>
  <c r="BF156" i="4" s="1"/>
  <c r="BE156" i="4" s="1"/>
  <c r="BN134" i="4"/>
  <c r="BN212" i="4"/>
  <c r="BM212" i="4" s="1"/>
  <c r="BL212" i="4" s="1"/>
  <c r="BK212" i="4" s="1"/>
  <c r="BJ212" i="4" s="1"/>
  <c r="BI212" i="4" s="1"/>
  <c r="BH212" i="4" s="1"/>
  <c r="BG212" i="4" s="1"/>
  <c r="BF212" i="4" s="1"/>
  <c r="BE212" i="4" s="1"/>
  <c r="BN206" i="4"/>
  <c r="BN215" i="4"/>
  <c r="BN231" i="4"/>
  <c r="BM231" i="4" s="1"/>
  <c r="BL231" i="4" s="1"/>
  <c r="BK231" i="4" s="1"/>
  <c r="BJ231" i="4" s="1"/>
  <c r="BI231" i="4" s="1"/>
  <c r="BH231" i="4" s="1"/>
  <c r="BG231" i="4" s="1"/>
  <c r="BF231" i="4" s="1"/>
  <c r="BE231" i="4" s="1"/>
  <c r="BN236" i="4"/>
  <c r="BN203" i="4"/>
  <c r="BM203" i="4" s="1"/>
  <c r="BL203" i="4" s="1"/>
  <c r="BK203" i="4" s="1"/>
  <c r="BJ203" i="4" s="1"/>
  <c r="BI203" i="4" s="1"/>
  <c r="BH203" i="4" s="1"/>
  <c r="BG203" i="4" s="1"/>
  <c r="BF203" i="4" s="1"/>
  <c r="BE203" i="4" s="1"/>
  <c r="BN238" i="4"/>
  <c r="BM238" i="4" s="1"/>
  <c r="BL238" i="4" s="1"/>
  <c r="BK238" i="4" s="1"/>
  <c r="BJ238" i="4" s="1"/>
  <c r="BI238" i="4" s="1"/>
  <c r="BH238" i="4" s="1"/>
  <c r="BG238" i="4" s="1"/>
  <c r="BF238" i="4" s="1"/>
  <c r="BE238" i="4" s="1"/>
  <c r="BN248" i="4"/>
  <c r="BN262" i="4"/>
  <c r="BM262" i="4" s="1"/>
  <c r="BL262" i="4" s="1"/>
  <c r="BK262" i="4" s="1"/>
  <c r="BJ262" i="4" s="1"/>
  <c r="BI262" i="4" s="1"/>
  <c r="BH262" i="4" s="1"/>
  <c r="BG262" i="4" s="1"/>
  <c r="BF262" i="4" s="1"/>
  <c r="BE262" i="4" s="1"/>
  <c r="BN283" i="4"/>
  <c r="BN289" i="4"/>
  <c r="BN355" i="4"/>
  <c r="BN344" i="4"/>
  <c r="BM344" i="4" s="1"/>
  <c r="BL344" i="4" s="1"/>
  <c r="BK344" i="4" s="1"/>
  <c r="BJ344" i="4" s="1"/>
  <c r="BI344" i="4" s="1"/>
  <c r="BH344" i="4" s="1"/>
  <c r="BG344" i="4" s="1"/>
  <c r="BF344" i="4" s="1"/>
  <c r="BE344" i="4" s="1"/>
  <c r="BN332" i="4"/>
  <c r="BN313" i="4"/>
  <c r="BN290" i="4"/>
  <c r="BM290" i="4" s="1"/>
  <c r="BL290" i="4" s="1"/>
  <c r="BK290" i="4" s="1"/>
  <c r="BJ290" i="4" s="1"/>
  <c r="BI290" i="4" s="1"/>
  <c r="BH290" i="4" s="1"/>
  <c r="BG290" i="4" s="1"/>
  <c r="BF290" i="4" s="1"/>
  <c r="BE290" i="4" s="1"/>
  <c r="BN353" i="4"/>
  <c r="BN376" i="4"/>
  <c r="BN440" i="4"/>
  <c r="BM440" i="4" s="1"/>
  <c r="BL440" i="4" s="1"/>
  <c r="BK440" i="4" s="1"/>
  <c r="BJ440" i="4" s="1"/>
  <c r="BI440" i="4" s="1"/>
  <c r="BH440" i="4" s="1"/>
  <c r="BG440" i="4" s="1"/>
  <c r="BF440" i="4" s="1"/>
  <c r="BE440" i="4" s="1"/>
  <c r="BN373" i="4"/>
  <c r="BM373" i="4" s="1"/>
  <c r="BL373" i="4" s="1"/>
  <c r="BK373" i="4" s="1"/>
  <c r="BJ373" i="4" s="1"/>
  <c r="BI373" i="4" s="1"/>
  <c r="BH373" i="4" s="1"/>
  <c r="BG373" i="4" s="1"/>
  <c r="BF373" i="4" s="1"/>
  <c r="BE373" i="4" s="1"/>
  <c r="BN357" i="4"/>
  <c r="BM357" i="4" s="1"/>
  <c r="BL357" i="4" s="1"/>
  <c r="BK357" i="4" s="1"/>
  <c r="BJ357" i="4" s="1"/>
  <c r="BI357" i="4" s="1"/>
  <c r="BH357" i="4" s="1"/>
  <c r="BG357" i="4" s="1"/>
  <c r="BF357" i="4" s="1"/>
  <c r="BE357" i="4" s="1"/>
  <c r="BN418" i="4"/>
  <c r="BN383" i="4"/>
  <c r="BN301" i="4"/>
  <c r="BM301" i="4" s="1"/>
  <c r="BL301" i="4" s="1"/>
  <c r="BK301" i="4" s="1"/>
  <c r="BJ301" i="4" s="1"/>
  <c r="BI301" i="4" s="1"/>
  <c r="BH301" i="4" s="1"/>
  <c r="BG301" i="4" s="1"/>
  <c r="BF301" i="4" s="1"/>
  <c r="BE301" i="4" s="1"/>
  <c r="BN406" i="4"/>
  <c r="BN433" i="4"/>
  <c r="BN422" i="4"/>
  <c r="BN323" i="4"/>
  <c r="BN475" i="4"/>
  <c r="BN456" i="4"/>
  <c r="BN441" i="4"/>
  <c r="BN430" i="4"/>
  <c r="BM430" i="4" s="1"/>
  <c r="BL430" i="4" s="1"/>
  <c r="BK430" i="4" s="1"/>
  <c r="BJ430" i="4" s="1"/>
  <c r="BI430" i="4" s="1"/>
  <c r="BH430" i="4" s="1"/>
  <c r="BG430" i="4" s="1"/>
  <c r="BF430" i="4" s="1"/>
  <c r="BE430" i="4" s="1"/>
  <c r="BN506" i="4"/>
  <c r="BN404" i="4"/>
  <c r="BN511" i="4"/>
  <c r="BN47" i="4"/>
  <c r="BN54" i="4"/>
  <c r="BN31" i="4"/>
  <c r="BM31" i="4" s="1"/>
  <c r="BL31" i="4" s="1"/>
  <c r="BK31" i="4" s="1"/>
  <c r="BJ31" i="4" s="1"/>
  <c r="BI31" i="4" s="1"/>
  <c r="BH31" i="4" s="1"/>
  <c r="BG31" i="4" s="1"/>
  <c r="BF31" i="4" s="1"/>
  <c r="BE31" i="4" s="1"/>
  <c r="BN62" i="4"/>
  <c r="BN51" i="4"/>
  <c r="BN82" i="4"/>
  <c r="BM82" i="4" s="1"/>
  <c r="BL82" i="4" s="1"/>
  <c r="BK82" i="4" s="1"/>
  <c r="BJ82" i="4" s="1"/>
  <c r="BI82" i="4" s="1"/>
  <c r="BH82" i="4" s="1"/>
  <c r="BG82" i="4" s="1"/>
  <c r="BF82" i="4" s="1"/>
  <c r="BE82" i="4" s="1"/>
  <c r="BN99" i="4"/>
  <c r="BN71" i="4"/>
  <c r="BN131" i="4"/>
  <c r="BN95" i="4"/>
  <c r="BN130" i="4"/>
  <c r="BN143" i="4"/>
  <c r="BM143" i="4" s="1"/>
  <c r="BL143" i="4" s="1"/>
  <c r="BK143" i="4" s="1"/>
  <c r="BJ143" i="4" s="1"/>
  <c r="BI143" i="4" s="1"/>
  <c r="BH143" i="4" s="1"/>
  <c r="BG143" i="4" s="1"/>
  <c r="BF143" i="4" s="1"/>
  <c r="BE143" i="4" s="1"/>
  <c r="BN154" i="4"/>
  <c r="BN142" i="4"/>
  <c r="BM142" i="4" s="1"/>
  <c r="BL142" i="4" s="1"/>
  <c r="BK142" i="4" s="1"/>
  <c r="BJ142" i="4" s="1"/>
  <c r="BI142" i="4" s="1"/>
  <c r="BH142" i="4" s="1"/>
  <c r="BG142" i="4" s="1"/>
  <c r="BF142" i="4" s="1"/>
  <c r="BE142" i="4" s="1"/>
  <c r="BN140" i="4"/>
  <c r="BN162" i="4"/>
  <c r="BN197" i="4"/>
  <c r="BN194" i="4"/>
  <c r="BM194" i="4" s="1"/>
  <c r="BL194" i="4" s="1"/>
  <c r="BK194" i="4" s="1"/>
  <c r="BJ194" i="4" s="1"/>
  <c r="BI194" i="4" s="1"/>
  <c r="BH194" i="4" s="1"/>
  <c r="BG194" i="4" s="1"/>
  <c r="BF194" i="4" s="1"/>
  <c r="BE194" i="4" s="1"/>
  <c r="BN144" i="4"/>
  <c r="BN193" i="4"/>
  <c r="BM193" i="4" s="1"/>
  <c r="BL193" i="4" s="1"/>
  <c r="BK193" i="4" s="1"/>
  <c r="BJ193" i="4" s="1"/>
  <c r="BI193" i="4" s="1"/>
  <c r="BH193" i="4" s="1"/>
  <c r="BG193" i="4" s="1"/>
  <c r="BF193" i="4" s="1"/>
  <c r="BE193" i="4" s="1"/>
  <c r="BN195" i="4"/>
  <c r="BN192" i="4"/>
  <c r="BM192" i="4" s="1"/>
  <c r="BL192" i="4" s="1"/>
  <c r="BK192" i="4" s="1"/>
  <c r="BJ192" i="4" s="1"/>
  <c r="BI192" i="4" s="1"/>
  <c r="BH192" i="4" s="1"/>
  <c r="BG192" i="4" s="1"/>
  <c r="BF192" i="4" s="1"/>
  <c r="BE192" i="4" s="1"/>
  <c r="BN244" i="4"/>
  <c r="BN249" i="4"/>
  <c r="BN233" i="4"/>
  <c r="BN258" i="4"/>
  <c r="BM258" i="4" s="1"/>
  <c r="BL258" i="4" s="1"/>
  <c r="BK258" i="4" s="1"/>
  <c r="BJ258" i="4" s="1"/>
  <c r="BI258" i="4" s="1"/>
  <c r="BH258" i="4" s="1"/>
  <c r="BG258" i="4" s="1"/>
  <c r="BF258" i="4" s="1"/>
  <c r="BE258" i="4" s="1"/>
  <c r="BN265" i="4"/>
  <c r="BN278" i="4"/>
  <c r="BN299" i="4"/>
  <c r="BN306" i="4"/>
  <c r="BM306" i="4" s="1"/>
  <c r="BL306" i="4" s="1"/>
  <c r="BK306" i="4" s="1"/>
  <c r="BJ306" i="4" s="1"/>
  <c r="BI306" i="4" s="1"/>
  <c r="BH306" i="4" s="1"/>
  <c r="BG306" i="4" s="1"/>
  <c r="BF306" i="4" s="1"/>
  <c r="BE306" i="4" s="1"/>
  <c r="BN207" i="4"/>
  <c r="BN279" i="4"/>
  <c r="BN349" i="4"/>
  <c r="BN329" i="4"/>
  <c r="BM329" i="4" s="1"/>
  <c r="BL329" i="4" s="1"/>
  <c r="BK329" i="4" s="1"/>
  <c r="BJ329" i="4" s="1"/>
  <c r="BI329" i="4" s="1"/>
  <c r="BH329" i="4" s="1"/>
  <c r="BG329" i="4" s="1"/>
  <c r="BF329" i="4" s="1"/>
  <c r="BE329" i="4" s="1"/>
  <c r="BN304" i="4"/>
  <c r="BN269" i="4"/>
  <c r="BM269" i="4" s="1"/>
  <c r="BL269" i="4" s="1"/>
  <c r="BK269" i="4" s="1"/>
  <c r="BJ269" i="4" s="1"/>
  <c r="BI269" i="4" s="1"/>
  <c r="BH269" i="4" s="1"/>
  <c r="BG269" i="4" s="1"/>
  <c r="BF269" i="4" s="1"/>
  <c r="BE269" i="4" s="1"/>
  <c r="BN392" i="4"/>
  <c r="BN293" i="4"/>
  <c r="BM293" i="4" s="1"/>
  <c r="BL293" i="4" s="1"/>
  <c r="BK293" i="4" s="1"/>
  <c r="BJ293" i="4" s="1"/>
  <c r="BI293" i="4" s="1"/>
  <c r="BH293" i="4" s="1"/>
  <c r="BG293" i="4" s="1"/>
  <c r="BF293" i="4" s="1"/>
  <c r="BE293" i="4" s="1"/>
  <c r="BN389" i="4"/>
  <c r="BN370" i="4"/>
  <c r="BM370" i="4" s="1"/>
  <c r="BL370" i="4" s="1"/>
  <c r="BK370" i="4" s="1"/>
  <c r="BJ370" i="4" s="1"/>
  <c r="BI370" i="4" s="1"/>
  <c r="BH370" i="4" s="1"/>
  <c r="BG370" i="4" s="1"/>
  <c r="BF370" i="4" s="1"/>
  <c r="BE370" i="4" s="1"/>
  <c r="BN340" i="4"/>
  <c r="BN399" i="4"/>
  <c r="BM399" i="4" s="1"/>
  <c r="BL399" i="4" s="1"/>
  <c r="BK399" i="4" s="1"/>
  <c r="BJ399" i="4" s="1"/>
  <c r="BI399" i="4" s="1"/>
  <c r="BH399" i="4" s="1"/>
  <c r="BG399" i="4" s="1"/>
  <c r="BF399" i="4" s="1"/>
  <c r="BE399" i="4" s="1"/>
  <c r="BN318" i="4"/>
  <c r="BN191" i="4"/>
  <c r="BM191" i="4" s="1"/>
  <c r="BL191" i="4" s="1"/>
  <c r="BK191" i="4" s="1"/>
  <c r="BJ191" i="4" s="1"/>
  <c r="BI191" i="4" s="1"/>
  <c r="BH191" i="4" s="1"/>
  <c r="BG191" i="4" s="1"/>
  <c r="BF191" i="4" s="1"/>
  <c r="BE191" i="4" s="1"/>
  <c r="BN307" i="4"/>
  <c r="BN436" i="4"/>
  <c r="BN411" i="4"/>
  <c r="BN250" i="4"/>
  <c r="BM250" i="4" s="1"/>
  <c r="BL250" i="4" s="1"/>
  <c r="BK250" i="4" s="1"/>
  <c r="BJ250" i="4" s="1"/>
  <c r="BI250" i="4" s="1"/>
  <c r="BH250" i="4" s="1"/>
  <c r="BG250" i="4" s="1"/>
  <c r="BF250" i="4" s="1"/>
  <c r="BE250" i="4" s="1"/>
  <c r="BN334" i="4"/>
  <c r="BN455" i="4"/>
  <c r="BN450" i="4"/>
  <c r="BN522" i="4"/>
  <c r="BM522" i="4" s="1"/>
  <c r="BL522" i="4" s="1"/>
  <c r="BK522" i="4" s="1"/>
  <c r="BJ522" i="4" s="1"/>
  <c r="BI522" i="4" s="1"/>
  <c r="BH522" i="4" s="1"/>
  <c r="BG522" i="4" s="1"/>
  <c r="BF522" i="4" s="1"/>
  <c r="BE522" i="4" s="1"/>
  <c r="BN437" i="4"/>
  <c r="BN527" i="4"/>
  <c r="BN524" i="4"/>
  <c r="BN453" i="4"/>
  <c r="BM453" i="4" s="1"/>
  <c r="BL453" i="4" s="1"/>
  <c r="BK453" i="4" s="1"/>
  <c r="BJ453" i="4" s="1"/>
  <c r="BI453" i="4" s="1"/>
  <c r="BH453" i="4" s="1"/>
  <c r="BG453" i="4" s="1"/>
  <c r="BF453" i="4" s="1"/>
  <c r="BE453" i="4" s="1"/>
  <c r="BN458" i="4"/>
  <c r="BN526" i="4"/>
  <c r="BN574" i="4"/>
  <c r="BN638" i="4"/>
  <c r="BM638" i="4" s="1"/>
  <c r="BL638" i="4" s="1"/>
  <c r="BK638" i="4" s="1"/>
  <c r="BJ638" i="4" s="1"/>
  <c r="BI638" i="4" s="1"/>
  <c r="BH638" i="4" s="1"/>
  <c r="BG638" i="4" s="1"/>
  <c r="BF638" i="4" s="1"/>
  <c r="BE638" i="4" s="1"/>
  <c r="BN480" i="4"/>
  <c r="BN579" i="4"/>
  <c r="BM579" i="4" s="1"/>
  <c r="BL579" i="4" s="1"/>
  <c r="BK579" i="4" s="1"/>
  <c r="BJ579" i="4" s="1"/>
  <c r="BI579" i="4" s="1"/>
  <c r="BH579" i="4" s="1"/>
  <c r="BG579" i="4" s="1"/>
  <c r="BF579" i="4" s="1"/>
  <c r="BE579" i="4" s="1"/>
  <c r="BN643" i="4"/>
  <c r="BN409" i="4"/>
  <c r="BN552" i="4"/>
  <c r="BM552" i="4" s="1"/>
  <c r="BL552" i="4" s="1"/>
  <c r="BK552" i="4" s="1"/>
  <c r="BJ552" i="4" s="1"/>
  <c r="BI552" i="4" s="1"/>
  <c r="BH552" i="4" s="1"/>
  <c r="BG552" i="4" s="1"/>
  <c r="BF552" i="4" s="1"/>
  <c r="BE552" i="4" s="1"/>
  <c r="BN613" i="4"/>
  <c r="BN677" i="4"/>
  <c r="BN34" i="4"/>
  <c r="BM34" i="4" s="1"/>
  <c r="BL34" i="4" s="1"/>
  <c r="BK34" i="4" s="1"/>
  <c r="BJ34" i="4" s="1"/>
  <c r="BI34" i="4" s="1"/>
  <c r="BH34" i="4" s="1"/>
  <c r="BG34" i="4" s="1"/>
  <c r="BF34" i="4" s="1"/>
  <c r="BE34" i="4" s="1"/>
  <c r="BN36" i="4"/>
  <c r="BM36" i="4" s="1"/>
  <c r="BL36" i="4" s="1"/>
  <c r="BK36" i="4" s="1"/>
  <c r="BJ36" i="4" s="1"/>
  <c r="BI36" i="4" s="1"/>
  <c r="BH36" i="4" s="1"/>
  <c r="BG36" i="4" s="1"/>
  <c r="BF36" i="4" s="1"/>
  <c r="BE36" i="4" s="1"/>
  <c r="BN55" i="4"/>
  <c r="BN73" i="4"/>
  <c r="BN68" i="4"/>
  <c r="BN74" i="4"/>
  <c r="BM74" i="4" s="1"/>
  <c r="BL74" i="4" s="1"/>
  <c r="BK74" i="4" s="1"/>
  <c r="BJ74" i="4" s="1"/>
  <c r="BI74" i="4" s="1"/>
  <c r="BH74" i="4" s="1"/>
  <c r="BG74" i="4" s="1"/>
  <c r="BF74" i="4" s="1"/>
  <c r="BE74" i="4" s="1"/>
  <c r="BN93" i="4"/>
  <c r="BN114" i="4"/>
  <c r="BN96" i="4"/>
  <c r="BN139" i="4"/>
  <c r="BM139" i="4" s="1"/>
  <c r="BL139" i="4" s="1"/>
  <c r="BK139" i="4" s="1"/>
  <c r="BJ139" i="4" s="1"/>
  <c r="BI139" i="4" s="1"/>
  <c r="BH139" i="4" s="1"/>
  <c r="BG139" i="4" s="1"/>
  <c r="BF139" i="4" s="1"/>
  <c r="BE139" i="4" s="1"/>
  <c r="BN107" i="4"/>
  <c r="BN138" i="4"/>
  <c r="BN151" i="4"/>
  <c r="BM151" i="4" s="1"/>
  <c r="BL151" i="4" s="1"/>
  <c r="BK151" i="4" s="1"/>
  <c r="BJ151" i="4" s="1"/>
  <c r="BI151" i="4" s="1"/>
  <c r="BH151" i="4" s="1"/>
  <c r="BG151" i="4" s="1"/>
  <c r="BF151" i="4" s="1"/>
  <c r="BE151" i="4" s="1"/>
  <c r="BN161" i="4"/>
  <c r="BM161" i="4" s="1"/>
  <c r="BL161" i="4" s="1"/>
  <c r="BK161" i="4" s="1"/>
  <c r="BJ161" i="4" s="1"/>
  <c r="BI161" i="4" s="1"/>
  <c r="BH161" i="4" s="1"/>
  <c r="BG161" i="4" s="1"/>
  <c r="BF161" i="4" s="1"/>
  <c r="BE161" i="4" s="1"/>
  <c r="BN153" i="4"/>
  <c r="BN152" i="4"/>
  <c r="BN170" i="4"/>
  <c r="BN205" i="4"/>
  <c r="BM205" i="4" s="1"/>
  <c r="BL205" i="4" s="1"/>
  <c r="BK205" i="4" s="1"/>
  <c r="BJ205" i="4" s="1"/>
  <c r="BI205" i="4" s="1"/>
  <c r="BH205" i="4" s="1"/>
  <c r="BG205" i="4" s="1"/>
  <c r="BF205" i="4" s="1"/>
  <c r="BE205" i="4" s="1"/>
  <c r="BN202" i="4"/>
  <c r="BM202" i="4" s="1"/>
  <c r="BL202" i="4" s="1"/>
  <c r="BK202" i="4" s="1"/>
  <c r="BJ202" i="4" s="1"/>
  <c r="BI202" i="4" s="1"/>
  <c r="BH202" i="4" s="1"/>
  <c r="BG202" i="4" s="1"/>
  <c r="BF202" i="4" s="1"/>
  <c r="BE202" i="4" s="1"/>
  <c r="BN164" i="4"/>
  <c r="BN201" i="4"/>
  <c r="BN211" i="4"/>
  <c r="BN208" i="4"/>
  <c r="BM208" i="4" s="1"/>
  <c r="BL208" i="4" s="1"/>
  <c r="BK208" i="4" s="1"/>
  <c r="BJ208" i="4" s="1"/>
  <c r="BI208" i="4" s="1"/>
  <c r="BH208" i="4" s="1"/>
  <c r="BG208" i="4" s="1"/>
  <c r="BF208" i="4" s="1"/>
  <c r="BE208" i="4" s="1"/>
  <c r="BN252" i="4"/>
  <c r="BN222" i="4"/>
  <c r="BM222" i="4" s="1"/>
  <c r="BL222" i="4" s="1"/>
  <c r="BK222" i="4" s="1"/>
  <c r="BJ222" i="4" s="1"/>
  <c r="BI222" i="4" s="1"/>
  <c r="BH222" i="4" s="1"/>
  <c r="BG222" i="4" s="1"/>
  <c r="BF222" i="4" s="1"/>
  <c r="BE222" i="4" s="1"/>
  <c r="BN239" i="4"/>
  <c r="BN268" i="4"/>
  <c r="BM268" i="4" s="1"/>
  <c r="BL268" i="4" s="1"/>
  <c r="BK268" i="4" s="1"/>
  <c r="BJ268" i="4" s="1"/>
  <c r="BI268" i="4" s="1"/>
  <c r="BH268" i="4" s="1"/>
  <c r="BG268" i="4" s="1"/>
  <c r="BF268" i="4" s="1"/>
  <c r="BE268" i="4" s="1"/>
  <c r="BN273" i="4"/>
  <c r="BN286" i="4"/>
  <c r="BN175" i="4"/>
  <c r="BN314" i="4"/>
  <c r="BM314" i="4" s="1"/>
  <c r="BL314" i="4" s="1"/>
  <c r="BK314" i="4" s="1"/>
  <c r="BJ314" i="4" s="1"/>
  <c r="BI314" i="4" s="1"/>
  <c r="BH314" i="4" s="1"/>
  <c r="BG314" i="4" s="1"/>
  <c r="BF314" i="4" s="1"/>
  <c r="BE314" i="4" s="1"/>
  <c r="BN303" i="4"/>
  <c r="BN288" i="4"/>
  <c r="BN271" i="4"/>
  <c r="BN338" i="4"/>
  <c r="BM338" i="4" s="1"/>
  <c r="BL338" i="4" s="1"/>
  <c r="BK338" i="4" s="1"/>
  <c r="BJ338" i="4" s="1"/>
  <c r="BI338" i="4" s="1"/>
  <c r="BH338" i="4" s="1"/>
  <c r="BG338" i="4" s="1"/>
  <c r="BF338" i="4" s="1"/>
  <c r="BE338" i="4" s="1"/>
  <c r="BN312" i="4"/>
  <c r="BM312" i="4" s="1"/>
  <c r="BL312" i="4" s="1"/>
  <c r="BK312" i="4" s="1"/>
  <c r="BJ312" i="4" s="1"/>
  <c r="BI312" i="4" s="1"/>
  <c r="BH312" i="4" s="1"/>
  <c r="BG312" i="4" s="1"/>
  <c r="BF312" i="4" s="1"/>
  <c r="BE312" i="4" s="1"/>
  <c r="BN277" i="4"/>
  <c r="BM277" i="4" s="1"/>
  <c r="BL277" i="4" s="1"/>
  <c r="BK277" i="4" s="1"/>
  <c r="BJ277" i="4" s="1"/>
  <c r="BI277" i="4" s="1"/>
  <c r="BH277" i="4" s="1"/>
  <c r="BG277" i="4" s="1"/>
  <c r="BF277" i="4" s="1"/>
  <c r="BE277" i="4" s="1"/>
  <c r="BN400" i="4"/>
  <c r="BN294" i="4"/>
  <c r="BM294" i="4" s="1"/>
  <c r="BL294" i="4" s="1"/>
  <c r="BK294" i="4" s="1"/>
  <c r="BJ294" i="4" s="1"/>
  <c r="BI294" i="4" s="1"/>
  <c r="BH294" i="4" s="1"/>
  <c r="BG294" i="4" s="1"/>
  <c r="BF294" i="4" s="1"/>
  <c r="BE294" i="4" s="1"/>
  <c r="BN397" i="4"/>
  <c r="BN378" i="4"/>
  <c r="BN343" i="4"/>
  <c r="BM343" i="4" s="1"/>
  <c r="BL343" i="4" s="1"/>
  <c r="BK343" i="4" s="1"/>
  <c r="BJ343" i="4" s="1"/>
  <c r="BI343" i="4" s="1"/>
  <c r="BH343" i="4" s="1"/>
  <c r="BG343" i="4" s="1"/>
  <c r="BF343" i="4" s="1"/>
  <c r="BE343" i="4" s="1"/>
  <c r="BN407" i="4"/>
  <c r="BN366" i="4"/>
  <c r="BN263" i="4"/>
  <c r="BM263" i="4" s="1"/>
  <c r="BL263" i="4" s="1"/>
  <c r="BK263" i="4" s="1"/>
  <c r="BJ263" i="4" s="1"/>
  <c r="BI263" i="4" s="1"/>
  <c r="BH263" i="4" s="1"/>
  <c r="BG263" i="4" s="1"/>
  <c r="BF263" i="4" s="1"/>
  <c r="BE263" i="4" s="1"/>
  <c r="BN309" i="4"/>
  <c r="BN446" i="4"/>
  <c r="BN425" i="4"/>
  <c r="BN403" i="4"/>
  <c r="BM403" i="4" s="1"/>
  <c r="BL403" i="4" s="1"/>
  <c r="BK403" i="4" s="1"/>
  <c r="BJ403" i="4" s="1"/>
  <c r="BI403" i="4" s="1"/>
  <c r="BH403" i="4" s="1"/>
  <c r="BG403" i="4" s="1"/>
  <c r="BF403" i="4" s="1"/>
  <c r="BE403" i="4" s="1"/>
  <c r="BN379" i="4"/>
  <c r="BN463" i="4"/>
  <c r="BN466" i="4"/>
  <c r="BN530" i="4"/>
  <c r="BM530" i="4" s="1"/>
  <c r="BL530" i="4" s="1"/>
  <c r="BK530" i="4" s="1"/>
  <c r="BJ530" i="4" s="1"/>
  <c r="BI530" i="4" s="1"/>
  <c r="BH530" i="4" s="1"/>
  <c r="BG530" i="4" s="1"/>
  <c r="BF530" i="4" s="1"/>
  <c r="BE530" i="4" s="1"/>
  <c r="BN460" i="4"/>
  <c r="BN535" i="4"/>
  <c r="BN532" i="4"/>
  <c r="BN464" i="4"/>
  <c r="BN468" i="4"/>
  <c r="BN534" i="4"/>
  <c r="BM534" i="4" s="1"/>
  <c r="BL534" i="4" s="1"/>
  <c r="BK534" i="4" s="1"/>
  <c r="BJ534" i="4" s="1"/>
  <c r="BI534" i="4" s="1"/>
  <c r="BH534" i="4" s="1"/>
  <c r="BG534" i="4" s="1"/>
  <c r="BF534" i="4" s="1"/>
  <c r="BE534" i="4" s="1"/>
  <c r="BN582" i="4"/>
  <c r="BN646" i="4"/>
  <c r="BN512" i="4"/>
  <c r="BN587" i="4"/>
  <c r="BM587" i="4" s="1"/>
  <c r="BL587" i="4" s="1"/>
  <c r="BK587" i="4" s="1"/>
  <c r="BJ587" i="4" s="1"/>
  <c r="BI587" i="4" s="1"/>
  <c r="BH587" i="4" s="1"/>
  <c r="BG587" i="4" s="1"/>
  <c r="BF587" i="4" s="1"/>
  <c r="BE587" i="4" s="1"/>
  <c r="BN442" i="4"/>
  <c r="BN452" i="4"/>
  <c r="BN557" i="4"/>
  <c r="BN621" i="4"/>
  <c r="BM621" i="4" s="1"/>
  <c r="BL621" i="4" s="1"/>
  <c r="BK621" i="4" s="1"/>
  <c r="BJ621" i="4" s="1"/>
  <c r="BI621" i="4" s="1"/>
  <c r="BH621" i="4" s="1"/>
  <c r="BG621" i="4" s="1"/>
  <c r="BF621" i="4" s="1"/>
  <c r="BE621" i="4" s="1"/>
  <c r="BN685" i="4"/>
  <c r="BN52" i="4"/>
  <c r="BN78" i="4"/>
  <c r="BN113" i="4"/>
  <c r="BN149" i="4"/>
  <c r="BN169" i="4"/>
  <c r="BN145" i="4"/>
  <c r="BN128" i="4"/>
  <c r="BN184" i="4"/>
  <c r="BM184" i="4" s="1"/>
  <c r="BL184" i="4" s="1"/>
  <c r="BK184" i="4" s="1"/>
  <c r="BJ184" i="4" s="1"/>
  <c r="BI184" i="4" s="1"/>
  <c r="BH184" i="4" s="1"/>
  <c r="BG184" i="4" s="1"/>
  <c r="BF184" i="4" s="1"/>
  <c r="BE184" i="4" s="1"/>
  <c r="BN241" i="4"/>
  <c r="BM241" i="4" s="1"/>
  <c r="BL241" i="4" s="1"/>
  <c r="BK241" i="4" s="1"/>
  <c r="BJ241" i="4" s="1"/>
  <c r="BI241" i="4" s="1"/>
  <c r="BH241" i="4" s="1"/>
  <c r="BG241" i="4" s="1"/>
  <c r="BF241" i="4" s="1"/>
  <c r="BE241" i="4" s="1"/>
  <c r="BN228" i="4"/>
  <c r="BM228" i="4" s="1"/>
  <c r="BL228" i="4" s="1"/>
  <c r="BK228" i="4" s="1"/>
  <c r="BJ228" i="4" s="1"/>
  <c r="BI228" i="4" s="1"/>
  <c r="BH228" i="4" s="1"/>
  <c r="BG228" i="4" s="1"/>
  <c r="BF228" i="4" s="1"/>
  <c r="BE228" i="4" s="1"/>
  <c r="BN259" i="4"/>
  <c r="BM259" i="4" s="1"/>
  <c r="BL259" i="4" s="1"/>
  <c r="BK259" i="4" s="1"/>
  <c r="BJ259" i="4" s="1"/>
  <c r="BI259" i="4" s="1"/>
  <c r="BH259" i="4" s="1"/>
  <c r="BG259" i="4" s="1"/>
  <c r="BF259" i="4" s="1"/>
  <c r="BE259" i="4" s="1"/>
  <c r="BN187" i="4"/>
  <c r="BN264" i="4"/>
  <c r="BN384" i="4"/>
  <c r="BN381" i="4"/>
  <c r="BM381" i="4" s="1"/>
  <c r="BL381" i="4" s="1"/>
  <c r="BK381" i="4" s="1"/>
  <c r="BJ381" i="4" s="1"/>
  <c r="BI381" i="4" s="1"/>
  <c r="BH381" i="4" s="1"/>
  <c r="BG381" i="4" s="1"/>
  <c r="BF381" i="4" s="1"/>
  <c r="BE381" i="4" s="1"/>
  <c r="BN325" i="4"/>
  <c r="BN315" i="4"/>
  <c r="BN280" i="4"/>
  <c r="BN331" i="4"/>
  <c r="BN326" i="4"/>
  <c r="BN445" i="4"/>
  <c r="BN412" i="4"/>
  <c r="BN500" i="4"/>
  <c r="BM500" i="4" s="1"/>
  <c r="BL500" i="4" s="1"/>
  <c r="BK500" i="4" s="1"/>
  <c r="BJ500" i="4" s="1"/>
  <c r="BI500" i="4" s="1"/>
  <c r="BH500" i="4" s="1"/>
  <c r="BG500" i="4" s="1"/>
  <c r="BF500" i="4" s="1"/>
  <c r="BE500" i="4" s="1"/>
  <c r="BN435" i="4"/>
  <c r="BN486" i="4"/>
  <c r="BN553" i="4"/>
  <c r="BN630" i="4"/>
  <c r="BN537" i="4"/>
  <c r="BN619" i="4"/>
  <c r="BN560" i="4"/>
  <c r="BM560" i="4" s="1"/>
  <c r="BL560" i="4" s="1"/>
  <c r="BK560" i="4" s="1"/>
  <c r="BJ560" i="4" s="1"/>
  <c r="BI560" i="4" s="1"/>
  <c r="BH560" i="4" s="1"/>
  <c r="BG560" i="4" s="1"/>
  <c r="BF560" i="4" s="1"/>
  <c r="BE560" i="4" s="1"/>
  <c r="BN573" i="4"/>
  <c r="BN653" i="4"/>
  <c r="BN531" i="4"/>
  <c r="BM531" i="4" s="1"/>
  <c r="BL531" i="4" s="1"/>
  <c r="BK531" i="4" s="1"/>
  <c r="BJ531" i="4" s="1"/>
  <c r="BI531" i="4" s="1"/>
  <c r="BH531" i="4" s="1"/>
  <c r="BG531" i="4" s="1"/>
  <c r="BF531" i="4" s="1"/>
  <c r="BE531" i="4" s="1"/>
  <c r="BN610" i="4"/>
  <c r="BM610" i="4" s="1"/>
  <c r="BL610" i="4" s="1"/>
  <c r="BK610" i="4" s="1"/>
  <c r="BJ610" i="4" s="1"/>
  <c r="BI610" i="4" s="1"/>
  <c r="BH610" i="4" s="1"/>
  <c r="BG610" i="4" s="1"/>
  <c r="BF610" i="4" s="1"/>
  <c r="BE610" i="4" s="1"/>
  <c r="BN620" i="4"/>
  <c r="BN704" i="4"/>
  <c r="BM704" i="4" s="1"/>
  <c r="BL704" i="4" s="1"/>
  <c r="BK704" i="4" s="1"/>
  <c r="BJ704" i="4" s="1"/>
  <c r="BI704" i="4" s="1"/>
  <c r="BH704" i="4" s="1"/>
  <c r="BG704" i="4" s="1"/>
  <c r="BF704" i="4" s="1"/>
  <c r="BE704" i="4" s="1"/>
  <c r="BN652" i="4"/>
  <c r="BM652" i="4" s="1"/>
  <c r="BL652" i="4" s="1"/>
  <c r="BK652" i="4" s="1"/>
  <c r="BJ652" i="4" s="1"/>
  <c r="BI652" i="4" s="1"/>
  <c r="BH652" i="4" s="1"/>
  <c r="BG652" i="4" s="1"/>
  <c r="BF652" i="4" s="1"/>
  <c r="BE652" i="4" s="1"/>
  <c r="BN520" i="4"/>
  <c r="BN673" i="4"/>
  <c r="BN25" i="4"/>
  <c r="BN48" i="4"/>
  <c r="BN65" i="4"/>
  <c r="BN105" i="4"/>
  <c r="BN104" i="4"/>
  <c r="BM104" i="4" s="1"/>
  <c r="BL104" i="4" s="1"/>
  <c r="BK104" i="4" s="1"/>
  <c r="BJ104" i="4" s="1"/>
  <c r="BI104" i="4" s="1"/>
  <c r="BH104" i="4" s="1"/>
  <c r="BG104" i="4" s="1"/>
  <c r="BF104" i="4" s="1"/>
  <c r="BE104" i="4" s="1"/>
  <c r="BN122" i="4"/>
  <c r="BN166" i="4"/>
  <c r="BN178" i="4"/>
  <c r="BN137" i="4"/>
  <c r="BM137" i="4" s="1"/>
  <c r="BL137" i="4" s="1"/>
  <c r="BK137" i="4" s="1"/>
  <c r="BJ137" i="4" s="1"/>
  <c r="BI137" i="4" s="1"/>
  <c r="BH137" i="4" s="1"/>
  <c r="BG137" i="4" s="1"/>
  <c r="BF137" i="4" s="1"/>
  <c r="BE137" i="4" s="1"/>
  <c r="BN199" i="4"/>
  <c r="BN227" i="4"/>
  <c r="BN251" i="4"/>
  <c r="BM251" i="4" s="1"/>
  <c r="BL251" i="4" s="1"/>
  <c r="BK251" i="4" s="1"/>
  <c r="BJ251" i="4" s="1"/>
  <c r="BI251" i="4" s="1"/>
  <c r="BH251" i="4" s="1"/>
  <c r="BG251" i="4" s="1"/>
  <c r="BF251" i="4" s="1"/>
  <c r="BE251" i="4" s="1"/>
  <c r="BN282" i="4"/>
  <c r="BN300" i="4"/>
  <c r="BN297" i="4"/>
  <c r="BN408" i="4"/>
  <c r="BN405" i="4"/>
  <c r="BN351" i="4"/>
  <c r="BM351" i="4" s="1"/>
  <c r="BL351" i="4" s="1"/>
  <c r="BK351" i="4" s="1"/>
  <c r="BJ351" i="4" s="1"/>
  <c r="BI351" i="4" s="1"/>
  <c r="BH351" i="4" s="1"/>
  <c r="BG351" i="4" s="1"/>
  <c r="BF351" i="4" s="1"/>
  <c r="BE351" i="4" s="1"/>
  <c r="BN374" i="4"/>
  <c r="BM374" i="4" s="1"/>
  <c r="BL374" i="4" s="1"/>
  <c r="BK374" i="4" s="1"/>
  <c r="BJ374" i="4" s="1"/>
  <c r="BI374" i="4" s="1"/>
  <c r="BH374" i="4" s="1"/>
  <c r="BG374" i="4" s="1"/>
  <c r="BF374" i="4" s="1"/>
  <c r="BE374" i="4" s="1"/>
  <c r="BN317" i="4"/>
  <c r="BM317" i="4" s="1"/>
  <c r="BL317" i="4" s="1"/>
  <c r="BK317" i="4" s="1"/>
  <c r="BJ317" i="4" s="1"/>
  <c r="BI317" i="4" s="1"/>
  <c r="BH317" i="4" s="1"/>
  <c r="BG317" i="4" s="1"/>
  <c r="BF317" i="4" s="1"/>
  <c r="BE317" i="4" s="1"/>
  <c r="BN443" i="4"/>
  <c r="BM443" i="4" s="1"/>
  <c r="BL443" i="4" s="1"/>
  <c r="BK443" i="4" s="1"/>
  <c r="BJ443" i="4" s="1"/>
  <c r="BI443" i="4" s="1"/>
  <c r="BH443" i="4" s="1"/>
  <c r="BG443" i="4" s="1"/>
  <c r="BF443" i="4" s="1"/>
  <c r="BE443" i="4" s="1"/>
  <c r="BN393" i="4"/>
  <c r="BN481" i="4"/>
  <c r="BM481" i="4" s="1"/>
  <c r="BL481" i="4" s="1"/>
  <c r="BK481" i="4" s="1"/>
  <c r="BJ481" i="4" s="1"/>
  <c r="BI481" i="4" s="1"/>
  <c r="BH481" i="4" s="1"/>
  <c r="BG481" i="4" s="1"/>
  <c r="BF481" i="4" s="1"/>
  <c r="BE481" i="4" s="1"/>
  <c r="BN474" i="4"/>
  <c r="BN508" i="4"/>
  <c r="BM508" i="4" s="1"/>
  <c r="BL508" i="4" s="1"/>
  <c r="BK508" i="4" s="1"/>
  <c r="BJ508" i="4" s="1"/>
  <c r="BI508" i="4" s="1"/>
  <c r="BH508" i="4" s="1"/>
  <c r="BG508" i="4" s="1"/>
  <c r="BF508" i="4" s="1"/>
  <c r="BE508" i="4" s="1"/>
  <c r="BN43" i="4"/>
  <c r="BM43" i="4" s="1"/>
  <c r="BL43" i="4" s="1"/>
  <c r="BK43" i="4" s="1"/>
  <c r="BJ43" i="4" s="1"/>
  <c r="BI43" i="4" s="1"/>
  <c r="BH43" i="4" s="1"/>
  <c r="BG43" i="4" s="1"/>
  <c r="BF43" i="4" s="1"/>
  <c r="BE43" i="4" s="1"/>
  <c r="BN81" i="4"/>
  <c r="BN102" i="4"/>
  <c r="BN109" i="4"/>
  <c r="BM109" i="4" s="1"/>
  <c r="BL109" i="4" s="1"/>
  <c r="BK109" i="4" s="1"/>
  <c r="BJ109" i="4" s="1"/>
  <c r="BI109" i="4" s="1"/>
  <c r="BH109" i="4" s="1"/>
  <c r="BG109" i="4" s="1"/>
  <c r="BF109" i="4" s="1"/>
  <c r="BE109" i="4" s="1"/>
  <c r="BN146" i="4"/>
  <c r="BM146" i="4" s="1"/>
  <c r="BL146" i="4" s="1"/>
  <c r="BK146" i="4" s="1"/>
  <c r="BJ146" i="4" s="1"/>
  <c r="BI146" i="4" s="1"/>
  <c r="BH146" i="4" s="1"/>
  <c r="BG146" i="4" s="1"/>
  <c r="BF146" i="4" s="1"/>
  <c r="BE146" i="4" s="1"/>
  <c r="BN182" i="4"/>
  <c r="BN167" i="4"/>
  <c r="BN180" i="4"/>
  <c r="BM180" i="4" s="1"/>
  <c r="BL180" i="4" s="1"/>
  <c r="BK180" i="4" s="1"/>
  <c r="BJ180" i="4" s="1"/>
  <c r="BI180" i="4" s="1"/>
  <c r="BH180" i="4" s="1"/>
  <c r="BG180" i="4" s="1"/>
  <c r="BF180" i="4" s="1"/>
  <c r="BE180" i="4" s="1"/>
  <c r="BN216" i="4"/>
  <c r="BM216" i="4" s="1"/>
  <c r="BL216" i="4" s="1"/>
  <c r="BK216" i="4" s="1"/>
  <c r="BJ216" i="4" s="1"/>
  <c r="BI216" i="4" s="1"/>
  <c r="BH216" i="4" s="1"/>
  <c r="BG216" i="4" s="1"/>
  <c r="BF216" i="4" s="1"/>
  <c r="BE216" i="4" s="1"/>
  <c r="BN159" i="4"/>
  <c r="BM159" i="4" s="1"/>
  <c r="BL159" i="4" s="1"/>
  <c r="BK159" i="4" s="1"/>
  <c r="BJ159" i="4" s="1"/>
  <c r="BI159" i="4" s="1"/>
  <c r="BH159" i="4" s="1"/>
  <c r="BG159" i="4" s="1"/>
  <c r="BF159" i="4" s="1"/>
  <c r="BE159" i="4" s="1"/>
  <c r="BN281" i="4"/>
  <c r="BM281" i="4" s="1"/>
  <c r="BL281" i="4" s="1"/>
  <c r="BK281" i="4" s="1"/>
  <c r="BJ281" i="4" s="1"/>
  <c r="BI281" i="4" s="1"/>
  <c r="BH281" i="4" s="1"/>
  <c r="BG281" i="4" s="1"/>
  <c r="BF281" i="4" s="1"/>
  <c r="BE281" i="4" s="1"/>
  <c r="BN296" i="4"/>
  <c r="BN324" i="4"/>
  <c r="BN320" i="4"/>
  <c r="BN424" i="4"/>
  <c r="BN333" i="4"/>
  <c r="BN367" i="4"/>
  <c r="BN390" i="4"/>
  <c r="BM390" i="4" s="1"/>
  <c r="BL390" i="4" s="1"/>
  <c r="BK390" i="4" s="1"/>
  <c r="BJ390" i="4" s="1"/>
  <c r="BI390" i="4" s="1"/>
  <c r="BH390" i="4" s="1"/>
  <c r="BG390" i="4" s="1"/>
  <c r="BF390" i="4" s="1"/>
  <c r="BE390" i="4" s="1"/>
  <c r="BN369" i="4"/>
  <c r="BN459" i="4"/>
  <c r="BN427" i="4"/>
  <c r="BN490" i="4"/>
  <c r="BN495" i="4"/>
  <c r="BN516" i="4"/>
  <c r="BN497" i="4"/>
  <c r="BN502" i="4"/>
  <c r="BN566" i="4"/>
  <c r="BN662" i="4"/>
  <c r="BN555" i="4"/>
  <c r="BN635" i="4"/>
  <c r="BN493" i="4"/>
  <c r="BM493" i="4" s="1"/>
  <c r="BL493" i="4" s="1"/>
  <c r="BK493" i="4" s="1"/>
  <c r="BJ493" i="4" s="1"/>
  <c r="BI493" i="4" s="1"/>
  <c r="BH493" i="4" s="1"/>
  <c r="BG493" i="4" s="1"/>
  <c r="BF493" i="4" s="1"/>
  <c r="BE493" i="4" s="1"/>
  <c r="BN589" i="4"/>
  <c r="BM589" i="4" s="1"/>
  <c r="BL589" i="4" s="1"/>
  <c r="BK589" i="4" s="1"/>
  <c r="BJ589" i="4" s="1"/>
  <c r="BI589" i="4" s="1"/>
  <c r="BH589" i="4" s="1"/>
  <c r="BG589" i="4" s="1"/>
  <c r="BF589" i="4" s="1"/>
  <c r="BE589" i="4" s="1"/>
  <c r="BN669" i="4"/>
  <c r="BM669" i="4" s="1"/>
  <c r="BL669" i="4" s="1"/>
  <c r="BK669" i="4" s="1"/>
  <c r="BJ669" i="4" s="1"/>
  <c r="BI669" i="4" s="1"/>
  <c r="BH669" i="4" s="1"/>
  <c r="BG669" i="4" s="1"/>
  <c r="BF669" i="4" s="1"/>
  <c r="BE669" i="4" s="1"/>
  <c r="BN562" i="4"/>
  <c r="BN626" i="4"/>
  <c r="BN649" i="4"/>
  <c r="BM649" i="4" s="1"/>
  <c r="BL649" i="4" s="1"/>
  <c r="BK649" i="4" s="1"/>
  <c r="BJ649" i="4" s="1"/>
  <c r="BI649" i="4" s="1"/>
  <c r="BH649" i="4" s="1"/>
  <c r="BG649" i="4" s="1"/>
  <c r="BF649" i="4" s="1"/>
  <c r="BE649" i="4" s="1"/>
  <c r="BN477" i="4"/>
  <c r="BM477" i="4" s="1"/>
  <c r="BL477" i="4" s="1"/>
  <c r="BK477" i="4" s="1"/>
  <c r="BJ477" i="4" s="1"/>
  <c r="BI477" i="4" s="1"/>
  <c r="BH477" i="4" s="1"/>
  <c r="BG477" i="4" s="1"/>
  <c r="BF477" i="4" s="1"/>
  <c r="BE477" i="4" s="1"/>
  <c r="BN666" i="4"/>
  <c r="BN592" i="4"/>
  <c r="BN687" i="4"/>
  <c r="BM687" i="4" s="1"/>
  <c r="BL687" i="4" s="1"/>
  <c r="BK687" i="4" s="1"/>
  <c r="BJ687" i="4" s="1"/>
  <c r="BI687" i="4" s="1"/>
  <c r="BH687" i="4" s="1"/>
  <c r="BG687" i="4" s="1"/>
  <c r="BF687" i="4" s="1"/>
  <c r="BE687" i="4" s="1"/>
  <c r="BN607" i="4"/>
  <c r="BM607" i="4" s="1"/>
  <c r="BL607" i="4" s="1"/>
  <c r="BK607" i="4" s="1"/>
  <c r="BJ607" i="4" s="1"/>
  <c r="BI607" i="4" s="1"/>
  <c r="BH607" i="4" s="1"/>
  <c r="BG607" i="4" s="1"/>
  <c r="BF607" i="4" s="1"/>
  <c r="BE607" i="4" s="1"/>
  <c r="BN703" i="4"/>
  <c r="BN644" i="4"/>
  <c r="BN525" i="4"/>
  <c r="BM525" i="4" s="1"/>
  <c r="BL525" i="4" s="1"/>
  <c r="BK525" i="4" s="1"/>
  <c r="BJ525" i="4" s="1"/>
  <c r="BI525" i="4" s="1"/>
  <c r="BH525" i="4" s="1"/>
  <c r="BG525" i="4" s="1"/>
  <c r="BF525" i="4" s="1"/>
  <c r="BE525" i="4" s="1"/>
  <c r="BN632" i="4"/>
  <c r="BM632" i="4" s="1"/>
  <c r="BL632" i="4" s="1"/>
  <c r="BK632" i="4" s="1"/>
  <c r="BJ632" i="4" s="1"/>
  <c r="BI632" i="4" s="1"/>
  <c r="BH632" i="4" s="1"/>
  <c r="BG632" i="4" s="1"/>
  <c r="BF632" i="4" s="1"/>
  <c r="BE632" i="4" s="1"/>
  <c r="BN633" i="4"/>
  <c r="BN583" i="4"/>
  <c r="BN509" i="4"/>
  <c r="BM509" i="4" s="1"/>
  <c r="BL509" i="4" s="1"/>
  <c r="BK509" i="4" s="1"/>
  <c r="BJ509" i="4" s="1"/>
  <c r="BI509" i="4" s="1"/>
  <c r="BH509" i="4" s="1"/>
  <c r="BG509" i="4" s="1"/>
  <c r="BF509" i="4" s="1"/>
  <c r="BE509" i="4" s="1"/>
  <c r="BN599" i="4"/>
  <c r="BM599" i="4" s="1"/>
  <c r="BL599" i="4" s="1"/>
  <c r="BK599" i="4" s="1"/>
  <c r="BJ599" i="4" s="1"/>
  <c r="BI599" i="4" s="1"/>
  <c r="BH599" i="4" s="1"/>
  <c r="BG599" i="4" s="1"/>
  <c r="BF599" i="4" s="1"/>
  <c r="BE599" i="4" s="1"/>
  <c r="CX8" i="4"/>
  <c r="CX17" i="4"/>
  <c r="CX25" i="4"/>
  <c r="CX36" i="4"/>
  <c r="CX51" i="4"/>
  <c r="CX89" i="4"/>
  <c r="CX105" i="4"/>
  <c r="CX115" i="4"/>
  <c r="CX123" i="4"/>
  <c r="CX131" i="4"/>
  <c r="CX139" i="4"/>
  <c r="CX147" i="4"/>
  <c r="CX155" i="4"/>
  <c r="CX163" i="4"/>
  <c r="CX171" i="4"/>
  <c r="CX53" i="4"/>
  <c r="CX61" i="4"/>
  <c r="CX69" i="4"/>
  <c r="CX77" i="4"/>
  <c r="CX108" i="4"/>
  <c r="BN2731" i="4"/>
  <c r="BN2699" i="4"/>
  <c r="BN2667" i="4"/>
  <c r="BN2635" i="4"/>
  <c r="CX176" i="4"/>
  <c r="BN2744" i="4"/>
  <c r="CX179" i="4"/>
  <c r="CX187" i="4"/>
  <c r="BN42" i="4"/>
  <c r="BN83" i="4"/>
  <c r="BN101" i="4"/>
  <c r="BM101" i="4" s="1"/>
  <c r="BL101" i="4" s="1"/>
  <c r="BK101" i="4" s="1"/>
  <c r="BJ101" i="4" s="1"/>
  <c r="BI101" i="4" s="1"/>
  <c r="BH101" i="4" s="1"/>
  <c r="BG101" i="4" s="1"/>
  <c r="BF101" i="4" s="1"/>
  <c r="BE101" i="4" s="1"/>
  <c r="BN123" i="4"/>
  <c r="BN119" i="4"/>
  <c r="BN155" i="4"/>
  <c r="BN189" i="4"/>
  <c r="BN204" i="4"/>
  <c r="BM204" i="4" s="1"/>
  <c r="BL204" i="4" s="1"/>
  <c r="BK204" i="4" s="1"/>
  <c r="BJ204" i="4" s="1"/>
  <c r="BI204" i="4" s="1"/>
  <c r="BH204" i="4" s="1"/>
  <c r="BG204" i="4" s="1"/>
  <c r="BF204" i="4" s="1"/>
  <c r="BE204" i="4" s="1"/>
  <c r="BN232" i="4"/>
  <c r="BM232" i="4" s="1"/>
  <c r="BL232" i="4" s="1"/>
  <c r="BK232" i="4" s="1"/>
  <c r="BJ232" i="4" s="1"/>
  <c r="BI232" i="4" s="1"/>
  <c r="BH232" i="4" s="1"/>
  <c r="BG232" i="4" s="1"/>
  <c r="BF232" i="4" s="1"/>
  <c r="BE232" i="4" s="1"/>
  <c r="BN223" i="4"/>
  <c r="BN257" i="4"/>
  <c r="BN322" i="4"/>
  <c r="BN341" i="4"/>
  <c r="BN345" i="4"/>
  <c r="BN61" i="4"/>
  <c r="BM61" i="4" s="1"/>
  <c r="BL61" i="4" s="1"/>
  <c r="BK61" i="4" s="1"/>
  <c r="BJ61" i="4" s="1"/>
  <c r="BI61" i="4" s="1"/>
  <c r="BH61" i="4" s="1"/>
  <c r="BG61" i="4" s="1"/>
  <c r="BF61" i="4" s="1"/>
  <c r="BE61" i="4" s="1"/>
  <c r="BN59" i="4"/>
  <c r="BN98" i="4"/>
  <c r="BM98" i="4" s="1"/>
  <c r="BL98" i="4" s="1"/>
  <c r="BK98" i="4" s="1"/>
  <c r="BJ98" i="4" s="1"/>
  <c r="BI98" i="4" s="1"/>
  <c r="BH98" i="4" s="1"/>
  <c r="BG98" i="4" s="1"/>
  <c r="BF98" i="4" s="1"/>
  <c r="BE98" i="4" s="1"/>
  <c r="BN147" i="4"/>
  <c r="BN135" i="4"/>
  <c r="BM135" i="4" s="1"/>
  <c r="BL135" i="4" s="1"/>
  <c r="BK135" i="4" s="1"/>
  <c r="BJ135" i="4" s="1"/>
  <c r="BI135" i="4" s="1"/>
  <c r="BH135" i="4" s="1"/>
  <c r="BG135" i="4" s="1"/>
  <c r="BF135" i="4" s="1"/>
  <c r="BE135" i="4" s="1"/>
  <c r="BN160" i="4"/>
  <c r="BN213" i="4"/>
  <c r="BM213" i="4" s="1"/>
  <c r="BL213" i="4" s="1"/>
  <c r="BK213" i="4" s="1"/>
  <c r="BJ213" i="4" s="1"/>
  <c r="BI213" i="4" s="1"/>
  <c r="BH213" i="4" s="1"/>
  <c r="BG213" i="4" s="1"/>
  <c r="BF213" i="4" s="1"/>
  <c r="BE213" i="4" s="1"/>
  <c r="BN185" i="4"/>
  <c r="BM185" i="4" s="1"/>
  <c r="BL185" i="4" s="1"/>
  <c r="BK185" i="4" s="1"/>
  <c r="BJ185" i="4" s="1"/>
  <c r="BI185" i="4" s="1"/>
  <c r="BH185" i="4" s="1"/>
  <c r="BG185" i="4" s="1"/>
  <c r="BF185" i="4" s="1"/>
  <c r="BE185" i="4" s="1"/>
  <c r="BN255" i="4"/>
  <c r="BM255" i="4" s="1"/>
  <c r="BL255" i="4" s="1"/>
  <c r="BK255" i="4" s="1"/>
  <c r="BJ255" i="4" s="1"/>
  <c r="BI255" i="4" s="1"/>
  <c r="BH255" i="4" s="1"/>
  <c r="BG255" i="4" s="1"/>
  <c r="BF255" i="4" s="1"/>
  <c r="BE255" i="4" s="1"/>
  <c r="BN245" i="4"/>
  <c r="BN270" i="4"/>
  <c r="BM270" i="4" s="1"/>
  <c r="BL270" i="4" s="1"/>
  <c r="BK270" i="4" s="1"/>
  <c r="BJ270" i="4" s="1"/>
  <c r="BI270" i="4" s="1"/>
  <c r="BH270" i="4" s="1"/>
  <c r="BG270" i="4" s="1"/>
  <c r="BF270" i="4" s="1"/>
  <c r="BE270" i="4" s="1"/>
  <c r="BN347" i="4"/>
  <c r="BM347" i="4" s="1"/>
  <c r="BL347" i="4" s="1"/>
  <c r="BK347" i="4" s="1"/>
  <c r="BJ347" i="4" s="1"/>
  <c r="BI347" i="4" s="1"/>
  <c r="BH347" i="4" s="1"/>
  <c r="BG347" i="4" s="1"/>
  <c r="BF347" i="4" s="1"/>
  <c r="BE347" i="4" s="1"/>
  <c r="BN285" i="4"/>
  <c r="BM285" i="4" s="1"/>
  <c r="BL285" i="4" s="1"/>
  <c r="BK285" i="4" s="1"/>
  <c r="BJ285" i="4" s="1"/>
  <c r="BI285" i="4" s="1"/>
  <c r="BH285" i="4" s="1"/>
  <c r="BG285" i="4" s="1"/>
  <c r="BF285" i="4" s="1"/>
  <c r="BE285" i="4" s="1"/>
  <c r="BN230" i="4"/>
  <c r="BM230" i="4" s="1"/>
  <c r="BL230" i="4" s="1"/>
  <c r="BK230" i="4" s="1"/>
  <c r="BJ230" i="4" s="1"/>
  <c r="BI230" i="4" s="1"/>
  <c r="BH230" i="4" s="1"/>
  <c r="BG230" i="4" s="1"/>
  <c r="BF230" i="4" s="1"/>
  <c r="BE230" i="4" s="1"/>
  <c r="BN256" i="4"/>
  <c r="BM256" i="4" s="1"/>
  <c r="BL256" i="4" s="1"/>
  <c r="BK256" i="4" s="1"/>
  <c r="BJ256" i="4" s="1"/>
  <c r="BI256" i="4" s="1"/>
  <c r="BH256" i="4" s="1"/>
  <c r="BG256" i="4" s="1"/>
  <c r="BF256" i="4" s="1"/>
  <c r="BE256" i="4" s="1"/>
  <c r="BN364" i="4"/>
  <c r="BN391" i="4"/>
  <c r="BM391" i="4" s="1"/>
  <c r="BL391" i="4" s="1"/>
  <c r="BK391" i="4" s="1"/>
  <c r="BJ391" i="4" s="1"/>
  <c r="BI391" i="4" s="1"/>
  <c r="BH391" i="4" s="1"/>
  <c r="BG391" i="4" s="1"/>
  <c r="BF391" i="4" s="1"/>
  <c r="BE391" i="4" s="1"/>
  <c r="BN414" i="4"/>
  <c r="BN429" i="4"/>
  <c r="BM429" i="4" s="1"/>
  <c r="BL429" i="4" s="1"/>
  <c r="BK429" i="4" s="1"/>
  <c r="BJ429" i="4" s="1"/>
  <c r="BI429" i="4" s="1"/>
  <c r="BH429" i="4" s="1"/>
  <c r="BG429" i="4" s="1"/>
  <c r="BF429" i="4" s="1"/>
  <c r="BE429" i="4" s="1"/>
  <c r="BN483" i="4"/>
  <c r="BN447" i="4"/>
  <c r="BM447" i="4" s="1"/>
  <c r="BL447" i="4" s="1"/>
  <c r="BK447" i="4" s="1"/>
  <c r="BJ447" i="4" s="1"/>
  <c r="BI447" i="4" s="1"/>
  <c r="BH447" i="4" s="1"/>
  <c r="BG447" i="4" s="1"/>
  <c r="BF447" i="4" s="1"/>
  <c r="BE447" i="4" s="1"/>
  <c r="BN514" i="4"/>
  <c r="BM514" i="4" s="1"/>
  <c r="BL514" i="4" s="1"/>
  <c r="BK514" i="4" s="1"/>
  <c r="BJ514" i="4" s="1"/>
  <c r="BI514" i="4" s="1"/>
  <c r="BH514" i="4" s="1"/>
  <c r="BG514" i="4" s="1"/>
  <c r="BF514" i="4" s="1"/>
  <c r="BE514" i="4" s="1"/>
  <c r="BN519" i="4"/>
  <c r="BM519" i="4" s="1"/>
  <c r="BL519" i="4" s="1"/>
  <c r="BK519" i="4" s="1"/>
  <c r="BJ519" i="4" s="1"/>
  <c r="BI519" i="4" s="1"/>
  <c r="BH519" i="4" s="1"/>
  <c r="BG519" i="4" s="1"/>
  <c r="BF519" i="4" s="1"/>
  <c r="BE519" i="4" s="1"/>
  <c r="BN548" i="4"/>
  <c r="BN387" i="4"/>
  <c r="BN518" i="4"/>
  <c r="BN598" i="4"/>
  <c r="BM598" i="4" s="1"/>
  <c r="BL598" i="4" s="1"/>
  <c r="BK598" i="4" s="1"/>
  <c r="BJ598" i="4" s="1"/>
  <c r="BI598" i="4" s="1"/>
  <c r="BH598" i="4" s="1"/>
  <c r="BG598" i="4" s="1"/>
  <c r="BF598" i="4" s="1"/>
  <c r="BE598" i="4" s="1"/>
  <c r="BN678" i="4"/>
  <c r="BN571" i="4"/>
  <c r="BN517" i="4"/>
  <c r="BN499" i="4"/>
  <c r="BN605" i="4"/>
  <c r="BN465" i="4"/>
  <c r="BN578" i="4"/>
  <c r="BM578" i="4" s="1"/>
  <c r="BL578" i="4" s="1"/>
  <c r="BK578" i="4" s="1"/>
  <c r="BJ578" i="4" s="1"/>
  <c r="BI578" i="4" s="1"/>
  <c r="BH578" i="4" s="1"/>
  <c r="BG578" i="4" s="1"/>
  <c r="BF578" i="4" s="1"/>
  <c r="BE578" i="4" s="1"/>
  <c r="BN642" i="4"/>
  <c r="BN663" i="4"/>
  <c r="BM663" i="4" s="1"/>
  <c r="BL663" i="4" s="1"/>
  <c r="BK663" i="4" s="1"/>
  <c r="BJ663" i="4" s="1"/>
  <c r="BI663" i="4" s="1"/>
  <c r="BH663" i="4" s="1"/>
  <c r="BG663" i="4" s="1"/>
  <c r="BF663" i="4" s="1"/>
  <c r="BE663" i="4" s="1"/>
  <c r="BN593" i="4"/>
  <c r="BN692" i="4"/>
  <c r="BM692" i="4" s="1"/>
  <c r="BL692" i="4" s="1"/>
  <c r="BK692" i="4" s="1"/>
  <c r="BJ692" i="4" s="1"/>
  <c r="BI692" i="4" s="1"/>
  <c r="BH692" i="4" s="1"/>
  <c r="BG692" i="4" s="1"/>
  <c r="BF692" i="4" s="1"/>
  <c r="BE692" i="4" s="1"/>
  <c r="BN624" i="4"/>
  <c r="BN706" i="4"/>
  <c r="BN639" i="4"/>
  <c r="BN556" i="4"/>
  <c r="BM556" i="4" s="1"/>
  <c r="BL556" i="4" s="1"/>
  <c r="BK556" i="4" s="1"/>
  <c r="BJ556" i="4" s="1"/>
  <c r="BI556" i="4" s="1"/>
  <c r="BH556" i="4" s="1"/>
  <c r="BG556" i="4" s="1"/>
  <c r="BF556" i="4" s="1"/>
  <c r="BE556" i="4" s="1"/>
  <c r="BN665" i="4"/>
  <c r="BN547" i="4"/>
  <c r="BN664" i="4"/>
  <c r="BN336" i="4"/>
  <c r="BM336" i="4" s="1"/>
  <c r="BL336" i="4" s="1"/>
  <c r="BK336" i="4" s="1"/>
  <c r="BJ336" i="4" s="1"/>
  <c r="BI336" i="4" s="1"/>
  <c r="BH336" i="4" s="1"/>
  <c r="BG336" i="4" s="1"/>
  <c r="BF336" i="4" s="1"/>
  <c r="BE336" i="4" s="1"/>
  <c r="BN601" i="4"/>
  <c r="BN660" i="4"/>
  <c r="BM660" i="4" s="1"/>
  <c r="BL660" i="4" s="1"/>
  <c r="BK660" i="4" s="1"/>
  <c r="BJ660" i="4" s="1"/>
  <c r="BI660" i="4" s="1"/>
  <c r="BH660" i="4" s="1"/>
  <c r="BG660" i="4" s="1"/>
  <c r="BF660" i="4" s="1"/>
  <c r="BE660" i="4" s="1"/>
  <c r="BN705" i="4"/>
  <c r="BM705" i="4" s="1"/>
  <c r="BL705" i="4" s="1"/>
  <c r="BK705" i="4" s="1"/>
  <c r="BJ705" i="4" s="1"/>
  <c r="BI705" i="4" s="1"/>
  <c r="BH705" i="4" s="1"/>
  <c r="BG705" i="4" s="1"/>
  <c r="BF705" i="4" s="1"/>
  <c r="BE705" i="4" s="1"/>
  <c r="CX10" i="4"/>
  <c r="CX19" i="4"/>
  <c r="CX27" i="4"/>
  <c r="CX37" i="4"/>
  <c r="CX38" i="4"/>
  <c r="CX93" i="4"/>
  <c r="CX109" i="4"/>
  <c r="CX117" i="4"/>
  <c r="CX125" i="4"/>
  <c r="CX133" i="4"/>
  <c r="CX141" i="4"/>
  <c r="CX149" i="4"/>
  <c r="CX157" i="4"/>
  <c r="CX165" i="4"/>
  <c r="CX173" i="4"/>
  <c r="CX55" i="4"/>
  <c r="CX63" i="4"/>
  <c r="CX71" i="4"/>
  <c r="CX79" i="4"/>
  <c r="BN2755" i="4"/>
  <c r="BN2723" i="4"/>
  <c r="BN2691" i="4"/>
  <c r="BN2659" i="4"/>
  <c r="BN2627" i="4"/>
  <c r="CX88" i="4"/>
  <c r="CX94" i="4"/>
  <c r="CX181" i="4"/>
  <c r="CX189" i="4"/>
  <c r="CX197" i="4"/>
  <c r="BN49" i="4"/>
  <c r="BN72" i="4"/>
  <c r="BN88" i="4"/>
  <c r="BN108" i="4"/>
  <c r="BN118" i="4"/>
  <c r="BN176" i="4"/>
  <c r="BM176" i="4" s="1"/>
  <c r="BL176" i="4" s="1"/>
  <c r="BK176" i="4" s="1"/>
  <c r="BJ176" i="4" s="1"/>
  <c r="BI176" i="4" s="1"/>
  <c r="BH176" i="4" s="1"/>
  <c r="BG176" i="4" s="1"/>
  <c r="BF176" i="4" s="1"/>
  <c r="BE176" i="4" s="1"/>
  <c r="BN237" i="4"/>
  <c r="BM237" i="4" s="1"/>
  <c r="BL237" i="4" s="1"/>
  <c r="BK237" i="4" s="1"/>
  <c r="BJ237" i="4" s="1"/>
  <c r="BI237" i="4" s="1"/>
  <c r="BH237" i="4" s="1"/>
  <c r="BG237" i="4" s="1"/>
  <c r="BF237" i="4" s="1"/>
  <c r="BE237" i="4" s="1"/>
  <c r="BN209" i="4"/>
  <c r="BN235" i="4"/>
  <c r="BM235" i="4" s="1"/>
  <c r="BL235" i="4" s="1"/>
  <c r="BK235" i="4" s="1"/>
  <c r="BJ235" i="4" s="1"/>
  <c r="BI235" i="4" s="1"/>
  <c r="BH235" i="4" s="1"/>
  <c r="BG235" i="4" s="1"/>
  <c r="BF235" i="4" s="1"/>
  <c r="BE235" i="4" s="1"/>
  <c r="BN220" i="4"/>
  <c r="BN225" i="4"/>
  <c r="BN363" i="4"/>
  <c r="BN305" i="4"/>
  <c r="BM305" i="4" s="1"/>
  <c r="BL305" i="4" s="1"/>
  <c r="BK305" i="4" s="1"/>
  <c r="BJ305" i="4" s="1"/>
  <c r="BI305" i="4" s="1"/>
  <c r="BH305" i="4" s="1"/>
  <c r="BG305" i="4" s="1"/>
  <c r="BF305" i="4" s="1"/>
  <c r="BE305" i="4" s="1"/>
  <c r="BN302" i="4"/>
  <c r="BN298" i="4"/>
  <c r="BN386" i="4"/>
  <c r="BM386" i="4" s="1"/>
  <c r="BL386" i="4" s="1"/>
  <c r="BK386" i="4" s="1"/>
  <c r="BJ386" i="4" s="1"/>
  <c r="BI386" i="4" s="1"/>
  <c r="BH386" i="4" s="1"/>
  <c r="BG386" i="4" s="1"/>
  <c r="BF386" i="4" s="1"/>
  <c r="BE386" i="4" s="1"/>
  <c r="BN415" i="4"/>
  <c r="BN377" i="4"/>
  <c r="BN454" i="4"/>
  <c r="BM454" i="4" s="1"/>
  <c r="BL454" i="4" s="1"/>
  <c r="BK454" i="4" s="1"/>
  <c r="BJ454" i="4" s="1"/>
  <c r="BI454" i="4" s="1"/>
  <c r="BH454" i="4" s="1"/>
  <c r="BG454" i="4" s="1"/>
  <c r="BF454" i="4" s="1"/>
  <c r="BE454" i="4" s="1"/>
  <c r="BN420" i="4"/>
  <c r="BN471" i="4"/>
  <c r="BN538" i="4"/>
  <c r="BM538" i="4" s="1"/>
  <c r="BL538" i="4" s="1"/>
  <c r="BK538" i="4" s="1"/>
  <c r="BJ538" i="4" s="1"/>
  <c r="BI538" i="4" s="1"/>
  <c r="BH538" i="4" s="1"/>
  <c r="BG538" i="4" s="1"/>
  <c r="BF538" i="4" s="1"/>
  <c r="BE538" i="4" s="1"/>
  <c r="BN449" i="4"/>
  <c r="BN359" i="4"/>
  <c r="BN395" i="4"/>
  <c r="BN507" i="4"/>
  <c r="BM507" i="4" s="1"/>
  <c r="BL507" i="4" s="1"/>
  <c r="BK507" i="4" s="1"/>
  <c r="BJ507" i="4" s="1"/>
  <c r="BI507" i="4" s="1"/>
  <c r="BH507" i="4" s="1"/>
  <c r="BG507" i="4" s="1"/>
  <c r="BF507" i="4" s="1"/>
  <c r="BE507" i="4" s="1"/>
  <c r="BN606" i="4"/>
  <c r="BM606" i="4" s="1"/>
  <c r="BL606" i="4" s="1"/>
  <c r="BK606" i="4" s="1"/>
  <c r="BJ606" i="4" s="1"/>
  <c r="BI606" i="4" s="1"/>
  <c r="BH606" i="4" s="1"/>
  <c r="BG606" i="4" s="1"/>
  <c r="BF606" i="4" s="1"/>
  <c r="BE606" i="4" s="1"/>
  <c r="BN686" i="4"/>
  <c r="BN595" i="4"/>
  <c r="BM595" i="4" s="1"/>
  <c r="BL595" i="4" s="1"/>
  <c r="BK595" i="4" s="1"/>
  <c r="BJ595" i="4" s="1"/>
  <c r="BI595" i="4" s="1"/>
  <c r="BH595" i="4" s="1"/>
  <c r="BG595" i="4" s="1"/>
  <c r="BF595" i="4" s="1"/>
  <c r="BE595" i="4" s="1"/>
  <c r="BN533" i="4"/>
  <c r="BN505" i="4"/>
  <c r="BN629" i="4"/>
  <c r="BM629" i="4" s="1"/>
  <c r="BL629" i="4" s="1"/>
  <c r="BK629" i="4" s="1"/>
  <c r="BJ629" i="4" s="1"/>
  <c r="BI629" i="4" s="1"/>
  <c r="BH629" i="4" s="1"/>
  <c r="BG629" i="4" s="1"/>
  <c r="BF629" i="4" s="1"/>
  <c r="BE629" i="4" s="1"/>
  <c r="BN488" i="4"/>
  <c r="BN586" i="4"/>
  <c r="BN572" i="4"/>
  <c r="BN681" i="4"/>
  <c r="BM681" i="4" s="1"/>
  <c r="BL681" i="4" s="1"/>
  <c r="BK681" i="4" s="1"/>
  <c r="BJ681" i="4" s="1"/>
  <c r="BI681" i="4" s="1"/>
  <c r="BH681" i="4" s="1"/>
  <c r="BG681" i="4" s="1"/>
  <c r="BF681" i="4" s="1"/>
  <c r="BE681" i="4" s="1"/>
  <c r="BN609" i="4"/>
  <c r="BN700" i="4"/>
  <c r="BN640" i="4"/>
  <c r="BN504" i="4"/>
  <c r="BM504" i="4" s="1"/>
  <c r="BL504" i="4" s="1"/>
  <c r="BK504" i="4" s="1"/>
  <c r="BJ504" i="4" s="1"/>
  <c r="BI504" i="4" s="1"/>
  <c r="BH504" i="4" s="1"/>
  <c r="BG504" i="4" s="1"/>
  <c r="BF504" i="4" s="1"/>
  <c r="BE504" i="4" s="1"/>
  <c r="BN651" i="4"/>
  <c r="BM651" i="4" s="1"/>
  <c r="BL651" i="4" s="1"/>
  <c r="BK651" i="4" s="1"/>
  <c r="BJ651" i="4" s="1"/>
  <c r="BI651" i="4" s="1"/>
  <c r="BH651" i="4" s="1"/>
  <c r="BG651" i="4" s="1"/>
  <c r="BF651" i="4" s="1"/>
  <c r="BE651" i="4" s="1"/>
  <c r="BN559" i="4"/>
  <c r="BN672" i="4"/>
  <c r="BN551" i="4"/>
  <c r="BN671" i="4"/>
  <c r="BN567" i="4"/>
  <c r="BN617" i="4"/>
  <c r="BN698" i="4"/>
  <c r="BN693" i="4"/>
  <c r="CX11" i="4"/>
  <c r="CX20" i="4"/>
  <c r="CX28" i="4"/>
  <c r="CX31" i="4"/>
  <c r="CX42" i="4"/>
  <c r="CX95" i="4"/>
  <c r="CX110" i="4"/>
  <c r="CX118" i="4"/>
  <c r="CX126" i="4"/>
  <c r="CX134" i="4"/>
  <c r="CX142" i="4"/>
  <c r="CX150" i="4"/>
  <c r="CX158" i="4"/>
  <c r="CX166" i="4"/>
  <c r="CX174" i="4"/>
  <c r="CX56" i="4"/>
  <c r="CX64" i="4"/>
  <c r="CX72" i="4"/>
  <c r="CX80" i="4"/>
  <c r="BN2751" i="4"/>
  <c r="BN2719" i="4"/>
  <c r="BN2687" i="4"/>
  <c r="BN2655" i="4"/>
  <c r="BN2623" i="4"/>
  <c r="CX104" i="4"/>
  <c r="CX52" i="4"/>
  <c r="CX182" i="4"/>
  <c r="CX190" i="4"/>
  <c r="CX198" i="4"/>
  <c r="BN63" i="4"/>
  <c r="BM63" i="4" s="1"/>
  <c r="BL63" i="4" s="1"/>
  <c r="BK63" i="4" s="1"/>
  <c r="BJ63" i="4" s="1"/>
  <c r="BI63" i="4" s="1"/>
  <c r="BH63" i="4" s="1"/>
  <c r="BG63" i="4" s="1"/>
  <c r="BF63" i="4" s="1"/>
  <c r="BE63" i="4" s="1"/>
  <c r="BN148" i="4"/>
  <c r="BN224" i="4"/>
  <c r="BN346" i="4"/>
  <c r="BM346" i="4" s="1"/>
  <c r="BL346" i="4" s="1"/>
  <c r="BK346" i="4" s="1"/>
  <c r="BJ346" i="4" s="1"/>
  <c r="BI346" i="4" s="1"/>
  <c r="BH346" i="4" s="1"/>
  <c r="BG346" i="4" s="1"/>
  <c r="BF346" i="4" s="1"/>
  <c r="BE346" i="4" s="1"/>
  <c r="BN410" i="4"/>
  <c r="BN470" i="4"/>
  <c r="BN498" i="4"/>
  <c r="BN419" i="4"/>
  <c r="BN536" i="4"/>
  <c r="BN528" i="4"/>
  <c r="BN549" i="4"/>
  <c r="BM549" i="4" s="1"/>
  <c r="BL549" i="4" s="1"/>
  <c r="BK549" i="4" s="1"/>
  <c r="BJ549" i="4" s="1"/>
  <c r="BI549" i="4" s="1"/>
  <c r="BH549" i="4" s="1"/>
  <c r="BG549" i="4" s="1"/>
  <c r="BF549" i="4" s="1"/>
  <c r="BE549" i="4" s="1"/>
  <c r="BN645" i="4"/>
  <c r="BN602" i="4"/>
  <c r="BM602" i="4" s="1"/>
  <c r="BL602" i="4" s="1"/>
  <c r="BK602" i="4" s="1"/>
  <c r="BJ602" i="4" s="1"/>
  <c r="BI602" i="4" s="1"/>
  <c r="BH602" i="4" s="1"/>
  <c r="BG602" i="4" s="1"/>
  <c r="BF602" i="4" s="1"/>
  <c r="BE602" i="4" s="1"/>
  <c r="BN695" i="4"/>
  <c r="BN484" i="4"/>
  <c r="BN564" i="4"/>
  <c r="BN529" i="4"/>
  <c r="BN699" i="4"/>
  <c r="BN401" i="4"/>
  <c r="BN585" i="4"/>
  <c r="BM585" i="4" s="1"/>
  <c r="BL585" i="4" s="1"/>
  <c r="BK585" i="4" s="1"/>
  <c r="BJ585" i="4" s="1"/>
  <c r="BI585" i="4" s="1"/>
  <c r="BH585" i="4" s="1"/>
  <c r="BG585" i="4" s="1"/>
  <c r="BF585" i="4" s="1"/>
  <c r="BE585" i="4" s="1"/>
  <c r="BN701" i="4"/>
  <c r="CX9" i="4"/>
  <c r="CX23" i="4"/>
  <c r="CX35" i="4"/>
  <c r="CX87" i="4"/>
  <c r="CX112" i="4"/>
  <c r="CX124" i="4"/>
  <c r="CX137" i="4"/>
  <c r="CX151" i="4"/>
  <c r="CX162" i="4"/>
  <c r="CX41" i="4"/>
  <c r="CX62" i="4"/>
  <c r="CX75" i="4"/>
  <c r="BN2747" i="4"/>
  <c r="BN2703" i="4"/>
  <c r="BN2647" i="4"/>
  <c r="CX34" i="4"/>
  <c r="CX177" i="4"/>
  <c r="CX191" i="4"/>
  <c r="CX201" i="4"/>
  <c r="CX209" i="4"/>
  <c r="CX217" i="4"/>
  <c r="CX225" i="4"/>
  <c r="CX233" i="4"/>
  <c r="CX241" i="4"/>
  <c r="CX249" i="4"/>
  <c r="BN2737" i="4"/>
  <c r="BN2705" i="4"/>
  <c r="CX44" i="4"/>
  <c r="BN2738" i="4"/>
  <c r="BN2706" i="4"/>
  <c r="BN2674" i="4"/>
  <c r="BN2642" i="4"/>
  <c r="BN2610" i="4"/>
  <c r="BN2696" i="4"/>
  <c r="BN2577" i="4"/>
  <c r="BN2545" i="4"/>
  <c r="BN2513" i="4"/>
  <c r="BN2481" i="4"/>
  <c r="BN2449" i="4"/>
  <c r="BN2417" i="4"/>
  <c r="BN2385" i="4"/>
  <c r="BN2353" i="4"/>
  <c r="BN2321" i="4"/>
  <c r="BN2676" i="4"/>
  <c r="BN2612" i="4"/>
  <c r="BN2653" i="4"/>
  <c r="BN2586" i="4"/>
  <c r="BN2554" i="4"/>
  <c r="BN2522" i="4"/>
  <c r="BN2490" i="4"/>
  <c r="BN2458" i="4"/>
  <c r="BN2426" i="4"/>
  <c r="BN2394" i="4"/>
  <c r="BN2362" i="4"/>
  <c r="BN2330" i="4"/>
  <c r="BN2665" i="4"/>
  <c r="BN2680" i="4"/>
  <c r="BN2575" i="4"/>
  <c r="BN2632" i="4"/>
  <c r="BN2539" i="4"/>
  <c r="BN2399" i="4"/>
  <c r="BN2286" i="4"/>
  <c r="BN2254" i="4"/>
  <c r="BN2222" i="4"/>
  <c r="BN2190" i="4"/>
  <c r="BN67" i="4"/>
  <c r="BM67" i="4" s="1"/>
  <c r="BL67" i="4" s="1"/>
  <c r="BK67" i="4" s="1"/>
  <c r="BJ67" i="4" s="1"/>
  <c r="BI67" i="4" s="1"/>
  <c r="BH67" i="4" s="1"/>
  <c r="BG67" i="4" s="1"/>
  <c r="BF67" i="4" s="1"/>
  <c r="BE67" i="4" s="1"/>
  <c r="BN157" i="4"/>
  <c r="BN242" i="4"/>
  <c r="BM242" i="4" s="1"/>
  <c r="BL242" i="4" s="1"/>
  <c r="BK242" i="4" s="1"/>
  <c r="BJ242" i="4" s="1"/>
  <c r="BI242" i="4" s="1"/>
  <c r="BH242" i="4" s="1"/>
  <c r="BG242" i="4" s="1"/>
  <c r="BF242" i="4" s="1"/>
  <c r="BE242" i="4" s="1"/>
  <c r="BN358" i="4"/>
  <c r="BN375" i="4"/>
  <c r="BM375" i="4" s="1"/>
  <c r="BL375" i="4" s="1"/>
  <c r="BK375" i="4" s="1"/>
  <c r="BJ375" i="4" s="1"/>
  <c r="BI375" i="4" s="1"/>
  <c r="BH375" i="4" s="1"/>
  <c r="BG375" i="4" s="1"/>
  <c r="BF375" i="4" s="1"/>
  <c r="BE375" i="4" s="1"/>
  <c r="BN478" i="4"/>
  <c r="BN554" i="4"/>
  <c r="BN489" i="4"/>
  <c r="BM489" i="4" s="1"/>
  <c r="BL489" i="4" s="1"/>
  <c r="BK489" i="4" s="1"/>
  <c r="BJ489" i="4" s="1"/>
  <c r="BI489" i="4" s="1"/>
  <c r="BH489" i="4" s="1"/>
  <c r="BG489" i="4" s="1"/>
  <c r="BF489" i="4" s="1"/>
  <c r="BE489" i="4" s="1"/>
  <c r="BN558" i="4"/>
  <c r="BM558" i="4" s="1"/>
  <c r="BL558" i="4" s="1"/>
  <c r="BK558" i="4" s="1"/>
  <c r="BJ558" i="4" s="1"/>
  <c r="BI558" i="4" s="1"/>
  <c r="BH558" i="4" s="1"/>
  <c r="BG558" i="4" s="1"/>
  <c r="BF558" i="4" s="1"/>
  <c r="BE558" i="4" s="1"/>
  <c r="BN542" i="4"/>
  <c r="BN473" i="4"/>
  <c r="BN661" i="4"/>
  <c r="BN618" i="4"/>
  <c r="BN461" i="4"/>
  <c r="BN576" i="4"/>
  <c r="BN575" i="4"/>
  <c r="BM575" i="4" s="1"/>
  <c r="BL575" i="4" s="1"/>
  <c r="BK575" i="4" s="1"/>
  <c r="BJ575" i="4" s="1"/>
  <c r="BI575" i="4" s="1"/>
  <c r="BH575" i="4" s="1"/>
  <c r="BG575" i="4" s="1"/>
  <c r="BF575" i="4" s="1"/>
  <c r="BE575" i="4" s="1"/>
  <c r="BN580" i="4"/>
  <c r="BM580" i="4" s="1"/>
  <c r="BL580" i="4" s="1"/>
  <c r="BK580" i="4" s="1"/>
  <c r="BJ580" i="4" s="1"/>
  <c r="BI580" i="4" s="1"/>
  <c r="BH580" i="4" s="1"/>
  <c r="BG580" i="4" s="1"/>
  <c r="BF580" i="4" s="1"/>
  <c r="BE580" i="4" s="1"/>
  <c r="BN476" i="4"/>
  <c r="BN469" i="4"/>
  <c r="BN667" i="4"/>
  <c r="BN690" i="4"/>
  <c r="CX12" i="4"/>
  <c r="CX24" i="4"/>
  <c r="CX39" i="4"/>
  <c r="CX91" i="4"/>
  <c r="CX113" i="4"/>
  <c r="CX127" i="4"/>
  <c r="CX138" i="4"/>
  <c r="CX152" i="4"/>
  <c r="CX164" i="4"/>
  <c r="CX45" i="4"/>
  <c r="CX65" i="4"/>
  <c r="CX76" i="4"/>
  <c r="BN2743" i="4"/>
  <c r="BN2695" i="4"/>
  <c r="BN2643" i="4"/>
  <c r="BN2760" i="4"/>
  <c r="CX178" i="4"/>
  <c r="CX192" i="4"/>
  <c r="CX202" i="4"/>
  <c r="CX210" i="4"/>
  <c r="CX218" i="4"/>
  <c r="CX226" i="4"/>
  <c r="CX234" i="4"/>
  <c r="CX242" i="4"/>
  <c r="CX250" i="4"/>
  <c r="BN2733" i="4"/>
  <c r="BN2701" i="4"/>
  <c r="CX96" i="4"/>
  <c r="BN2734" i="4"/>
  <c r="BN2702" i="4"/>
  <c r="BN2670" i="4"/>
  <c r="BN2638" i="4"/>
  <c r="BN2606" i="4"/>
  <c r="BN2664" i="4"/>
  <c r="BN2573" i="4"/>
  <c r="BN2541" i="4"/>
  <c r="BN2509" i="4"/>
  <c r="BN2477" i="4"/>
  <c r="BN2445" i="4"/>
  <c r="BN2413" i="4"/>
  <c r="BN2381" i="4"/>
  <c r="BN2349" i="4"/>
  <c r="BN2317" i="4"/>
  <c r="BN2673" i="4"/>
  <c r="BN2608" i="4"/>
  <c r="BN2645" i="4"/>
  <c r="BN2582" i="4"/>
  <c r="BN2550" i="4"/>
  <c r="BN2518" i="4"/>
  <c r="BN2486" i="4"/>
  <c r="BN2454" i="4"/>
  <c r="BN2422" i="4"/>
  <c r="BN2390" i="4"/>
  <c r="BN2358" i="4"/>
  <c r="BN2326" i="4"/>
  <c r="BN2604" i="4"/>
  <c r="BN2677" i="4"/>
  <c r="BN2571" i="4"/>
  <c r="BN2624" i="4"/>
  <c r="BN2523" i="4"/>
  <c r="BN2396" i="4"/>
  <c r="BN2282" i="4"/>
  <c r="BN2250" i="4"/>
  <c r="BN2218" i="4"/>
  <c r="BN2186" i="4"/>
  <c r="BN85" i="4"/>
  <c r="BN181" i="4"/>
  <c r="BN276" i="4"/>
  <c r="BM276" i="4" s="1"/>
  <c r="BL276" i="4" s="1"/>
  <c r="BK276" i="4" s="1"/>
  <c r="BJ276" i="4" s="1"/>
  <c r="BI276" i="4" s="1"/>
  <c r="BH276" i="4" s="1"/>
  <c r="BG276" i="4" s="1"/>
  <c r="BF276" i="4" s="1"/>
  <c r="BE276" i="4" s="1"/>
  <c r="BN365" i="4"/>
  <c r="BN431" i="4"/>
  <c r="BN467" i="4"/>
  <c r="BN356" i="4"/>
  <c r="BM356" i="4" s="1"/>
  <c r="BL356" i="4" s="1"/>
  <c r="BK356" i="4" s="1"/>
  <c r="BJ356" i="4" s="1"/>
  <c r="BI356" i="4" s="1"/>
  <c r="BH356" i="4" s="1"/>
  <c r="BG356" i="4" s="1"/>
  <c r="BF356" i="4" s="1"/>
  <c r="BE356" i="4" s="1"/>
  <c r="BN385" i="4"/>
  <c r="BN590" i="4"/>
  <c r="BN563" i="4"/>
  <c r="BM563" i="4" s="1"/>
  <c r="BL563" i="4" s="1"/>
  <c r="BK563" i="4" s="1"/>
  <c r="BJ563" i="4" s="1"/>
  <c r="BI563" i="4" s="1"/>
  <c r="BH563" i="4" s="1"/>
  <c r="BG563" i="4" s="1"/>
  <c r="BF563" i="4" s="1"/>
  <c r="BE563" i="4" s="1"/>
  <c r="BN496" i="4"/>
  <c r="BN310" i="4"/>
  <c r="BM310" i="4" s="1"/>
  <c r="BL310" i="4" s="1"/>
  <c r="BK310" i="4" s="1"/>
  <c r="BJ310" i="4" s="1"/>
  <c r="BI310" i="4" s="1"/>
  <c r="BH310" i="4" s="1"/>
  <c r="BG310" i="4" s="1"/>
  <c r="BF310" i="4" s="1"/>
  <c r="BE310" i="4" s="1"/>
  <c r="BN634" i="4"/>
  <c r="BM634" i="4" s="1"/>
  <c r="BL634" i="4" s="1"/>
  <c r="BK634" i="4" s="1"/>
  <c r="BJ634" i="4" s="1"/>
  <c r="BI634" i="4" s="1"/>
  <c r="BH634" i="4" s="1"/>
  <c r="BG634" i="4" s="1"/>
  <c r="BF634" i="4" s="1"/>
  <c r="BE634" i="4" s="1"/>
  <c r="BN577" i="4"/>
  <c r="BM577" i="4" s="1"/>
  <c r="BL577" i="4" s="1"/>
  <c r="BK577" i="4" s="1"/>
  <c r="BJ577" i="4" s="1"/>
  <c r="BI577" i="4" s="1"/>
  <c r="BH577" i="4" s="1"/>
  <c r="BG577" i="4" s="1"/>
  <c r="BF577" i="4" s="1"/>
  <c r="BE577" i="4" s="1"/>
  <c r="BN608" i="4"/>
  <c r="BM608" i="4" s="1"/>
  <c r="BL608" i="4" s="1"/>
  <c r="BK608" i="4" s="1"/>
  <c r="BJ608" i="4" s="1"/>
  <c r="BI608" i="4" s="1"/>
  <c r="BH608" i="4" s="1"/>
  <c r="BG608" i="4" s="1"/>
  <c r="BF608" i="4" s="1"/>
  <c r="BE608" i="4" s="1"/>
  <c r="BN591" i="4"/>
  <c r="BN596" i="4"/>
  <c r="BM596" i="4" s="1"/>
  <c r="BL596" i="4" s="1"/>
  <c r="BK596" i="4" s="1"/>
  <c r="BJ596" i="4" s="1"/>
  <c r="BI596" i="4" s="1"/>
  <c r="BH596" i="4" s="1"/>
  <c r="BG596" i="4" s="1"/>
  <c r="BF596" i="4" s="1"/>
  <c r="BE596" i="4" s="1"/>
  <c r="BN543" i="4"/>
  <c r="BN544" i="4"/>
  <c r="BN650" i="4"/>
  <c r="BN696" i="4"/>
  <c r="CX14" i="4"/>
  <c r="CX26" i="4"/>
  <c r="CX43" i="4"/>
  <c r="CX97" i="4"/>
  <c r="CX114" i="4"/>
  <c r="CX128" i="4"/>
  <c r="CX140" i="4"/>
  <c r="CX153" i="4"/>
  <c r="CX167" i="4"/>
  <c r="CX49" i="4"/>
  <c r="CX66" i="4"/>
  <c r="CX78" i="4"/>
  <c r="BN2739" i="4"/>
  <c r="BN2683" i="4"/>
  <c r="BN2639" i="4"/>
  <c r="BN2756" i="4"/>
  <c r="CX180" i="4"/>
  <c r="CX193" i="4"/>
  <c r="CX203" i="4"/>
  <c r="CX211" i="4"/>
  <c r="CX219" i="4"/>
  <c r="CX227" i="4"/>
  <c r="CX235" i="4"/>
  <c r="CX243" i="4"/>
  <c r="BN2761" i="4"/>
  <c r="BN2729" i="4"/>
  <c r="BN2697" i="4"/>
  <c r="BN2762" i="4"/>
  <c r="BN2730" i="4"/>
  <c r="BN2698" i="4"/>
  <c r="BN2666" i="4"/>
  <c r="BN2634" i="4"/>
  <c r="BN2602" i="4"/>
  <c r="BN2599" i="4"/>
  <c r="BN2569" i="4"/>
  <c r="BN2537" i="4"/>
  <c r="BN2505" i="4"/>
  <c r="BN2473" i="4"/>
  <c r="BN2441" i="4"/>
  <c r="BN2409" i="4"/>
  <c r="BN2377" i="4"/>
  <c r="BN2345" i="4"/>
  <c r="BN2313" i="4"/>
  <c r="BN2660" i="4"/>
  <c r="BN2605" i="4"/>
  <c r="BN2637" i="4"/>
  <c r="BN2578" i="4"/>
  <c r="BN2546" i="4"/>
  <c r="BN2514" i="4"/>
  <c r="BN2482" i="4"/>
  <c r="BN2450" i="4"/>
  <c r="BN2418" i="4"/>
  <c r="BN2386" i="4"/>
  <c r="BN2354" i="4"/>
  <c r="BN2322" i="4"/>
  <c r="BN2601" i="4"/>
  <c r="BN2607" i="4"/>
  <c r="BN2567" i="4"/>
  <c r="BN2616" i="4"/>
  <c r="BN2507" i="4"/>
  <c r="BN2367" i="4"/>
  <c r="BN2278" i="4"/>
  <c r="BN2246" i="4"/>
  <c r="BN2214" i="4"/>
  <c r="BN2182" i="4"/>
  <c r="BN103" i="4"/>
  <c r="BN186" i="4"/>
  <c r="BM186" i="4" s="1"/>
  <c r="BL186" i="4" s="1"/>
  <c r="BK186" i="4" s="1"/>
  <c r="BJ186" i="4" s="1"/>
  <c r="BI186" i="4" s="1"/>
  <c r="BH186" i="4" s="1"/>
  <c r="BG186" i="4" s="1"/>
  <c r="BF186" i="4" s="1"/>
  <c r="BE186" i="4" s="1"/>
  <c r="BN275" i="4"/>
  <c r="BN432" i="4"/>
  <c r="BN439" i="4"/>
  <c r="BN428" i="4"/>
  <c r="BN503" i="4"/>
  <c r="BN438" i="4"/>
  <c r="BN614" i="4"/>
  <c r="BN603" i="4"/>
  <c r="BN521" i="4"/>
  <c r="BN491" i="4"/>
  <c r="BM491" i="4" s="1"/>
  <c r="BL491" i="4" s="1"/>
  <c r="BK491" i="4" s="1"/>
  <c r="BJ491" i="4" s="1"/>
  <c r="BI491" i="4" s="1"/>
  <c r="BH491" i="4" s="1"/>
  <c r="BG491" i="4" s="1"/>
  <c r="BF491" i="4" s="1"/>
  <c r="BE491" i="4" s="1"/>
  <c r="BN588" i="4"/>
  <c r="BN625" i="4"/>
  <c r="BN648" i="4"/>
  <c r="BN623" i="4"/>
  <c r="BM623" i="4" s="1"/>
  <c r="BL623" i="4" s="1"/>
  <c r="BK623" i="4" s="1"/>
  <c r="BJ623" i="4" s="1"/>
  <c r="BI623" i="4" s="1"/>
  <c r="BH623" i="4" s="1"/>
  <c r="BG623" i="4" s="1"/>
  <c r="BF623" i="4" s="1"/>
  <c r="BE623" i="4" s="1"/>
  <c r="BN612" i="4"/>
  <c r="BN568" i="4"/>
  <c r="BM568" i="4" s="1"/>
  <c r="BL568" i="4" s="1"/>
  <c r="BK568" i="4" s="1"/>
  <c r="BJ568" i="4" s="1"/>
  <c r="BI568" i="4" s="1"/>
  <c r="BH568" i="4" s="1"/>
  <c r="BG568" i="4" s="1"/>
  <c r="BF568" i="4" s="1"/>
  <c r="BE568" i="4" s="1"/>
  <c r="BN569" i="4"/>
  <c r="BM569" i="4" s="1"/>
  <c r="BL569" i="4" s="1"/>
  <c r="BK569" i="4" s="1"/>
  <c r="BJ569" i="4" s="1"/>
  <c r="BI569" i="4" s="1"/>
  <c r="BH569" i="4" s="1"/>
  <c r="BG569" i="4" s="1"/>
  <c r="BF569" i="4" s="1"/>
  <c r="BE569" i="4" s="1"/>
  <c r="BN675" i="4"/>
  <c r="BM675" i="4" s="1"/>
  <c r="BL675" i="4" s="1"/>
  <c r="BK675" i="4" s="1"/>
  <c r="BJ675" i="4" s="1"/>
  <c r="BI675" i="4" s="1"/>
  <c r="BH675" i="4" s="1"/>
  <c r="BG675" i="4" s="1"/>
  <c r="BF675" i="4" s="1"/>
  <c r="BE675" i="4" s="1"/>
  <c r="BN689" i="4"/>
  <c r="CX15" i="4"/>
  <c r="CX29" i="4"/>
  <c r="CX47" i="4"/>
  <c r="CX99" i="4"/>
  <c r="CX116" i="4"/>
  <c r="CX129" i="4"/>
  <c r="CX143" i="4"/>
  <c r="CX154" i="4"/>
  <c r="CX168" i="4"/>
  <c r="BN91" i="4"/>
  <c r="BN210" i="4"/>
  <c r="BN291" i="4"/>
  <c r="BN361" i="4"/>
  <c r="BN398" i="4"/>
  <c r="BN448" i="4"/>
  <c r="BN482" i="4"/>
  <c r="BN472" i="4"/>
  <c r="BM472" i="4" s="1"/>
  <c r="BL472" i="4" s="1"/>
  <c r="BK472" i="4" s="1"/>
  <c r="BJ472" i="4" s="1"/>
  <c r="BI472" i="4" s="1"/>
  <c r="BH472" i="4" s="1"/>
  <c r="BG472" i="4" s="1"/>
  <c r="BF472" i="4" s="1"/>
  <c r="BE472" i="4" s="1"/>
  <c r="BN622" i="4"/>
  <c r="BN611" i="4"/>
  <c r="BM611" i="4" s="1"/>
  <c r="BL611" i="4" s="1"/>
  <c r="BK611" i="4" s="1"/>
  <c r="BJ611" i="4" s="1"/>
  <c r="BI611" i="4" s="1"/>
  <c r="BH611" i="4" s="1"/>
  <c r="BG611" i="4" s="1"/>
  <c r="BF611" i="4" s="1"/>
  <c r="BE611" i="4" s="1"/>
  <c r="BN565" i="4"/>
  <c r="BM565" i="4" s="1"/>
  <c r="BL565" i="4" s="1"/>
  <c r="BK565" i="4" s="1"/>
  <c r="BJ565" i="4" s="1"/>
  <c r="BI565" i="4" s="1"/>
  <c r="BH565" i="4" s="1"/>
  <c r="BG565" i="4" s="1"/>
  <c r="BF565" i="4" s="1"/>
  <c r="BE565" i="4" s="1"/>
  <c r="BN515" i="4"/>
  <c r="BN604" i="4"/>
  <c r="BM604" i="4" s="1"/>
  <c r="BL604" i="4" s="1"/>
  <c r="BK604" i="4" s="1"/>
  <c r="BJ604" i="4" s="1"/>
  <c r="BI604" i="4" s="1"/>
  <c r="BH604" i="4" s="1"/>
  <c r="BG604" i="4" s="1"/>
  <c r="BF604" i="4" s="1"/>
  <c r="BE604" i="4" s="1"/>
  <c r="BN641" i="4"/>
  <c r="BM641" i="4" s="1"/>
  <c r="BL641" i="4" s="1"/>
  <c r="BK641" i="4" s="1"/>
  <c r="BJ641" i="4" s="1"/>
  <c r="BI641" i="4" s="1"/>
  <c r="BH641" i="4" s="1"/>
  <c r="BG641" i="4" s="1"/>
  <c r="BF641" i="4" s="1"/>
  <c r="BE641" i="4" s="1"/>
  <c r="BN655" i="4"/>
  <c r="BM655" i="4" s="1"/>
  <c r="BL655" i="4" s="1"/>
  <c r="BK655" i="4" s="1"/>
  <c r="BJ655" i="4" s="1"/>
  <c r="BI655" i="4" s="1"/>
  <c r="BH655" i="4" s="1"/>
  <c r="BG655" i="4" s="1"/>
  <c r="BF655" i="4" s="1"/>
  <c r="BE655" i="4" s="1"/>
  <c r="BN658" i="4"/>
  <c r="BN628" i="4"/>
  <c r="BM628" i="4" s="1"/>
  <c r="BL628" i="4" s="1"/>
  <c r="BK628" i="4" s="1"/>
  <c r="BJ628" i="4" s="1"/>
  <c r="BI628" i="4" s="1"/>
  <c r="BH628" i="4" s="1"/>
  <c r="BG628" i="4" s="1"/>
  <c r="BF628" i="4" s="1"/>
  <c r="BE628" i="4" s="1"/>
  <c r="BN584" i="4"/>
  <c r="BN668" i="4"/>
  <c r="BN539" i="4"/>
  <c r="CX4" i="4"/>
  <c r="CX16" i="4"/>
  <c r="CX13" i="4"/>
  <c r="CX30" i="4"/>
  <c r="CX101" i="4"/>
  <c r="CX119" i="4"/>
  <c r="CX130" i="4"/>
  <c r="CX144" i="4"/>
  <c r="CX156" i="4"/>
  <c r="CX169" i="4"/>
  <c r="CX57" i="4"/>
  <c r="CX68" i="4"/>
  <c r="CX82" i="4"/>
  <c r="BN2727" i="4"/>
  <c r="BN2675" i="4"/>
  <c r="BN2619" i="4"/>
  <c r="BN2748" i="4"/>
  <c r="CX184" i="4"/>
  <c r="CX195" i="4"/>
  <c r="CX205" i="4"/>
  <c r="CX213" i="4"/>
  <c r="CX221" i="4"/>
  <c r="CX229" i="4"/>
  <c r="CX237" i="4"/>
  <c r="CX245" i="4"/>
  <c r="BN2753" i="4"/>
  <c r="BN2721" i="4"/>
  <c r="BN2689" i="4"/>
  <c r="BN2754" i="4"/>
  <c r="BN2722" i="4"/>
  <c r="BN2690" i="4"/>
  <c r="BN2658" i="4"/>
  <c r="BN2626" i="4"/>
  <c r="BN2681" i="4"/>
  <c r="BN2593" i="4"/>
  <c r="BN2561" i="4"/>
  <c r="BN2529" i="4"/>
  <c r="BN2497" i="4"/>
  <c r="BN2465" i="4"/>
  <c r="BN2433" i="4"/>
  <c r="BN2401" i="4"/>
  <c r="BN2369" i="4"/>
  <c r="BN2337" i="4"/>
  <c r="BN2305" i="4"/>
  <c r="BN2644" i="4"/>
  <c r="BN2716" i="4"/>
  <c r="BN2621" i="4"/>
  <c r="BN2570" i="4"/>
  <c r="BN2538" i="4"/>
  <c r="BN2506" i="4"/>
  <c r="BN2474" i="4"/>
  <c r="BN2442" i="4"/>
  <c r="BN2410" i="4"/>
  <c r="BN2378" i="4"/>
  <c r="BN2346" i="4"/>
  <c r="BN2314" i="4"/>
  <c r="BN2736" i="4"/>
  <c r="BN2591" i="4"/>
  <c r="BN2559" i="4"/>
  <c r="BN2672" i="4"/>
  <c r="BN2475" i="4"/>
  <c r="BN2335" i="4"/>
  <c r="BN2270" i="4"/>
  <c r="BN2238" i="4"/>
  <c r="BN2206" i="4"/>
  <c r="BN120" i="4"/>
  <c r="BM120" i="4" s="1"/>
  <c r="BL120" i="4" s="1"/>
  <c r="BK120" i="4" s="1"/>
  <c r="BJ120" i="4" s="1"/>
  <c r="BI120" i="4" s="1"/>
  <c r="BH120" i="4" s="1"/>
  <c r="BG120" i="4" s="1"/>
  <c r="BF120" i="4" s="1"/>
  <c r="BE120" i="4" s="1"/>
  <c r="BN190" i="4"/>
  <c r="BN311" i="4"/>
  <c r="BN368" i="4"/>
  <c r="BM368" i="4" s="1"/>
  <c r="BL368" i="4" s="1"/>
  <c r="BK368" i="4" s="1"/>
  <c r="BJ368" i="4" s="1"/>
  <c r="BI368" i="4" s="1"/>
  <c r="BH368" i="4" s="1"/>
  <c r="BG368" i="4" s="1"/>
  <c r="BF368" i="4" s="1"/>
  <c r="BE368" i="4" s="1"/>
  <c r="BN417" i="4"/>
  <c r="BN434" i="4"/>
  <c r="BN492" i="4"/>
  <c r="BM492" i="4" s="1"/>
  <c r="BL492" i="4" s="1"/>
  <c r="BK492" i="4" s="1"/>
  <c r="BJ492" i="4" s="1"/>
  <c r="BI492" i="4" s="1"/>
  <c r="BH492" i="4" s="1"/>
  <c r="BG492" i="4" s="1"/>
  <c r="BF492" i="4" s="1"/>
  <c r="BE492" i="4" s="1"/>
  <c r="BN494" i="4"/>
  <c r="BN654" i="4"/>
  <c r="BN627" i="4"/>
  <c r="BN581" i="4"/>
  <c r="BN541" i="4"/>
  <c r="BM541" i="4" s="1"/>
  <c r="BL541" i="4" s="1"/>
  <c r="BK541" i="4" s="1"/>
  <c r="BJ541" i="4" s="1"/>
  <c r="BI541" i="4" s="1"/>
  <c r="BH541" i="4" s="1"/>
  <c r="BG541" i="4" s="1"/>
  <c r="BF541" i="4" s="1"/>
  <c r="BE541" i="4" s="1"/>
  <c r="BN636" i="4"/>
  <c r="BN659" i="4"/>
  <c r="BN680" i="4"/>
  <c r="BN676" i="4"/>
  <c r="BM676" i="4" s="1"/>
  <c r="BL676" i="4" s="1"/>
  <c r="BK676" i="4" s="1"/>
  <c r="BJ676" i="4" s="1"/>
  <c r="BI676" i="4" s="1"/>
  <c r="BH676" i="4" s="1"/>
  <c r="BG676" i="4" s="1"/>
  <c r="BF676" i="4" s="1"/>
  <c r="BE676" i="4" s="1"/>
  <c r="BN647" i="4"/>
  <c r="BM647" i="4" s="1"/>
  <c r="BL647" i="4" s="1"/>
  <c r="BK647" i="4" s="1"/>
  <c r="BJ647" i="4" s="1"/>
  <c r="BI647" i="4" s="1"/>
  <c r="BH647" i="4" s="1"/>
  <c r="BG647" i="4" s="1"/>
  <c r="BF647" i="4" s="1"/>
  <c r="BE647" i="4" s="1"/>
  <c r="BN600" i="4"/>
  <c r="BM600" i="4" s="1"/>
  <c r="BL600" i="4" s="1"/>
  <c r="BK600" i="4" s="1"/>
  <c r="BJ600" i="4" s="1"/>
  <c r="BI600" i="4" s="1"/>
  <c r="BH600" i="4" s="1"/>
  <c r="BG600" i="4" s="1"/>
  <c r="BF600" i="4" s="1"/>
  <c r="BE600" i="4" s="1"/>
  <c r="BN631" i="4"/>
  <c r="BM631" i="4" s="1"/>
  <c r="BL631" i="4" s="1"/>
  <c r="BK631" i="4" s="1"/>
  <c r="BJ631" i="4" s="1"/>
  <c r="BI631" i="4" s="1"/>
  <c r="BH631" i="4" s="1"/>
  <c r="BG631" i="4" s="1"/>
  <c r="BF631" i="4" s="1"/>
  <c r="BE631" i="4" s="1"/>
  <c r="BN615" i="4"/>
  <c r="BM615" i="4" s="1"/>
  <c r="BL615" i="4" s="1"/>
  <c r="BK615" i="4" s="1"/>
  <c r="BJ615" i="4" s="1"/>
  <c r="BI615" i="4" s="1"/>
  <c r="BH615" i="4" s="1"/>
  <c r="BG615" i="4" s="1"/>
  <c r="BF615" i="4" s="1"/>
  <c r="BE615" i="4" s="1"/>
  <c r="CX5" i="4"/>
  <c r="CX18" i="4"/>
  <c r="BN682" i="4"/>
  <c r="BM682" i="4" s="1"/>
  <c r="BL682" i="4" s="1"/>
  <c r="BK682" i="4" s="1"/>
  <c r="BJ682" i="4" s="1"/>
  <c r="BI682" i="4" s="1"/>
  <c r="BH682" i="4" s="1"/>
  <c r="BG682" i="4" s="1"/>
  <c r="BF682" i="4" s="1"/>
  <c r="BE682" i="4" s="1"/>
  <c r="CX46" i="4"/>
  <c r="CX103" i="4"/>
  <c r="CX120" i="4"/>
  <c r="CX132" i="4"/>
  <c r="CX145" i="4"/>
  <c r="CX159" i="4"/>
  <c r="CX170" i="4"/>
  <c r="CX58" i="4"/>
  <c r="CX70" i="4"/>
  <c r="CX83" i="4"/>
  <c r="BN2715" i="4"/>
  <c r="BN2671" i="4"/>
  <c r="BN2615" i="4"/>
  <c r="BN2740" i="4"/>
  <c r="CX185" i="4"/>
  <c r="CX196" i="4"/>
  <c r="CX206" i="4"/>
  <c r="CX214" i="4"/>
  <c r="CX222" i="4"/>
  <c r="CX230" i="4"/>
  <c r="CX238" i="4"/>
  <c r="CX246" i="4"/>
  <c r="BN2749" i="4"/>
  <c r="BN2717" i="4"/>
  <c r="CX48" i="4"/>
  <c r="BN2750" i="4"/>
  <c r="BN2718" i="4"/>
  <c r="BN2686" i="4"/>
  <c r="BN2654" i="4"/>
  <c r="BN2622" i="4"/>
  <c r="BN2609" i="4"/>
  <c r="BN2589" i="4"/>
  <c r="BN2557" i="4"/>
  <c r="BN2525" i="4"/>
  <c r="BN2493" i="4"/>
  <c r="BN2461" i="4"/>
  <c r="BN2429" i="4"/>
  <c r="BN2397" i="4"/>
  <c r="BN2365" i="4"/>
  <c r="BN2333" i="4"/>
  <c r="BN2301" i="4"/>
  <c r="BN2636" i="4"/>
  <c r="BN2700" i="4"/>
  <c r="BN2613" i="4"/>
  <c r="BN2566" i="4"/>
  <c r="BN2534" i="4"/>
  <c r="BN2502" i="4"/>
  <c r="BN2470" i="4"/>
  <c r="BN2438" i="4"/>
  <c r="BN2406" i="4"/>
  <c r="BN2374" i="4"/>
  <c r="BN2342" i="4"/>
  <c r="BN2310" i="4"/>
  <c r="BN2720" i="4"/>
  <c r="BN2587" i="4"/>
  <c r="BN2656" i="4"/>
  <c r="BN2633" i="4"/>
  <c r="BN2459" i="4"/>
  <c r="BN2332" i="4"/>
  <c r="BN2266" i="4"/>
  <c r="BN2234" i="4"/>
  <c r="BN2202" i="4"/>
  <c r="BN125" i="4"/>
  <c r="BM125" i="4" s="1"/>
  <c r="BL125" i="4" s="1"/>
  <c r="BK125" i="4" s="1"/>
  <c r="BJ125" i="4" s="1"/>
  <c r="BI125" i="4" s="1"/>
  <c r="BH125" i="4" s="1"/>
  <c r="BG125" i="4" s="1"/>
  <c r="BF125" i="4" s="1"/>
  <c r="BE125" i="4" s="1"/>
  <c r="BN179" i="4"/>
  <c r="BN335" i="4"/>
  <c r="BN352" i="4"/>
  <c r="BN426" i="4"/>
  <c r="BM426" i="4" s="1"/>
  <c r="BL426" i="4" s="1"/>
  <c r="BK426" i="4" s="1"/>
  <c r="BJ426" i="4" s="1"/>
  <c r="BI426" i="4" s="1"/>
  <c r="BH426" i="4" s="1"/>
  <c r="BG426" i="4" s="1"/>
  <c r="BF426" i="4" s="1"/>
  <c r="BE426" i="4" s="1"/>
  <c r="BN272" i="4"/>
  <c r="BM272" i="4" s="1"/>
  <c r="BL272" i="4" s="1"/>
  <c r="BK272" i="4" s="1"/>
  <c r="BJ272" i="4" s="1"/>
  <c r="BI272" i="4" s="1"/>
  <c r="BH272" i="4" s="1"/>
  <c r="BG272" i="4" s="1"/>
  <c r="BF272" i="4" s="1"/>
  <c r="BE272" i="4" s="1"/>
  <c r="BN540" i="4"/>
  <c r="BM540" i="4" s="1"/>
  <c r="BL540" i="4" s="1"/>
  <c r="BK540" i="4" s="1"/>
  <c r="BJ540" i="4" s="1"/>
  <c r="BI540" i="4" s="1"/>
  <c r="BH540" i="4" s="1"/>
  <c r="BG540" i="4" s="1"/>
  <c r="BF540" i="4" s="1"/>
  <c r="BE540" i="4" s="1"/>
  <c r="BN510" i="4"/>
  <c r="BM510" i="4" s="1"/>
  <c r="BL510" i="4" s="1"/>
  <c r="BK510" i="4" s="1"/>
  <c r="BJ510" i="4" s="1"/>
  <c r="BI510" i="4" s="1"/>
  <c r="BH510" i="4" s="1"/>
  <c r="BG510" i="4" s="1"/>
  <c r="BF510" i="4" s="1"/>
  <c r="BE510" i="4" s="1"/>
  <c r="BN670" i="4"/>
  <c r="BN501" i="4"/>
  <c r="BN597" i="4"/>
  <c r="BM597" i="4" s="1"/>
  <c r="BL597" i="4" s="1"/>
  <c r="BK597" i="4" s="1"/>
  <c r="BJ597" i="4" s="1"/>
  <c r="BI597" i="4" s="1"/>
  <c r="BH597" i="4" s="1"/>
  <c r="BG597" i="4" s="1"/>
  <c r="BF597" i="4" s="1"/>
  <c r="BE597" i="4" s="1"/>
  <c r="BN570" i="4"/>
  <c r="BM570" i="4" s="1"/>
  <c r="BL570" i="4" s="1"/>
  <c r="BK570" i="4" s="1"/>
  <c r="BJ570" i="4" s="1"/>
  <c r="BI570" i="4" s="1"/>
  <c r="BH570" i="4" s="1"/>
  <c r="BG570" i="4" s="1"/>
  <c r="BF570" i="4" s="1"/>
  <c r="BE570" i="4" s="1"/>
  <c r="BN656" i="4"/>
  <c r="BM656" i="4" s="1"/>
  <c r="BL656" i="4" s="1"/>
  <c r="BK656" i="4" s="1"/>
  <c r="BJ656" i="4" s="1"/>
  <c r="BI656" i="4" s="1"/>
  <c r="BH656" i="4" s="1"/>
  <c r="BG656" i="4" s="1"/>
  <c r="BF656" i="4" s="1"/>
  <c r="BE656" i="4" s="1"/>
  <c r="BN684" i="4"/>
  <c r="BM684" i="4" s="1"/>
  <c r="BL684" i="4" s="1"/>
  <c r="BK684" i="4" s="1"/>
  <c r="BJ684" i="4" s="1"/>
  <c r="BI684" i="4" s="1"/>
  <c r="BH684" i="4" s="1"/>
  <c r="BG684" i="4" s="1"/>
  <c r="BF684" i="4" s="1"/>
  <c r="BE684" i="4" s="1"/>
  <c r="BN697" i="4"/>
  <c r="BN683" i="4"/>
  <c r="BM683" i="4" s="1"/>
  <c r="BL683" i="4" s="1"/>
  <c r="BK683" i="4" s="1"/>
  <c r="BJ683" i="4" s="1"/>
  <c r="BI683" i="4" s="1"/>
  <c r="BH683" i="4" s="1"/>
  <c r="BG683" i="4" s="1"/>
  <c r="BF683" i="4" s="1"/>
  <c r="BE683" i="4" s="1"/>
  <c r="BN679" i="4"/>
  <c r="BM679" i="4" s="1"/>
  <c r="BL679" i="4" s="1"/>
  <c r="BK679" i="4" s="1"/>
  <c r="BJ679" i="4" s="1"/>
  <c r="BI679" i="4" s="1"/>
  <c r="BH679" i="4" s="1"/>
  <c r="BG679" i="4" s="1"/>
  <c r="BF679" i="4" s="1"/>
  <c r="BE679" i="4" s="1"/>
  <c r="BN616" i="4"/>
  <c r="BN674" i="4"/>
  <c r="BN550" i="4"/>
  <c r="CX6" i="4"/>
  <c r="CX21" i="4"/>
  <c r="CX32" i="4"/>
  <c r="CX50" i="4"/>
  <c r="CX107" i="4"/>
  <c r="CX121" i="4"/>
  <c r="CX135" i="4"/>
  <c r="CX146" i="4"/>
  <c r="CX160" i="4"/>
  <c r="CX172" i="4"/>
  <c r="CX59" i="4"/>
  <c r="CX73" i="4"/>
  <c r="CX92" i="4"/>
  <c r="BN2711" i="4"/>
  <c r="BN2663" i="4"/>
  <c r="BN2611" i="4"/>
  <c r="CX84" i="4"/>
  <c r="CX186" i="4"/>
  <c r="CX199" i="4"/>
  <c r="CX207" i="4"/>
  <c r="CX215" i="4"/>
  <c r="CX223" i="4"/>
  <c r="CX231" i="4"/>
  <c r="CX239" i="4"/>
  <c r="CX247" i="4"/>
  <c r="BN2745" i="4"/>
  <c r="BN2713" i="4"/>
  <c r="CX90" i="4"/>
  <c r="BN2746" i="4"/>
  <c r="BN2714" i="4"/>
  <c r="BN2682" i="4"/>
  <c r="BN2650" i="4"/>
  <c r="BN2618" i="4"/>
  <c r="BN2728" i="4"/>
  <c r="BN2585" i="4"/>
  <c r="BN2553" i="4"/>
  <c r="BN2521" i="4"/>
  <c r="BN2489" i="4"/>
  <c r="BN2457" i="4"/>
  <c r="BN2425" i="4"/>
  <c r="BN2393" i="4"/>
  <c r="BN2361" i="4"/>
  <c r="BN2329" i="4"/>
  <c r="BN2297" i="4"/>
  <c r="BN2628" i="4"/>
  <c r="BN2685" i="4"/>
  <c r="BN2594" i="4"/>
  <c r="BN2562" i="4"/>
  <c r="BN2530" i="4"/>
  <c r="BN2498" i="4"/>
  <c r="BN2466" i="4"/>
  <c r="BN2434" i="4"/>
  <c r="BN2402" i="4"/>
  <c r="BN2370" i="4"/>
  <c r="BN2338" i="4"/>
  <c r="CX102" i="4"/>
  <c r="BN2704" i="4"/>
  <c r="BN2583" i="4"/>
  <c r="BN2648" i="4"/>
  <c r="BN2568" i="4"/>
  <c r="BN2431" i="4"/>
  <c r="BN2294" i="4"/>
  <c r="BN2262" i="4"/>
  <c r="BN2230" i="4"/>
  <c r="BN2198" i="4"/>
  <c r="BN66" i="4"/>
  <c r="BN523" i="4"/>
  <c r="BM523" i="4" s="1"/>
  <c r="BL523" i="4" s="1"/>
  <c r="BK523" i="4" s="1"/>
  <c r="BJ523" i="4" s="1"/>
  <c r="BI523" i="4" s="1"/>
  <c r="BH523" i="4" s="1"/>
  <c r="BG523" i="4" s="1"/>
  <c r="BF523" i="4" s="1"/>
  <c r="BE523" i="4" s="1"/>
  <c r="BN694" i="4"/>
  <c r="BM694" i="4" s="1"/>
  <c r="BL694" i="4" s="1"/>
  <c r="BK694" i="4" s="1"/>
  <c r="BJ694" i="4" s="1"/>
  <c r="BI694" i="4" s="1"/>
  <c r="BH694" i="4" s="1"/>
  <c r="BG694" i="4" s="1"/>
  <c r="BF694" i="4" s="1"/>
  <c r="BE694" i="4" s="1"/>
  <c r="CX85" i="4"/>
  <c r="CX60" i="4"/>
  <c r="BN2651" i="4"/>
  <c r="CX200" i="4"/>
  <c r="CX232" i="4"/>
  <c r="BN2709" i="4"/>
  <c r="BN2678" i="4"/>
  <c r="BN2581" i="4"/>
  <c r="BN2453" i="4"/>
  <c r="BN2325" i="4"/>
  <c r="BN2590" i="4"/>
  <c r="BN2462" i="4"/>
  <c r="BN2334" i="4"/>
  <c r="BN2640" i="4"/>
  <c r="BN2258" i="4"/>
  <c r="BN2166" i="4"/>
  <c r="BN2134" i="4"/>
  <c r="BN2102" i="4"/>
  <c r="BN2070" i="4"/>
  <c r="BN2468" i="4"/>
  <c r="BN2347" i="4"/>
  <c r="BN2576" i="4"/>
  <c r="BN2420" i="4"/>
  <c r="BN2302" i="4"/>
  <c r="BN2267" i="4"/>
  <c r="BN2235" i="4"/>
  <c r="BN2203" i="4"/>
  <c r="BN2171" i="4"/>
  <c r="BN2139" i="4"/>
  <c r="BN2107" i="4"/>
  <c r="BN2075" i="4"/>
  <c r="BN2488" i="4"/>
  <c r="BN2368" i="4"/>
  <c r="BN2531" i="4"/>
  <c r="BN2415" i="4"/>
  <c r="BN2296" i="4"/>
  <c r="BN2264" i="4"/>
  <c r="BN2232" i="4"/>
  <c r="BN2200" i="4"/>
  <c r="BN2168" i="4"/>
  <c r="BN2136" i="4"/>
  <c r="BN2104" i="4"/>
  <c r="BN2072" i="4"/>
  <c r="BN2040" i="4"/>
  <c r="BN2556" i="4"/>
  <c r="BN2424" i="4"/>
  <c r="CX86" i="4"/>
  <c r="BN2503" i="4"/>
  <c r="BN2375" i="4"/>
  <c r="BN2625" i="4"/>
  <c r="BN2237" i="4"/>
  <c r="BN2109" i="4"/>
  <c r="BN2016" i="4"/>
  <c r="BN1984" i="4"/>
  <c r="BN2544" i="4"/>
  <c r="BN2564" i="4"/>
  <c r="BN2177" i="4"/>
  <c r="BN2057" i="4"/>
  <c r="BN2005" i="4"/>
  <c r="BN1973" i="4"/>
  <c r="BN2387" i="4"/>
  <c r="BN2197" i="4"/>
  <c r="BN2069" i="4"/>
  <c r="BN2014" i="4"/>
  <c r="BN1982" i="4"/>
  <c r="BN2480" i="4"/>
  <c r="BN2035" i="4"/>
  <c r="BN2233" i="4"/>
  <c r="BN2105" i="4"/>
  <c r="BN2021" i="4"/>
  <c r="BN1991" i="4"/>
  <c r="BN1959" i="4"/>
  <c r="BN126" i="4"/>
  <c r="BN444" i="4"/>
  <c r="BN691" i="4"/>
  <c r="CX111" i="4"/>
  <c r="CX67" i="4"/>
  <c r="BN2631" i="4"/>
  <c r="CX204" i="4"/>
  <c r="CX236" i="4"/>
  <c r="BN2693" i="4"/>
  <c r="BN2662" i="4"/>
  <c r="BN2565" i="4"/>
  <c r="BN2437" i="4"/>
  <c r="BN2309" i="4"/>
  <c r="BN2574" i="4"/>
  <c r="BN2446" i="4"/>
  <c r="BN2318" i="4"/>
  <c r="BN2600" i="4"/>
  <c r="BN2242" i="4"/>
  <c r="BN2162" i="4"/>
  <c r="BN2130" i="4"/>
  <c r="BN2098" i="4"/>
  <c r="BN2641" i="4"/>
  <c r="BN2452" i="4"/>
  <c r="BN2344" i="4"/>
  <c r="BN2543" i="4"/>
  <c r="BN2391" i="4"/>
  <c r="BN2295" i="4"/>
  <c r="BN2263" i="4"/>
  <c r="BN2231" i="4"/>
  <c r="BN2199" i="4"/>
  <c r="BN2167" i="4"/>
  <c r="BN2135" i="4"/>
  <c r="BN2103" i="4"/>
  <c r="BN2071" i="4"/>
  <c r="BN2472" i="4"/>
  <c r="BN2339" i="4"/>
  <c r="BN2515" i="4"/>
  <c r="BN2412" i="4"/>
  <c r="BN2292" i="4"/>
  <c r="BN2260" i="4"/>
  <c r="BN2228" i="4"/>
  <c r="BN2196" i="4"/>
  <c r="BN2164" i="4"/>
  <c r="BN2132" i="4"/>
  <c r="BN2100" i="4"/>
  <c r="BN2068" i="4"/>
  <c r="BN2036" i="4"/>
  <c r="BN2540" i="4"/>
  <c r="BN2395" i="4"/>
  <c r="BN2724" i="4"/>
  <c r="BN2487" i="4"/>
  <c r="BN2372" i="4"/>
  <c r="BN2512" i="4"/>
  <c r="BN2221" i="4"/>
  <c r="BN2093" i="4"/>
  <c r="BN2012" i="4"/>
  <c r="BN1980" i="4"/>
  <c r="BN2063" i="4"/>
  <c r="BN2352" i="4"/>
  <c r="BN2161" i="4"/>
  <c r="BN2049" i="4"/>
  <c r="BN2001" i="4"/>
  <c r="BN1969" i="4"/>
  <c r="BN2019" i="4"/>
  <c r="BN2181" i="4"/>
  <c r="BN2066" i="4"/>
  <c r="BN2010" i="4"/>
  <c r="BN1978" i="4"/>
  <c r="BN2384" i="4"/>
  <c r="BN2027" i="4"/>
  <c r="BN2217" i="4"/>
  <c r="BN2089" i="4"/>
  <c r="BN2018" i="4"/>
  <c r="BN1987" i="4"/>
  <c r="BN1955" i="4"/>
  <c r="BN198" i="4"/>
  <c r="BN545" i="4"/>
  <c r="BN657" i="4"/>
  <c r="CX122" i="4"/>
  <c r="CX74" i="4"/>
  <c r="CX98" i="4"/>
  <c r="CX208" i="4"/>
  <c r="CX240" i="4"/>
  <c r="CX106" i="4"/>
  <c r="BN2646" i="4"/>
  <c r="BN2549" i="4"/>
  <c r="BN2421" i="4"/>
  <c r="CX40" i="4"/>
  <c r="BN2558" i="4"/>
  <c r="BN2430" i="4"/>
  <c r="BN2668" i="4"/>
  <c r="BN2555" i="4"/>
  <c r="BN2226" i="4"/>
  <c r="BN2158" i="4"/>
  <c r="BN2126" i="4"/>
  <c r="BN2094" i="4"/>
  <c r="BN2572" i="4"/>
  <c r="BN2443" i="4"/>
  <c r="BN2315" i="4"/>
  <c r="BN2527" i="4"/>
  <c r="BN2388" i="4"/>
  <c r="BN2291" i="4"/>
  <c r="BN2259" i="4"/>
  <c r="BN2227" i="4"/>
  <c r="BN2195" i="4"/>
  <c r="BN2163" i="4"/>
  <c r="BN2131" i="4"/>
  <c r="BN2099" i="4"/>
  <c r="BN2657" i="4"/>
  <c r="BN2456" i="4"/>
  <c r="BN2336" i="4"/>
  <c r="BN2499" i="4"/>
  <c r="BN2383" i="4"/>
  <c r="BN2288" i="4"/>
  <c r="BN2256" i="4"/>
  <c r="BN2224" i="4"/>
  <c r="BN2192" i="4"/>
  <c r="BN2160" i="4"/>
  <c r="BN2128" i="4"/>
  <c r="BN2096" i="4"/>
  <c r="BN2064" i="4"/>
  <c r="BN2032" i="4"/>
  <c r="BN2524" i="4"/>
  <c r="BN2392" i="4"/>
  <c r="BN2617" i="4"/>
  <c r="BN2471" i="4"/>
  <c r="BN2343" i="4"/>
  <c r="BN2320" i="4"/>
  <c r="BN2205" i="4"/>
  <c r="BN2077" i="4"/>
  <c r="BN2008" i="4"/>
  <c r="BN1976" i="4"/>
  <c r="BN2055" i="4"/>
  <c r="BN2273" i="4"/>
  <c r="BN2145" i="4"/>
  <c r="BN2041" i="4"/>
  <c r="BN1997" i="4"/>
  <c r="BN1965" i="4"/>
  <c r="BN2464" i="4"/>
  <c r="BN2165" i="4"/>
  <c r="BN2058" i="4"/>
  <c r="BN2006" i="4"/>
  <c r="BN1974" i="4"/>
  <c r="BN2323" i="4"/>
  <c r="BN2496" i="4"/>
  <c r="BN2201" i="4"/>
  <c r="BN2073" i="4"/>
  <c r="BN2015" i="4"/>
  <c r="BN1983" i="4"/>
  <c r="CX3" i="4"/>
  <c r="BN321" i="4"/>
  <c r="BM321" i="4" s="1"/>
  <c r="BL321" i="4" s="1"/>
  <c r="BK321" i="4" s="1"/>
  <c r="BJ321" i="4" s="1"/>
  <c r="BI321" i="4" s="1"/>
  <c r="BH321" i="4" s="1"/>
  <c r="BG321" i="4" s="1"/>
  <c r="BF321" i="4" s="1"/>
  <c r="BE321" i="4" s="1"/>
  <c r="BN637" i="4"/>
  <c r="BN513" i="4"/>
  <c r="BM513" i="4" s="1"/>
  <c r="BL513" i="4" s="1"/>
  <c r="BK513" i="4" s="1"/>
  <c r="BJ513" i="4" s="1"/>
  <c r="BI513" i="4" s="1"/>
  <c r="BH513" i="4" s="1"/>
  <c r="BG513" i="4" s="1"/>
  <c r="BF513" i="4" s="1"/>
  <c r="BE513" i="4" s="1"/>
  <c r="CX136" i="4"/>
  <c r="CX81" i="4"/>
  <c r="BN2752" i="4"/>
  <c r="CX212" i="4"/>
  <c r="CX244" i="4"/>
  <c r="BN2758" i="4"/>
  <c r="BN2630" i="4"/>
  <c r="BN2533" i="4"/>
  <c r="BN2405" i="4"/>
  <c r="BN2652" i="4"/>
  <c r="BN2542" i="4"/>
  <c r="BN2414" i="4"/>
  <c r="BN2598" i="4"/>
  <c r="BN2491" i="4"/>
  <c r="BN2210" i="4"/>
  <c r="BN2154" i="4"/>
  <c r="BN2122" i="4"/>
  <c r="BN2090" i="4"/>
  <c r="BN2548" i="4"/>
  <c r="BN2440" i="4"/>
  <c r="BN2312" i="4"/>
  <c r="BN2511" i="4"/>
  <c r="BN2359" i="4"/>
  <c r="BN2287" i="4"/>
  <c r="BN2255" i="4"/>
  <c r="BN2223" i="4"/>
  <c r="BN2191" i="4"/>
  <c r="BN2159" i="4"/>
  <c r="BN2127" i="4"/>
  <c r="BN2095" i="4"/>
  <c r="BN2580" i="4"/>
  <c r="BN2435" i="4"/>
  <c r="BN2300" i="4"/>
  <c r="BN2483" i="4"/>
  <c r="BN2380" i="4"/>
  <c r="BN2284" i="4"/>
  <c r="BN2252" i="4"/>
  <c r="BN2220" i="4"/>
  <c r="BN2188" i="4"/>
  <c r="BN2156" i="4"/>
  <c r="BN2124" i="4"/>
  <c r="BN2092" i="4"/>
  <c r="BN2060" i="4"/>
  <c r="BN2028" i="4"/>
  <c r="BN2508" i="4"/>
  <c r="BN2363" i="4"/>
  <c r="BN2592" i="4"/>
  <c r="BN2455" i="4"/>
  <c r="BN2340" i="4"/>
  <c r="BN2528" i="4"/>
  <c r="BN2189" i="4"/>
  <c r="BN2062" i="4"/>
  <c r="BN2004" i="4"/>
  <c r="BN1972" i="4"/>
  <c r="BN2047" i="4"/>
  <c r="BN2257" i="4"/>
  <c r="BN2129" i="4"/>
  <c r="BN2033" i="4"/>
  <c r="BN1993" i="4"/>
  <c r="BN1961" i="4"/>
  <c r="BN2277" i="4"/>
  <c r="BN2149" i="4"/>
  <c r="BN2050" i="4"/>
  <c r="BN2002" i="4"/>
  <c r="BN1970" i="4"/>
  <c r="BN2311" i="4"/>
  <c r="BN2419" i="4"/>
  <c r="BN2185" i="4"/>
  <c r="BN2061" i="4"/>
  <c r="BN2011" i="4"/>
  <c r="BN1979" i="4"/>
  <c r="CX2" i="4"/>
  <c r="BN402" i="4"/>
  <c r="BM402" i="4" s="1"/>
  <c r="BL402" i="4" s="1"/>
  <c r="BK402" i="4" s="1"/>
  <c r="BJ402" i="4" s="1"/>
  <c r="BI402" i="4" s="1"/>
  <c r="BH402" i="4" s="1"/>
  <c r="BG402" i="4" s="1"/>
  <c r="BF402" i="4" s="1"/>
  <c r="BE402" i="4" s="1"/>
  <c r="BN594" i="4"/>
  <c r="BM594" i="4" s="1"/>
  <c r="BL594" i="4" s="1"/>
  <c r="BK594" i="4" s="1"/>
  <c r="BJ594" i="4" s="1"/>
  <c r="BI594" i="4" s="1"/>
  <c r="BH594" i="4" s="1"/>
  <c r="BG594" i="4" s="1"/>
  <c r="BF594" i="4" s="1"/>
  <c r="BE594" i="4" s="1"/>
  <c r="BN702" i="4"/>
  <c r="BM702" i="4" s="1"/>
  <c r="BL702" i="4" s="1"/>
  <c r="BK702" i="4" s="1"/>
  <c r="BJ702" i="4" s="1"/>
  <c r="BI702" i="4" s="1"/>
  <c r="BH702" i="4" s="1"/>
  <c r="BG702" i="4" s="1"/>
  <c r="BF702" i="4" s="1"/>
  <c r="BE702" i="4" s="1"/>
  <c r="CX148" i="4"/>
  <c r="BN2759" i="4"/>
  <c r="CX100" i="4"/>
  <c r="CX216" i="4"/>
  <c r="CX248" i="4"/>
  <c r="BN2742" i="4"/>
  <c r="BN2614" i="4"/>
  <c r="BN2517" i="4"/>
  <c r="BN2389" i="4"/>
  <c r="BN2620" i="4"/>
  <c r="BN2526" i="4"/>
  <c r="BN2398" i="4"/>
  <c r="BN2688" i="4"/>
  <c r="BN2428" i="4"/>
  <c r="BN2194" i="4"/>
  <c r="BN2150" i="4"/>
  <c r="BN2118" i="4"/>
  <c r="BN2086" i="4"/>
  <c r="BN2532" i="4"/>
  <c r="BN2411" i="4"/>
  <c r="BN2308" i="4"/>
  <c r="BN2495" i="4"/>
  <c r="BN2356" i="4"/>
  <c r="BN2283" i="4"/>
  <c r="BN2251" i="4"/>
  <c r="BN2219" i="4"/>
  <c r="BN2187" i="4"/>
  <c r="BN2155" i="4"/>
  <c r="BN2123" i="4"/>
  <c r="BN2091" i="4"/>
  <c r="BN2552" i="4"/>
  <c r="BN2432" i="4"/>
  <c r="BN2298" i="4"/>
  <c r="BN2467" i="4"/>
  <c r="BN2351" i="4"/>
  <c r="BN2280" i="4"/>
  <c r="BN2248" i="4"/>
  <c r="BN2216" i="4"/>
  <c r="BN2184" i="4"/>
  <c r="BN2152" i="4"/>
  <c r="BN2120" i="4"/>
  <c r="BN2088" i="4"/>
  <c r="BN2056" i="4"/>
  <c r="BN2024" i="4"/>
  <c r="BN2492" i="4"/>
  <c r="BN2360" i="4"/>
  <c r="BN2560" i="4"/>
  <c r="BN2439" i="4"/>
  <c r="BN2303" i="4"/>
  <c r="BN2416" i="4"/>
  <c r="BN2173" i="4"/>
  <c r="BN2054" i="4"/>
  <c r="BN2000" i="4"/>
  <c r="BN1968" i="4"/>
  <c r="BN2039" i="4"/>
  <c r="BN2241" i="4"/>
  <c r="BN2113" i="4"/>
  <c r="BN2025" i="4"/>
  <c r="BN1989" i="4"/>
  <c r="BN1957" i="4"/>
  <c r="BN2261" i="4"/>
  <c r="BN2133" i="4"/>
  <c r="BN2042" i="4"/>
  <c r="BN1998" i="4"/>
  <c r="BN1966" i="4"/>
  <c r="BN2067" i="4"/>
  <c r="BN2299" i="4"/>
  <c r="BN2169" i="4"/>
  <c r="BN2053" i="4"/>
  <c r="BN2007" i="4"/>
  <c r="BN1975" i="4"/>
  <c r="BN372" i="4"/>
  <c r="BN688" i="4"/>
  <c r="BM688" i="4" s="1"/>
  <c r="BL688" i="4" s="1"/>
  <c r="BK688" i="4" s="1"/>
  <c r="BJ688" i="4" s="1"/>
  <c r="BI688" i="4" s="1"/>
  <c r="BH688" i="4" s="1"/>
  <c r="BG688" i="4" s="1"/>
  <c r="BF688" i="4" s="1"/>
  <c r="BE688" i="4" s="1"/>
  <c r="CX7" i="4"/>
  <c r="CX161" i="4"/>
  <c r="BN2735" i="4"/>
  <c r="CX183" i="4"/>
  <c r="CX220" i="4"/>
  <c r="BN2757" i="4"/>
  <c r="BN2726" i="4"/>
  <c r="BN2684" i="4"/>
  <c r="BN2501" i="4"/>
  <c r="BN2373" i="4"/>
  <c r="BN2732" i="4"/>
  <c r="BN2510" i="4"/>
  <c r="BN2382" i="4"/>
  <c r="BN2595" i="4"/>
  <c r="BN2364" i="4"/>
  <c r="BN2178" i="4"/>
  <c r="BN2146" i="4"/>
  <c r="BN2114" i="4"/>
  <c r="BN2082" i="4"/>
  <c r="BN2516" i="4"/>
  <c r="BN2408" i="4"/>
  <c r="BN2306" i="4"/>
  <c r="BN2479" i="4"/>
  <c r="BN2327" i="4"/>
  <c r="BN2279" i="4"/>
  <c r="BN2247" i="4"/>
  <c r="BN2215" i="4"/>
  <c r="BN2183" i="4"/>
  <c r="BN2151" i="4"/>
  <c r="BN2119" i="4"/>
  <c r="BN2087" i="4"/>
  <c r="BN2536" i="4"/>
  <c r="BN2403" i="4"/>
  <c r="BN2692" i="4"/>
  <c r="BN2451" i="4"/>
  <c r="BN2348" i="4"/>
  <c r="BN2276" i="4"/>
  <c r="BN2244" i="4"/>
  <c r="BN2212" i="4"/>
  <c r="BN2180" i="4"/>
  <c r="BN2148" i="4"/>
  <c r="BN2116" i="4"/>
  <c r="BN2084" i="4"/>
  <c r="BN2052" i="4"/>
  <c r="BN2708" i="4"/>
  <c r="BN2476" i="4"/>
  <c r="BN2331" i="4"/>
  <c r="BN2551" i="4"/>
  <c r="BN2436" i="4"/>
  <c r="BN2293" i="4"/>
  <c r="BN2355" i="4"/>
  <c r="BN2157" i="4"/>
  <c r="BN2046" i="4"/>
  <c r="BN1996" i="4"/>
  <c r="BN1964" i="4"/>
  <c r="BN2031" i="4"/>
  <c r="BN2225" i="4"/>
  <c r="BN2097" i="4"/>
  <c r="BN2017" i="4"/>
  <c r="BN1985" i="4"/>
  <c r="BN1953" i="4"/>
  <c r="BN2245" i="4"/>
  <c r="BN2117" i="4"/>
  <c r="BN2034" i="4"/>
  <c r="BN1994" i="4"/>
  <c r="BN1962" i="4"/>
  <c r="BN2059" i="4"/>
  <c r="BN2281" i="4"/>
  <c r="BN2153" i="4"/>
  <c r="BN2045" i="4"/>
  <c r="BN2003" i="4"/>
  <c r="BN1971" i="4"/>
  <c r="BN388" i="4"/>
  <c r="BN457" i="4"/>
  <c r="CX22" i="4"/>
  <c r="CX175" i="4"/>
  <c r="BN2707" i="4"/>
  <c r="CX188" i="4"/>
  <c r="CX224" i="4"/>
  <c r="BN2741" i="4"/>
  <c r="BN2710" i="4"/>
  <c r="BN2712" i="4"/>
  <c r="BN2485" i="4"/>
  <c r="BN2357" i="4"/>
  <c r="BN2661" i="4"/>
  <c r="BN2494" i="4"/>
  <c r="BN2366" i="4"/>
  <c r="BN2579" i="4"/>
  <c r="BN2290" i="4"/>
  <c r="BN2174" i="4"/>
  <c r="BN2142" i="4"/>
  <c r="BN2110" i="4"/>
  <c r="BN2078" i="4"/>
  <c r="BN2500" i="4"/>
  <c r="BN2379" i="4"/>
  <c r="BN2669" i="4"/>
  <c r="BN2463" i="4"/>
  <c r="BN2324" i="4"/>
  <c r="BN2275" i="4"/>
  <c r="BN2243" i="4"/>
  <c r="BN2211" i="4"/>
  <c r="BN2179" i="4"/>
  <c r="BN2147" i="4"/>
  <c r="BN2115" i="4"/>
  <c r="BN2083" i="4"/>
  <c r="BN2520" i="4"/>
  <c r="BN2400" i="4"/>
  <c r="BN2584" i="4"/>
  <c r="BN2447" i="4"/>
  <c r="BN2319" i="4"/>
  <c r="BN2272" i="4"/>
  <c r="BN2240" i="4"/>
  <c r="BN2208" i="4"/>
  <c r="BN2176" i="4"/>
  <c r="BN2144" i="4"/>
  <c r="BN2112" i="4"/>
  <c r="BN2080" i="4"/>
  <c r="BN2048" i="4"/>
  <c r="BN2603" i="4"/>
  <c r="BN2460" i="4"/>
  <c r="BN2328" i="4"/>
  <c r="BN2535" i="4"/>
  <c r="BN2407" i="4"/>
  <c r="BN2289" i="4"/>
  <c r="BN2269" i="4"/>
  <c r="BN2141" i="4"/>
  <c r="BN2038" i="4"/>
  <c r="BN1992" i="4"/>
  <c r="BN1960" i="4"/>
  <c r="BN2023" i="4"/>
  <c r="BN2209" i="4"/>
  <c r="BN2081" i="4"/>
  <c r="BN2013" i="4"/>
  <c r="BN1981" i="4"/>
  <c r="BN2596" i="4"/>
  <c r="BN2229" i="4"/>
  <c r="BN2101" i="4"/>
  <c r="BN2026" i="4"/>
  <c r="BN1990" i="4"/>
  <c r="BN1958" i="4"/>
  <c r="BN2051" i="4"/>
  <c r="BN2265" i="4"/>
  <c r="BN2137" i="4"/>
  <c r="BN2037" i="4"/>
  <c r="BN1999" i="4"/>
  <c r="BN1967" i="4"/>
  <c r="BN2679" i="4"/>
  <c r="BN2629" i="4"/>
  <c r="BN2074" i="4"/>
  <c r="BN2207" i="4"/>
  <c r="BN2444" i="4"/>
  <c r="BN2076" i="4"/>
  <c r="BN2253" i="4"/>
  <c r="BN2009" i="4"/>
  <c r="BN2043" i="4"/>
  <c r="CX194" i="4"/>
  <c r="BN2478" i="4"/>
  <c r="BN2484" i="4"/>
  <c r="BN2175" i="4"/>
  <c r="BN2316" i="4"/>
  <c r="BN2044" i="4"/>
  <c r="BN2125" i="4"/>
  <c r="BN1977" i="4"/>
  <c r="BN2249" i="4"/>
  <c r="CX228" i="4"/>
  <c r="BN2350" i="4"/>
  <c r="BN2376" i="4"/>
  <c r="BN2143" i="4"/>
  <c r="BN2268" i="4"/>
  <c r="BN2588" i="4"/>
  <c r="BN2030" i="4"/>
  <c r="BN2448" i="4"/>
  <c r="BN2121" i="4"/>
  <c r="BN2725" i="4"/>
  <c r="BN2563" i="4"/>
  <c r="BN2649" i="4"/>
  <c r="BN2111" i="4"/>
  <c r="BN2236" i="4"/>
  <c r="BN2427" i="4"/>
  <c r="BN1988" i="4"/>
  <c r="BN2213" i="4"/>
  <c r="BN2029" i="4"/>
  <c r="CX33" i="4"/>
  <c r="BN2469" i="4"/>
  <c r="BN2138" i="4"/>
  <c r="BN2271" i="4"/>
  <c r="BN2371" i="4"/>
  <c r="BN2140" i="4"/>
  <c r="BN2404" i="4"/>
  <c r="BN2193" i="4"/>
  <c r="BN1986" i="4"/>
  <c r="BN2597" i="4"/>
  <c r="BN2079" i="4"/>
  <c r="BN2285" i="4"/>
  <c r="BN1963" i="4"/>
  <c r="BN2341" i="4"/>
  <c r="BN2504" i="4"/>
  <c r="BN1956" i="4"/>
  <c r="BN2274" i="4"/>
  <c r="BN2547" i="4"/>
  <c r="BN2020" i="4"/>
  <c r="BN2170" i="4"/>
  <c r="BN2204" i="4"/>
  <c r="BN2065" i="4"/>
  <c r="BN371" i="4"/>
  <c r="BN2106" i="4"/>
  <c r="BN2172" i="4"/>
  <c r="BN2085" i="4"/>
  <c r="BN561" i="4"/>
  <c r="BN2423" i="4"/>
  <c r="BN2108" i="4"/>
  <c r="BN2022" i="4"/>
  <c r="CX54" i="4"/>
  <c r="BN2304" i="4"/>
  <c r="BN2307" i="4"/>
  <c r="BN1954" i="4"/>
  <c r="BN2694" i="4"/>
  <c r="BN2239" i="4"/>
  <c r="BN2519" i="4"/>
  <c r="BN1995" i="4"/>
  <c r="BN712" i="4"/>
  <c r="I79" i="4"/>
  <c r="AF79" i="4"/>
  <c r="AB681" i="4"/>
  <c r="AA681" i="4"/>
  <c r="AC38" i="4"/>
  <c r="AC463" i="4"/>
  <c r="AC495" i="4"/>
  <c r="AA554" i="4"/>
  <c r="AE571" i="4"/>
  <c r="AF179" i="4"/>
  <c r="AC179" i="4"/>
  <c r="Z620" i="4"/>
  <c r="P620" i="4"/>
  <c r="G620" i="4"/>
  <c r="AU620" i="4"/>
  <c r="Z623" i="4"/>
  <c r="P623" i="4"/>
  <c r="G623" i="4"/>
  <c r="AU623" i="4"/>
  <c r="AT623" i="4" s="1"/>
  <c r="AS623" i="4" s="1"/>
  <c r="AR623" i="4" s="1"/>
  <c r="AQ623" i="4" s="1"/>
  <c r="AP623" i="4" s="1"/>
  <c r="AO623" i="4" s="1"/>
  <c r="AN623" i="4" s="1"/>
  <c r="AM623" i="4" s="1"/>
  <c r="AL623" i="4" s="1"/>
  <c r="AC257" i="4"/>
  <c r="AF257" i="4"/>
  <c r="I257" i="4"/>
  <c r="I480" i="4"/>
  <c r="AC480" i="4"/>
  <c r="J579" i="4"/>
  <c r="AB579" i="4"/>
  <c r="AT78" i="4"/>
  <c r="AS78" i="4" s="1"/>
  <c r="AR78" i="4" s="1"/>
  <c r="AQ78" i="4" s="1"/>
  <c r="AP78" i="4" s="1"/>
  <c r="AO78" i="4" s="1"/>
  <c r="AN78" i="4" s="1"/>
  <c r="AM78" i="4" s="1"/>
  <c r="AL78" i="4" s="1"/>
  <c r="AT167" i="4"/>
  <c r="AS167" i="4" s="1"/>
  <c r="AR167" i="4" s="1"/>
  <c r="AQ167" i="4" s="1"/>
  <c r="AP167" i="4" s="1"/>
  <c r="AO167" i="4" s="1"/>
  <c r="AN167" i="4" s="1"/>
  <c r="AM167" i="4" s="1"/>
  <c r="AL167" i="4" s="1"/>
  <c r="AT222" i="4"/>
  <c r="AS222" i="4" s="1"/>
  <c r="AR222" i="4" s="1"/>
  <c r="AQ222" i="4" s="1"/>
  <c r="AP222" i="4" s="1"/>
  <c r="AO222" i="4" s="1"/>
  <c r="AN222" i="4" s="1"/>
  <c r="AM222" i="4" s="1"/>
  <c r="AL222" i="4" s="1"/>
  <c r="AT297" i="4"/>
  <c r="AS297" i="4" s="1"/>
  <c r="AR297" i="4" s="1"/>
  <c r="AQ297" i="4" s="1"/>
  <c r="AP297" i="4" s="1"/>
  <c r="AO297" i="4" s="1"/>
  <c r="AN297" i="4" s="1"/>
  <c r="AM297" i="4" s="1"/>
  <c r="AL297" i="4" s="1"/>
  <c r="AT364" i="4"/>
  <c r="AS364" i="4" s="1"/>
  <c r="AR364" i="4" s="1"/>
  <c r="AQ364" i="4" s="1"/>
  <c r="AP364" i="4" s="1"/>
  <c r="AO364" i="4" s="1"/>
  <c r="AN364" i="4" s="1"/>
  <c r="AM364" i="4" s="1"/>
  <c r="AL364" i="4" s="1"/>
  <c r="AJ432" i="4"/>
  <c r="AH432" i="4" s="1"/>
  <c r="AK432" i="4"/>
  <c r="AI432" i="4"/>
  <c r="AT552" i="4"/>
  <c r="AS552" i="4"/>
  <c r="AR552" i="4" s="1"/>
  <c r="AQ552" i="4" s="1"/>
  <c r="AP552" i="4" s="1"/>
  <c r="AO552" i="4" s="1"/>
  <c r="AN552" i="4" s="1"/>
  <c r="AM552" i="4" s="1"/>
  <c r="AL552" i="4" s="1"/>
  <c r="AT62" i="4"/>
  <c r="AS62" i="4" s="1"/>
  <c r="AR62" i="4" s="1"/>
  <c r="AQ62" i="4" s="1"/>
  <c r="AP62" i="4" s="1"/>
  <c r="AO62" i="4" s="1"/>
  <c r="AN62" i="4" s="1"/>
  <c r="AM62" i="4" s="1"/>
  <c r="AL62" i="4" s="1"/>
  <c r="AT161" i="4"/>
  <c r="AS161" i="4" s="1"/>
  <c r="AR161" i="4" s="1"/>
  <c r="AQ161" i="4" s="1"/>
  <c r="AP161" i="4" s="1"/>
  <c r="AO161" i="4" s="1"/>
  <c r="AN161" i="4" s="1"/>
  <c r="AM161" i="4" s="1"/>
  <c r="AL161" i="4" s="1"/>
  <c r="AT198" i="4"/>
  <c r="AS198" i="4" s="1"/>
  <c r="AR198" i="4" s="1"/>
  <c r="AQ198" i="4" s="1"/>
  <c r="AP198" i="4" s="1"/>
  <c r="AO198" i="4" s="1"/>
  <c r="AN198" i="4" s="1"/>
  <c r="AM198" i="4" s="1"/>
  <c r="AL198" i="4" s="1"/>
  <c r="AR269" i="4"/>
  <c r="AQ269" i="4" s="1"/>
  <c r="AP269" i="4" s="1"/>
  <c r="AO269" i="4" s="1"/>
  <c r="AN269" i="4" s="1"/>
  <c r="AM269" i="4" s="1"/>
  <c r="AL269" i="4" s="1"/>
  <c r="AT269" i="4"/>
  <c r="AS269" i="4" s="1"/>
  <c r="AT438" i="4"/>
  <c r="AS438" i="4" s="1"/>
  <c r="AR438" i="4" s="1"/>
  <c r="AQ438" i="4" s="1"/>
  <c r="AP438" i="4" s="1"/>
  <c r="AO438" i="4" s="1"/>
  <c r="AN438" i="4" s="1"/>
  <c r="AM438" i="4" s="1"/>
  <c r="AL438" i="4" s="1"/>
  <c r="AT40" i="4"/>
  <c r="AS40" i="4" s="1"/>
  <c r="AR40" i="4" s="1"/>
  <c r="AQ40" i="4" s="1"/>
  <c r="AP40" i="4" s="1"/>
  <c r="AO40" i="4" s="1"/>
  <c r="AN40" i="4" s="1"/>
  <c r="AM40" i="4" s="1"/>
  <c r="AL40" i="4" s="1"/>
  <c r="AS427" i="4"/>
  <c r="AR427" i="4" s="1"/>
  <c r="AQ427" i="4" s="1"/>
  <c r="AP427" i="4" s="1"/>
  <c r="AO427" i="4" s="1"/>
  <c r="AN427" i="4" s="1"/>
  <c r="AM427" i="4" s="1"/>
  <c r="AL427" i="4" s="1"/>
  <c r="AT427" i="4"/>
  <c r="I218" i="4"/>
  <c r="AC218" i="4"/>
  <c r="AF218" i="4"/>
  <c r="AC496" i="4"/>
  <c r="AT95" i="4"/>
  <c r="AS95" i="4" s="1"/>
  <c r="AR95" i="4" s="1"/>
  <c r="AQ95" i="4" s="1"/>
  <c r="AP95" i="4" s="1"/>
  <c r="AO95" i="4" s="1"/>
  <c r="AN95" i="4" s="1"/>
  <c r="AM95" i="4" s="1"/>
  <c r="AL95" i="4" s="1"/>
  <c r="AT178" i="4"/>
  <c r="AS178" i="4" s="1"/>
  <c r="AR178" i="4" s="1"/>
  <c r="AQ178" i="4" s="1"/>
  <c r="AP178" i="4" s="1"/>
  <c r="AO178" i="4" s="1"/>
  <c r="AN178" i="4" s="1"/>
  <c r="AM178" i="4" s="1"/>
  <c r="AL178" i="4" s="1"/>
  <c r="AI264" i="4"/>
  <c r="AJ264" i="4"/>
  <c r="AK264" i="4"/>
  <c r="AI398" i="4"/>
  <c r="AH398" i="4" s="1"/>
  <c r="AJ398" i="4"/>
  <c r="AK398" i="4"/>
  <c r="AI358" i="4"/>
  <c r="AH358" i="4" s="1"/>
  <c r="AJ358" i="4"/>
  <c r="AK358" i="4"/>
  <c r="J269" i="4"/>
  <c r="AF269" i="4"/>
  <c r="AC269" i="4"/>
  <c r="AC576" i="4"/>
  <c r="AJ52" i="4"/>
  <c r="AK52" i="4"/>
  <c r="AI52" i="4"/>
  <c r="AI77" i="4"/>
  <c r="AJ77" i="4"/>
  <c r="AK77" i="4"/>
  <c r="AI163" i="4"/>
  <c r="AJ163" i="4"/>
  <c r="AK163" i="4"/>
  <c r="AT250" i="4"/>
  <c r="AS250" i="4" s="1"/>
  <c r="AR250" i="4" s="1"/>
  <c r="AQ250" i="4" s="1"/>
  <c r="AP250" i="4" s="1"/>
  <c r="AO250" i="4" s="1"/>
  <c r="AN250" i="4" s="1"/>
  <c r="AM250" i="4" s="1"/>
  <c r="AL250" i="4" s="1"/>
  <c r="AT275" i="4"/>
  <c r="AS275" i="4"/>
  <c r="AR275" i="4" s="1"/>
  <c r="AQ275" i="4" s="1"/>
  <c r="AP275" i="4" s="1"/>
  <c r="AO275" i="4" s="1"/>
  <c r="AN275" i="4" s="1"/>
  <c r="AM275" i="4" s="1"/>
  <c r="AL275" i="4" s="1"/>
  <c r="AJ403" i="4"/>
  <c r="AK403" i="4"/>
  <c r="AI403" i="4"/>
  <c r="AT365" i="4"/>
  <c r="AS365" i="4" s="1"/>
  <c r="AR365" i="4" s="1"/>
  <c r="AQ365" i="4" s="1"/>
  <c r="AP365" i="4" s="1"/>
  <c r="AO365" i="4" s="1"/>
  <c r="AN365" i="4" s="1"/>
  <c r="AM365" i="4" s="1"/>
  <c r="AL365" i="4" s="1"/>
  <c r="AF170" i="4"/>
  <c r="AT25" i="4"/>
  <c r="AS25" i="4" s="1"/>
  <c r="AR25" i="4" s="1"/>
  <c r="AQ25" i="4" s="1"/>
  <c r="AP25" i="4" s="1"/>
  <c r="AO25" i="4" s="1"/>
  <c r="AN25" i="4" s="1"/>
  <c r="AM25" i="4" s="1"/>
  <c r="AL25" i="4" s="1"/>
  <c r="AT138" i="4"/>
  <c r="AS138" i="4" s="1"/>
  <c r="AR138" i="4" s="1"/>
  <c r="AQ138" i="4" s="1"/>
  <c r="AP138" i="4" s="1"/>
  <c r="AO138" i="4" s="1"/>
  <c r="AN138" i="4" s="1"/>
  <c r="AM138" i="4" s="1"/>
  <c r="AL138" i="4" s="1"/>
  <c r="AT196" i="4"/>
  <c r="AS196" i="4" s="1"/>
  <c r="AR196" i="4" s="1"/>
  <c r="AQ196" i="4" s="1"/>
  <c r="AP196" i="4" s="1"/>
  <c r="AO196" i="4" s="1"/>
  <c r="AN196" i="4" s="1"/>
  <c r="AM196" i="4" s="1"/>
  <c r="AL196" i="4" s="1"/>
  <c r="J355" i="4"/>
  <c r="AC355" i="4"/>
  <c r="AF211" i="4"/>
  <c r="I54" i="4"/>
  <c r="AF54" i="4"/>
  <c r="AC54" i="4"/>
  <c r="I31" i="4"/>
  <c r="AF31" i="4"/>
  <c r="AB703" i="4"/>
  <c r="AA703" i="4"/>
  <c r="BM707" i="4"/>
  <c r="BL707" i="4" s="1"/>
  <c r="BK707" i="4" s="1"/>
  <c r="BJ707" i="4" s="1"/>
  <c r="BI707" i="4" s="1"/>
  <c r="BH707" i="4" s="1"/>
  <c r="BG707" i="4" s="1"/>
  <c r="BF707" i="4" s="1"/>
  <c r="BE707" i="4" s="1"/>
  <c r="BN711" i="4"/>
  <c r="BM711" i="4" s="1"/>
  <c r="AH650" i="4"/>
  <c r="AA521" i="4"/>
  <c r="G712" i="4"/>
  <c r="AU712" i="4"/>
  <c r="P712" i="4"/>
  <c r="Z712" i="4"/>
  <c r="G614" i="4"/>
  <c r="Z614" i="4"/>
  <c r="P614" i="4"/>
  <c r="AU614" i="4"/>
  <c r="AF107" i="4"/>
  <c r="AC107" i="4"/>
  <c r="Z634" i="4"/>
  <c r="P634" i="4"/>
  <c r="G634" i="4"/>
  <c r="AU634" i="4"/>
  <c r="AT64" i="4"/>
  <c r="AS64" i="4" s="1"/>
  <c r="AR64" i="4" s="1"/>
  <c r="AQ64" i="4" s="1"/>
  <c r="AP64" i="4" s="1"/>
  <c r="AO64" i="4" s="1"/>
  <c r="AN64" i="4" s="1"/>
  <c r="AM64" i="4" s="1"/>
  <c r="AL64" i="4" s="1"/>
  <c r="AT100" i="4"/>
  <c r="AS100" i="4" s="1"/>
  <c r="AR100" i="4" s="1"/>
  <c r="AQ100" i="4" s="1"/>
  <c r="AP100" i="4" s="1"/>
  <c r="AO100" i="4" s="1"/>
  <c r="AN100" i="4" s="1"/>
  <c r="AM100" i="4" s="1"/>
  <c r="AL100" i="4" s="1"/>
  <c r="AT148" i="4"/>
  <c r="AS148" i="4" s="1"/>
  <c r="AR148" i="4" s="1"/>
  <c r="AQ148" i="4" s="1"/>
  <c r="AP148" i="4" s="1"/>
  <c r="AO148" i="4" s="1"/>
  <c r="AN148" i="4" s="1"/>
  <c r="AM148" i="4" s="1"/>
  <c r="AL148" i="4" s="1"/>
  <c r="AT205" i="4"/>
  <c r="AS205" i="4" s="1"/>
  <c r="AR205" i="4" s="1"/>
  <c r="AQ205" i="4" s="1"/>
  <c r="AP205" i="4" s="1"/>
  <c r="AO205" i="4" s="1"/>
  <c r="AN205" i="4" s="1"/>
  <c r="AM205" i="4" s="1"/>
  <c r="AL205" i="4" s="1"/>
  <c r="AT229" i="4"/>
  <c r="AS229" i="4" s="1"/>
  <c r="AR229" i="4" s="1"/>
  <c r="AQ229" i="4" s="1"/>
  <c r="AP229" i="4" s="1"/>
  <c r="AO229" i="4" s="1"/>
  <c r="AN229" i="4" s="1"/>
  <c r="AM229" i="4" s="1"/>
  <c r="AL229" i="4" s="1"/>
  <c r="AT430" i="4"/>
  <c r="AS430" i="4" s="1"/>
  <c r="AR430" i="4" s="1"/>
  <c r="AQ430" i="4" s="1"/>
  <c r="AP430" i="4" s="1"/>
  <c r="AO430" i="4" s="1"/>
  <c r="AN430" i="4" s="1"/>
  <c r="AM430" i="4" s="1"/>
  <c r="AL430" i="4" s="1"/>
  <c r="AI410" i="4"/>
  <c r="AJ410" i="4"/>
  <c r="AK410" i="4"/>
  <c r="AT501" i="4"/>
  <c r="AS501" i="4" s="1"/>
  <c r="AR501" i="4" s="1"/>
  <c r="AQ501" i="4" s="1"/>
  <c r="AP501" i="4" s="1"/>
  <c r="AO501" i="4" s="1"/>
  <c r="AN501" i="4" s="1"/>
  <c r="AM501" i="4" s="1"/>
  <c r="AL501" i="4" s="1"/>
  <c r="AF334" i="4"/>
  <c r="J334" i="4"/>
  <c r="AF423" i="4"/>
  <c r="J423" i="4"/>
  <c r="AC423" i="4"/>
  <c r="AE423" i="4"/>
  <c r="AD423" i="4"/>
  <c r="AB423" i="4"/>
  <c r="AJ112" i="4"/>
  <c r="AI112" i="4"/>
  <c r="AK112" i="4"/>
  <c r="AT132" i="4"/>
  <c r="AS132" i="4" s="1"/>
  <c r="AR132" i="4" s="1"/>
  <c r="AQ132" i="4" s="1"/>
  <c r="AP132" i="4" s="1"/>
  <c r="AO132" i="4" s="1"/>
  <c r="AN132" i="4" s="1"/>
  <c r="AM132" i="4" s="1"/>
  <c r="AL132" i="4" s="1"/>
  <c r="AT116" i="4"/>
  <c r="AS116" i="4" s="1"/>
  <c r="AR116" i="4" s="1"/>
  <c r="AQ116" i="4" s="1"/>
  <c r="AP116" i="4" s="1"/>
  <c r="AO116" i="4" s="1"/>
  <c r="AN116" i="4" s="1"/>
  <c r="AM116" i="4" s="1"/>
  <c r="AL116" i="4" s="1"/>
  <c r="AT337" i="4"/>
  <c r="AS337" i="4" s="1"/>
  <c r="AR337" i="4" s="1"/>
  <c r="AQ337" i="4" s="1"/>
  <c r="AP337" i="4" s="1"/>
  <c r="AO337" i="4" s="1"/>
  <c r="AN337" i="4" s="1"/>
  <c r="AM337" i="4" s="1"/>
  <c r="AL337" i="4" s="1"/>
  <c r="AT371" i="4"/>
  <c r="AS371" i="4" s="1"/>
  <c r="AR371" i="4" s="1"/>
  <c r="AQ371" i="4" s="1"/>
  <c r="AP371" i="4" s="1"/>
  <c r="AO371" i="4" s="1"/>
  <c r="AN371" i="4" s="1"/>
  <c r="AM371" i="4" s="1"/>
  <c r="AL371" i="4" s="1"/>
  <c r="AS53" i="4"/>
  <c r="AR53" i="4" s="1"/>
  <c r="AQ53" i="4" s="1"/>
  <c r="AP53" i="4" s="1"/>
  <c r="AO53" i="4" s="1"/>
  <c r="AN53" i="4" s="1"/>
  <c r="AM53" i="4" s="1"/>
  <c r="AL53" i="4" s="1"/>
  <c r="AT53" i="4"/>
  <c r="AJ319" i="4"/>
  <c r="AK319" i="4"/>
  <c r="AI319" i="4"/>
  <c r="AI413" i="4"/>
  <c r="AK413" i="4"/>
  <c r="AJ413" i="4"/>
  <c r="AS433" i="4"/>
  <c r="AR433" i="4" s="1"/>
  <c r="AQ433" i="4" s="1"/>
  <c r="AP433" i="4" s="1"/>
  <c r="AO433" i="4" s="1"/>
  <c r="AN433" i="4" s="1"/>
  <c r="AM433" i="4" s="1"/>
  <c r="AL433" i="4" s="1"/>
  <c r="AT433" i="4"/>
  <c r="AT142" i="4"/>
  <c r="AS142" i="4" s="1"/>
  <c r="AR142" i="4" s="1"/>
  <c r="AQ142" i="4" s="1"/>
  <c r="AP142" i="4"/>
  <c r="AO142" i="4" s="1"/>
  <c r="AN142" i="4" s="1"/>
  <c r="AM142" i="4" s="1"/>
  <c r="AL142" i="4" s="1"/>
  <c r="AT204" i="4"/>
  <c r="AS204" i="4" s="1"/>
  <c r="AR204" i="4" s="1"/>
  <c r="AQ204" i="4" s="1"/>
  <c r="AP204" i="4" s="1"/>
  <c r="AO204" i="4" s="1"/>
  <c r="AN204" i="4" s="1"/>
  <c r="AM204" i="4" s="1"/>
  <c r="AL204" i="4" s="1"/>
  <c r="AI295" i="4"/>
  <c r="AH295" i="4" s="1"/>
  <c r="AJ295" i="4"/>
  <c r="AK295" i="4"/>
  <c r="AJ315" i="4"/>
  <c r="AK315" i="4"/>
  <c r="AI315" i="4"/>
  <c r="AI442" i="4"/>
  <c r="AJ442" i="4"/>
  <c r="AK442" i="4"/>
  <c r="J303" i="4"/>
  <c r="AF303" i="4"/>
  <c r="AC303" i="4"/>
  <c r="AS39" i="4"/>
  <c r="AR39" i="4" s="1"/>
  <c r="AQ39" i="4" s="1"/>
  <c r="AP39" i="4" s="1"/>
  <c r="AO39" i="4" s="1"/>
  <c r="AN39" i="4" s="1"/>
  <c r="AM39" i="4" s="1"/>
  <c r="AL39" i="4" s="1"/>
  <c r="AT39" i="4"/>
  <c r="AT108" i="4"/>
  <c r="AS108" i="4" s="1"/>
  <c r="AR108" i="4" s="1"/>
  <c r="AQ108" i="4" s="1"/>
  <c r="AP108" i="4" s="1"/>
  <c r="AO108" i="4" s="1"/>
  <c r="AN108" i="4" s="1"/>
  <c r="AM108" i="4" s="1"/>
  <c r="AL108" i="4" s="1"/>
  <c r="AT168" i="4"/>
  <c r="AS168" i="4" s="1"/>
  <c r="AR168" i="4" s="1"/>
  <c r="AQ168" i="4" s="1"/>
  <c r="AP168" i="4" s="1"/>
  <c r="AO168" i="4" s="1"/>
  <c r="AN168" i="4" s="1"/>
  <c r="AM168" i="4" s="1"/>
  <c r="AL168" i="4" s="1"/>
  <c r="AS230" i="4"/>
  <c r="AR230" i="4" s="1"/>
  <c r="AQ230" i="4" s="1"/>
  <c r="AP230" i="4" s="1"/>
  <c r="AO230" i="4" s="1"/>
  <c r="AN230" i="4" s="1"/>
  <c r="AM230" i="4" s="1"/>
  <c r="AL230" i="4" s="1"/>
  <c r="AT230" i="4"/>
  <c r="AT342" i="4"/>
  <c r="AS342" i="4" s="1"/>
  <c r="AR342" i="4" s="1"/>
  <c r="AQ342" i="4" s="1"/>
  <c r="AP342" i="4" s="1"/>
  <c r="AO342" i="4" s="1"/>
  <c r="AN342" i="4" s="1"/>
  <c r="AM342" i="4" s="1"/>
  <c r="AL342" i="4" s="1"/>
  <c r="AT384" i="4"/>
  <c r="AS384" i="4" s="1"/>
  <c r="AR384" i="4" s="1"/>
  <c r="AQ384" i="4" s="1"/>
  <c r="AP384" i="4" s="1"/>
  <c r="AO384" i="4" s="1"/>
  <c r="AN384" i="4" s="1"/>
  <c r="AM384" i="4" s="1"/>
  <c r="AL384" i="4" s="1"/>
  <c r="AS465" i="4"/>
  <c r="AR465" i="4" s="1"/>
  <c r="AQ465" i="4" s="1"/>
  <c r="AP465" i="4" s="1"/>
  <c r="AO465" i="4" s="1"/>
  <c r="AN465" i="4" s="1"/>
  <c r="AM465" i="4" s="1"/>
  <c r="AL465" i="4" s="1"/>
  <c r="AT465" i="4"/>
  <c r="I170" i="4"/>
  <c r="AC170" i="4"/>
  <c r="J453" i="4"/>
  <c r="AC453" i="4"/>
  <c r="AI76" i="4"/>
  <c r="AK76" i="4"/>
  <c r="AJ76" i="4"/>
  <c r="AS180" i="4"/>
  <c r="AR180" i="4" s="1"/>
  <c r="AQ180" i="4" s="1"/>
  <c r="AP180" i="4" s="1"/>
  <c r="AO180" i="4" s="1"/>
  <c r="AN180" i="4" s="1"/>
  <c r="AM180" i="4" s="1"/>
  <c r="AL180" i="4" s="1"/>
  <c r="AT180" i="4"/>
  <c r="AI206" i="4"/>
  <c r="AJ206" i="4"/>
  <c r="AK206" i="4"/>
  <c r="I263" i="4"/>
  <c r="AF263" i="4"/>
  <c r="I563" i="4"/>
  <c r="AF563" i="4"/>
  <c r="AC563" i="4"/>
  <c r="AB563" i="4"/>
  <c r="AJ22" i="4"/>
  <c r="AK22" i="4"/>
  <c r="AI22" i="4"/>
  <c r="AB629" i="4"/>
  <c r="AA629" i="4"/>
  <c r="P711" i="4"/>
  <c r="BN713" i="4"/>
  <c r="BM713" i="4" s="1"/>
  <c r="BL713" i="4" s="1"/>
  <c r="BK713" i="4" s="1"/>
  <c r="BJ713" i="4" s="1"/>
  <c r="BI713" i="4" s="1"/>
  <c r="BH713" i="4" s="1"/>
  <c r="BG713" i="4" s="1"/>
  <c r="BF713" i="4" s="1"/>
  <c r="BE713" i="4" s="1"/>
  <c r="Z711" i="4"/>
  <c r="AC359" i="4"/>
  <c r="AH490" i="4"/>
  <c r="AI65" i="4"/>
  <c r="AH65" i="4" s="1"/>
  <c r="AH601" i="4"/>
  <c r="AB601" i="4" s="1"/>
  <c r="AH109" i="4"/>
  <c r="AB521" i="4"/>
  <c r="AB231" i="4"/>
  <c r="P619" i="4"/>
  <c r="Z619" i="4"/>
  <c r="AU619" i="4"/>
  <c r="AT619" i="4" s="1"/>
  <c r="AS619" i="4" s="1"/>
  <c r="AR619" i="4" s="1"/>
  <c r="AQ619" i="4" s="1"/>
  <c r="AP619" i="4" s="1"/>
  <c r="AO619" i="4" s="1"/>
  <c r="AN619" i="4" s="1"/>
  <c r="AM619" i="4" s="1"/>
  <c r="AL619" i="4" s="1"/>
  <c r="G619" i="4"/>
  <c r="AF155" i="4"/>
  <c r="AC155" i="4"/>
  <c r="P603" i="4"/>
  <c r="Z603" i="4"/>
  <c r="G603" i="4"/>
  <c r="AU603" i="4"/>
  <c r="AF115" i="4"/>
  <c r="AC115" i="4"/>
  <c r="I512" i="4"/>
  <c r="AC512" i="4"/>
  <c r="AI94" i="4"/>
  <c r="AJ94" i="4"/>
  <c r="AK94" i="4"/>
  <c r="AP182" i="4"/>
  <c r="AO182" i="4" s="1"/>
  <c r="AN182" i="4" s="1"/>
  <c r="AM182" i="4" s="1"/>
  <c r="AL182" i="4" s="1"/>
  <c r="AT182" i="4"/>
  <c r="AS182" i="4" s="1"/>
  <c r="AR182" i="4" s="1"/>
  <c r="AQ182" i="4" s="1"/>
  <c r="AI261" i="4"/>
  <c r="AJ261" i="4"/>
  <c r="AH261" i="4" s="1"/>
  <c r="AK261" i="4"/>
  <c r="AT328" i="4"/>
  <c r="AS328" i="4" s="1"/>
  <c r="AR328" i="4" s="1"/>
  <c r="AQ328" i="4" s="1"/>
  <c r="AP328" i="4" s="1"/>
  <c r="AO328" i="4" s="1"/>
  <c r="AN328" i="4" s="1"/>
  <c r="AM328" i="4" s="1"/>
  <c r="AL328" i="4" s="1"/>
  <c r="AJ367" i="4"/>
  <c r="AK367" i="4"/>
  <c r="AI367" i="4"/>
  <c r="AT476" i="4"/>
  <c r="AS476" i="4"/>
  <c r="AR476" i="4" s="1"/>
  <c r="AQ476" i="4" s="1"/>
  <c r="AP476" i="4" s="1"/>
  <c r="AO476" i="4" s="1"/>
  <c r="AN476" i="4" s="1"/>
  <c r="AM476" i="4" s="1"/>
  <c r="AL476" i="4" s="1"/>
  <c r="AT455" i="4"/>
  <c r="AS455" i="4" s="1"/>
  <c r="AR455" i="4" s="1"/>
  <c r="AQ455" i="4" s="1"/>
  <c r="AP455" i="4" s="1"/>
  <c r="AO455" i="4" s="1"/>
  <c r="AN455" i="4" s="1"/>
  <c r="AM455" i="4" s="1"/>
  <c r="AL455" i="4" s="1"/>
  <c r="AC334" i="4"/>
  <c r="AT42" i="4"/>
  <c r="AS42" i="4"/>
  <c r="AR42" i="4" s="1"/>
  <c r="AQ42" i="4" s="1"/>
  <c r="AP42" i="4" s="1"/>
  <c r="AO42" i="4" s="1"/>
  <c r="AN42" i="4" s="1"/>
  <c r="AM42" i="4" s="1"/>
  <c r="AL42" i="4" s="1"/>
  <c r="AS97" i="4"/>
  <c r="AR97" i="4" s="1"/>
  <c r="AQ97" i="4" s="1"/>
  <c r="AP97" i="4" s="1"/>
  <c r="AO97" i="4" s="1"/>
  <c r="AN97" i="4" s="1"/>
  <c r="AM97" i="4" s="1"/>
  <c r="AL97" i="4" s="1"/>
  <c r="AT97" i="4"/>
  <c r="AT127" i="4"/>
  <c r="AS127" i="4" s="1"/>
  <c r="AR127" i="4" s="1"/>
  <c r="AQ127" i="4" s="1"/>
  <c r="AP127" i="4" s="1"/>
  <c r="AO127" i="4" s="1"/>
  <c r="AN127" i="4" s="1"/>
  <c r="AM127" i="4" s="1"/>
  <c r="AL127" i="4" s="1"/>
  <c r="AT255" i="4"/>
  <c r="AS255" i="4" s="1"/>
  <c r="AR255" i="4" s="1"/>
  <c r="AQ255" i="4" s="1"/>
  <c r="AP255" i="4" s="1"/>
  <c r="AO255" i="4" s="1"/>
  <c r="AN255" i="4" s="1"/>
  <c r="AM255" i="4" s="1"/>
  <c r="AL255" i="4" s="1"/>
  <c r="AP309" i="4"/>
  <c r="AO309" i="4" s="1"/>
  <c r="AN309" i="4" s="1"/>
  <c r="AM309" i="4" s="1"/>
  <c r="AL309" i="4" s="1"/>
  <c r="AT309" i="4"/>
  <c r="AS309" i="4" s="1"/>
  <c r="AR309" i="4" s="1"/>
  <c r="AQ309" i="4" s="1"/>
  <c r="AT324" i="4"/>
  <c r="AS324" i="4" s="1"/>
  <c r="AR324" i="4" s="1"/>
  <c r="AQ324" i="4" s="1"/>
  <c r="AP324" i="4" s="1"/>
  <c r="AO324" i="4" s="1"/>
  <c r="AN324" i="4" s="1"/>
  <c r="AM324" i="4" s="1"/>
  <c r="AL324" i="4" s="1"/>
  <c r="AC238" i="4"/>
  <c r="I238" i="4"/>
  <c r="AF238" i="4"/>
  <c r="J343" i="4"/>
  <c r="AC343" i="4"/>
  <c r="AF343" i="4"/>
  <c r="J574" i="4"/>
  <c r="AF574" i="4"/>
  <c r="AT66" i="4"/>
  <c r="AS66" i="4" s="1"/>
  <c r="AR66" i="4" s="1"/>
  <c r="AQ66" i="4" s="1"/>
  <c r="AP66" i="4" s="1"/>
  <c r="AO66" i="4" s="1"/>
  <c r="AN66" i="4" s="1"/>
  <c r="AM66" i="4" s="1"/>
  <c r="AL66" i="4" s="1"/>
  <c r="AT144" i="4"/>
  <c r="AS144" i="4" s="1"/>
  <c r="AR144" i="4" s="1"/>
  <c r="AQ144" i="4" s="1"/>
  <c r="AP144" i="4" s="1"/>
  <c r="AO144" i="4" s="1"/>
  <c r="AN144" i="4" s="1"/>
  <c r="AM144" i="4" s="1"/>
  <c r="AL144" i="4" s="1"/>
  <c r="AT181" i="4"/>
  <c r="AS181" i="4" s="1"/>
  <c r="AR181" i="4" s="1"/>
  <c r="AQ181" i="4" s="1"/>
  <c r="AP181" i="4" s="1"/>
  <c r="AO181" i="4" s="1"/>
  <c r="AN181" i="4" s="1"/>
  <c r="AM181" i="4" s="1"/>
  <c r="AL181" i="4" s="1"/>
  <c r="AT263" i="4"/>
  <c r="AS263" i="4"/>
  <c r="AR263" i="4" s="1"/>
  <c r="AQ263" i="4" s="1"/>
  <c r="AP263" i="4" s="1"/>
  <c r="AO263" i="4" s="1"/>
  <c r="AN263" i="4" s="1"/>
  <c r="AM263" i="4" s="1"/>
  <c r="AL263" i="4" s="1"/>
  <c r="AT300" i="4"/>
  <c r="AS300" i="4" s="1"/>
  <c r="AR300" i="4" s="1"/>
  <c r="AQ300" i="4" s="1"/>
  <c r="AP300" i="4" s="1"/>
  <c r="AO300" i="4" s="1"/>
  <c r="AN300" i="4" s="1"/>
  <c r="AM300" i="4" s="1"/>
  <c r="AL300" i="4" s="1"/>
  <c r="AR369" i="4"/>
  <c r="AQ369" i="4" s="1"/>
  <c r="AP369" i="4" s="1"/>
  <c r="AO369" i="4" s="1"/>
  <c r="AN369" i="4" s="1"/>
  <c r="AM369" i="4" s="1"/>
  <c r="AL369" i="4" s="1"/>
  <c r="AT369" i="4"/>
  <c r="AS369" i="4" s="1"/>
  <c r="AC596" i="4"/>
  <c r="I596" i="4"/>
  <c r="AF596" i="4"/>
  <c r="AC575" i="4"/>
  <c r="AT117" i="4"/>
  <c r="AS117" i="4" s="1"/>
  <c r="AR117" i="4" s="1"/>
  <c r="AQ117" i="4" s="1"/>
  <c r="AP117" i="4" s="1"/>
  <c r="AO117" i="4" s="1"/>
  <c r="AN117" i="4" s="1"/>
  <c r="AM117" i="4" s="1"/>
  <c r="AL117" i="4" s="1"/>
  <c r="AT155" i="4"/>
  <c r="AS155" i="4" s="1"/>
  <c r="AR155" i="4" s="1"/>
  <c r="AQ155" i="4" s="1"/>
  <c r="AP155" i="4" s="1"/>
  <c r="AO155" i="4" s="1"/>
  <c r="AN155" i="4" s="1"/>
  <c r="AM155" i="4" s="1"/>
  <c r="AL155" i="4" s="1"/>
  <c r="AT242" i="4"/>
  <c r="AS242" i="4"/>
  <c r="AR242" i="4" s="1"/>
  <c r="AQ242" i="4" s="1"/>
  <c r="AP242" i="4" s="1"/>
  <c r="AO242" i="4" s="1"/>
  <c r="AN242" i="4" s="1"/>
  <c r="AM242" i="4" s="1"/>
  <c r="AL242" i="4" s="1"/>
  <c r="AJ361" i="4"/>
  <c r="AI361" i="4"/>
  <c r="AK361" i="4"/>
  <c r="AT395" i="4"/>
  <c r="AS395" i="4" s="1"/>
  <c r="AR395" i="4" s="1"/>
  <c r="AQ395" i="4" s="1"/>
  <c r="AP395" i="4" s="1"/>
  <c r="AO395" i="4" s="1"/>
  <c r="AN395" i="4" s="1"/>
  <c r="AM395" i="4" s="1"/>
  <c r="AL395" i="4" s="1"/>
  <c r="AS346" i="4"/>
  <c r="AR346" i="4" s="1"/>
  <c r="AQ346" i="4" s="1"/>
  <c r="AP346" i="4" s="1"/>
  <c r="AO346" i="4" s="1"/>
  <c r="AN346" i="4" s="1"/>
  <c r="AM346" i="4" s="1"/>
  <c r="AL346" i="4" s="1"/>
  <c r="AT346" i="4"/>
  <c r="AI46" i="4"/>
  <c r="AJ46" i="4"/>
  <c r="AK46" i="4"/>
  <c r="AT145" i="4"/>
  <c r="AS145" i="4" s="1"/>
  <c r="AR145" i="4" s="1"/>
  <c r="AQ145" i="4" s="1"/>
  <c r="AP145" i="4" s="1"/>
  <c r="AO145" i="4" s="1"/>
  <c r="AN145" i="4" s="1"/>
  <c r="AM145" i="4" s="1"/>
  <c r="AL145" i="4" s="1"/>
  <c r="AT227" i="4"/>
  <c r="AS227" i="4" s="1"/>
  <c r="AR227" i="4" s="1"/>
  <c r="AQ227" i="4" s="1"/>
  <c r="AP227" i="4" s="1"/>
  <c r="AO227" i="4" s="1"/>
  <c r="AN227" i="4" s="1"/>
  <c r="AM227" i="4" s="1"/>
  <c r="AL227" i="4" s="1"/>
  <c r="AJ236" i="4"/>
  <c r="AI236" i="4"/>
  <c r="AK236" i="4"/>
  <c r="AI339" i="4"/>
  <c r="AJ339" i="4"/>
  <c r="AK339" i="4"/>
  <c r="AT366" i="4"/>
  <c r="AS366" i="4" s="1"/>
  <c r="AR366" i="4" s="1"/>
  <c r="AQ366" i="4" s="1"/>
  <c r="AP366" i="4" s="1"/>
  <c r="AO366" i="4" s="1"/>
  <c r="AN366" i="4" s="1"/>
  <c r="AM366" i="4" s="1"/>
  <c r="AL366" i="4" s="1"/>
  <c r="AI446" i="4"/>
  <c r="AH446" i="4" s="1"/>
  <c r="AK446" i="4"/>
  <c r="AJ446" i="4"/>
  <c r="I517" i="4"/>
  <c r="AF517" i="4"/>
  <c r="AC517" i="4"/>
  <c r="AF347" i="4"/>
  <c r="AC347" i="4"/>
  <c r="AT88" i="4"/>
  <c r="AS88" i="4" s="1"/>
  <c r="AR88" i="4" s="1"/>
  <c r="AQ88" i="4" s="1"/>
  <c r="AP88" i="4" s="1"/>
  <c r="AO88" i="4" s="1"/>
  <c r="AN88" i="4" s="1"/>
  <c r="AM88" i="4" s="1"/>
  <c r="AL88" i="4" s="1"/>
  <c r="AT166" i="4"/>
  <c r="AS166" i="4" s="1"/>
  <c r="AR166" i="4" s="1"/>
  <c r="AQ166" i="4" s="1"/>
  <c r="AP166" i="4" s="1"/>
  <c r="AO166" i="4" s="1"/>
  <c r="AN166" i="4" s="1"/>
  <c r="AM166" i="4" s="1"/>
  <c r="AL166" i="4" s="1"/>
  <c r="AT245" i="4"/>
  <c r="AS245" i="4" s="1"/>
  <c r="AR245" i="4" s="1"/>
  <c r="AQ245" i="4" s="1"/>
  <c r="AP245" i="4" s="1"/>
  <c r="AO245" i="4" s="1"/>
  <c r="AN245" i="4" s="1"/>
  <c r="AM245" i="4" s="1"/>
  <c r="AL245" i="4" s="1"/>
  <c r="AC22" i="4"/>
  <c r="AF22" i="4"/>
  <c r="AB372" i="4"/>
  <c r="AA372" i="4"/>
  <c r="BU97" i="4"/>
  <c r="BS97" i="4" s="1"/>
  <c r="BU94" i="4"/>
  <c r="BS94" i="4" s="1"/>
  <c r="AF490" i="4"/>
  <c r="G711" i="4"/>
  <c r="K711" i="4" s="1"/>
  <c r="BN37" i="4"/>
  <c r="BM37" i="4" s="1"/>
  <c r="BL37" i="4" s="1"/>
  <c r="BK37" i="4" s="1"/>
  <c r="BJ37" i="4" s="1"/>
  <c r="BI37" i="4" s="1"/>
  <c r="BH37" i="4" s="1"/>
  <c r="BG37" i="4" s="1"/>
  <c r="BF37" i="4" s="1"/>
  <c r="BE37" i="4" s="1"/>
  <c r="AH357" i="4"/>
  <c r="AB357" i="4" s="1"/>
  <c r="AK65" i="4"/>
  <c r="AH68" i="4"/>
  <c r="G625" i="4"/>
  <c r="P625" i="4"/>
  <c r="Z625" i="4"/>
  <c r="AU625" i="4"/>
  <c r="AT625" i="4" s="1"/>
  <c r="AS625" i="4" s="1"/>
  <c r="AR625" i="4" s="1"/>
  <c r="AQ625" i="4" s="1"/>
  <c r="AP625" i="4" s="1"/>
  <c r="AO625" i="4" s="1"/>
  <c r="AN625" i="4" s="1"/>
  <c r="AM625" i="4" s="1"/>
  <c r="AL625" i="4" s="1"/>
  <c r="G609" i="4"/>
  <c r="Z609" i="4"/>
  <c r="P609" i="4"/>
  <c r="AU609" i="4"/>
  <c r="AT609" i="4" s="1"/>
  <c r="AS609" i="4" s="1"/>
  <c r="AR609" i="4" s="1"/>
  <c r="AQ609" i="4" s="1"/>
  <c r="AP609" i="4" s="1"/>
  <c r="AO609" i="4" s="1"/>
  <c r="AN609" i="4" s="1"/>
  <c r="AM609" i="4" s="1"/>
  <c r="AL609" i="4" s="1"/>
  <c r="AC171" i="4"/>
  <c r="AF171" i="4"/>
  <c r="AT104" i="4"/>
  <c r="AS104" i="4" s="1"/>
  <c r="AR104" i="4" s="1"/>
  <c r="AQ104" i="4" s="1"/>
  <c r="AP104" i="4" s="1"/>
  <c r="AO104" i="4" s="1"/>
  <c r="AN104" i="4" s="1"/>
  <c r="AM104" i="4" s="1"/>
  <c r="AL104" i="4" s="1"/>
  <c r="AT124" i="4"/>
  <c r="AS124" i="4" s="1"/>
  <c r="AR124" i="4" s="1"/>
  <c r="AQ124" i="4" s="1"/>
  <c r="AP124" i="4" s="1"/>
  <c r="AO124" i="4" s="1"/>
  <c r="AN124" i="4" s="1"/>
  <c r="AM124" i="4" s="1"/>
  <c r="AL124" i="4" s="1"/>
  <c r="AS247" i="4"/>
  <c r="AR247" i="4" s="1"/>
  <c r="AQ247" i="4" s="1"/>
  <c r="AP247" i="4" s="1"/>
  <c r="AO247" i="4" s="1"/>
  <c r="AN247" i="4" s="1"/>
  <c r="AM247" i="4" s="1"/>
  <c r="AL247" i="4" s="1"/>
  <c r="AT247" i="4"/>
  <c r="AT301" i="4"/>
  <c r="AS301" i="4" s="1"/>
  <c r="AR301" i="4" s="1"/>
  <c r="AQ301" i="4" s="1"/>
  <c r="AP301" i="4" s="1"/>
  <c r="AO301" i="4" s="1"/>
  <c r="AN301" i="4" s="1"/>
  <c r="AM301" i="4" s="1"/>
  <c r="AL301" i="4" s="1"/>
  <c r="AJ321" i="4"/>
  <c r="AI321" i="4"/>
  <c r="AK321" i="4"/>
  <c r="AT402" i="4"/>
  <c r="AS402" i="4" s="1"/>
  <c r="AR402" i="4" s="1"/>
  <c r="AQ402" i="4" s="1"/>
  <c r="AP402" i="4" s="1"/>
  <c r="AO402" i="4" s="1"/>
  <c r="AN402" i="4" s="1"/>
  <c r="AM402" i="4" s="1"/>
  <c r="AL402" i="4" s="1"/>
  <c r="I572" i="4"/>
  <c r="AF572" i="4"/>
  <c r="AI27" i="4"/>
  <c r="AJ27" i="4"/>
  <c r="AK27" i="4"/>
  <c r="AT119" i="4"/>
  <c r="AS119" i="4" s="1"/>
  <c r="AR119" i="4" s="1"/>
  <c r="AQ119" i="4" s="1"/>
  <c r="AP119" i="4" s="1"/>
  <c r="AO119" i="4" s="1"/>
  <c r="AN119" i="4" s="1"/>
  <c r="AM119" i="4" s="1"/>
  <c r="AL119" i="4" s="1"/>
  <c r="AT195" i="4"/>
  <c r="AS195" i="4" s="1"/>
  <c r="AR195" i="4" s="1"/>
  <c r="AQ195" i="4" s="1"/>
  <c r="AP195" i="4" s="1"/>
  <c r="AO195" i="4" s="1"/>
  <c r="AN195" i="4" s="1"/>
  <c r="AM195" i="4" s="1"/>
  <c r="AL195" i="4" s="1"/>
  <c r="AT244" i="4"/>
  <c r="AS244" i="4" s="1"/>
  <c r="AR244" i="4" s="1"/>
  <c r="AQ244" i="4" s="1"/>
  <c r="AP244" i="4" s="1"/>
  <c r="AO244" i="4" s="1"/>
  <c r="AN244" i="4" s="1"/>
  <c r="AM244" i="4" s="1"/>
  <c r="AL244" i="4" s="1"/>
  <c r="AT306" i="4"/>
  <c r="AS306" i="4" s="1"/>
  <c r="AR306" i="4" s="1"/>
  <c r="AQ306" i="4" s="1"/>
  <c r="AP306" i="4" s="1"/>
  <c r="AO306" i="4" s="1"/>
  <c r="AN306" i="4" s="1"/>
  <c r="AM306" i="4" s="1"/>
  <c r="AL306" i="4" s="1"/>
  <c r="AT416" i="4"/>
  <c r="AS416" i="4" s="1"/>
  <c r="AR416" i="4" s="1"/>
  <c r="AQ416" i="4" s="1"/>
  <c r="AP416" i="4" s="1"/>
  <c r="AO416" i="4" s="1"/>
  <c r="AN416" i="4" s="1"/>
  <c r="AM416" i="4" s="1"/>
  <c r="AL416" i="4" s="1"/>
  <c r="AF415" i="4"/>
  <c r="AT44" i="4"/>
  <c r="AS44" i="4" s="1"/>
  <c r="AR44" i="4" s="1"/>
  <c r="AQ44" i="4" s="1"/>
  <c r="AP44" i="4" s="1"/>
  <c r="AO44" i="4" s="1"/>
  <c r="AN44" i="4" s="1"/>
  <c r="AM44" i="4" s="1"/>
  <c r="AL44" i="4" s="1"/>
  <c r="AS55" i="4"/>
  <c r="AR55" i="4" s="1"/>
  <c r="AQ55" i="4" s="1"/>
  <c r="AP55" i="4" s="1"/>
  <c r="AO55" i="4" s="1"/>
  <c r="AN55" i="4" s="1"/>
  <c r="AM55" i="4" s="1"/>
  <c r="AL55" i="4" s="1"/>
  <c r="AT55" i="4"/>
  <c r="AT105" i="4"/>
  <c r="AS105" i="4"/>
  <c r="AR105" i="4" s="1"/>
  <c r="AQ105" i="4" s="1"/>
  <c r="AP105" i="4" s="1"/>
  <c r="AO105" i="4" s="1"/>
  <c r="AN105" i="4" s="1"/>
  <c r="AM105" i="4" s="1"/>
  <c r="AL105" i="4" s="1"/>
  <c r="AS199" i="4"/>
  <c r="AR199" i="4" s="1"/>
  <c r="AQ199" i="4" s="1"/>
  <c r="AP199" i="4" s="1"/>
  <c r="AO199" i="4" s="1"/>
  <c r="AN199" i="4" s="1"/>
  <c r="AM199" i="4" s="1"/>
  <c r="AL199" i="4" s="1"/>
  <c r="AT199" i="4"/>
  <c r="AT284" i="4"/>
  <c r="AS284" i="4" s="1"/>
  <c r="AR284" i="4" s="1"/>
  <c r="AQ284" i="4" s="1"/>
  <c r="AP284" i="4" s="1"/>
  <c r="AO284" i="4" s="1"/>
  <c r="AN284" i="4" s="1"/>
  <c r="AM284" i="4" s="1"/>
  <c r="AL284" i="4" s="1"/>
  <c r="AT248" i="4"/>
  <c r="AS248" i="4" s="1"/>
  <c r="AR248" i="4" s="1"/>
  <c r="AQ248" i="4" s="1"/>
  <c r="AP248" i="4" s="1"/>
  <c r="AO248" i="4" s="1"/>
  <c r="AN248" i="4" s="1"/>
  <c r="AM248" i="4" s="1"/>
  <c r="AL248" i="4" s="1"/>
  <c r="I225" i="4"/>
  <c r="AC225" i="4"/>
  <c r="AF225" i="4"/>
  <c r="K528" i="4"/>
  <c r="AJ31" i="4"/>
  <c r="AI31" i="4"/>
  <c r="AK31" i="4"/>
  <c r="AT101" i="4"/>
  <c r="AS101" i="4" s="1"/>
  <c r="AR101" i="4" s="1"/>
  <c r="AQ101" i="4" s="1"/>
  <c r="AP101" i="4" s="1"/>
  <c r="AO101" i="4" s="1"/>
  <c r="AN101" i="4" s="1"/>
  <c r="AM101" i="4" s="1"/>
  <c r="AL101" i="4" s="1"/>
  <c r="AT160" i="4"/>
  <c r="AS160" i="4" s="1"/>
  <c r="AR160" i="4"/>
  <c r="AQ160" i="4" s="1"/>
  <c r="AP160" i="4" s="1"/>
  <c r="AO160" i="4" s="1"/>
  <c r="AN160" i="4" s="1"/>
  <c r="AM160" i="4" s="1"/>
  <c r="AL160" i="4" s="1"/>
  <c r="AT225" i="4"/>
  <c r="AS225" i="4" s="1"/>
  <c r="AR225" i="4" s="1"/>
  <c r="AQ225" i="4" s="1"/>
  <c r="AP225" i="4" s="1"/>
  <c r="AO225" i="4" s="1"/>
  <c r="AN225" i="4" s="1"/>
  <c r="AM225" i="4" s="1"/>
  <c r="AL225" i="4" s="1"/>
  <c r="AT333" i="4"/>
  <c r="AS333" i="4" s="1"/>
  <c r="AR333" i="4" s="1"/>
  <c r="AQ333" i="4" s="1"/>
  <c r="AP333" i="4" s="1"/>
  <c r="AO333" i="4" s="1"/>
  <c r="AN333" i="4" s="1"/>
  <c r="AM333" i="4" s="1"/>
  <c r="AL333" i="4" s="1"/>
  <c r="AT376" i="4"/>
  <c r="AS376" i="4" s="1"/>
  <c r="AR376" i="4" s="1"/>
  <c r="AQ376" i="4" s="1"/>
  <c r="AP376" i="4" s="1"/>
  <c r="AO376" i="4" s="1"/>
  <c r="AN376" i="4" s="1"/>
  <c r="AM376" i="4" s="1"/>
  <c r="AL376" i="4" s="1"/>
  <c r="AT457" i="4"/>
  <c r="AS457" i="4" s="1"/>
  <c r="AR457" i="4" s="1"/>
  <c r="AQ457" i="4" s="1"/>
  <c r="AP457" i="4" s="1"/>
  <c r="AO457" i="4" s="1"/>
  <c r="AN457" i="4" s="1"/>
  <c r="AM457" i="4" s="1"/>
  <c r="AL457" i="4" s="1"/>
  <c r="I419" i="4"/>
  <c r="AC419" i="4"/>
  <c r="AT89" i="4"/>
  <c r="AS89" i="4" s="1"/>
  <c r="AR89" i="4" s="1"/>
  <c r="AQ89" i="4" s="1"/>
  <c r="AP89" i="4" s="1"/>
  <c r="AO89" i="4" s="1"/>
  <c r="AN89" i="4" s="1"/>
  <c r="AM89" i="4" s="1"/>
  <c r="AL89" i="4" s="1"/>
  <c r="AI208" i="4"/>
  <c r="AH208" i="4" s="1"/>
  <c r="AA208" i="4" s="1"/>
  <c r="AJ208" i="4"/>
  <c r="AK208" i="4"/>
  <c r="AI266" i="4"/>
  <c r="AJ266" i="4"/>
  <c r="AK266" i="4"/>
  <c r="AK335" i="4"/>
  <c r="AJ335" i="4"/>
  <c r="AI335" i="4"/>
  <c r="AH335" i="4" s="1"/>
  <c r="AI429" i="4"/>
  <c r="AH429" i="4" s="1"/>
  <c r="AJ429" i="4"/>
  <c r="AK429" i="4"/>
  <c r="AT453" i="4"/>
  <c r="AS453" i="4" s="1"/>
  <c r="AR453" i="4" s="1"/>
  <c r="AQ453" i="4" s="1"/>
  <c r="AP453" i="4" s="1"/>
  <c r="AO453" i="4" s="1"/>
  <c r="AN453" i="4" s="1"/>
  <c r="AM453" i="4" s="1"/>
  <c r="AL453" i="4" s="1"/>
  <c r="AT56" i="4"/>
  <c r="AS56" i="4" s="1"/>
  <c r="AR56" i="4" s="1"/>
  <c r="AQ56" i="4" s="1"/>
  <c r="AP56" i="4" s="1"/>
  <c r="AO56" i="4" s="1"/>
  <c r="AN56" i="4" s="1"/>
  <c r="AM56" i="4" s="1"/>
  <c r="AL56" i="4" s="1"/>
  <c r="AT84" i="4"/>
  <c r="AS84" i="4" s="1"/>
  <c r="AR84" i="4" s="1"/>
  <c r="AQ84" i="4" s="1"/>
  <c r="AP84" i="4" s="1"/>
  <c r="AO84" i="4" s="1"/>
  <c r="AN84" i="4" s="1"/>
  <c r="AM84" i="4" s="1"/>
  <c r="AL84" i="4" s="1"/>
  <c r="AJ171" i="4"/>
  <c r="AK171" i="4"/>
  <c r="AI171" i="4"/>
  <c r="AK213" i="4"/>
  <c r="AJ213" i="4"/>
  <c r="AI213" i="4"/>
  <c r="J271" i="4"/>
  <c r="AC271" i="4"/>
  <c r="AF271" i="4"/>
  <c r="AF570" i="4"/>
  <c r="AB502" i="4"/>
  <c r="AA502" i="4"/>
  <c r="BU174" i="4"/>
  <c r="BS174" i="4" s="1"/>
  <c r="BU207" i="4"/>
  <c r="BS207" i="4" s="1"/>
  <c r="AC163" i="4"/>
  <c r="BK710" i="4"/>
  <c r="BJ710" i="4" s="1"/>
  <c r="BI710" i="4" s="1"/>
  <c r="BH710" i="4" s="1"/>
  <c r="BG710" i="4" s="1"/>
  <c r="BF710" i="4" s="1"/>
  <c r="BE710" i="4" s="1"/>
  <c r="BC710" i="4" s="1"/>
  <c r="AA509" i="4"/>
  <c r="G630" i="4"/>
  <c r="Z630" i="4"/>
  <c r="P630" i="4"/>
  <c r="AU630" i="4"/>
  <c r="AT630" i="4" s="1"/>
  <c r="AS630" i="4" s="1"/>
  <c r="AR630" i="4" s="1"/>
  <c r="AQ630" i="4" s="1"/>
  <c r="AP630" i="4" s="1"/>
  <c r="AO630" i="4" s="1"/>
  <c r="AN630" i="4" s="1"/>
  <c r="AM630" i="4" s="1"/>
  <c r="AL630" i="4" s="1"/>
  <c r="Z615" i="4"/>
  <c r="P615" i="4"/>
  <c r="G615" i="4"/>
  <c r="AU615" i="4"/>
  <c r="AK102" i="4"/>
  <c r="AI102" i="4"/>
  <c r="AH102" i="4" s="1"/>
  <c r="AJ102" i="4"/>
  <c r="AI187" i="4"/>
  <c r="AJ187" i="4"/>
  <c r="AK187" i="4"/>
  <c r="AI240" i="4"/>
  <c r="AH240" i="4" s="1"/>
  <c r="AJ240" i="4"/>
  <c r="AK240" i="4"/>
  <c r="AK294" i="4"/>
  <c r="AI294" i="4"/>
  <c r="AJ294" i="4"/>
  <c r="AT408" i="4"/>
  <c r="AS408" i="4" s="1"/>
  <c r="AR408" i="4" s="1"/>
  <c r="AQ408" i="4" s="1"/>
  <c r="AP408" i="4" s="1"/>
  <c r="AO408" i="4"/>
  <c r="AN408" i="4" s="1"/>
  <c r="AM408" i="4" s="1"/>
  <c r="AL408" i="4" s="1"/>
  <c r="AJ377" i="4"/>
  <c r="AK377" i="4"/>
  <c r="AI377" i="4"/>
  <c r="AH377" i="4" s="1"/>
  <c r="J208" i="4"/>
  <c r="AC407" i="4"/>
  <c r="I407" i="4"/>
  <c r="AT48" i="4"/>
  <c r="AS48" i="4"/>
  <c r="AR48" i="4" s="1"/>
  <c r="AQ48" i="4" s="1"/>
  <c r="AP48" i="4" s="1"/>
  <c r="AO48" i="4" s="1"/>
  <c r="AN48" i="4" s="1"/>
  <c r="AM48" i="4" s="1"/>
  <c r="AL48" i="4" s="1"/>
  <c r="AT123" i="4"/>
  <c r="AS123" i="4" s="1"/>
  <c r="AR123" i="4" s="1"/>
  <c r="AQ123" i="4" s="1"/>
  <c r="AP123" i="4" s="1"/>
  <c r="AO123" i="4" s="1"/>
  <c r="AN123" i="4" s="1"/>
  <c r="AM123" i="4" s="1"/>
  <c r="AL123" i="4" s="1"/>
  <c r="AK177" i="4"/>
  <c r="AI177" i="4"/>
  <c r="AJ177" i="4"/>
  <c r="AS193" i="4"/>
  <c r="AR193" i="4" s="1"/>
  <c r="AQ193" i="4" s="1"/>
  <c r="AP193" i="4" s="1"/>
  <c r="AO193" i="4" s="1"/>
  <c r="AN193" i="4" s="1"/>
  <c r="AM193" i="4" s="1"/>
  <c r="AL193" i="4" s="1"/>
  <c r="AT193" i="4"/>
  <c r="AT303" i="4"/>
  <c r="AS303" i="4" s="1"/>
  <c r="AR303" i="4" s="1"/>
  <c r="AQ303" i="4" s="1"/>
  <c r="AP303" i="4" s="1"/>
  <c r="AO303" i="4" s="1"/>
  <c r="AN303" i="4" s="1"/>
  <c r="AM303" i="4" s="1"/>
  <c r="AL303" i="4" s="1"/>
  <c r="AT397" i="4"/>
  <c r="AS397" i="4" s="1"/>
  <c r="AR397" i="4" s="1"/>
  <c r="AQ397" i="4" s="1"/>
  <c r="AP397" i="4" s="1"/>
  <c r="AO397" i="4" s="1"/>
  <c r="AN397" i="4" s="1"/>
  <c r="AM397" i="4" s="1"/>
  <c r="AL397" i="4" s="1"/>
  <c r="AT72" i="4"/>
  <c r="AS72" i="4" s="1"/>
  <c r="AR72" i="4" s="1"/>
  <c r="AQ72" i="4" s="1"/>
  <c r="AP72" i="4" s="1"/>
  <c r="AO72" i="4" s="1"/>
  <c r="AN72" i="4" s="1"/>
  <c r="AM72" i="4" s="1"/>
  <c r="AL72" i="4" s="1"/>
  <c r="AF464" i="4"/>
  <c r="AI85" i="4"/>
  <c r="AJ85" i="4"/>
  <c r="AK85" i="4"/>
  <c r="AJ156" i="4"/>
  <c r="AK156" i="4"/>
  <c r="AI156" i="4"/>
  <c r="AT29" i="4"/>
  <c r="AS29" i="4" s="1"/>
  <c r="AR29" i="4" s="1"/>
  <c r="AQ29" i="4" s="1"/>
  <c r="AP29" i="4" s="1"/>
  <c r="AO29" i="4" s="1"/>
  <c r="AN29" i="4" s="1"/>
  <c r="AM29" i="4" s="1"/>
  <c r="AL29" i="4" s="1"/>
  <c r="AT137" i="4"/>
  <c r="AS137" i="4" s="1"/>
  <c r="AR137" i="4" s="1"/>
  <c r="AQ137" i="4" s="1"/>
  <c r="AP137" i="4" s="1"/>
  <c r="AO137" i="4" s="1"/>
  <c r="AN137" i="4" s="1"/>
  <c r="AM137" i="4" s="1"/>
  <c r="AL137" i="4" s="1"/>
  <c r="AI219" i="4"/>
  <c r="AJ219" i="4"/>
  <c r="AK219" i="4"/>
  <c r="AK226" i="4"/>
  <c r="AJ226" i="4"/>
  <c r="AI226" i="4"/>
  <c r="AK330" i="4"/>
  <c r="AJ330" i="4"/>
  <c r="AI330" i="4"/>
  <c r="AT359" i="4"/>
  <c r="AS359" i="4"/>
  <c r="AR359" i="4" s="1"/>
  <c r="AQ359" i="4" s="1"/>
  <c r="AP359" i="4" s="1"/>
  <c r="AO359" i="4" s="1"/>
  <c r="AN359" i="4" s="1"/>
  <c r="AM359" i="4" s="1"/>
  <c r="AL359" i="4" s="1"/>
  <c r="AI434" i="4"/>
  <c r="AK434" i="4"/>
  <c r="AJ434" i="4"/>
  <c r="AF419" i="4"/>
  <c r="AI63" i="4"/>
  <c r="AH63" i="4" s="1"/>
  <c r="AJ63" i="4"/>
  <c r="AK63" i="4"/>
  <c r="AT82" i="4"/>
  <c r="AS82" i="4" s="1"/>
  <c r="AR82" i="4" s="1"/>
  <c r="AQ82" i="4" s="1"/>
  <c r="AP82" i="4" s="1"/>
  <c r="AO82" i="4" s="1"/>
  <c r="AN82" i="4" s="1"/>
  <c r="AM82" i="4" s="1"/>
  <c r="AL82" i="4" s="1"/>
  <c r="AT186" i="4"/>
  <c r="AS186" i="4" s="1"/>
  <c r="AR186" i="4" s="1"/>
  <c r="AQ186" i="4" s="1"/>
  <c r="AP186" i="4" s="1"/>
  <c r="AO186" i="4" s="1"/>
  <c r="AN186" i="4" s="1"/>
  <c r="AM186" i="4" s="1"/>
  <c r="AL186" i="4" s="1"/>
  <c r="AT279" i="4"/>
  <c r="AS279" i="4" s="1"/>
  <c r="AR279" i="4" s="1"/>
  <c r="AQ279" i="4" s="1"/>
  <c r="AP279" i="4" s="1"/>
  <c r="AO279" i="4" s="1"/>
  <c r="AN279" i="4" s="1"/>
  <c r="AM279" i="4" s="1"/>
  <c r="AL279" i="4" s="1"/>
  <c r="AT310" i="4"/>
  <c r="AS310" i="4" s="1"/>
  <c r="AR310" i="4" s="1"/>
  <c r="AQ310" i="4" s="1"/>
  <c r="AP310" i="4" s="1"/>
  <c r="AO310" i="4" s="1"/>
  <c r="AN310" i="4" s="1"/>
  <c r="AM310" i="4" s="1"/>
  <c r="AL310" i="4" s="1"/>
  <c r="AT350" i="4"/>
  <c r="AS350" i="4" s="1"/>
  <c r="AR350" i="4" s="1"/>
  <c r="AQ350" i="4" s="1"/>
  <c r="AP350" i="4" s="1"/>
  <c r="AO350" i="4" s="1"/>
  <c r="AN350" i="4" s="1"/>
  <c r="AM350" i="4" s="1"/>
  <c r="AL350" i="4" s="1"/>
  <c r="AC604" i="4"/>
  <c r="AF604" i="4"/>
  <c r="AF270" i="4"/>
  <c r="AC270" i="4"/>
  <c r="AC391" i="4"/>
  <c r="AF391" i="4"/>
  <c r="J391" i="4"/>
  <c r="AJ36" i="4"/>
  <c r="AK36" i="4"/>
  <c r="AI36" i="4"/>
  <c r="AT74" i="4"/>
  <c r="AS74" i="4" s="1"/>
  <c r="AR74" i="4" s="1"/>
  <c r="AQ74" i="4" s="1"/>
  <c r="AP74" i="4" s="1"/>
  <c r="AO74" i="4" s="1"/>
  <c r="AN74" i="4" s="1"/>
  <c r="AM74" i="4" s="1"/>
  <c r="AL74" i="4" s="1"/>
  <c r="AK176" i="4"/>
  <c r="AJ176" i="4"/>
  <c r="AI176" i="4"/>
  <c r="AC660" i="4"/>
  <c r="AF660" i="4"/>
  <c r="K660" i="4"/>
  <c r="AF40" i="4"/>
  <c r="I40" i="4"/>
  <c r="AC40" i="4"/>
  <c r="AB332" i="4"/>
  <c r="AA332" i="4"/>
  <c r="AB643" i="4"/>
  <c r="AA643" i="4"/>
  <c r="AB564" i="4"/>
  <c r="AA564" i="4"/>
  <c r="BN33" i="4"/>
  <c r="AH701" i="4"/>
  <c r="AH436" i="4"/>
  <c r="AA436" i="4" s="1"/>
  <c r="AI449" i="4"/>
  <c r="AB509" i="4"/>
  <c r="G621" i="4"/>
  <c r="Z621" i="4"/>
  <c r="P621" i="4"/>
  <c r="AU621" i="4"/>
  <c r="AT621" i="4" s="1"/>
  <c r="AS621" i="4" s="1"/>
  <c r="AR621" i="4" s="1"/>
  <c r="AQ621" i="4" s="1"/>
  <c r="AP621" i="4" s="1"/>
  <c r="AO621" i="4" s="1"/>
  <c r="AN621" i="4" s="1"/>
  <c r="AM621" i="4" s="1"/>
  <c r="AL621" i="4" s="1"/>
  <c r="P600" i="4"/>
  <c r="Z600" i="4"/>
  <c r="G600" i="4"/>
  <c r="AU600" i="4"/>
  <c r="AC448" i="4"/>
  <c r="AB448" i="4"/>
  <c r="AC544" i="4"/>
  <c r="AT33" i="4"/>
  <c r="AS33" i="4" s="1"/>
  <c r="AR33" i="4" s="1"/>
  <c r="AQ33" i="4" s="1"/>
  <c r="AP33" i="4" s="1"/>
  <c r="AO33" i="4" s="1"/>
  <c r="AN33" i="4" s="1"/>
  <c r="AM33" i="4" s="1"/>
  <c r="AL33" i="4" s="1"/>
  <c r="AT113" i="4"/>
  <c r="AS113" i="4" s="1"/>
  <c r="AR113" i="4" s="1"/>
  <c r="AQ113" i="4" s="1"/>
  <c r="AP113" i="4" s="1"/>
  <c r="AO113" i="4" s="1"/>
  <c r="AN113" i="4" s="1"/>
  <c r="AM113" i="4" s="1"/>
  <c r="AL113" i="4" s="1"/>
  <c r="AT162" i="4"/>
  <c r="AS162" i="4" s="1"/>
  <c r="AR162" i="4" s="1"/>
  <c r="AQ162" i="4" s="1"/>
  <c r="AP162" i="4" s="1"/>
  <c r="AO162" i="4" s="1"/>
  <c r="AN162" i="4" s="1"/>
  <c r="AM162" i="4" s="1"/>
  <c r="AL162" i="4" s="1"/>
  <c r="AR259" i="4"/>
  <c r="AQ259" i="4" s="1"/>
  <c r="AP259" i="4" s="1"/>
  <c r="AO259" i="4" s="1"/>
  <c r="AN259" i="4" s="1"/>
  <c r="AM259" i="4" s="1"/>
  <c r="AL259" i="4" s="1"/>
  <c r="AT259" i="4"/>
  <c r="AS259" i="4" s="1"/>
  <c r="AT258" i="4"/>
  <c r="AS258" i="4" s="1"/>
  <c r="AR258" i="4" s="1"/>
  <c r="AQ258" i="4" s="1"/>
  <c r="AP258" i="4" s="1"/>
  <c r="AO258" i="4" s="1"/>
  <c r="AN258" i="4" s="1"/>
  <c r="AM258" i="4" s="1"/>
  <c r="AL258" i="4" s="1"/>
  <c r="AT389" i="4"/>
  <c r="AS389" i="4" s="1"/>
  <c r="AR389" i="4" s="1"/>
  <c r="AQ389" i="4" s="1"/>
  <c r="AP389" i="4" s="1"/>
  <c r="AO389" i="4" s="1"/>
  <c r="AN389" i="4" s="1"/>
  <c r="AM389" i="4" s="1"/>
  <c r="AL389" i="4" s="1"/>
  <c r="AT305" i="4"/>
  <c r="AS305" i="4" s="1"/>
  <c r="AR305" i="4" s="1"/>
  <c r="AQ305" i="4" s="1"/>
  <c r="AP305" i="4" s="1"/>
  <c r="AO305" i="4" s="1"/>
  <c r="AN305" i="4" s="1"/>
  <c r="AM305" i="4" s="1"/>
  <c r="AL305" i="4" s="1"/>
  <c r="I251" i="4"/>
  <c r="AF251" i="4"/>
  <c r="AC251" i="4"/>
  <c r="AD251" i="4"/>
  <c r="AE251" i="4"/>
  <c r="AB251" i="4"/>
  <c r="AF407" i="4"/>
  <c r="AC285" i="4"/>
  <c r="AT61" i="4"/>
  <c r="AS61" i="4" s="1"/>
  <c r="AR61" i="4"/>
  <c r="AQ61" i="4" s="1"/>
  <c r="AP61" i="4" s="1"/>
  <c r="AO61" i="4" s="1"/>
  <c r="AN61" i="4" s="1"/>
  <c r="AM61" i="4" s="1"/>
  <c r="AL61" i="4" s="1"/>
  <c r="AT128" i="4"/>
  <c r="AS128" i="4" s="1"/>
  <c r="AR128" i="4" s="1"/>
  <c r="AQ128" i="4" s="1"/>
  <c r="AP128" i="4" s="1"/>
  <c r="AO128" i="4" s="1"/>
  <c r="AN128" i="4" s="1"/>
  <c r="AM128" i="4" s="1"/>
  <c r="AL128" i="4" s="1"/>
  <c r="AT140" i="4"/>
  <c r="AS140" i="4" s="1"/>
  <c r="AR140" i="4" s="1"/>
  <c r="AQ140" i="4" s="1"/>
  <c r="AP140" i="4" s="1"/>
  <c r="AO140" i="4" s="1"/>
  <c r="AN140" i="4" s="1"/>
  <c r="AM140" i="4" s="1"/>
  <c r="AL140" i="4" s="1"/>
  <c r="AS298" i="4"/>
  <c r="AR298" i="4" s="1"/>
  <c r="AQ298" i="4" s="1"/>
  <c r="AP298" i="4" s="1"/>
  <c r="AO298" i="4" s="1"/>
  <c r="AN298" i="4" s="1"/>
  <c r="AM298" i="4" s="1"/>
  <c r="AL298" i="4" s="1"/>
  <c r="AT298" i="4"/>
  <c r="AT368" i="4"/>
  <c r="AS368" i="4" s="1"/>
  <c r="AR368" i="4" s="1"/>
  <c r="AQ368" i="4" s="1"/>
  <c r="AP368" i="4" s="1"/>
  <c r="AO368" i="4" s="1"/>
  <c r="AN368" i="4" s="1"/>
  <c r="AM368" i="4" s="1"/>
  <c r="AL368" i="4" s="1"/>
  <c r="AF244" i="4"/>
  <c r="J244" i="4"/>
  <c r="AC244" i="4"/>
  <c r="H274" i="4"/>
  <c r="AC274" i="4"/>
  <c r="AC351" i="4"/>
  <c r="J351" i="4"/>
  <c r="AF351" i="4"/>
  <c r="AE351" i="4"/>
  <c r="AI99" i="4"/>
  <c r="AJ99" i="4"/>
  <c r="AK99" i="4"/>
  <c r="AT126" i="4"/>
  <c r="AS126" i="4" s="1"/>
  <c r="AR126" i="4" s="1"/>
  <c r="AQ126" i="4" s="1"/>
  <c r="AP126" i="4" s="1"/>
  <c r="AO126" i="4" s="1"/>
  <c r="AN126" i="4" s="1"/>
  <c r="AM126" i="4" s="1"/>
  <c r="AL126" i="4" s="1"/>
  <c r="AT218" i="4"/>
  <c r="AS218" i="4" s="1"/>
  <c r="AR218" i="4" s="1"/>
  <c r="AQ218" i="4" s="1"/>
  <c r="AP218" i="4" s="1"/>
  <c r="AO218" i="4" s="1"/>
  <c r="AN218" i="4" s="1"/>
  <c r="AM218" i="4" s="1"/>
  <c r="AL218" i="4" s="1"/>
  <c r="AT286" i="4"/>
  <c r="AS286" i="4" s="1"/>
  <c r="AR286" i="4" s="1"/>
  <c r="AQ286" i="4" s="1"/>
  <c r="AP286" i="4" s="1"/>
  <c r="AO286" i="4" s="1"/>
  <c r="AN286" i="4" s="1"/>
  <c r="AM286" i="4" s="1"/>
  <c r="AL286" i="4" s="1"/>
  <c r="AT262" i="4"/>
  <c r="AS262" i="4" s="1"/>
  <c r="AR262" i="4" s="1"/>
  <c r="AQ262" i="4" s="1"/>
  <c r="AP262" i="4" s="1"/>
  <c r="AO262" i="4" s="1"/>
  <c r="AN262" i="4" s="1"/>
  <c r="AM262" i="4" s="1"/>
  <c r="AL262" i="4" s="1"/>
  <c r="AT435" i="4"/>
  <c r="AS435" i="4" s="1"/>
  <c r="AR435" i="4" s="1"/>
  <c r="AQ435" i="4" s="1"/>
  <c r="AP435" i="4" s="1"/>
  <c r="AO435" i="4" s="1"/>
  <c r="AN435" i="4" s="1"/>
  <c r="AM435" i="4" s="1"/>
  <c r="AL435" i="4" s="1"/>
  <c r="AT525" i="4"/>
  <c r="AS525" i="4"/>
  <c r="AR525" i="4" s="1"/>
  <c r="AQ525" i="4" s="1"/>
  <c r="AP525" i="4" s="1"/>
  <c r="AO525" i="4" s="1"/>
  <c r="AN525" i="4" s="1"/>
  <c r="AM525" i="4" s="1"/>
  <c r="AL525" i="4" s="1"/>
  <c r="AJ47" i="4"/>
  <c r="AI47" i="4"/>
  <c r="AK47" i="4"/>
  <c r="AI147" i="4"/>
  <c r="AJ147" i="4"/>
  <c r="AK147" i="4"/>
  <c r="AJ200" i="4"/>
  <c r="AI200" i="4"/>
  <c r="AK200" i="4"/>
  <c r="AT257" i="4"/>
  <c r="AS257" i="4" s="1"/>
  <c r="AR257" i="4" s="1"/>
  <c r="AQ257" i="4" s="1"/>
  <c r="AP257" i="4" s="1"/>
  <c r="AO257" i="4" s="1"/>
  <c r="AN257" i="4" s="1"/>
  <c r="AM257" i="4" s="1"/>
  <c r="AL257" i="4" s="1"/>
  <c r="AJ327" i="4"/>
  <c r="AK327" i="4"/>
  <c r="AI327" i="4"/>
  <c r="AH327" i="4" s="1"/>
  <c r="AI421" i="4"/>
  <c r="AJ421" i="4"/>
  <c r="AK421" i="4"/>
  <c r="AJ440" i="4"/>
  <c r="AI440" i="4"/>
  <c r="AK440" i="4"/>
  <c r="AF561" i="4"/>
  <c r="AB561" i="4"/>
  <c r="AT81" i="4"/>
  <c r="AS81" i="4" s="1"/>
  <c r="AR81" i="4" s="1"/>
  <c r="AQ81" i="4" s="1"/>
  <c r="AP81" i="4" s="1"/>
  <c r="AO81" i="4" s="1"/>
  <c r="AN81" i="4" s="1"/>
  <c r="AM81" i="4" s="1"/>
  <c r="AL81" i="4" s="1"/>
  <c r="AJ130" i="4"/>
  <c r="AI130" i="4"/>
  <c r="AK130" i="4"/>
  <c r="AT215" i="4"/>
  <c r="AS215" i="4" s="1"/>
  <c r="AR215" i="4" s="1"/>
  <c r="AQ215" i="4" s="1"/>
  <c r="AP215" i="4" s="1"/>
  <c r="AO215" i="4" s="1"/>
  <c r="AN215" i="4" s="1"/>
  <c r="AM215" i="4" s="1"/>
  <c r="AL215" i="4" s="1"/>
  <c r="AT273" i="4"/>
  <c r="AS273" i="4"/>
  <c r="AR273" i="4" s="1"/>
  <c r="AQ273" i="4" s="1"/>
  <c r="AP273" i="4" s="1"/>
  <c r="AO273" i="4" s="1"/>
  <c r="AN273" i="4" s="1"/>
  <c r="AM273" i="4" s="1"/>
  <c r="AL273" i="4" s="1"/>
  <c r="AT338" i="4"/>
  <c r="AS338" i="4" s="1"/>
  <c r="AR338" i="4" s="1"/>
  <c r="AQ338" i="4" s="1"/>
  <c r="AP338" i="4" s="1"/>
  <c r="AO338" i="4" s="1"/>
  <c r="AN338" i="4" s="1"/>
  <c r="AM338" i="4" s="1"/>
  <c r="AL338" i="4" s="1"/>
  <c r="AT401" i="4"/>
  <c r="AS401" i="4" s="1"/>
  <c r="AR401" i="4" s="1"/>
  <c r="AQ401" i="4" s="1"/>
  <c r="AP401" i="4" s="1"/>
  <c r="AO401" i="4" s="1"/>
  <c r="AN401" i="4" s="1"/>
  <c r="AM401" i="4" s="1"/>
  <c r="AL401" i="4" s="1"/>
  <c r="AE270" i="4"/>
  <c r="AD270" i="4"/>
  <c r="AC577" i="4"/>
  <c r="AF577" i="4"/>
  <c r="I577" i="4"/>
  <c r="AT54" i="4"/>
  <c r="AS54" i="4" s="1"/>
  <c r="AR54" i="4" s="1"/>
  <c r="AQ54" i="4" s="1"/>
  <c r="AP54" i="4" s="1"/>
  <c r="AO54" i="4" s="1"/>
  <c r="AN54" i="4" s="1"/>
  <c r="AM54" i="4" s="1"/>
  <c r="AL54" i="4" s="1"/>
  <c r="AT153" i="4"/>
  <c r="AS153" i="4" s="1"/>
  <c r="AR153" i="4" s="1"/>
  <c r="AQ153" i="4" s="1"/>
  <c r="AP153" i="4" s="1"/>
  <c r="AO153" i="4" s="1"/>
  <c r="AN153" i="4" s="1"/>
  <c r="AM153" i="4" s="1"/>
  <c r="AL153" i="4" s="1"/>
  <c r="AT235" i="4"/>
  <c r="AS235" i="4" s="1"/>
  <c r="AR235" i="4" s="1"/>
  <c r="AQ235" i="4" s="1"/>
  <c r="AP235" i="4" s="1"/>
  <c r="AO235" i="4" s="1"/>
  <c r="AN235" i="4" s="1"/>
  <c r="AM235" i="4" s="1"/>
  <c r="AL235" i="4" s="1"/>
  <c r="J291" i="4"/>
  <c r="AD291" i="4"/>
  <c r="AB291" i="4"/>
  <c r="AE291" i="4"/>
  <c r="J570" i="4"/>
  <c r="AC570" i="4"/>
  <c r="AC79" i="4"/>
  <c r="BU118" i="4"/>
  <c r="BS118" i="4" s="1"/>
  <c r="AA249" i="4"/>
  <c r="AB249" i="4"/>
  <c r="AF707" i="4"/>
  <c r="BN708" i="4"/>
  <c r="BM708" i="4" s="1"/>
  <c r="BL708" i="4" s="1"/>
  <c r="BK708" i="4" s="1"/>
  <c r="BJ708" i="4" s="1"/>
  <c r="BI708" i="4" s="1"/>
  <c r="BH708" i="4" s="1"/>
  <c r="BG708" i="4" s="1"/>
  <c r="BF708" i="4" s="1"/>
  <c r="BE708" i="4" s="1"/>
  <c r="BC708" i="4" s="1"/>
  <c r="BN709" i="4"/>
  <c r="BM709" i="4" s="1"/>
  <c r="BL709" i="4" s="1"/>
  <c r="BK709" i="4" s="1"/>
  <c r="BJ709" i="4" s="1"/>
  <c r="BI709" i="4" s="1"/>
  <c r="BH709" i="4" s="1"/>
  <c r="BG709" i="4" s="1"/>
  <c r="BF709" i="4" s="1"/>
  <c r="BE709" i="4" s="1"/>
  <c r="AC523" i="4"/>
  <c r="BN38" i="4"/>
  <c r="BM38" i="4" s="1"/>
  <c r="BL38" i="4" s="1"/>
  <c r="BK38" i="4" s="1"/>
  <c r="BJ38" i="4" s="1"/>
  <c r="BI38" i="4" s="1"/>
  <c r="BH38" i="4" s="1"/>
  <c r="BG38" i="4" s="1"/>
  <c r="BF38" i="4" s="1"/>
  <c r="BE38" i="4" s="1"/>
  <c r="AA657" i="4"/>
  <c r="AD657" i="4" s="1"/>
  <c r="AA490" i="4"/>
  <c r="AE490" i="4" s="1"/>
  <c r="AF575" i="4"/>
  <c r="AF523" i="4"/>
  <c r="AJ449" i="4"/>
  <c r="Z612" i="4"/>
  <c r="P612" i="4"/>
  <c r="G612" i="4"/>
  <c r="AU612" i="4"/>
  <c r="J571" i="4"/>
  <c r="AB571" i="4"/>
  <c r="AC571" i="4"/>
  <c r="AT37" i="4"/>
  <c r="AS37" i="4" s="1"/>
  <c r="AR37" i="4" s="1"/>
  <c r="AQ37" i="4" s="1"/>
  <c r="AP37" i="4" s="1"/>
  <c r="AO37" i="4" s="1"/>
  <c r="AN37" i="4" s="1"/>
  <c r="AM37" i="4" s="1"/>
  <c r="AL37" i="4" s="1"/>
  <c r="AI120" i="4"/>
  <c r="AJ120" i="4"/>
  <c r="AK120" i="4"/>
  <c r="AT232" i="4"/>
  <c r="AS232" i="4" s="1"/>
  <c r="AR232" i="4" s="1"/>
  <c r="AQ232" i="4" s="1"/>
  <c r="AP232" i="4" s="1"/>
  <c r="AO232" i="4" s="1"/>
  <c r="AN232" i="4" s="1"/>
  <c r="AM232" i="4" s="1"/>
  <c r="AL232" i="4" s="1"/>
  <c r="AJ290" i="4"/>
  <c r="AI290" i="4"/>
  <c r="AH290" i="4" s="1"/>
  <c r="AK290" i="4"/>
  <c r="AT360" i="4"/>
  <c r="AS360" i="4" s="1"/>
  <c r="AR360" i="4" s="1"/>
  <c r="AQ360" i="4" s="1"/>
  <c r="AP360" i="4" s="1"/>
  <c r="AO360" i="4" s="1"/>
  <c r="AN360" i="4" s="1"/>
  <c r="AM360" i="4" s="1"/>
  <c r="AL360" i="4" s="1"/>
  <c r="AT220" i="4"/>
  <c r="AS220" i="4" s="1"/>
  <c r="AR220" i="4" s="1"/>
  <c r="AQ220" i="4" s="1"/>
  <c r="AP220" i="4" s="1"/>
  <c r="AO220" i="4" s="1"/>
  <c r="AN220" i="4" s="1"/>
  <c r="AM220" i="4" s="1"/>
  <c r="AL220" i="4" s="1"/>
  <c r="AT477" i="4"/>
  <c r="AS477" i="4" s="1"/>
  <c r="AR477" i="4" s="1"/>
  <c r="AQ477" i="4" s="1"/>
  <c r="AP477" i="4" s="1"/>
  <c r="AO477" i="4" s="1"/>
  <c r="AN477" i="4" s="1"/>
  <c r="AM477" i="4" s="1"/>
  <c r="AL477" i="4" s="1"/>
  <c r="AT79" i="4"/>
  <c r="AS79" i="4" s="1"/>
  <c r="AR79" i="4" s="1"/>
  <c r="AQ79" i="4" s="1"/>
  <c r="AP79" i="4" s="1"/>
  <c r="AO79" i="4" s="1"/>
  <c r="AN79" i="4" s="1"/>
  <c r="AM79" i="4" s="1"/>
  <c r="AL79" i="4" s="1"/>
  <c r="AT141" i="4"/>
  <c r="AS141" i="4" s="1"/>
  <c r="AR141" i="4" s="1"/>
  <c r="AQ141" i="4" s="1"/>
  <c r="AP141" i="4" s="1"/>
  <c r="AO141" i="4" s="1"/>
  <c r="AN141" i="4" s="1"/>
  <c r="AM141" i="4" s="1"/>
  <c r="AL141" i="4" s="1"/>
  <c r="AT157" i="4"/>
  <c r="AS157" i="4" s="1"/>
  <c r="AR157" i="4" s="1"/>
  <c r="AQ157" i="4" s="1"/>
  <c r="AP157" i="4" s="1"/>
  <c r="AO157" i="4" s="1"/>
  <c r="AN157" i="4" s="1"/>
  <c r="AM157" i="4" s="1"/>
  <c r="AL157" i="4" s="1"/>
  <c r="AT268" i="4"/>
  <c r="AS268" i="4" s="1"/>
  <c r="AR268" i="4" s="1"/>
  <c r="AQ268" i="4" s="1"/>
  <c r="AP268" i="4" s="1"/>
  <c r="AO268" i="4" s="1"/>
  <c r="AN268" i="4" s="1"/>
  <c r="AM268" i="4" s="1"/>
  <c r="AL268" i="4" s="1"/>
  <c r="AI343" i="4"/>
  <c r="AJ343" i="4"/>
  <c r="AK343" i="4"/>
  <c r="AC644" i="4"/>
  <c r="AF644" i="4"/>
  <c r="J315" i="4"/>
  <c r="AC315" i="4"/>
  <c r="AF315" i="4"/>
  <c r="J359" i="4"/>
  <c r="J671" i="4"/>
  <c r="AJ308" i="4"/>
  <c r="AI308" i="4"/>
  <c r="AH308" i="4" s="1"/>
  <c r="AK308" i="4"/>
  <c r="K616" i="4"/>
  <c r="AC616" i="4"/>
  <c r="AF616" i="4"/>
  <c r="AD616" i="4"/>
  <c r="AE616" i="4"/>
  <c r="AB616" i="4"/>
  <c r="I560" i="4"/>
  <c r="AF560" i="4"/>
  <c r="AI21" i="4"/>
  <c r="AH21" i="4" s="1"/>
  <c r="AJ21" i="4"/>
  <c r="AK21" i="4"/>
  <c r="AT152" i="4"/>
  <c r="AS152" i="4" s="1"/>
  <c r="AR152" i="4" s="1"/>
  <c r="AQ152" i="4" s="1"/>
  <c r="AP152" i="4" s="1"/>
  <c r="AO152" i="4" s="1"/>
  <c r="AN152" i="4" s="1"/>
  <c r="AM152" i="4" s="1"/>
  <c r="AL152" i="4" s="1"/>
  <c r="AT170" i="4"/>
  <c r="AS170" i="4" s="1"/>
  <c r="AR170" i="4" s="1"/>
  <c r="AQ170" i="4" s="1"/>
  <c r="AP170" i="4" s="1"/>
  <c r="AO170" i="4" s="1"/>
  <c r="AN170" i="4" s="1"/>
  <c r="AM170" i="4" s="1"/>
  <c r="AL170" i="4" s="1"/>
  <c r="AT271" i="4"/>
  <c r="AS271" i="4" s="1"/>
  <c r="AR271" i="4" s="1"/>
  <c r="AQ271" i="4" s="1"/>
  <c r="AP271" i="4" s="1"/>
  <c r="AO271" i="4" s="1"/>
  <c r="AN271" i="4" s="1"/>
  <c r="AM271" i="4" s="1"/>
  <c r="AL271" i="4" s="1"/>
  <c r="AT302" i="4"/>
  <c r="AS302" i="4" s="1"/>
  <c r="AR302" i="4" s="1"/>
  <c r="AQ302" i="4" s="1"/>
  <c r="AP302" i="4" s="1"/>
  <c r="AO302" i="4" s="1"/>
  <c r="AN302" i="4" s="1"/>
  <c r="AM302" i="4" s="1"/>
  <c r="AL302" i="4" s="1"/>
  <c r="AS340" i="4"/>
  <c r="AR340" i="4" s="1"/>
  <c r="AQ340" i="4" s="1"/>
  <c r="AP340" i="4" s="1"/>
  <c r="AO340" i="4" s="1"/>
  <c r="AN340" i="4" s="1"/>
  <c r="AM340" i="4" s="1"/>
  <c r="AL340" i="4" s="1"/>
  <c r="AT340" i="4"/>
  <c r="AF117" i="4"/>
  <c r="AI103" i="4"/>
  <c r="AJ103" i="4"/>
  <c r="AK103" i="4"/>
  <c r="AJ172" i="4"/>
  <c r="AK172" i="4"/>
  <c r="AI172" i="4"/>
  <c r="AH172" i="4" s="1"/>
  <c r="AI190" i="4"/>
  <c r="AJ190" i="4"/>
  <c r="AK190" i="4"/>
  <c r="AI272" i="4"/>
  <c r="AJ272" i="4"/>
  <c r="AK272" i="4"/>
  <c r="AR406" i="4"/>
  <c r="AQ406" i="4"/>
  <c r="AP406" i="4" s="1"/>
  <c r="AO406" i="4" s="1"/>
  <c r="AN406" i="4" s="1"/>
  <c r="AM406" i="4" s="1"/>
  <c r="AL406" i="4" s="1"/>
  <c r="AT406" i="4"/>
  <c r="AS406" i="4" s="1"/>
  <c r="AT362" i="4"/>
  <c r="AS362" i="4" s="1"/>
  <c r="AR362" i="4" s="1"/>
  <c r="AQ362" i="4" s="1"/>
  <c r="AP362" i="4" s="1"/>
  <c r="AO362" i="4" s="1"/>
  <c r="AN362" i="4" s="1"/>
  <c r="AM362" i="4" s="1"/>
  <c r="AL362" i="4" s="1"/>
  <c r="H163" i="4"/>
  <c r="AC375" i="4"/>
  <c r="AT67" i="4"/>
  <c r="AS67" i="4" s="1"/>
  <c r="AR67" i="4" s="1"/>
  <c r="AQ67" i="4" s="1"/>
  <c r="AP67" i="4" s="1"/>
  <c r="AO67" i="4" s="1"/>
  <c r="AN67" i="4" s="1"/>
  <c r="AM67" i="4" s="1"/>
  <c r="AL67" i="4" s="1"/>
  <c r="AI115" i="4"/>
  <c r="AJ115" i="4"/>
  <c r="AK115" i="4"/>
  <c r="AT216" i="4"/>
  <c r="AS216" i="4" s="1"/>
  <c r="AR216" i="4" s="1"/>
  <c r="AQ216" i="4" s="1"/>
  <c r="AP216" i="4" s="1"/>
  <c r="AO216" i="4" s="1"/>
  <c r="AN216" i="4" s="1"/>
  <c r="AM216" i="4" s="1"/>
  <c r="AL216" i="4" s="1"/>
  <c r="AC31" i="4"/>
  <c r="AB654" i="4"/>
  <c r="AA654" i="4"/>
  <c r="AB540" i="4"/>
  <c r="AA540" i="4"/>
  <c r="AB139" i="4"/>
  <c r="AA139" i="4"/>
  <c r="AB594" i="4"/>
  <c r="AA594" i="4"/>
  <c r="AF709" i="4"/>
  <c r="BL711" i="4"/>
  <c r="BK711" i="4" s="1"/>
  <c r="BJ711" i="4" s="1"/>
  <c r="BI711" i="4" s="1"/>
  <c r="BH711" i="4" s="1"/>
  <c r="BG711" i="4" s="1"/>
  <c r="BF711" i="4" s="1"/>
  <c r="BE711" i="4" s="1"/>
  <c r="BC711" i="4" s="1"/>
  <c r="AC51" i="4"/>
  <c r="AF51" i="4"/>
  <c r="I51" i="4"/>
  <c r="AF296" i="4"/>
  <c r="AC484" i="4"/>
  <c r="AC500" i="4"/>
  <c r="AF500" i="4"/>
  <c r="I500" i="4"/>
  <c r="I516" i="4"/>
  <c r="AF516" i="4"/>
  <c r="AB516" i="4"/>
  <c r="K527" i="4"/>
  <c r="AT59" i="4"/>
  <c r="AS59" i="4" s="1"/>
  <c r="AR59" i="4" s="1"/>
  <c r="AQ59" i="4" s="1"/>
  <c r="AP59" i="4" s="1"/>
  <c r="AO59" i="4" s="1"/>
  <c r="AN59" i="4" s="1"/>
  <c r="AM59" i="4" s="1"/>
  <c r="AL59" i="4" s="1"/>
  <c r="AH527" i="4"/>
  <c r="AA49" i="4"/>
  <c r="AB49" i="4"/>
  <c r="AH606" i="4"/>
  <c r="AH241" i="4"/>
  <c r="AH534" i="4"/>
  <c r="AA211" i="4"/>
  <c r="AB211" i="4"/>
  <c r="AH353" i="4"/>
  <c r="AH495" i="4"/>
  <c r="AH221" i="4"/>
  <c r="AD231" i="4"/>
  <c r="AE231" i="4"/>
  <c r="AE179" i="4"/>
  <c r="AD179" i="4"/>
  <c r="I159" i="4"/>
  <c r="AC159" i="4"/>
  <c r="I38" i="4"/>
  <c r="AT51" i="4"/>
  <c r="AS51" i="4" s="1"/>
  <c r="AR51" i="4" s="1"/>
  <c r="AQ51" i="4" s="1"/>
  <c r="AP51" i="4" s="1"/>
  <c r="AO51" i="4" s="1"/>
  <c r="AN51" i="4" s="1"/>
  <c r="AM51" i="4" s="1"/>
  <c r="AL51" i="4" s="1"/>
  <c r="J452" i="4"/>
  <c r="AC468" i="4"/>
  <c r="AF468" i="4"/>
  <c r="I468" i="4"/>
  <c r="AB468" i="4"/>
  <c r="I543" i="4"/>
  <c r="I42" i="4"/>
  <c r="AC42" i="4"/>
  <c r="AT58" i="4"/>
  <c r="AS58" i="4" s="1"/>
  <c r="AR58" i="4" s="1"/>
  <c r="AQ58" i="4" s="1"/>
  <c r="AP58" i="4" s="1"/>
  <c r="AO58" i="4" s="1"/>
  <c r="AN58" i="4" s="1"/>
  <c r="AM58" i="4" s="1"/>
  <c r="AL58" i="4" s="1"/>
  <c r="AA398" i="4"/>
  <c r="AB398" i="4"/>
  <c r="AB387" i="4"/>
  <c r="AA387" i="4"/>
  <c r="AB322" i="4"/>
  <c r="AA322" i="4"/>
  <c r="AB390" i="4"/>
  <c r="AA390" i="4"/>
  <c r="AH107" i="4"/>
  <c r="AB43" i="4"/>
  <c r="AA43" i="4"/>
  <c r="AD509" i="4"/>
  <c r="AE509" i="4"/>
  <c r="I27" i="4"/>
  <c r="AF27" i="4"/>
  <c r="AT38" i="4"/>
  <c r="AS38" i="4" s="1"/>
  <c r="AR38" i="4" s="1"/>
  <c r="AQ38" i="4" s="1"/>
  <c r="AP38" i="4" s="1"/>
  <c r="AO38" i="4" s="1"/>
  <c r="AN38" i="4" s="1"/>
  <c r="AM38" i="4" s="1"/>
  <c r="AL38" i="4" s="1"/>
  <c r="AC27" i="4"/>
  <c r="J296" i="4"/>
  <c r="AC296" i="4"/>
  <c r="J569" i="4"/>
  <c r="AC583" i="4"/>
  <c r="J583" i="4"/>
  <c r="AF583" i="4"/>
  <c r="AB583" i="4"/>
  <c r="AT70" i="4"/>
  <c r="AS70" i="4" s="1"/>
  <c r="AR70" i="4" s="1"/>
  <c r="AQ70" i="4" s="1"/>
  <c r="AP70" i="4" s="1"/>
  <c r="AO70" i="4" s="1"/>
  <c r="AN70" i="4" s="1"/>
  <c r="AM70" i="4" s="1"/>
  <c r="AL70" i="4" s="1"/>
  <c r="AA624" i="4"/>
  <c r="AB624" i="4"/>
  <c r="AB560" i="4"/>
  <c r="AA560" i="4"/>
  <c r="AB701" i="4"/>
  <c r="AA701" i="4"/>
  <c r="AB660" i="4"/>
  <c r="AA660" i="4"/>
  <c r="AB512" i="4"/>
  <c r="AA512" i="4"/>
  <c r="AB68" i="4"/>
  <c r="AA68" i="4"/>
  <c r="AD635" i="4"/>
  <c r="AE635" i="4"/>
  <c r="AF159" i="4"/>
  <c r="I37" i="4"/>
  <c r="AC37" i="4"/>
  <c r="J302" i="4"/>
  <c r="AF302" i="4"/>
  <c r="AC302" i="4"/>
  <c r="J442" i="4"/>
  <c r="AF442" i="4"/>
  <c r="J458" i="4"/>
  <c r="AC458" i="4"/>
  <c r="AF458" i="4"/>
  <c r="I474" i="4"/>
  <c r="AC474" i="4"/>
  <c r="AF474" i="4"/>
  <c r="AC532" i="4"/>
  <c r="AF532" i="4"/>
  <c r="J532" i="4"/>
  <c r="AC548" i="4"/>
  <c r="I548" i="4"/>
  <c r="AF548" i="4"/>
  <c r="AT24" i="4"/>
  <c r="AS24" i="4" s="1"/>
  <c r="AR24" i="4" s="1"/>
  <c r="AQ24" i="4" s="1"/>
  <c r="AP24" i="4" s="1"/>
  <c r="AO24" i="4" s="1"/>
  <c r="AN24" i="4" s="1"/>
  <c r="AM24" i="4" s="1"/>
  <c r="AL24" i="4" s="1"/>
  <c r="AH296" i="4"/>
  <c r="AA296" i="4" s="1"/>
  <c r="AH238" i="4"/>
  <c r="AH28" i="4"/>
  <c r="AA28" i="4" s="1"/>
  <c r="AH192" i="4"/>
  <c r="AB146" i="4"/>
  <c r="AA146" i="4"/>
  <c r="AC713" i="4"/>
  <c r="AF91" i="4"/>
  <c r="AC91" i="4"/>
  <c r="I91" i="4"/>
  <c r="J657" i="4"/>
  <c r="AF657" i="4"/>
  <c r="AB657" i="4"/>
  <c r="AF463" i="4"/>
  <c r="I463" i="4"/>
  <c r="AB463" i="4"/>
  <c r="AD463" i="4"/>
  <c r="AE463" i="4"/>
  <c r="J479" i="4"/>
  <c r="AC479" i="4"/>
  <c r="AF479" i="4"/>
  <c r="AB479" i="4"/>
  <c r="AE479" i="4"/>
  <c r="AD479" i="4"/>
  <c r="I490" i="4"/>
  <c r="AB490" i="4"/>
  <c r="AD490" i="4"/>
  <c r="AC538" i="4"/>
  <c r="BM24" i="4"/>
  <c r="BL24" i="4" s="1"/>
  <c r="BK24" i="4" s="1"/>
  <c r="BJ24" i="4" s="1"/>
  <c r="BI24" i="4" s="1"/>
  <c r="BH24" i="4" s="1"/>
  <c r="BG24" i="4" s="1"/>
  <c r="BF24" i="4" s="1"/>
  <c r="BE24" i="4" s="1"/>
  <c r="AH60" i="4"/>
  <c r="AB164" i="4"/>
  <c r="AA164" i="4"/>
  <c r="AH596" i="4"/>
  <c r="AH316" i="4"/>
  <c r="AF183" i="4"/>
  <c r="I183" i="4"/>
  <c r="AF219" i="4"/>
  <c r="AC219" i="4"/>
  <c r="J219" i="4"/>
  <c r="I28" i="4"/>
  <c r="AF28" i="4"/>
  <c r="AE28" i="4"/>
  <c r="AS26" i="4"/>
  <c r="AR26" i="4" s="1"/>
  <c r="AQ26" i="4" s="1"/>
  <c r="AP26" i="4" s="1"/>
  <c r="AO26" i="4" s="1"/>
  <c r="AN26" i="4" s="1"/>
  <c r="AM26" i="4" s="1"/>
  <c r="AL26" i="4" s="1"/>
  <c r="AT26" i="4"/>
  <c r="AC28" i="4"/>
  <c r="AF667" i="4"/>
  <c r="AC667" i="4"/>
  <c r="K667" i="4"/>
  <c r="AD667" i="4"/>
  <c r="AE667" i="4"/>
  <c r="AB667" i="4"/>
  <c r="I506" i="4"/>
  <c r="AC506" i="4"/>
  <c r="AF506" i="4"/>
  <c r="K522" i="4"/>
  <c r="AC522" i="4"/>
  <c r="AF522" i="4"/>
  <c r="AB522" i="4"/>
  <c r="J578" i="4"/>
  <c r="AB65" i="4"/>
  <c r="AA65" i="4"/>
  <c r="I227" i="4"/>
  <c r="AT35" i="4"/>
  <c r="AS35" i="4" s="1"/>
  <c r="AR35" i="4" s="1"/>
  <c r="AQ35" i="4" s="1"/>
  <c r="AP35" i="4" s="1"/>
  <c r="AO35" i="4" s="1"/>
  <c r="AN35" i="4" s="1"/>
  <c r="AM35" i="4" s="1"/>
  <c r="AL35" i="4" s="1"/>
  <c r="AC436" i="4"/>
  <c r="AF436" i="4"/>
  <c r="J436" i="4"/>
  <c r="AB436" i="4"/>
  <c r="AD436" i="4"/>
  <c r="I447" i="4"/>
  <c r="AC447" i="4"/>
  <c r="AF447" i="4"/>
  <c r="AB447" i="4"/>
  <c r="AE447" i="4"/>
  <c r="AD447" i="4"/>
  <c r="AA495" i="4"/>
  <c r="AD495" i="4" s="1"/>
  <c r="AF538" i="4"/>
  <c r="J538" i="4"/>
  <c r="AC554" i="4"/>
  <c r="I554" i="4"/>
  <c r="AF554" i="4"/>
  <c r="AB554" i="4"/>
  <c r="AE554" i="4"/>
  <c r="AD554" i="4"/>
  <c r="I33" i="4"/>
  <c r="AC33" i="4"/>
  <c r="AA412" i="4"/>
  <c r="AB412" i="4"/>
  <c r="AA601" i="4"/>
  <c r="AA109" i="4"/>
  <c r="AB109" i="4"/>
  <c r="AA650" i="4"/>
  <c r="AB650" i="4"/>
  <c r="AB687" i="4"/>
  <c r="AA687" i="4"/>
  <c r="AE521" i="4"/>
  <c r="AD521" i="4"/>
  <c r="I207" i="4"/>
  <c r="AC207" i="4"/>
  <c r="AF147" i="4"/>
  <c r="I147" i="4"/>
  <c r="AC147" i="4"/>
  <c r="AT83" i="4"/>
  <c r="AS83" i="4" s="1"/>
  <c r="AR83" i="4" s="1"/>
  <c r="AQ83" i="4" s="1"/>
  <c r="AP83" i="4" s="1"/>
  <c r="AO83" i="4" s="1"/>
  <c r="AN83" i="4" s="1"/>
  <c r="AM83" i="4" s="1"/>
  <c r="AL83" i="4" s="1"/>
  <c r="I35" i="4"/>
  <c r="AF35" i="4"/>
  <c r="I484" i="4"/>
  <c r="AF484" i="4"/>
  <c r="AB484" i="4"/>
  <c r="I495" i="4"/>
  <c r="AF495" i="4"/>
  <c r="AB495" i="4"/>
  <c r="I511" i="4"/>
  <c r="AF511" i="4"/>
  <c r="AC511" i="4"/>
  <c r="AA527" i="4"/>
  <c r="I559" i="4"/>
  <c r="AF559" i="4"/>
  <c r="AC559" i="4"/>
  <c r="AB559" i="4"/>
  <c r="AF37" i="4"/>
  <c r="BM33" i="4"/>
  <c r="BL33" i="4" s="1"/>
  <c r="BK33" i="4" s="1"/>
  <c r="BJ33" i="4" s="1"/>
  <c r="BI33" i="4" s="1"/>
  <c r="BH33" i="4" s="1"/>
  <c r="BG33" i="4" s="1"/>
  <c r="BF33" i="4" s="1"/>
  <c r="BE33" i="4" s="1"/>
  <c r="AA254" i="4"/>
  <c r="AB254" i="4"/>
  <c r="AH705" i="4"/>
  <c r="AH129" i="4"/>
  <c r="AA80" i="4"/>
  <c r="AB80" i="4"/>
  <c r="AA50" i="4"/>
  <c r="AB50" i="4"/>
  <c r="AB688" i="4"/>
  <c r="AA688" i="4"/>
  <c r="BC709" i="4"/>
  <c r="BD709" i="4"/>
  <c r="BD710" i="4"/>
  <c r="BC707" i="4"/>
  <c r="BD707" i="4"/>
  <c r="BD711" i="4"/>
  <c r="BD708" i="4"/>
  <c r="BC713" i="4"/>
  <c r="BD713" i="4"/>
  <c r="AT711" i="4"/>
  <c r="AS711" i="4" s="1"/>
  <c r="AR711" i="4" s="1"/>
  <c r="AQ711" i="4" s="1"/>
  <c r="AP711" i="4" s="1"/>
  <c r="AO711" i="4" s="1"/>
  <c r="AN711" i="4" s="1"/>
  <c r="AM711" i="4" s="1"/>
  <c r="AL711" i="4" s="1"/>
  <c r="AF713" i="4"/>
  <c r="AC707" i="4"/>
  <c r="AT713" i="4"/>
  <c r="AS713" i="4" s="1"/>
  <c r="AR713" i="4" s="1"/>
  <c r="AQ713" i="4" s="1"/>
  <c r="AP713" i="4" s="1"/>
  <c r="AO713" i="4" s="1"/>
  <c r="AN713" i="4" s="1"/>
  <c r="AM713" i="4" s="1"/>
  <c r="AL713" i="4" s="1"/>
  <c r="AC709" i="4"/>
  <c r="AC710" i="4"/>
  <c r="AF711" i="4"/>
  <c r="AT710" i="4"/>
  <c r="AS710" i="4" s="1"/>
  <c r="AR710" i="4" s="1"/>
  <c r="AQ710" i="4" s="1"/>
  <c r="AP710" i="4" s="1"/>
  <c r="AO710" i="4" s="1"/>
  <c r="AN710" i="4" s="1"/>
  <c r="AM710" i="4" s="1"/>
  <c r="AL710" i="4" s="1"/>
  <c r="AT707" i="4"/>
  <c r="AS707" i="4" s="1"/>
  <c r="AR707" i="4" s="1"/>
  <c r="AQ707" i="4" s="1"/>
  <c r="AP707" i="4" s="1"/>
  <c r="AO707" i="4" s="1"/>
  <c r="AN707" i="4" s="1"/>
  <c r="AM707" i="4" s="1"/>
  <c r="AL707" i="4" s="1"/>
  <c r="AT708" i="4"/>
  <c r="AS708" i="4" s="1"/>
  <c r="AR708" i="4" s="1"/>
  <c r="AQ708" i="4" s="1"/>
  <c r="AP708" i="4" s="1"/>
  <c r="AO708" i="4" s="1"/>
  <c r="AN708" i="4" s="1"/>
  <c r="AM708" i="4" s="1"/>
  <c r="AL708" i="4" s="1"/>
  <c r="AT709" i="4"/>
  <c r="AS709" i="4" s="1"/>
  <c r="AR709" i="4" s="1"/>
  <c r="AQ709" i="4" s="1"/>
  <c r="AP709" i="4" s="1"/>
  <c r="AO709" i="4" s="1"/>
  <c r="AN709" i="4" s="1"/>
  <c r="AM709" i="4" s="1"/>
  <c r="AL709" i="4" s="1"/>
  <c r="AK326" i="1"/>
  <c r="AI326" i="1"/>
  <c r="AJ326" i="1"/>
  <c r="G324" i="1"/>
  <c r="AU324" i="1"/>
  <c r="Z324" i="1"/>
  <c r="I398" i="1"/>
  <c r="AE398" i="1"/>
  <c r="AB398" i="1"/>
  <c r="AS689" i="1"/>
  <c r="AR689" i="1"/>
  <c r="AQ689" i="1" s="1"/>
  <c r="AP689" i="1" s="1"/>
  <c r="AO689" i="1" s="1"/>
  <c r="AN689" i="1" s="1"/>
  <c r="AM689" i="1" s="1"/>
  <c r="AL689" i="1" s="1"/>
  <c r="AT689" i="1"/>
  <c r="AT696" i="1"/>
  <c r="AS696" i="1" s="1"/>
  <c r="AR696" i="1" s="1"/>
  <c r="AQ696" i="1" s="1"/>
  <c r="AP696" i="1" s="1"/>
  <c r="AO696" i="1" s="1"/>
  <c r="AN696" i="1" s="1"/>
  <c r="AM696" i="1" s="1"/>
  <c r="AL696" i="1" s="1"/>
  <c r="I413" i="1"/>
  <c r="AB413" i="1"/>
  <c r="AE413" i="1"/>
  <c r="AB227" i="1"/>
  <c r="AA227" i="1"/>
  <c r="AE227" i="1" s="1"/>
  <c r="AB97" i="1"/>
  <c r="AA97" i="1"/>
  <c r="AE97" i="1" s="1"/>
  <c r="AA505" i="1"/>
  <c r="AE505" i="1" s="1"/>
  <c r="AB505" i="1"/>
  <c r="AB551" i="1"/>
  <c r="AA551" i="1"/>
  <c r="AE551" i="1" s="1"/>
  <c r="AB167" i="1"/>
  <c r="AA80" i="1"/>
  <c r="AE80" i="1" s="1"/>
  <c r="AB80" i="1"/>
  <c r="AB481" i="1"/>
  <c r="AA481" i="1"/>
  <c r="AE481" i="1" s="1"/>
  <c r="AB128" i="1"/>
  <c r="AA128" i="1"/>
  <c r="AE128" i="1" s="1"/>
  <c r="AA164" i="1"/>
  <c r="AE164" i="1" s="1"/>
  <c r="AB164" i="1"/>
  <c r="AB665" i="1"/>
  <c r="AA665" i="1"/>
  <c r="AE665" i="1" s="1"/>
  <c r="AB254" i="1"/>
  <c r="AA254" i="1"/>
  <c r="AE254" i="1" s="1"/>
  <c r="AA40" i="1"/>
  <c r="AE40" i="1" s="1"/>
  <c r="AB40" i="1"/>
  <c r="AA300" i="1"/>
  <c r="AE300" i="1" s="1"/>
  <c r="AB300" i="1"/>
  <c r="AB543" i="1"/>
  <c r="AA543" i="1"/>
  <c r="AE543" i="1" s="1"/>
  <c r="AB179" i="1"/>
  <c r="AA179" i="1"/>
  <c r="AE179" i="1" s="1"/>
  <c r="AA301" i="1"/>
  <c r="AE301" i="1" s="1"/>
  <c r="AB301" i="1"/>
  <c r="Z395" i="1"/>
  <c r="G395" i="1"/>
  <c r="AU395" i="1"/>
  <c r="AA617" i="1"/>
  <c r="AE617" i="1" s="1"/>
  <c r="AT144" i="1"/>
  <c r="AS144" i="1"/>
  <c r="AR144" i="1" s="1"/>
  <c r="AQ144" i="1" s="1"/>
  <c r="AP144" i="1" s="1"/>
  <c r="AO144" i="1" s="1"/>
  <c r="AN144" i="1" s="1"/>
  <c r="AM144" i="1" s="1"/>
  <c r="AL144" i="1" s="1"/>
  <c r="I170" i="1"/>
  <c r="AE170" i="1"/>
  <c r="AB170" i="1"/>
  <c r="K702" i="1"/>
  <c r="AB72" i="1"/>
  <c r="AA72" i="1"/>
  <c r="AE72" i="1" s="1"/>
  <c r="AB43" i="1"/>
  <c r="AA43" i="1"/>
  <c r="AE43" i="1" s="1"/>
  <c r="AA282" i="1"/>
  <c r="AE282" i="1" s="1"/>
  <c r="AB282" i="1"/>
  <c r="AH287" i="1"/>
  <c r="AH386" i="1"/>
  <c r="AH585" i="1"/>
  <c r="AH69" i="1"/>
  <c r="AH366" i="1"/>
  <c r="AH154" i="1"/>
  <c r="AH139" i="1"/>
  <c r="AC395" i="1"/>
  <c r="AC708" i="1"/>
  <c r="J288" i="1"/>
  <c r="AB288" i="1"/>
  <c r="AE288" i="1"/>
  <c r="I27" i="1"/>
  <c r="AE27" i="1"/>
  <c r="AB27" i="1"/>
  <c r="AT297" i="1"/>
  <c r="AS297" i="1" s="1"/>
  <c r="AR297" i="1" s="1"/>
  <c r="AQ297" i="1" s="1"/>
  <c r="AP297" i="1" s="1"/>
  <c r="AO297" i="1" s="1"/>
  <c r="AN297" i="1" s="1"/>
  <c r="AM297" i="1" s="1"/>
  <c r="AL297" i="1" s="1"/>
  <c r="AT327" i="1"/>
  <c r="AS327" i="1" s="1"/>
  <c r="AR327" i="1" s="1"/>
  <c r="AQ327" i="1" s="1"/>
  <c r="AP327" i="1" s="1"/>
  <c r="AO327" i="1" s="1"/>
  <c r="AN327" i="1" s="1"/>
  <c r="AM327" i="1" s="1"/>
  <c r="AL327" i="1" s="1"/>
  <c r="I144" i="1"/>
  <c r="I472" i="1"/>
  <c r="AC472" i="1"/>
  <c r="AE472" i="1"/>
  <c r="AB472" i="1"/>
  <c r="AA621" i="1"/>
  <c r="AE621" i="1" s="1"/>
  <c r="AB621" i="1"/>
  <c r="AA25" i="1"/>
  <c r="AE25" i="1" s="1"/>
  <c r="AB25" i="1"/>
  <c r="AH434" i="1"/>
  <c r="AH177" i="1"/>
  <c r="AH304" i="1"/>
  <c r="AH34" i="1"/>
  <c r="AH611" i="1"/>
  <c r="AB172" i="1"/>
  <c r="AA172" i="1"/>
  <c r="AE172" i="1" s="1"/>
  <c r="AH604" i="1"/>
  <c r="AH343" i="1"/>
  <c r="AB601" i="1"/>
  <c r="AA601" i="1"/>
  <c r="AE601" i="1" s="1"/>
  <c r="AH674" i="1"/>
  <c r="AB499" i="1"/>
  <c r="AA499" i="1"/>
  <c r="AE499" i="1" s="1"/>
  <c r="K608" i="1"/>
  <c r="AE608" i="1"/>
  <c r="AB608" i="1"/>
  <c r="J346" i="1"/>
  <c r="AE346" i="1"/>
  <c r="AB346" i="1"/>
  <c r="J322" i="1"/>
  <c r="AE322" i="1"/>
  <c r="AB322" i="1"/>
  <c r="J297" i="1"/>
  <c r="I327" i="1"/>
  <c r="I280" i="1"/>
  <c r="AB280" i="1"/>
  <c r="AE280" i="1"/>
  <c r="K696" i="1"/>
  <c r="AT702" i="1"/>
  <c r="AS702" i="1"/>
  <c r="AR702" i="1" s="1"/>
  <c r="AQ702" i="1" s="1"/>
  <c r="AP702" i="1" s="1"/>
  <c r="AO702" i="1" s="1"/>
  <c r="AN702" i="1" s="1"/>
  <c r="AM702" i="1" s="1"/>
  <c r="AL702" i="1" s="1"/>
  <c r="AA341" i="1"/>
  <c r="AE341" i="1" s="1"/>
  <c r="AB341" i="1"/>
  <c r="AA633" i="1"/>
  <c r="AE633" i="1" s="1"/>
  <c r="AB633" i="1"/>
  <c r="AA626" i="1"/>
  <c r="AE626" i="1" s="1"/>
  <c r="AB626" i="1"/>
  <c r="AB402" i="1"/>
  <c r="AA402" i="1"/>
  <c r="AE402" i="1" s="1"/>
  <c r="AB456" i="1"/>
  <c r="AA456" i="1"/>
  <c r="AE456" i="1" s="1"/>
  <c r="AB576" i="1"/>
  <c r="AA576" i="1"/>
  <c r="AE576" i="1" s="1"/>
  <c r="AB491" i="1"/>
  <c r="AA491" i="1"/>
  <c r="AE491" i="1" s="1"/>
  <c r="AT704" i="1"/>
  <c r="AS704" i="1" s="1"/>
  <c r="AR704" i="1" s="1"/>
  <c r="AQ704" i="1" s="1"/>
  <c r="AP704" i="1" s="1"/>
  <c r="AO704" i="1" s="1"/>
  <c r="AN704" i="1" s="1"/>
  <c r="AM704" i="1" s="1"/>
  <c r="AL704" i="1" s="1"/>
  <c r="AC398" i="1"/>
  <c r="AC707" i="1"/>
  <c r="I632" i="1"/>
  <c r="I305" i="1"/>
  <c r="AE305" i="1"/>
  <c r="AB305" i="1"/>
  <c r="J361" i="1"/>
  <c r="AB361" i="1"/>
  <c r="AE361" i="1"/>
  <c r="G393" i="1"/>
  <c r="Z393" i="1"/>
  <c r="AU393" i="1"/>
  <c r="I409" i="1"/>
  <c r="AE409" i="1"/>
  <c r="AB409" i="1"/>
  <c r="J370" i="1"/>
  <c r="AB370" i="1"/>
  <c r="AE370" i="1"/>
  <c r="J383" i="1"/>
  <c r="AB383" i="1"/>
  <c r="AE383" i="1"/>
  <c r="J303" i="1"/>
  <c r="AB303" i="1"/>
  <c r="AE303" i="1"/>
  <c r="I96" i="1"/>
  <c r="AE96" i="1"/>
  <c r="AB96" i="1"/>
  <c r="J362" i="1"/>
  <c r="AB362" i="1"/>
  <c r="AE362" i="1"/>
  <c r="K697" i="1"/>
  <c r="AT181" i="1"/>
  <c r="AS181" i="1" s="1"/>
  <c r="AR181" i="1" s="1"/>
  <c r="AQ181" i="1" s="1"/>
  <c r="AP181" i="1" s="1"/>
  <c r="AO181" i="1" s="1"/>
  <c r="AN181" i="1" s="1"/>
  <c r="AM181" i="1" s="1"/>
  <c r="AL181" i="1" s="1"/>
  <c r="AB533" i="1"/>
  <c r="AA533" i="1"/>
  <c r="AE533" i="1" s="1"/>
  <c r="AA105" i="1"/>
  <c r="AE105" i="1" s="1"/>
  <c r="AB105" i="1"/>
  <c r="AH215" i="1"/>
  <c r="AH281" i="1"/>
  <c r="AH389" i="1"/>
  <c r="AH500" i="1"/>
  <c r="AH668" i="1"/>
  <c r="AH622" i="1"/>
  <c r="AA129" i="1"/>
  <c r="AE129" i="1" s="1"/>
  <c r="AB129" i="1"/>
  <c r="AC322" i="1"/>
  <c r="AC413" i="1"/>
  <c r="I506" i="1"/>
  <c r="AB506" i="1"/>
  <c r="AE506" i="1"/>
  <c r="I218" i="1"/>
  <c r="AE218" i="1"/>
  <c r="AB218" i="1"/>
  <c r="I276" i="1"/>
  <c r="AB276" i="1"/>
  <c r="AE276" i="1"/>
  <c r="AT697" i="1"/>
  <c r="AS697" i="1" s="1"/>
  <c r="AR697" i="1" s="1"/>
  <c r="AQ697" i="1" s="1"/>
  <c r="AP697" i="1" s="1"/>
  <c r="AO697" i="1" s="1"/>
  <c r="AN697" i="1" s="1"/>
  <c r="AM697" i="1" s="1"/>
  <c r="AL697" i="1" s="1"/>
  <c r="AA256" i="1"/>
  <c r="AE256" i="1" s="1"/>
  <c r="AB256" i="1"/>
  <c r="AB298" i="1"/>
  <c r="AA298" i="1"/>
  <c r="AE298" i="1" s="1"/>
  <c r="AA492" i="1"/>
  <c r="AE492" i="1" s="1"/>
  <c r="AB492" i="1"/>
  <c r="AH333" i="1"/>
  <c r="AB645" i="1"/>
  <c r="AA645" i="1"/>
  <c r="AE645" i="1" s="1"/>
  <c r="AB660" i="1"/>
  <c r="AA660" i="1"/>
  <c r="AE660" i="1" s="1"/>
  <c r="AB437" i="1"/>
  <c r="AA437" i="1"/>
  <c r="AE437" i="1" s="1"/>
  <c r="AH521" i="1"/>
  <c r="AH115" i="1"/>
  <c r="AA546" i="1"/>
  <c r="AE546" i="1" s="1"/>
  <c r="AB546" i="1"/>
  <c r="AB377" i="1"/>
  <c r="AA377" i="1"/>
  <c r="AE377" i="1" s="1"/>
  <c r="AA294" i="1"/>
  <c r="AE294" i="1" s="1"/>
  <c r="AB294" i="1"/>
  <c r="AB52" i="1"/>
  <c r="AA52" i="1"/>
  <c r="AE52" i="1" s="1"/>
  <c r="AH686" i="1"/>
  <c r="AA94" i="1"/>
  <c r="AE94" i="1" s="1"/>
  <c r="AB94" i="1"/>
  <c r="AC608" i="1"/>
  <c r="AA88" i="1"/>
  <c r="AE88" i="1" s="1"/>
  <c r="K364" i="1"/>
  <c r="AC364" i="1"/>
  <c r="AB364" i="1"/>
  <c r="AE364" i="1"/>
  <c r="I228" i="1"/>
  <c r="AE228" i="1"/>
  <c r="AB228" i="1"/>
  <c r="I259" i="1"/>
  <c r="AE259" i="1"/>
  <c r="AB259" i="1"/>
  <c r="K634" i="1"/>
  <c r="AE634" i="1"/>
  <c r="AB634" i="1"/>
  <c r="I48" i="1"/>
  <c r="AE48" i="1"/>
  <c r="AB48" i="1"/>
  <c r="I454" i="1"/>
  <c r="AB454" i="1"/>
  <c r="AE454" i="1"/>
  <c r="AT687" i="1"/>
  <c r="AS687" i="1" s="1"/>
  <c r="AR687" i="1" s="1"/>
  <c r="AQ687" i="1" s="1"/>
  <c r="AP687" i="1" s="1"/>
  <c r="AO687" i="1" s="1"/>
  <c r="AN687" i="1" s="1"/>
  <c r="AM687" i="1" s="1"/>
  <c r="AL687" i="1" s="1"/>
  <c r="AB531" i="1"/>
  <c r="AA531" i="1"/>
  <c r="AE531" i="1" s="1"/>
  <c r="AB548" i="1"/>
  <c r="AA548" i="1"/>
  <c r="AE548" i="1" s="1"/>
  <c r="AA502" i="1"/>
  <c r="AE502" i="1" s="1"/>
  <c r="AB502" i="1"/>
  <c r="AB290" i="1"/>
  <c r="AA290" i="1"/>
  <c r="AE290" i="1" s="1"/>
  <c r="AB53" i="1"/>
  <c r="AA53" i="1"/>
  <c r="AE53" i="1" s="1"/>
  <c r="AA92" i="1"/>
  <c r="AE92" i="1" s="1"/>
  <c r="AB92" i="1"/>
  <c r="AA229" i="1"/>
  <c r="AE229" i="1" s="1"/>
  <c r="AB229" i="1"/>
  <c r="AA23" i="1"/>
  <c r="AE23" i="1" s="1"/>
  <c r="AB23" i="1"/>
  <c r="AA191" i="1"/>
  <c r="AE191" i="1" s="1"/>
  <c r="AB191" i="1"/>
  <c r="AA550" i="1"/>
  <c r="AE550" i="1" s="1"/>
  <c r="AB550" i="1"/>
  <c r="Z418" i="1"/>
  <c r="G418" i="1"/>
  <c r="AU418" i="1"/>
  <c r="AC696" i="1"/>
  <c r="I507" i="1"/>
  <c r="AB507" i="1"/>
  <c r="AE507" i="1"/>
  <c r="I266" i="1"/>
  <c r="AT284" i="1"/>
  <c r="AS284" i="1"/>
  <c r="AR284" i="1" s="1"/>
  <c r="AQ284" i="1" s="1"/>
  <c r="AP284" i="1" s="1"/>
  <c r="AO284" i="1" s="1"/>
  <c r="AN284" i="1" s="1"/>
  <c r="AM284" i="1" s="1"/>
  <c r="AL284" i="1" s="1"/>
  <c r="I385" i="1"/>
  <c r="AB385" i="1"/>
  <c r="AE385" i="1"/>
  <c r="K704" i="1"/>
  <c r="K687" i="1"/>
  <c r="AA132" i="1"/>
  <c r="AE132" i="1" s="1"/>
  <c r="AB132" i="1"/>
  <c r="AB180" i="1"/>
  <c r="AA180" i="1"/>
  <c r="AE180" i="1" s="1"/>
  <c r="AA24" i="1"/>
  <c r="AE24" i="1" s="1"/>
  <c r="AB24" i="1"/>
  <c r="AA581" i="1"/>
  <c r="AE581" i="1" s="1"/>
  <c r="AB581" i="1"/>
  <c r="AH310" i="1"/>
  <c r="AH602" i="1"/>
  <c r="AH258" i="1"/>
  <c r="AH462" i="1"/>
  <c r="AB462" i="1" s="1"/>
  <c r="AH112" i="1"/>
  <c r="AH430" i="1"/>
  <c r="AH353" i="1"/>
  <c r="AA657" i="1"/>
  <c r="AE657" i="1" s="1"/>
  <c r="AB657" i="1"/>
  <c r="AH93" i="1"/>
  <c r="AH631" i="1"/>
  <c r="AB428" i="1"/>
  <c r="AA428" i="1"/>
  <c r="AE428" i="1" s="1"/>
  <c r="AI708" i="1"/>
  <c r="AJ708" i="1"/>
  <c r="AK708" i="1"/>
  <c r="AT710" i="1"/>
  <c r="AS710" i="1" s="1"/>
  <c r="AR710" i="1" s="1"/>
  <c r="AQ710" i="1" s="1"/>
  <c r="AP710" i="1" s="1"/>
  <c r="AO710" i="1" s="1"/>
  <c r="AN710" i="1" s="1"/>
  <c r="AM710" i="1" s="1"/>
  <c r="AL710" i="1" s="1"/>
  <c r="AT709" i="1"/>
  <c r="AS709" i="1" s="1"/>
  <c r="AR709" i="1" s="1"/>
  <c r="AQ709" i="1" s="1"/>
  <c r="AP709" i="1" s="1"/>
  <c r="AO709" i="1" s="1"/>
  <c r="AN709" i="1" s="1"/>
  <c r="AM709" i="1" s="1"/>
  <c r="AL709" i="1" s="1"/>
  <c r="AC710" i="1"/>
  <c r="K710" i="1"/>
  <c r="AT707" i="1"/>
  <c r="AS707" i="1" s="1"/>
  <c r="AR707" i="1" s="1"/>
  <c r="AQ707" i="1" s="1"/>
  <c r="AP707" i="1" s="1"/>
  <c r="AO707" i="1" s="1"/>
  <c r="AN707" i="1" s="1"/>
  <c r="AM707" i="1" s="1"/>
  <c r="AL707" i="1" s="1"/>
  <c r="AC711" i="1"/>
  <c r="K711" i="1"/>
  <c r="AT711" i="1"/>
  <c r="AS711" i="1" s="1"/>
  <c r="AR711" i="1" s="1"/>
  <c r="AQ711" i="1" s="1"/>
  <c r="AP711" i="1" s="1"/>
  <c r="AO711" i="1" s="1"/>
  <c r="AN711" i="1" s="1"/>
  <c r="AM711" i="1" s="1"/>
  <c r="AL711" i="1" s="1"/>
  <c r="AI713" i="1"/>
  <c r="AJ713" i="1"/>
  <c r="AK713" i="1"/>
  <c r="C11" i="4"/>
  <c r="C12" i="1"/>
  <c r="C12" i="4"/>
  <c r="C11" i="1"/>
  <c r="AC708" i="4" l="1"/>
  <c r="O714" i="4"/>
  <c r="AJ714" i="4"/>
  <c r="AK714" i="4"/>
  <c r="AI714" i="4"/>
  <c r="AH714" i="4" s="1"/>
  <c r="O714" i="1"/>
  <c r="AK714" i="1"/>
  <c r="AJ714" i="1"/>
  <c r="AI714" i="1"/>
  <c r="AH714" i="1" s="1"/>
  <c r="AK493" i="4"/>
  <c r="AI493" i="4"/>
  <c r="AH493" i="4" s="1"/>
  <c r="AJ493" i="4"/>
  <c r="AI627" i="4"/>
  <c r="AJ627" i="4"/>
  <c r="AK627" i="4"/>
  <c r="BV170" i="4"/>
  <c r="BW170" i="4"/>
  <c r="BV44" i="4"/>
  <c r="BW44" i="4"/>
  <c r="BV113" i="4"/>
  <c r="BW113" i="4"/>
  <c r="BV85" i="4"/>
  <c r="BW85" i="4"/>
  <c r="BW6" i="4"/>
  <c r="BV6" i="4"/>
  <c r="BV138" i="4"/>
  <c r="BW138" i="4"/>
  <c r="AI189" i="4"/>
  <c r="AH189" i="4" s="1"/>
  <c r="AJ189" i="4"/>
  <c r="AK189" i="4"/>
  <c r="AI411" i="4"/>
  <c r="AH411" i="4" s="1"/>
  <c r="AJ411" i="4"/>
  <c r="AK411" i="4"/>
  <c r="BW29" i="4"/>
  <c r="BV29" i="4"/>
  <c r="BU29" i="4" s="1"/>
  <c r="BS29" i="4" s="1"/>
  <c r="BW81" i="4"/>
  <c r="BV81" i="4"/>
  <c r="BW137" i="4"/>
  <c r="BV137" i="4"/>
  <c r="BU137" i="4" s="1"/>
  <c r="BS137" i="4" s="1"/>
  <c r="BV47" i="4"/>
  <c r="BW47" i="4"/>
  <c r="AI355" i="4"/>
  <c r="AJ355" i="4"/>
  <c r="AK355" i="4"/>
  <c r="BW185" i="4"/>
  <c r="BV185" i="4"/>
  <c r="BU185" i="4" s="1"/>
  <c r="BS185" i="4" s="1"/>
  <c r="AI143" i="4"/>
  <c r="AH143" i="4" s="1"/>
  <c r="AJ143" i="4"/>
  <c r="AK143" i="4"/>
  <c r="AD352" i="4"/>
  <c r="AE352" i="4"/>
  <c r="AJ655" i="4"/>
  <c r="AI655" i="4"/>
  <c r="AK655" i="4"/>
  <c r="AJ639" i="4"/>
  <c r="AI639" i="4"/>
  <c r="AK639" i="4"/>
  <c r="AI90" i="4"/>
  <c r="AJ90" i="4"/>
  <c r="AK90" i="4"/>
  <c r="BV16" i="4"/>
  <c r="BW16" i="4"/>
  <c r="BV35" i="4"/>
  <c r="BU35" i="4" s="1"/>
  <c r="BS35" i="4" s="1"/>
  <c r="BW35" i="4"/>
  <c r="BV112" i="4"/>
  <c r="BW112" i="4"/>
  <c r="AI568" i="4"/>
  <c r="AJ568" i="4"/>
  <c r="AK568" i="4"/>
  <c r="AK136" i="4"/>
  <c r="AI136" i="4"/>
  <c r="AH136" i="4" s="1"/>
  <c r="AJ136" i="4"/>
  <c r="BW69" i="4"/>
  <c r="BV69" i="4"/>
  <c r="BU69" i="4" s="1"/>
  <c r="BS69" i="4" s="1"/>
  <c r="AI424" i="4"/>
  <c r="AH424" i="4" s="1"/>
  <c r="AJ424" i="4"/>
  <c r="AK424" i="4"/>
  <c r="BW62" i="4"/>
  <c r="BV62" i="4"/>
  <c r="BU62" i="4" s="1"/>
  <c r="BS62" i="4" s="1"/>
  <c r="BV108" i="4"/>
  <c r="BU108" i="4" s="1"/>
  <c r="BS108" i="4" s="1"/>
  <c r="BW108" i="4"/>
  <c r="BV13" i="4"/>
  <c r="BW13" i="4"/>
  <c r="BV8" i="4"/>
  <c r="BU8" i="4" s="1"/>
  <c r="BS8" i="4" s="1"/>
  <c r="BW8" i="4"/>
  <c r="AE468" i="4"/>
  <c r="AD468" i="4"/>
  <c r="AJ644" i="4"/>
  <c r="AI644" i="4"/>
  <c r="AK644" i="4"/>
  <c r="AJ481" i="4"/>
  <c r="AI481" i="4"/>
  <c r="AK481" i="4"/>
  <c r="AJ92" i="4"/>
  <c r="AK92" i="4"/>
  <c r="AI92" i="4"/>
  <c r="AH92" i="4" s="1"/>
  <c r="BW157" i="4"/>
  <c r="BV157" i="4"/>
  <c r="BU157" i="4" s="1"/>
  <c r="BS157" i="4" s="1"/>
  <c r="BV102" i="4"/>
  <c r="BW102" i="4"/>
  <c r="BV31" i="4"/>
  <c r="BW31" i="4"/>
  <c r="BV141" i="4"/>
  <c r="BU141" i="4" s="1"/>
  <c r="BS141" i="4" s="1"/>
  <c r="BW141" i="4"/>
  <c r="BW49" i="4"/>
  <c r="BV49" i="4"/>
  <c r="BU49" i="4" s="1"/>
  <c r="BS49" i="4" s="1"/>
  <c r="BV53" i="4"/>
  <c r="BU53" i="4" s="1"/>
  <c r="BS53" i="4" s="1"/>
  <c r="BW53" i="4"/>
  <c r="BV48" i="4"/>
  <c r="BW48" i="4"/>
  <c r="AJ662" i="4"/>
  <c r="AI662" i="4"/>
  <c r="AK662" i="4"/>
  <c r="AJ274" i="4"/>
  <c r="AK274" i="4"/>
  <c r="AI274" i="4"/>
  <c r="AH274" i="4" s="1"/>
  <c r="AI588" i="4"/>
  <c r="AJ588" i="4"/>
  <c r="AK588" i="4"/>
  <c r="BW5" i="4"/>
  <c r="BV5" i="4"/>
  <c r="AI589" i="4"/>
  <c r="AJ589" i="4"/>
  <c r="AK589" i="4"/>
  <c r="BW179" i="4"/>
  <c r="BV179" i="4"/>
  <c r="BU179" i="4" s="1"/>
  <c r="BS179" i="4" s="1"/>
  <c r="BV72" i="4"/>
  <c r="BW72" i="4"/>
  <c r="AD583" i="4"/>
  <c r="AE583" i="4"/>
  <c r="AI456" i="4"/>
  <c r="AJ456" i="4"/>
  <c r="AK456" i="4"/>
  <c r="BV30" i="4"/>
  <c r="BW30" i="4"/>
  <c r="AJ375" i="4"/>
  <c r="AI375" i="4"/>
  <c r="AK375" i="4"/>
  <c r="AI611" i="4"/>
  <c r="AH611" i="4" s="1"/>
  <c r="AJ611" i="4"/>
  <c r="AK611" i="4"/>
  <c r="BV4" i="4"/>
  <c r="BW4" i="4"/>
  <c r="AE561" i="4"/>
  <c r="AD561" i="4"/>
  <c r="AK580" i="4"/>
  <c r="AJ580" i="4"/>
  <c r="AI580" i="4"/>
  <c r="AE559" i="4"/>
  <c r="AD559" i="4"/>
  <c r="AK498" i="4"/>
  <c r="AJ498" i="4"/>
  <c r="AI498" i="4"/>
  <c r="AK439" i="4"/>
  <c r="AJ439" i="4"/>
  <c r="AI439" i="4"/>
  <c r="BV66" i="4"/>
  <c r="BW66" i="4"/>
  <c r="BW101" i="4"/>
  <c r="BV101" i="4"/>
  <c r="BV153" i="4"/>
  <c r="BW153" i="4"/>
  <c r="BU153" i="4" s="1"/>
  <c r="BS153" i="4" s="1"/>
  <c r="AJ558" i="4"/>
  <c r="AK558" i="4"/>
  <c r="AI558" i="4"/>
  <c r="AI578" i="4"/>
  <c r="AJ578" i="4"/>
  <c r="AK578" i="4"/>
  <c r="BW14" i="4"/>
  <c r="BV14" i="4"/>
  <c r="BU14" i="4" s="1"/>
  <c r="BS14" i="4" s="1"/>
  <c r="BW130" i="4"/>
  <c r="BV130" i="4"/>
  <c r="AI491" i="4"/>
  <c r="AJ491" i="4"/>
  <c r="AK491" i="4"/>
  <c r="AJ382" i="4"/>
  <c r="AK382" i="4"/>
  <c r="AI382" i="4"/>
  <c r="BV76" i="4"/>
  <c r="BU76" i="4" s="1"/>
  <c r="BS76" i="4" s="1"/>
  <c r="BW76" i="4"/>
  <c r="AK574" i="4"/>
  <c r="AI574" i="4"/>
  <c r="AJ574" i="4"/>
  <c r="AI475" i="4"/>
  <c r="AH475" i="4" s="1"/>
  <c r="AJ475" i="4"/>
  <c r="AK475" i="4"/>
  <c r="AI118" i="4"/>
  <c r="AH118" i="4" s="1"/>
  <c r="AJ118" i="4"/>
  <c r="AK118" i="4"/>
  <c r="AK532" i="4"/>
  <c r="AI532" i="4"/>
  <c r="AH532" i="4" s="1"/>
  <c r="AJ532" i="4"/>
  <c r="BW177" i="4"/>
  <c r="BV177" i="4"/>
  <c r="BU177" i="4" s="1"/>
  <c r="BS177" i="4" s="1"/>
  <c r="BW133" i="4"/>
  <c r="BV133" i="4"/>
  <c r="AK683" i="4"/>
  <c r="AI683" i="4"/>
  <c r="AJ683" i="4"/>
  <c r="BV56" i="4"/>
  <c r="BU56" i="4" s="1"/>
  <c r="BS56" i="4" s="1"/>
  <c r="BW56" i="4"/>
  <c r="AI595" i="4"/>
  <c r="AJ595" i="4"/>
  <c r="AK595" i="4"/>
  <c r="AD563" i="4"/>
  <c r="AE563" i="4"/>
  <c r="AJ461" i="4"/>
  <c r="AI461" i="4"/>
  <c r="AK461" i="4"/>
  <c r="BV152" i="4"/>
  <c r="BW152" i="4"/>
  <c r="AI385" i="4"/>
  <c r="AH385" i="4" s="1"/>
  <c r="AJ385" i="4"/>
  <c r="AK385" i="4"/>
  <c r="AI458" i="4"/>
  <c r="AH458" i="4" s="1"/>
  <c r="AJ458" i="4"/>
  <c r="AK458" i="4"/>
  <c r="AI651" i="4"/>
  <c r="AJ651" i="4"/>
  <c r="AK651" i="4"/>
  <c r="BV114" i="4"/>
  <c r="BW114" i="4"/>
  <c r="BV128" i="4"/>
  <c r="BU128" i="4" s="1"/>
  <c r="BS128" i="4" s="1"/>
  <c r="BW128" i="4"/>
  <c r="BV12" i="4"/>
  <c r="BW12" i="4"/>
  <c r="BV120" i="4"/>
  <c r="BU120" i="4" s="1"/>
  <c r="BS120" i="4" s="1"/>
  <c r="BW120" i="4"/>
  <c r="AK311" i="4"/>
  <c r="AI311" i="4"/>
  <c r="AJ311" i="4"/>
  <c r="AK530" i="4"/>
  <c r="AI530" i="4"/>
  <c r="AJ530" i="4"/>
  <c r="AJ647" i="4"/>
  <c r="AK647" i="4"/>
  <c r="AI647" i="4"/>
  <c r="AE516" i="4"/>
  <c r="AD516" i="4"/>
  <c r="AI392" i="4"/>
  <c r="AH392" i="4" s="1"/>
  <c r="AJ392" i="4"/>
  <c r="AK392" i="4"/>
  <c r="BV39" i="4"/>
  <c r="BU39" i="4" s="1"/>
  <c r="BS39" i="4" s="1"/>
  <c r="BW39" i="4"/>
  <c r="BV122" i="4"/>
  <c r="BW122" i="4"/>
  <c r="AJ549" i="4"/>
  <c r="AI549" i="4"/>
  <c r="AK549" i="4"/>
  <c r="AJ513" i="4"/>
  <c r="AI513" i="4"/>
  <c r="AH513" i="4" s="1"/>
  <c r="AK513" i="4"/>
  <c r="AD484" i="4"/>
  <c r="AE484" i="4"/>
  <c r="AJ631" i="4"/>
  <c r="AK631" i="4"/>
  <c r="AI631" i="4"/>
  <c r="AK599" i="4"/>
  <c r="AI599" i="4"/>
  <c r="AH599" i="4" s="1"/>
  <c r="AJ599" i="4"/>
  <c r="AI396" i="4"/>
  <c r="AJ396" i="4"/>
  <c r="AK396" i="4"/>
  <c r="AI566" i="4"/>
  <c r="AH566" i="4" s="1"/>
  <c r="AK566" i="4"/>
  <c r="AJ566" i="4"/>
  <c r="BV46" i="4"/>
  <c r="BU46" i="4" s="1"/>
  <c r="BS46" i="4" s="1"/>
  <c r="BW46" i="4"/>
  <c r="AJ415" i="4"/>
  <c r="AI415" i="4"/>
  <c r="AH415" i="4" s="1"/>
  <c r="AK415" i="4"/>
  <c r="AI675" i="4"/>
  <c r="AH675" i="4" s="1"/>
  <c r="AJ675" i="4"/>
  <c r="AK675" i="4"/>
  <c r="BV83" i="4"/>
  <c r="BU83" i="4" s="1"/>
  <c r="BS83" i="4" s="1"/>
  <c r="BW83" i="4"/>
  <c r="AI114" i="4"/>
  <c r="AJ114" i="4"/>
  <c r="AK114" i="4"/>
  <c r="AD591" i="4"/>
  <c r="AE591" i="4"/>
  <c r="AK91" i="4"/>
  <c r="AI91" i="4"/>
  <c r="AH91" i="4" s="1"/>
  <c r="AJ91" i="4"/>
  <c r="BV27" i="4"/>
  <c r="BW27" i="4"/>
  <c r="BV55" i="4"/>
  <c r="BU55" i="4" s="1"/>
  <c r="BS55" i="4" s="1"/>
  <c r="BW55" i="4"/>
  <c r="AD448" i="4"/>
  <c r="AE448" i="4"/>
  <c r="BW23" i="4"/>
  <c r="BV23" i="4"/>
  <c r="BV149" i="4"/>
  <c r="BW149" i="4"/>
  <c r="AI464" i="4"/>
  <c r="AH464" i="4" s="1"/>
  <c r="AK464" i="4"/>
  <c r="AJ464" i="4"/>
  <c r="AE579" i="4"/>
  <c r="AD579" i="4"/>
  <c r="BV71" i="4"/>
  <c r="BU71" i="4" s="1"/>
  <c r="BS71" i="4" s="1"/>
  <c r="BW71" i="4"/>
  <c r="AJ557" i="4"/>
  <c r="AI557" i="4"/>
  <c r="AH557" i="4" s="1"/>
  <c r="AK557" i="4"/>
  <c r="BW100" i="4"/>
  <c r="BV100" i="4"/>
  <c r="BU100" i="4" s="1"/>
  <c r="BS100" i="4" s="1"/>
  <c r="BW43" i="4"/>
  <c r="BV43" i="4"/>
  <c r="AI285" i="4"/>
  <c r="AJ285" i="4"/>
  <c r="AK285" i="4"/>
  <c r="AI543" i="4"/>
  <c r="AH543" i="4" s="1"/>
  <c r="AK543" i="4"/>
  <c r="AJ543" i="4"/>
  <c r="BV51" i="4"/>
  <c r="BU51" i="4" s="1"/>
  <c r="BS51" i="4" s="1"/>
  <c r="BW51" i="4"/>
  <c r="BW187" i="4"/>
  <c r="BV187" i="4"/>
  <c r="BU187" i="4" s="1"/>
  <c r="BS187" i="4" s="1"/>
  <c r="BV168" i="4"/>
  <c r="BU168" i="4" s="1"/>
  <c r="BS168" i="4" s="1"/>
  <c r="BW168" i="4"/>
  <c r="BV32" i="4"/>
  <c r="BW32" i="4"/>
  <c r="BV145" i="4"/>
  <c r="BU145" i="4" s="1"/>
  <c r="BS145" i="4" s="1"/>
  <c r="BW145" i="4"/>
  <c r="AD522" i="4"/>
  <c r="AE522" i="4"/>
  <c r="BW18" i="4"/>
  <c r="BV18" i="4"/>
  <c r="BV22" i="4"/>
  <c r="BW22" i="4"/>
  <c r="AE657" i="4"/>
  <c r="AH266" i="4"/>
  <c r="AH36" i="4"/>
  <c r="AH76" i="4"/>
  <c r="AH315" i="4"/>
  <c r="AH403" i="4"/>
  <c r="AB672" i="4"/>
  <c r="AA672" i="4"/>
  <c r="AH75" i="4"/>
  <c r="AK508" i="4"/>
  <c r="AJ508" i="4"/>
  <c r="AI508" i="4"/>
  <c r="AH508" i="4" s="1"/>
  <c r="BU17" i="4"/>
  <c r="BS17" i="4" s="1"/>
  <c r="AH604" i="4"/>
  <c r="BV26" i="4"/>
  <c r="BW26" i="4"/>
  <c r="BU26" i="4" s="1"/>
  <c r="BS26" i="4" s="1"/>
  <c r="AH671" i="4"/>
  <c r="AH496" i="4"/>
  <c r="AH649" i="4"/>
  <c r="BU25" i="4"/>
  <c r="BS25" i="4" s="1"/>
  <c r="AA652" i="4"/>
  <c r="AB652" i="4"/>
  <c r="AH637" i="4"/>
  <c r="AI494" i="4"/>
  <c r="AK494" i="4"/>
  <c r="AJ494" i="4"/>
  <c r="AH638" i="4"/>
  <c r="AH378" i="4"/>
  <c r="AJ348" i="4"/>
  <c r="AI348" i="4"/>
  <c r="AK348" i="4"/>
  <c r="AH431" i="4"/>
  <c r="AH98" i="4"/>
  <c r="AK203" i="4"/>
  <c r="AJ203" i="4"/>
  <c r="AI203" i="4"/>
  <c r="AH203" i="4" s="1"/>
  <c r="BU40" i="4"/>
  <c r="BS40" i="4" s="1"/>
  <c r="AK507" i="4"/>
  <c r="AI507" i="4"/>
  <c r="AJ507" i="4"/>
  <c r="AH506" i="4"/>
  <c r="AI419" i="4"/>
  <c r="AH419" i="4" s="1"/>
  <c r="AK419" i="4"/>
  <c r="AJ419" i="4"/>
  <c r="AJ653" i="4"/>
  <c r="AI653" i="4"/>
  <c r="AK653" i="4"/>
  <c r="AH267" i="4"/>
  <c r="AH658" i="4"/>
  <c r="BU125" i="4"/>
  <c r="BS125" i="4" s="1"/>
  <c r="AH497" i="4"/>
  <c r="AH686" i="4"/>
  <c r="AH409" i="4"/>
  <c r="BU64" i="4"/>
  <c r="BS64" i="4" s="1"/>
  <c r="AH370" i="4"/>
  <c r="AH173" i="4"/>
  <c r="AH538" i="4"/>
  <c r="AH449" i="4"/>
  <c r="AF609" i="4"/>
  <c r="AH236" i="4"/>
  <c r="AH367" i="4"/>
  <c r="AH474" i="4"/>
  <c r="AH404" i="4"/>
  <c r="BU144" i="4"/>
  <c r="BS144" i="4" s="1"/>
  <c r="AH544" i="4"/>
  <c r="AH209" i="4"/>
  <c r="AH523" i="4"/>
  <c r="BU28" i="4"/>
  <c r="BS28" i="4" s="1"/>
  <c r="AH467" i="4"/>
  <c r="AH536" i="4"/>
  <c r="AH555" i="4"/>
  <c r="AH487" i="4"/>
  <c r="AH542" i="4"/>
  <c r="AH539" i="4"/>
  <c r="AH313" i="4"/>
  <c r="AA515" i="4"/>
  <c r="AB515" i="4"/>
  <c r="AB510" i="4"/>
  <c r="AA510" i="4"/>
  <c r="AH524" i="4"/>
  <c r="AH425" i="4"/>
  <c r="AH201" i="4"/>
  <c r="AH287" i="4"/>
  <c r="AH670" i="4"/>
  <c r="AH405" i="4"/>
  <c r="AH665" i="4"/>
  <c r="AH183" i="4"/>
  <c r="AB537" i="4"/>
  <c r="AA537" i="4"/>
  <c r="AJ547" i="4"/>
  <c r="AI547" i="4"/>
  <c r="AK547" i="4"/>
  <c r="AB41" i="4"/>
  <c r="AA41" i="4"/>
  <c r="AK572" i="4"/>
  <c r="AI572" i="4"/>
  <c r="AJ572" i="4"/>
  <c r="AB331" i="4"/>
  <c r="AA331" i="4"/>
  <c r="BV15" i="4"/>
  <c r="BW15" i="4"/>
  <c r="AI626" i="4"/>
  <c r="AH626" i="4" s="1"/>
  <c r="AJ626" i="4"/>
  <c r="AK626" i="4"/>
  <c r="AA684" i="4"/>
  <c r="AB684" i="4"/>
  <c r="AI704" i="4"/>
  <c r="AJ704" i="4"/>
  <c r="AK704" i="4"/>
  <c r="AI317" i="4"/>
  <c r="AH317" i="4" s="1"/>
  <c r="AJ317" i="4"/>
  <c r="AK317" i="4"/>
  <c r="AA344" i="4"/>
  <c r="AB344" i="4"/>
  <c r="AB314" i="4"/>
  <c r="AA314" i="4"/>
  <c r="AJ706" i="4"/>
  <c r="AK706" i="4"/>
  <c r="AI706" i="4"/>
  <c r="AJ517" i="4"/>
  <c r="AI517" i="4"/>
  <c r="AH517" i="4" s="1"/>
  <c r="AK517" i="4"/>
  <c r="AK499" i="4"/>
  <c r="AI499" i="4"/>
  <c r="AJ499" i="4"/>
  <c r="AI379" i="4"/>
  <c r="AH379" i="4" s="1"/>
  <c r="AJ379" i="4"/>
  <c r="AK379" i="4"/>
  <c r="AA391" i="4"/>
  <c r="AB391" i="4"/>
  <c r="AB531" i="4"/>
  <c r="AA531" i="4"/>
  <c r="BV86" i="4"/>
  <c r="BU86" i="4" s="1"/>
  <c r="BS86" i="4" s="1"/>
  <c r="BW86" i="4"/>
  <c r="AJ299" i="4"/>
  <c r="AI299" i="4"/>
  <c r="AH299" i="4" s="1"/>
  <c r="AK299" i="4"/>
  <c r="AJ548" i="4"/>
  <c r="AI548" i="4"/>
  <c r="AK548" i="4"/>
  <c r="AA485" i="4"/>
  <c r="AB485" i="4"/>
  <c r="BV38" i="4"/>
  <c r="BW38" i="4"/>
  <c r="BV79" i="4"/>
  <c r="BU79" i="4" s="1"/>
  <c r="BS79" i="4" s="1"/>
  <c r="BW79" i="4"/>
  <c r="AA691" i="4"/>
  <c r="AB691" i="4"/>
  <c r="AB380" i="4"/>
  <c r="AA380" i="4"/>
  <c r="AB418" i="4"/>
  <c r="AA418" i="4"/>
  <c r="AB356" i="4"/>
  <c r="AA356" i="4"/>
  <c r="AA690" i="4"/>
  <c r="AB690" i="4"/>
  <c r="AI520" i="4"/>
  <c r="AH520" i="4" s="1"/>
  <c r="AK520" i="4"/>
  <c r="AJ520" i="4"/>
  <c r="BW84" i="4"/>
  <c r="BV84" i="4"/>
  <c r="BU84" i="4" s="1"/>
  <c r="BS84" i="4" s="1"/>
  <c r="AB292" i="4"/>
  <c r="AA292" i="4"/>
  <c r="AB674" i="4"/>
  <c r="AA674" i="4"/>
  <c r="AB503" i="4"/>
  <c r="AA503" i="4"/>
  <c r="AB383" i="4"/>
  <c r="AA383" i="4"/>
  <c r="AB445" i="4"/>
  <c r="AA445" i="4"/>
  <c r="AA422" i="4"/>
  <c r="AB422" i="4"/>
  <c r="BV7" i="4"/>
  <c r="BW7" i="4"/>
  <c r="AB696" i="4"/>
  <c r="AA696" i="4"/>
  <c r="AI134" i="4"/>
  <c r="AH134" i="4" s="1"/>
  <c r="AJ134" i="4"/>
  <c r="AK134" i="4"/>
  <c r="AI393" i="4"/>
  <c r="AH393" i="4" s="1"/>
  <c r="AJ393" i="4"/>
  <c r="AK393" i="4"/>
  <c r="AB462" i="4"/>
  <c r="AA462" i="4"/>
  <c r="BV58" i="4"/>
  <c r="BU58" i="4" s="1"/>
  <c r="BS58" i="4" s="1"/>
  <c r="BW58" i="4"/>
  <c r="AH31" i="4"/>
  <c r="AH206" i="4"/>
  <c r="AA318" i="4"/>
  <c r="AB318" i="4"/>
  <c r="AB632" i="4"/>
  <c r="AA632" i="4"/>
  <c r="AB426" i="4"/>
  <c r="AA426" i="4"/>
  <c r="AB30" i="4"/>
  <c r="AA30" i="4"/>
  <c r="AH121" i="4"/>
  <c r="AB633" i="4"/>
  <c r="AA633" i="4"/>
  <c r="AA131" i="4"/>
  <c r="AB131" i="4"/>
  <c r="AI233" i="4"/>
  <c r="AJ233" i="4"/>
  <c r="AK233" i="4"/>
  <c r="BW121" i="4"/>
  <c r="BU121" i="4" s="1"/>
  <c r="BS121" i="4" s="1"/>
  <c r="BV121" i="4"/>
  <c r="AK283" i="4"/>
  <c r="AJ283" i="4"/>
  <c r="AI283" i="4"/>
  <c r="AK400" i="4"/>
  <c r="AI400" i="4"/>
  <c r="AJ400" i="4"/>
  <c r="BV33" i="4"/>
  <c r="BU33" i="4" s="1"/>
  <c r="BS33" i="4" s="1"/>
  <c r="BW33" i="4"/>
  <c r="AB289" i="4"/>
  <c r="AA289" i="4"/>
  <c r="AK648" i="4"/>
  <c r="AI648" i="4"/>
  <c r="AJ648" i="4"/>
  <c r="AH260" i="4"/>
  <c r="AB553" i="4"/>
  <c r="AA553" i="4"/>
  <c r="AH184" i="4"/>
  <c r="AH174" i="4"/>
  <c r="AH511" i="4"/>
  <c r="AH460" i="4"/>
  <c r="AA550" i="4"/>
  <c r="AB550" i="4"/>
  <c r="AD663" i="4"/>
  <c r="AE666" i="4"/>
  <c r="AD666" i="4"/>
  <c r="AI659" i="4"/>
  <c r="AH659" i="4" s="1"/>
  <c r="AJ659" i="4"/>
  <c r="AK659" i="4"/>
  <c r="AI277" i="4"/>
  <c r="AJ277" i="4"/>
  <c r="AK277" i="4"/>
  <c r="BV57" i="4"/>
  <c r="BW57" i="4"/>
  <c r="AH526" i="4"/>
  <c r="AI500" i="4"/>
  <c r="AH500" i="4" s="1"/>
  <c r="AJ500" i="4"/>
  <c r="AK500" i="4"/>
  <c r="AB673" i="4"/>
  <c r="AA673" i="4"/>
  <c r="AB307" i="4"/>
  <c r="AA307" i="4"/>
  <c r="AB679" i="4"/>
  <c r="AA679" i="4"/>
  <c r="AB276" i="4"/>
  <c r="AA276" i="4"/>
  <c r="AB541" i="4"/>
  <c r="AA541" i="4"/>
  <c r="AH471" i="4"/>
  <c r="AB529" i="4"/>
  <c r="AA529" i="4"/>
  <c r="AB437" i="4"/>
  <c r="AA437" i="4"/>
  <c r="AE545" i="4"/>
  <c r="AA357" i="4"/>
  <c r="AH343" i="4"/>
  <c r="AB343" i="4" s="1"/>
  <c r="AH120" i="4"/>
  <c r="AH177" i="4"/>
  <c r="AH237" i="4"/>
  <c r="AH689" i="4"/>
  <c r="AB347" i="4"/>
  <c r="AA347" i="4"/>
  <c r="AH492" i="4"/>
  <c r="BV129" i="4"/>
  <c r="BU129" i="4" s="1"/>
  <c r="BS129" i="4" s="1"/>
  <c r="BW129" i="4"/>
  <c r="AB312" i="4"/>
  <c r="AA312" i="4"/>
  <c r="AH570" i="4"/>
  <c r="AA96" i="4"/>
  <c r="AB96" i="4"/>
  <c r="AH428" i="4"/>
  <c r="AH562" i="4"/>
  <c r="BU136" i="4"/>
  <c r="BS136" i="4" s="1"/>
  <c r="AH607" i="4"/>
  <c r="AH661" i="4"/>
  <c r="AH441" i="4"/>
  <c r="AH159" i="4"/>
  <c r="AH699" i="4"/>
  <c r="AI373" i="4"/>
  <c r="AH373" i="4" s="1"/>
  <c r="AK373" i="4"/>
  <c r="AJ373" i="4"/>
  <c r="AH381" i="4"/>
  <c r="AH556" i="4"/>
  <c r="AH593" i="4"/>
  <c r="AH565" i="4"/>
  <c r="AI605" i="4"/>
  <c r="AJ605" i="4"/>
  <c r="AK605" i="4"/>
  <c r="AH185" i="4"/>
  <c r="AA478" i="4"/>
  <c r="AB478" i="4"/>
  <c r="AH573" i="4"/>
  <c r="BU146" i="4"/>
  <c r="BS146" i="4" s="1"/>
  <c r="AB591" i="4"/>
  <c r="AH253" i="4"/>
  <c r="AH483" i="4"/>
  <c r="AH443" i="4"/>
  <c r="BU54" i="4"/>
  <c r="BS54" i="4" s="1"/>
  <c r="AH223" i="4"/>
  <c r="AH590" i="4"/>
  <c r="AH451" i="4"/>
  <c r="AH668" i="4"/>
  <c r="AH628" i="4"/>
  <c r="AH282" i="4"/>
  <c r="AH47" i="4"/>
  <c r="AH213" i="4"/>
  <c r="AH361" i="4"/>
  <c r="AH413" i="4"/>
  <c r="AH592" i="4"/>
  <c r="BU78" i="4"/>
  <c r="BS78" i="4" s="1"/>
  <c r="AB352" i="4"/>
  <c r="AH569" i="4"/>
  <c r="AH469" i="4"/>
  <c r="AH480" i="4"/>
  <c r="AH111" i="4"/>
  <c r="AH677" i="4"/>
  <c r="AH694" i="4"/>
  <c r="AH278" i="4"/>
  <c r="BU154" i="4"/>
  <c r="BS154" i="4" s="1"/>
  <c r="AB663" i="4"/>
  <c r="AH349" i="4"/>
  <c r="AH641" i="4"/>
  <c r="AH224" i="4"/>
  <c r="AH535" i="4"/>
  <c r="AB486" i="4"/>
  <c r="AA486" i="4"/>
  <c r="AE656" i="4"/>
  <c r="AD656" i="4"/>
  <c r="BU117" i="4"/>
  <c r="BS117" i="4" s="1"/>
  <c r="AH394" i="4"/>
  <c r="AB697" i="4"/>
  <c r="AA697" i="4"/>
  <c r="BV73" i="4"/>
  <c r="BW73" i="4"/>
  <c r="BU59" i="4"/>
  <c r="BS59" i="4" s="1"/>
  <c r="AH293" i="4"/>
  <c r="AH345" i="4"/>
  <c r="AH505" i="4"/>
  <c r="AH228" i="4"/>
  <c r="AH680" i="4"/>
  <c r="AB545" i="4"/>
  <c r="AB645" i="4"/>
  <c r="AA645" i="4"/>
  <c r="AB188" i="4"/>
  <c r="AA188" i="4"/>
  <c r="AA34" i="4"/>
  <c r="AB34" i="4"/>
  <c r="AA610" i="4"/>
  <c r="AB610" i="4"/>
  <c r="BV20" i="4"/>
  <c r="BW20" i="4"/>
  <c r="AJ32" i="4"/>
  <c r="AI32" i="4"/>
  <c r="AK32" i="4"/>
  <c r="AJ444" i="4"/>
  <c r="AI444" i="4"/>
  <c r="AK444" i="4"/>
  <c r="BV41" i="4"/>
  <c r="BW41" i="4"/>
  <c r="AH533" i="4"/>
  <c r="AA518" i="4"/>
  <c r="AB518" i="4"/>
  <c r="BV45" i="4"/>
  <c r="BU45" i="4" s="1"/>
  <c r="BS45" i="4" s="1"/>
  <c r="BW45" i="4"/>
  <c r="AH613" i="4"/>
  <c r="AA546" i="4"/>
  <c r="AB546" i="4"/>
  <c r="AA326" i="4"/>
  <c r="AB326" i="4"/>
  <c r="AH576" i="4"/>
  <c r="AB149" i="4"/>
  <c r="AA149" i="4"/>
  <c r="AA702" i="4"/>
  <c r="AB702" i="4"/>
  <c r="AB93" i="4"/>
  <c r="AA93" i="4"/>
  <c r="AA636" i="4"/>
  <c r="AB636" i="4"/>
  <c r="AB459" i="4"/>
  <c r="AA459" i="4"/>
  <c r="AB110" i="4"/>
  <c r="AA110" i="4"/>
  <c r="AK243" i="4"/>
  <c r="AI243" i="4"/>
  <c r="AJ243" i="4"/>
  <c r="BV10" i="4"/>
  <c r="BW10" i="4"/>
  <c r="AB482" i="4"/>
  <c r="AA482" i="4"/>
  <c r="AH399" i="4"/>
  <c r="AH577" i="4"/>
  <c r="AB472" i="4"/>
  <c r="AA472" i="4"/>
  <c r="BV77" i="4"/>
  <c r="BW77" i="4"/>
  <c r="AB239" i="4"/>
  <c r="AA239" i="4"/>
  <c r="AI450" i="4"/>
  <c r="AJ450" i="4"/>
  <c r="AK450" i="4"/>
  <c r="AH669" i="4"/>
  <c r="AB320" i="4"/>
  <c r="AA320" i="4"/>
  <c r="AB514" i="4"/>
  <c r="AA514" i="4"/>
  <c r="AH103" i="4"/>
  <c r="AH46" i="4"/>
  <c r="AH442" i="4"/>
  <c r="AE489" i="4"/>
  <c r="AD489" i="4"/>
  <c r="AI528" i="4"/>
  <c r="AJ528" i="4"/>
  <c r="AK528" i="4"/>
  <c r="AI586" i="4"/>
  <c r="AJ586" i="4"/>
  <c r="AK586" i="4"/>
  <c r="AA582" i="4"/>
  <c r="AB582" i="4"/>
  <c r="AA280" i="4"/>
  <c r="AB280" i="4"/>
  <c r="AI212" i="4"/>
  <c r="AJ212" i="4"/>
  <c r="AH212" i="4" s="1"/>
  <c r="AK212" i="4"/>
  <c r="AB202" i="4"/>
  <c r="AA202" i="4"/>
  <c r="AB125" i="4"/>
  <c r="AA125" i="4"/>
  <c r="AB454" i="4"/>
  <c r="AA454" i="4"/>
  <c r="AB341" i="4"/>
  <c r="AA341" i="4"/>
  <c r="AB87" i="4"/>
  <c r="AA87" i="4"/>
  <c r="AB678" i="4"/>
  <c r="AA678" i="4"/>
  <c r="AB664" i="4"/>
  <c r="AA664" i="4"/>
  <c r="AB598" i="4"/>
  <c r="AA598" i="4"/>
  <c r="AI504" i="4"/>
  <c r="AH504" i="4" s="1"/>
  <c r="AJ504" i="4"/>
  <c r="AK504" i="4"/>
  <c r="BV63" i="4"/>
  <c r="BU63" i="4" s="1"/>
  <c r="BS63" i="4" s="1"/>
  <c r="BW63" i="4"/>
  <c r="AI676" i="4"/>
  <c r="AK676" i="4"/>
  <c r="AJ676" i="4"/>
  <c r="AB169" i="4"/>
  <c r="AA169" i="4"/>
  <c r="AI693" i="4"/>
  <c r="AJ693" i="4"/>
  <c r="AK693" i="4"/>
  <c r="AB386" i="4"/>
  <c r="AA386" i="4"/>
  <c r="AI288" i="4"/>
  <c r="AH288" i="4" s="1"/>
  <c r="AJ288" i="4"/>
  <c r="AK288" i="4"/>
  <c r="AB608" i="4"/>
  <c r="AA608" i="4"/>
  <c r="BV162" i="4"/>
  <c r="BW162" i="4"/>
  <c r="AB618" i="4"/>
  <c r="AA618" i="4"/>
  <c r="AK700" i="4"/>
  <c r="AJ700" i="4"/>
  <c r="AI700" i="4"/>
  <c r="AH700" i="4" s="1"/>
  <c r="AI414" i="4"/>
  <c r="AH414" i="4" s="1"/>
  <c r="AJ414" i="4"/>
  <c r="AK414" i="4"/>
  <c r="AK685" i="4"/>
  <c r="AJ685" i="4"/>
  <c r="AI685" i="4"/>
  <c r="AB682" i="4"/>
  <c r="AA682" i="4"/>
  <c r="AA214" i="4"/>
  <c r="AB214" i="4"/>
  <c r="AB470" i="4"/>
  <c r="AA470" i="4"/>
  <c r="AI151" i="4"/>
  <c r="AH151" i="4" s="1"/>
  <c r="AJ151" i="4"/>
  <c r="AK151" i="4"/>
  <c r="BV61" i="4"/>
  <c r="BW61" i="4"/>
  <c r="AB640" i="4"/>
  <c r="AA640" i="4"/>
  <c r="AA234" i="4"/>
  <c r="AB234" i="4"/>
  <c r="AJ407" i="4"/>
  <c r="AH407" i="4" s="1"/>
  <c r="AI407" i="4"/>
  <c r="AK407" i="4"/>
  <c r="AI417" i="4"/>
  <c r="AH417" i="4" s="1"/>
  <c r="AJ417" i="4"/>
  <c r="AK417" i="4"/>
  <c r="AK354" i="4"/>
  <c r="AJ354" i="4"/>
  <c r="AI354" i="4"/>
  <c r="AK642" i="4"/>
  <c r="AI642" i="4"/>
  <c r="AJ642" i="4"/>
  <c r="AA191" i="4"/>
  <c r="AB191" i="4"/>
  <c r="AI567" i="4"/>
  <c r="AK567" i="4"/>
  <c r="AJ567" i="4"/>
  <c r="AA587" i="4"/>
  <c r="AB587" i="4"/>
  <c r="AB597" i="4"/>
  <c r="AA597" i="4"/>
  <c r="AJ281" i="4"/>
  <c r="AI281" i="4"/>
  <c r="AH281" i="4" s="1"/>
  <c r="AK281" i="4"/>
  <c r="AA135" i="4"/>
  <c r="AB135" i="4"/>
  <c r="AI165" i="4"/>
  <c r="AJ165" i="4"/>
  <c r="AH165" i="4" s="1"/>
  <c r="AK165" i="4"/>
  <c r="AJ698" i="4"/>
  <c r="AK698" i="4"/>
  <c r="AI698" i="4"/>
  <c r="AH698" i="4" s="1"/>
  <c r="BV160" i="4"/>
  <c r="BU160" i="4" s="1"/>
  <c r="BS160" i="4" s="1"/>
  <c r="BW160" i="4"/>
  <c r="AA45" i="4"/>
  <c r="AB45" i="4"/>
  <c r="AB252" i="4"/>
  <c r="AA252" i="4"/>
  <c r="AA581" i="4"/>
  <c r="AB581" i="4"/>
  <c r="AA692" i="4"/>
  <c r="AB692" i="4"/>
  <c r="AI551" i="4"/>
  <c r="AJ551" i="4"/>
  <c r="AK551" i="4"/>
  <c r="AI695" i="4"/>
  <c r="AJ695" i="4"/>
  <c r="AK695" i="4"/>
  <c r="C16" i="1"/>
  <c r="D18" i="1" s="1"/>
  <c r="O713" i="1"/>
  <c r="O347" i="1"/>
  <c r="O417" i="1"/>
  <c r="O357" i="1"/>
  <c r="O390" i="1"/>
  <c r="O76" i="1"/>
  <c r="O265" i="1"/>
  <c r="O394" i="1"/>
  <c r="O296" i="1"/>
  <c r="O111" i="1"/>
  <c r="O155" i="1"/>
  <c r="O694" i="1"/>
  <c r="O529" i="1"/>
  <c r="O291" i="1"/>
  <c r="O63" i="1"/>
  <c r="O71" i="1"/>
  <c r="O322" i="1"/>
  <c r="O451" i="1"/>
  <c r="O159" i="1"/>
  <c r="O551" i="1"/>
  <c r="O315" i="1"/>
  <c r="O660" i="1"/>
  <c r="O485" i="1"/>
  <c r="O371" i="1"/>
  <c r="O118" i="1"/>
  <c r="O461" i="1"/>
  <c r="O351" i="1"/>
  <c r="O336" i="1"/>
  <c r="O615" i="1"/>
  <c r="O27" i="1"/>
  <c r="O106" i="1"/>
  <c r="O246" i="1"/>
  <c r="O535" i="1"/>
  <c r="O468" i="1"/>
  <c r="O77" i="1"/>
  <c r="O226" i="1"/>
  <c r="O217" i="1"/>
  <c r="O629" i="1"/>
  <c r="O52" i="1"/>
  <c r="O89" i="1"/>
  <c r="O311" i="1"/>
  <c r="O109" i="1"/>
  <c r="O592" i="1"/>
  <c r="O313" i="1"/>
  <c r="O422" i="1"/>
  <c r="O708" i="1"/>
  <c r="O182" i="1"/>
  <c r="O317" i="1"/>
  <c r="O676" i="1"/>
  <c r="O589" i="1"/>
  <c r="O324" i="1"/>
  <c r="O67" i="1"/>
  <c r="O49" i="1"/>
  <c r="O249" i="1"/>
  <c r="O663" i="1"/>
  <c r="O116" i="1"/>
  <c r="O31" i="1"/>
  <c r="O157" i="1"/>
  <c r="O482" i="1"/>
  <c r="O471" i="1"/>
  <c r="O546" i="1"/>
  <c r="O21" i="1"/>
  <c r="O385" i="1"/>
  <c r="O536" i="1"/>
  <c r="O462" i="1"/>
  <c r="O435" i="1"/>
  <c r="O325" i="1"/>
  <c r="O639" i="1"/>
  <c r="O423" i="1"/>
  <c r="O429" i="1"/>
  <c r="O92" i="1"/>
  <c r="O673" i="1"/>
  <c r="O613" i="1"/>
  <c r="O134" i="1"/>
  <c r="O490" i="1"/>
  <c r="O210" i="1"/>
  <c r="O458" i="1"/>
  <c r="O26" i="1"/>
  <c r="O409" i="1"/>
  <c r="O66" i="1"/>
  <c r="O230" i="1"/>
  <c r="O294" i="1"/>
  <c r="O44" i="1"/>
  <c r="O606" i="1"/>
  <c r="O233" i="1"/>
  <c r="O441" i="1"/>
  <c r="O712" i="1"/>
  <c r="O391" i="1"/>
  <c r="O379" i="1"/>
  <c r="O24" i="1"/>
  <c r="O166" i="1"/>
  <c r="O297" i="1"/>
  <c r="O446" i="1"/>
  <c r="O361" i="1"/>
  <c r="O74" i="1"/>
  <c r="O211" i="1"/>
  <c r="O306" i="1"/>
  <c r="O254" i="1"/>
  <c r="O272" i="1"/>
  <c r="O308" i="1"/>
  <c r="O508" i="1"/>
  <c r="O674" i="1"/>
  <c r="O466" i="1"/>
  <c r="O587" i="1"/>
  <c r="O221" i="1"/>
  <c r="O275" i="1"/>
  <c r="O369" i="1"/>
  <c r="O113" i="1"/>
  <c r="O665" i="1"/>
  <c r="O55" i="1"/>
  <c r="O569" i="1"/>
  <c r="O141" i="1"/>
  <c r="O318" i="1"/>
  <c r="O329" i="1"/>
  <c r="O199" i="1"/>
  <c r="O445" i="1"/>
  <c r="O248" i="1"/>
  <c r="O548" i="1"/>
  <c r="O637" i="1"/>
  <c r="O399" i="1"/>
  <c r="O97" i="1"/>
  <c r="O651" i="1"/>
  <c r="O78" i="1"/>
  <c r="O515" i="1"/>
  <c r="O98" i="1"/>
  <c r="O426" i="1"/>
  <c r="O410" i="1"/>
  <c r="O418" i="1"/>
  <c r="O573" i="1"/>
  <c r="O227" i="1"/>
  <c r="O596" i="1"/>
  <c r="O646" i="1"/>
  <c r="O668" i="1"/>
  <c r="O679" i="1"/>
  <c r="O348" i="1"/>
  <c r="O690" i="1"/>
  <c r="O645" i="1"/>
  <c r="O593" i="1"/>
  <c r="O328" i="1"/>
  <c r="O617" i="1"/>
  <c r="O703" i="1"/>
  <c r="O287" i="1"/>
  <c r="O126" i="1"/>
  <c r="O46" i="1"/>
  <c r="O314" i="1"/>
  <c r="O388" i="1"/>
  <c r="O470" i="1"/>
  <c r="O516" i="1"/>
  <c r="O572" i="1"/>
  <c r="O582" i="1"/>
  <c r="O532" i="1"/>
  <c r="O190" i="1"/>
  <c r="O474" i="1"/>
  <c r="O189" i="1"/>
  <c r="O344" i="1"/>
  <c r="O464" i="1"/>
  <c r="O339" i="1"/>
  <c r="O40" i="1"/>
  <c r="O198" i="1"/>
  <c r="O675" i="1"/>
  <c r="O310" i="1"/>
  <c r="O453" i="1"/>
  <c r="O356" i="1"/>
  <c r="O403" i="1"/>
  <c r="O370" i="1"/>
  <c r="O332" i="1"/>
  <c r="O137" i="1"/>
  <c r="O632" i="1"/>
  <c r="O349" i="1"/>
  <c r="O180" i="1"/>
  <c r="O47" i="1"/>
  <c r="O643" i="1"/>
  <c r="O64" i="1"/>
  <c r="O364" i="1"/>
  <c r="O628" i="1"/>
  <c r="O147" i="1"/>
  <c r="O395" i="1"/>
  <c r="O575" i="1"/>
  <c r="O192" i="1"/>
  <c r="O304" i="1"/>
  <c r="O590" i="1"/>
  <c r="O700" i="1"/>
  <c r="O561" i="1"/>
  <c r="O469" i="1"/>
  <c r="O484" i="1"/>
  <c r="O505" i="1"/>
  <c r="O510" i="1"/>
  <c r="O619" i="1"/>
  <c r="O51" i="1"/>
  <c r="O167" i="1"/>
  <c r="O697" i="1"/>
  <c r="O225" i="1"/>
  <c r="O678" i="1"/>
  <c r="O293" i="1"/>
  <c r="O250" i="1"/>
  <c r="O276" i="1"/>
  <c r="O124" i="1"/>
  <c r="O624" i="1"/>
  <c r="O478" i="1"/>
  <c r="O22" i="1"/>
  <c r="O473" i="1"/>
  <c r="O443" i="1"/>
  <c r="O402" i="1"/>
  <c r="O666" i="1"/>
  <c r="O367" i="1"/>
  <c r="O183" i="1"/>
  <c r="O269" i="1"/>
  <c r="O340" i="1"/>
  <c r="O150" i="1"/>
  <c r="O672" i="1"/>
  <c r="O556" i="1"/>
  <c r="O247" i="1"/>
  <c r="O384" i="1"/>
  <c r="O330" i="1"/>
  <c r="O489" i="1"/>
  <c r="O655" i="1"/>
  <c r="O359" i="1"/>
  <c r="O567" i="1"/>
  <c r="O185" i="1"/>
  <c r="O146" i="1"/>
  <c r="O188" i="1"/>
  <c r="O161" i="1"/>
  <c r="O623" i="1"/>
  <c r="O454" i="1"/>
  <c r="O698" i="1"/>
  <c r="O578" i="1"/>
  <c r="O525" i="1"/>
  <c r="O252" i="1"/>
  <c r="O120" i="1"/>
  <c r="O542" i="1"/>
  <c r="O658" i="1"/>
  <c r="O131" i="1"/>
  <c r="O648" i="1"/>
  <c r="O585" i="1"/>
  <c r="O681" i="1"/>
  <c r="O258" i="1"/>
  <c r="O363" i="1"/>
  <c r="O58" i="1"/>
  <c r="O283" i="1"/>
  <c r="O553" i="1"/>
  <c r="O493" i="1"/>
  <c r="O41" i="1"/>
  <c r="O404" i="1"/>
  <c r="O91" i="1"/>
  <c r="O608" i="1"/>
  <c r="O392" i="1"/>
  <c r="O354" i="1"/>
  <c r="O456" i="1"/>
  <c r="O87" i="1"/>
  <c r="O580" i="1"/>
  <c r="O302" i="1"/>
  <c r="O563" i="1"/>
  <c r="O59" i="1"/>
  <c r="O597" i="1"/>
  <c r="O102" i="1"/>
  <c r="O355" i="1"/>
  <c r="O408" i="1"/>
  <c r="O638" i="1"/>
  <c r="O213" i="1"/>
  <c r="O602" i="1"/>
  <c r="O372" i="1"/>
  <c r="O702" i="1"/>
  <c r="O626" i="1"/>
  <c r="O494" i="1"/>
  <c r="O386" i="1"/>
  <c r="O160" i="1"/>
  <c r="O507" i="1"/>
  <c r="O528" i="1"/>
  <c r="O631" i="1"/>
  <c r="O175" i="1"/>
  <c r="O234" i="1"/>
  <c r="O60" i="1"/>
  <c r="O289" i="1"/>
  <c r="O452" i="1"/>
  <c r="O612" i="1"/>
  <c r="O711" i="1"/>
  <c r="O701" i="1"/>
  <c r="O504" i="1"/>
  <c r="O119" i="1"/>
  <c r="O271" i="1"/>
  <c r="O558" i="1"/>
  <c r="O209" i="1"/>
  <c r="O491" i="1"/>
  <c r="O206" i="1"/>
  <c r="O459" i="1"/>
  <c r="O319" i="1"/>
  <c r="O164" i="1"/>
  <c r="O205" i="1"/>
  <c r="O72" i="1"/>
  <c r="O88" i="1"/>
  <c r="O683" i="1"/>
  <c r="O68" i="1"/>
  <c r="O285" i="1"/>
  <c r="O699" i="1"/>
  <c r="O56" i="1"/>
  <c r="O280" i="1"/>
  <c r="O564" i="1"/>
  <c r="O274" i="1"/>
  <c r="O360" i="1"/>
  <c r="O396" i="1"/>
  <c r="O267" i="1"/>
  <c r="O29" i="1"/>
  <c r="O37" i="1"/>
  <c r="O433" i="1"/>
  <c r="O149" i="1"/>
  <c r="O337" i="1"/>
  <c r="O654" i="1"/>
  <c r="O667" i="1"/>
  <c r="O82" i="1"/>
  <c r="O383" i="1"/>
  <c r="O565" i="1"/>
  <c r="O270" i="1"/>
  <c r="O487" i="1"/>
  <c r="O79" i="1"/>
  <c r="O657" i="1"/>
  <c r="O28" i="1"/>
  <c r="O129" i="1"/>
  <c r="O168" i="1"/>
  <c r="O520" i="1"/>
  <c r="O334" i="1"/>
  <c r="O499" i="1"/>
  <c r="O163" i="1"/>
  <c r="O412" i="1"/>
  <c r="O405" i="1"/>
  <c r="O381" i="1"/>
  <c r="O153" i="1"/>
  <c r="O292" i="1"/>
  <c r="O298" i="1"/>
  <c r="O554" i="1"/>
  <c r="O69" i="1"/>
  <c r="O284" i="1"/>
  <c r="O656" i="1"/>
  <c r="O477" i="1"/>
  <c r="O448" i="1"/>
  <c r="O177" i="1"/>
  <c r="O25" i="1"/>
  <c r="O184" i="1"/>
  <c r="O366" i="1"/>
  <c r="O413" i="1"/>
  <c r="O483" i="1"/>
  <c r="O591" i="1"/>
  <c r="O704" i="1"/>
  <c r="O48" i="1"/>
  <c r="O42" i="1"/>
  <c r="O420" i="1"/>
  <c r="O571" i="1"/>
  <c r="O707" i="1"/>
  <c r="O584" i="1"/>
  <c r="O444" i="1"/>
  <c r="O262" i="1"/>
  <c r="O204" i="1"/>
  <c r="O503" i="1"/>
  <c r="O93" i="1"/>
  <c r="O286" i="1"/>
  <c r="O630" i="1"/>
  <c r="O169" i="1"/>
  <c r="O562" i="1"/>
  <c r="O139" i="1"/>
  <c r="O158" i="1"/>
  <c r="O684" i="1"/>
  <c r="O312" i="1"/>
  <c r="O264" i="1"/>
  <c r="O135" i="1"/>
  <c r="O193" i="1"/>
  <c r="O43" i="1"/>
  <c r="O574" i="1"/>
  <c r="O263" i="1"/>
  <c r="O691" i="1"/>
  <c r="O237" i="1"/>
  <c r="O301" i="1"/>
  <c r="O502" i="1"/>
  <c r="O476" i="1"/>
  <c r="O607" i="1"/>
  <c r="O299" i="1"/>
  <c r="O241" i="1"/>
  <c r="O642" i="1"/>
  <c r="O245" i="1"/>
  <c r="O382" i="1"/>
  <c r="O428" i="1"/>
  <c r="O583" i="1"/>
  <c r="O242" i="1"/>
  <c r="O594" i="1"/>
  <c r="O416" i="1"/>
  <c r="O621" i="1"/>
  <c r="O260" i="1"/>
  <c r="O200" i="1"/>
  <c r="O187" i="1"/>
  <c r="O251" i="1"/>
  <c r="O521" i="1"/>
  <c r="O201" i="1"/>
  <c r="O202" i="1"/>
  <c r="O539" i="1"/>
  <c r="O239" i="1"/>
  <c r="O380" i="1"/>
  <c r="O677" i="1"/>
  <c r="O53" i="1"/>
  <c r="O156" i="1"/>
  <c r="O439" i="1"/>
  <c r="O95" i="1"/>
  <c r="O472" i="1"/>
  <c r="O397" i="1"/>
  <c r="O481" i="1"/>
  <c r="O136" i="1"/>
  <c r="O687" i="1"/>
  <c r="O467" i="1"/>
  <c r="O377" i="1"/>
  <c r="O352" i="1"/>
  <c r="O710" i="1"/>
  <c r="O659" i="1"/>
  <c r="O350" i="1"/>
  <c r="O479" i="1"/>
  <c r="O238" i="1"/>
  <c r="O243" i="1"/>
  <c r="O191" i="1"/>
  <c r="O228" i="1"/>
  <c r="O600" i="1"/>
  <c r="O604" i="1"/>
  <c r="O387" i="1"/>
  <c r="O219" i="1"/>
  <c r="O649" i="1"/>
  <c r="O30" i="1"/>
  <c r="O215" i="1"/>
  <c r="O685" i="1"/>
  <c r="O203" i="1"/>
  <c r="O605" i="1"/>
  <c r="O424" i="1"/>
  <c r="O486" i="1"/>
  <c r="O671" i="1"/>
  <c r="O523" i="1"/>
  <c r="O622" i="1"/>
  <c r="O511" i="1"/>
  <c r="O588" i="1"/>
  <c r="O174" i="1"/>
  <c r="O32" i="1"/>
  <c r="O309" i="1"/>
  <c r="O609" i="1"/>
  <c r="O179" i="1"/>
  <c r="O85" i="1"/>
  <c r="O601" i="1"/>
  <c r="O34" i="1"/>
  <c r="O36" i="1"/>
  <c r="O406" i="1"/>
  <c r="O518" i="1"/>
  <c r="O143" i="1"/>
  <c r="O389" i="1"/>
  <c r="O419" i="1"/>
  <c r="O664" i="1"/>
  <c r="O537" i="1"/>
  <c r="O547" i="1"/>
  <c r="O132" i="1"/>
  <c r="O633" i="1"/>
  <c r="O689" i="1"/>
  <c r="O122" i="1"/>
  <c r="O374" i="1"/>
  <c r="O362" i="1"/>
  <c r="O101" i="1"/>
  <c r="O686" i="1"/>
  <c r="O86" i="1"/>
  <c r="O216" i="1"/>
  <c r="O65" i="1"/>
  <c r="O662" i="1"/>
  <c r="O235" i="1"/>
  <c r="O38" i="1"/>
  <c r="O579" i="1"/>
  <c r="O440" i="1"/>
  <c r="O316" i="1"/>
  <c r="O430" i="1"/>
  <c r="O80" i="1"/>
  <c r="O568" i="1"/>
  <c r="O57" i="1"/>
  <c r="O559" i="1"/>
  <c r="O480" i="1"/>
  <c r="O365" i="1"/>
  <c r="O526" i="1"/>
  <c r="O100" i="1"/>
  <c r="O338" i="1"/>
  <c r="O376" i="1"/>
  <c r="O178" i="1"/>
  <c r="O214" i="1"/>
  <c r="O534" i="1"/>
  <c r="O236" i="1"/>
  <c r="O509" i="1"/>
  <c r="O121" i="1"/>
  <c r="O425" i="1"/>
  <c r="O538" i="1"/>
  <c r="O688" i="1"/>
  <c r="O277" i="1"/>
  <c r="O128" i="1"/>
  <c r="O194" i="1"/>
  <c r="O172" i="1"/>
  <c r="O152" i="1"/>
  <c r="O492" i="1"/>
  <c r="O463" i="1"/>
  <c r="O438" i="1"/>
  <c r="O620" i="1"/>
  <c r="O576" i="1"/>
  <c r="O50" i="1"/>
  <c r="O33" i="1"/>
  <c r="O618" i="1"/>
  <c r="O255" i="1"/>
  <c r="O557" i="1"/>
  <c r="O140" i="1"/>
  <c r="O231" i="1"/>
  <c r="O614" i="1"/>
  <c r="O212" i="1"/>
  <c r="O640" i="1"/>
  <c r="O105" i="1"/>
  <c r="O151" i="1"/>
  <c r="O290" i="1"/>
  <c r="O560" i="1"/>
  <c r="O320" i="1"/>
  <c r="O103" i="1"/>
  <c r="O326" i="1"/>
  <c r="O368" i="1"/>
  <c r="O411" i="1"/>
  <c r="O705" i="1"/>
  <c r="O524" i="1"/>
  <c r="O114" i="1"/>
  <c r="O375" i="1"/>
  <c r="O400" i="1"/>
  <c r="O545" i="1"/>
  <c r="O634" i="1"/>
  <c r="O145" i="1"/>
  <c r="O513" i="1"/>
  <c r="O543" i="1"/>
  <c r="O240" i="1"/>
  <c r="O709" i="1"/>
  <c r="O54" i="1"/>
  <c r="O437" i="1"/>
  <c r="O333" i="1"/>
  <c r="O692" i="1"/>
  <c r="O514" i="1"/>
  <c r="O693" i="1"/>
  <c r="O23" i="1"/>
  <c r="O577" i="1"/>
  <c r="O176" i="1"/>
  <c r="O268" i="1"/>
  <c r="O599" i="1"/>
  <c r="O696" i="1"/>
  <c r="O541" i="1"/>
  <c r="O706" i="1"/>
  <c r="O148" i="1"/>
  <c r="O625" i="1"/>
  <c r="O358" i="1"/>
  <c r="O282" i="1"/>
  <c r="O603" i="1"/>
  <c r="O90" i="1"/>
  <c r="O142" i="1"/>
  <c r="O415" i="1"/>
  <c r="O138" i="1"/>
  <c r="O653" i="1"/>
  <c r="O218" i="1"/>
  <c r="O70" i="1"/>
  <c r="O207" i="1"/>
  <c r="O99" i="1"/>
  <c r="O107" i="1"/>
  <c r="O117" i="1"/>
  <c r="O581" i="1"/>
  <c r="O680" i="1"/>
  <c r="O323" i="1"/>
  <c r="O288" i="1"/>
  <c r="O39" i="1"/>
  <c r="O457" i="1"/>
  <c r="O398" i="1"/>
  <c r="O449" i="1"/>
  <c r="O455" i="1"/>
  <c r="O636" i="1"/>
  <c r="O586" i="1"/>
  <c r="O335" i="1"/>
  <c r="O530" i="1"/>
  <c r="O232" i="1"/>
  <c r="O488" i="1"/>
  <c r="O257" i="1"/>
  <c r="O83" i="1"/>
  <c r="O96" i="1"/>
  <c r="O279" i="1"/>
  <c r="O434" i="1"/>
  <c r="O133" i="1"/>
  <c r="O495" i="1"/>
  <c r="O695" i="1"/>
  <c r="O427" i="1"/>
  <c r="O644" i="1"/>
  <c r="O162" i="1"/>
  <c r="O104" i="1"/>
  <c r="O259" i="1"/>
  <c r="O346" i="1"/>
  <c r="O75" i="1"/>
  <c r="O512" i="1"/>
  <c r="O342" i="1"/>
  <c r="O278" i="1"/>
  <c r="O170" i="1"/>
  <c r="O94" i="1"/>
  <c r="O517" i="1"/>
  <c r="O341" i="1"/>
  <c r="O595" i="1"/>
  <c r="O647" i="1"/>
  <c r="O531" i="1"/>
  <c r="O115" i="1"/>
  <c r="O222" i="1"/>
  <c r="O261" i="1"/>
  <c r="O307" i="1"/>
  <c r="O331" i="1"/>
  <c r="O407" i="1"/>
  <c r="O497" i="1"/>
  <c r="O186" i="1"/>
  <c r="O130" i="1"/>
  <c r="O62" i="1"/>
  <c r="O414" i="1"/>
  <c r="O570" i="1"/>
  <c r="O475" i="1"/>
  <c r="O171" i="1"/>
  <c r="O465" i="1"/>
  <c r="O196" i="1"/>
  <c r="O501" i="1"/>
  <c r="O498" i="1"/>
  <c r="O460" i="1"/>
  <c r="O378" i="1"/>
  <c r="O144" i="1"/>
  <c r="O431" i="1"/>
  <c r="O295" i="1"/>
  <c r="O195" i="1"/>
  <c r="O327" i="1"/>
  <c r="O610" i="1"/>
  <c r="O447" i="1"/>
  <c r="O45" i="1"/>
  <c r="O127" i="1"/>
  <c r="O555" i="1"/>
  <c r="O343" i="1"/>
  <c r="O281" i="1"/>
  <c r="O436" i="1"/>
  <c r="O641" i="1"/>
  <c r="O500" i="1"/>
  <c r="O125" i="1"/>
  <c r="O256" i="1"/>
  <c r="O229" i="1"/>
  <c r="O549" i="1"/>
  <c r="O81" i="1"/>
  <c r="O519" i="1"/>
  <c r="O208" i="1"/>
  <c r="O393" i="1"/>
  <c r="O527" i="1"/>
  <c r="O110" i="1"/>
  <c r="O123" i="1"/>
  <c r="O173" i="1"/>
  <c r="O305" i="1"/>
  <c r="O566" i="1"/>
  <c r="O253" i="1"/>
  <c r="O73" i="1"/>
  <c r="O112" i="1"/>
  <c r="O244" i="1"/>
  <c r="O506" i="1"/>
  <c r="O616" i="1"/>
  <c r="O682" i="1"/>
  <c r="O220" i="1"/>
  <c r="O165" i="1"/>
  <c r="O181" i="1"/>
  <c r="O421" i="1"/>
  <c r="O303" i="1"/>
  <c r="O652" i="1"/>
  <c r="O669" i="1"/>
  <c r="O345" i="1"/>
  <c r="O224" i="1"/>
  <c r="O223" i="1"/>
  <c r="O540" i="1"/>
  <c r="O84" i="1"/>
  <c r="O598" i="1"/>
  <c r="O550" i="1"/>
  <c r="O154" i="1"/>
  <c r="O552" i="1"/>
  <c r="O635" i="1"/>
  <c r="O450" i="1"/>
  <c r="O300" i="1"/>
  <c r="O432" i="1"/>
  <c r="O108" i="1"/>
  <c r="O544" i="1"/>
  <c r="O650" i="1"/>
  <c r="O496" i="1"/>
  <c r="O661" i="1"/>
  <c r="O627" i="1"/>
  <c r="O266" i="1"/>
  <c r="C15" i="1"/>
  <c r="O373" i="1"/>
  <c r="O533" i="1"/>
  <c r="O353" i="1"/>
  <c r="O273" i="1"/>
  <c r="O35" i="1"/>
  <c r="O670" i="1"/>
  <c r="O197" i="1"/>
  <c r="O611" i="1"/>
  <c r="O401" i="1"/>
  <c r="O321" i="1"/>
  <c r="O442" i="1"/>
  <c r="O61" i="1"/>
  <c r="O522" i="1"/>
  <c r="AI124" i="1"/>
  <c r="AH124" i="1" s="1"/>
  <c r="AJ124" i="1"/>
  <c r="AK124" i="1"/>
  <c r="AK712" i="1"/>
  <c r="AJ712" i="1"/>
  <c r="AI712" i="1"/>
  <c r="AA137" i="1"/>
  <c r="AE137" i="1" s="1"/>
  <c r="AC58" i="1"/>
  <c r="I58" i="1"/>
  <c r="AJ693" i="1"/>
  <c r="AK693" i="1"/>
  <c r="AI693" i="1"/>
  <c r="AJ641" i="1"/>
  <c r="AK641" i="1"/>
  <c r="AI641" i="1"/>
  <c r="AH641" i="1" s="1"/>
  <c r="AB641" i="1" s="1"/>
  <c r="AA522" i="1"/>
  <c r="AE522" i="1" s="1"/>
  <c r="AB522" i="1"/>
  <c r="J545" i="1"/>
  <c r="AC545" i="1"/>
  <c r="AB76" i="1"/>
  <c r="AA76" i="1"/>
  <c r="AE76" i="1" s="1"/>
  <c r="AA347" i="1"/>
  <c r="AE347" i="1" s="1"/>
  <c r="AB457" i="1"/>
  <c r="AA457" i="1"/>
  <c r="AE457" i="1" s="1"/>
  <c r="AJ691" i="1"/>
  <c r="AI691" i="1"/>
  <c r="AH691" i="1" s="1"/>
  <c r="AA691" i="1" s="1"/>
  <c r="AE691" i="1" s="1"/>
  <c r="AK691" i="1"/>
  <c r="AI44" i="1"/>
  <c r="AH44" i="1" s="1"/>
  <c r="AJ44" i="1"/>
  <c r="AK44" i="1"/>
  <c r="AK60" i="1"/>
  <c r="AI60" i="1"/>
  <c r="AH60" i="1" s="1"/>
  <c r="AJ60" i="1"/>
  <c r="AJ266" i="1"/>
  <c r="AK266" i="1"/>
  <c r="AI266" i="1"/>
  <c r="I311" i="1"/>
  <c r="AC311" i="1"/>
  <c r="I95" i="1"/>
  <c r="AC95" i="1"/>
  <c r="AK682" i="1"/>
  <c r="AJ682" i="1"/>
  <c r="AI682" i="1"/>
  <c r="AH682" i="1" s="1"/>
  <c r="J513" i="1"/>
  <c r="AJ156" i="1"/>
  <c r="AK156" i="1"/>
  <c r="AI156" i="1"/>
  <c r="AJ417" i="1"/>
  <c r="AK417" i="1"/>
  <c r="AI417" i="1"/>
  <c r="AH417" i="1" s="1"/>
  <c r="AA632" i="1"/>
  <c r="AE632" i="1" s="1"/>
  <c r="AB632" i="1"/>
  <c r="AS70" i="1"/>
  <c r="AR70" i="1" s="1"/>
  <c r="AQ70" i="1" s="1"/>
  <c r="AP70" i="1" s="1"/>
  <c r="AO70" i="1" s="1"/>
  <c r="AN70" i="1" s="1"/>
  <c r="AM70" i="1" s="1"/>
  <c r="AL70" i="1" s="1"/>
  <c r="AT70" i="1"/>
  <c r="AK335" i="1"/>
  <c r="AJ335" i="1"/>
  <c r="AI335" i="1"/>
  <c r="AA476" i="1"/>
  <c r="AE476" i="1" s="1"/>
  <c r="AB476" i="1"/>
  <c r="AT311" i="1"/>
  <c r="AS311" i="1" s="1"/>
  <c r="AR311" i="1" s="1"/>
  <c r="AQ311" i="1" s="1"/>
  <c r="AP311" i="1" s="1"/>
  <c r="AO311" i="1" s="1"/>
  <c r="AN311" i="1" s="1"/>
  <c r="AM311" i="1" s="1"/>
  <c r="AL311" i="1" s="1"/>
  <c r="AJ347" i="1"/>
  <c r="AK347" i="1"/>
  <c r="AI347" i="1"/>
  <c r="AH347" i="1" s="1"/>
  <c r="K691" i="1"/>
  <c r="AB691" i="1"/>
  <c r="AR157" i="1"/>
  <c r="AQ157" i="1"/>
  <c r="AP157" i="1" s="1"/>
  <c r="AO157" i="1" s="1"/>
  <c r="AN157" i="1" s="1"/>
  <c r="AM157" i="1" s="1"/>
  <c r="AL157" i="1" s="1"/>
  <c r="AT157" i="1"/>
  <c r="AS157" i="1"/>
  <c r="AH588" i="1"/>
  <c r="I70" i="1"/>
  <c r="AT226" i="1"/>
  <c r="AS226" i="1" s="1"/>
  <c r="AR226" i="1" s="1"/>
  <c r="AQ226" i="1" s="1"/>
  <c r="AP226" i="1" s="1"/>
  <c r="AO226" i="1" s="1"/>
  <c r="AN226" i="1" s="1"/>
  <c r="AM226" i="1" s="1"/>
  <c r="AL226" i="1" s="1"/>
  <c r="K607" i="1"/>
  <c r="AI513" i="1"/>
  <c r="AK513" i="1"/>
  <c r="AJ513" i="1"/>
  <c r="K641" i="1"/>
  <c r="AB519" i="1"/>
  <c r="AA519" i="1"/>
  <c r="AE519" i="1" s="1"/>
  <c r="K713" i="1"/>
  <c r="AC713" i="1"/>
  <c r="AI508" i="1"/>
  <c r="AJ508" i="1"/>
  <c r="AK508" i="1"/>
  <c r="AH703" i="1"/>
  <c r="AH363" i="1"/>
  <c r="AT589" i="1"/>
  <c r="AS589" i="1" s="1"/>
  <c r="AR589" i="1" s="1"/>
  <c r="AQ589" i="1" s="1"/>
  <c r="AP589" i="1" s="1"/>
  <c r="AO589" i="1" s="1"/>
  <c r="AN589" i="1" s="1"/>
  <c r="AM589" i="1" s="1"/>
  <c r="AL589" i="1" s="1"/>
  <c r="J335" i="1"/>
  <c r="AB526" i="1"/>
  <c r="AA526" i="1"/>
  <c r="AE526" i="1" s="1"/>
  <c r="AK694" i="1"/>
  <c r="AJ694" i="1"/>
  <c r="AI694" i="1"/>
  <c r="AH694" i="1" s="1"/>
  <c r="AK479" i="1"/>
  <c r="AJ479" i="1"/>
  <c r="AI479" i="1"/>
  <c r="AH479" i="1" s="1"/>
  <c r="AB479" i="1" s="1"/>
  <c r="AT524" i="1"/>
  <c r="AS524" i="1" s="1"/>
  <c r="AR524" i="1" s="1"/>
  <c r="AQ524" i="1" s="1"/>
  <c r="AP524" i="1" s="1"/>
  <c r="AO524" i="1" s="1"/>
  <c r="AN524" i="1" s="1"/>
  <c r="AM524" i="1" s="1"/>
  <c r="AL524" i="1" s="1"/>
  <c r="AJ699" i="1"/>
  <c r="AI699" i="1"/>
  <c r="AK699" i="1"/>
  <c r="AB603" i="1"/>
  <c r="AA603" i="1"/>
  <c r="AE603" i="1" s="1"/>
  <c r="AT220" i="1"/>
  <c r="AS220" i="1"/>
  <c r="AR220" i="1" s="1"/>
  <c r="AQ220" i="1" s="1"/>
  <c r="AP220" i="1" s="1"/>
  <c r="AO220" i="1" s="1"/>
  <c r="AN220" i="1" s="1"/>
  <c r="AM220" i="1" s="1"/>
  <c r="AL220" i="1" s="1"/>
  <c r="AB486" i="1"/>
  <c r="J295" i="1"/>
  <c r="AC691" i="1"/>
  <c r="AT317" i="1"/>
  <c r="AS317" i="1" s="1"/>
  <c r="AR317" i="1" s="1"/>
  <c r="AQ317" i="1" s="1"/>
  <c r="AP317" i="1" s="1"/>
  <c r="AO317" i="1" s="1"/>
  <c r="AN317" i="1" s="1"/>
  <c r="AM317" i="1" s="1"/>
  <c r="AL317" i="1" s="1"/>
  <c r="AI176" i="1"/>
  <c r="AH176" i="1" s="1"/>
  <c r="AA176" i="1" s="1"/>
  <c r="AE176" i="1" s="1"/>
  <c r="AJ176" i="1"/>
  <c r="AK176" i="1"/>
  <c r="I589" i="1"/>
  <c r="H47" i="1"/>
  <c r="AB47" i="1"/>
  <c r="AT295" i="1"/>
  <c r="AS295" i="1" s="1"/>
  <c r="AR295" i="1" s="1"/>
  <c r="AQ295" i="1" s="1"/>
  <c r="AP295" i="1" s="1"/>
  <c r="AO295" i="1" s="1"/>
  <c r="AN295" i="1" s="1"/>
  <c r="AM295" i="1" s="1"/>
  <c r="AL295" i="1" s="1"/>
  <c r="I524" i="1"/>
  <c r="K699" i="1"/>
  <c r="AT706" i="1"/>
  <c r="AS706" i="1" s="1"/>
  <c r="AR706" i="1" s="1"/>
  <c r="AQ706" i="1" s="1"/>
  <c r="AP706" i="1" s="1"/>
  <c r="AO706" i="1" s="1"/>
  <c r="AN706" i="1" s="1"/>
  <c r="AM706" i="1" s="1"/>
  <c r="AL706" i="1" s="1"/>
  <c r="AJ47" i="1"/>
  <c r="AI47" i="1"/>
  <c r="AH47" i="1" s="1"/>
  <c r="AA47" i="1" s="1"/>
  <c r="AE47" i="1" s="1"/>
  <c r="AK47" i="1"/>
  <c r="AT467" i="1"/>
  <c r="AS467" i="1" s="1"/>
  <c r="AR467" i="1" s="1"/>
  <c r="AQ467" i="1" s="1"/>
  <c r="AP467" i="1" s="1"/>
  <c r="AO467" i="1" s="1"/>
  <c r="AN467" i="1" s="1"/>
  <c r="AM467" i="1" s="1"/>
  <c r="AL467" i="1" s="1"/>
  <c r="AR545" i="1"/>
  <c r="AQ545" i="1" s="1"/>
  <c r="AP545" i="1" s="1"/>
  <c r="AO545" i="1" s="1"/>
  <c r="AN545" i="1" s="1"/>
  <c r="AM545" i="1" s="1"/>
  <c r="AL545" i="1" s="1"/>
  <c r="AT545" i="1"/>
  <c r="AS545" i="1"/>
  <c r="AT58" i="1"/>
  <c r="AS58" i="1" s="1"/>
  <c r="AR58" i="1" s="1"/>
  <c r="AQ58" i="1" s="1"/>
  <c r="AP58" i="1" s="1"/>
  <c r="AO58" i="1" s="1"/>
  <c r="AN58" i="1" s="1"/>
  <c r="AM58" i="1" s="1"/>
  <c r="AL58" i="1" s="1"/>
  <c r="AC641" i="1"/>
  <c r="J317" i="1"/>
  <c r="J347" i="1"/>
  <c r="AB347" i="1"/>
  <c r="I176" i="1"/>
  <c r="AH85" i="1"/>
  <c r="AT95" i="1"/>
  <c r="AS95" i="1" s="1"/>
  <c r="AR95" i="1" s="1"/>
  <c r="AQ95" i="1" s="1"/>
  <c r="AP95" i="1" s="1"/>
  <c r="AO95" i="1" s="1"/>
  <c r="AN95" i="1" s="1"/>
  <c r="AM95" i="1" s="1"/>
  <c r="AL95" i="1" s="1"/>
  <c r="K706" i="1"/>
  <c r="AH692" i="1"/>
  <c r="I226" i="1"/>
  <c r="AT607" i="1"/>
  <c r="AS607" i="1" s="1"/>
  <c r="AR607" i="1" s="1"/>
  <c r="AQ607" i="1" s="1"/>
  <c r="AP607" i="1" s="1"/>
  <c r="AO607" i="1" s="1"/>
  <c r="AN607" i="1" s="1"/>
  <c r="AM607" i="1" s="1"/>
  <c r="AL607" i="1" s="1"/>
  <c r="AC157" i="1"/>
  <c r="I467" i="1"/>
  <c r="O522" i="4"/>
  <c r="O135" i="4"/>
  <c r="O124" i="4"/>
  <c r="O648" i="4"/>
  <c r="O356" i="4"/>
  <c r="O334" i="4"/>
  <c r="O637" i="4"/>
  <c r="O628" i="4"/>
  <c r="O409" i="4"/>
  <c r="O618" i="4"/>
  <c r="O270" i="4"/>
  <c r="O36" i="4"/>
  <c r="O528" i="4"/>
  <c r="O646" i="4"/>
  <c r="O213" i="4"/>
  <c r="O192" i="4"/>
  <c r="O314" i="4"/>
  <c r="O428" i="4"/>
  <c r="O259" i="4"/>
  <c r="C15" i="4"/>
  <c r="O458" i="4"/>
  <c r="O636" i="4"/>
  <c r="O344" i="4"/>
  <c r="O516" i="4"/>
  <c r="O540" i="4"/>
  <c r="O352" i="4"/>
  <c r="O695" i="4"/>
  <c r="O473" i="4"/>
  <c r="O245" i="4"/>
  <c r="O273" i="4"/>
  <c r="O479" i="4"/>
  <c r="O574" i="4"/>
  <c r="O504" i="4"/>
  <c r="O462" i="4"/>
  <c r="O362" i="4"/>
  <c r="O515" i="4"/>
  <c r="O538" i="4"/>
  <c r="O169" i="4"/>
  <c r="O279" i="4"/>
  <c r="O337" i="4"/>
  <c r="O419" i="4"/>
  <c r="O392" i="4"/>
  <c r="O201" i="4"/>
  <c r="O359" i="4"/>
  <c r="O118" i="4"/>
  <c r="O633" i="4"/>
  <c r="O624" i="4"/>
  <c r="O121" i="4"/>
  <c r="O308" i="4"/>
  <c r="O238" i="4"/>
  <c r="O677" i="4"/>
  <c r="O218" i="4"/>
  <c r="O303" i="4"/>
  <c r="O287" i="4"/>
  <c r="O455" i="4"/>
  <c r="O39" i="4"/>
  <c r="O293" i="4"/>
  <c r="O376" i="4"/>
  <c r="O443" i="4"/>
  <c r="O488" i="4"/>
  <c r="O268" i="4"/>
  <c r="O261" i="4"/>
  <c r="O122" i="4"/>
  <c r="O567" i="4"/>
  <c r="O110" i="4"/>
  <c r="O640" i="4"/>
  <c r="O432" i="4"/>
  <c r="O469" i="4"/>
  <c r="O72" i="4"/>
  <c r="O101" i="4"/>
  <c r="O416" i="4"/>
  <c r="O297" i="4"/>
  <c r="O28" i="4"/>
  <c r="O178" i="4"/>
  <c r="O162" i="4"/>
  <c r="O660" i="4"/>
  <c r="O406" i="4"/>
  <c r="O643" i="4"/>
  <c r="O180" i="4"/>
  <c r="O216" i="4"/>
  <c r="O231" i="4"/>
  <c r="O98" i="4"/>
  <c r="O426" i="4"/>
  <c r="O193" i="4"/>
  <c r="O533" i="4"/>
  <c r="O54" i="4"/>
  <c r="O396" i="4"/>
  <c r="O627" i="4"/>
  <c r="O492" i="4"/>
  <c r="O22" i="4"/>
  <c r="O44" i="4"/>
  <c r="O430" i="4"/>
  <c r="O650" i="4"/>
  <c r="O546" i="4"/>
  <c r="O294" i="4"/>
  <c r="O163" i="4"/>
  <c r="O262" i="4"/>
  <c r="O704" i="4"/>
  <c r="O119" i="4"/>
  <c r="O544" i="4"/>
  <c r="O647" i="4"/>
  <c r="O322" i="4"/>
  <c r="O545" i="4"/>
  <c r="O335" i="4"/>
  <c r="O608" i="4"/>
  <c r="O229" i="4"/>
  <c r="O612" i="4"/>
  <c r="O688" i="4"/>
  <c r="O605" i="4"/>
  <c r="O360" i="4"/>
  <c r="O532" i="4"/>
  <c r="O120" i="4"/>
  <c r="O278" i="4"/>
  <c r="O421" i="4"/>
  <c r="O389" i="4"/>
  <c r="O182" i="4"/>
  <c r="O390" i="4"/>
  <c r="O67" i="4"/>
  <c r="O537" i="4"/>
  <c r="O289" i="4"/>
  <c r="O357" i="4"/>
  <c r="O177" i="4"/>
  <c r="O616" i="4"/>
  <c r="O505" i="4"/>
  <c r="O486" i="4"/>
  <c r="O320" i="4"/>
  <c r="O459" i="4"/>
  <c r="O514" i="4"/>
  <c r="O318" i="4"/>
  <c r="O265" i="4"/>
  <c r="O86" i="4"/>
  <c r="O222" i="4"/>
  <c r="O697" i="4"/>
  <c r="O235" i="4"/>
  <c r="O164" i="4"/>
  <c r="O87" i="4"/>
  <c r="O85" i="4"/>
  <c r="O76" i="4"/>
  <c r="O130" i="4"/>
  <c r="O329" i="4"/>
  <c r="O683" i="4"/>
  <c r="O607" i="4"/>
  <c r="O108" i="4"/>
  <c r="O319" i="4"/>
  <c r="O79" i="4"/>
  <c r="O142" i="4"/>
  <c r="O65" i="4"/>
  <c r="O630" i="4"/>
  <c r="O82" i="4"/>
  <c r="O89" i="4"/>
  <c r="O593" i="4"/>
  <c r="O46" i="4"/>
  <c r="O662" i="4"/>
  <c r="O590" i="4"/>
  <c r="O485" i="4"/>
  <c r="O673" i="4"/>
  <c r="O29" i="4"/>
  <c r="O286" i="4"/>
  <c r="O338" i="4"/>
  <c r="O114" i="4"/>
  <c r="O452" i="4"/>
  <c r="O519" i="4"/>
  <c r="O470" i="4"/>
  <c r="O345" i="4"/>
  <c r="O288" i="4"/>
  <c r="O198" i="4"/>
  <c r="O115" i="4"/>
  <c r="O250" i="4"/>
  <c r="O107" i="4"/>
  <c r="O526" i="4"/>
  <c r="O634" i="4"/>
  <c r="O380" i="4"/>
  <c r="O615" i="4"/>
  <c r="O100" i="4"/>
  <c r="O691" i="4"/>
  <c r="O508" i="4"/>
  <c r="O256" i="4"/>
  <c r="O596" i="4"/>
  <c r="O316" i="4"/>
  <c r="O224" i="4"/>
  <c r="O304" i="4"/>
  <c r="O92" i="4"/>
  <c r="O317" i="4"/>
  <c r="O272" i="4"/>
  <c r="O700" i="4"/>
  <c r="O183" i="4"/>
  <c r="O560" i="4"/>
  <c r="O251" i="4"/>
  <c r="O176" i="4"/>
  <c r="O609" i="4"/>
  <c r="O499" i="4"/>
  <c r="O241" i="4"/>
  <c r="O211" i="4"/>
  <c r="O698" i="4"/>
  <c r="O243" i="4"/>
  <c r="O80" i="4"/>
  <c r="O565" i="4"/>
  <c r="O150" i="4"/>
  <c r="O503" i="4"/>
  <c r="O284" i="4"/>
  <c r="O257" i="4"/>
  <c r="O402" i="4"/>
  <c r="O129" i="4"/>
  <c r="O498" i="4"/>
  <c r="O148" i="4"/>
  <c r="O226" i="4"/>
  <c r="O675" i="4"/>
  <c r="O367" i="4"/>
  <c r="O282" i="4"/>
  <c r="O490" i="4"/>
  <c r="O111" i="4"/>
  <c r="O569" i="4"/>
  <c r="O523" i="4"/>
  <c r="O283" i="4"/>
  <c r="O325" i="4"/>
  <c r="O670" i="4"/>
  <c r="O252" i="4"/>
  <c r="O205" i="4"/>
  <c r="O653" i="4"/>
  <c r="O109" i="4"/>
  <c r="O378" i="4"/>
  <c r="O494" i="4"/>
  <c r="O447" i="4"/>
  <c r="O712" i="4"/>
  <c r="O26" i="4"/>
  <c r="O321" i="4"/>
  <c r="O448" i="4"/>
  <c r="O159" i="4"/>
  <c r="O711" i="4"/>
  <c r="O172" i="4"/>
  <c r="O620" i="4"/>
  <c r="O366" i="4"/>
  <c r="O550" i="4"/>
  <c r="O369" i="4"/>
  <c r="O404" i="4"/>
  <c r="O195" i="4"/>
  <c r="O554" i="4"/>
  <c r="O336" i="4"/>
  <c r="O191" i="4"/>
  <c r="O553" i="4"/>
  <c r="O174" i="4"/>
  <c r="O614" i="4"/>
  <c r="O401" i="4"/>
  <c r="O324" i="4"/>
  <c r="O511" i="4"/>
  <c r="O189" i="4"/>
  <c r="O33" i="4"/>
  <c r="O415" i="4"/>
  <c r="O535" i="4"/>
  <c r="O264" i="4"/>
  <c r="O371" i="4"/>
  <c r="O312" i="4"/>
  <c r="O623" i="4"/>
  <c r="O657" i="4"/>
  <c r="O410" i="4"/>
  <c r="O669" i="4"/>
  <c r="O642" i="4"/>
  <c r="O502" i="4"/>
  <c r="O307" i="4"/>
  <c r="O489" i="4"/>
  <c r="O638" i="4"/>
  <c r="O103" i="4"/>
  <c r="O524" i="4"/>
  <c r="O706" i="4"/>
  <c r="O63" i="4"/>
  <c r="O407" i="4"/>
  <c r="O232" i="4"/>
  <c r="O587" i="4"/>
  <c r="O339" i="4"/>
  <c r="O306" i="4"/>
  <c r="O333" i="4"/>
  <c r="O699" i="4"/>
  <c r="O435" i="4"/>
  <c r="O349" i="4"/>
  <c r="O656" i="4"/>
  <c r="O386" i="4"/>
  <c r="O474" i="4"/>
  <c r="O190" i="4"/>
  <c r="O94" i="4"/>
  <c r="O347" i="4"/>
  <c r="O61" i="4"/>
  <c r="O260" i="4"/>
  <c r="O55" i="4"/>
  <c r="O575" i="4"/>
  <c r="O215" i="4"/>
  <c r="O149" i="4"/>
  <c r="O680" i="4"/>
  <c r="O37" i="4"/>
  <c r="O600" i="4"/>
  <c r="O372" i="4"/>
  <c r="O31" i="4"/>
  <c r="O230" i="4"/>
  <c r="O353" i="4"/>
  <c r="O179" i="4"/>
  <c r="O383" i="4"/>
  <c r="O185" i="4"/>
  <c r="O187" i="4"/>
  <c r="O451" i="4"/>
  <c r="O220" i="4"/>
  <c r="O34" i="4"/>
  <c r="O361" i="4"/>
  <c r="O295" i="4"/>
  <c r="O403" i="4"/>
  <c r="O246" i="4"/>
  <c r="O710" i="4"/>
  <c r="O105" i="4"/>
  <c r="O173" i="4"/>
  <c r="O271" i="4"/>
  <c r="O223" i="4"/>
  <c r="O693" i="4"/>
  <c r="O206" i="4"/>
  <c r="O43" i="4"/>
  <c r="O310" i="4"/>
  <c r="O255" i="4"/>
  <c r="O330" i="4"/>
  <c r="O398" i="4"/>
  <c r="O236" i="4"/>
  <c r="O684" i="4"/>
  <c r="O663" i="4"/>
  <c r="O601" i="4"/>
  <c r="O481" i="4"/>
  <c r="O30" i="4"/>
  <c r="O292" i="4"/>
  <c r="O88" i="4"/>
  <c r="O136" i="4"/>
  <c r="O434" i="4"/>
  <c r="O579" i="4"/>
  <c r="O214" i="4"/>
  <c r="O59" i="4"/>
  <c r="O551" i="4"/>
  <c r="O572" i="4"/>
  <c r="O417" i="4"/>
  <c r="O99" i="4"/>
  <c r="O42" i="4"/>
  <c r="O651" i="4"/>
  <c r="O161" i="4"/>
  <c r="O696" i="4"/>
  <c r="O387" i="4"/>
  <c r="O276" i="4"/>
  <c r="O598" i="4"/>
  <c r="O652" i="4"/>
  <c r="O51" i="4"/>
  <c r="O558" i="4"/>
  <c r="O240" i="4"/>
  <c r="O374" i="4"/>
  <c r="O457" i="4"/>
  <c r="O667" i="4"/>
  <c r="O27" i="4"/>
  <c r="O301" i="4"/>
  <c r="O557" i="4"/>
  <c r="O412" i="4"/>
  <c r="O655" i="4"/>
  <c r="O350" i="4"/>
  <c r="O197" i="4"/>
  <c r="O690" i="4"/>
  <c r="O471" i="4"/>
  <c r="O145" i="4"/>
  <c r="O291" i="4"/>
  <c r="O375" i="4"/>
  <c r="O445" i="4"/>
  <c r="O212" i="4"/>
  <c r="O233" i="4"/>
  <c r="O326" i="4"/>
  <c r="O632" i="4"/>
  <c r="O153" i="4"/>
  <c r="O649" i="4"/>
  <c r="O66" i="4"/>
  <c r="O577" i="4"/>
  <c r="O431" i="4"/>
  <c r="O687" i="4"/>
  <c r="O591" i="4"/>
  <c r="O348" i="4"/>
  <c r="O267" i="4"/>
  <c r="O689" i="4"/>
  <c r="O400" i="4"/>
  <c r="O41" i="4"/>
  <c r="O141" i="4"/>
  <c r="O351" i="4"/>
  <c r="O181" i="4"/>
  <c r="O379" i="4"/>
  <c r="O709" i="4"/>
  <c r="O399" i="4"/>
  <c r="O209" i="4"/>
  <c r="O221" i="4"/>
  <c r="O676" i="4"/>
  <c r="O440" i="4"/>
  <c r="O228" i="4"/>
  <c r="O242" i="4"/>
  <c r="O91" i="4"/>
  <c r="O280" i="4"/>
  <c r="O548" i="4"/>
  <c r="O305" i="4"/>
  <c r="O563" i="4"/>
  <c r="O170" i="4"/>
  <c r="O585" i="4"/>
  <c r="O513" i="4"/>
  <c r="O472" i="4"/>
  <c r="O165" i="4"/>
  <c r="O556" i="4"/>
  <c r="O686" i="4"/>
  <c r="O671" i="4"/>
  <c r="O131" i="4"/>
  <c r="O439" i="4"/>
  <c r="O355" i="4"/>
  <c r="O414" i="4"/>
  <c r="O571" i="4"/>
  <c r="O658" i="4"/>
  <c r="O104" i="4"/>
  <c r="O639" i="4"/>
  <c r="O592" i="4"/>
  <c r="O311" i="4"/>
  <c r="O446" i="4"/>
  <c r="O610" i="4"/>
  <c r="O595" i="4"/>
  <c r="O645" i="4"/>
  <c r="O562" i="4"/>
  <c r="O23" i="4"/>
  <c r="O541" i="4"/>
  <c r="O263" i="4"/>
  <c r="O138" i="4"/>
  <c r="O405" i="4"/>
  <c r="O70" i="4"/>
  <c r="O501" i="4"/>
  <c r="O531" i="4"/>
  <c r="O210" i="4"/>
  <c r="O143" i="4"/>
  <c r="O444" i="4"/>
  <c r="O597" i="4"/>
  <c r="O266" i="4"/>
  <c r="O420" i="4"/>
  <c r="O635" i="4"/>
  <c r="O529" i="4"/>
  <c r="O393" i="4"/>
  <c r="O391" i="4"/>
  <c r="O423" i="4"/>
  <c r="O536" i="4"/>
  <c r="O68" i="4"/>
  <c r="O168" i="4"/>
  <c r="O237" i="4"/>
  <c r="O258" i="4"/>
  <c r="O74" i="4"/>
  <c r="O208" i="4"/>
  <c r="O83" i="4"/>
  <c r="O313" i="4"/>
  <c r="O156" i="4"/>
  <c r="O57" i="4"/>
  <c r="O461" i="4"/>
  <c r="O422" i="4"/>
  <c r="O594" i="4"/>
  <c r="O534" i="4"/>
  <c r="O343" i="4"/>
  <c r="O539" i="4"/>
  <c r="O200" i="4"/>
  <c r="O73" i="4"/>
  <c r="O397" i="4"/>
  <c r="O127" i="4"/>
  <c r="O708" i="4"/>
  <c r="O631" i="4"/>
  <c r="O364" i="4"/>
  <c r="O382" i="4"/>
  <c r="O395" i="4"/>
  <c r="O654" i="4"/>
  <c r="O175" i="4"/>
  <c r="O429" i="4"/>
  <c r="O564" i="4"/>
  <c r="O274" i="4"/>
  <c r="O576" i="4"/>
  <c r="O617" i="4"/>
  <c r="O433" i="4"/>
  <c r="O158" i="4"/>
  <c r="O217" i="4"/>
  <c r="O112" i="4"/>
  <c r="O186" i="4"/>
  <c r="O442" i="4"/>
  <c r="O167" i="4"/>
  <c r="O578" i="4"/>
  <c r="O146" i="4"/>
  <c r="O517" i="4"/>
  <c r="O315" i="4"/>
  <c r="O573" i="4"/>
  <c r="O117" i="4"/>
  <c r="O139" i="4"/>
  <c r="O32" i="4"/>
  <c r="O480" i="4"/>
  <c r="O603" i="4"/>
  <c r="O277" i="4"/>
  <c r="O45" i="4"/>
  <c r="O582" i="4"/>
  <c r="O373" i="4"/>
  <c r="O449" i="4"/>
  <c r="O365" i="4"/>
  <c r="O21" i="4"/>
  <c r="O641" i="4"/>
  <c r="O75" i="4"/>
  <c r="O219" i="4"/>
  <c r="O509" i="4"/>
  <c r="O248" i="4"/>
  <c r="O155" i="4"/>
  <c r="O137" i="4"/>
  <c r="O298" i="4"/>
  <c r="O703" i="4"/>
  <c r="O484" i="4"/>
  <c r="O254" i="4"/>
  <c r="O581" i="4"/>
  <c r="O530" i="4"/>
  <c r="O659" i="4"/>
  <c r="O682" i="4"/>
  <c r="O674" i="4"/>
  <c r="O296" i="4"/>
  <c r="O275" i="4"/>
  <c r="O701" i="4"/>
  <c r="O71" i="4"/>
  <c r="O49" i="4"/>
  <c r="O460" i="4"/>
  <c r="O588" i="4"/>
  <c r="O147" i="4"/>
  <c r="O418" i="4"/>
  <c r="O184" i="4"/>
  <c r="O144" i="4"/>
  <c r="O606" i="4"/>
  <c r="O384" i="4"/>
  <c r="O84" i="4"/>
  <c r="O552" i="4"/>
  <c r="O132" i="4"/>
  <c r="O281" i="4"/>
  <c r="O478" i="4"/>
  <c r="O437" i="4"/>
  <c r="O48" i="4"/>
  <c r="O47" i="4"/>
  <c r="O38" i="4"/>
  <c r="O157" i="4"/>
  <c r="O95" i="4"/>
  <c r="O707" i="4"/>
  <c r="O477" i="4"/>
  <c r="O438" i="4"/>
  <c r="O244" i="4"/>
  <c r="O566" i="4"/>
  <c r="O385" i="4"/>
  <c r="O194" i="4"/>
  <c r="O77" i="4"/>
  <c r="O340" i="4"/>
  <c r="O611" i="4"/>
  <c r="O113" i="4"/>
  <c r="O672" i="4"/>
  <c r="O299" i="4"/>
  <c r="O559" i="4"/>
  <c r="O328" i="4"/>
  <c r="O249" i="4"/>
  <c r="O69" i="4"/>
  <c r="O354" i="4"/>
  <c r="O58" i="4"/>
  <c r="O97" i="4"/>
  <c r="O269" i="4"/>
  <c r="O128" i="4"/>
  <c r="O681" i="4"/>
  <c r="O207" i="4"/>
  <c r="O629" i="4"/>
  <c r="O496" i="4"/>
  <c r="O171" i="4"/>
  <c r="O247" i="4"/>
  <c r="O436" i="4"/>
  <c r="O495" i="4"/>
  <c r="O685" i="4"/>
  <c r="O622" i="4"/>
  <c r="O411" i="4"/>
  <c r="O604" i="4"/>
  <c r="O589" i="4"/>
  <c r="O342" i="4"/>
  <c r="O602" i="4"/>
  <c r="O547" i="4"/>
  <c r="O466" i="4"/>
  <c r="O450" i="4"/>
  <c r="O160" i="4"/>
  <c r="O358" i="4"/>
  <c r="O24" i="4"/>
  <c r="O133" i="4"/>
  <c r="O465" i="4"/>
  <c r="O381" i="4"/>
  <c r="O542" i="4"/>
  <c r="O368" i="4"/>
  <c r="O694" i="4"/>
  <c r="O527" i="4"/>
  <c r="O394" i="4"/>
  <c r="O506" i="4"/>
  <c r="O290" i="4"/>
  <c r="O644" i="4"/>
  <c r="O203" i="4"/>
  <c r="O188" i="4"/>
  <c r="O427" i="4"/>
  <c r="O53" i="4"/>
  <c r="O580" i="4"/>
  <c r="O543" i="4"/>
  <c r="O327" i="4"/>
  <c r="O584" i="4"/>
  <c r="O626" i="4"/>
  <c r="O126" i="4"/>
  <c r="O487" i="4"/>
  <c r="O705" i="4"/>
  <c r="O140" i="4"/>
  <c r="O52" i="4"/>
  <c r="O583" i="4"/>
  <c r="O425" i="4"/>
  <c r="O234" i="4"/>
  <c r="O413" i="4"/>
  <c r="O388" i="4"/>
  <c r="O300" i="4"/>
  <c r="O56" i="4"/>
  <c r="O302" i="4"/>
  <c r="O692" i="4"/>
  <c r="O454" i="4"/>
  <c r="O678" i="4"/>
  <c r="O64" i="4"/>
  <c r="O679" i="4"/>
  <c r="O90" i="4"/>
  <c r="O512" i="4"/>
  <c r="O497" i="4"/>
  <c r="O491" i="4"/>
  <c r="O467" i="4"/>
  <c r="O568" i="4"/>
  <c r="O35" i="4"/>
  <c r="O125" i="4"/>
  <c r="O309" i="4"/>
  <c r="O93" i="4"/>
  <c r="O40" i="4"/>
  <c r="O521" i="4"/>
  <c r="O666" i="4"/>
  <c r="O586" i="4"/>
  <c r="O408" i="4"/>
  <c r="O424" i="4"/>
  <c r="O196" i="4"/>
  <c r="O483" i="4"/>
  <c r="O570" i="4"/>
  <c r="O341" i="4"/>
  <c r="O346" i="4"/>
  <c r="O493" i="4"/>
  <c r="O468" i="4"/>
  <c r="O555" i="4"/>
  <c r="O332" i="4"/>
  <c r="O661" i="4"/>
  <c r="O561" i="4"/>
  <c r="O599" i="4"/>
  <c r="O134" i="4"/>
  <c r="O323" i="4"/>
  <c r="O664" i="4"/>
  <c r="O370" i="4"/>
  <c r="O60" i="4"/>
  <c r="O152" i="4"/>
  <c r="O154" i="4"/>
  <c r="O453" i="4"/>
  <c r="O363" i="4"/>
  <c r="O106" i="4"/>
  <c r="O510" i="4"/>
  <c r="O202" i="4"/>
  <c r="O456" i="4"/>
  <c r="O464" i="4"/>
  <c r="O525" i="4"/>
  <c r="O482" i="4"/>
  <c r="O62" i="4"/>
  <c r="O102" i="4"/>
  <c r="O613" i="4"/>
  <c r="O713" i="4"/>
  <c r="O668" i="4"/>
  <c r="O463" i="4"/>
  <c r="O520" i="4"/>
  <c r="O253" i="4"/>
  <c r="O507" i="4"/>
  <c r="O475" i="4"/>
  <c r="O476" i="4"/>
  <c r="O78" i="4"/>
  <c r="O285" i="4"/>
  <c r="O625" i="4"/>
  <c r="O204" i="4"/>
  <c r="O665" i="4"/>
  <c r="O166" i="4"/>
  <c r="O50" i="4"/>
  <c r="O199" i="4"/>
  <c r="O227" i="4"/>
  <c r="O331" i="4"/>
  <c r="O123" i="4"/>
  <c r="O441" i="4"/>
  <c r="O377" i="4"/>
  <c r="O151" i="4"/>
  <c r="O116" i="4"/>
  <c r="O702" i="4"/>
  <c r="O225" i="4"/>
  <c r="O25" i="4"/>
  <c r="O500" i="4"/>
  <c r="O549" i="4"/>
  <c r="O96" i="4"/>
  <c r="O619" i="4"/>
  <c r="O518" i="4"/>
  <c r="O621" i="4"/>
  <c r="O81" i="4"/>
  <c r="O239" i="4"/>
  <c r="C16" i="4"/>
  <c r="D18" i="4" s="1"/>
  <c r="AK141" i="4"/>
  <c r="AI141" i="4"/>
  <c r="AJ141" i="4"/>
  <c r="AJ216" i="4"/>
  <c r="AI216" i="4"/>
  <c r="AK216" i="4"/>
  <c r="AI152" i="4"/>
  <c r="AK152" i="4"/>
  <c r="AJ152" i="4"/>
  <c r="AI157" i="4"/>
  <c r="AJ157" i="4"/>
  <c r="AK157" i="4"/>
  <c r="AI37" i="4"/>
  <c r="AJ37" i="4"/>
  <c r="AK37" i="4"/>
  <c r="AJ153" i="4"/>
  <c r="AI153" i="4"/>
  <c r="AK153" i="4"/>
  <c r="AI128" i="4"/>
  <c r="AH128" i="4" s="1"/>
  <c r="AJ128" i="4"/>
  <c r="AK128" i="4"/>
  <c r="AI279" i="4"/>
  <c r="AJ279" i="4"/>
  <c r="AK279" i="4"/>
  <c r="AK105" i="4"/>
  <c r="AI105" i="4"/>
  <c r="AJ105" i="4"/>
  <c r="AI306" i="4"/>
  <c r="AH306" i="4" s="1"/>
  <c r="AJ306" i="4"/>
  <c r="AK306" i="4"/>
  <c r="AJ88" i="4"/>
  <c r="AI88" i="4"/>
  <c r="AK88" i="4"/>
  <c r="AI242" i="4"/>
  <c r="AJ242" i="4"/>
  <c r="AK242" i="4"/>
  <c r="AI127" i="4"/>
  <c r="AJ127" i="4"/>
  <c r="AK127" i="4"/>
  <c r="AK476" i="4"/>
  <c r="AI476" i="4"/>
  <c r="AJ476" i="4"/>
  <c r="AJ108" i="4"/>
  <c r="AI108" i="4"/>
  <c r="AK108" i="4"/>
  <c r="AJ100" i="4"/>
  <c r="AI100" i="4"/>
  <c r="AH100" i="4" s="1"/>
  <c r="AK100" i="4"/>
  <c r="AJ365" i="4"/>
  <c r="AK365" i="4"/>
  <c r="AI365" i="4"/>
  <c r="AH365" i="4" s="1"/>
  <c r="AJ438" i="4"/>
  <c r="AI438" i="4"/>
  <c r="AK438" i="4"/>
  <c r="AK364" i="4"/>
  <c r="AJ364" i="4"/>
  <c r="AI364" i="4"/>
  <c r="AI207" i="4"/>
  <c r="AK207" i="4"/>
  <c r="AJ207" i="4"/>
  <c r="AI374" i="4"/>
  <c r="AJ374" i="4"/>
  <c r="AK374" i="4"/>
  <c r="AK54" i="4"/>
  <c r="AI54" i="4"/>
  <c r="AJ54" i="4"/>
  <c r="AJ525" i="4"/>
  <c r="AI525" i="4"/>
  <c r="AK525" i="4"/>
  <c r="AJ259" i="4"/>
  <c r="AK259" i="4"/>
  <c r="AI259" i="4"/>
  <c r="AH259" i="4" s="1"/>
  <c r="AI186" i="4"/>
  <c r="AJ186" i="4"/>
  <c r="AK186" i="4"/>
  <c r="AJ397" i="4"/>
  <c r="AI397" i="4"/>
  <c r="AK397" i="4"/>
  <c r="AJ123" i="4"/>
  <c r="AK123" i="4"/>
  <c r="AI123" i="4"/>
  <c r="AI101" i="4"/>
  <c r="AJ101" i="4"/>
  <c r="AK101" i="4"/>
  <c r="AI301" i="4"/>
  <c r="AJ301" i="4"/>
  <c r="AK301" i="4"/>
  <c r="AJ66" i="4"/>
  <c r="AI66" i="4"/>
  <c r="AK66" i="4"/>
  <c r="AJ116" i="4"/>
  <c r="AI116" i="4"/>
  <c r="AK116" i="4"/>
  <c r="AJ64" i="4"/>
  <c r="AI64" i="4"/>
  <c r="AH64" i="4" s="1"/>
  <c r="AK64" i="4"/>
  <c r="AI297" i="4"/>
  <c r="AH297" i="4" s="1"/>
  <c r="AJ297" i="4"/>
  <c r="AK297" i="4"/>
  <c r="AJ122" i="4"/>
  <c r="AI122" i="4"/>
  <c r="AK122" i="4"/>
  <c r="AJ246" i="4"/>
  <c r="AI246" i="4"/>
  <c r="AK246" i="4"/>
  <c r="AI334" i="4"/>
  <c r="AJ334" i="4"/>
  <c r="AK334" i="4"/>
  <c r="AI401" i="4"/>
  <c r="AJ401" i="4"/>
  <c r="AK401" i="4"/>
  <c r="AB449" i="4"/>
  <c r="AA449" i="4"/>
  <c r="AJ74" i="4"/>
  <c r="AI74" i="4"/>
  <c r="AK74" i="4"/>
  <c r="AJ82" i="4"/>
  <c r="AI82" i="4"/>
  <c r="AK82" i="4"/>
  <c r="AJ48" i="4"/>
  <c r="AK48" i="4"/>
  <c r="AI48" i="4"/>
  <c r="AI346" i="4"/>
  <c r="AK346" i="4"/>
  <c r="AJ346" i="4"/>
  <c r="AI155" i="4"/>
  <c r="AJ155" i="4"/>
  <c r="AK155" i="4"/>
  <c r="AI97" i="4"/>
  <c r="AH97" i="4" s="1"/>
  <c r="AJ97" i="4"/>
  <c r="AK97" i="4"/>
  <c r="AK132" i="4"/>
  <c r="AJ132" i="4"/>
  <c r="AI132" i="4"/>
  <c r="AJ430" i="4"/>
  <c r="AH430" i="4" s="1"/>
  <c r="AI430" i="4"/>
  <c r="AK430" i="4"/>
  <c r="AI269" i="4"/>
  <c r="AJ269" i="4"/>
  <c r="AK269" i="4"/>
  <c r="AI222" i="4"/>
  <c r="AK222" i="4"/>
  <c r="AJ222" i="4"/>
  <c r="AJ57" i="4"/>
  <c r="AK57" i="4"/>
  <c r="AI57" i="4"/>
  <c r="AK256" i="4"/>
  <c r="AJ256" i="4"/>
  <c r="AI256" i="4"/>
  <c r="AI79" i="4"/>
  <c r="AK79" i="4"/>
  <c r="AJ79" i="4"/>
  <c r="AJ338" i="4"/>
  <c r="AI338" i="4"/>
  <c r="AK338" i="4"/>
  <c r="AI81" i="4"/>
  <c r="AJ81" i="4"/>
  <c r="AK81" i="4"/>
  <c r="AI435" i="4"/>
  <c r="AH435" i="4" s="1"/>
  <c r="AJ435" i="4"/>
  <c r="AK435" i="4"/>
  <c r="AJ368" i="4"/>
  <c r="AI368" i="4"/>
  <c r="AK368" i="4"/>
  <c r="AE436" i="4"/>
  <c r="AJ303" i="4"/>
  <c r="AI303" i="4"/>
  <c r="AK303" i="4"/>
  <c r="AD208" i="4"/>
  <c r="AE208" i="4"/>
  <c r="AI457" i="4"/>
  <c r="AK457" i="4"/>
  <c r="AJ457" i="4"/>
  <c r="AJ195" i="4"/>
  <c r="AI195" i="4"/>
  <c r="AH195" i="4" s="1"/>
  <c r="AK195" i="4"/>
  <c r="AI300" i="4"/>
  <c r="AJ300" i="4"/>
  <c r="AK300" i="4"/>
  <c r="AJ384" i="4"/>
  <c r="AK384" i="4"/>
  <c r="AI384" i="4"/>
  <c r="AJ433" i="4"/>
  <c r="AI433" i="4"/>
  <c r="AK433" i="4"/>
  <c r="AI229" i="4"/>
  <c r="AJ229" i="4"/>
  <c r="AK229" i="4"/>
  <c r="AI198" i="4"/>
  <c r="AJ198" i="4"/>
  <c r="AK198" i="4"/>
  <c r="AJ552" i="4"/>
  <c r="AI552" i="4"/>
  <c r="AK552" i="4"/>
  <c r="AI86" i="4"/>
  <c r="AH86" i="4" s="1"/>
  <c r="AJ86" i="4"/>
  <c r="AK86" i="4"/>
  <c r="AK210" i="4"/>
  <c r="AI210" i="4"/>
  <c r="AH210" i="4" s="1"/>
  <c r="AJ210" i="4"/>
  <c r="AI340" i="4"/>
  <c r="AJ340" i="4"/>
  <c r="AK340" i="4"/>
  <c r="AJ477" i="4"/>
  <c r="AI477" i="4"/>
  <c r="AK477" i="4"/>
  <c r="AI232" i="4"/>
  <c r="AH232" i="4" s="1"/>
  <c r="AJ232" i="4"/>
  <c r="AK232" i="4"/>
  <c r="AK262" i="4"/>
  <c r="AI262" i="4"/>
  <c r="AH262" i="4" s="1"/>
  <c r="AJ262" i="4"/>
  <c r="AI305" i="4"/>
  <c r="AK305" i="4"/>
  <c r="AJ305" i="4"/>
  <c r="AK113" i="4"/>
  <c r="AJ113" i="4"/>
  <c r="AI113" i="4"/>
  <c r="AJ84" i="4"/>
  <c r="AH84" i="4" s="1"/>
  <c r="AI84" i="4"/>
  <c r="AK84" i="4"/>
  <c r="AJ376" i="4"/>
  <c r="AK376" i="4"/>
  <c r="AI376" i="4"/>
  <c r="AI248" i="4"/>
  <c r="AJ248" i="4"/>
  <c r="AK248" i="4"/>
  <c r="AI119" i="4"/>
  <c r="AJ119" i="4"/>
  <c r="AK119" i="4"/>
  <c r="AI124" i="4"/>
  <c r="AK124" i="4"/>
  <c r="AJ124" i="4"/>
  <c r="AI227" i="4"/>
  <c r="AK227" i="4"/>
  <c r="AJ227" i="4"/>
  <c r="AJ395" i="4"/>
  <c r="AK395" i="4"/>
  <c r="AI395" i="4"/>
  <c r="AH395" i="4" s="1"/>
  <c r="AJ117" i="4"/>
  <c r="AK117" i="4"/>
  <c r="AI117" i="4"/>
  <c r="AI324" i="4"/>
  <c r="AH324" i="4" s="1"/>
  <c r="AJ324" i="4"/>
  <c r="AK324" i="4"/>
  <c r="AK42" i="4"/>
  <c r="AJ42" i="4"/>
  <c r="AI42" i="4"/>
  <c r="AJ342" i="4"/>
  <c r="AK342" i="4"/>
  <c r="AI342" i="4"/>
  <c r="AH342" i="4" s="1"/>
  <c r="AJ196" i="4"/>
  <c r="AI196" i="4"/>
  <c r="AK196" i="4"/>
  <c r="AI167" i="4"/>
  <c r="AH167" i="4" s="1"/>
  <c r="AK167" i="4"/>
  <c r="AJ167" i="4"/>
  <c r="AI420" i="4"/>
  <c r="AJ420" i="4"/>
  <c r="AK420" i="4"/>
  <c r="AI133" i="4"/>
  <c r="AJ133" i="4"/>
  <c r="AK133" i="4"/>
  <c r="AI67" i="4"/>
  <c r="AJ67" i="4"/>
  <c r="AK67" i="4"/>
  <c r="AK302" i="4"/>
  <c r="AI302" i="4"/>
  <c r="AH302" i="4" s="1"/>
  <c r="AJ302" i="4"/>
  <c r="AJ220" i="4"/>
  <c r="AI220" i="4"/>
  <c r="AK220" i="4"/>
  <c r="AJ298" i="4"/>
  <c r="AI298" i="4"/>
  <c r="AK298" i="4"/>
  <c r="AK33" i="4"/>
  <c r="AI33" i="4"/>
  <c r="AJ33" i="4"/>
  <c r="AB63" i="4"/>
  <c r="AA63" i="4"/>
  <c r="AI137" i="4"/>
  <c r="AJ137" i="4"/>
  <c r="AK137" i="4"/>
  <c r="AI333" i="4"/>
  <c r="AJ333" i="4"/>
  <c r="AK333" i="4"/>
  <c r="AI284" i="4"/>
  <c r="AJ284" i="4"/>
  <c r="AK284" i="4"/>
  <c r="AI402" i="4"/>
  <c r="AJ402" i="4"/>
  <c r="AK402" i="4"/>
  <c r="AI145" i="4"/>
  <c r="AJ145" i="4"/>
  <c r="AK145" i="4"/>
  <c r="AI371" i="4"/>
  <c r="AJ371" i="4"/>
  <c r="AK371" i="4"/>
  <c r="AJ205" i="4"/>
  <c r="AK205" i="4"/>
  <c r="AI205" i="4"/>
  <c r="AJ138" i="4"/>
  <c r="AI138" i="4"/>
  <c r="AK138" i="4"/>
  <c r="AK78" i="4"/>
  <c r="AI78" i="4"/>
  <c r="AJ78" i="4"/>
  <c r="AI363" i="4"/>
  <c r="AJ363" i="4"/>
  <c r="AK363" i="4"/>
  <c r="AI71" i="4"/>
  <c r="AJ71" i="4"/>
  <c r="AK71" i="4"/>
  <c r="AI271" i="4"/>
  <c r="AJ271" i="4"/>
  <c r="AK271" i="4"/>
  <c r="AJ389" i="4"/>
  <c r="AI389" i="4"/>
  <c r="AK389" i="4"/>
  <c r="AI350" i="4"/>
  <c r="AJ350" i="4"/>
  <c r="AK350" i="4"/>
  <c r="AK29" i="4"/>
  <c r="AI29" i="4"/>
  <c r="AJ29" i="4"/>
  <c r="AB213" i="4"/>
  <c r="AA213" i="4"/>
  <c r="AI225" i="4"/>
  <c r="AK225" i="4"/>
  <c r="AJ225" i="4"/>
  <c r="AJ245" i="4"/>
  <c r="AK245" i="4"/>
  <c r="AI245" i="4"/>
  <c r="AK181" i="4"/>
  <c r="AI181" i="4"/>
  <c r="AJ181" i="4"/>
  <c r="AJ309" i="4"/>
  <c r="AK309" i="4"/>
  <c r="AI309" i="4"/>
  <c r="AI230" i="4"/>
  <c r="AJ230" i="4"/>
  <c r="AK230" i="4"/>
  <c r="AI501" i="4"/>
  <c r="AK501" i="4"/>
  <c r="AJ501" i="4"/>
  <c r="AI148" i="4"/>
  <c r="AH148" i="4" s="1"/>
  <c r="AK148" i="4"/>
  <c r="AJ148" i="4"/>
  <c r="AI25" i="4"/>
  <c r="AJ25" i="4"/>
  <c r="AK25" i="4"/>
  <c r="AI178" i="4"/>
  <c r="AH178" i="4" s="1"/>
  <c r="AJ178" i="4"/>
  <c r="AK178" i="4"/>
  <c r="AI62" i="4"/>
  <c r="AH62" i="4" s="1"/>
  <c r="AJ62" i="4"/>
  <c r="AK62" i="4"/>
  <c r="AK217" i="4"/>
  <c r="AI217" i="4"/>
  <c r="AJ217" i="4"/>
  <c r="AK325" i="4"/>
  <c r="AI325" i="4"/>
  <c r="AH325" i="4" s="1"/>
  <c r="AJ325" i="4"/>
  <c r="AI170" i="4"/>
  <c r="AJ170" i="4"/>
  <c r="AK170" i="4"/>
  <c r="AK268" i="4"/>
  <c r="AJ268" i="4"/>
  <c r="AI268" i="4"/>
  <c r="AJ235" i="4"/>
  <c r="AI235" i="4"/>
  <c r="AK235" i="4"/>
  <c r="AJ215" i="4"/>
  <c r="AK215" i="4"/>
  <c r="AI215" i="4"/>
  <c r="AI257" i="4"/>
  <c r="AH257" i="4" s="1"/>
  <c r="AJ257" i="4"/>
  <c r="AK257" i="4"/>
  <c r="AI218" i="4"/>
  <c r="AH218" i="4" s="1"/>
  <c r="AJ218" i="4"/>
  <c r="AK218" i="4"/>
  <c r="AJ140" i="4"/>
  <c r="AH140" i="4" s="1"/>
  <c r="AI140" i="4"/>
  <c r="AK140" i="4"/>
  <c r="AJ258" i="4"/>
  <c r="AI258" i="4"/>
  <c r="AK258" i="4"/>
  <c r="AI310" i="4"/>
  <c r="AK310" i="4"/>
  <c r="AJ310" i="4"/>
  <c r="AB377" i="4"/>
  <c r="AA377" i="4"/>
  <c r="AI453" i="4"/>
  <c r="AK453" i="4"/>
  <c r="AJ453" i="4"/>
  <c r="AK199" i="4"/>
  <c r="AI199" i="4"/>
  <c r="AJ199" i="4"/>
  <c r="AJ416" i="4"/>
  <c r="AI416" i="4"/>
  <c r="AK416" i="4"/>
  <c r="AK166" i="4"/>
  <c r="AI166" i="4"/>
  <c r="AH166" i="4" s="1"/>
  <c r="AJ166" i="4"/>
  <c r="AJ255" i="4"/>
  <c r="AI255" i="4"/>
  <c r="AK255" i="4"/>
  <c r="AJ455" i="4"/>
  <c r="AK455" i="4"/>
  <c r="AI455" i="4"/>
  <c r="AH455" i="4" s="1"/>
  <c r="AK168" i="4"/>
  <c r="AJ168" i="4"/>
  <c r="AI168" i="4"/>
  <c r="AH168" i="4" s="1"/>
  <c r="AJ204" i="4"/>
  <c r="AI204" i="4"/>
  <c r="AK204" i="4"/>
  <c r="AI95" i="4"/>
  <c r="AJ95" i="4"/>
  <c r="AK95" i="4"/>
  <c r="AJ40" i="4"/>
  <c r="AI40" i="4"/>
  <c r="AH40" i="4" s="1"/>
  <c r="AK40" i="4"/>
  <c r="AI265" i="4"/>
  <c r="AK265" i="4"/>
  <c r="AJ265" i="4"/>
  <c r="AI56" i="4"/>
  <c r="AH56" i="4" s="1"/>
  <c r="AK56" i="4"/>
  <c r="AJ56" i="4"/>
  <c r="AB335" i="4"/>
  <c r="AA335" i="4"/>
  <c r="AK55" i="4"/>
  <c r="AJ55" i="4"/>
  <c r="AI55" i="4"/>
  <c r="AJ244" i="4"/>
  <c r="AI244" i="4"/>
  <c r="AK244" i="4"/>
  <c r="AJ104" i="4"/>
  <c r="AI104" i="4"/>
  <c r="AK104" i="4"/>
  <c r="AI366" i="4"/>
  <c r="AH366" i="4" s="1"/>
  <c r="AJ366" i="4"/>
  <c r="AK366" i="4"/>
  <c r="AJ263" i="4"/>
  <c r="AI263" i="4"/>
  <c r="AK263" i="4"/>
  <c r="AB261" i="4"/>
  <c r="AA261" i="4"/>
  <c r="AE629" i="4"/>
  <c r="AD629" i="4"/>
  <c r="AB76" i="4"/>
  <c r="AA76" i="4"/>
  <c r="AI465" i="4"/>
  <c r="AJ465" i="4"/>
  <c r="AK465" i="4"/>
  <c r="AB295" i="4"/>
  <c r="AA295" i="4"/>
  <c r="AI53" i="4"/>
  <c r="AJ53" i="4"/>
  <c r="AK53" i="4"/>
  <c r="AK337" i="4"/>
  <c r="AI337" i="4"/>
  <c r="AJ337" i="4"/>
  <c r="AD703" i="4"/>
  <c r="AE703" i="4"/>
  <c r="AB403" i="4"/>
  <c r="AA403" i="4"/>
  <c r="AB358" i="4"/>
  <c r="AA358" i="4"/>
  <c r="AT620" i="4"/>
  <c r="AS620" i="4"/>
  <c r="AR620" i="4" s="1"/>
  <c r="AQ620" i="4" s="1"/>
  <c r="AP620" i="4" s="1"/>
  <c r="AO620" i="4" s="1"/>
  <c r="AN620" i="4" s="1"/>
  <c r="AM620" i="4" s="1"/>
  <c r="AL620" i="4" s="1"/>
  <c r="BM1954" i="4"/>
  <c r="BL1954" i="4" s="1"/>
  <c r="BK1954" i="4" s="1"/>
  <c r="BJ1954" i="4" s="1"/>
  <c r="BI1954" i="4" s="1"/>
  <c r="BH1954" i="4" s="1"/>
  <c r="BG1954" i="4" s="1"/>
  <c r="BF1954" i="4" s="1"/>
  <c r="BE1954" i="4" s="1"/>
  <c r="BM2085" i="4"/>
  <c r="BL2085" i="4" s="1"/>
  <c r="BK2085" i="4" s="1"/>
  <c r="BJ2085" i="4" s="1"/>
  <c r="BI2085" i="4" s="1"/>
  <c r="BH2085" i="4" s="1"/>
  <c r="BG2085" i="4" s="1"/>
  <c r="BF2085" i="4" s="1"/>
  <c r="BE2085" i="4" s="1"/>
  <c r="BM2547" i="4"/>
  <c r="BL2547" i="4"/>
  <c r="BK2547" i="4" s="1"/>
  <c r="BJ2547" i="4" s="1"/>
  <c r="BI2547" i="4" s="1"/>
  <c r="BH2547" i="4" s="1"/>
  <c r="BG2547" i="4" s="1"/>
  <c r="BF2547" i="4" s="1"/>
  <c r="BE2547" i="4" s="1"/>
  <c r="BM2597" i="4"/>
  <c r="BL2597" i="4" s="1"/>
  <c r="BK2597" i="4" s="1"/>
  <c r="BJ2597" i="4" s="1"/>
  <c r="BI2597" i="4" s="1"/>
  <c r="BH2597" i="4" s="1"/>
  <c r="BG2597" i="4" s="1"/>
  <c r="BF2597" i="4" s="1"/>
  <c r="BE2597" i="4" s="1"/>
  <c r="BM2469" i="4"/>
  <c r="BL2469" i="4" s="1"/>
  <c r="BK2469" i="4" s="1"/>
  <c r="BJ2469" i="4" s="1"/>
  <c r="BI2469" i="4" s="1"/>
  <c r="BH2469" i="4" s="1"/>
  <c r="BG2469" i="4" s="1"/>
  <c r="BF2469" i="4" s="1"/>
  <c r="BE2469" i="4" s="1"/>
  <c r="BL2649" i="4"/>
  <c r="BK2649" i="4" s="1"/>
  <c r="BJ2649" i="4" s="1"/>
  <c r="BI2649" i="4" s="1"/>
  <c r="BH2649" i="4" s="1"/>
  <c r="BG2649" i="4" s="1"/>
  <c r="BF2649" i="4" s="1"/>
  <c r="BE2649" i="4" s="1"/>
  <c r="BM2649" i="4"/>
  <c r="BM2143" i="4"/>
  <c r="BL2143" i="4" s="1"/>
  <c r="BK2143" i="4" s="1"/>
  <c r="BJ2143" i="4" s="1"/>
  <c r="BI2143" i="4" s="1"/>
  <c r="BH2143" i="4" s="1"/>
  <c r="BG2143" i="4" s="1"/>
  <c r="BF2143" i="4" s="1"/>
  <c r="BE2143" i="4" s="1"/>
  <c r="BM2316" i="4"/>
  <c r="BL2316" i="4" s="1"/>
  <c r="BK2316" i="4" s="1"/>
  <c r="BJ2316" i="4" s="1"/>
  <c r="BI2316" i="4" s="1"/>
  <c r="BH2316" i="4" s="1"/>
  <c r="BG2316" i="4" s="1"/>
  <c r="BF2316" i="4" s="1"/>
  <c r="BE2316" i="4" s="1"/>
  <c r="BM2076" i="4"/>
  <c r="BL2076" i="4" s="1"/>
  <c r="BK2076" i="4" s="1"/>
  <c r="BJ2076" i="4" s="1"/>
  <c r="BI2076" i="4" s="1"/>
  <c r="BH2076" i="4" s="1"/>
  <c r="BG2076" i="4" s="1"/>
  <c r="BF2076" i="4" s="1"/>
  <c r="BE2076" i="4" s="1"/>
  <c r="BG2037" i="4"/>
  <c r="BF2037" i="4" s="1"/>
  <c r="BE2037" i="4" s="1"/>
  <c r="BM2037" i="4"/>
  <c r="BL2037" i="4"/>
  <c r="BK2037" i="4" s="1"/>
  <c r="BJ2037" i="4" s="1"/>
  <c r="BI2037" i="4" s="1"/>
  <c r="BH2037" i="4" s="1"/>
  <c r="BM2229" i="4"/>
  <c r="BL2229" i="4" s="1"/>
  <c r="BK2229" i="4" s="1"/>
  <c r="BJ2229" i="4" s="1"/>
  <c r="BI2229" i="4" s="1"/>
  <c r="BH2229" i="4" s="1"/>
  <c r="BG2229" i="4" s="1"/>
  <c r="BF2229" i="4" s="1"/>
  <c r="BE2229" i="4" s="1"/>
  <c r="BM1992" i="4"/>
  <c r="BL1992" i="4" s="1"/>
  <c r="BK1992" i="4" s="1"/>
  <c r="BJ1992" i="4" s="1"/>
  <c r="BI1992" i="4" s="1"/>
  <c r="BH1992" i="4" s="1"/>
  <c r="BG1992" i="4" s="1"/>
  <c r="BF1992" i="4" s="1"/>
  <c r="BE1992" i="4" s="1"/>
  <c r="BM2460" i="4"/>
  <c r="BL2460" i="4"/>
  <c r="BK2460" i="4" s="1"/>
  <c r="BJ2460" i="4" s="1"/>
  <c r="BI2460" i="4" s="1"/>
  <c r="BH2460" i="4" s="1"/>
  <c r="BG2460" i="4" s="1"/>
  <c r="BF2460" i="4" s="1"/>
  <c r="BE2460" i="4" s="1"/>
  <c r="BM2240" i="4"/>
  <c r="BL2240" i="4" s="1"/>
  <c r="BK2240" i="4" s="1"/>
  <c r="BJ2240" i="4" s="1"/>
  <c r="BI2240" i="4"/>
  <c r="BH2240" i="4" s="1"/>
  <c r="BG2240" i="4" s="1"/>
  <c r="BF2240" i="4" s="1"/>
  <c r="BE2240" i="4" s="1"/>
  <c r="BM2115" i="4"/>
  <c r="BL2115" i="4" s="1"/>
  <c r="BK2115" i="4" s="1"/>
  <c r="BJ2115" i="4" s="1"/>
  <c r="BI2115" i="4" s="1"/>
  <c r="BH2115" i="4" s="1"/>
  <c r="BG2115" i="4" s="1"/>
  <c r="BF2115" i="4" s="1"/>
  <c r="BE2115" i="4" s="1"/>
  <c r="BM2669" i="4"/>
  <c r="BL2669" i="4" s="1"/>
  <c r="BK2669" i="4" s="1"/>
  <c r="BJ2669" i="4" s="1"/>
  <c r="BI2669" i="4" s="1"/>
  <c r="BH2669" i="4" s="1"/>
  <c r="BG2669" i="4" s="1"/>
  <c r="BF2669" i="4" s="1"/>
  <c r="BE2669" i="4" s="1"/>
  <c r="BM2579" i="4"/>
  <c r="BL2579" i="4"/>
  <c r="BK2579" i="4" s="1"/>
  <c r="BJ2579" i="4" s="1"/>
  <c r="BI2579" i="4" s="1"/>
  <c r="BH2579" i="4" s="1"/>
  <c r="BG2579" i="4" s="1"/>
  <c r="BF2579" i="4" s="1"/>
  <c r="BE2579" i="4" s="1"/>
  <c r="BM2741" i="4"/>
  <c r="BL2741" i="4" s="1"/>
  <c r="BK2741" i="4" s="1"/>
  <c r="BJ2741" i="4" s="1"/>
  <c r="BI2741" i="4" s="1"/>
  <c r="BH2741" i="4" s="1"/>
  <c r="BG2741" i="4" s="1"/>
  <c r="BF2741" i="4" s="1"/>
  <c r="BE2741" i="4" s="1"/>
  <c r="BM1971" i="4"/>
  <c r="BL1971" i="4"/>
  <c r="BK1971" i="4"/>
  <c r="BJ1971" i="4" s="1"/>
  <c r="BI1971" i="4" s="1"/>
  <c r="BH1971" i="4" s="1"/>
  <c r="BG1971" i="4" s="1"/>
  <c r="BF1971" i="4" s="1"/>
  <c r="BE1971" i="4" s="1"/>
  <c r="BM2034" i="4"/>
  <c r="BL2034" i="4" s="1"/>
  <c r="BK2034" i="4" s="1"/>
  <c r="BJ2034" i="4" s="1"/>
  <c r="BI2034" i="4" s="1"/>
  <c r="BH2034" i="4" s="1"/>
  <c r="BG2034" i="4" s="1"/>
  <c r="BF2034" i="4" s="1"/>
  <c r="BE2034" i="4" s="1"/>
  <c r="BM2031" i="4"/>
  <c r="BL2031" i="4" s="1"/>
  <c r="BK2031" i="4" s="1"/>
  <c r="BJ2031" i="4" s="1"/>
  <c r="BI2031" i="4" s="1"/>
  <c r="BH2031" i="4" s="1"/>
  <c r="BG2031" i="4" s="1"/>
  <c r="BF2031" i="4" s="1"/>
  <c r="BE2031" i="4" s="1"/>
  <c r="BM2551" i="4"/>
  <c r="BL2551" i="4" s="1"/>
  <c r="BK2551" i="4" s="1"/>
  <c r="BJ2551" i="4" s="1"/>
  <c r="BI2551" i="4" s="1"/>
  <c r="BH2551" i="4" s="1"/>
  <c r="BG2551" i="4" s="1"/>
  <c r="BF2551" i="4" s="1"/>
  <c r="BE2551" i="4" s="1"/>
  <c r="BM2180" i="4"/>
  <c r="BL2180" i="4" s="1"/>
  <c r="BK2180" i="4" s="1"/>
  <c r="BJ2180" i="4" s="1"/>
  <c r="BI2180" i="4" s="1"/>
  <c r="BH2180" i="4" s="1"/>
  <c r="BG2180" i="4" s="1"/>
  <c r="BF2180" i="4" s="1"/>
  <c r="BE2180" i="4" s="1"/>
  <c r="BM2536" i="4"/>
  <c r="BL2536" i="4" s="1"/>
  <c r="BK2536" i="4" s="1"/>
  <c r="BJ2536" i="4" s="1"/>
  <c r="BI2536" i="4" s="1"/>
  <c r="BH2536" i="4" s="1"/>
  <c r="BG2536" i="4" s="1"/>
  <c r="BF2536" i="4" s="1"/>
  <c r="BE2536" i="4" s="1"/>
  <c r="BM2327" i="4"/>
  <c r="BL2327" i="4" s="1"/>
  <c r="BK2327" i="4" s="1"/>
  <c r="BJ2327" i="4" s="1"/>
  <c r="BI2327" i="4" s="1"/>
  <c r="BH2327" i="4" s="1"/>
  <c r="BG2327" i="4" s="1"/>
  <c r="BF2327" i="4" s="1"/>
  <c r="BE2327" i="4" s="1"/>
  <c r="BL2178" i="4"/>
  <c r="BK2178" i="4" s="1"/>
  <c r="BJ2178" i="4" s="1"/>
  <c r="BI2178" i="4" s="1"/>
  <c r="BH2178" i="4" s="1"/>
  <c r="BG2178" i="4" s="1"/>
  <c r="BF2178" i="4" s="1"/>
  <c r="BE2178" i="4" s="1"/>
  <c r="BM2178" i="4"/>
  <c r="BM2684" i="4"/>
  <c r="BL2684" i="4"/>
  <c r="BK2684" i="4" s="1"/>
  <c r="BJ2684" i="4" s="1"/>
  <c r="BI2684" i="4" s="1"/>
  <c r="BH2684" i="4" s="1"/>
  <c r="BG2684" i="4" s="1"/>
  <c r="BF2684" i="4" s="1"/>
  <c r="BE2684" i="4" s="1"/>
  <c r="BC688" i="4"/>
  <c r="BB688" i="4"/>
  <c r="BA688" i="4" s="1"/>
  <c r="AY688" i="4" s="1"/>
  <c r="BD688" i="4"/>
  <c r="BM1966" i="4"/>
  <c r="BL1966" i="4" s="1"/>
  <c r="BK1966" i="4" s="1"/>
  <c r="BJ1966" i="4" s="1"/>
  <c r="BI1966" i="4" s="1"/>
  <c r="BH1966" i="4" s="1"/>
  <c r="BG1966" i="4" s="1"/>
  <c r="BF1966" i="4" s="1"/>
  <c r="BE1966" i="4" s="1"/>
  <c r="BM2113" i="4"/>
  <c r="BL2113" i="4" s="1"/>
  <c r="BK2113" i="4" s="1"/>
  <c r="BJ2113" i="4" s="1"/>
  <c r="BI2113" i="4" s="1"/>
  <c r="BH2113" i="4" s="1"/>
  <c r="BG2113" i="4" s="1"/>
  <c r="BF2113" i="4" s="1"/>
  <c r="BE2113" i="4" s="1"/>
  <c r="BM2303" i="4"/>
  <c r="BL2303" i="4" s="1"/>
  <c r="BK2303" i="4" s="1"/>
  <c r="BJ2303" i="4" s="1"/>
  <c r="BI2303" i="4" s="1"/>
  <c r="BH2303" i="4" s="1"/>
  <c r="BG2303" i="4" s="1"/>
  <c r="BF2303" i="4" s="1"/>
  <c r="BE2303" i="4" s="1"/>
  <c r="BM2120" i="4"/>
  <c r="BL2120" i="4"/>
  <c r="BK2120" i="4" s="1"/>
  <c r="BJ2120" i="4" s="1"/>
  <c r="BI2120" i="4" s="1"/>
  <c r="BH2120" i="4" s="1"/>
  <c r="BG2120" i="4" s="1"/>
  <c r="BF2120" i="4" s="1"/>
  <c r="BE2120" i="4" s="1"/>
  <c r="BM2298" i="4"/>
  <c r="BL2298" i="4" s="1"/>
  <c r="BK2298" i="4" s="1"/>
  <c r="BJ2298" i="4" s="1"/>
  <c r="BI2298" i="4" s="1"/>
  <c r="BH2298" i="4" s="1"/>
  <c r="BG2298" i="4" s="1"/>
  <c r="BF2298" i="4" s="1"/>
  <c r="BE2298" i="4" s="1"/>
  <c r="BK2251" i="4"/>
  <c r="BJ2251" i="4" s="1"/>
  <c r="BI2251" i="4" s="1"/>
  <c r="BH2251" i="4" s="1"/>
  <c r="BG2251" i="4" s="1"/>
  <c r="BF2251" i="4" s="1"/>
  <c r="BE2251" i="4" s="1"/>
  <c r="BM2251" i="4"/>
  <c r="BL2251" i="4"/>
  <c r="BM2118" i="4"/>
  <c r="BL2118" i="4" s="1"/>
  <c r="BK2118" i="4" s="1"/>
  <c r="BJ2118" i="4" s="1"/>
  <c r="BI2118" i="4" s="1"/>
  <c r="BH2118" i="4" s="1"/>
  <c r="BG2118" i="4" s="1"/>
  <c r="BF2118" i="4" s="1"/>
  <c r="BE2118" i="4" s="1"/>
  <c r="BM2389" i="4"/>
  <c r="BL2389" i="4" s="1"/>
  <c r="BK2389" i="4" s="1"/>
  <c r="BJ2389" i="4" s="1"/>
  <c r="BI2389" i="4" s="1"/>
  <c r="BH2389" i="4" s="1"/>
  <c r="BG2389" i="4" s="1"/>
  <c r="BF2389" i="4" s="1"/>
  <c r="BE2389" i="4" s="1"/>
  <c r="CW148" i="4"/>
  <c r="CV148" i="4" s="1"/>
  <c r="CU148" i="4" s="1"/>
  <c r="CT148" i="4" s="1"/>
  <c r="CS148" i="4" s="1"/>
  <c r="CR148" i="4" s="1"/>
  <c r="CQ148" i="4" s="1"/>
  <c r="CP148" i="4" s="1"/>
  <c r="CO148" i="4" s="1"/>
  <c r="BM2185" i="4"/>
  <c r="BL2185" i="4" s="1"/>
  <c r="BK2185" i="4" s="1"/>
  <c r="BJ2185" i="4" s="1"/>
  <c r="BI2185" i="4" s="1"/>
  <c r="BH2185" i="4" s="1"/>
  <c r="BG2185" i="4" s="1"/>
  <c r="BF2185" i="4" s="1"/>
  <c r="BE2185" i="4" s="1"/>
  <c r="BM1961" i="4"/>
  <c r="BL1961" i="4" s="1"/>
  <c r="BK1961" i="4" s="1"/>
  <c r="BJ1961" i="4" s="1"/>
  <c r="BI1961" i="4" s="1"/>
  <c r="BH1961" i="4" s="1"/>
  <c r="BG1961" i="4" s="1"/>
  <c r="BF1961" i="4" s="1"/>
  <c r="BE1961" i="4" s="1"/>
  <c r="BM2062" i="4"/>
  <c r="BL2062" i="4" s="1"/>
  <c r="BK2062" i="4" s="1"/>
  <c r="BJ2062" i="4" s="1"/>
  <c r="BI2062" i="4" s="1"/>
  <c r="BH2062" i="4" s="1"/>
  <c r="BG2062" i="4" s="1"/>
  <c r="BF2062" i="4" s="1"/>
  <c r="BE2062" i="4" s="1"/>
  <c r="BL2028" i="4"/>
  <c r="BK2028" i="4" s="1"/>
  <c r="BJ2028" i="4" s="1"/>
  <c r="BI2028" i="4" s="1"/>
  <c r="BH2028" i="4" s="1"/>
  <c r="BG2028" i="4" s="1"/>
  <c r="BF2028" i="4" s="1"/>
  <c r="BE2028" i="4" s="1"/>
  <c r="BM2028" i="4"/>
  <c r="BM2284" i="4"/>
  <c r="BL2284" i="4" s="1"/>
  <c r="BK2284" i="4" s="1"/>
  <c r="BJ2284" i="4" s="1"/>
  <c r="BI2284" i="4" s="1"/>
  <c r="BH2284" i="4" s="1"/>
  <c r="BG2284" i="4" s="1"/>
  <c r="BF2284" i="4" s="1"/>
  <c r="BE2284" i="4" s="1"/>
  <c r="BM2159" i="4"/>
  <c r="BL2159" i="4" s="1"/>
  <c r="BK2159" i="4" s="1"/>
  <c r="BJ2159" i="4" s="1"/>
  <c r="BI2159" i="4" s="1"/>
  <c r="BH2159" i="4" s="1"/>
  <c r="BG2159" i="4" s="1"/>
  <c r="BF2159" i="4" s="1"/>
  <c r="BE2159" i="4" s="1"/>
  <c r="BM2440" i="4"/>
  <c r="BL2440" i="4"/>
  <c r="BK2440" i="4" s="1"/>
  <c r="BJ2440" i="4" s="1"/>
  <c r="BI2440" i="4" s="1"/>
  <c r="BH2440" i="4" s="1"/>
  <c r="BG2440" i="4" s="1"/>
  <c r="BF2440" i="4" s="1"/>
  <c r="BE2440" i="4" s="1"/>
  <c r="BM2414" i="4"/>
  <c r="BL2414" i="4" s="1"/>
  <c r="BK2414" i="4" s="1"/>
  <c r="BJ2414" i="4" s="1"/>
  <c r="BI2414" i="4" s="1"/>
  <c r="BH2414" i="4" s="1"/>
  <c r="BG2414" i="4" s="1"/>
  <c r="BF2414" i="4" s="1"/>
  <c r="BE2414" i="4" s="1"/>
  <c r="CW212" i="4"/>
  <c r="CV212" i="4" s="1"/>
  <c r="CU212" i="4" s="1"/>
  <c r="CT212" i="4" s="1"/>
  <c r="CS212" i="4" s="1"/>
  <c r="CR212" i="4" s="1"/>
  <c r="CQ212" i="4" s="1"/>
  <c r="CP212" i="4" s="1"/>
  <c r="CO212" i="4" s="1"/>
  <c r="BG1983" i="4"/>
  <c r="BF1983" i="4" s="1"/>
  <c r="BE1983" i="4" s="1"/>
  <c r="BM1983" i="4"/>
  <c r="BL1983" i="4"/>
  <c r="BK1983" i="4" s="1"/>
  <c r="BJ1983" i="4" s="1"/>
  <c r="BI1983" i="4" s="1"/>
  <c r="BH1983" i="4" s="1"/>
  <c r="BM2058" i="4"/>
  <c r="BL2058" i="4" s="1"/>
  <c r="BK2058" i="4" s="1"/>
  <c r="BJ2058" i="4" s="1"/>
  <c r="BI2058" i="4" s="1"/>
  <c r="BH2058" i="4" s="1"/>
  <c r="BG2058" i="4" s="1"/>
  <c r="BF2058" i="4" s="1"/>
  <c r="BE2058" i="4" s="1"/>
  <c r="BM2055" i="4"/>
  <c r="BL2055" i="4" s="1"/>
  <c r="BK2055" i="4" s="1"/>
  <c r="BJ2055" i="4" s="1"/>
  <c r="BI2055" i="4" s="1"/>
  <c r="BH2055" i="4" s="1"/>
  <c r="BG2055" i="4" s="1"/>
  <c r="BF2055" i="4" s="1"/>
  <c r="BE2055" i="4" s="1"/>
  <c r="BM2617" i="4"/>
  <c r="BL2617" i="4" s="1"/>
  <c r="BK2617" i="4" s="1"/>
  <c r="BJ2617" i="4" s="1"/>
  <c r="BI2617" i="4" s="1"/>
  <c r="BH2617" i="4" s="1"/>
  <c r="BG2617" i="4" s="1"/>
  <c r="BF2617" i="4" s="1"/>
  <c r="BE2617" i="4" s="1"/>
  <c r="BM2192" i="4"/>
  <c r="BL2192" i="4"/>
  <c r="BK2192" i="4" s="1"/>
  <c r="BJ2192" i="4" s="1"/>
  <c r="BI2192" i="4" s="1"/>
  <c r="BH2192" i="4" s="1"/>
  <c r="BG2192" i="4" s="1"/>
  <c r="BF2192" i="4" s="1"/>
  <c r="BE2192" i="4" s="1"/>
  <c r="BM2657" i="4"/>
  <c r="BL2657" i="4" s="1"/>
  <c r="BK2657" i="4" s="1"/>
  <c r="BJ2657" i="4" s="1"/>
  <c r="BI2657" i="4" s="1"/>
  <c r="BH2657" i="4" s="1"/>
  <c r="BG2657" i="4" s="1"/>
  <c r="BF2657" i="4" s="1"/>
  <c r="BE2657" i="4" s="1"/>
  <c r="BM2388" i="4"/>
  <c r="BL2388" i="4"/>
  <c r="BK2388" i="4" s="1"/>
  <c r="BJ2388" i="4" s="1"/>
  <c r="BI2388" i="4" s="1"/>
  <c r="BH2388" i="4" s="1"/>
  <c r="BG2388" i="4" s="1"/>
  <c r="BF2388" i="4" s="1"/>
  <c r="BE2388" i="4" s="1"/>
  <c r="BL2226" i="4"/>
  <c r="BK2226" i="4" s="1"/>
  <c r="BJ2226" i="4" s="1"/>
  <c r="BI2226" i="4" s="1"/>
  <c r="BH2226" i="4" s="1"/>
  <c r="BG2226" i="4" s="1"/>
  <c r="BF2226" i="4" s="1"/>
  <c r="BE2226" i="4" s="1"/>
  <c r="BM2226" i="4"/>
  <c r="BM2646" i="4"/>
  <c r="BL2646" i="4" s="1"/>
  <c r="BK2646" i="4" s="1"/>
  <c r="BJ2646" i="4" s="1"/>
  <c r="BI2646" i="4" s="1"/>
  <c r="BH2646" i="4" s="1"/>
  <c r="BG2646" i="4" s="1"/>
  <c r="BF2646" i="4" s="1"/>
  <c r="BE2646" i="4" s="1"/>
  <c r="BM545" i="4"/>
  <c r="BL545" i="4"/>
  <c r="BK545" i="4" s="1"/>
  <c r="BJ545" i="4" s="1"/>
  <c r="BI545" i="4" s="1"/>
  <c r="BH545" i="4" s="1"/>
  <c r="BG545" i="4" s="1"/>
  <c r="BF545" i="4" s="1"/>
  <c r="BE545" i="4" s="1"/>
  <c r="BK2384" i="4"/>
  <c r="BJ2384" i="4" s="1"/>
  <c r="BI2384" i="4" s="1"/>
  <c r="BH2384" i="4" s="1"/>
  <c r="BG2384" i="4" s="1"/>
  <c r="BF2384" i="4" s="1"/>
  <c r="BE2384" i="4" s="1"/>
  <c r="BM2384" i="4"/>
  <c r="BL2384" i="4"/>
  <c r="BG2049" i="4"/>
  <c r="BF2049" i="4" s="1"/>
  <c r="BE2049" i="4" s="1"/>
  <c r="BM2049" i="4"/>
  <c r="BL2049" i="4"/>
  <c r="BK2049" i="4" s="1"/>
  <c r="BJ2049" i="4" s="1"/>
  <c r="BI2049" i="4" s="1"/>
  <c r="BH2049" i="4" s="1"/>
  <c r="BM2512" i="4"/>
  <c r="BL2512" i="4" s="1"/>
  <c r="BK2512" i="4" s="1"/>
  <c r="BJ2512" i="4" s="1"/>
  <c r="BI2512" i="4" s="1"/>
  <c r="BH2512" i="4" s="1"/>
  <c r="BG2512" i="4" s="1"/>
  <c r="BF2512" i="4" s="1"/>
  <c r="BE2512" i="4" s="1"/>
  <c r="BM2100" i="4"/>
  <c r="BL2100" i="4" s="1"/>
  <c r="BK2100" i="4" s="1"/>
  <c r="BJ2100" i="4" s="1"/>
  <c r="BI2100" i="4" s="1"/>
  <c r="BH2100" i="4" s="1"/>
  <c r="BG2100" i="4" s="1"/>
  <c r="BF2100" i="4" s="1"/>
  <c r="BE2100" i="4" s="1"/>
  <c r="BM2515" i="4"/>
  <c r="BL2515" i="4" s="1"/>
  <c r="BK2515" i="4" s="1"/>
  <c r="BJ2515" i="4" s="1"/>
  <c r="BI2515" i="4" s="1"/>
  <c r="BH2515" i="4" s="1"/>
  <c r="BG2515" i="4" s="1"/>
  <c r="BF2515" i="4" s="1"/>
  <c r="BE2515" i="4" s="1"/>
  <c r="BM2231" i="4"/>
  <c r="BL2231" i="4" s="1"/>
  <c r="BK2231" i="4" s="1"/>
  <c r="BJ2231" i="4" s="1"/>
  <c r="BI2231" i="4"/>
  <c r="BH2231" i="4" s="1"/>
  <c r="BG2231" i="4" s="1"/>
  <c r="BF2231" i="4" s="1"/>
  <c r="BE2231" i="4" s="1"/>
  <c r="BM2098" i="4"/>
  <c r="BL2098" i="4"/>
  <c r="BK2098" i="4" s="1"/>
  <c r="BJ2098" i="4" s="1"/>
  <c r="BI2098" i="4" s="1"/>
  <c r="BH2098" i="4" s="1"/>
  <c r="BG2098" i="4" s="1"/>
  <c r="BF2098" i="4" s="1"/>
  <c r="BE2098" i="4" s="1"/>
  <c r="BM2309" i="4"/>
  <c r="BL2309" i="4" s="1"/>
  <c r="BK2309" i="4" s="1"/>
  <c r="BJ2309" i="4" s="1"/>
  <c r="BI2309" i="4" s="1"/>
  <c r="BH2309" i="4" s="1"/>
  <c r="BG2309" i="4" s="1"/>
  <c r="BF2309" i="4" s="1"/>
  <c r="BE2309" i="4" s="1"/>
  <c r="CW67" i="4"/>
  <c r="CV67" i="4" s="1"/>
  <c r="CU67" i="4" s="1"/>
  <c r="CT67" i="4" s="1"/>
  <c r="CS67" i="4" s="1"/>
  <c r="CR67" i="4" s="1"/>
  <c r="CQ67" i="4" s="1"/>
  <c r="CP67" i="4" s="1"/>
  <c r="CO67" i="4" s="1"/>
  <c r="BL2105" i="4"/>
  <c r="BK2105" i="4" s="1"/>
  <c r="BJ2105" i="4" s="1"/>
  <c r="BI2105" i="4" s="1"/>
  <c r="BH2105" i="4" s="1"/>
  <c r="BG2105" i="4" s="1"/>
  <c r="BF2105" i="4" s="1"/>
  <c r="BE2105" i="4" s="1"/>
  <c r="BM2105" i="4"/>
  <c r="BM2387" i="4"/>
  <c r="BL2387" i="4" s="1"/>
  <c r="BK2387" i="4" s="1"/>
  <c r="BJ2387" i="4" s="1"/>
  <c r="BI2387" i="4" s="1"/>
  <c r="BH2387" i="4" s="1"/>
  <c r="BG2387" i="4" s="1"/>
  <c r="BF2387" i="4" s="1"/>
  <c r="BE2387" i="4" s="1"/>
  <c r="BM2016" i="4"/>
  <c r="BL2016" i="4" s="1"/>
  <c r="BK2016" i="4" s="1"/>
  <c r="BJ2016" i="4" s="1"/>
  <c r="BI2016" i="4" s="1"/>
  <c r="BH2016" i="4" s="1"/>
  <c r="BG2016" i="4" s="1"/>
  <c r="BF2016" i="4" s="1"/>
  <c r="BE2016" i="4" s="1"/>
  <c r="BM2556" i="4"/>
  <c r="BL2556" i="4" s="1"/>
  <c r="BK2556" i="4" s="1"/>
  <c r="BJ2556" i="4" s="1"/>
  <c r="BI2556" i="4" s="1"/>
  <c r="BH2556" i="4" s="1"/>
  <c r="BG2556" i="4" s="1"/>
  <c r="BF2556" i="4" s="1"/>
  <c r="BE2556" i="4" s="1"/>
  <c r="BM2264" i="4"/>
  <c r="BL2264" i="4" s="1"/>
  <c r="BK2264" i="4" s="1"/>
  <c r="BJ2264" i="4" s="1"/>
  <c r="BI2264" i="4" s="1"/>
  <c r="BH2264" i="4" s="1"/>
  <c r="BG2264" i="4" s="1"/>
  <c r="BF2264" i="4" s="1"/>
  <c r="BE2264" i="4" s="1"/>
  <c r="BM2139" i="4"/>
  <c r="BL2139" i="4" s="1"/>
  <c r="BK2139" i="4" s="1"/>
  <c r="BJ2139" i="4" s="1"/>
  <c r="BI2139" i="4" s="1"/>
  <c r="BH2139" i="4" s="1"/>
  <c r="BG2139" i="4" s="1"/>
  <c r="BF2139" i="4" s="1"/>
  <c r="BE2139" i="4" s="1"/>
  <c r="BM2347" i="4"/>
  <c r="BL2347" i="4" s="1"/>
  <c r="BK2347" i="4" s="1"/>
  <c r="BJ2347" i="4" s="1"/>
  <c r="BI2347" i="4" s="1"/>
  <c r="BH2347" i="4" s="1"/>
  <c r="BG2347" i="4" s="1"/>
  <c r="BF2347" i="4" s="1"/>
  <c r="BE2347" i="4" s="1"/>
  <c r="BM2334" i="4"/>
  <c r="BL2334" i="4" s="1"/>
  <c r="BK2334" i="4" s="1"/>
  <c r="BJ2334" i="4" s="1"/>
  <c r="BI2334" i="4" s="1"/>
  <c r="BH2334" i="4" s="1"/>
  <c r="BG2334" i="4" s="1"/>
  <c r="BF2334" i="4" s="1"/>
  <c r="BE2334" i="4" s="1"/>
  <c r="CW232" i="4"/>
  <c r="CV232" i="4" s="1"/>
  <c r="CU232" i="4" s="1"/>
  <c r="CT232" i="4" s="1"/>
  <c r="CS232" i="4" s="1"/>
  <c r="CR232" i="4" s="1"/>
  <c r="CQ232" i="4" s="1"/>
  <c r="CP232" i="4" s="1"/>
  <c r="CO232" i="4" s="1"/>
  <c r="BL2198" i="4"/>
  <c r="BK2198" i="4" s="1"/>
  <c r="BJ2198" i="4" s="1"/>
  <c r="BI2198" i="4" s="1"/>
  <c r="BH2198" i="4" s="1"/>
  <c r="BG2198" i="4" s="1"/>
  <c r="BF2198" i="4" s="1"/>
  <c r="BE2198" i="4" s="1"/>
  <c r="BM2198" i="4"/>
  <c r="BM2704" i="4"/>
  <c r="BL2704" i="4" s="1"/>
  <c r="BK2704" i="4" s="1"/>
  <c r="BJ2704" i="4" s="1"/>
  <c r="BI2704" i="4" s="1"/>
  <c r="BH2704" i="4" s="1"/>
  <c r="BG2704" i="4" s="1"/>
  <c r="BF2704" i="4" s="1"/>
  <c r="BE2704" i="4" s="1"/>
  <c r="BM2530" i="4"/>
  <c r="BL2530" i="4" s="1"/>
  <c r="BK2530" i="4" s="1"/>
  <c r="BJ2530" i="4" s="1"/>
  <c r="BI2530" i="4" s="1"/>
  <c r="BH2530" i="4" s="1"/>
  <c r="BG2530" i="4" s="1"/>
  <c r="BF2530" i="4" s="1"/>
  <c r="BE2530" i="4" s="1"/>
  <c r="BM2393" i="4"/>
  <c r="BL2393" i="4" s="1"/>
  <c r="BK2393" i="4" s="1"/>
  <c r="BJ2393" i="4" s="1"/>
  <c r="BI2393" i="4" s="1"/>
  <c r="BH2393" i="4" s="1"/>
  <c r="BG2393" i="4" s="1"/>
  <c r="BF2393" i="4" s="1"/>
  <c r="BE2393" i="4" s="1"/>
  <c r="BM2618" i="4"/>
  <c r="BL2618" i="4" s="1"/>
  <c r="BK2618" i="4" s="1"/>
  <c r="BJ2618" i="4" s="1"/>
  <c r="BI2618" i="4" s="1"/>
  <c r="BH2618" i="4" s="1"/>
  <c r="BG2618" i="4" s="1"/>
  <c r="BF2618" i="4" s="1"/>
  <c r="BE2618" i="4" s="1"/>
  <c r="CW247" i="4"/>
  <c r="CV247" i="4" s="1"/>
  <c r="CU247" i="4" s="1"/>
  <c r="CT247" i="4" s="1"/>
  <c r="CS247" i="4" s="1"/>
  <c r="CR247" i="4" s="1"/>
  <c r="CQ247" i="4" s="1"/>
  <c r="CP247" i="4" s="1"/>
  <c r="CO247" i="4" s="1"/>
  <c r="CW84" i="4"/>
  <c r="CV84" i="4" s="1"/>
  <c r="CU84" i="4" s="1"/>
  <c r="CT84" i="4" s="1"/>
  <c r="CS84" i="4" s="1"/>
  <c r="CR84" i="4" s="1"/>
  <c r="CQ84" i="4" s="1"/>
  <c r="CP84" i="4" s="1"/>
  <c r="CO84" i="4" s="1"/>
  <c r="CV160" i="4"/>
  <c r="CU160" i="4" s="1"/>
  <c r="CT160" i="4" s="1"/>
  <c r="CS160" i="4" s="1"/>
  <c r="CR160" i="4" s="1"/>
  <c r="CQ160" i="4" s="1"/>
  <c r="CP160" i="4" s="1"/>
  <c r="CO160" i="4" s="1"/>
  <c r="CW160" i="4"/>
  <c r="CW6" i="4"/>
  <c r="CV6" i="4" s="1"/>
  <c r="CU6" i="4" s="1"/>
  <c r="CT6" i="4" s="1"/>
  <c r="CS6" i="4" s="1"/>
  <c r="CR6" i="4" s="1"/>
  <c r="CQ6" i="4" s="1"/>
  <c r="CP6" i="4" s="1"/>
  <c r="CO6" i="4" s="1"/>
  <c r="BC656" i="4"/>
  <c r="BB656" i="4"/>
  <c r="BD656" i="4"/>
  <c r="BC426" i="4"/>
  <c r="BB426" i="4"/>
  <c r="BD426" i="4"/>
  <c r="BM2332" i="4"/>
  <c r="BL2332" i="4" s="1"/>
  <c r="BK2332" i="4" s="1"/>
  <c r="BJ2332" i="4" s="1"/>
  <c r="BI2332" i="4" s="1"/>
  <c r="BH2332" i="4" s="1"/>
  <c r="BG2332" i="4" s="1"/>
  <c r="BF2332" i="4" s="1"/>
  <c r="BE2332" i="4" s="1"/>
  <c r="BM2374" i="4"/>
  <c r="BL2374" i="4" s="1"/>
  <c r="BK2374" i="4" s="1"/>
  <c r="BJ2374" i="4" s="1"/>
  <c r="BI2374" i="4" s="1"/>
  <c r="BH2374" i="4" s="1"/>
  <c r="BG2374" i="4" s="1"/>
  <c r="BF2374" i="4" s="1"/>
  <c r="BE2374" i="4" s="1"/>
  <c r="BM2700" i="4"/>
  <c r="BL2700" i="4" s="1"/>
  <c r="BK2700" i="4" s="1"/>
  <c r="BJ2700" i="4" s="1"/>
  <c r="BI2700" i="4" s="1"/>
  <c r="BH2700" i="4" s="1"/>
  <c r="BG2700" i="4" s="1"/>
  <c r="BF2700" i="4" s="1"/>
  <c r="BE2700" i="4" s="1"/>
  <c r="BM2493" i="4"/>
  <c r="BL2493" i="4" s="1"/>
  <c r="BK2493" i="4" s="1"/>
  <c r="BJ2493" i="4" s="1"/>
  <c r="BI2493" i="4" s="1"/>
  <c r="BH2493" i="4" s="1"/>
  <c r="BG2493" i="4" s="1"/>
  <c r="BF2493" i="4" s="1"/>
  <c r="BE2493" i="4" s="1"/>
  <c r="BM2718" i="4"/>
  <c r="BL2718" i="4" s="1"/>
  <c r="BK2718" i="4" s="1"/>
  <c r="BJ2718" i="4" s="1"/>
  <c r="BI2718" i="4" s="1"/>
  <c r="BH2718" i="4" s="1"/>
  <c r="BG2718" i="4" s="1"/>
  <c r="BF2718" i="4" s="1"/>
  <c r="BE2718" i="4" s="1"/>
  <c r="CW222" i="4"/>
  <c r="CV222" i="4"/>
  <c r="CU222" i="4" s="1"/>
  <c r="CT222" i="4" s="1"/>
  <c r="CS222" i="4" s="1"/>
  <c r="CR222" i="4" s="1"/>
  <c r="CQ222" i="4" s="1"/>
  <c r="CP222" i="4" s="1"/>
  <c r="CO222" i="4" s="1"/>
  <c r="BM2715" i="4"/>
  <c r="BL2715" i="4" s="1"/>
  <c r="BK2715" i="4" s="1"/>
  <c r="BJ2715" i="4" s="1"/>
  <c r="BI2715" i="4" s="1"/>
  <c r="BH2715" i="4" s="1"/>
  <c r="BG2715" i="4" s="1"/>
  <c r="BF2715" i="4" s="1"/>
  <c r="BE2715" i="4" s="1"/>
  <c r="CW120" i="4"/>
  <c r="CV120" i="4" s="1"/>
  <c r="CU120" i="4" s="1"/>
  <c r="CT120" i="4" s="1"/>
  <c r="CS120" i="4" s="1"/>
  <c r="CR120" i="4" s="1"/>
  <c r="CQ120" i="4" s="1"/>
  <c r="CP120" i="4" s="1"/>
  <c r="CO120" i="4" s="1"/>
  <c r="BD600" i="4"/>
  <c r="BB600" i="4"/>
  <c r="BC600" i="4"/>
  <c r="BM627" i="4"/>
  <c r="BL627" i="4" s="1"/>
  <c r="BK627" i="4" s="1"/>
  <c r="BJ627" i="4" s="1"/>
  <c r="BI627" i="4" s="1"/>
  <c r="BH627" i="4" s="1"/>
  <c r="BG627" i="4" s="1"/>
  <c r="BF627" i="4" s="1"/>
  <c r="BE627" i="4" s="1"/>
  <c r="BM190" i="4"/>
  <c r="BL190" i="4" s="1"/>
  <c r="BK190" i="4" s="1"/>
  <c r="BJ190" i="4" s="1"/>
  <c r="BI190" i="4" s="1"/>
  <c r="BH190" i="4" s="1"/>
  <c r="BG190" i="4" s="1"/>
  <c r="BF190" i="4" s="1"/>
  <c r="BE190" i="4" s="1"/>
  <c r="BM2559" i="4"/>
  <c r="BL2559" i="4" s="1"/>
  <c r="BK2559" i="4" s="1"/>
  <c r="BJ2559" i="4" s="1"/>
  <c r="BI2559" i="4" s="1"/>
  <c r="BH2559" i="4" s="1"/>
  <c r="BG2559" i="4" s="1"/>
  <c r="BF2559" i="4" s="1"/>
  <c r="BE2559" i="4" s="1"/>
  <c r="BM2474" i="4"/>
  <c r="BL2474" i="4" s="1"/>
  <c r="BK2474" i="4" s="1"/>
  <c r="BJ2474" i="4" s="1"/>
  <c r="BI2474" i="4" s="1"/>
  <c r="BH2474" i="4" s="1"/>
  <c r="BG2474" i="4" s="1"/>
  <c r="BF2474" i="4" s="1"/>
  <c r="BE2474" i="4" s="1"/>
  <c r="BM2337" i="4"/>
  <c r="BL2337" i="4" s="1"/>
  <c r="BK2337" i="4" s="1"/>
  <c r="BJ2337" i="4" s="1"/>
  <c r="BI2337" i="4" s="1"/>
  <c r="BH2337" i="4" s="1"/>
  <c r="BG2337" i="4" s="1"/>
  <c r="BF2337" i="4" s="1"/>
  <c r="BE2337" i="4" s="1"/>
  <c r="BM2593" i="4"/>
  <c r="BL2593" i="4" s="1"/>
  <c r="BK2593" i="4" s="1"/>
  <c r="BJ2593" i="4" s="1"/>
  <c r="BI2593" i="4" s="1"/>
  <c r="BH2593" i="4" s="1"/>
  <c r="BG2593" i="4" s="1"/>
  <c r="BF2593" i="4" s="1"/>
  <c r="BE2593" i="4" s="1"/>
  <c r="BM2721" i="4"/>
  <c r="BL2721" i="4" s="1"/>
  <c r="BK2721" i="4" s="1"/>
  <c r="BJ2721" i="4" s="1"/>
  <c r="BI2721" i="4" s="1"/>
  <c r="BH2721" i="4" s="1"/>
  <c r="BG2721" i="4" s="1"/>
  <c r="BF2721" i="4" s="1"/>
  <c r="BE2721" i="4" s="1"/>
  <c r="CT195" i="4"/>
  <c r="CS195" i="4" s="1"/>
  <c r="CR195" i="4" s="1"/>
  <c r="CQ195" i="4" s="1"/>
  <c r="CP195" i="4" s="1"/>
  <c r="CO195" i="4" s="1"/>
  <c r="CW195" i="4"/>
  <c r="CV195" i="4" s="1"/>
  <c r="CU195" i="4" s="1"/>
  <c r="CW57" i="4"/>
  <c r="CV57" i="4"/>
  <c r="CU57" i="4" s="1"/>
  <c r="CT57" i="4" s="1"/>
  <c r="CS57" i="4" s="1"/>
  <c r="CR57" i="4" s="1"/>
  <c r="CQ57" i="4" s="1"/>
  <c r="CP57" i="4" s="1"/>
  <c r="CO57" i="4" s="1"/>
  <c r="CW13" i="4"/>
  <c r="CV13" i="4" s="1"/>
  <c r="CU13" i="4" s="1"/>
  <c r="CT13" i="4" s="1"/>
  <c r="CS13" i="4"/>
  <c r="CR13" i="4" s="1"/>
  <c r="CQ13" i="4" s="1"/>
  <c r="CP13" i="4" s="1"/>
  <c r="CO13" i="4" s="1"/>
  <c r="BB655" i="4"/>
  <c r="BD655" i="4"/>
  <c r="BC655" i="4"/>
  <c r="BM482" i="4"/>
  <c r="BL482" i="4" s="1"/>
  <c r="BK482" i="4"/>
  <c r="BJ482" i="4" s="1"/>
  <c r="BI482" i="4" s="1"/>
  <c r="BH482" i="4" s="1"/>
  <c r="BG482" i="4" s="1"/>
  <c r="BF482" i="4" s="1"/>
  <c r="BE482" i="4" s="1"/>
  <c r="CU154" i="4"/>
  <c r="CT154" i="4" s="1"/>
  <c r="CS154" i="4" s="1"/>
  <c r="CR154" i="4" s="1"/>
  <c r="CQ154" i="4" s="1"/>
  <c r="CP154" i="4" s="1"/>
  <c r="CO154" i="4" s="1"/>
  <c r="CW154" i="4"/>
  <c r="CV154" i="4"/>
  <c r="BM689" i="4"/>
  <c r="BL689" i="4" s="1"/>
  <c r="BK689" i="4" s="1"/>
  <c r="BJ689" i="4" s="1"/>
  <c r="BI689" i="4" s="1"/>
  <c r="BH689" i="4" s="1"/>
  <c r="BG689" i="4" s="1"/>
  <c r="BF689" i="4" s="1"/>
  <c r="BE689" i="4" s="1"/>
  <c r="BM588" i="4"/>
  <c r="BL588" i="4" s="1"/>
  <c r="BK588" i="4" s="1"/>
  <c r="BJ588" i="4" s="1"/>
  <c r="BI588" i="4" s="1"/>
  <c r="BH588" i="4" s="1"/>
  <c r="BG588" i="4" s="1"/>
  <c r="BF588" i="4" s="1"/>
  <c r="BE588" i="4" s="1"/>
  <c r="BM439" i="4"/>
  <c r="BL439" i="4" s="1"/>
  <c r="BK439" i="4" s="1"/>
  <c r="BJ439" i="4" s="1"/>
  <c r="BI439" i="4" s="1"/>
  <c r="BH439" i="4" s="1"/>
  <c r="BG439" i="4" s="1"/>
  <c r="BF439" i="4" s="1"/>
  <c r="BE439" i="4" s="1"/>
  <c r="BM2278" i="4"/>
  <c r="BL2278" i="4" s="1"/>
  <c r="BK2278" i="4" s="1"/>
  <c r="BJ2278" i="4" s="1"/>
  <c r="BI2278" i="4" s="1"/>
  <c r="BH2278" i="4" s="1"/>
  <c r="BG2278" i="4" s="1"/>
  <c r="BF2278" i="4" s="1"/>
  <c r="BE2278" i="4" s="1"/>
  <c r="BL2354" i="4"/>
  <c r="BK2354" i="4" s="1"/>
  <c r="BJ2354" i="4" s="1"/>
  <c r="BI2354" i="4" s="1"/>
  <c r="BH2354" i="4" s="1"/>
  <c r="BG2354" i="4" s="1"/>
  <c r="BF2354" i="4" s="1"/>
  <c r="BE2354" i="4" s="1"/>
  <c r="BM2354" i="4"/>
  <c r="BM2637" i="4"/>
  <c r="BL2637" i="4" s="1"/>
  <c r="BK2637" i="4" s="1"/>
  <c r="BJ2637" i="4" s="1"/>
  <c r="BI2637" i="4" s="1"/>
  <c r="BH2637" i="4" s="1"/>
  <c r="BG2637" i="4" s="1"/>
  <c r="BF2637" i="4" s="1"/>
  <c r="BE2637" i="4" s="1"/>
  <c r="BM2473" i="4"/>
  <c r="BL2473" i="4" s="1"/>
  <c r="BK2473" i="4" s="1"/>
  <c r="BJ2473" i="4" s="1"/>
  <c r="BI2473" i="4" s="1"/>
  <c r="BH2473" i="4" s="1"/>
  <c r="BG2473" i="4" s="1"/>
  <c r="BF2473" i="4" s="1"/>
  <c r="BE2473" i="4" s="1"/>
  <c r="BM2698" i="4"/>
  <c r="BL2698" i="4" s="1"/>
  <c r="BK2698" i="4" s="1"/>
  <c r="BJ2698" i="4" s="1"/>
  <c r="BI2698" i="4" s="1"/>
  <c r="BH2698" i="4" s="1"/>
  <c r="BG2698" i="4" s="1"/>
  <c r="BF2698" i="4" s="1"/>
  <c r="BE2698" i="4" s="1"/>
  <c r="CW227" i="4"/>
  <c r="CV227" i="4" s="1"/>
  <c r="CU227" i="4" s="1"/>
  <c r="CT227" i="4" s="1"/>
  <c r="CS227" i="4" s="1"/>
  <c r="CR227" i="4" s="1"/>
  <c r="CQ227" i="4" s="1"/>
  <c r="CP227" i="4" s="1"/>
  <c r="CO227" i="4" s="1"/>
  <c r="BL2683" i="4"/>
  <c r="BK2683" i="4" s="1"/>
  <c r="BJ2683" i="4" s="1"/>
  <c r="BI2683" i="4" s="1"/>
  <c r="BH2683" i="4" s="1"/>
  <c r="BG2683" i="4" s="1"/>
  <c r="BF2683" i="4" s="1"/>
  <c r="BE2683" i="4" s="1"/>
  <c r="BM2683" i="4"/>
  <c r="CV128" i="4"/>
  <c r="CU128" i="4" s="1"/>
  <c r="CT128" i="4" s="1"/>
  <c r="CS128" i="4" s="1"/>
  <c r="CR128" i="4" s="1"/>
  <c r="CQ128" i="4" s="1"/>
  <c r="CP128" i="4" s="1"/>
  <c r="CO128" i="4" s="1"/>
  <c r="CW128" i="4"/>
  <c r="BM544" i="4"/>
  <c r="BL544" i="4"/>
  <c r="BK544" i="4" s="1"/>
  <c r="BJ544" i="4" s="1"/>
  <c r="BI544" i="4" s="1"/>
  <c r="BH544" i="4" s="1"/>
  <c r="BG544" i="4" s="1"/>
  <c r="BF544" i="4" s="1"/>
  <c r="BE544" i="4" s="1"/>
  <c r="BM496" i="4"/>
  <c r="BL496" i="4" s="1"/>
  <c r="BK496" i="4" s="1"/>
  <c r="BJ496" i="4" s="1"/>
  <c r="BI496" i="4" s="1"/>
  <c r="BH496" i="4" s="1"/>
  <c r="BG496" i="4" s="1"/>
  <c r="BF496" i="4" s="1"/>
  <c r="BE496" i="4" s="1"/>
  <c r="BB276" i="4"/>
  <c r="BC276" i="4"/>
  <c r="BD276" i="4"/>
  <c r="BG2523" i="4"/>
  <c r="BF2523" i="4" s="1"/>
  <c r="BE2523" i="4" s="1"/>
  <c r="BM2523" i="4"/>
  <c r="BL2523" i="4" s="1"/>
  <c r="BK2523" i="4" s="1"/>
  <c r="BJ2523" i="4" s="1"/>
  <c r="BI2523" i="4" s="1"/>
  <c r="BH2523" i="4" s="1"/>
  <c r="BM2422" i="4"/>
  <c r="BL2422" i="4" s="1"/>
  <c r="BK2422" i="4" s="1"/>
  <c r="BJ2422" i="4" s="1"/>
  <c r="BI2422" i="4" s="1"/>
  <c r="BH2422" i="4" s="1"/>
  <c r="BG2422" i="4" s="1"/>
  <c r="BF2422" i="4" s="1"/>
  <c r="BE2422" i="4" s="1"/>
  <c r="BL2673" i="4"/>
  <c r="BK2673" i="4"/>
  <c r="BJ2673" i="4" s="1"/>
  <c r="BI2673" i="4" s="1"/>
  <c r="BH2673" i="4" s="1"/>
  <c r="BG2673" i="4" s="1"/>
  <c r="BF2673" i="4" s="1"/>
  <c r="BE2673" i="4" s="1"/>
  <c r="BM2673" i="4"/>
  <c r="BM2541" i="4"/>
  <c r="BL2541" i="4" s="1"/>
  <c r="BK2541" i="4" s="1"/>
  <c r="BJ2541" i="4" s="1"/>
  <c r="BI2541" i="4" s="1"/>
  <c r="BH2541" i="4" s="1"/>
  <c r="BG2541" i="4" s="1"/>
  <c r="BF2541" i="4" s="1"/>
  <c r="BE2541" i="4" s="1"/>
  <c r="CW96" i="4"/>
  <c r="CV96" i="4" s="1"/>
  <c r="CU96" i="4" s="1"/>
  <c r="CT96" i="4" s="1"/>
  <c r="CS96" i="4" s="1"/>
  <c r="CR96" i="4" s="1"/>
  <c r="CQ96" i="4" s="1"/>
  <c r="CP96" i="4" s="1"/>
  <c r="CO96" i="4" s="1"/>
  <c r="CW210" i="4"/>
  <c r="CV210" i="4" s="1"/>
  <c r="CU210" i="4" s="1"/>
  <c r="CT210" i="4" s="1"/>
  <c r="CS210" i="4" s="1"/>
  <c r="CR210" i="4" s="1"/>
  <c r="CQ210" i="4" s="1"/>
  <c r="CP210" i="4" s="1"/>
  <c r="CO210" i="4" s="1"/>
  <c r="CW76" i="4"/>
  <c r="CV76" i="4" s="1"/>
  <c r="CU76" i="4" s="1"/>
  <c r="CT76" i="4" s="1"/>
  <c r="CS76" i="4" s="1"/>
  <c r="CR76" i="4" s="1"/>
  <c r="CQ76" i="4" s="1"/>
  <c r="CP76" i="4" s="1"/>
  <c r="CO76" i="4" s="1"/>
  <c r="CW91" i="4"/>
  <c r="CV91" i="4" s="1"/>
  <c r="CU91" i="4" s="1"/>
  <c r="CT91" i="4" s="1"/>
  <c r="CS91" i="4" s="1"/>
  <c r="CR91" i="4" s="1"/>
  <c r="CQ91" i="4" s="1"/>
  <c r="CP91" i="4" s="1"/>
  <c r="CO91" i="4" s="1"/>
  <c r="BD580" i="4"/>
  <c r="BB580" i="4"/>
  <c r="BC580" i="4"/>
  <c r="BB558" i="4"/>
  <c r="BC558" i="4"/>
  <c r="BD558" i="4"/>
  <c r="BB67" i="4"/>
  <c r="BC67" i="4"/>
  <c r="BD67" i="4"/>
  <c r="BM2575" i="4"/>
  <c r="BL2575" i="4" s="1"/>
  <c r="BK2575" i="4" s="1"/>
  <c r="BJ2575" i="4" s="1"/>
  <c r="BI2575" i="4" s="1"/>
  <c r="BH2575" i="4" s="1"/>
  <c r="BG2575" i="4" s="1"/>
  <c r="BF2575" i="4" s="1"/>
  <c r="BE2575" i="4" s="1"/>
  <c r="BM2490" i="4"/>
  <c r="BL2490" i="4" s="1"/>
  <c r="BK2490" i="4" s="1"/>
  <c r="BJ2490" i="4" s="1"/>
  <c r="BI2490" i="4" s="1"/>
  <c r="BH2490" i="4" s="1"/>
  <c r="BG2490" i="4" s="1"/>
  <c r="BF2490" i="4" s="1"/>
  <c r="BE2490" i="4" s="1"/>
  <c r="BL2353" i="4"/>
  <c r="BK2353" i="4" s="1"/>
  <c r="BJ2353" i="4" s="1"/>
  <c r="BI2353" i="4" s="1"/>
  <c r="BH2353" i="4" s="1"/>
  <c r="BG2353" i="4" s="1"/>
  <c r="BF2353" i="4" s="1"/>
  <c r="BE2353" i="4" s="1"/>
  <c r="BM2353" i="4"/>
  <c r="BM2696" i="4"/>
  <c r="BL2696" i="4" s="1"/>
  <c r="BK2696" i="4" s="1"/>
  <c r="BJ2696" i="4" s="1"/>
  <c r="BI2696" i="4" s="1"/>
  <c r="BH2696" i="4" s="1"/>
  <c r="BG2696" i="4" s="1"/>
  <c r="BF2696" i="4" s="1"/>
  <c r="BE2696" i="4" s="1"/>
  <c r="BM2737" i="4"/>
  <c r="BL2737" i="4"/>
  <c r="BK2737" i="4" s="1"/>
  <c r="BJ2737" i="4" s="1"/>
  <c r="BI2737" i="4" s="1"/>
  <c r="BH2737" i="4" s="1"/>
  <c r="BG2737" i="4" s="1"/>
  <c r="BF2737" i="4" s="1"/>
  <c r="BE2737" i="4" s="1"/>
  <c r="CW191" i="4"/>
  <c r="CV191" i="4" s="1"/>
  <c r="CU191" i="4" s="1"/>
  <c r="CT191" i="4" s="1"/>
  <c r="CS191" i="4" s="1"/>
  <c r="CR191" i="4" s="1"/>
  <c r="CQ191" i="4" s="1"/>
  <c r="CP191" i="4" s="1"/>
  <c r="CO191" i="4" s="1"/>
  <c r="CW41" i="4"/>
  <c r="CV41" i="4" s="1"/>
  <c r="CU41" i="4" s="1"/>
  <c r="CT41" i="4" s="1"/>
  <c r="CS41" i="4" s="1"/>
  <c r="CR41" i="4" s="1"/>
  <c r="CQ41" i="4" s="1"/>
  <c r="CP41" i="4" s="1"/>
  <c r="CO41" i="4" s="1"/>
  <c r="CW23" i="4"/>
  <c r="CV23" i="4" s="1"/>
  <c r="CU23" i="4" s="1"/>
  <c r="CT23" i="4" s="1"/>
  <c r="CS23" i="4" s="1"/>
  <c r="CR23" i="4" s="1"/>
  <c r="CQ23" i="4" s="1"/>
  <c r="CP23" i="4" s="1"/>
  <c r="CO23" i="4" s="1"/>
  <c r="BM484" i="4"/>
  <c r="BL484" i="4" s="1"/>
  <c r="BK484" i="4" s="1"/>
  <c r="BJ484" i="4" s="1"/>
  <c r="BI484" i="4" s="1"/>
  <c r="BH484" i="4" s="1"/>
  <c r="BG484" i="4" s="1"/>
  <c r="BF484" i="4" s="1"/>
  <c r="BE484" i="4" s="1"/>
  <c r="BM498" i="4"/>
  <c r="BL498" i="4" s="1"/>
  <c r="BK498" i="4" s="1"/>
  <c r="BJ498" i="4" s="1"/>
  <c r="BI498" i="4" s="1"/>
  <c r="BH498" i="4" s="1"/>
  <c r="BG498" i="4" s="1"/>
  <c r="BF498" i="4" s="1"/>
  <c r="BE498" i="4" s="1"/>
  <c r="CW190" i="4"/>
  <c r="CV190" i="4" s="1"/>
  <c r="CU190" i="4" s="1"/>
  <c r="CT190" i="4" s="1"/>
  <c r="CS190" i="4" s="1"/>
  <c r="CR190" i="4" s="1"/>
  <c r="CQ190" i="4" s="1"/>
  <c r="CP190" i="4" s="1"/>
  <c r="CO190" i="4" s="1"/>
  <c r="BM2751" i="4"/>
  <c r="BL2751" i="4" s="1"/>
  <c r="BK2751" i="4" s="1"/>
  <c r="BJ2751" i="4" s="1"/>
  <c r="BI2751" i="4" s="1"/>
  <c r="BH2751" i="4" s="1"/>
  <c r="BG2751" i="4" s="1"/>
  <c r="BF2751" i="4" s="1"/>
  <c r="BE2751" i="4" s="1"/>
  <c r="CW150" i="4"/>
  <c r="CV150" i="4" s="1"/>
  <c r="CU150" i="4" s="1"/>
  <c r="CT150" i="4" s="1"/>
  <c r="CS150" i="4" s="1"/>
  <c r="CR150" i="4" s="1"/>
  <c r="CQ150" i="4" s="1"/>
  <c r="CP150" i="4" s="1"/>
  <c r="CO150" i="4" s="1"/>
  <c r="CV31" i="4"/>
  <c r="CU31" i="4" s="1"/>
  <c r="CT31" i="4" s="1"/>
  <c r="CS31" i="4" s="1"/>
  <c r="CR31" i="4" s="1"/>
  <c r="CQ31" i="4" s="1"/>
  <c r="CP31" i="4" s="1"/>
  <c r="CO31" i="4" s="1"/>
  <c r="CW31" i="4"/>
  <c r="BM671" i="4"/>
  <c r="BL671" i="4" s="1"/>
  <c r="BK671" i="4" s="1"/>
  <c r="BJ671" i="4" s="1"/>
  <c r="BI671" i="4" s="1"/>
  <c r="BH671" i="4" s="1"/>
  <c r="BG671" i="4" s="1"/>
  <c r="BF671" i="4" s="1"/>
  <c r="BE671" i="4" s="1"/>
  <c r="BM609" i="4"/>
  <c r="BL609" i="4" s="1"/>
  <c r="BK609" i="4" s="1"/>
  <c r="BJ609" i="4" s="1"/>
  <c r="BI609" i="4" s="1"/>
  <c r="BH609" i="4" s="1"/>
  <c r="BG609" i="4" s="1"/>
  <c r="BF609" i="4" s="1"/>
  <c r="BE609" i="4" s="1"/>
  <c r="BB595" i="4"/>
  <c r="BC595" i="4"/>
  <c r="BD595" i="4"/>
  <c r="BM471" i="4"/>
  <c r="BL471" i="4" s="1"/>
  <c r="BK471" i="4" s="1"/>
  <c r="BJ471" i="4" s="1"/>
  <c r="BI471" i="4" s="1"/>
  <c r="BH471" i="4" s="1"/>
  <c r="BG471" i="4" s="1"/>
  <c r="BF471" i="4" s="1"/>
  <c r="BE471" i="4" s="1"/>
  <c r="BD305" i="4"/>
  <c r="BC305" i="4"/>
  <c r="BB305" i="4"/>
  <c r="BM118" i="4"/>
  <c r="BL118" i="4" s="1"/>
  <c r="BK118" i="4" s="1"/>
  <c r="BJ118" i="4"/>
  <c r="BI118" i="4" s="1"/>
  <c r="BH118" i="4" s="1"/>
  <c r="BG118" i="4" s="1"/>
  <c r="BF118" i="4" s="1"/>
  <c r="BE118" i="4" s="1"/>
  <c r="CW94" i="4"/>
  <c r="CV94" i="4" s="1"/>
  <c r="CU94" i="4" s="1"/>
  <c r="CT94" i="4" s="1"/>
  <c r="CS94" i="4" s="1"/>
  <c r="CR94" i="4" s="1"/>
  <c r="CQ94" i="4" s="1"/>
  <c r="CP94" i="4" s="1"/>
  <c r="CO94" i="4" s="1"/>
  <c r="CW71" i="4"/>
  <c r="CV71" i="4" s="1"/>
  <c r="CU71" i="4" s="1"/>
  <c r="CT71" i="4" s="1"/>
  <c r="CS71" i="4" s="1"/>
  <c r="CR71" i="4" s="1"/>
  <c r="CQ71" i="4" s="1"/>
  <c r="CP71" i="4" s="1"/>
  <c r="CO71" i="4" s="1"/>
  <c r="CW133" i="4"/>
  <c r="CV133" i="4" s="1"/>
  <c r="CU133" i="4" s="1"/>
  <c r="CT133" i="4" s="1"/>
  <c r="CS133" i="4" s="1"/>
  <c r="CR133" i="4" s="1"/>
  <c r="CQ133" i="4" s="1"/>
  <c r="CP133" i="4" s="1"/>
  <c r="CO133" i="4" s="1"/>
  <c r="CW19" i="4"/>
  <c r="CV19" i="4" s="1"/>
  <c r="CU19" i="4" s="1"/>
  <c r="CT19" i="4" s="1"/>
  <c r="CS19" i="4" s="1"/>
  <c r="CR19" i="4" s="1"/>
  <c r="CQ19" i="4" s="1"/>
  <c r="CP19" i="4" s="1"/>
  <c r="CO19" i="4" s="1"/>
  <c r="BM665" i="4"/>
  <c r="BL665" i="4" s="1"/>
  <c r="BK665" i="4" s="1"/>
  <c r="BJ665" i="4" s="1"/>
  <c r="BI665" i="4" s="1"/>
  <c r="BH665" i="4" s="1"/>
  <c r="BG665" i="4" s="1"/>
  <c r="BF665" i="4" s="1"/>
  <c r="BE665" i="4" s="1"/>
  <c r="BM642" i="4"/>
  <c r="BL642" i="4" s="1"/>
  <c r="BK642" i="4" s="1"/>
  <c r="BJ642" i="4" s="1"/>
  <c r="BI642" i="4" s="1"/>
  <c r="BH642" i="4" s="1"/>
  <c r="BG642" i="4" s="1"/>
  <c r="BF642" i="4" s="1"/>
  <c r="BE642" i="4" s="1"/>
  <c r="BB598" i="4"/>
  <c r="BC598" i="4"/>
  <c r="BD598" i="4"/>
  <c r="BD429" i="4"/>
  <c r="BB429" i="4"/>
  <c r="BC429" i="4"/>
  <c r="BD270" i="4"/>
  <c r="BB270" i="4"/>
  <c r="BA270" i="4" s="1"/>
  <c r="BC270" i="4"/>
  <c r="BC98" i="4"/>
  <c r="BB98" i="4"/>
  <c r="BD98" i="4"/>
  <c r="BC232" i="4"/>
  <c r="BB232" i="4"/>
  <c r="BD232" i="4"/>
  <c r="BL42" i="4"/>
  <c r="BK42" i="4" s="1"/>
  <c r="BJ42" i="4" s="1"/>
  <c r="BI42" i="4" s="1"/>
  <c r="BH42" i="4" s="1"/>
  <c r="BG42" i="4" s="1"/>
  <c r="BF42" i="4" s="1"/>
  <c r="BE42" i="4" s="1"/>
  <c r="BM42" i="4"/>
  <c r="BG2731" i="4"/>
  <c r="BF2731" i="4" s="1"/>
  <c r="BE2731" i="4" s="1"/>
  <c r="BM2731" i="4"/>
  <c r="BL2731" i="4" s="1"/>
  <c r="BK2731" i="4" s="1"/>
  <c r="BJ2731" i="4" s="1"/>
  <c r="BI2731" i="4" s="1"/>
  <c r="BH2731" i="4" s="1"/>
  <c r="CW155" i="4"/>
  <c r="CV155" i="4" s="1"/>
  <c r="CU155" i="4" s="1"/>
  <c r="CT155" i="4" s="1"/>
  <c r="CS155" i="4" s="1"/>
  <c r="CR155" i="4" s="1"/>
  <c r="CQ155" i="4" s="1"/>
  <c r="CP155" i="4" s="1"/>
  <c r="CO155" i="4" s="1"/>
  <c r="CW51" i="4"/>
  <c r="CV51" i="4" s="1"/>
  <c r="CU51" i="4" s="1"/>
  <c r="CT51" i="4" s="1"/>
  <c r="CS51" i="4" s="1"/>
  <c r="CR51" i="4" s="1"/>
  <c r="CQ51" i="4" s="1"/>
  <c r="CP51" i="4" s="1"/>
  <c r="CO51" i="4" s="1"/>
  <c r="BM633" i="4"/>
  <c r="BL633" i="4" s="1"/>
  <c r="BK633" i="4" s="1"/>
  <c r="BJ633" i="4" s="1"/>
  <c r="BI633" i="4" s="1"/>
  <c r="BH633" i="4" s="1"/>
  <c r="BG633" i="4" s="1"/>
  <c r="BF633" i="4" s="1"/>
  <c r="BE633" i="4" s="1"/>
  <c r="BM666" i="4"/>
  <c r="BL666" i="4" s="1"/>
  <c r="BK666" i="4" s="1"/>
  <c r="BJ666" i="4" s="1"/>
  <c r="BI666" i="4" s="1"/>
  <c r="BH666" i="4" s="1"/>
  <c r="BG666" i="4" s="1"/>
  <c r="BF666" i="4" s="1"/>
  <c r="BE666" i="4" s="1"/>
  <c r="BM635" i="4"/>
  <c r="BL635" i="4" s="1"/>
  <c r="BK635" i="4" s="1"/>
  <c r="BJ635" i="4" s="1"/>
  <c r="BI635" i="4" s="1"/>
  <c r="BH635" i="4" s="1"/>
  <c r="BG635" i="4" s="1"/>
  <c r="BF635" i="4" s="1"/>
  <c r="BE635" i="4" s="1"/>
  <c r="BM490" i="4"/>
  <c r="BL490" i="4" s="1"/>
  <c r="BK490" i="4" s="1"/>
  <c r="BJ490" i="4" s="1"/>
  <c r="BI490" i="4" s="1"/>
  <c r="BH490" i="4" s="1"/>
  <c r="BG490" i="4" s="1"/>
  <c r="BF490" i="4" s="1"/>
  <c r="BE490" i="4" s="1"/>
  <c r="BM320" i="4"/>
  <c r="BL320" i="4" s="1"/>
  <c r="BK320" i="4" s="1"/>
  <c r="BJ320" i="4"/>
  <c r="BI320" i="4" s="1"/>
  <c r="BH320" i="4" s="1"/>
  <c r="BG320" i="4" s="1"/>
  <c r="BF320" i="4" s="1"/>
  <c r="BE320" i="4" s="1"/>
  <c r="BM182" i="4"/>
  <c r="BL182" i="4" s="1"/>
  <c r="BK182" i="4" s="1"/>
  <c r="BJ182" i="4" s="1"/>
  <c r="BI182" i="4" s="1"/>
  <c r="BH182" i="4" s="1"/>
  <c r="BG182" i="4" s="1"/>
  <c r="BF182" i="4" s="1"/>
  <c r="BE182" i="4" s="1"/>
  <c r="BB481" i="4"/>
  <c r="BC481" i="4"/>
  <c r="BD481" i="4"/>
  <c r="BM297" i="4"/>
  <c r="BL297" i="4" s="1"/>
  <c r="BK297" i="4" s="1"/>
  <c r="BJ297" i="4" s="1"/>
  <c r="BI297" i="4" s="1"/>
  <c r="BH297" i="4" s="1"/>
  <c r="BG297" i="4" s="1"/>
  <c r="BF297" i="4" s="1"/>
  <c r="BE297" i="4" s="1"/>
  <c r="BM166" i="4"/>
  <c r="BL166" i="4" s="1"/>
  <c r="BK166" i="4" s="1"/>
  <c r="BJ166" i="4" s="1"/>
  <c r="BI166" i="4" s="1"/>
  <c r="BH166" i="4" s="1"/>
  <c r="BG166" i="4" s="1"/>
  <c r="BF166" i="4" s="1"/>
  <c r="BE166" i="4" s="1"/>
  <c r="BM520" i="4"/>
  <c r="BL520" i="4" s="1"/>
  <c r="BK520" i="4" s="1"/>
  <c r="BJ520" i="4" s="1"/>
  <c r="BI520" i="4" s="1"/>
  <c r="BH520" i="4" s="1"/>
  <c r="BG520" i="4" s="1"/>
  <c r="BF520" i="4" s="1"/>
  <c r="BE520" i="4" s="1"/>
  <c r="BB560" i="4"/>
  <c r="BC560" i="4"/>
  <c r="BD560" i="4"/>
  <c r="BM412" i="4"/>
  <c r="BL412" i="4" s="1"/>
  <c r="BK412" i="4" s="1"/>
  <c r="BJ412" i="4" s="1"/>
  <c r="BI412" i="4" s="1"/>
  <c r="BH412" i="4" s="1"/>
  <c r="BG412" i="4" s="1"/>
  <c r="BF412" i="4" s="1"/>
  <c r="BE412" i="4" s="1"/>
  <c r="BL384" i="4"/>
  <c r="BK384" i="4" s="1"/>
  <c r="BJ384" i="4" s="1"/>
  <c r="BI384" i="4" s="1"/>
  <c r="BH384" i="4" s="1"/>
  <c r="BG384" i="4" s="1"/>
  <c r="BF384" i="4" s="1"/>
  <c r="BE384" i="4" s="1"/>
  <c r="BM384" i="4"/>
  <c r="BM145" i="4"/>
  <c r="BL145" i="4"/>
  <c r="BK145" i="4" s="1"/>
  <c r="BJ145" i="4" s="1"/>
  <c r="BI145" i="4" s="1"/>
  <c r="BH145" i="4" s="1"/>
  <c r="BG145" i="4" s="1"/>
  <c r="BF145" i="4" s="1"/>
  <c r="BE145" i="4" s="1"/>
  <c r="BM557" i="4"/>
  <c r="BL557" i="4"/>
  <c r="BK557" i="4" s="1"/>
  <c r="BJ557" i="4" s="1"/>
  <c r="BI557" i="4" s="1"/>
  <c r="BH557" i="4" s="1"/>
  <c r="BG557" i="4" s="1"/>
  <c r="BF557" i="4" s="1"/>
  <c r="BE557" i="4" s="1"/>
  <c r="BM468" i="4"/>
  <c r="BL468" i="4" s="1"/>
  <c r="BK468" i="4" s="1"/>
  <c r="BJ468" i="4" s="1"/>
  <c r="BI468" i="4" s="1"/>
  <c r="BH468" i="4" s="1"/>
  <c r="BG468" i="4" s="1"/>
  <c r="BF468" i="4" s="1"/>
  <c r="BE468" i="4" s="1"/>
  <c r="BM379" i="4"/>
  <c r="BL379" i="4" s="1"/>
  <c r="BK379" i="4" s="1"/>
  <c r="BJ379" i="4" s="1"/>
  <c r="BI379" i="4" s="1"/>
  <c r="BH379" i="4" s="1"/>
  <c r="BG379" i="4" s="1"/>
  <c r="BF379" i="4" s="1"/>
  <c r="BE379" i="4" s="1"/>
  <c r="BD343" i="4"/>
  <c r="BB343" i="4"/>
  <c r="BC343" i="4"/>
  <c r="BM271" i="4"/>
  <c r="BL271" i="4" s="1"/>
  <c r="BK271" i="4" s="1"/>
  <c r="BJ271" i="4" s="1"/>
  <c r="BI271" i="4" s="1"/>
  <c r="BH271" i="4" s="1"/>
  <c r="BG271" i="4" s="1"/>
  <c r="BF271" i="4" s="1"/>
  <c r="BE271" i="4" s="1"/>
  <c r="BM239" i="4"/>
  <c r="BL239" i="4" s="1"/>
  <c r="BK239" i="4"/>
  <c r="BJ239" i="4" s="1"/>
  <c r="BI239" i="4" s="1"/>
  <c r="BH239" i="4" s="1"/>
  <c r="BG239" i="4" s="1"/>
  <c r="BF239" i="4" s="1"/>
  <c r="BE239" i="4" s="1"/>
  <c r="BC205" i="4"/>
  <c r="BB205" i="4"/>
  <c r="BD205" i="4"/>
  <c r="BB139" i="4"/>
  <c r="BC139" i="4"/>
  <c r="BD139" i="4"/>
  <c r="BB36" i="4"/>
  <c r="BC36" i="4"/>
  <c r="BD36" i="4"/>
  <c r="BM480" i="4"/>
  <c r="BL480" i="4" s="1"/>
  <c r="BK480" i="4" s="1"/>
  <c r="BJ480" i="4" s="1"/>
  <c r="BI480" i="4" s="1"/>
  <c r="BH480" i="4" s="1"/>
  <c r="BG480" i="4" s="1"/>
  <c r="BF480" i="4" s="1"/>
  <c r="BE480" i="4" s="1"/>
  <c r="BM437" i="4"/>
  <c r="BL437" i="4" s="1"/>
  <c r="BK437" i="4" s="1"/>
  <c r="BJ437" i="4" s="1"/>
  <c r="BI437" i="4"/>
  <c r="BH437" i="4" s="1"/>
  <c r="BG437" i="4" s="1"/>
  <c r="BF437" i="4" s="1"/>
  <c r="BE437" i="4" s="1"/>
  <c r="BM307" i="4"/>
  <c r="BL307" i="4" s="1"/>
  <c r="BK307" i="4" s="1"/>
  <c r="BJ307" i="4" s="1"/>
  <c r="BI307" i="4" s="1"/>
  <c r="BH307" i="4" s="1"/>
  <c r="BG307" i="4" s="1"/>
  <c r="BF307" i="4" s="1"/>
  <c r="BE307" i="4" s="1"/>
  <c r="BM392" i="4"/>
  <c r="BL392" i="4" s="1"/>
  <c r="BK392" i="4" s="1"/>
  <c r="BJ392" i="4" s="1"/>
  <c r="BI392" i="4" s="1"/>
  <c r="BH392" i="4" s="1"/>
  <c r="BG392" i="4" s="1"/>
  <c r="BF392" i="4" s="1"/>
  <c r="BE392" i="4" s="1"/>
  <c r="BM299" i="4"/>
  <c r="BL299" i="4" s="1"/>
  <c r="BK299" i="4" s="1"/>
  <c r="BJ299" i="4" s="1"/>
  <c r="BI299" i="4" s="1"/>
  <c r="BH299" i="4" s="1"/>
  <c r="BG299" i="4" s="1"/>
  <c r="BF299" i="4" s="1"/>
  <c r="BE299" i="4" s="1"/>
  <c r="BM195" i="4"/>
  <c r="BL195" i="4" s="1"/>
  <c r="BK195" i="4" s="1"/>
  <c r="BJ195" i="4" s="1"/>
  <c r="BI195" i="4" s="1"/>
  <c r="BH195" i="4" s="1"/>
  <c r="BG195" i="4" s="1"/>
  <c r="BF195" i="4" s="1"/>
  <c r="BE195" i="4" s="1"/>
  <c r="BM154" i="4"/>
  <c r="BL154" i="4"/>
  <c r="BK154" i="4" s="1"/>
  <c r="BJ154" i="4" s="1"/>
  <c r="BI154" i="4" s="1"/>
  <c r="BH154" i="4" s="1"/>
  <c r="BG154" i="4" s="1"/>
  <c r="BF154" i="4" s="1"/>
  <c r="BE154" i="4" s="1"/>
  <c r="BM51" i="4"/>
  <c r="BL51" i="4" s="1"/>
  <c r="BK51" i="4" s="1"/>
  <c r="BJ51" i="4" s="1"/>
  <c r="BI51" i="4" s="1"/>
  <c r="BH51" i="4" s="1"/>
  <c r="BG51" i="4" s="1"/>
  <c r="BF51" i="4" s="1"/>
  <c r="BE51" i="4" s="1"/>
  <c r="BB430" i="4"/>
  <c r="BC430" i="4"/>
  <c r="BD430" i="4"/>
  <c r="BB301" i="4"/>
  <c r="BA301" i="4" s="1"/>
  <c r="BC301" i="4"/>
  <c r="BD301" i="4"/>
  <c r="BC290" i="4"/>
  <c r="BD290" i="4"/>
  <c r="BB290" i="4"/>
  <c r="BM248" i="4"/>
  <c r="BL248" i="4" s="1"/>
  <c r="BK248" i="4" s="1"/>
  <c r="BJ248" i="4" s="1"/>
  <c r="BI248" i="4" s="1"/>
  <c r="BH248" i="4" s="1"/>
  <c r="BG248" i="4" s="1"/>
  <c r="BF248" i="4" s="1"/>
  <c r="BE248" i="4" s="1"/>
  <c r="BM134" i="4"/>
  <c r="BL134" i="4" s="1"/>
  <c r="BK134" i="4" s="1"/>
  <c r="BJ134" i="4" s="1"/>
  <c r="BI134" i="4" s="1"/>
  <c r="BH134" i="4" s="1"/>
  <c r="BG134" i="4" s="1"/>
  <c r="BF134" i="4" s="1"/>
  <c r="BE134" i="4" s="1"/>
  <c r="BM112" i="4"/>
  <c r="BL112" i="4" s="1"/>
  <c r="BK112" i="4" s="1"/>
  <c r="BJ112" i="4" s="1"/>
  <c r="BI112" i="4" s="1"/>
  <c r="BH112" i="4" s="1"/>
  <c r="BG112" i="4" s="1"/>
  <c r="BF112" i="4" s="1"/>
  <c r="BE112" i="4" s="1"/>
  <c r="BM57" i="4"/>
  <c r="BL57" i="4" s="1"/>
  <c r="BK57" i="4" s="1"/>
  <c r="BJ57" i="4"/>
  <c r="BI57" i="4" s="1"/>
  <c r="BH57" i="4" s="1"/>
  <c r="BG57" i="4" s="1"/>
  <c r="BF57" i="4" s="1"/>
  <c r="BE57" i="4" s="1"/>
  <c r="BM316" i="4"/>
  <c r="BL316" i="4" s="1"/>
  <c r="BK316" i="4" s="1"/>
  <c r="BJ316" i="4" s="1"/>
  <c r="BI316" i="4" s="1"/>
  <c r="BH316" i="4" s="1"/>
  <c r="BG316" i="4" s="1"/>
  <c r="BF316" i="4" s="1"/>
  <c r="BE316" i="4" s="1"/>
  <c r="BM254" i="4"/>
  <c r="BL254" i="4" s="1"/>
  <c r="BK254" i="4" s="1"/>
  <c r="BJ254" i="4" s="1"/>
  <c r="BI254" i="4" s="1"/>
  <c r="BH254" i="4" s="1"/>
  <c r="BG254" i="4" s="1"/>
  <c r="BF254" i="4" s="1"/>
  <c r="BE254" i="4" s="1"/>
  <c r="BB150" i="4"/>
  <c r="BD150" i="4"/>
  <c r="BC150" i="4"/>
  <c r="BB84" i="4"/>
  <c r="BD84" i="4"/>
  <c r="BC84" i="4"/>
  <c r="BB53" i="4"/>
  <c r="BC53" i="4"/>
  <c r="BD53" i="4"/>
  <c r="BM451" i="4"/>
  <c r="BL451" i="4" s="1"/>
  <c r="BK451" i="4" s="1"/>
  <c r="BJ451" i="4" s="1"/>
  <c r="BI451" i="4" s="1"/>
  <c r="BH451" i="4" s="1"/>
  <c r="BG451" i="4" s="1"/>
  <c r="BF451" i="4" s="1"/>
  <c r="BE451" i="4" s="1"/>
  <c r="BB413" i="4"/>
  <c r="BA413" i="4" s="1"/>
  <c r="AY413" i="4" s="1"/>
  <c r="BC413" i="4"/>
  <c r="BD413" i="4"/>
  <c r="BM319" i="4"/>
  <c r="BL319" i="4" s="1"/>
  <c r="BK319" i="4" s="1"/>
  <c r="BJ319" i="4"/>
  <c r="BI319" i="4" s="1"/>
  <c r="BH319" i="4" s="1"/>
  <c r="BG319" i="4" s="1"/>
  <c r="BF319" i="4" s="1"/>
  <c r="BE319" i="4" s="1"/>
  <c r="BM214" i="4"/>
  <c r="BL214" i="4" s="1"/>
  <c r="BK214" i="4" s="1"/>
  <c r="BJ214" i="4"/>
  <c r="BI214" i="4" s="1"/>
  <c r="BH214" i="4" s="1"/>
  <c r="BG214" i="4" s="1"/>
  <c r="BF214" i="4" s="1"/>
  <c r="BE214" i="4" s="1"/>
  <c r="BM165" i="4"/>
  <c r="BL165" i="4" s="1"/>
  <c r="BK165" i="4" s="1"/>
  <c r="BJ165" i="4"/>
  <c r="BI165" i="4" s="1"/>
  <c r="BH165" i="4" s="1"/>
  <c r="BG165" i="4" s="1"/>
  <c r="BF165" i="4" s="1"/>
  <c r="BE165" i="4" s="1"/>
  <c r="BM111" i="4"/>
  <c r="BL111" i="4" s="1"/>
  <c r="BK111" i="4" s="1"/>
  <c r="BJ111" i="4" s="1"/>
  <c r="BI111" i="4" s="1"/>
  <c r="BH111" i="4" s="1"/>
  <c r="BG111" i="4" s="1"/>
  <c r="BF111" i="4" s="1"/>
  <c r="BE111" i="4" s="1"/>
  <c r="BM41" i="4"/>
  <c r="BL41" i="4" s="1"/>
  <c r="BK41" i="4" s="1"/>
  <c r="BJ41" i="4" s="1"/>
  <c r="BI41" i="4" s="1"/>
  <c r="BH41" i="4" s="1"/>
  <c r="BG41" i="4" s="1"/>
  <c r="BF41" i="4" s="1"/>
  <c r="BE41" i="4" s="1"/>
  <c r="BB27" i="4"/>
  <c r="BC27" i="4"/>
  <c r="BD27" i="4"/>
  <c r="AJ154" i="4"/>
  <c r="AI154" i="4"/>
  <c r="AK154" i="4"/>
  <c r="AK388" i="4"/>
  <c r="AI388" i="4"/>
  <c r="AJ388" i="4"/>
  <c r="AB28" i="4"/>
  <c r="AH115" i="4"/>
  <c r="AH272" i="4"/>
  <c r="AI621" i="4"/>
  <c r="AJ621" i="4"/>
  <c r="AK621" i="4"/>
  <c r="AD564" i="4"/>
  <c r="AE564" i="4"/>
  <c r="AH176" i="4"/>
  <c r="AH85" i="4"/>
  <c r="J630" i="4"/>
  <c r="AC630" i="4"/>
  <c r="AF630" i="4"/>
  <c r="AH27" i="4"/>
  <c r="K609" i="4"/>
  <c r="AC609" i="4"/>
  <c r="AF619" i="4"/>
  <c r="I619" i="4"/>
  <c r="AC619" i="4"/>
  <c r="AH163" i="4"/>
  <c r="AC620" i="4"/>
  <c r="J620" i="4"/>
  <c r="AF620" i="4"/>
  <c r="BM2307" i="4"/>
  <c r="BL2307" i="4" s="1"/>
  <c r="BK2307" i="4" s="1"/>
  <c r="BJ2307" i="4" s="1"/>
  <c r="BI2307" i="4" s="1"/>
  <c r="BH2307" i="4" s="1"/>
  <c r="BG2307" i="4" s="1"/>
  <c r="BF2307" i="4" s="1"/>
  <c r="BE2307" i="4" s="1"/>
  <c r="BM2172" i="4"/>
  <c r="BL2172" i="4" s="1"/>
  <c r="BK2172" i="4" s="1"/>
  <c r="BJ2172" i="4" s="1"/>
  <c r="BI2172" i="4" s="1"/>
  <c r="BH2172" i="4" s="1"/>
  <c r="BG2172" i="4" s="1"/>
  <c r="BF2172" i="4" s="1"/>
  <c r="BE2172" i="4" s="1"/>
  <c r="BM2274" i="4"/>
  <c r="BL2274" i="4" s="1"/>
  <c r="BK2274" i="4" s="1"/>
  <c r="BJ2274" i="4" s="1"/>
  <c r="BI2274" i="4" s="1"/>
  <c r="BH2274" i="4" s="1"/>
  <c r="BG2274" i="4" s="1"/>
  <c r="BF2274" i="4" s="1"/>
  <c r="BE2274" i="4" s="1"/>
  <c r="BM1986" i="4"/>
  <c r="BL1986" i="4" s="1"/>
  <c r="BK1986" i="4" s="1"/>
  <c r="BJ1986" i="4" s="1"/>
  <c r="BI1986" i="4" s="1"/>
  <c r="BH1986" i="4" s="1"/>
  <c r="BG1986" i="4" s="1"/>
  <c r="BF1986" i="4" s="1"/>
  <c r="BE1986" i="4" s="1"/>
  <c r="CW33" i="4"/>
  <c r="CV33" i="4" s="1"/>
  <c r="CU33" i="4" s="1"/>
  <c r="CT33" i="4" s="1"/>
  <c r="CS33" i="4" s="1"/>
  <c r="CR33" i="4" s="1"/>
  <c r="CQ33" i="4" s="1"/>
  <c r="CP33" i="4" s="1"/>
  <c r="CO33" i="4" s="1"/>
  <c r="BM2563" i="4"/>
  <c r="BL2563" i="4" s="1"/>
  <c r="BK2563" i="4" s="1"/>
  <c r="BJ2563" i="4" s="1"/>
  <c r="BI2563" i="4" s="1"/>
  <c r="BH2563" i="4" s="1"/>
  <c r="BG2563" i="4" s="1"/>
  <c r="BF2563" i="4" s="1"/>
  <c r="BE2563" i="4" s="1"/>
  <c r="BM2376" i="4"/>
  <c r="BL2376" i="4"/>
  <c r="BK2376" i="4" s="1"/>
  <c r="BJ2376" i="4" s="1"/>
  <c r="BI2376" i="4" s="1"/>
  <c r="BH2376" i="4" s="1"/>
  <c r="BG2376" i="4" s="1"/>
  <c r="BF2376" i="4" s="1"/>
  <c r="BE2376" i="4" s="1"/>
  <c r="BM2175" i="4"/>
  <c r="BL2175" i="4" s="1"/>
  <c r="BK2175" i="4" s="1"/>
  <c r="BJ2175" i="4" s="1"/>
  <c r="BI2175" i="4" s="1"/>
  <c r="BH2175" i="4" s="1"/>
  <c r="BG2175" i="4" s="1"/>
  <c r="BF2175" i="4" s="1"/>
  <c r="BE2175" i="4" s="1"/>
  <c r="BM2444" i="4"/>
  <c r="BL2444" i="4" s="1"/>
  <c r="BK2444" i="4" s="1"/>
  <c r="BJ2444" i="4" s="1"/>
  <c r="BI2444" i="4" s="1"/>
  <c r="BH2444" i="4" s="1"/>
  <c r="BG2444" i="4" s="1"/>
  <c r="BF2444" i="4" s="1"/>
  <c r="BE2444" i="4" s="1"/>
  <c r="BM2137" i="4"/>
  <c r="BL2137" i="4" s="1"/>
  <c r="BK2137" i="4" s="1"/>
  <c r="BJ2137" i="4" s="1"/>
  <c r="BI2137" i="4" s="1"/>
  <c r="BH2137" i="4" s="1"/>
  <c r="BG2137" i="4" s="1"/>
  <c r="BF2137" i="4" s="1"/>
  <c r="BE2137" i="4" s="1"/>
  <c r="BM2596" i="4"/>
  <c r="BL2596" i="4"/>
  <c r="BK2596" i="4" s="1"/>
  <c r="BJ2596" i="4" s="1"/>
  <c r="BI2596" i="4" s="1"/>
  <c r="BH2596" i="4" s="1"/>
  <c r="BG2596" i="4" s="1"/>
  <c r="BF2596" i="4" s="1"/>
  <c r="BE2596" i="4" s="1"/>
  <c r="BM2038" i="4"/>
  <c r="BL2038" i="4" s="1"/>
  <c r="BK2038" i="4" s="1"/>
  <c r="BJ2038" i="4" s="1"/>
  <c r="BI2038" i="4" s="1"/>
  <c r="BH2038" i="4" s="1"/>
  <c r="BG2038" i="4" s="1"/>
  <c r="BF2038" i="4" s="1"/>
  <c r="BE2038" i="4" s="1"/>
  <c r="BM2603" i="4"/>
  <c r="BL2603" i="4" s="1"/>
  <c r="BK2603" i="4" s="1"/>
  <c r="BJ2603" i="4" s="1"/>
  <c r="BI2603" i="4"/>
  <c r="BH2603" i="4" s="1"/>
  <c r="BG2603" i="4" s="1"/>
  <c r="BF2603" i="4" s="1"/>
  <c r="BE2603" i="4" s="1"/>
  <c r="BM2272" i="4"/>
  <c r="BL2272" i="4" s="1"/>
  <c r="BK2272" i="4" s="1"/>
  <c r="BJ2272" i="4" s="1"/>
  <c r="BI2272" i="4" s="1"/>
  <c r="BH2272" i="4" s="1"/>
  <c r="BG2272" i="4" s="1"/>
  <c r="BF2272" i="4" s="1"/>
  <c r="BE2272" i="4" s="1"/>
  <c r="BM2147" i="4"/>
  <c r="BL2147" i="4"/>
  <c r="BK2147" i="4" s="1"/>
  <c r="BJ2147" i="4" s="1"/>
  <c r="BI2147" i="4" s="1"/>
  <c r="BH2147" i="4" s="1"/>
  <c r="BG2147" i="4" s="1"/>
  <c r="BF2147" i="4" s="1"/>
  <c r="BE2147" i="4" s="1"/>
  <c r="BM2379" i="4"/>
  <c r="BL2379" i="4" s="1"/>
  <c r="BK2379" i="4" s="1"/>
  <c r="BJ2379" i="4" s="1"/>
  <c r="BI2379" i="4" s="1"/>
  <c r="BH2379" i="4" s="1"/>
  <c r="BG2379" i="4" s="1"/>
  <c r="BF2379" i="4" s="1"/>
  <c r="BE2379" i="4" s="1"/>
  <c r="BM2366" i="4"/>
  <c r="BL2366" i="4" s="1"/>
  <c r="BK2366" i="4" s="1"/>
  <c r="BJ2366" i="4" s="1"/>
  <c r="BI2366" i="4" s="1"/>
  <c r="BH2366" i="4" s="1"/>
  <c r="BG2366" i="4" s="1"/>
  <c r="BF2366" i="4" s="1"/>
  <c r="BE2366" i="4" s="1"/>
  <c r="CW224" i="4"/>
  <c r="CV224" i="4" s="1"/>
  <c r="CU224" i="4" s="1"/>
  <c r="CT224" i="4" s="1"/>
  <c r="CS224" i="4" s="1"/>
  <c r="CR224" i="4" s="1"/>
  <c r="CQ224" i="4" s="1"/>
  <c r="CP224" i="4" s="1"/>
  <c r="CO224" i="4" s="1"/>
  <c r="BM2003" i="4"/>
  <c r="BL2003" i="4" s="1"/>
  <c r="BK2003" i="4" s="1"/>
  <c r="BJ2003" i="4" s="1"/>
  <c r="BI2003" i="4" s="1"/>
  <c r="BH2003" i="4" s="1"/>
  <c r="BG2003" i="4" s="1"/>
  <c r="BF2003" i="4" s="1"/>
  <c r="BE2003" i="4" s="1"/>
  <c r="BM2117" i="4"/>
  <c r="BL2117" i="4" s="1"/>
  <c r="BK2117" i="4" s="1"/>
  <c r="BJ2117" i="4" s="1"/>
  <c r="BI2117" i="4" s="1"/>
  <c r="BH2117" i="4" s="1"/>
  <c r="BG2117" i="4" s="1"/>
  <c r="BF2117" i="4" s="1"/>
  <c r="BE2117" i="4" s="1"/>
  <c r="BM1964" i="4"/>
  <c r="BL1964" i="4" s="1"/>
  <c r="BK1964" i="4" s="1"/>
  <c r="BJ1964" i="4" s="1"/>
  <c r="BI1964" i="4" s="1"/>
  <c r="BH1964" i="4" s="1"/>
  <c r="BG1964" i="4" s="1"/>
  <c r="BF1964" i="4" s="1"/>
  <c r="BE1964" i="4" s="1"/>
  <c r="BM2331" i="4"/>
  <c r="BL2331" i="4"/>
  <c r="BK2331" i="4" s="1"/>
  <c r="BJ2331" i="4" s="1"/>
  <c r="BI2331" i="4" s="1"/>
  <c r="BH2331" i="4" s="1"/>
  <c r="BG2331" i="4" s="1"/>
  <c r="BF2331" i="4" s="1"/>
  <c r="BE2331" i="4" s="1"/>
  <c r="BM2212" i="4"/>
  <c r="BL2212" i="4" s="1"/>
  <c r="BK2212" i="4" s="1"/>
  <c r="BJ2212" i="4" s="1"/>
  <c r="BI2212" i="4" s="1"/>
  <c r="BH2212" i="4" s="1"/>
  <c r="BG2212" i="4" s="1"/>
  <c r="BF2212" i="4" s="1"/>
  <c r="BE2212" i="4" s="1"/>
  <c r="BM2087" i="4"/>
  <c r="BL2087" i="4" s="1"/>
  <c r="BK2087" i="4" s="1"/>
  <c r="BJ2087" i="4" s="1"/>
  <c r="BI2087" i="4" s="1"/>
  <c r="BH2087" i="4" s="1"/>
  <c r="BG2087" i="4" s="1"/>
  <c r="BF2087" i="4" s="1"/>
  <c r="BE2087" i="4" s="1"/>
  <c r="BM2479" i="4"/>
  <c r="BL2479" i="4" s="1"/>
  <c r="BK2479" i="4" s="1"/>
  <c r="BJ2479" i="4" s="1"/>
  <c r="BI2479" i="4" s="1"/>
  <c r="BH2479" i="4" s="1"/>
  <c r="BG2479" i="4" s="1"/>
  <c r="BF2479" i="4" s="1"/>
  <c r="BE2479" i="4" s="1"/>
  <c r="BM2364" i="4"/>
  <c r="BL2364" i="4" s="1"/>
  <c r="BK2364" i="4" s="1"/>
  <c r="BJ2364" i="4" s="1"/>
  <c r="BI2364" i="4" s="1"/>
  <c r="BH2364" i="4" s="1"/>
  <c r="BG2364" i="4" s="1"/>
  <c r="BF2364" i="4" s="1"/>
  <c r="BE2364" i="4" s="1"/>
  <c r="BM2726" i="4"/>
  <c r="BL2726" i="4" s="1"/>
  <c r="BK2726" i="4" s="1"/>
  <c r="BJ2726" i="4" s="1"/>
  <c r="BI2726" i="4" s="1"/>
  <c r="BH2726" i="4" s="1"/>
  <c r="BG2726" i="4" s="1"/>
  <c r="BF2726" i="4" s="1"/>
  <c r="BE2726" i="4" s="1"/>
  <c r="BM372" i="4"/>
  <c r="BL372" i="4" s="1"/>
  <c r="BK372" i="4" s="1"/>
  <c r="BJ372" i="4" s="1"/>
  <c r="BI372" i="4" s="1"/>
  <c r="BH372" i="4" s="1"/>
  <c r="BG372" i="4" s="1"/>
  <c r="BF372" i="4" s="1"/>
  <c r="BE372" i="4" s="1"/>
  <c r="BM1998" i="4"/>
  <c r="BL1998" i="4"/>
  <c r="BK1998" i="4" s="1"/>
  <c r="BJ1998" i="4" s="1"/>
  <c r="BI1998" i="4" s="1"/>
  <c r="BH1998" i="4" s="1"/>
  <c r="BG1998" i="4" s="1"/>
  <c r="BF1998" i="4" s="1"/>
  <c r="BE1998" i="4" s="1"/>
  <c r="BM2241" i="4"/>
  <c r="BL2241" i="4" s="1"/>
  <c r="BK2241" i="4" s="1"/>
  <c r="BJ2241" i="4" s="1"/>
  <c r="BI2241" i="4" s="1"/>
  <c r="BH2241" i="4" s="1"/>
  <c r="BG2241" i="4" s="1"/>
  <c r="BF2241" i="4" s="1"/>
  <c r="BE2241" i="4" s="1"/>
  <c r="BM2439" i="4"/>
  <c r="BL2439" i="4" s="1"/>
  <c r="BK2439" i="4" s="1"/>
  <c r="BJ2439" i="4" s="1"/>
  <c r="BI2439" i="4"/>
  <c r="BH2439" i="4" s="1"/>
  <c r="BG2439" i="4" s="1"/>
  <c r="BF2439" i="4" s="1"/>
  <c r="BE2439" i="4" s="1"/>
  <c r="BM2152" i="4"/>
  <c r="BL2152" i="4" s="1"/>
  <c r="BK2152" i="4" s="1"/>
  <c r="BJ2152" i="4" s="1"/>
  <c r="BI2152" i="4" s="1"/>
  <c r="BH2152" i="4" s="1"/>
  <c r="BG2152" i="4" s="1"/>
  <c r="BF2152" i="4" s="1"/>
  <c r="BE2152" i="4" s="1"/>
  <c r="BM2432" i="4"/>
  <c r="BL2432" i="4" s="1"/>
  <c r="BK2432" i="4" s="1"/>
  <c r="BJ2432" i="4" s="1"/>
  <c r="BI2432" i="4" s="1"/>
  <c r="BH2432" i="4" s="1"/>
  <c r="BG2432" i="4" s="1"/>
  <c r="BF2432" i="4" s="1"/>
  <c r="BE2432" i="4" s="1"/>
  <c r="BM2283" i="4"/>
  <c r="BL2283" i="4" s="1"/>
  <c r="BK2283" i="4" s="1"/>
  <c r="BJ2283" i="4" s="1"/>
  <c r="BI2283" i="4" s="1"/>
  <c r="BH2283" i="4" s="1"/>
  <c r="BG2283" i="4" s="1"/>
  <c r="BF2283" i="4" s="1"/>
  <c r="BE2283" i="4" s="1"/>
  <c r="BM2150" i="4"/>
  <c r="BL2150" i="4"/>
  <c r="BK2150" i="4" s="1"/>
  <c r="BJ2150" i="4" s="1"/>
  <c r="BI2150" i="4" s="1"/>
  <c r="BH2150" i="4" s="1"/>
  <c r="BG2150" i="4" s="1"/>
  <c r="BF2150" i="4" s="1"/>
  <c r="BE2150" i="4" s="1"/>
  <c r="BM2517" i="4"/>
  <c r="BL2517" i="4"/>
  <c r="BK2517" i="4" s="1"/>
  <c r="BJ2517" i="4" s="1"/>
  <c r="BI2517" i="4" s="1"/>
  <c r="BH2517" i="4" s="1"/>
  <c r="BG2517" i="4" s="1"/>
  <c r="BF2517" i="4" s="1"/>
  <c r="BE2517" i="4" s="1"/>
  <c r="BD702" i="4"/>
  <c r="BB702" i="4"/>
  <c r="BC702" i="4"/>
  <c r="BM2419" i="4"/>
  <c r="BL2419" i="4"/>
  <c r="BK2419" i="4" s="1"/>
  <c r="BJ2419" i="4" s="1"/>
  <c r="BI2419" i="4" s="1"/>
  <c r="BH2419" i="4" s="1"/>
  <c r="BG2419" i="4" s="1"/>
  <c r="BF2419" i="4" s="1"/>
  <c r="BE2419" i="4" s="1"/>
  <c r="BM1993" i="4"/>
  <c r="BL1993" i="4" s="1"/>
  <c r="BK1993" i="4" s="1"/>
  <c r="BJ1993" i="4" s="1"/>
  <c r="BI1993" i="4" s="1"/>
  <c r="BH1993" i="4" s="1"/>
  <c r="BG1993" i="4" s="1"/>
  <c r="BF1993" i="4" s="1"/>
  <c r="BE1993" i="4" s="1"/>
  <c r="BM2189" i="4"/>
  <c r="BL2189" i="4"/>
  <c r="BK2189" i="4" s="1"/>
  <c r="BJ2189" i="4" s="1"/>
  <c r="BI2189" i="4" s="1"/>
  <c r="BH2189" i="4" s="1"/>
  <c r="BG2189" i="4" s="1"/>
  <c r="BF2189" i="4" s="1"/>
  <c r="BE2189" i="4" s="1"/>
  <c r="BM2060" i="4"/>
  <c r="BL2060" i="4" s="1"/>
  <c r="BK2060" i="4" s="1"/>
  <c r="BJ2060" i="4" s="1"/>
  <c r="BI2060" i="4" s="1"/>
  <c r="BH2060" i="4" s="1"/>
  <c r="BG2060" i="4" s="1"/>
  <c r="BF2060" i="4" s="1"/>
  <c r="BE2060" i="4" s="1"/>
  <c r="BM2380" i="4"/>
  <c r="BL2380" i="4" s="1"/>
  <c r="BK2380" i="4" s="1"/>
  <c r="BJ2380" i="4" s="1"/>
  <c r="BI2380" i="4" s="1"/>
  <c r="BH2380" i="4" s="1"/>
  <c r="BG2380" i="4" s="1"/>
  <c r="BF2380" i="4" s="1"/>
  <c r="BE2380" i="4" s="1"/>
  <c r="BM2191" i="4"/>
  <c r="BL2191" i="4" s="1"/>
  <c r="BK2191" i="4" s="1"/>
  <c r="BJ2191" i="4" s="1"/>
  <c r="BI2191" i="4" s="1"/>
  <c r="BH2191" i="4" s="1"/>
  <c r="BG2191" i="4" s="1"/>
  <c r="BF2191" i="4" s="1"/>
  <c r="BE2191" i="4" s="1"/>
  <c r="BM2548" i="4"/>
  <c r="BL2548" i="4" s="1"/>
  <c r="BK2548" i="4" s="1"/>
  <c r="BJ2548" i="4" s="1"/>
  <c r="BI2548" i="4" s="1"/>
  <c r="BH2548" i="4" s="1"/>
  <c r="BG2548" i="4" s="1"/>
  <c r="BF2548" i="4" s="1"/>
  <c r="BE2548" i="4" s="1"/>
  <c r="BM2542" i="4"/>
  <c r="BL2542" i="4" s="1"/>
  <c r="BK2542" i="4" s="1"/>
  <c r="BJ2542" i="4" s="1"/>
  <c r="BI2542" i="4" s="1"/>
  <c r="BH2542" i="4" s="1"/>
  <c r="BG2542" i="4" s="1"/>
  <c r="BF2542" i="4" s="1"/>
  <c r="BE2542" i="4" s="1"/>
  <c r="BM2752" i="4"/>
  <c r="BL2752" i="4" s="1"/>
  <c r="BK2752" i="4" s="1"/>
  <c r="BJ2752" i="4" s="1"/>
  <c r="BI2752" i="4" s="1"/>
  <c r="BH2752" i="4" s="1"/>
  <c r="BG2752" i="4" s="1"/>
  <c r="BF2752" i="4" s="1"/>
  <c r="BE2752" i="4" s="1"/>
  <c r="BM2015" i="4"/>
  <c r="BL2015" i="4"/>
  <c r="BK2015" i="4" s="1"/>
  <c r="BJ2015" i="4" s="1"/>
  <c r="BI2015" i="4" s="1"/>
  <c r="BH2015" i="4" s="1"/>
  <c r="BG2015" i="4" s="1"/>
  <c r="BF2015" i="4" s="1"/>
  <c r="BE2015" i="4" s="1"/>
  <c r="BM2165" i="4"/>
  <c r="BL2165" i="4"/>
  <c r="BK2165" i="4" s="1"/>
  <c r="BJ2165" i="4" s="1"/>
  <c r="BI2165" i="4" s="1"/>
  <c r="BH2165" i="4" s="1"/>
  <c r="BG2165" i="4" s="1"/>
  <c r="BF2165" i="4" s="1"/>
  <c r="BE2165" i="4" s="1"/>
  <c r="BM1976" i="4"/>
  <c r="BL1976" i="4" s="1"/>
  <c r="BK1976" i="4" s="1"/>
  <c r="BJ1976" i="4" s="1"/>
  <c r="BI1976" i="4" s="1"/>
  <c r="BH1976" i="4" s="1"/>
  <c r="BG1976" i="4" s="1"/>
  <c r="BF1976" i="4" s="1"/>
  <c r="BE1976" i="4" s="1"/>
  <c r="BM2392" i="4"/>
  <c r="BL2392" i="4" s="1"/>
  <c r="BK2392" i="4" s="1"/>
  <c r="BJ2392" i="4" s="1"/>
  <c r="BI2392" i="4" s="1"/>
  <c r="BH2392" i="4" s="1"/>
  <c r="BG2392" i="4" s="1"/>
  <c r="BF2392" i="4" s="1"/>
  <c r="BE2392" i="4" s="1"/>
  <c r="BM2224" i="4"/>
  <c r="BL2224" i="4" s="1"/>
  <c r="BK2224" i="4" s="1"/>
  <c r="BJ2224" i="4" s="1"/>
  <c r="BI2224" i="4" s="1"/>
  <c r="BH2224" i="4" s="1"/>
  <c r="BG2224" i="4" s="1"/>
  <c r="BF2224" i="4" s="1"/>
  <c r="BE2224" i="4" s="1"/>
  <c r="BM2099" i="4"/>
  <c r="BL2099" i="4" s="1"/>
  <c r="BK2099" i="4" s="1"/>
  <c r="BJ2099" i="4" s="1"/>
  <c r="BI2099" i="4" s="1"/>
  <c r="BH2099" i="4" s="1"/>
  <c r="BG2099" i="4" s="1"/>
  <c r="BF2099" i="4" s="1"/>
  <c r="BE2099" i="4" s="1"/>
  <c r="BM2527" i="4"/>
  <c r="BL2527" i="4" s="1"/>
  <c r="BK2527" i="4" s="1"/>
  <c r="BJ2527" i="4" s="1"/>
  <c r="BI2527" i="4" s="1"/>
  <c r="BH2527" i="4" s="1"/>
  <c r="BG2527" i="4" s="1"/>
  <c r="BF2527" i="4" s="1"/>
  <c r="BE2527" i="4" s="1"/>
  <c r="BM2555" i="4"/>
  <c r="BL2555" i="4" s="1"/>
  <c r="BK2555" i="4" s="1"/>
  <c r="BJ2555" i="4" s="1"/>
  <c r="BI2555" i="4" s="1"/>
  <c r="BH2555" i="4" s="1"/>
  <c r="BG2555" i="4" s="1"/>
  <c r="BF2555" i="4" s="1"/>
  <c r="BE2555" i="4" s="1"/>
  <c r="CW106" i="4"/>
  <c r="CV106" i="4" s="1"/>
  <c r="CU106" i="4" s="1"/>
  <c r="CT106" i="4" s="1"/>
  <c r="CS106" i="4" s="1"/>
  <c r="CR106" i="4" s="1"/>
  <c r="CQ106" i="4" s="1"/>
  <c r="CP106" i="4" s="1"/>
  <c r="CO106" i="4" s="1"/>
  <c r="BL198" i="4"/>
  <c r="BK198" i="4" s="1"/>
  <c r="BJ198" i="4" s="1"/>
  <c r="BI198" i="4" s="1"/>
  <c r="BH198" i="4" s="1"/>
  <c r="BG198" i="4" s="1"/>
  <c r="BF198" i="4" s="1"/>
  <c r="BE198" i="4" s="1"/>
  <c r="BM198" i="4"/>
  <c r="BM1978" i="4"/>
  <c r="BL1978" i="4" s="1"/>
  <c r="BK1978" i="4" s="1"/>
  <c r="BJ1978" i="4" s="1"/>
  <c r="BI1978" i="4" s="1"/>
  <c r="BH1978" i="4" s="1"/>
  <c r="BG1978" i="4" s="1"/>
  <c r="BF1978" i="4" s="1"/>
  <c r="BE1978" i="4" s="1"/>
  <c r="BM2161" i="4"/>
  <c r="BL2161" i="4" s="1"/>
  <c r="BK2161" i="4" s="1"/>
  <c r="BJ2161" i="4" s="1"/>
  <c r="BI2161" i="4" s="1"/>
  <c r="BH2161" i="4" s="1"/>
  <c r="BG2161" i="4" s="1"/>
  <c r="BF2161" i="4" s="1"/>
  <c r="BE2161" i="4" s="1"/>
  <c r="BM2372" i="4"/>
  <c r="BL2372" i="4" s="1"/>
  <c r="BK2372" i="4" s="1"/>
  <c r="BJ2372" i="4" s="1"/>
  <c r="BI2372" i="4" s="1"/>
  <c r="BH2372" i="4" s="1"/>
  <c r="BG2372" i="4" s="1"/>
  <c r="BF2372" i="4" s="1"/>
  <c r="BE2372" i="4" s="1"/>
  <c r="BM2132" i="4"/>
  <c r="BL2132" i="4" s="1"/>
  <c r="BK2132" i="4" s="1"/>
  <c r="BJ2132" i="4" s="1"/>
  <c r="BI2132" i="4" s="1"/>
  <c r="BH2132" i="4" s="1"/>
  <c r="BG2132" i="4" s="1"/>
  <c r="BF2132" i="4" s="1"/>
  <c r="BE2132" i="4" s="1"/>
  <c r="BM2339" i="4"/>
  <c r="BL2339" i="4" s="1"/>
  <c r="BK2339" i="4" s="1"/>
  <c r="BJ2339" i="4" s="1"/>
  <c r="BI2339" i="4" s="1"/>
  <c r="BH2339" i="4" s="1"/>
  <c r="BG2339" i="4" s="1"/>
  <c r="BF2339" i="4" s="1"/>
  <c r="BE2339" i="4" s="1"/>
  <c r="BM2263" i="4"/>
  <c r="BL2263" i="4" s="1"/>
  <c r="BK2263" i="4" s="1"/>
  <c r="BJ2263" i="4" s="1"/>
  <c r="BI2263" i="4" s="1"/>
  <c r="BH2263" i="4" s="1"/>
  <c r="BG2263" i="4" s="1"/>
  <c r="BF2263" i="4" s="1"/>
  <c r="BE2263" i="4" s="1"/>
  <c r="BL2130" i="4"/>
  <c r="BK2130" i="4" s="1"/>
  <c r="BJ2130" i="4" s="1"/>
  <c r="BI2130" i="4" s="1"/>
  <c r="BH2130" i="4" s="1"/>
  <c r="BG2130" i="4" s="1"/>
  <c r="BF2130" i="4" s="1"/>
  <c r="BE2130" i="4" s="1"/>
  <c r="BM2130" i="4"/>
  <c r="BM2437" i="4"/>
  <c r="BL2437" i="4" s="1"/>
  <c r="BK2437" i="4" s="1"/>
  <c r="BJ2437" i="4" s="1"/>
  <c r="BI2437" i="4" s="1"/>
  <c r="BH2437" i="4" s="1"/>
  <c r="BG2437" i="4" s="1"/>
  <c r="BF2437" i="4" s="1"/>
  <c r="BE2437" i="4" s="1"/>
  <c r="CW111" i="4"/>
  <c r="CV111" i="4" s="1"/>
  <c r="CU111" i="4" s="1"/>
  <c r="CT111" i="4"/>
  <c r="CS111" i="4" s="1"/>
  <c r="CR111" i="4" s="1"/>
  <c r="CQ111" i="4" s="1"/>
  <c r="CP111" i="4" s="1"/>
  <c r="CO111" i="4" s="1"/>
  <c r="BM2233" i="4"/>
  <c r="BL2233" i="4" s="1"/>
  <c r="BK2233" i="4" s="1"/>
  <c r="BJ2233" i="4" s="1"/>
  <c r="BI2233" i="4" s="1"/>
  <c r="BH2233" i="4" s="1"/>
  <c r="BG2233" i="4" s="1"/>
  <c r="BF2233" i="4" s="1"/>
  <c r="BE2233" i="4" s="1"/>
  <c r="BM1973" i="4"/>
  <c r="BL1973" i="4" s="1"/>
  <c r="BK1973" i="4" s="1"/>
  <c r="BJ1973" i="4" s="1"/>
  <c r="BI1973" i="4" s="1"/>
  <c r="BH1973" i="4" s="1"/>
  <c r="BG1973" i="4" s="1"/>
  <c r="BF1973" i="4" s="1"/>
  <c r="BE1973" i="4" s="1"/>
  <c r="BM2109" i="4"/>
  <c r="BL2109" i="4" s="1"/>
  <c r="BK2109" i="4" s="1"/>
  <c r="BJ2109" i="4" s="1"/>
  <c r="BI2109" i="4" s="1"/>
  <c r="BH2109" i="4" s="1"/>
  <c r="BG2109" i="4" s="1"/>
  <c r="BF2109" i="4" s="1"/>
  <c r="BE2109" i="4" s="1"/>
  <c r="BM2040" i="4"/>
  <c r="BL2040" i="4" s="1"/>
  <c r="BK2040" i="4" s="1"/>
  <c r="BJ2040" i="4" s="1"/>
  <c r="BI2040" i="4" s="1"/>
  <c r="BH2040" i="4" s="1"/>
  <c r="BG2040" i="4" s="1"/>
  <c r="BF2040" i="4" s="1"/>
  <c r="BE2040" i="4" s="1"/>
  <c r="BM2296" i="4"/>
  <c r="BL2296" i="4" s="1"/>
  <c r="BK2296" i="4" s="1"/>
  <c r="BJ2296" i="4" s="1"/>
  <c r="BI2296" i="4" s="1"/>
  <c r="BH2296" i="4" s="1"/>
  <c r="BG2296" i="4" s="1"/>
  <c r="BF2296" i="4" s="1"/>
  <c r="BE2296" i="4" s="1"/>
  <c r="BM2171" i="4"/>
  <c r="BL2171" i="4" s="1"/>
  <c r="BK2171" i="4" s="1"/>
  <c r="BJ2171" i="4" s="1"/>
  <c r="BI2171" i="4" s="1"/>
  <c r="BH2171" i="4" s="1"/>
  <c r="BG2171" i="4" s="1"/>
  <c r="BF2171" i="4" s="1"/>
  <c r="BE2171" i="4" s="1"/>
  <c r="BL2468" i="4"/>
  <c r="BK2468" i="4" s="1"/>
  <c r="BJ2468" i="4" s="1"/>
  <c r="BI2468" i="4" s="1"/>
  <c r="BH2468" i="4"/>
  <c r="BG2468" i="4" s="1"/>
  <c r="BF2468" i="4" s="1"/>
  <c r="BE2468" i="4" s="1"/>
  <c r="BM2468" i="4"/>
  <c r="BM2462" i="4"/>
  <c r="BL2462" i="4" s="1"/>
  <c r="BK2462" i="4" s="1"/>
  <c r="BJ2462" i="4" s="1"/>
  <c r="BI2462" i="4" s="1"/>
  <c r="BH2462" i="4" s="1"/>
  <c r="BG2462" i="4" s="1"/>
  <c r="BF2462" i="4" s="1"/>
  <c r="BE2462" i="4" s="1"/>
  <c r="CW200" i="4"/>
  <c r="CV200" i="4" s="1"/>
  <c r="CU200" i="4" s="1"/>
  <c r="CT200" i="4" s="1"/>
  <c r="CS200" i="4" s="1"/>
  <c r="CR200" i="4" s="1"/>
  <c r="CQ200" i="4" s="1"/>
  <c r="CP200" i="4" s="1"/>
  <c r="CO200" i="4" s="1"/>
  <c r="BM2230" i="4"/>
  <c r="BL2230" i="4"/>
  <c r="BK2230" i="4" s="1"/>
  <c r="BJ2230" i="4" s="1"/>
  <c r="BI2230" i="4" s="1"/>
  <c r="BH2230" i="4" s="1"/>
  <c r="BG2230" i="4" s="1"/>
  <c r="BF2230" i="4" s="1"/>
  <c r="BE2230" i="4" s="1"/>
  <c r="CW102" i="4"/>
  <c r="CV102" i="4" s="1"/>
  <c r="CU102" i="4" s="1"/>
  <c r="CT102" i="4" s="1"/>
  <c r="CS102" i="4" s="1"/>
  <c r="CR102" i="4" s="1"/>
  <c r="CQ102" i="4" s="1"/>
  <c r="CP102" i="4" s="1"/>
  <c r="CO102" i="4" s="1"/>
  <c r="BM2562" i="4"/>
  <c r="BL2562" i="4" s="1"/>
  <c r="BK2562" i="4" s="1"/>
  <c r="BJ2562" i="4" s="1"/>
  <c r="BI2562" i="4" s="1"/>
  <c r="BH2562" i="4" s="1"/>
  <c r="BG2562" i="4" s="1"/>
  <c r="BF2562" i="4" s="1"/>
  <c r="BE2562" i="4" s="1"/>
  <c r="BM2425" i="4"/>
  <c r="BL2425" i="4" s="1"/>
  <c r="BK2425" i="4" s="1"/>
  <c r="BJ2425" i="4" s="1"/>
  <c r="BI2425" i="4" s="1"/>
  <c r="BH2425" i="4" s="1"/>
  <c r="BG2425" i="4" s="1"/>
  <c r="BF2425" i="4" s="1"/>
  <c r="BE2425" i="4" s="1"/>
  <c r="BM2650" i="4"/>
  <c r="BL2650" i="4" s="1"/>
  <c r="BK2650" i="4" s="1"/>
  <c r="BJ2650" i="4" s="1"/>
  <c r="BI2650" i="4" s="1"/>
  <c r="BH2650" i="4" s="1"/>
  <c r="BG2650" i="4" s="1"/>
  <c r="BF2650" i="4" s="1"/>
  <c r="BE2650" i="4" s="1"/>
  <c r="CW239" i="4"/>
  <c r="CV239" i="4" s="1"/>
  <c r="CU239" i="4" s="1"/>
  <c r="CT239" i="4" s="1"/>
  <c r="CS239" i="4" s="1"/>
  <c r="CR239" i="4" s="1"/>
  <c r="CQ239" i="4" s="1"/>
  <c r="CP239" i="4" s="1"/>
  <c r="CO239" i="4" s="1"/>
  <c r="BM2611" i="4"/>
  <c r="BL2611" i="4" s="1"/>
  <c r="BK2611" i="4" s="1"/>
  <c r="BJ2611" i="4" s="1"/>
  <c r="BI2611" i="4" s="1"/>
  <c r="BH2611" i="4" s="1"/>
  <c r="BG2611" i="4"/>
  <c r="BF2611" i="4" s="1"/>
  <c r="BE2611" i="4" s="1"/>
  <c r="CW146" i="4"/>
  <c r="CV146" i="4" s="1"/>
  <c r="CU146" i="4" s="1"/>
  <c r="CT146" i="4" s="1"/>
  <c r="CS146" i="4" s="1"/>
  <c r="CR146" i="4" s="1"/>
  <c r="CQ146" i="4" s="1"/>
  <c r="CP146" i="4" s="1"/>
  <c r="CO146" i="4" s="1"/>
  <c r="BM550" i="4"/>
  <c r="BL550" i="4" s="1"/>
  <c r="BK550" i="4" s="1"/>
  <c r="BJ550" i="4" s="1"/>
  <c r="BI550" i="4" s="1"/>
  <c r="BH550" i="4" s="1"/>
  <c r="BG550" i="4" s="1"/>
  <c r="BF550" i="4" s="1"/>
  <c r="BE550" i="4" s="1"/>
  <c r="BC570" i="4"/>
  <c r="BD570" i="4"/>
  <c r="BB570" i="4"/>
  <c r="BA570" i="4" s="1"/>
  <c r="BM352" i="4"/>
  <c r="BL352" i="4" s="1"/>
  <c r="BK352" i="4" s="1"/>
  <c r="BJ352" i="4" s="1"/>
  <c r="BI352" i="4" s="1"/>
  <c r="BH352" i="4" s="1"/>
  <c r="BG352" i="4" s="1"/>
  <c r="BF352" i="4" s="1"/>
  <c r="BE352" i="4" s="1"/>
  <c r="BM2459" i="4"/>
  <c r="BL2459" i="4" s="1"/>
  <c r="BK2459" i="4" s="1"/>
  <c r="BJ2459" i="4" s="1"/>
  <c r="BI2459" i="4" s="1"/>
  <c r="BH2459" i="4" s="1"/>
  <c r="BG2459" i="4" s="1"/>
  <c r="BF2459" i="4" s="1"/>
  <c r="BE2459" i="4" s="1"/>
  <c r="BM2406" i="4"/>
  <c r="BL2406" i="4"/>
  <c r="BK2406" i="4" s="1"/>
  <c r="BJ2406" i="4" s="1"/>
  <c r="BI2406" i="4" s="1"/>
  <c r="BH2406" i="4" s="1"/>
  <c r="BG2406" i="4" s="1"/>
  <c r="BF2406" i="4" s="1"/>
  <c r="BE2406" i="4" s="1"/>
  <c r="BM2636" i="4"/>
  <c r="BL2636" i="4"/>
  <c r="BK2636" i="4" s="1"/>
  <c r="BJ2636" i="4" s="1"/>
  <c r="BI2636" i="4" s="1"/>
  <c r="BH2636" i="4" s="1"/>
  <c r="BG2636" i="4" s="1"/>
  <c r="BF2636" i="4" s="1"/>
  <c r="BE2636" i="4" s="1"/>
  <c r="BM2525" i="4"/>
  <c r="BL2525" i="4" s="1"/>
  <c r="BK2525" i="4" s="1"/>
  <c r="BJ2525" i="4"/>
  <c r="BI2525" i="4" s="1"/>
  <c r="BH2525" i="4" s="1"/>
  <c r="BG2525" i="4" s="1"/>
  <c r="BF2525" i="4" s="1"/>
  <c r="BE2525" i="4" s="1"/>
  <c r="BM2750" i="4"/>
  <c r="BL2750" i="4" s="1"/>
  <c r="BK2750" i="4" s="1"/>
  <c r="BJ2750" i="4" s="1"/>
  <c r="BI2750" i="4" s="1"/>
  <c r="BH2750" i="4" s="1"/>
  <c r="BG2750" i="4" s="1"/>
  <c r="BF2750" i="4" s="1"/>
  <c r="BE2750" i="4" s="1"/>
  <c r="CW214" i="4"/>
  <c r="CV214" i="4"/>
  <c r="CU214" i="4" s="1"/>
  <c r="CT214" i="4" s="1"/>
  <c r="CS214" i="4" s="1"/>
  <c r="CR214" i="4" s="1"/>
  <c r="CQ214" i="4" s="1"/>
  <c r="CP214" i="4" s="1"/>
  <c r="CO214" i="4" s="1"/>
  <c r="CW83" i="4"/>
  <c r="CV83" i="4" s="1"/>
  <c r="CU83" i="4" s="1"/>
  <c r="CT83" i="4" s="1"/>
  <c r="CS83" i="4" s="1"/>
  <c r="CR83" i="4" s="1"/>
  <c r="CQ83" i="4" s="1"/>
  <c r="CP83" i="4" s="1"/>
  <c r="CO83" i="4" s="1"/>
  <c r="CW103" i="4"/>
  <c r="CV103" i="4"/>
  <c r="CU103" i="4" s="1"/>
  <c r="CT103" i="4" s="1"/>
  <c r="CS103" i="4" s="1"/>
  <c r="CR103" i="4" s="1"/>
  <c r="CQ103" i="4" s="1"/>
  <c r="CP103" i="4" s="1"/>
  <c r="CO103" i="4" s="1"/>
  <c r="BC647" i="4"/>
  <c r="BB647" i="4"/>
  <c r="BD647" i="4"/>
  <c r="BM654" i="4"/>
  <c r="BL654" i="4" s="1"/>
  <c r="BK654" i="4" s="1"/>
  <c r="BJ654" i="4" s="1"/>
  <c r="BI654" i="4" s="1"/>
  <c r="BH654" i="4" s="1"/>
  <c r="BG654" i="4" s="1"/>
  <c r="BF654" i="4" s="1"/>
  <c r="BE654" i="4" s="1"/>
  <c r="BB120" i="4"/>
  <c r="BA120" i="4" s="1"/>
  <c r="AY120" i="4" s="1"/>
  <c r="BC120" i="4"/>
  <c r="BD120" i="4"/>
  <c r="BL2591" i="4"/>
  <c r="BK2591" i="4" s="1"/>
  <c r="BJ2591" i="4" s="1"/>
  <c r="BI2591" i="4" s="1"/>
  <c r="BH2591" i="4" s="1"/>
  <c r="BG2591" i="4" s="1"/>
  <c r="BF2591" i="4" s="1"/>
  <c r="BE2591" i="4" s="1"/>
  <c r="BM2591" i="4"/>
  <c r="BM2506" i="4"/>
  <c r="BL2506" i="4" s="1"/>
  <c r="BK2506" i="4" s="1"/>
  <c r="BJ2506" i="4" s="1"/>
  <c r="BI2506" i="4" s="1"/>
  <c r="BH2506" i="4" s="1"/>
  <c r="BG2506" i="4" s="1"/>
  <c r="BF2506" i="4" s="1"/>
  <c r="BE2506" i="4" s="1"/>
  <c r="BL2369" i="4"/>
  <c r="BK2369" i="4" s="1"/>
  <c r="BJ2369" i="4" s="1"/>
  <c r="BI2369" i="4" s="1"/>
  <c r="BH2369" i="4" s="1"/>
  <c r="BG2369" i="4" s="1"/>
  <c r="BF2369" i="4" s="1"/>
  <c r="BE2369" i="4" s="1"/>
  <c r="BM2369" i="4"/>
  <c r="BM2681" i="4"/>
  <c r="BL2681" i="4" s="1"/>
  <c r="BK2681" i="4" s="1"/>
  <c r="BJ2681" i="4" s="1"/>
  <c r="BI2681" i="4" s="1"/>
  <c r="BH2681" i="4" s="1"/>
  <c r="BG2681" i="4" s="1"/>
  <c r="BF2681" i="4" s="1"/>
  <c r="BE2681" i="4" s="1"/>
  <c r="BM2753" i="4"/>
  <c r="BL2753" i="4" s="1"/>
  <c r="BK2753" i="4" s="1"/>
  <c r="BJ2753" i="4" s="1"/>
  <c r="BI2753" i="4" s="1"/>
  <c r="BH2753" i="4" s="1"/>
  <c r="BG2753" i="4" s="1"/>
  <c r="BF2753" i="4" s="1"/>
  <c r="BE2753" i="4" s="1"/>
  <c r="CW184" i="4"/>
  <c r="CV184" i="4" s="1"/>
  <c r="CU184" i="4" s="1"/>
  <c r="CT184" i="4" s="1"/>
  <c r="CS184" i="4" s="1"/>
  <c r="CR184" i="4" s="1"/>
  <c r="CQ184" i="4" s="1"/>
  <c r="CP184" i="4" s="1"/>
  <c r="CO184" i="4" s="1"/>
  <c r="CW169" i="4"/>
  <c r="CV169" i="4" s="1"/>
  <c r="CU169" i="4" s="1"/>
  <c r="CT169" i="4" s="1"/>
  <c r="CS169" i="4" s="1"/>
  <c r="CR169" i="4" s="1"/>
  <c r="CQ169" i="4" s="1"/>
  <c r="CP169" i="4" s="1"/>
  <c r="CO169" i="4" s="1"/>
  <c r="CU16" i="4"/>
  <c r="CT16" i="4" s="1"/>
  <c r="CS16" i="4" s="1"/>
  <c r="CR16" i="4" s="1"/>
  <c r="CQ16" i="4" s="1"/>
  <c r="CP16" i="4" s="1"/>
  <c r="CO16" i="4" s="1"/>
  <c r="CW16" i="4"/>
  <c r="CV16" i="4" s="1"/>
  <c r="BC641" i="4"/>
  <c r="BB641" i="4"/>
  <c r="BA641" i="4" s="1"/>
  <c r="BD641" i="4"/>
  <c r="BM448" i="4"/>
  <c r="BL448" i="4" s="1"/>
  <c r="BK448" i="4" s="1"/>
  <c r="BJ448" i="4" s="1"/>
  <c r="BI448" i="4" s="1"/>
  <c r="BH448" i="4" s="1"/>
  <c r="BG448" i="4" s="1"/>
  <c r="BF448" i="4" s="1"/>
  <c r="BE448" i="4" s="1"/>
  <c r="CW143" i="4"/>
  <c r="CV143" i="4" s="1"/>
  <c r="CU143" i="4" s="1"/>
  <c r="CT143" i="4" s="1"/>
  <c r="CS143" i="4" s="1"/>
  <c r="CR143" i="4" s="1"/>
  <c r="CQ143" i="4" s="1"/>
  <c r="CP143" i="4" s="1"/>
  <c r="CO143" i="4" s="1"/>
  <c r="BB675" i="4"/>
  <c r="BD675" i="4"/>
  <c r="BC675" i="4"/>
  <c r="BB491" i="4"/>
  <c r="BA491" i="4" s="1"/>
  <c r="BD491" i="4"/>
  <c r="BC491" i="4"/>
  <c r="BM432" i="4"/>
  <c r="BL432" i="4" s="1"/>
  <c r="BK432" i="4" s="1"/>
  <c r="BJ432" i="4" s="1"/>
  <c r="BI432" i="4" s="1"/>
  <c r="BH432" i="4" s="1"/>
  <c r="BG432" i="4" s="1"/>
  <c r="BF432" i="4" s="1"/>
  <c r="BE432" i="4" s="1"/>
  <c r="BH2367" i="4"/>
  <c r="BG2367" i="4" s="1"/>
  <c r="BF2367" i="4" s="1"/>
  <c r="BE2367" i="4" s="1"/>
  <c r="BM2367" i="4"/>
  <c r="BL2367" i="4" s="1"/>
  <c r="BK2367" i="4" s="1"/>
  <c r="BJ2367" i="4" s="1"/>
  <c r="BI2367" i="4" s="1"/>
  <c r="BM2386" i="4"/>
  <c r="BL2386" i="4"/>
  <c r="BK2386" i="4" s="1"/>
  <c r="BJ2386" i="4" s="1"/>
  <c r="BI2386" i="4" s="1"/>
  <c r="BH2386" i="4" s="1"/>
  <c r="BG2386" i="4" s="1"/>
  <c r="BF2386" i="4" s="1"/>
  <c r="BE2386" i="4" s="1"/>
  <c r="BM2605" i="4"/>
  <c r="BL2605" i="4" s="1"/>
  <c r="BK2605" i="4" s="1"/>
  <c r="BJ2605" i="4" s="1"/>
  <c r="BI2605" i="4" s="1"/>
  <c r="BH2605" i="4" s="1"/>
  <c r="BG2605" i="4" s="1"/>
  <c r="BF2605" i="4" s="1"/>
  <c r="BE2605" i="4" s="1"/>
  <c r="BM2505" i="4"/>
  <c r="BL2505" i="4"/>
  <c r="BK2505" i="4" s="1"/>
  <c r="BJ2505" i="4" s="1"/>
  <c r="BI2505" i="4" s="1"/>
  <c r="BH2505" i="4" s="1"/>
  <c r="BG2505" i="4" s="1"/>
  <c r="BF2505" i="4" s="1"/>
  <c r="BE2505" i="4" s="1"/>
  <c r="BL2730" i="4"/>
  <c r="BK2730" i="4" s="1"/>
  <c r="BJ2730" i="4" s="1"/>
  <c r="BI2730" i="4" s="1"/>
  <c r="BH2730" i="4" s="1"/>
  <c r="BG2730" i="4" s="1"/>
  <c r="BF2730" i="4" s="1"/>
  <c r="BE2730" i="4" s="1"/>
  <c r="BM2730" i="4"/>
  <c r="CW219" i="4"/>
  <c r="CV219" i="4"/>
  <c r="CU219" i="4" s="1"/>
  <c r="CT219" i="4" s="1"/>
  <c r="CS219" i="4" s="1"/>
  <c r="CR219" i="4" s="1"/>
  <c r="CQ219" i="4" s="1"/>
  <c r="CP219" i="4" s="1"/>
  <c r="CO219" i="4" s="1"/>
  <c r="BM2739" i="4"/>
  <c r="BL2739" i="4" s="1"/>
  <c r="BK2739" i="4" s="1"/>
  <c r="BJ2739" i="4" s="1"/>
  <c r="BI2739" i="4" s="1"/>
  <c r="BH2739" i="4" s="1"/>
  <c r="BG2739" i="4" s="1"/>
  <c r="BF2739" i="4" s="1"/>
  <c r="BE2739" i="4" s="1"/>
  <c r="CW114" i="4"/>
  <c r="CV114" i="4" s="1"/>
  <c r="CU114" i="4" s="1"/>
  <c r="CT114" i="4" s="1"/>
  <c r="CS114" i="4" s="1"/>
  <c r="CR114" i="4" s="1"/>
  <c r="CQ114" i="4" s="1"/>
  <c r="CP114" i="4" s="1"/>
  <c r="CO114" i="4" s="1"/>
  <c r="BM543" i="4"/>
  <c r="BL543" i="4" s="1"/>
  <c r="BK543" i="4" s="1"/>
  <c r="BJ543" i="4" s="1"/>
  <c r="BI543" i="4" s="1"/>
  <c r="BH543" i="4" s="1"/>
  <c r="BG543" i="4" s="1"/>
  <c r="BF543" i="4" s="1"/>
  <c r="BE543" i="4" s="1"/>
  <c r="BB563" i="4"/>
  <c r="BC563" i="4"/>
  <c r="BD563" i="4"/>
  <c r="BM181" i="4"/>
  <c r="BL181" i="4"/>
  <c r="BK181" i="4" s="1"/>
  <c r="BJ181" i="4" s="1"/>
  <c r="BI181" i="4" s="1"/>
  <c r="BH181" i="4" s="1"/>
  <c r="BG181" i="4" s="1"/>
  <c r="BF181" i="4" s="1"/>
  <c r="BE181" i="4" s="1"/>
  <c r="BM2624" i="4"/>
  <c r="BL2624" i="4"/>
  <c r="BK2624" i="4" s="1"/>
  <c r="BJ2624" i="4" s="1"/>
  <c r="BI2624" i="4" s="1"/>
  <c r="BH2624" i="4" s="1"/>
  <c r="BG2624" i="4" s="1"/>
  <c r="BF2624" i="4" s="1"/>
  <c r="BE2624" i="4" s="1"/>
  <c r="BM2454" i="4"/>
  <c r="BL2454" i="4" s="1"/>
  <c r="BK2454" i="4" s="1"/>
  <c r="BJ2454" i="4" s="1"/>
  <c r="BI2454" i="4" s="1"/>
  <c r="BH2454" i="4" s="1"/>
  <c r="BG2454" i="4" s="1"/>
  <c r="BF2454" i="4" s="1"/>
  <c r="BE2454" i="4" s="1"/>
  <c r="BM2317" i="4"/>
  <c r="BL2317" i="4"/>
  <c r="BK2317" i="4" s="1"/>
  <c r="BJ2317" i="4" s="1"/>
  <c r="BI2317" i="4" s="1"/>
  <c r="BH2317" i="4" s="1"/>
  <c r="BG2317" i="4" s="1"/>
  <c r="BF2317" i="4" s="1"/>
  <c r="BE2317" i="4" s="1"/>
  <c r="BM2573" i="4"/>
  <c r="BL2573" i="4" s="1"/>
  <c r="BK2573" i="4" s="1"/>
  <c r="BJ2573" i="4" s="1"/>
  <c r="BI2573" i="4" s="1"/>
  <c r="BH2573" i="4" s="1"/>
  <c r="BG2573" i="4" s="1"/>
  <c r="BF2573" i="4" s="1"/>
  <c r="BE2573" i="4" s="1"/>
  <c r="BM2701" i="4"/>
  <c r="BL2701" i="4" s="1"/>
  <c r="BK2701" i="4" s="1"/>
  <c r="BJ2701" i="4" s="1"/>
  <c r="BI2701" i="4" s="1"/>
  <c r="BH2701" i="4" s="1"/>
  <c r="BG2701" i="4" s="1"/>
  <c r="BF2701" i="4" s="1"/>
  <c r="BE2701" i="4" s="1"/>
  <c r="CW202" i="4"/>
  <c r="CV202" i="4" s="1"/>
  <c r="CU202" i="4" s="1"/>
  <c r="CT202" i="4" s="1"/>
  <c r="CS202" i="4" s="1"/>
  <c r="CR202" i="4" s="1"/>
  <c r="CQ202" i="4" s="1"/>
  <c r="CP202" i="4" s="1"/>
  <c r="CO202" i="4" s="1"/>
  <c r="CW65" i="4"/>
  <c r="CV65" i="4" s="1"/>
  <c r="CU65" i="4" s="1"/>
  <c r="CT65" i="4" s="1"/>
  <c r="CS65" i="4" s="1"/>
  <c r="CR65" i="4" s="1"/>
  <c r="CQ65" i="4" s="1"/>
  <c r="CP65" i="4" s="1"/>
  <c r="CO65" i="4" s="1"/>
  <c r="CS39" i="4"/>
  <c r="CR39" i="4" s="1"/>
  <c r="CQ39" i="4" s="1"/>
  <c r="CP39" i="4" s="1"/>
  <c r="CO39" i="4" s="1"/>
  <c r="CW39" i="4"/>
  <c r="CV39" i="4" s="1"/>
  <c r="CU39" i="4" s="1"/>
  <c r="CT39" i="4" s="1"/>
  <c r="BB575" i="4"/>
  <c r="BA575" i="4" s="1"/>
  <c r="BC575" i="4"/>
  <c r="BD575" i="4"/>
  <c r="BC489" i="4"/>
  <c r="BD489" i="4"/>
  <c r="BB489" i="4"/>
  <c r="BM2190" i="4"/>
  <c r="BL2190" i="4" s="1"/>
  <c r="BK2190" i="4" s="1"/>
  <c r="BJ2190" i="4" s="1"/>
  <c r="BI2190" i="4" s="1"/>
  <c r="BH2190" i="4" s="1"/>
  <c r="BG2190" i="4" s="1"/>
  <c r="BF2190" i="4" s="1"/>
  <c r="BE2190" i="4" s="1"/>
  <c r="BM2680" i="4"/>
  <c r="BL2680" i="4" s="1"/>
  <c r="BK2680" i="4" s="1"/>
  <c r="BJ2680" i="4" s="1"/>
  <c r="BI2680" i="4" s="1"/>
  <c r="BH2680" i="4" s="1"/>
  <c r="BG2680" i="4" s="1"/>
  <c r="BF2680" i="4" s="1"/>
  <c r="BE2680" i="4" s="1"/>
  <c r="BM2522" i="4"/>
  <c r="BL2522" i="4" s="1"/>
  <c r="BK2522" i="4" s="1"/>
  <c r="BJ2522" i="4" s="1"/>
  <c r="BI2522" i="4" s="1"/>
  <c r="BH2522" i="4" s="1"/>
  <c r="BG2522" i="4" s="1"/>
  <c r="BF2522" i="4" s="1"/>
  <c r="BE2522" i="4" s="1"/>
  <c r="BM2385" i="4"/>
  <c r="BL2385" i="4" s="1"/>
  <c r="BK2385" i="4" s="1"/>
  <c r="BJ2385" i="4" s="1"/>
  <c r="BI2385" i="4" s="1"/>
  <c r="BH2385" i="4" s="1"/>
  <c r="BG2385" i="4" s="1"/>
  <c r="BF2385" i="4" s="1"/>
  <c r="BE2385" i="4" s="1"/>
  <c r="BM2610" i="4"/>
  <c r="BL2610" i="4"/>
  <c r="BK2610" i="4" s="1"/>
  <c r="BJ2610" i="4" s="1"/>
  <c r="BI2610" i="4" s="1"/>
  <c r="BH2610" i="4" s="1"/>
  <c r="BG2610" i="4" s="1"/>
  <c r="BF2610" i="4" s="1"/>
  <c r="BE2610" i="4" s="1"/>
  <c r="CW249" i="4"/>
  <c r="CV249" i="4" s="1"/>
  <c r="CU249" i="4" s="1"/>
  <c r="CT249" i="4" s="1"/>
  <c r="CS249" i="4" s="1"/>
  <c r="CR249" i="4" s="1"/>
  <c r="CQ249" i="4" s="1"/>
  <c r="CP249" i="4" s="1"/>
  <c r="CO249" i="4" s="1"/>
  <c r="CW177" i="4"/>
  <c r="CV177" i="4"/>
  <c r="CU177" i="4" s="1"/>
  <c r="CT177" i="4" s="1"/>
  <c r="CS177" i="4" s="1"/>
  <c r="CR177" i="4" s="1"/>
  <c r="CQ177" i="4" s="1"/>
  <c r="CP177" i="4" s="1"/>
  <c r="CO177" i="4" s="1"/>
  <c r="CW162" i="4"/>
  <c r="CV162" i="4" s="1"/>
  <c r="CU162" i="4" s="1"/>
  <c r="CT162" i="4" s="1"/>
  <c r="CS162" i="4" s="1"/>
  <c r="CR162" i="4" s="1"/>
  <c r="CQ162" i="4" s="1"/>
  <c r="CP162" i="4" s="1"/>
  <c r="CO162" i="4" s="1"/>
  <c r="CW9" i="4"/>
  <c r="CU9" i="4"/>
  <c r="CT9" i="4" s="1"/>
  <c r="CS9" i="4" s="1"/>
  <c r="CR9" i="4" s="1"/>
  <c r="CQ9" i="4" s="1"/>
  <c r="CP9" i="4" s="1"/>
  <c r="CO9" i="4" s="1"/>
  <c r="CV9" i="4"/>
  <c r="BM695" i="4"/>
  <c r="BL695" i="4" s="1"/>
  <c r="BK695" i="4" s="1"/>
  <c r="BJ695" i="4" s="1"/>
  <c r="BI695" i="4" s="1"/>
  <c r="BH695" i="4" s="1"/>
  <c r="BG695" i="4" s="1"/>
  <c r="BF695" i="4" s="1"/>
  <c r="BE695" i="4" s="1"/>
  <c r="BJ470" i="4"/>
  <c r="BI470" i="4" s="1"/>
  <c r="BH470" i="4" s="1"/>
  <c r="BG470" i="4" s="1"/>
  <c r="BF470" i="4" s="1"/>
  <c r="BE470" i="4" s="1"/>
  <c r="BM470" i="4"/>
  <c r="BL470" i="4" s="1"/>
  <c r="BK470" i="4" s="1"/>
  <c r="CW182" i="4"/>
  <c r="CV182" i="4" s="1"/>
  <c r="CU182" i="4" s="1"/>
  <c r="CT182" i="4" s="1"/>
  <c r="CS182" i="4" s="1"/>
  <c r="CR182" i="4" s="1"/>
  <c r="CQ182" i="4" s="1"/>
  <c r="CP182" i="4" s="1"/>
  <c r="CO182" i="4" s="1"/>
  <c r="CW80" i="4"/>
  <c r="CV80" i="4" s="1"/>
  <c r="CU80" i="4" s="1"/>
  <c r="CT80" i="4" s="1"/>
  <c r="CS80" i="4" s="1"/>
  <c r="CR80" i="4" s="1"/>
  <c r="CQ80" i="4" s="1"/>
  <c r="CP80" i="4" s="1"/>
  <c r="CO80" i="4" s="1"/>
  <c r="CW142" i="4"/>
  <c r="CV142" i="4" s="1"/>
  <c r="CU142" i="4" s="1"/>
  <c r="CT142" i="4" s="1"/>
  <c r="CS142" i="4" s="1"/>
  <c r="CR142" i="4" s="1"/>
  <c r="CQ142" i="4" s="1"/>
  <c r="CP142" i="4" s="1"/>
  <c r="CO142" i="4" s="1"/>
  <c r="CW28" i="4"/>
  <c r="CV28" i="4" s="1"/>
  <c r="CU28" i="4" s="1"/>
  <c r="CT28" i="4" s="1"/>
  <c r="CS28" i="4" s="1"/>
  <c r="CR28" i="4" s="1"/>
  <c r="CQ28" i="4" s="1"/>
  <c r="CP28" i="4" s="1"/>
  <c r="CO28" i="4" s="1"/>
  <c r="BM551" i="4"/>
  <c r="BL551" i="4" s="1"/>
  <c r="BK551" i="4" s="1"/>
  <c r="BJ551" i="4" s="1"/>
  <c r="BI551" i="4" s="1"/>
  <c r="BH551" i="4" s="1"/>
  <c r="BG551" i="4" s="1"/>
  <c r="BF551" i="4" s="1"/>
  <c r="BE551" i="4" s="1"/>
  <c r="BC681" i="4"/>
  <c r="BB681" i="4"/>
  <c r="BD681" i="4"/>
  <c r="BM686" i="4"/>
  <c r="BL686" i="4" s="1"/>
  <c r="BK686" i="4" s="1"/>
  <c r="BJ686" i="4" s="1"/>
  <c r="BI686" i="4" s="1"/>
  <c r="BH686" i="4" s="1"/>
  <c r="BG686" i="4" s="1"/>
  <c r="BF686" i="4" s="1"/>
  <c r="BE686" i="4" s="1"/>
  <c r="BL420" i="4"/>
  <c r="BK420" i="4" s="1"/>
  <c r="BJ420" i="4" s="1"/>
  <c r="BI420" i="4" s="1"/>
  <c r="BH420" i="4" s="1"/>
  <c r="BG420" i="4" s="1"/>
  <c r="BF420" i="4" s="1"/>
  <c r="BE420" i="4" s="1"/>
  <c r="BM420" i="4"/>
  <c r="BL363" i="4"/>
  <c r="BK363" i="4" s="1"/>
  <c r="BJ363" i="4"/>
  <c r="BI363" i="4" s="1"/>
  <c r="BH363" i="4" s="1"/>
  <c r="BG363" i="4" s="1"/>
  <c r="BF363" i="4" s="1"/>
  <c r="BE363" i="4" s="1"/>
  <c r="BM363" i="4"/>
  <c r="BM108" i="4"/>
  <c r="BL108" i="4" s="1"/>
  <c r="BK108" i="4" s="1"/>
  <c r="BJ108" i="4" s="1"/>
  <c r="BI108" i="4" s="1"/>
  <c r="BH108" i="4" s="1"/>
  <c r="BG108" i="4" s="1"/>
  <c r="BF108" i="4" s="1"/>
  <c r="BE108" i="4" s="1"/>
  <c r="CW88" i="4"/>
  <c r="CV88" i="4"/>
  <c r="CU88" i="4" s="1"/>
  <c r="CT88" i="4" s="1"/>
  <c r="CS88" i="4" s="1"/>
  <c r="CR88" i="4" s="1"/>
  <c r="CQ88" i="4" s="1"/>
  <c r="CP88" i="4" s="1"/>
  <c r="CO88" i="4" s="1"/>
  <c r="CW63" i="4"/>
  <c r="CV63" i="4" s="1"/>
  <c r="CU63" i="4" s="1"/>
  <c r="CT63" i="4" s="1"/>
  <c r="CS63" i="4" s="1"/>
  <c r="CR63" i="4" s="1"/>
  <c r="CQ63" i="4" s="1"/>
  <c r="CP63" i="4" s="1"/>
  <c r="CO63" i="4" s="1"/>
  <c r="CW125" i="4"/>
  <c r="CV125" i="4" s="1"/>
  <c r="CU125" i="4" s="1"/>
  <c r="CT125" i="4" s="1"/>
  <c r="CS125" i="4" s="1"/>
  <c r="CR125" i="4" s="1"/>
  <c r="CQ125" i="4" s="1"/>
  <c r="CP125" i="4" s="1"/>
  <c r="CO125" i="4" s="1"/>
  <c r="CW10" i="4"/>
  <c r="CV10" i="4"/>
  <c r="CU10" i="4" s="1"/>
  <c r="CT10" i="4" s="1"/>
  <c r="CS10" i="4" s="1"/>
  <c r="CR10" i="4" s="1"/>
  <c r="CQ10" i="4" s="1"/>
  <c r="CP10" i="4" s="1"/>
  <c r="CO10" i="4" s="1"/>
  <c r="BC556" i="4"/>
  <c r="BB556" i="4"/>
  <c r="BD556" i="4"/>
  <c r="BD578" i="4"/>
  <c r="BB578" i="4"/>
  <c r="BC578" i="4"/>
  <c r="BM518" i="4"/>
  <c r="BL518" i="4"/>
  <c r="BK518" i="4" s="1"/>
  <c r="BJ518" i="4" s="1"/>
  <c r="BI518" i="4" s="1"/>
  <c r="BH518" i="4" s="1"/>
  <c r="BG518" i="4" s="1"/>
  <c r="BF518" i="4" s="1"/>
  <c r="BE518" i="4" s="1"/>
  <c r="BL414" i="4"/>
  <c r="BK414" i="4" s="1"/>
  <c r="BJ414" i="4" s="1"/>
  <c r="BI414" i="4" s="1"/>
  <c r="BH414" i="4" s="1"/>
  <c r="BG414" i="4" s="1"/>
  <c r="BF414" i="4" s="1"/>
  <c r="BE414" i="4" s="1"/>
  <c r="BM414" i="4"/>
  <c r="BM245" i="4"/>
  <c r="BL245" i="4" s="1"/>
  <c r="BK245" i="4" s="1"/>
  <c r="BJ245" i="4" s="1"/>
  <c r="BI245" i="4" s="1"/>
  <c r="BH245" i="4" s="1"/>
  <c r="BG245" i="4" s="1"/>
  <c r="BF245" i="4" s="1"/>
  <c r="BE245" i="4" s="1"/>
  <c r="BM59" i="4"/>
  <c r="BL59" i="4" s="1"/>
  <c r="BK59" i="4" s="1"/>
  <c r="BJ59" i="4" s="1"/>
  <c r="BI59" i="4" s="1"/>
  <c r="BH59" i="4" s="1"/>
  <c r="BG59" i="4" s="1"/>
  <c r="BF59" i="4" s="1"/>
  <c r="BE59" i="4" s="1"/>
  <c r="BB204" i="4"/>
  <c r="BC204" i="4"/>
  <c r="BD204" i="4"/>
  <c r="CW187" i="4"/>
  <c r="CV187" i="4" s="1"/>
  <c r="CU187" i="4" s="1"/>
  <c r="CT187" i="4" s="1"/>
  <c r="CS187" i="4" s="1"/>
  <c r="CR187" i="4" s="1"/>
  <c r="CQ187" i="4" s="1"/>
  <c r="CP187" i="4" s="1"/>
  <c r="CO187" i="4" s="1"/>
  <c r="CW108" i="4"/>
  <c r="CV108" i="4" s="1"/>
  <c r="CU108" i="4" s="1"/>
  <c r="CT108" i="4" s="1"/>
  <c r="CS108" i="4" s="1"/>
  <c r="CR108" i="4" s="1"/>
  <c r="CQ108" i="4" s="1"/>
  <c r="CP108" i="4" s="1"/>
  <c r="CO108" i="4" s="1"/>
  <c r="CW147" i="4"/>
  <c r="CV147" i="4" s="1"/>
  <c r="CU147" i="4" s="1"/>
  <c r="CT147" i="4" s="1"/>
  <c r="CS147" i="4" s="1"/>
  <c r="CR147" i="4" s="1"/>
  <c r="CQ147" i="4" s="1"/>
  <c r="CP147" i="4" s="1"/>
  <c r="CO147" i="4" s="1"/>
  <c r="CW36" i="4"/>
  <c r="CV36" i="4"/>
  <c r="CU36" i="4" s="1"/>
  <c r="CT36" i="4" s="1"/>
  <c r="CS36" i="4" s="1"/>
  <c r="CR36" i="4" s="1"/>
  <c r="CQ36" i="4" s="1"/>
  <c r="CP36" i="4" s="1"/>
  <c r="CO36" i="4" s="1"/>
  <c r="BB632" i="4"/>
  <c r="BC632" i="4"/>
  <c r="BD632" i="4"/>
  <c r="BC477" i="4"/>
  <c r="BD477" i="4"/>
  <c r="BB477" i="4"/>
  <c r="BM555" i="4"/>
  <c r="BL555" i="4" s="1"/>
  <c r="BK555" i="4" s="1"/>
  <c r="BJ555" i="4" s="1"/>
  <c r="BI555" i="4" s="1"/>
  <c r="BH555" i="4" s="1"/>
  <c r="BG555" i="4" s="1"/>
  <c r="BF555" i="4" s="1"/>
  <c r="BE555" i="4" s="1"/>
  <c r="BM427" i="4"/>
  <c r="BL427" i="4" s="1"/>
  <c r="BK427" i="4" s="1"/>
  <c r="BJ427" i="4" s="1"/>
  <c r="BI427" i="4" s="1"/>
  <c r="BH427" i="4" s="1"/>
  <c r="BG427" i="4" s="1"/>
  <c r="BF427" i="4" s="1"/>
  <c r="BE427" i="4" s="1"/>
  <c r="BM324" i="4"/>
  <c r="BL324" i="4" s="1"/>
  <c r="BK324" i="4" s="1"/>
  <c r="BJ324" i="4" s="1"/>
  <c r="BI324" i="4" s="1"/>
  <c r="BH324" i="4" s="1"/>
  <c r="BG324" i="4" s="1"/>
  <c r="BF324" i="4" s="1"/>
  <c r="BE324" i="4" s="1"/>
  <c r="BB146" i="4"/>
  <c r="BC146" i="4"/>
  <c r="BD146" i="4"/>
  <c r="BM393" i="4"/>
  <c r="BL393" i="4" s="1"/>
  <c r="BK393" i="4" s="1"/>
  <c r="BJ393" i="4" s="1"/>
  <c r="BI393" i="4" s="1"/>
  <c r="BH393" i="4" s="1"/>
  <c r="BG393" i="4" s="1"/>
  <c r="BF393" i="4" s="1"/>
  <c r="BE393" i="4" s="1"/>
  <c r="BM300" i="4"/>
  <c r="BL300" i="4"/>
  <c r="BK300" i="4" s="1"/>
  <c r="BJ300" i="4" s="1"/>
  <c r="BI300" i="4" s="1"/>
  <c r="BH300" i="4" s="1"/>
  <c r="BG300" i="4" s="1"/>
  <c r="BF300" i="4" s="1"/>
  <c r="BE300" i="4" s="1"/>
  <c r="BM122" i="4"/>
  <c r="BL122" i="4" s="1"/>
  <c r="BK122" i="4" s="1"/>
  <c r="BJ122" i="4" s="1"/>
  <c r="BI122" i="4" s="1"/>
  <c r="BH122" i="4" s="1"/>
  <c r="BG122" i="4" s="1"/>
  <c r="BF122" i="4" s="1"/>
  <c r="BE122" i="4" s="1"/>
  <c r="BB652" i="4"/>
  <c r="BC652" i="4"/>
  <c r="BD652" i="4"/>
  <c r="BM619" i="4"/>
  <c r="BL619" i="4" s="1"/>
  <c r="BK619" i="4" s="1"/>
  <c r="BJ619" i="4" s="1"/>
  <c r="BI619" i="4" s="1"/>
  <c r="BH619" i="4" s="1"/>
  <c r="BG619" i="4" s="1"/>
  <c r="BF619" i="4" s="1"/>
  <c r="BE619" i="4" s="1"/>
  <c r="BM445" i="4"/>
  <c r="BL445" i="4" s="1"/>
  <c r="BK445" i="4" s="1"/>
  <c r="BJ445" i="4" s="1"/>
  <c r="BI445" i="4" s="1"/>
  <c r="BH445" i="4" s="1"/>
  <c r="BG445" i="4" s="1"/>
  <c r="BF445" i="4" s="1"/>
  <c r="BE445" i="4" s="1"/>
  <c r="BM264" i="4"/>
  <c r="BL264" i="4" s="1"/>
  <c r="BK264" i="4" s="1"/>
  <c r="BJ264" i="4" s="1"/>
  <c r="BI264" i="4" s="1"/>
  <c r="BH264" i="4" s="1"/>
  <c r="BG264" i="4" s="1"/>
  <c r="BF264" i="4" s="1"/>
  <c r="BE264" i="4" s="1"/>
  <c r="BM169" i="4"/>
  <c r="BL169" i="4" s="1"/>
  <c r="BK169" i="4" s="1"/>
  <c r="BJ169" i="4" s="1"/>
  <c r="BI169" i="4" s="1"/>
  <c r="BH169" i="4" s="1"/>
  <c r="BG169" i="4" s="1"/>
  <c r="BF169" i="4" s="1"/>
  <c r="BE169" i="4" s="1"/>
  <c r="BL452" i="4"/>
  <c r="BK452" i="4" s="1"/>
  <c r="BJ452" i="4" s="1"/>
  <c r="BI452" i="4" s="1"/>
  <c r="BH452" i="4" s="1"/>
  <c r="BG452" i="4" s="1"/>
  <c r="BF452" i="4" s="1"/>
  <c r="BE452" i="4" s="1"/>
  <c r="BM452" i="4"/>
  <c r="BL464" i="4"/>
  <c r="BK464" i="4" s="1"/>
  <c r="BJ464" i="4" s="1"/>
  <c r="BI464" i="4" s="1"/>
  <c r="BH464" i="4" s="1"/>
  <c r="BG464" i="4" s="1"/>
  <c r="BF464" i="4" s="1"/>
  <c r="BE464" i="4" s="1"/>
  <c r="BM464" i="4"/>
  <c r="BB403" i="4"/>
  <c r="BA403" i="4" s="1"/>
  <c r="AY403" i="4" s="1"/>
  <c r="BC403" i="4"/>
  <c r="BD403" i="4"/>
  <c r="BM378" i="4"/>
  <c r="BL378" i="4" s="1"/>
  <c r="BK378" i="4" s="1"/>
  <c r="BJ378" i="4" s="1"/>
  <c r="BI378" i="4" s="1"/>
  <c r="BH378" i="4" s="1"/>
  <c r="BG378" i="4" s="1"/>
  <c r="BF378" i="4" s="1"/>
  <c r="BE378" i="4" s="1"/>
  <c r="BM288" i="4"/>
  <c r="BL288" i="4" s="1"/>
  <c r="BK288" i="4" s="1"/>
  <c r="BJ288" i="4" s="1"/>
  <c r="BI288" i="4" s="1"/>
  <c r="BH288" i="4" s="1"/>
  <c r="BG288" i="4" s="1"/>
  <c r="BF288" i="4" s="1"/>
  <c r="BE288" i="4" s="1"/>
  <c r="BD222" i="4"/>
  <c r="BC222" i="4"/>
  <c r="BB222" i="4"/>
  <c r="BM170" i="4"/>
  <c r="BL170" i="4" s="1"/>
  <c r="BK170" i="4" s="1"/>
  <c r="BJ170" i="4" s="1"/>
  <c r="BI170" i="4" s="1"/>
  <c r="BH170" i="4" s="1"/>
  <c r="BG170" i="4" s="1"/>
  <c r="BF170" i="4" s="1"/>
  <c r="BE170" i="4" s="1"/>
  <c r="BM96" i="4"/>
  <c r="BL96" i="4" s="1"/>
  <c r="BK96" i="4" s="1"/>
  <c r="BJ96" i="4"/>
  <c r="BI96" i="4" s="1"/>
  <c r="BH96" i="4" s="1"/>
  <c r="BG96" i="4" s="1"/>
  <c r="BF96" i="4" s="1"/>
  <c r="BE96" i="4" s="1"/>
  <c r="BC34" i="4"/>
  <c r="BB34" i="4"/>
  <c r="BA34" i="4" s="1"/>
  <c r="BD34" i="4"/>
  <c r="BB638" i="4"/>
  <c r="BD638" i="4"/>
  <c r="BC638" i="4"/>
  <c r="BC522" i="4"/>
  <c r="BD522" i="4"/>
  <c r="BB522" i="4"/>
  <c r="BD191" i="4"/>
  <c r="BB191" i="4"/>
  <c r="BC191" i="4"/>
  <c r="BB269" i="4"/>
  <c r="BD269" i="4"/>
  <c r="BC269" i="4"/>
  <c r="BL278" i="4"/>
  <c r="BK278" i="4" s="1"/>
  <c r="BJ278" i="4" s="1"/>
  <c r="BI278" i="4" s="1"/>
  <c r="BH278" i="4" s="1"/>
  <c r="BG278" i="4" s="1"/>
  <c r="BF278" i="4" s="1"/>
  <c r="BE278" i="4" s="1"/>
  <c r="BM278" i="4"/>
  <c r="BC193" i="4"/>
  <c r="BD193" i="4"/>
  <c r="BB193" i="4"/>
  <c r="BB143" i="4"/>
  <c r="BC143" i="4"/>
  <c r="BD143" i="4"/>
  <c r="BM62" i="4"/>
  <c r="BL62" i="4" s="1"/>
  <c r="BK62" i="4" s="1"/>
  <c r="BJ62" i="4" s="1"/>
  <c r="BI62" i="4" s="1"/>
  <c r="BH62" i="4" s="1"/>
  <c r="BG62" i="4" s="1"/>
  <c r="BF62" i="4" s="1"/>
  <c r="BE62" i="4" s="1"/>
  <c r="BM441" i="4"/>
  <c r="BL441" i="4" s="1"/>
  <c r="BK441" i="4" s="1"/>
  <c r="BJ441" i="4" s="1"/>
  <c r="BI441" i="4" s="1"/>
  <c r="BH441" i="4" s="1"/>
  <c r="BG441" i="4" s="1"/>
  <c r="BF441" i="4" s="1"/>
  <c r="BE441" i="4" s="1"/>
  <c r="BM383" i="4"/>
  <c r="BL383" i="4" s="1"/>
  <c r="BK383" i="4"/>
  <c r="BJ383" i="4" s="1"/>
  <c r="BI383" i="4" s="1"/>
  <c r="BH383" i="4" s="1"/>
  <c r="BG383" i="4" s="1"/>
  <c r="BF383" i="4" s="1"/>
  <c r="BE383" i="4" s="1"/>
  <c r="BK313" i="4"/>
  <c r="BJ313" i="4" s="1"/>
  <c r="BI313" i="4" s="1"/>
  <c r="BH313" i="4" s="1"/>
  <c r="BG313" i="4" s="1"/>
  <c r="BF313" i="4" s="1"/>
  <c r="BE313" i="4" s="1"/>
  <c r="BM313" i="4"/>
  <c r="BL313" i="4" s="1"/>
  <c r="BB238" i="4"/>
  <c r="BD238" i="4"/>
  <c r="BC238" i="4"/>
  <c r="BB156" i="4"/>
  <c r="BA156" i="4" s="1"/>
  <c r="BC156" i="4"/>
  <c r="BD156" i="4"/>
  <c r="BM116" i="4"/>
  <c r="BL116" i="4" s="1"/>
  <c r="BK116" i="4" s="1"/>
  <c r="BJ116" i="4" s="1"/>
  <c r="BI116" i="4" s="1"/>
  <c r="BH116" i="4" s="1"/>
  <c r="BG116" i="4" s="1"/>
  <c r="BF116" i="4" s="1"/>
  <c r="BE116" i="4" s="1"/>
  <c r="BM58" i="4"/>
  <c r="BL58" i="4" s="1"/>
  <c r="BK58" i="4" s="1"/>
  <c r="BJ58" i="4" s="1"/>
  <c r="BI58" i="4" s="1"/>
  <c r="BH58" i="4" s="1"/>
  <c r="BG58" i="4" s="1"/>
  <c r="BF58" i="4" s="1"/>
  <c r="BE58" i="4" s="1"/>
  <c r="BL327" i="4"/>
  <c r="BK327" i="4" s="1"/>
  <c r="BJ327" i="4" s="1"/>
  <c r="BI327" i="4" s="1"/>
  <c r="BH327" i="4" s="1"/>
  <c r="BG327" i="4" s="1"/>
  <c r="BF327" i="4" s="1"/>
  <c r="BE327" i="4" s="1"/>
  <c r="BM327" i="4"/>
  <c r="BM219" i="4"/>
  <c r="BL219" i="4" s="1"/>
  <c r="BK219" i="4" s="1"/>
  <c r="BJ219" i="4" s="1"/>
  <c r="BI219" i="4" s="1"/>
  <c r="BH219" i="4" s="1"/>
  <c r="BG219" i="4" s="1"/>
  <c r="BF219" i="4" s="1"/>
  <c r="BE219" i="4" s="1"/>
  <c r="BM173" i="4"/>
  <c r="BL173" i="4" s="1"/>
  <c r="BK173" i="4" s="1"/>
  <c r="BJ173" i="4" s="1"/>
  <c r="BI173" i="4" s="1"/>
  <c r="BH173" i="4" s="1"/>
  <c r="BG173" i="4" s="1"/>
  <c r="BF173" i="4" s="1"/>
  <c r="BE173" i="4" s="1"/>
  <c r="BD92" i="4"/>
  <c r="BB92" i="4"/>
  <c r="BC92" i="4"/>
  <c r="BD22" i="4"/>
  <c r="BB22" i="4"/>
  <c r="BC22" i="4"/>
  <c r="BB462" i="4"/>
  <c r="BC462" i="4"/>
  <c r="BD462" i="4"/>
  <c r="BC342" i="4"/>
  <c r="BD342" i="4"/>
  <c r="BB342" i="4"/>
  <c r="BM330" i="4"/>
  <c r="BL330" i="4" s="1"/>
  <c r="BK330" i="4" s="1"/>
  <c r="BJ330" i="4" s="1"/>
  <c r="BI330" i="4" s="1"/>
  <c r="BH330" i="4" s="1"/>
  <c r="BG330" i="4" s="1"/>
  <c r="BF330" i="4" s="1"/>
  <c r="BE330" i="4" s="1"/>
  <c r="BM240" i="4"/>
  <c r="BL240" i="4" s="1"/>
  <c r="BK240" i="4" s="1"/>
  <c r="BJ240" i="4" s="1"/>
  <c r="BI240" i="4" s="1"/>
  <c r="BH240" i="4" s="1"/>
  <c r="BG240" i="4" s="1"/>
  <c r="BF240" i="4" s="1"/>
  <c r="BE240" i="4" s="1"/>
  <c r="BM163" i="4"/>
  <c r="BL163" i="4" s="1"/>
  <c r="BK163" i="4" s="1"/>
  <c r="BJ163" i="4" s="1"/>
  <c r="BI163" i="4" s="1"/>
  <c r="BH163" i="4" s="1"/>
  <c r="BG163" i="4" s="1"/>
  <c r="BF163" i="4" s="1"/>
  <c r="BE163" i="4" s="1"/>
  <c r="BM70" i="4"/>
  <c r="BL70" i="4" s="1"/>
  <c r="BK70" i="4" s="1"/>
  <c r="BJ70" i="4" s="1"/>
  <c r="BI70" i="4" s="1"/>
  <c r="BH70" i="4" s="1"/>
  <c r="BG70" i="4" s="1"/>
  <c r="BF70" i="4" s="1"/>
  <c r="BE70" i="4" s="1"/>
  <c r="BM23" i="4"/>
  <c r="BL23" i="4" s="1"/>
  <c r="BK23" i="4" s="1"/>
  <c r="BJ23" i="4" s="1"/>
  <c r="BI23" i="4" s="1"/>
  <c r="BH23" i="4" s="1"/>
  <c r="BG23" i="4" s="1"/>
  <c r="BF23" i="4" s="1"/>
  <c r="BE23" i="4" s="1"/>
  <c r="AI452" i="4"/>
  <c r="AJ452" i="4"/>
  <c r="AK452" i="4"/>
  <c r="AH69" i="4"/>
  <c r="AB527" i="4"/>
  <c r="AH130" i="4"/>
  <c r="AH440" i="4"/>
  <c r="AH147" i="4"/>
  <c r="AJ162" i="4"/>
  <c r="AK162" i="4"/>
  <c r="AI162" i="4"/>
  <c r="AE332" i="4"/>
  <c r="AD332" i="4"/>
  <c r="AH226" i="4"/>
  <c r="AB208" i="4"/>
  <c r="AB240" i="4"/>
  <c r="AA240" i="4"/>
  <c r="AT615" i="4"/>
  <c r="AS615" i="4" s="1"/>
  <c r="AR615" i="4" s="1"/>
  <c r="AQ615" i="4" s="1"/>
  <c r="AP615" i="4" s="1"/>
  <c r="AO615" i="4" s="1"/>
  <c r="AN615" i="4" s="1"/>
  <c r="AM615" i="4" s="1"/>
  <c r="AL615" i="4" s="1"/>
  <c r="AK89" i="4"/>
  <c r="AJ89" i="4"/>
  <c r="AI89" i="4"/>
  <c r="AB31" i="4"/>
  <c r="AK44" i="4"/>
  <c r="AI44" i="4"/>
  <c r="AJ44" i="4"/>
  <c r="AJ625" i="4"/>
  <c r="AK625" i="4"/>
  <c r="AI625" i="4"/>
  <c r="AH339" i="4"/>
  <c r="AB367" i="4"/>
  <c r="AA367" i="4"/>
  <c r="AI619" i="4"/>
  <c r="AH619" i="4" s="1"/>
  <c r="AB619" i="4" s="1"/>
  <c r="AJ619" i="4"/>
  <c r="AK619" i="4"/>
  <c r="AT712" i="4"/>
  <c r="AS712" i="4" s="1"/>
  <c r="AR712" i="4" s="1"/>
  <c r="AQ712" i="4" s="1"/>
  <c r="AP712" i="4" s="1"/>
  <c r="AO712" i="4" s="1"/>
  <c r="AN712" i="4" s="1"/>
  <c r="AM712" i="4" s="1"/>
  <c r="AL712" i="4" s="1"/>
  <c r="BM2304" i="4"/>
  <c r="BL2304" i="4" s="1"/>
  <c r="BK2304" i="4" s="1"/>
  <c r="BJ2304" i="4" s="1"/>
  <c r="BI2304" i="4" s="1"/>
  <c r="BH2304" i="4" s="1"/>
  <c r="BG2304" i="4" s="1"/>
  <c r="BF2304" i="4" s="1"/>
  <c r="BE2304" i="4" s="1"/>
  <c r="BM2106" i="4"/>
  <c r="BL2106" i="4"/>
  <c r="BK2106" i="4" s="1"/>
  <c r="BJ2106" i="4" s="1"/>
  <c r="BI2106" i="4" s="1"/>
  <c r="BH2106" i="4" s="1"/>
  <c r="BG2106" i="4" s="1"/>
  <c r="BF2106" i="4" s="1"/>
  <c r="BE2106" i="4" s="1"/>
  <c r="BM1956" i="4"/>
  <c r="BL1956" i="4" s="1"/>
  <c r="BK1956" i="4" s="1"/>
  <c r="BJ1956" i="4" s="1"/>
  <c r="BI1956" i="4" s="1"/>
  <c r="BH1956" i="4" s="1"/>
  <c r="BG1956" i="4" s="1"/>
  <c r="BF1956" i="4" s="1"/>
  <c r="BE1956" i="4" s="1"/>
  <c r="BM2193" i="4"/>
  <c r="BL2193" i="4" s="1"/>
  <c r="BK2193" i="4" s="1"/>
  <c r="BJ2193" i="4" s="1"/>
  <c r="BI2193" i="4" s="1"/>
  <c r="BH2193" i="4" s="1"/>
  <c r="BG2193" i="4" s="1"/>
  <c r="BF2193" i="4" s="1"/>
  <c r="BE2193" i="4" s="1"/>
  <c r="BM2029" i="4"/>
  <c r="BL2029" i="4"/>
  <c r="BK2029" i="4" s="1"/>
  <c r="BJ2029" i="4" s="1"/>
  <c r="BI2029" i="4" s="1"/>
  <c r="BH2029" i="4" s="1"/>
  <c r="BG2029" i="4" s="1"/>
  <c r="BF2029" i="4" s="1"/>
  <c r="BE2029" i="4" s="1"/>
  <c r="BM2725" i="4"/>
  <c r="BL2725" i="4"/>
  <c r="BK2725" i="4"/>
  <c r="BJ2725" i="4" s="1"/>
  <c r="BI2725" i="4" s="1"/>
  <c r="BH2725" i="4" s="1"/>
  <c r="BG2725" i="4" s="1"/>
  <c r="BF2725" i="4" s="1"/>
  <c r="BE2725" i="4" s="1"/>
  <c r="BH2350" i="4"/>
  <c r="BG2350" i="4" s="1"/>
  <c r="BF2350" i="4" s="1"/>
  <c r="BE2350" i="4" s="1"/>
  <c r="BM2350" i="4"/>
  <c r="BL2350" i="4" s="1"/>
  <c r="BK2350" i="4" s="1"/>
  <c r="BJ2350" i="4" s="1"/>
  <c r="BI2350" i="4" s="1"/>
  <c r="BM2484" i="4"/>
  <c r="BL2484" i="4"/>
  <c r="BK2484" i="4" s="1"/>
  <c r="BJ2484" i="4" s="1"/>
  <c r="BI2484" i="4" s="1"/>
  <c r="BH2484" i="4" s="1"/>
  <c r="BG2484" i="4" s="1"/>
  <c r="BF2484" i="4" s="1"/>
  <c r="BE2484" i="4" s="1"/>
  <c r="BM2207" i="4"/>
  <c r="BL2207" i="4"/>
  <c r="BK2207" i="4" s="1"/>
  <c r="BJ2207" i="4" s="1"/>
  <c r="BI2207" i="4" s="1"/>
  <c r="BH2207" i="4" s="1"/>
  <c r="BG2207" i="4" s="1"/>
  <c r="BF2207" i="4" s="1"/>
  <c r="BE2207" i="4" s="1"/>
  <c r="BM2265" i="4"/>
  <c r="BL2265" i="4" s="1"/>
  <c r="BK2265" i="4" s="1"/>
  <c r="BJ2265" i="4" s="1"/>
  <c r="BI2265" i="4" s="1"/>
  <c r="BH2265" i="4" s="1"/>
  <c r="BG2265" i="4" s="1"/>
  <c r="BF2265" i="4" s="1"/>
  <c r="BE2265" i="4" s="1"/>
  <c r="BM1981" i="4"/>
  <c r="BL1981" i="4" s="1"/>
  <c r="BK1981" i="4" s="1"/>
  <c r="BJ1981" i="4" s="1"/>
  <c r="BI1981" i="4" s="1"/>
  <c r="BH1981" i="4" s="1"/>
  <c r="BG1981" i="4" s="1"/>
  <c r="BF1981" i="4" s="1"/>
  <c r="BE1981" i="4" s="1"/>
  <c r="BM2141" i="4"/>
  <c r="BL2141" i="4" s="1"/>
  <c r="BK2141" i="4" s="1"/>
  <c r="BJ2141" i="4" s="1"/>
  <c r="BI2141" i="4" s="1"/>
  <c r="BH2141" i="4" s="1"/>
  <c r="BG2141" i="4" s="1"/>
  <c r="BF2141" i="4" s="1"/>
  <c r="BE2141" i="4" s="1"/>
  <c r="BM2048" i="4"/>
  <c r="BL2048" i="4" s="1"/>
  <c r="BK2048" i="4" s="1"/>
  <c r="BJ2048" i="4" s="1"/>
  <c r="BI2048" i="4" s="1"/>
  <c r="BH2048" i="4" s="1"/>
  <c r="BG2048" i="4" s="1"/>
  <c r="BF2048" i="4" s="1"/>
  <c r="BE2048" i="4" s="1"/>
  <c r="BM2319" i="4"/>
  <c r="BL2319" i="4" s="1"/>
  <c r="BK2319" i="4" s="1"/>
  <c r="BJ2319" i="4" s="1"/>
  <c r="BI2319" i="4" s="1"/>
  <c r="BH2319" i="4" s="1"/>
  <c r="BG2319" i="4" s="1"/>
  <c r="BF2319" i="4" s="1"/>
  <c r="BE2319" i="4" s="1"/>
  <c r="BM2179" i="4"/>
  <c r="BL2179" i="4" s="1"/>
  <c r="BK2179" i="4" s="1"/>
  <c r="BJ2179" i="4" s="1"/>
  <c r="BI2179" i="4" s="1"/>
  <c r="BH2179" i="4" s="1"/>
  <c r="BG2179" i="4" s="1"/>
  <c r="BF2179" i="4" s="1"/>
  <c r="BE2179" i="4" s="1"/>
  <c r="BM2500" i="4"/>
  <c r="BL2500" i="4" s="1"/>
  <c r="BK2500" i="4" s="1"/>
  <c r="BJ2500" i="4" s="1"/>
  <c r="BI2500" i="4" s="1"/>
  <c r="BH2500" i="4" s="1"/>
  <c r="BG2500" i="4" s="1"/>
  <c r="BF2500" i="4" s="1"/>
  <c r="BE2500" i="4" s="1"/>
  <c r="BM2494" i="4"/>
  <c r="BL2494" i="4" s="1"/>
  <c r="BK2494" i="4" s="1"/>
  <c r="BJ2494" i="4" s="1"/>
  <c r="BI2494" i="4" s="1"/>
  <c r="BH2494" i="4" s="1"/>
  <c r="BG2494" i="4" s="1"/>
  <c r="BF2494" i="4" s="1"/>
  <c r="BE2494" i="4" s="1"/>
  <c r="CW188" i="4"/>
  <c r="CV188" i="4"/>
  <c r="CU188" i="4" s="1"/>
  <c r="CT188" i="4" s="1"/>
  <c r="CS188" i="4" s="1"/>
  <c r="CR188" i="4" s="1"/>
  <c r="CQ188" i="4" s="1"/>
  <c r="CP188" i="4" s="1"/>
  <c r="CO188" i="4" s="1"/>
  <c r="BM2045" i="4"/>
  <c r="BL2045" i="4" s="1"/>
  <c r="BK2045" i="4" s="1"/>
  <c r="BJ2045" i="4" s="1"/>
  <c r="BI2045" i="4" s="1"/>
  <c r="BH2045" i="4" s="1"/>
  <c r="BG2045" i="4" s="1"/>
  <c r="BF2045" i="4" s="1"/>
  <c r="BE2045" i="4" s="1"/>
  <c r="BG2245" i="4"/>
  <c r="BF2245" i="4" s="1"/>
  <c r="BE2245" i="4" s="1"/>
  <c r="BM2245" i="4"/>
  <c r="BL2245" i="4" s="1"/>
  <c r="BK2245" i="4" s="1"/>
  <c r="BJ2245" i="4" s="1"/>
  <c r="BI2245" i="4" s="1"/>
  <c r="BH2245" i="4" s="1"/>
  <c r="BM1996" i="4"/>
  <c r="BL1996" i="4" s="1"/>
  <c r="BK1996" i="4" s="1"/>
  <c r="BJ1996" i="4" s="1"/>
  <c r="BI1996" i="4" s="1"/>
  <c r="BH1996" i="4" s="1"/>
  <c r="BG1996" i="4" s="1"/>
  <c r="BF1996" i="4" s="1"/>
  <c r="BE1996" i="4" s="1"/>
  <c r="BM2476" i="4"/>
  <c r="BL2476" i="4" s="1"/>
  <c r="BK2476" i="4" s="1"/>
  <c r="BJ2476" i="4" s="1"/>
  <c r="BI2476" i="4" s="1"/>
  <c r="BH2476" i="4" s="1"/>
  <c r="BG2476" i="4" s="1"/>
  <c r="BF2476" i="4" s="1"/>
  <c r="BE2476" i="4" s="1"/>
  <c r="BM2244" i="4"/>
  <c r="BL2244" i="4" s="1"/>
  <c r="BK2244" i="4" s="1"/>
  <c r="BJ2244" i="4" s="1"/>
  <c r="BI2244" i="4"/>
  <c r="BH2244" i="4" s="1"/>
  <c r="BG2244" i="4" s="1"/>
  <c r="BF2244" i="4" s="1"/>
  <c r="BE2244" i="4" s="1"/>
  <c r="BM2119" i="4"/>
  <c r="BL2119" i="4" s="1"/>
  <c r="BK2119" i="4" s="1"/>
  <c r="BJ2119" i="4" s="1"/>
  <c r="BI2119" i="4" s="1"/>
  <c r="BH2119" i="4" s="1"/>
  <c r="BG2119" i="4" s="1"/>
  <c r="BF2119" i="4" s="1"/>
  <c r="BE2119" i="4" s="1"/>
  <c r="BM2306" i="4"/>
  <c r="BL2306" i="4" s="1"/>
  <c r="BK2306" i="4" s="1"/>
  <c r="BJ2306" i="4" s="1"/>
  <c r="BI2306" i="4" s="1"/>
  <c r="BH2306" i="4" s="1"/>
  <c r="BG2306" i="4" s="1"/>
  <c r="BF2306" i="4" s="1"/>
  <c r="BE2306" i="4" s="1"/>
  <c r="BM2595" i="4"/>
  <c r="BL2595" i="4" s="1"/>
  <c r="BK2595" i="4" s="1"/>
  <c r="BJ2595" i="4" s="1"/>
  <c r="BI2595" i="4" s="1"/>
  <c r="BH2595" i="4" s="1"/>
  <c r="BG2595" i="4" s="1"/>
  <c r="BF2595" i="4" s="1"/>
  <c r="BE2595" i="4" s="1"/>
  <c r="BM2757" i="4"/>
  <c r="BL2757" i="4" s="1"/>
  <c r="BK2757" i="4" s="1"/>
  <c r="BJ2757" i="4" s="1"/>
  <c r="BI2757" i="4" s="1"/>
  <c r="BH2757" i="4" s="1"/>
  <c r="BG2757" i="4" s="1"/>
  <c r="BF2757" i="4" s="1"/>
  <c r="BE2757" i="4" s="1"/>
  <c r="BM1975" i="4"/>
  <c r="BL1975" i="4" s="1"/>
  <c r="BK1975" i="4" s="1"/>
  <c r="BJ1975" i="4" s="1"/>
  <c r="BI1975" i="4" s="1"/>
  <c r="BH1975" i="4" s="1"/>
  <c r="BG1975" i="4" s="1"/>
  <c r="BF1975" i="4" s="1"/>
  <c r="BE1975" i="4" s="1"/>
  <c r="BM2042" i="4"/>
  <c r="BL2042" i="4" s="1"/>
  <c r="BK2042" i="4" s="1"/>
  <c r="BJ2042" i="4" s="1"/>
  <c r="BI2042" i="4" s="1"/>
  <c r="BH2042" i="4" s="1"/>
  <c r="BG2042" i="4" s="1"/>
  <c r="BF2042" i="4" s="1"/>
  <c r="BE2042" i="4" s="1"/>
  <c r="BM2039" i="4"/>
  <c r="BL2039" i="4" s="1"/>
  <c r="BK2039" i="4" s="1"/>
  <c r="BJ2039" i="4" s="1"/>
  <c r="BI2039" i="4" s="1"/>
  <c r="BH2039" i="4" s="1"/>
  <c r="BG2039" i="4" s="1"/>
  <c r="BF2039" i="4" s="1"/>
  <c r="BE2039" i="4" s="1"/>
  <c r="BM2560" i="4"/>
  <c r="BL2560" i="4" s="1"/>
  <c r="BK2560" i="4" s="1"/>
  <c r="BJ2560" i="4" s="1"/>
  <c r="BI2560" i="4" s="1"/>
  <c r="BH2560" i="4" s="1"/>
  <c r="BG2560" i="4" s="1"/>
  <c r="BF2560" i="4" s="1"/>
  <c r="BE2560" i="4" s="1"/>
  <c r="BM2184" i="4"/>
  <c r="BL2184" i="4"/>
  <c r="BK2184" i="4" s="1"/>
  <c r="BJ2184" i="4" s="1"/>
  <c r="BI2184" i="4" s="1"/>
  <c r="BH2184" i="4" s="1"/>
  <c r="BG2184" i="4" s="1"/>
  <c r="BF2184" i="4" s="1"/>
  <c r="BE2184" i="4" s="1"/>
  <c r="BM2552" i="4"/>
  <c r="BL2552" i="4" s="1"/>
  <c r="BK2552" i="4" s="1"/>
  <c r="BJ2552" i="4" s="1"/>
  <c r="BI2552" i="4" s="1"/>
  <c r="BH2552" i="4" s="1"/>
  <c r="BG2552" i="4" s="1"/>
  <c r="BF2552" i="4" s="1"/>
  <c r="BE2552" i="4" s="1"/>
  <c r="BM2356" i="4"/>
  <c r="BL2356" i="4" s="1"/>
  <c r="BK2356" i="4" s="1"/>
  <c r="BJ2356" i="4" s="1"/>
  <c r="BI2356" i="4" s="1"/>
  <c r="BH2356" i="4" s="1"/>
  <c r="BG2356" i="4" s="1"/>
  <c r="BF2356" i="4" s="1"/>
  <c r="BE2356" i="4" s="1"/>
  <c r="BM2194" i="4"/>
  <c r="BL2194" i="4" s="1"/>
  <c r="BK2194" i="4" s="1"/>
  <c r="BJ2194" i="4" s="1"/>
  <c r="BI2194" i="4" s="1"/>
  <c r="BH2194" i="4" s="1"/>
  <c r="BG2194" i="4" s="1"/>
  <c r="BF2194" i="4" s="1"/>
  <c r="BE2194" i="4" s="1"/>
  <c r="BM2614" i="4"/>
  <c r="BL2614" i="4" s="1"/>
  <c r="BK2614" i="4" s="1"/>
  <c r="BJ2614" i="4" s="1"/>
  <c r="BI2614" i="4" s="1"/>
  <c r="BH2614" i="4" s="1"/>
  <c r="BG2614" i="4" s="1"/>
  <c r="BF2614" i="4" s="1"/>
  <c r="BE2614" i="4" s="1"/>
  <c r="BB594" i="4"/>
  <c r="BC594" i="4"/>
  <c r="BD594" i="4"/>
  <c r="BL2311" i="4"/>
  <c r="BK2311" i="4" s="1"/>
  <c r="BJ2311" i="4" s="1"/>
  <c r="BI2311" i="4" s="1"/>
  <c r="BH2311" i="4" s="1"/>
  <c r="BG2311" i="4" s="1"/>
  <c r="BF2311" i="4" s="1"/>
  <c r="BE2311" i="4" s="1"/>
  <c r="BM2311" i="4"/>
  <c r="BM2033" i="4"/>
  <c r="BL2033" i="4" s="1"/>
  <c r="BK2033" i="4" s="1"/>
  <c r="BJ2033" i="4" s="1"/>
  <c r="BI2033" i="4" s="1"/>
  <c r="BH2033" i="4" s="1"/>
  <c r="BG2033" i="4" s="1"/>
  <c r="BF2033" i="4" s="1"/>
  <c r="BE2033" i="4" s="1"/>
  <c r="BM2528" i="4"/>
  <c r="BL2528" i="4" s="1"/>
  <c r="BK2528" i="4" s="1"/>
  <c r="BJ2528" i="4" s="1"/>
  <c r="BI2528" i="4" s="1"/>
  <c r="BH2528" i="4" s="1"/>
  <c r="BG2528" i="4" s="1"/>
  <c r="BF2528" i="4" s="1"/>
  <c r="BE2528" i="4" s="1"/>
  <c r="BM2092" i="4"/>
  <c r="BL2092" i="4" s="1"/>
  <c r="BK2092" i="4" s="1"/>
  <c r="BJ2092" i="4" s="1"/>
  <c r="BI2092" i="4" s="1"/>
  <c r="BH2092" i="4" s="1"/>
  <c r="BG2092" i="4" s="1"/>
  <c r="BF2092" i="4" s="1"/>
  <c r="BE2092" i="4" s="1"/>
  <c r="BM2483" i="4"/>
  <c r="BL2483" i="4" s="1"/>
  <c r="BK2483" i="4" s="1"/>
  <c r="BJ2483" i="4" s="1"/>
  <c r="BI2483" i="4" s="1"/>
  <c r="BH2483" i="4" s="1"/>
  <c r="BG2483" i="4" s="1"/>
  <c r="BF2483" i="4" s="1"/>
  <c r="BE2483" i="4" s="1"/>
  <c r="BM2223" i="4"/>
  <c r="BL2223" i="4" s="1"/>
  <c r="BK2223" i="4" s="1"/>
  <c r="BJ2223" i="4" s="1"/>
  <c r="BI2223" i="4" s="1"/>
  <c r="BH2223" i="4" s="1"/>
  <c r="BG2223" i="4" s="1"/>
  <c r="BF2223" i="4" s="1"/>
  <c r="BE2223" i="4" s="1"/>
  <c r="BM2090" i="4"/>
  <c r="BL2090" i="4" s="1"/>
  <c r="BK2090" i="4" s="1"/>
  <c r="BJ2090" i="4" s="1"/>
  <c r="BI2090" i="4" s="1"/>
  <c r="BH2090" i="4" s="1"/>
  <c r="BG2090" i="4" s="1"/>
  <c r="BF2090" i="4" s="1"/>
  <c r="BE2090" i="4" s="1"/>
  <c r="BL2652" i="4"/>
  <c r="BK2652" i="4" s="1"/>
  <c r="BJ2652" i="4" s="1"/>
  <c r="BI2652" i="4" s="1"/>
  <c r="BH2652" i="4" s="1"/>
  <c r="BG2652" i="4" s="1"/>
  <c r="BF2652" i="4" s="1"/>
  <c r="BE2652" i="4" s="1"/>
  <c r="BM2652" i="4"/>
  <c r="CW81" i="4"/>
  <c r="CV81" i="4" s="1"/>
  <c r="CU81" i="4" s="1"/>
  <c r="CT81" i="4" s="1"/>
  <c r="CS81" i="4" s="1"/>
  <c r="CR81" i="4" s="1"/>
  <c r="CQ81" i="4" s="1"/>
  <c r="CP81" i="4" s="1"/>
  <c r="CO81" i="4" s="1"/>
  <c r="BL2073" i="4"/>
  <c r="BK2073" i="4" s="1"/>
  <c r="BJ2073" i="4" s="1"/>
  <c r="BI2073" i="4" s="1"/>
  <c r="BH2073" i="4" s="1"/>
  <c r="BG2073" i="4" s="1"/>
  <c r="BF2073" i="4" s="1"/>
  <c r="BE2073" i="4" s="1"/>
  <c r="BM2073" i="4"/>
  <c r="BM2464" i="4"/>
  <c r="BL2464" i="4" s="1"/>
  <c r="BK2464" i="4" s="1"/>
  <c r="BJ2464" i="4" s="1"/>
  <c r="BI2464" i="4" s="1"/>
  <c r="BH2464" i="4" s="1"/>
  <c r="BG2464" i="4" s="1"/>
  <c r="BF2464" i="4" s="1"/>
  <c r="BE2464" i="4" s="1"/>
  <c r="BM2008" i="4"/>
  <c r="BL2008" i="4" s="1"/>
  <c r="BK2008" i="4" s="1"/>
  <c r="BJ2008" i="4" s="1"/>
  <c r="BI2008" i="4" s="1"/>
  <c r="BH2008" i="4" s="1"/>
  <c r="BG2008" i="4" s="1"/>
  <c r="BF2008" i="4" s="1"/>
  <c r="BE2008" i="4" s="1"/>
  <c r="BM2524" i="4"/>
  <c r="BL2524" i="4"/>
  <c r="BK2524" i="4" s="1"/>
  <c r="BJ2524" i="4" s="1"/>
  <c r="BI2524" i="4" s="1"/>
  <c r="BH2524" i="4" s="1"/>
  <c r="BG2524" i="4" s="1"/>
  <c r="BF2524" i="4" s="1"/>
  <c r="BE2524" i="4" s="1"/>
  <c r="BM2256" i="4"/>
  <c r="BL2256" i="4" s="1"/>
  <c r="BK2256" i="4" s="1"/>
  <c r="BJ2256" i="4" s="1"/>
  <c r="BI2256" i="4" s="1"/>
  <c r="BH2256" i="4" s="1"/>
  <c r="BG2256" i="4" s="1"/>
  <c r="BF2256" i="4" s="1"/>
  <c r="BE2256" i="4" s="1"/>
  <c r="BM2131" i="4"/>
  <c r="BL2131" i="4" s="1"/>
  <c r="BK2131" i="4" s="1"/>
  <c r="BJ2131" i="4" s="1"/>
  <c r="BI2131" i="4" s="1"/>
  <c r="BH2131" i="4" s="1"/>
  <c r="BG2131" i="4" s="1"/>
  <c r="BF2131" i="4" s="1"/>
  <c r="BE2131" i="4" s="1"/>
  <c r="BM2315" i="4"/>
  <c r="BL2315" i="4" s="1"/>
  <c r="BK2315" i="4" s="1"/>
  <c r="BJ2315" i="4" s="1"/>
  <c r="BI2315" i="4" s="1"/>
  <c r="BH2315" i="4" s="1"/>
  <c r="BG2315" i="4" s="1"/>
  <c r="BF2315" i="4" s="1"/>
  <c r="BE2315" i="4" s="1"/>
  <c r="BM2668" i="4"/>
  <c r="BL2668" i="4" s="1"/>
  <c r="BK2668" i="4" s="1"/>
  <c r="BJ2668" i="4" s="1"/>
  <c r="BI2668" i="4" s="1"/>
  <c r="BH2668" i="4" s="1"/>
  <c r="BG2668" i="4" s="1"/>
  <c r="BF2668" i="4" s="1"/>
  <c r="BE2668" i="4" s="1"/>
  <c r="CW240" i="4"/>
  <c r="CV240" i="4" s="1"/>
  <c r="CU240" i="4" s="1"/>
  <c r="CT240" i="4" s="1"/>
  <c r="CS240" i="4" s="1"/>
  <c r="CR240" i="4" s="1"/>
  <c r="CQ240" i="4" s="1"/>
  <c r="CP240" i="4" s="1"/>
  <c r="CO240" i="4" s="1"/>
  <c r="BM1955" i="4"/>
  <c r="BL1955" i="4" s="1"/>
  <c r="BK1955" i="4" s="1"/>
  <c r="BJ1955" i="4" s="1"/>
  <c r="BI1955" i="4" s="1"/>
  <c r="BH1955" i="4" s="1"/>
  <c r="BG1955" i="4" s="1"/>
  <c r="BF1955" i="4" s="1"/>
  <c r="BE1955" i="4" s="1"/>
  <c r="BM2010" i="4"/>
  <c r="BL2010" i="4" s="1"/>
  <c r="BK2010" i="4" s="1"/>
  <c r="BJ2010" i="4" s="1"/>
  <c r="BI2010" i="4" s="1"/>
  <c r="BH2010" i="4" s="1"/>
  <c r="BG2010" i="4" s="1"/>
  <c r="BF2010" i="4" s="1"/>
  <c r="BE2010" i="4" s="1"/>
  <c r="BM2352" i="4"/>
  <c r="BL2352" i="4" s="1"/>
  <c r="BK2352" i="4" s="1"/>
  <c r="BJ2352" i="4" s="1"/>
  <c r="BI2352" i="4" s="1"/>
  <c r="BH2352" i="4" s="1"/>
  <c r="BG2352" i="4" s="1"/>
  <c r="BF2352" i="4" s="1"/>
  <c r="BE2352" i="4" s="1"/>
  <c r="BM2487" i="4"/>
  <c r="BL2487" i="4"/>
  <c r="BK2487" i="4" s="1"/>
  <c r="BJ2487" i="4" s="1"/>
  <c r="BI2487" i="4" s="1"/>
  <c r="BH2487" i="4" s="1"/>
  <c r="BG2487" i="4" s="1"/>
  <c r="BF2487" i="4" s="1"/>
  <c r="BE2487" i="4" s="1"/>
  <c r="BM2164" i="4"/>
  <c r="BL2164" i="4" s="1"/>
  <c r="BK2164" i="4" s="1"/>
  <c r="BJ2164" i="4" s="1"/>
  <c r="BI2164" i="4" s="1"/>
  <c r="BH2164" i="4" s="1"/>
  <c r="BG2164" i="4" s="1"/>
  <c r="BF2164" i="4" s="1"/>
  <c r="BE2164" i="4" s="1"/>
  <c r="BM2472" i="4"/>
  <c r="BL2472" i="4" s="1"/>
  <c r="BK2472" i="4" s="1"/>
  <c r="BJ2472" i="4" s="1"/>
  <c r="BI2472" i="4" s="1"/>
  <c r="BH2472" i="4" s="1"/>
  <c r="BG2472" i="4" s="1"/>
  <c r="BF2472" i="4" s="1"/>
  <c r="BE2472" i="4" s="1"/>
  <c r="BM2295" i="4"/>
  <c r="BL2295" i="4" s="1"/>
  <c r="BK2295" i="4" s="1"/>
  <c r="BJ2295" i="4" s="1"/>
  <c r="BI2295" i="4" s="1"/>
  <c r="BH2295" i="4" s="1"/>
  <c r="BG2295" i="4" s="1"/>
  <c r="BF2295" i="4" s="1"/>
  <c r="BE2295" i="4" s="1"/>
  <c r="BM2162" i="4"/>
  <c r="BL2162" i="4" s="1"/>
  <c r="BK2162" i="4" s="1"/>
  <c r="BJ2162" i="4" s="1"/>
  <c r="BI2162" i="4" s="1"/>
  <c r="BH2162" i="4" s="1"/>
  <c r="BG2162" i="4" s="1"/>
  <c r="BF2162" i="4" s="1"/>
  <c r="BE2162" i="4" s="1"/>
  <c r="BL2565" i="4"/>
  <c r="BK2565" i="4" s="1"/>
  <c r="BJ2565" i="4" s="1"/>
  <c r="BI2565" i="4" s="1"/>
  <c r="BH2565" i="4" s="1"/>
  <c r="BG2565" i="4" s="1"/>
  <c r="BF2565" i="4" s="1"/>
  <c r="BE2565" i="4" s="1"/>
  <c r="BM2565" i="4"/>
  <c r="BM691" i="4"/>
  <c r="BL691" i="4" s="1"/>
  <c r="BK691" i="4" s="1"/>
  <c r="BJ691" i="4" s="1"/>
  <c r="BI691" i="4" s="1"/>
  <c r="BH691" i="4" s="1"/>
  <c r="BG691" i="4"/>
  <c r="BF691" i="4" s="1"/>
  <c r="BE691" i="4" s="1"/>
  <c r="BK2035" i="4"/>
  <c r="BJ2035" i="4" s="1"/>
  <c r="BI2035" i="4" s="1"/>
  <c r="BH2035" i="4" s="1"/>
  <c r="BG2035" i="4" s="1"/>
  <c r="BF2035" i="4" s="1"/>
  <c r="BE2035" i="4" s="1"/>
  <c r="BM2035" i="4"/>
  <c r="BL2035" i="4" s="1"/>
  <c r="BM2005" i="4"/>
  <c r="BL2005" i="4"/>
  <c r="BK2005" i="4" s="1"/>
  <c r="BJ2005" i="4" s="1"/>
  <c r="BI2005" i="4" s="1"/>
  <c r="BH2005" i="4" s="1"/>
  <c r="BG2005" i="4" s="1"/>
  <c r="BF2005" i="4" s="1"/>
  <c r="BE2005" i="4" s="1"/>
  <c r="BM2237" i="4"/>
  <c r="BL2237" i="4" s="1"/>
  <c r="BK2237" i="4" s="1"/>
  <c r="BJ2237" i="4" s="1"/>
  <c r="BI2237" i="4" s="1"/>
  <c r="BH2237" i="4" s="1"/>
  <c r="BG2237" i="4" s="1"/>
  <c r="BF2237" i="4" s="1"/>
  <c r="BE2237" i="4" s="1"/>
  <c r="BM2072" i="4"/>
  <c r="BL2072" i="4" s="1"/>
  <c r="BK2072" i="4" s="1"/>
  <c r="BJ2072" i="4" s="1"/>
  <c r="BI2072" i="4" s="1"/>
  <c r="BH2072" i="4" s="1"/>
  <c r="BG2072" i="4" s="1"/>
  <c r="BF2072" i="4" s="1"/>
  <c r="BE2072" i="4" s="1"/>
  <c r="BM2415" i="4"/>
  <c r="BL2415" i="4"/>
  <c r="BK2415" i="4" s="1"/>
  <c r="BJ2415" i="4"/>
  <c r="BI2415" i="4" s="1"/>
  <c r="BH2415" i="4" s="1"/>
  <c r="BG2415" i="4" s="1"/>
  <c r="BF2415" i="4" s="1"/>
  <c r="BE2415" i="4" s="1"/>
  <c r="BM2203" i="4"/>
  <c r="BL2203" i="4"/>
  <c r="BK2203" i="4" s="1"/>
  <c r="BJ2203" i="4" s="1"/>
  <c r="BI2203" i="4" s="1"/>
  <c r="BH2203" i="4" s="1"/>
  <c r="BG2203" i="4" s="1"/>
  <c r="BF2203" i="4" s="1"/>
  <c r="BE2203" i="4" s="1"/>
  <c r="BM2070" i="4"/>
  <c r="BL2070" i="4" s="1"/>
  <c r="BK2070" i="4" s="1"/>
  <c r="BJ2070" i="4" s="1"/>
  <c r="BI2070" i="4" s="1"/>
  <c r="BH2070" i="4" s="1"/>
  <c r="BG2070" i="4" s="1"/>
  <c r="BF2070" i="4" s="1"/>
  <c r="BE2070" i="4" s="1"/>
  <c r="BM2590" i="4"/>
  <c r="BL2590" i="4"/>
  <c r="BK2590" i="4" s="1"/>
  <c r="BJ2590" i="4" s="1"/>
  <c r="BI2590" i="4" s="1"/>
  <c r="BH2590" i="4" s="1"/>
  <c r="BG2590" i="4" s="1"/>
  <c r="BF2590" i="4" s="1"/>
  <c r="BE2590" i="4" s="1"/>
  <c r="BK2651" i="4"/>
  <c r="BJ2651" i="4" s="1"/>
  <c r="BI2651" i="4" s="1"/>
  <c r="BH2651" i="4" s="1"/>
  <c r="BG2651" i="4" s="1"/>
  <c r="BF2651" i="4" s="1"/>
  <c r="BE2651" i="4" s="1"/>
  <c r="BM2651" i="4"/>
  <c r="BL2651" i="4"/>
  <c r="BM2262" i="4"/>
  <c r="BL2262" i="4" s="1"/>
  <c r="BK2262" i="4" s="1"/>
  <c r="BJ2262" i="4"/>
  <c r="BI2262" i="4" s="1"/>
  <c r="BH2262" i="4" s="1"/>
  <c r="BG2262" i="4" s="1"/>
  <c r="BF2262" i="4" s="1"/>
  <c r="BE2262" i="4" s="1"/>
  <c r="BM2338" i="4"/>
  <c r="BL2338" i="4" s="1"/>
  <c r="BK2338" i="4" s="1"/>
  <c r="BJ2338" i="4" s="1"/>
  <c r="BI2338" i="4" s="1"/>
  <c r="BH2338" i="4" s="1"/>
  <c r="BG2338" i="4" s="1"/>
  <c r="BF2338" i="4" s="1"/>
  <c r="BE2338" i="4" s="1"/>
  <c r="BM2594" i="4"/>
  <c r="BL2594" i="4"/>
  <c r="BK2594" i="4" s="1"/>
  <c r="BJ2594" i="4" s="1"/>
  <c r="BI2594" i="4" s="1"/>
  <c r="BH2594" i="4" s="1"/>
  <c r="BG2594" i="4" s="1"/>
  <c r="BF2594" i="4" s="1"/>
  <c r="BE2594" i="4" s="1"/>
  <c r="BM2457" i="4"/>
  <c r="BL2457" i="4" s="1"/>
  <c r="BK2457" i="4" s="1"/>
  <c r="BJ2457" i="4" s="1"/>
  <c r="BI2457" i="4" s="1"/>
  <c r="BH2457" i="4" s="1"/>
  <c r="BG2457" i="4" s="1"/>
  <c r="BF2457" i="4" s="1"/>
  <c r="BE2457" i="4" s="1"/>
  <c r="BM2682" i="4"/>
  <c r="BL2682" i="4" s="1"/>
  <c r="BK2682" i="4" s="1"/>
  <c r="BJ2682" i="4" s="1"/>
  <c r="BI2682" i="4" s="1"/>
  <c r="BH2682" i="4" s="1"/>
  <c r="BG2682" i="4" s="1"/>
  <c r="BF2682" i="4" s="1"/>
  <c r="BE2682" i="4" s="1"/>
  <c r="CW231" i="4"/>
  <c r="CV231" i="4"/>
  <c r="CU231" i="4" s="1"/>
  <c r="CT231" i="4" s="1"/>
  <c r="CS231" i="4" s="1"/>
  <c r="CR231" i="4" s="1"/>
  <c r="CQ231" i="4" s="1"/>
  <c r="CP231" i="4" s="1"/>
  <c r="CO231" i="4" s="1"/>
  <c r="BM2663" i="4"/>
  <c r="BL2663" i="4" s="1"/>
  <c r="BK2663" i="4" s="1"/>
  <c r="BJ2663" i="4" s="1"/>
  <c r="BI2663" i="4" s="1"/>
  <c r="BH2663" i="4" s="1"/>
  <c r="BG2663" i="4" s="1"/>
  <c r="BF2663" i="4" s="1"/>
  <c r="BE2663" i="4" s="1"/>
  <c r="CW135" i="4"/>
  <c r="CV135" i="4" s="1"/>
  <c r="CU135" i="4" s="1"/>
  <c r="CT135" i="4" s="1"/>
  <c r="CS135" i="4" s="1"/>
  <c r="CR135" i="4" s="1"/>
  <c r="CQ135" i="4" s="1"/>
  <c r="CP135" i="4" s="1"/>
  <c r="CO135" i="4" s="1"/>
  <c r="BM674" i="4"/>
  <c r="BL674" i="4" s="1"/>
  <c r="BK674" i="4" s="1"/>
  <c r="BJ674" i="4" s="1"/>
  <c r="BI674" i="4" s="1"/>
  <c r="BH674" i="4" s="1"/>
  <c r="BG674" i="4" s="1"/>
  <c r="BF674" i="4" s="1"/>
  <c r="BE674" i="4" s="1"/>
  <c r="BC597" i="4"/>
  <c r="BB597" i="4"/>
  <c r="BA597" i="4" s="1"/>
  <c r="BD597" i="4"/>
  <c r="BM335" i="4"/>
  <c r="BL335" i="4" s="1"/>
  <c r="BK335" i="4" s="1"/>
  <c r="BJ335" i="4" s="1"/>
  <c r="BI335" i="4" s="1"/>
  <c r="BH335" i="4" s="1"/>
  <c r="BG335" i="4" s="1"/>
  <c r="BF335" i="4" s="1"/>
  <c r="BE335" i="4" s="1"/>
  <c r="BM2633" i="4"/>
  <c r="BL2633" i="4" s="1"/>
  <c r="BK2633" i="4" s="1"/>
  <c r="BJ2633" i="4" s="1"/>
  <c r="BI2633" i="4" s="1"/>
  <c r="BH2633" i="4" s="1"/>
  <c r="BG2633" i="4" s="1"/>
  <c r="BF2633" i="4" s="1"/>
  <c r="BE2633" i="4" s="1"/>
  <c r="BM2438" i="4"/>
  <c r="BL2438" i="4"/>
  <c r="BK2438" i="4" s="1"/>
  <c r="BJ2438" i="4" s="1"/>
  <c r="BI2438" i="4" s="1"/>
  <c r="BH2438" i="4" s="1"/>
  <c r="BG2438" i="4" s="1"/>
  <c r="BF2438" i="4" s="1"/>
  <c r="BE2438" i="4" s="1"/>
  <c r="BM2301" i="4"/>
  <c r="BL2301" i="4"/>
  <c r="BK2301" i="4"/>
  <c r="BJ2301" i="4" s="1"/>
  <c r="BI2301" i="4" s="1"/>
  <c r="BH2301" i="4" s="1"/>
  <c r="BG2301" i="4" s="1"/>
  <c r="BF2301" i="4" s="1"/>
  <c r="BE2301" i="4" s="1"/>
  <c r="BM2557" i="4"/>
  <c r="BL2557" i="4" s="1"/>
  <c r="BK2557" i="4" s="1"/>
  <c r="BJ2557" i="4"/>
  <c r="BI2557" i="4" s="1"/>
  <c r="BH2557" i="4" s="1"/>
  <c r="BG2557" i="4" s="1"/>
  <c r="BF2557" i="4" s="1"/>
  <c r="BE2557" i="4" s="1"/>
  <c r="CW48" i="4"/>
  <c r="CV48" i="4" s="1"/>
  <c r="CU48" i="4" s="1"/>
  <c r="CT48" i="4" s="1"/>
  <c r="CS48" i="4" s="1"/>
  <c r="CR48" i="4" s="1"/>
  <c r="CQ48" i="4"/>
  <c r="CP48" i="4" s="1"/>
  <c r="CO48" i="4" s="1"/>
  <c r="CW206" i="4"/>
  <c r="CV206" i="4" s="1"/>
  <c r="CU206" i="4" s="1"/>
  <c r="CT206" i="4" s="1"/>
  <c r="CS206" i="4" s="1"/>
  <c r="CR206" i="4" s="1"/>
  <c r="CQ206" i="4" s="1"/>
  <c r="CP206" i="4" s="1"/>
  <c r="CO206" i="4" s="1"/>
  <c r="CW70" i="4"/>
  <c r="CV70" i="4" s="1"/>
  <c r="CU70" i="4" s="1"/>
  <c r="CT70" i="4" s="1"/>
  <c r="CS70" i="4" s="1"/>
  <c r="CR70" i="4" s="1"/>
  <c r="CQ70" i="4" s="1"/>
  <c r="CP70" i="4" s="1"/>
  <c r="CO70" i="4" s="1"/>
  <c r="CV46" i="4"/>
  <c r="CU46" i="4" s="1"/>
  <c r="CT46" i="4" s="1"/>
  <c r="CS46" i="4" s="1"/>
  <c r="CR46" i="4" s="1"/>
  <c r="CQ46" i="4" s="1"/>
  <c r="CP46" i="4" s="1"/>
  <c r="CO46" i="4" s="1"/>
  <c r="CW46" i="4"/>
  <c r="BB676" i="4"/>
  <c r="BC676" i="4"/>
  <c r="BD676" i="4"/>
  <c r="BM494" i="4"/>
  <c r="BL494" i="4"/>
  <c r="BK494" i="4" s="1"/>
  <c r="BJ494" i="4" s="1"/>
  <c r="BI494" i="4" s="1"/>
  <c r="BH494" i="4" s="1"/>
  <c r="BG494" i="4" s="1"/>
  <c r="BF494" i="4" s="1"/>
  <c r="BE494" i="4" s="1"/>
  <c r="BM2206" i="4"/>
  <c r="BL2206" i="4"/>
  <c r="BK2206" i="4" s="1"/>
  <c r="BJ2206" i="4" s="1"/>
  <c r="BI2206" i="4" s="1"/>
  <c r="BH2206" i="4" s="1"/>
  <c r="BG2206" i="4" s="1"/>
  <c r="BF2206" i="4" s="1"/>
  <c r="BE2206" i="4" s="1"/>
  <c r="BM2736" i="4"/>
  <c r="BL2736" i="4" s="1"/>
  <c r="BK2736" i="4" s="1"/>
  <c r="BJ2736" i="4" s="1"/>
  <c r="BI2736" i="4" s="1"/>
  <c r="BH2736" i="4" s="1"/>
  <c r="BG2736" i="4" s="1"/>
  <c r="BF2736" i="4" s="1"/>
  <c r="BE2736" i="4" s="1"/>
  <c r="BM2538" i="4"/>
  <c r="BL2538" i="4" s="1"/>
  <c r="BK2538" i="4" s="1"/>
  <c r="BJ2538" i="4" s="1"/>
  <c r="BI2538" i="4" s="1"/>
  <c r="BH2538" i="4" s="1"/>
  <c r="BG2538" i="4" s="1"/>
  <c r="BF2538" i="4" s="1"/>
  <c r="BE2538" i="4" s="1"/>
  <c r="BJ2401" i="4"/>
  <c r="BI2401" i="4"/>
  <c r="BH2401" i="4" s="1"/>
  <c r="BG2401" i="4" s="1"/>
  <c r="BF2401" i="4" s="1"/>
  <c r="BE2401" i="4" s="1"/>
  <c r="BM2401" i="4"/>
  <c r="BL2401" i="4" s="1"/>
  <c r="BK2401" i="4" s="1"/>
  <c r="BM2626" i="4"/>
  <c r="BL2626" i="4" s="1"/>
  <c r="BK2626" i="4" s="1"/>
  <c r="BJ2626" i="4" s="1"/>
  <c r="BI2626" i="4" s="1"/>
  <c r="BH2626" i="4" s="1"/>
  <c r="BG2626" i="4" s="1"/>
  <c r="BF2626" i="4" s="1"/>
  <c r="BE2626" i="4" s="1"/>
  <c r="CW245" i="4"/>
  <c r="CV245" i="4"/>
  <c r="CU245" i="4" s="1"/>
  <c r="CT245" i="4" s="1"/>
  <c r="CS245" i="4" s="1"/>
  <c r="CR245" i="4" s="1"/>
  <c r="CQ245" i="4" s="1"/>
  <c r="CP245" i="4" s="1"/>
  <c r="CO245" i="4" s="1"/>
  <c r="BM2748" i="4"/>
  <c r="BL2748" i="4" s="1"/>
  <c r="BK2748" i="4" s="1"/>
  <c r="BJ2748" i="4" s="1"/>
  <c r="BI2748" i="4" s="1"/>
  <c r="BH2748" i="4" s="1"/>
  <c r="BG2748" i="4" s="1"/>
  <c r="BF2748" i="4" s="1"/>
  <c r="BE2748" i="4" s="1"/>
  <c r="CW156" i="4"/>
  <c r="CV156" i="4" s="1"/>
  <c r="CU156" i="4" s="1"/>
  <c r="CT156" i="4" s="1"/>
  <c r="CS156" i="4" s="1"/>
  <c r="CR156" i="4" s="1"/>
  <c r="CQ156" i="4" s="1"/>
  <c r="CP156" i="4" s="1"/>
  <c r="CO156" i="4" s="1"/>
  <c r="CW4" i="4"/>
  <c r="CV4" i="4" s="1"/>
  <c r="CU4" i="4" s="1"/>
  <c r="CT4" i="4" s="1"/>
  <c r="CS4" i="4" s="1"/>
  <c r="CR4" i="4" s="1"/>
  <c r="CQ4" i="4" s="1"/>
  <c r="CP4" i="4" s="1"/>
  <c r="CO4" i="4" s="1"/>
  <c r="BB604" i="4"/>
  <c r="BD604" i="4"/>
  <c r="BC604" i="4"/>
  <c r="BH398" i="4"/>
  <c r="BG398" i="4" s="1"/>
  <c r="BF398" i="4" s="1"/>
  <c r="BE398" i="4" s="1"/>
  <c r="BM398" i="4"/>
  <c r="BL398" i="4"/>
  <c r="BK398" i="4" s="1"/>
  <c r="BJ398" i="4" s="1"/>
  <c r="BI398" i="4" s="1"/>
  <c r="CW129" i="4"/>
  <c r="CV129" i="4" s="1"/>
  <c r="CU129" i="4" s="1"/>
  <c r="CT129" i="4" s="1"/>
  <c r="CS129" i="4" s="1"/>
  <c r="CR129" i="4" s="1"/>
  <c r="CQ129" i="4" s="1"/>
  <c r="CP129" i="4" s="1"/>
  <c r="CO129" i="4" s="1"/>
  <c r="BC569" i="4"/>
  <c r="BD569" i="4"/>
  <c r="BB569" i="4"/>
  <c r="BL521" i="4"/>
  <c r="BK521" i="4" s="1"/>
  <c r="BJ521" i="4" s="1"/>
  <c r="BI521" i="4" s="1"/>
  <c r="BH521" i="4" s="1"/>
  <c r="BG521" i="4" s="1"/>
  <c r="BF521" i="4" s="1"/>
  <c r="BE521" i="4" s="1"/>
  <c r="BM521" i="4"/>
  <c r="BK275" i="4"/>
  <c r="BJ275" i="4" s="1"/>
  <c r="BI275" i="4" s="1"/>
  <c r="BH275" i="4" s="1"/>
  <c r="BG275" i="4" s="1"/>
  <c r="BF275" i="4" s="1"/>
  <c r="BE275" i="4" s="1"/>
  <c r="BM275" i="4"/>
  <c r="BL275" i="4" s="1"/>
  <c r="BM2507" i="4"/>
  <c r="BL2507" i="4" s="1"/>
  <c r="BK2507" i="4" s="1"/>
  <c r="BJ2507" i="4" s="1"/>
  <c r="BI2507" i="4" s="1"/>
  <c r="BH2507" i="4" s="1"/>
  <c r="BG2507" i="4" s="1"/>
  <c r="BF2507" i="4" s="1"/>
  <c r="BE2507" i="4" s="1"/>
  <c r="BM2418" i="4"/>
  <c r="BL2418" i="4"/>
  <c r="BK2418" i="4"/>
  <c r="BJ2418" i="4" s="1"/>
  <c r="BI2418" i="4" s="1"/>
  <c r="BH2418" i="4" s="1"/>
  <c r="BG2418" i="4" s="1"/>
  <c r="BF2418" i="4" s="1"/>
  <c r="BE2418" i="4" s="1"/>
  <c r="BM2660" i="4"/>
  <c r="BL2660" i="4" s="1"/>
  <c r="BK2660" i="4" s="1"/>
  <c r="BJ2660" i="4" s="1"/>
  <c r="BI2660" i="4" s="1"/>
  <c r="BH2660" i="4" s="1"/>
  <c r="BG2660" i="4" s="1"/>
  <c r="BF2660" i="4" s="1"/>
  <c r="BE2660" i="4" s="1"/>
  <c r="BM2537" i="4"/>
  <c r="BL2537" i="4" s="1"/>
  <c r="BK2537" i="4"/>
  <c r="BJ2537" i="4" s="1"/>
  <c r="BI2537" i="4" s="1"/>
  <c r="BH2537" i="4" s="1"/>
  <c r="BG2537" i="4" s="1"/>
  <c r="BF2537" i="4" s="1"/>
  <c r="BE2537" i="4" s="1"/>
  <c r="BM2762" i="4"/>
  <c r="BL2762" i="4" s="1"/>
  <c r="BK2762" i="4" s="1"/>
  <c r="BJ2762" i="4" s="1"/>
  <c r="BI2762" i="4" s="1"/>
  <c r="BH2762" i="4" s="1"/>
  <c r="BG2762" i="4" s="1"/>
  <c r="BF2762" i="4" s="1"/>
  <c r="BE2762" i="4" s="1"/>
  <c r="CW211" i="4"/>
  <c r="CV211" i="4" s="1"/>
  <c r="CU211" i="4" s="1"/>
  <c r="CT211" i="4" s="1"/>
  <c r="CS211" i="4" s="1"/>
  <c r="CR211" i="4" s="1"/>
  <c r="CQ211" i="4" s="1"/>
  <c r="CP211" i="4" s="1"/>
  <c r="CO211" i="4" s="1"/>
  <c r="CW78" i="4"/>
  <c r="CV78" i="4" s="1"/>
  <c r="CU78" i="4" s="1"/>
  <c r="CT78" i="4" s="1"/>
  <c r="CS78" i="4" s="1"/>
  <c r="CR78" i="4" s="1"/>
  <c r="CQ78" i="4" s="1"/>
  <c r="CP78" i="4" s="1"/>
  <c r="CO78" i="4" s="1"/>
  <c r="CW97" i="4"/>
  <c r="CV97" i="4" s="1"/>
  <c r="CU97" i="4" s="1"/>
  <c r="CT97" i="4" s="1"/>
  <c r="CS97" i="4" s="1"/>
  <c r="CR97" i="4" s="1"/>
  <c r="CQ97" i="4" s="1"/>
  <c r="CP97" i="4" s="1"/>
  <c r="CO97" i="4" s="1"/>
  <c r="BB596" i="4"/>
  <c r="BC596" i="4"/>
  <c r="BD596" i="4"/>
  <c r="BM590" i="4"/>
  <c r="BL590" i="4" s="1"/>
  <c r="BK590" i="4" s="1"/>
  <c r="BJ590" i="4" s="1"/>
  <c r="BI590" i="4" s="1"/>
  <c r="BH590" i="4" s="1"/>
  <c r="BG590" i="4" s="1"/>
  <c r="BF590" i="4" s="1"/>
  <c r="BE590" i="4" s="1"/>
  <c r="BM85" i="4"/>
  <c r="BL85" i="4" s="1"/>
  <c r="BK85" i="4" s="1"/>
  <c r="BJ85" i="4" s="1"/>
  <c r="BI85" i="4" s="1"/>
  <c r="BH85" i="4" s="1"/>
  <c r="BG85" i="4" s="1"/>
  <c r="BF85" i="4" s="1"/>
  <c r="BE85" i="4" s="1"/>
  <c r="BM2571" i="4"/>
  <c r="BL2571" i="4" s="1"/>
  <c r="BK2571" i="4" s="1"/>
  <c r="BJ2571" i="4" s="1"/>
  <c r="BI2571" i="4" s="1"/>
  <c r="BH2571" i="4" s="1"/>
  <c r="BG2571" i="4" s="1"/>
  <c r="BF2571" i="4" s="1"/>
  <c r="BE2571" i="4" s="1"/>
  <c r="BM2486" i="4"/>
  <c r="BL2486" i="4" s="1"/>
  <c r="BK2486" i="4"/>
  <c r="BJ2486" i="4" s="1"/>
  <c r="BI2486" i="4" s="1"/>
  <c r="BH2486" i="4" s="1"/>
  <c r="BG2486" i="4" s="1"/>
  <c r="BF2486" i="4" s="1"/>
  <c r="BE2486" i="4" s="1"/>
  <c r="BM2349" i="4"/>
  <c r="BL2349" i="4" s="1"/>
  <c r="BK2349" i="4" s="1"/>
  <c r="BJ2349" i="4" s="1"/>
  <c r="BI2349" i="4" s="1"/>
  <c r="BH2349" i="4" s="1"/>
  <c r="BG2349" i="4" s="1"/>
  <c r="BF2349" i="4" s="1"/>
  <c r="BE2349" i="4" s="1"/>
  <c r="BM2664" i="4"/>
  <c r="BL2664" i="4" s="1"/>
  <c r="BK2664" i="4" s="1"/>
  <c r="BJ2664" i="4" s="1"/>
  <c r="BI2664" i="4" s="1"/>
  <c r="BH2664" i="4" s="1"/>
  <c r="BG2664" i="4" s="1"/>
  <c r="BF2664" i="4" s="1"/>
  <c r="BE2664" i="4" s="1"/>
  <c r="BM2733" i="4"/>
  <c r="BL2733" i="4" s="1"/>
  <c r="BK2733" i="4" s="1"/>
  <c r="BJ2733" i="4" s="1"/>
  <c r="BI2733" i="4" s="1"/>
  <c r="BH2733" i="4" s="1"/>
  <c r="BG2733" i="4" s="1"/>
  <c r="BF2733" i="4" s="1"/>
  <c r="BE2733" i="4" s="1"/>
  <c r="CW192" i="4"/>
  <c r="CV192" i="4"/>
  <c r="CU192" i="4" s="1"/>
  <c r="CT192" i="4" s="1"/>
  <c r="CS192" i="4" s="1"/>
  <c r="CR192" i="4" s="1"/>
  <c r="CQ192" i="4" s="1"/>
  <c r="CP192" i="4" s="1"/>
  <c r="CO192" i="4" s="1"/>
  <c r="CW45" i="4"/>
  <c r="CV45" i="4" s="1"/>
  <c r="CU45" i="4" s="1"/>
  <c r="CT45" i="4" s="1"/>
  <c r="CS45" i="4" s="1"/>
  <c r="CR45" i="4" s="1"/>
  <c r="CQ45" i="4" s="1"/>
  <c r="CP45" i="4" s="1"/>
  <c r="CO45" i="4" s="1"/>
  <c r="CW24" i="4"/>
  <c r="CV24" i="4" s="1"/>
  <c r="CU24" i="4" s="1"/>
  <c r="CT24" i="4" s="1"/>
  <c r="CS24" i="4"/>
  <c r="CR24" i="4" s="1"/>
  <c r="CQ24" i="4" s="1"/>
  <c r="CP24" i="4" s="1"/>
  <c r="CO24" i="4" s="1"/>
  <c r="BM576" i="4"/>
  <c r="BL576" i="4" s="1"/>
  <c r="BK576" i="4" s="1"/>
  <c r="BJ576" i="4" s="1"/>
  <c r="BI576" i="4" s="1"/>
  <c r="BH576" i="4" s="1"/>
  <c r="BG576" i="4" s="1"/>
  <c r="BF576" i="4" s="1"/>
  <c r="BE576" i="4" s="1"/>
  <c r="BM554" i="4"/>
  <c r="BL554" i="4" s="1"/>
  <c r="BK554" i="4" s="1"/>
  <c r="BJ554" i="4" s="1"/>
  <c r="BI554" i="4" s="1"/>
  <c r="BH554" i="4" s="1"/>
  <c r="BG554" i="4" s="1"/>
  <c r="BF554" i="4" s="1"/>
  <c r="BE554" i="4" s="1"/>
  <c r="BM2222" i="4"/>
  <c r="BL2222" i="4" s="1"/>
  <c r="BK2222" i="4" s="1"/>
  <c r="BJ2222" i="4" s="1"/>
  <c r="BI2222" i="4" s="1"/>
  <c r="BH2222" i="4" s="1"/>
  <c r="BG2222" i="4" s="1"/>
  <c r="BF2222" i="4" s="1"/>
  <c r="BE2222" i="4" s="1"/>
  <c r="BM2665" i="4"/>
  <c r="BL2665" i="4" s="1"/>
  <c r="BK2665" i="4"/>
  <c r="BJ2665" i="4" s="1"/>
  <c r="BI2665" i="4" s="1"/>
  <c r="BH2665" i="4" s="1"/>
  <c r="BG2665" i="4" s="1"/>
  <c r="BF2665" i="4" s="1"/>
  <c r="BE2665" i="4" s="1"/>
  <c r="BM2554" i="4"/>
  <c r="BL2554" i="4"/>
  <c r="BK2554" i="4" s="1"/>
  <c r="BJ2554" i="4" s="1"/>
  <c r="BI2554" i="4" s="1"/>
  <c r="BH2554" i="4" s="1"/>
  <c r="BG2554" i="4" s="1"/>
  <c r="BF2554" i="4" s="1"/>
  <c r="BE2554" i="4" s="1"/>
  <c r="BM2417" i="4"/>
  <c r="BL2417" i="4"/>
  <c r="BK2417" i="4" s="1"/>
  <c r="BJ2417" i="4" s="1"/>
  <c r="BI2417" i="4" s="1"/>
  <c r="BH2417" i="4" s="1"/>
  <c r="BG2417" i="4" s="1"/>
  <c r="BF2417" i="4" s="1"/>
  <c r="BE2417" i="4" s="1"/>
  <c r="BM2642" i="4"/>
  <c r="BL2642" i="4" s="1"/>
  <c r="BK2642" i="4" s="1"/>
  <c r="BJ2642" i="4" s="1"/>
  <c r="BI2642" i="4" s="1"/>
  <c r="BH2642" i="4" s="1"/>
  <c r="BG2642" i="4" s="1"/>
  <c r="BF2642" i="4" s="1"/>
  <c r="BE2642" i="4" s="1"/>
  <c r="CW241" i="4"/>
  <c r="CV241" i="4" s="1"/>
  <c r="CU241" i="4"/>
  <c r="CT241" i="4" s="1"/>
  <c r="CS241" i="4" s="1"/>
  <c r="CR241" i="4" s="1"/>
  <c r="CQ241" i="4" s="1"/>
  <c r="CP241" i="4" s="1"/>
  <c r="CO241" i="4" s="1"/>
  <c r="CW34" i="4"/>
  <c r="CV34" i="4" s="1"/>
  <c r="CU34" i="4" s="1"/>
  <c r="CT34" i="4" s="1"/>
  <c r="CS34" i="4" s="1"/>
  <c r="CR34" i="4" s="1"/>
  <c r="CQ34" i="4" s="1"/>
  <c r="CP34" i="4" s="1"/>
  <c r="CO34" i="4" s="1"/>
  <c r="CW151" i="4"/>
  <c r="CV151" i="4" s="1"/>
  <c r="CU151" i="4" s="1"/>
  <c r="CT151" i="4" s="1"/>
  <c r="CS151" i="4" s="1"/>
  <c r="CR151" i="4" s="1"/>
  <c r="CQ151" i="4" s="1"/>
  <c r="CP151" i="4" s="1"/>
  <c r="CO151" i="4" s="1"/>
  <c r="BM701" i="4"/>
  <c r="BL701" i="4" s="1"/>
  <c r="BK701" i="4" s="1"/>
  <c r="BJ701" i="4" s="1"/>
  <c r="BI701" i="4" s="1"/>
  <c r="BH701" i="4" s="1"/>
  <c r="BG701" i="4" s="1"/>
  <c r="BF701" i="4" s="1"/>
  <c r="BE701" i="4" s="1"/>
  <c r="BB602" i="4"/>
  <c r="BC602" i="4"/>
  <c r="BD602" i="4"/>
  <c r="BM410" i="4"/>
  <c r="BL410" i="4" s="1"/>
  <c r="BK410" i="4"/>
  <c r="BJ410" i="4" s="1"/>
  <c r="BI410" i="4" s="1"/>
  <c r="BH410" i="4" s="1"/>
  <c r="BG410" i="4" s="1"/>
  <c r="BF410" i="4" s="1"/>
  <c r="BE410" i="4" s="1"/>
  <c r="CW52" i="4"/>
  <c r="CV52" i="4" s="1"/>
  <c r="CU52" i="4" s="1"/>
  <c r="CT52" i="4" s="1"/>
  <c r="CS52" i="4" s="1"/>
  <c r="CR52" i="4" s="1"/>
  <c r="CQ52" i="4" s="1"/>
  <c r="CP52" i="4" s="1"/>
  <c r="CO52" i="4" s="1"/>
  <c r="CW72" i="4"/>
  <c r="CV72" i="4" s="1"/>
  <c r="CU72" i="4" s="1"/>
  <c r="CT72" i="4" s="1"/>
  <c r="CS72" i="4" s="1"/>
  <c r="CR72" i="4" s="1"/>
  <c r="CQ72" i="4" s="1"/>
  <c r="CP72" i="4" s="1"/>
  <c r="CO72" i="4" s="1"/>
  <c r="CU134" i="4"/>
  <c r="CT134" i="4" s="1"/>
  <c r="CS134" i="4" s="1"/>
  <c r="CR134" i="4" s="1"/>
  <c r="CQ134" i="4" s="1"/>
  <c r="CP134" i="4" s="1"/>
  <c r="CO134" i="4" s="1"/>
  <c r="CW134" i="4"/>
  <c r="CV134" i="4" s="1"/>
  <c r="CW20" i="4"/>
  <c r="CV20" i="4" s="1"/>
  <c r="CU20" i="4" s="1"/>
  <c r="CT20" i="4" s="1"/>
  <c r="CS20" i="4" s="1"/>
  <c r="CR20" i="4" s="1"/>
  <c r="CQ20" i="4" s="1"/>
  <c r="CP20" i="4" s="1"/>
  <c r="CO20" i="4" s="1"/>
  <c r="BM672" i="4"/>
  <c r="BL672" i="4" s="1"/>
  <c r="BK672" i="4" s="1"/>
  <c r="BJ672" i="4" s="1"/>
  <c r="BI672" i="4" s="1"/>
  <c r="BH672" i="4" s="1"/>
  <c r="BG672" i="4" s="1"/>
  <c r="BF672" i="4" s="1"/>
  <c r="BE672" i="4" s="1"/>
  <c r="BM572" i="4"/>
  <c r="BL572" i="4" s="1"/>
  <c r="BK572" i="4" s="1"/>
  <c r="BJ572" i="4" s="1"/>
  <c r="BI572" i="4" s="1"/>
  <c r="BH572" i="4" s="1"/>
  <c r="BG572" i="4" s="1"/>
  <c r="BF572" i="4" s="1"/>
  <c r="BE572" i="4" s="1"/>
  <c r="BC606" i="4"/>
  <c r="BD606" i="4"/>
  <c r="BB606" i="4"/>
  <c r="BB454" i="4"/>
  <c r="BC454" i="4"/>
  <c r="BD454" i="4"/>
  <c r="BM225" i="4"/>
  <c r="BL225" i="4"/>
  <c r="BK225" i="4" s="1"/>
  <c r="BJ225" i="4" s="1"/>
  <c r="BI225" i="4" s="1"/>
  <c r="BH225" i="4" s="1"/>
  <c r="BG225" i="4" s="1"/>
  <c r="BF225" i="4" s="1"/>
  <c r="BE225" i="4" s="1"/>
  <c r="BM88" i="4"/>
  <c r="BL88" i="4" s="1"/>
  <c r="BK88" i="4" s="1"/>
  <c r="BJ88" i="4" s="1"/>
  <c r="BI88" i="4" s="1"/>
  <c r="BH88" i="4" s="1"/>
  <c r="BG88" i="4" s="1"/>
  <c r="BF88" i="4" s="1"/>
  <c r="BE88" i="4" s="1"/>
  <c r="BM2627" i="4"/>
  <c r="BL2627" i="4" s="1"/>
  <c r="BK2627" i="4" s="1"/>
  <c r="BJ2627" i="4" s="1"/>
  <c r="BI2627" i="4" s="1"/>
  <c r="BH2627" i="4" s="1"/>
  <c r="BG2627" i="4" s="1"/>
  <c r="BF2627" i="4" s="1"/>
  <c r="BE2627" i="4" s="1"/>
  <c r="CW55" i="4"/>
  <c r="CV55" i="4" s="1"/>
  <c r="CU55" i="4" s="1"/>
  <c r="CT55" i="4" s="1"/>
  <c r="CS55" i="4" s="1"/>
  <c r="CR55" i="4" s="1"/>
  <c r="CQ55" i="4" s="1"/>
  <c r="CP55" i="4" s="1"/>
  <c r="CO55" i="4" s="1"/>
  <c r="CW117" i="4"/>
  <c r="CV117" i="4"/>
  <c r="CU117" i="4" s="1"/>
  <c r="CT117" i="4" s="1"/>
  <c r="CS117" i="4" s="1"/>
  <c r="CR117" i="4" s="1"/>
  <c r="CQ117" i="4" s="1"/>
  <c r="CP117" i="4" s="1"/>
  <c r="CO117" i="4" s="1"/>
  <c r="BD705" i="4"/>
  <c r="BC705" i="4"/>
  <c r="BB705" i="4"/>
  <c r="BM639" i="4"/>
  <c r="BL639" i="4" s="1"/>
  <c r="BK639" i="4" s="1"/>
  <c r="BJ639" i="4" s="1"/>
  <c r="BI639" i="4" s="1"/>
  <c r="BH639" i="4" s="1"/>
  <c r="BG639" i="4" s="1"/>
  <c r="BF639" i="4" s="1"/>
  <c r="BE639" i="4" s="1"/>
  <c r="BM465" i="4"/>
  <c r="BL465" i="4" s="1"/>
  <c r="BK465" i="4" s="1"/>
  <c r="BJ465" i="4" s="1"/>
  <c r="BI465" i="4" s="1"/>
  <c r="BH465" i="4" s="1"/>
  <c r="BG465" i="4" s="1"/>
  <c r="BF465" i="4" s="1"/>
  <c r="BE465" i="4" s="1"/>
  <c r="BM387" i="4"/>
  <c r="BL387" i="4" s="1"/>
  <c r="BK387" i="4" s="1"/>
  <c r="BJ387" i="4" s="1"/>
  <c r="BI387" i="4" s="1"/>
  <c r="BH387" i="4" s="1"/>
  <c r="BG387" i="4" s="1"/>
  <c r="BF387" i="4" s="1"/>
  <c r="BE387" i="4" s="1"/>
  <c r="BC391" i="4"/>
  <c r="BB391" i="4"/>
  <c r="BA391" i="4" s="1"/>
  <c r="BD391" i="4"/>
  <c r="BB255" i="4"/>
  <c r="BC255" i="4"/>
  <c r="BD255" i="4"/>
  <c r="BB61" i="4"/>
  <c r="BA61" i="4" s="1"/>
  <c r="BC61" i="4"/>
  <c r="BD61" i="4"/>
  <c r="BM189" i="4"/>
  <c r="BL189" i="4" s="1"/>
  <c r="BK189" i="4" s="1"/>
  <c r="BJ189" i="4" s="1"/>
  <c r="BI189" i="4" s="1"/>
  <c r="BH189" i="4" s="1"/>
  <c r="BG189" i="4" s="1"/>
  <c r="BF189" i="4" s="1"/>
  <c r="BE189" i="4" s="1"/>
  <c r="CW179" i="4"/>
  <c r="CV179" i="4" s="1"/>
  <c r="CU179" i="4" s="1"/>
  <c r="CT179" i="4" s="1"/>
  <c r="CS179" i="4" s="1"/>
  <c r="CR179" i="4" s="1"/>
  <c r="CQ179" i="4" s="1"/>
  <c r="CP179" i="4" s="1"/>
  <c r="CO179" i="4" s="1"/>
  <c r="CW77" i="4"/>
  <c r="CV77" i="4" s="1"/>
  <c r="CU77" i="4" s="1"/>
  <c r="CT77" i="4" s="1"/>
  <c r="CS77" i="4" s="1"/>
  <c r="CR77" i="4" s="1"/>
  <c r="CQ77" i="4" s="1"/>
  <c r="CP77" i="4" s="1"/>
  <c r="CO77" i="4" s="1"/>
  <c r="CV139" i="4"/>
  <c r="CU139" i="4" s="1"/>
  <c r="CT139" i="4" s="1"/>
  <c r="CS139" i="4" s="1"/>
  <c r="CR139" i="4" s="1"/>
  <c r="CQ139" i="4" s="1"/>
  <c r="CP139" i="4" s="1"/>
  <c r="CO139" i="4" s="1"/>
  <c r="CW139" i="4"/>
  <c r="CW25" i="4"/>
  <c r="CV25" i="4"/>
  <c r="CU25" i="4" s="1"/>
  <c r="CT25" i="4" s="1"/>
  <c r="CS25" i="4" s="1"/>
  <c r="CR25" i="4" s="1"/>
  <c r="CQ25" i="4" s="1"/>
  <c r="CP25" i="4" s="1"/>
  <c r="CO25" i="4" s="1"/>
  <c r="BB525" i="4"/>
  <c r="BC525" i="4"/>
  <c r="BD525" i="4"/>
  <c r="BC649" i="4"/>
  <c r="BD649" i="4"/>
  <c r="BB649" i="4"/>
  <c r="BM662" i="4"/>
  <c r="BL662" i="4" s="1"/>
  <c r="BK662" i="4" s="1"/>
  <c r="BJ662" i="4" s="1"/>
  <c r="BI662" i="4" s="1"/>
  <c r="BH662" i="4" s="1"/>
  <c r="BG662" i="4" s="1"/>
  <c r="BF662" i="4" s="1"/>
  <c r="BE662" i="4" s="1"/>
  <c r="BM459" i="4"/>
  <c r="BL459" i="4" s="1"/>
  <c r="BK459" i="4" s="1"/>
  <c r="BJ459" i="4" s="1"/>
  <c r="BI459" i="4" s="1"/>
  <c r="BH459" i="4" s="1"/>
  <c r="BG459" i="4" s="1"/>
  <c r="BF459" i="4" s="1"/>
  <c r="BE459" i="4" s="1"/>
  <c r="BM296" i="4"/>
  <c r="BL296" i="4" s="1"/>
  <c r="BK296" i="4" s="1"/>
  <c r="BJ296" i="4" s="1"/>
  <c r="BI296" i="4" s="1"/>
  <c r="BH296" i="4" s="1"/>
  <c r="BG296" i="4" s="1"/>
  <c r="BF296" i="4" s="1"/>
  <c r="BE296" i="4" s="1"/>
  <c r="BC109" i="4"/>
  <c r="BD109" i="4"/>
  <c r="BB109" i="4"/>
  <c r="BC443" i="4"/>
  <c r="BD443" i="4"/>
  <c r="BB443" i="4"/>
  <c r="BM282" i="4"/>
  <c r="BL282" i="4" s="1"/>
  <c r="BK282" i="4" s="1"/>
  <c r="BJ282" i="4" s="1"/>
  <c r="BI282" i="4" s="1"/>
  <c r="BH282" i="4" s="1"/>
  <c r="BG282" i="4" s="1"/>
  <c r="BF282" i="4" s="1"/>
  <c r="BE282" i="4" s="1"/>
  <c r="BB104" i="4"/>
  <c r="BC104" i="4"/>
  <c r="BD104" i="4"/>
  <c r="BB704" i="4"/>
  <c r="BC704" i="4"/>
  <c r="BD704" i="4"/>
  <c r="BM537" i="4"/>
  <c r="BL537" i="4" s="1"/>
  <c r="BK537" i="4" s="1"/>
  <c r="BJ537" i="4" s="1"/>
  <c r="BI537" i="4" s="1"/>
  <c r="BH537" i="4" s="1"/>
  <c r="BG537" i="4" s="1"/>
  <c r="BF537" i="4" s="1"/>
  <c r="BE537" i="4" s="1"/>
  <c r="BM326" i="4"/>
  <c r="BL326" i="4" s="1"/>
  <c r="BK326" i="4" s="1"/>
  <c r="BJ326" i="4" s="1"/>
  <c r="BI326" i="4" s="1"/>
  <c r="BH326" i="4" s="1"/>
  <c r="BG326" i="4" s="1"/>
  <c r="BF326" i="4" s="1"/>
  <c r="BE326" i="4" s="1"/>
  <c r="BM187" i="4"/>
  <c r="BL187" i="4" s="1"/>
  <c r="BK187" i="4" s="1"/>
  <c r="BJ187" i="4" s="1"/>
  <c r="BI187" i="4" s="1"/>
  <c r="BH187" i="4" s="1"/>
  <c r="BG187" i="4" s="1"/>
  <c r="BF187" i="4" s="1"/>
  <c r="BE187" i="4" s="1"/>
  <c r="BM149" i="4"/>
  <c r="BL149" i="4" s="1"/>
  <c r="BK149" i="4" s="1"/>
  <c r="BJ149" i="4" s="1"/>
  <c r="BI149" i="4" s="1"/>
  <c r="BH149" i="4" s="1"/>
  <c r="BG149" i="4" s="1"/>
  <c r="BF149" i="4" s="1"/>
  <c r="BE149" i="4" s="1"/>
  <c r="BM442" i="4"/>
  <c r="BL442" i="4" s="1"/>
  <c r="BK442" i="4" s="1"/>
  <c r="BJ442" i="4" s="1"/>
  <c r="BI442" i="4" s="1"/>
  <c r="BH442" i="4" s="1"/>
  <c r="BG442" i="4" s="1"/>
  <c r="BF442" i="4" s="1"/>
  <c r="BE442" i="4" s="1"/>
  <c r="BL532" i="4"/>
  <c r="BK532" i="4" s="1"/>
  <c r="BJ532" i="4" s="1"/>
  <c r="BI532" i="4" s="1"/>
  <c r="BH532" i="4" s="1"/>
  <c r="BG532" i="4" s="1"/>
  <c r="BF532" i="4" s="1"/>
  <c r="BE532" i="4" s="1"/>
  <c r="BM532" i="4"/>
  <c r="BM425" i="4"/>
  <c r="BL425" i="4" s="1"/>
  <c r="BK425" i="4" s="1"/>
  <c r="BJ425" i="4" s="1"/>
  <c r="BI425" i="4" s="1"/>
  <c r="BH425" i="4" s="1"/>
  <c r="BG425" i="4" s="1"/>
  <c r="BF425" i="4" s="1"/>
  <c r="BE425" i="4" s="1"/>
  <c r="BJ397" i="4"/>
  <c r="BI397" i="4" s="1"/>
  <c r="BH397" i="4" s="1"/>
  <c r="BG397" i="4" s="1"/>
  <c r="BF397" i="4" s="1"/>
  <c r="BE397" i="4" s="1"/>
  <c r="BM397" i="4"/>
  <c r="BL397" i="4" s="1"/>
  <c r="BK397" i="4" s="1"/>
  <c r="BM303" i="4"/>
  <c r="BL303" i="4" s="1"/>
  <c r="BK303" i="4" s="1"/>
  <c r="BJ303" i="4" s="1"/>
  <c r="BI303" i="4" s="1"/>
  <c r="BH303" i="4" s="1"/>
  <c r="BG303" i="4" s="1"/>
  <c r="BF303" i="4" s="1"/>
  <c r="BE303" i="4" s="1"/>
  <c r="BM252" i="4"/>
  <c r="BL252" i="4" s="1"/>
  <c r="BK252" i="4" s="1"/>
  <c r="BJ252" i="4" s="1"/>
  <c r="BI252" i="4" s="1"/>
  <c r="BH252" i="4" s="1"/>
  <c r="BG252" i="4" s="1"/>
  <c r="BF252" i="4" s="1"/>
  <c r="BE252" i="4" s="1"/>
  <c r="BM152" i="4"/>
  <c r="BL152" i="4" s="1"/>
  <c r="BK152" i="4" s="1"/>
  <c r="BJ152" i="4" s="1"/>
  <c r="BI152" i="4" s="1"/>
  <c r="BH152" i="4" s="1"/>
  <c r="BG152" i="4" s="1"/>
  <c r="BF152" i="4" s="1"/>
  <c r="BE152" i="4" s="1"/>
  <c r="BM114" i="4"/>
  <c r="BL114" i="4" s="1"/>
  <c r="BK114" i="4" s="1"/>
  <c r="BJ114" i="4" s="1"/>
  <c r="BI114" i="4" s="1"/>
  <c r="BH114" i="4" s="1"/>
  <c r="BG114" i="4" s="1"/>
  <c r="BF114" i="4" s="1"/>
  <c r="BE114" i="4" s="1"/>
  <c r="BM677" i="4"/>
  <c r="BL677" i="4" s="1"/>
  <c r="BK677" i="4" s="1"/>
  <c r="BJ677" i="4" s="1"/>
  <c r="BI677" i="4" s="1"/>
  <c r="BH677" i="4" s="1"/>
  <c r="BG677" i="4" s="1"/>
  <c r="BF677" i="4" s="1"/>
  <c r="BE677" i="4" s="1"/>
  <c r="BM574" i="4"/>
  <c r="BL574" i="4" s="1"/>
  <c r="BK574" i="4" s="1"/>
  <c r="BJ574" i="4" s="1"/>
  <c r="BI574" i="4" s="1"/>
  <c r="BH574" i="4" s="1"/>
  <c r="BG574" i="4" s="1"/>
  <c r="BF574" i="4" s="1"/>
  <c r="BE574" i="4" s="1"/>
  <c r="BM450" i="4"/>
  <c r="BL450" i="4" s="1"/>
  <c r="BK450" i="4"/>
  <c r="BJ450" i="4" s="1"/>
  <c r="BI450" i="4" s="1"/>
  <c r="BH450" i="4" s="1"/>
  <c r="BG450" i="4" s="1"/>
  <c r="BF450" i="4" s="1"/>
  <c r="BE450" i="4" s="1"/>
  <c r="BM318" i="4"/>
  <c r="BL318" i="4" s="1"/>
  <c r="BK318" i="4" s="1"/>
  <c r="BJ318" i="4" s="1"/>
  <c r="BI318" i="4" s="1"/>
  <c r="BH318" i="4" s="1"/>
  <c r="BG318" i="4" s="1"/>
  <c r="BF318" i="4" s="1"/>
  <c r="BE318" i="4" s="1"/>
  <c r="BM304" i="4"/>
  <c r="BL304" i="4" s="1"/>
  <c r="BK304" i="4" s="1"/>
  <c r="BJ304" i="4" s="1"/>
  <c r="BI304" i="4" s="1"/>
  <c r="BH304" i="4" s="1"/>
  <c r="BG304" i="4" s="1"/>
  <c r="BF304" i="4" s="1"/>
  <c r="BE304" i="4" s="1"/>
  <c r="BM265" i="4"/>
  <c r="BL265" i="4" s="1"/>
  <c r="BK265" i="4" s="1"/>
  <c r="BJ265" i="4" s="1"/>
  <c r="BI265" i="4" s="1"/>
  <c r="BH265" i="4" s="1"/>
  <c r="BG265" i="4" s="1"/>
  <c r="BF265" i="4" s="1"/>
  <c r="BE265" i="4" s="1"/>
  <c r="BM144" i="4"/>
  <c r="BL144" i="4" s="1"/>
  <c r="BK144" i="4" s="1"/>
  <c r="BJ144" i="4" s="1"/>
  <c r="BI144" i="4" s="1"/>
  <c r="BH144" i="4" s="1"/>
  <c r="BG144" i="4" s="1"/>
  <c r="BF144" i="4" s="1"/>
  <c r="BE144" i="4" s="1"/>
  <c r="BM130" i="4"/>
  <c r="BL130" i="4"/>
  <c r="BK130" i="4" s="1"/>
  <c r="BJ130" i="4" s="1"/>
  <c r="BI130" i="4" s="1"/>
  <c r="BH130" i="4" s="1"/>
  <c r="BG130" i="4" s="1"/>
  <c r="BF130" i="4" s="1"/>
  <c r="BE130" i="4" s="1"/>
  <c r="BB31" i="4"/>
  <c r="BA31" i="4" s="1"/>
  <c r="AY31" i="4" s="1"/>
  <c r="BC31" i="4"/>
  <c r="BD31" i="4"/>
  <c r="BM456" i="4"/>
  <c r="BJ456" i="4"/>
  <c r="BI456" i="4" s="1"/>
  <c r="BH456" i="4" s="1"/>
  <c r="BG456" i="4" s="1"/>
  <c r="BF456" i="4" s="1"/>
  <c r="BE456" i="4" s="1"/>
  <c r="BL456" i="4"/>
  <c r="BK456" i="4" s="1"/>
  <c r="BM418" i="4"/>
  <c r="BL418" i="4"/>
  <c r="BK418" i="4" s="1"/>
  <c r="BJ418" i="4" s="1"/>
  <c r="BI418" i="4" s="1"/>
  <c r="BH418" i="4" s="1"/>
  <c r="BG418" i="4"/>
  <c r="BF418" i="4" s="1"/>
  <c r="BE418" i="4" s="1"/>
  <c r="BM332" i="4"/>
  <c r="BG332" i="4"/>
  <c r="BF332" i="4" s="1"/>
  <c r="BE332" i="4" s="1"/>
  <c r="BL332" i="4"/>
  <c r="BK332" i="4" s="1"/>
  <c r="BJ332" i="4" s="1"/>
  <c r="BI332" i="4" s="1"/>
  <c r="BH332" i="4" s="1"/>
  <c r="BB203" i="4"/>
  <c r="BA203" i="4" s="1"/>
  <c r="AY203" i="4" s="1"/>
  <c r="BC203" i="4"/>
  <c r="BD203" i="4"/>
  <c r="BM177" i="4"/>
  <c r="BL177" i="4"/>
  <c r="BK177" i="4" s="1"/>
  <c r="BJ177" i="4" s="1"/>
  <c r="BI177" i="4" s="1"/>
  <c r="BH177" i="4" s="1"/>
  <c r="BG177" i="4" s="1"/>
  <c r="BF177" i="4" s="1"/>
  <c r="BE177" i="4" s="1"/>
  <c r="BM117" i="4"/>
  <c r="BL117" i="4" s="1"/>
  <c r="BK117" i="4" s="1"/>
  <c r="BJ117" i="4" s="1"/>
  <c r="BI117" i="4" s="1"/>
  <c r="BH117" i="4" s="1"/>
  <c r="BG117" i="4" s="1"/>
  <c r="BF117" i="4" s="1"/>
  <c r="BE117" i="4" s="1"/>
  <c r="BM50" i="4"/>
  <c r="BL50" i="4" s="1"/>
  <c r="BK50" i="4" s="1"/>
  <c r="BJ50" i="4" s="1"/>
  <c r="BI50" i="4" s="1"/>
  <c r="BH50" i="4" s="1"/>
  <c r="BG50" i="4" s="1"/>
  <c r="BF50" i="4" s="1"/>
  <c r="BE50" i="4" s="1"/>
  <c r="BM339" i="4"/>
  <c r="BL339" i="4" s="1"/>
  <c r="BK339" i="4" s="1"/>
  <c r="BJ339" i="4" s="1"/>
  <c r="BI339" i="4" s="1"/>
  <c r="BH339" i="4" s="1"/>
  <c r="BG339" i="4" s="1"/>
  <c r="BF339" i="4" s="1"/>
  <c r="BE339" i="4" s="1"/>
  <c r="BM247" i="4"/>
  <c r="BL247" i="4" s="1"/>
  <c r="BK247" i="4" s="1"/>
  <c r="BJ247" i="4" s="1"/>
  <c r="BI247" i="4" s="1"/>
  <c r="BH247" i="4" s="1"/>
  <c r="BG247" i="4" s="1"/>
  <c r="BF247" i="4" s="1"/>
  <c r="BE247" i="4" s="1"/>
  <c r="BM171" i="4"/>
  <c r="BL171" i="4" s="1"/>
  <c r="BK171" i="4" s="1"/>
  <c r="BJ171" i="4" s="1"/>
  <c r="BI171" i="4" s="1"/>
  <c r="BH171" i="4" s="1"/>
  <c r="BG171" i="4" s="1"/>
  <c r="BF171" i="4" s="1"/>
  <c r="BE171" i="4" s="1"/>
  <c r="BM90" i="4"/>
  <c r="BL90" i="4"/>
  <c r="BK90" i="4" s="1"/>
  <c r="BJ90" i="4" s="1"/>
  <c r="BI90" i="4" s="1"/>
  <c r="BH90" i="4" s="1"/>
  <c r="BG90" i="4" s="1"/>
  <c r="BF90" i="4" s="1"/>
  <c r="BE90" i="4" s="1"/>
  <c r="BM487" i="4"/>
  <c r="BL487" i="4" s="1"/>
  <c r="BK487" i="4" s="1"/>
  <c r="BJ487" i="4" s="1"/>
  <c r="BI487" i="4" s="1"/>
  <c r="BH487" i="4" s="1"/>
  <c r="BG487" i="4" s="1"/>
  <c r="BF487" i="4" s="1"/>
  <c r="BE487" i="4" s="1"/>
  <c r="BM350" i="4"/>
  <c r="BL350" i="4" s="1"/>
  <c r="BK350" i="4" s="1"/>
  <c r="BJ350" i="4" s="1"/>
  <c r="BI350" i="4" s="1"/>
  <c r="BH350" i="4" s="1"/>
  <c r="BG350" i="4" s="1"/>
  <c r="BF350" i="4" s="1"/>
  <c r="BE350" i="4" s="1"/>
  <c r="BM416" i="4"/>
  <c r="BL416" i="4" s="1"/>
  <c r="BK416" i="4" s="1"/>
  <c r="BJ416" i="4" s="1"/>
  <c r="BI416" i="4" s="1"/>
  <c r="BH416" i="4" s="1"/>
  <c r="BG416" i="4" s="1"/>
  <c r="BF416" i="4" s="1"/>
  <c r="BE416" i="4" s="1"/>
  <c r="BM266" i="4"/>
  <c r="BL266" i="4" s="1"/>
  <c r="BK266" i="4" s="1"/>
  <c r="BJ266" i="4" s="1"/>
  <c r="BI266" i="4" s="1"/>
  <c r="BH266" i="4" s="1"/>
  <c r="BG266" i="4" s="1"/>
  <c r="BF266" i="4" s="1"/>
  <c r="BE266" i="4" s="1"/>
  <c r="BM200" i="4"/>
  <c r="BL200" i="4" s="1"/>
  <c r="BK200" i="4"/>
  <c r="BJ200" i="4" s="1"/>
  <c r="BI200" i="4" s="1"/>
  <c r="BH200" i="4" s="1"/>
  <c r="BG200" i="4" s="1"/>
  <c r="BF200" i="4" s="1"/>
  <c r="BE200" i="4" s="1"/>
  <c r="BM121" i="4"/>
  <c r="BL121" i="4" s="1"/>
  <c r="BK121" i="4" s="1"/>
  <c r="BJ121" i="4" s="1"/>
  <c r="BI121" i="4" s="1"/>
  <c r="BH121" i="4" s="1"/>
  <c r="BG121" i="4" s="1"/>
  <c r="BF121" i="4" s="1"/>
  <c r="BE121" i="4" s="1"/>
  <c r="BM89" i="4"/>
  <c r="BL89" i="4"/>
  <c r="BK89" i="4" s="1"/>
  <c r="BJ89" i="4" s="1"/>
  <c r="BI89" i="4" s="1"/>
  <c r="BH89" i="4" s="1"/>
  <c r="BG89" i="4" s="1"/>
  <c r="BF89" i="4" s="1"/>
  <c r="BE89" i="4" s="1"/>
  <c r="BL29" i="4"/>
  <c r="BK29" i="4" s="1"/>
  <c r="BJ29" i="4" s="1"/>
  <c r="BI29" i="4" s="1"/>
  <c r="BH29" i="4" s="1"/>
  <c r="BG29" i="4" s="1"/>
  <c r="BF29" i="4" s="1"/>
  <c r="BE29" i="4" s="1"/>
  <c r="BM29" i="4"/>
  <c r="AH73" i="4"/>
  <c r="I617" i="4"/>
  <c r="AF617" i="4"/>
  <c r="AI602" i="4"/>
  <c r="AH602" i="4" s="1"/>
  <c r="AJ602" i="4"/>
  <c r="AK602" i="4"/>
  <c r="AJ362" i="4"/>
  <c r="AI362" i="4"/>
  <c r="AK362" i="4"/>
  <c r="AJ360" i="4"/>
  <c r="AK360" i="4"/>
  <c r="AI360" i="4"/>
  <c r="AB120" i="4"/>
  <c r="AA120" i="4"/>
  <c r="AI126" i="4"/>
  <c r="AH126" i="4" s="1"/>
  <c r="AJ126" i="4"/>
  <c r="AK126" i="4"/>
  <c r="AI61" i="4"/>
  <c r="AH61" i="4" s="1"/>
  <c r="AJ61" i="4"/>
  <c r="AK61" i="4"/>
  <c r="AJ408" i="4"/>
  <c r="AI408" i="4"/>
  <c r="AK408" i="4"/>
  <c r="AF615" i="4"/>
  <c r="I615" i="4"/>
  <c r="AC615" i="4"/>
  <c r="AE502" i="4"/>
  <c r="AD502" i="4"/>
  <c r="AH171" i="4"/>
  <c r="AJ160" i="4"/>
  <c r="AI160" i="4"/>
  <c r="AK160" i="4"/>
  <c r="AI182" i="4"/>
  <c r="AJ182" i="4"/>
  <c r="AK182" i="4"/>
  <c r="AB206" i="4"/>
  <c r="AA206" i="4"/>
  <c r="AI142" i="4"/>
  <c r="AJ142" i="4"/>
  <c r="AK142" i="4"/>
  <c r="AA343" i="4"/>
  <c r="AC712" i="4"/>
  <c r="AF712" i="4"/>
  <c r="K712" i="4"/>
  <c r="AJ275" i="4"/>
  <c r="AI275" i="4"/>
  <c r="AK275" i="4"/>
  <c r="AK427" i="4"/>
  <c r="AI427" i="4"/>
  <c r="AJ427" i="4"/>
  <c r="BM712" i="4"/>
  <c r="BL712" i="4" s="1"/>
  <c r="BK712" i="4" s="1"/>
  <c r="BJ712" i="4" s="1"/>
  <c r="BI712" i="4" s="1"/>
  <c r="BH712" i="4" s="1"/>
  <c r="BG712" i="4" s="1"/>
  <c r="BF712" i="4" s="1"/>
  <c r="BE712" i="4" s="1"/>
  <c r="CV54" i="4"/>
  <c r="CU54" i="4" s="1"/>
  <c r="CT54" i="4" s="1"/>
  <c r="CS54" i="4" s="1"/>
  <c r="CR54" i="4" s="1"/>
  <c r="CQ54" i="4" s="1"/>
  <c r="CP54" i="4" s="1"/>
  <c r="CO54" i="4" s="1"/>
  <c r="CW54" i="4"/>
  <c r="BM371" i="4"/>
  <c r="BL371" i="4" s="1"/>
  <c r="BK371" i="4" s="1"/>
  <c r="BJ371" i="4" s="1"/>
  <c r="BI371" i="4" s="1"/>
  <c r="BH371" i="4" s="1"/>
  <c r="BG371" i="4" s="1"/>
  <c r="BF371" i="4" s="1"/>
  <c r="BE371" i="4" s="1"/>
  <c r="BJ2504" i="4"/>
  <c r="BI2504" i="4" s="1"/>
  <c r="BH2504" i="4" s="1"/>
  <c r="BG2504" i="4" s="1"/>
  <c r="BF2504" i="4" s="1"/>
  <c r="BE2504" i="4" s="1"/>
  <c r="BM2504" i="4"/>
  <c r="BL2504" i="4" s="1"/>
  <c r="BK2504" i="4" s="1"/>
  <c r="BM2404" i="4"/>
  <c r="BL2404" i="4" s="1"/>
  <c r="BK2404" i="4" s="1"/>
  <c r="BJ2404" i="4" s="1"/>
  <c r="BI2404" i="4" s="1"/>
  <c r="BH2404" i="4" s="1"/>
  <c r="BG2404" i="4" s="1"/>
  <c r="BF2404" i="4" s="1"/>
  <c r="BE2404" i="4" s="1"/>
  <c r="BJ2213" i="4"/>
  <c r="BI2213" i="4" s="1"/>
  <c r="BH2213" i="4" s="1"/>
  <c r="BG2213" i="4" s="1"/>
  <c r="BF2213" i="4" s="1"/>
  <c r="BE2213" i="4" s="1"/>
  <c r="BM2213" i="4"/>
  <c r="BL2213" i="4" s="1"/>
  <c r="BK2213" i="4" s="1"/>
  <c r="BM2121" i="4"/>
  <c r="BL2121" i="4" s="1"/>
  <c r="BK2121" i="4" s="1"/>
  <c r="BJ2121" i="4"/>
  <c r="BI2121" i="4" s="1"/>
  <c r="BH2121" i="4" s="1"/>
  <c r="BG2121" i="4" s="1"/>
  <c r="BF2121" i="4" s="1"/>
  <c r="BE2121" i="4" s="1"/>
  <c r="CW228" i="4"/>
  <c r="CV228" i="4" s="1"/>
  <c r="CU228" i="4" s="1"/>
  <c r="CT228" i="4" s="1"/>
  <c r="CS228" i="4" s="1"/>
  <c r="CR228" i="4" s="1"/>
  <c r="CQ228" i="4" s="1"/>
  <c r="CP228" i="4" s="1"/>
  <c r="CO228" i="4" s="1"/>
  <c r="BM2478" i="4"/>
  <c r="BL2478" i="4" s="1"/>
  <c r="BK2478" i="4" s="1"/>
  <c r="BJ2478" i="4" s="1"/>
  <c r="BI2478" i="4" s="1"/>
  <c r="BH2478" i="4" s="1"/>
  <c r="BG2478" i="4" s="1"/>
  <c r="BF2478" i="4" s="1"/>
  <c r="BE2478" i="4" s="1"/>
  <c r="BM2074" i="4"/>
  <c r="BL2074" i="4"/>
  <c r="BK2074" i="4" s="1"/>
  <c r="BJ2074" i="4" s="1"/>
  <c r="BI2074" i="4" s="1"/>
  <c r="BH2074" i="4" s="1"/>
  <c r="BG2074" i="4" s="1"/>
  <c r="BF2074" i="4" s="1"/>
  <c r="BE2074" i="4" s="1"/>
  <c r="BM2051" i="4"/>
  <c r="BL2051" i="4" s="1"/>
  <c r="BK2051" i="4" s="1"/>
  <c r="BJ2051" i="4" s="1"/>
  <c r="BI2051" i="4" s="1"/>
  <c r="BH2051" i="4" s="1"/>
  <c r="BG2051" i="4" s="1"/>
  <c r="BF2051" i="4" s="1"/>
  <c r="BE2051" i="4" s="1"/>
  <c r="BM2013" i="4"/>
  <c r="BL2013" i="4" s="1"/>
  <c r="BK2013" i="4" s="1"/>
  <c r="BJ2013" i="4" s="1"/>
  <c r="BI2013" i="4" s="1"/>
  <c r="BH2013" i="4" s="1"/>
  <c r="BG2013" i="4" s="1"/>
  <c r="BF2013" i="4" s="1"/>
  <c r="BE2013" i="4" s="1"/>
  <c r="BM2269" i="4"/>
  <c r="BL2269" i="4" s="1"/>
  <c r="BK2269" i="4" s="1"/>
  <c r="BJ2269" i="4" s="1"/>
  <c r="BI2269" i="4" s="1"/>
  <c r="BH2269" i="4" s="1"/>
  <c r="BG2269" i="4" s="1"/>
  <c r="BF2269" i="4" s="1"/>
  <c r="BE2269" i="4" s="1"/>
  <c r="BM2080" i="4"/>
  <c r="BL2080" i="4" s="1"/>
  <c r="BK2080" i="4" s="1"/>
  <c r="BJ2080" i="4" s="1"/>
  <c r="BI2080" i="4" s="1"/>
  <c r="BH2080" i="4" s="1"/>
  <c r="BG2080" i="4" s="1"/>
  <c r="BF2080" i="4" s="1"/>
  <c r="BE2080" i="4" s="1"/>
  <c r="BM2447" i="4"/>
  <c r="BL2447" i="4" s="1"/>
  <c r="BK2447" i="4" s="1"/>
  <c r="BJ2447" i="4" s="1"/>
  <c r="BI2447" i="4" s="1"/>
  <c r="BH2447" i="4" s="1"/>
  <c r="BG2447" i="4" s="1"/>
  <c r="BF2447" i="4" s="1"/>
  <c r="BE2447" i="4" s="1"/>
  <c r="BM2211" i="4"/>
  <c r="BL2211" i="4" s="1"/>
  <c r="BK2211" i="4" s="1"/>
  <c r="BJ2211" i="4" s="1"/>
  <c r="BI2211" i="4" s="1"/>
  <c r="BH2211" i="4" s="1"/>
  <c r="BG2211" i="4" s="1"/>
  <c r="BF2211" i="4" s="1"/>
  <c r="BE2211" i="4" s="1"/>
  <c r="BL2078" i="4"/>
  <c r="BK2078" i="4"/>
  <c r="BJ2078" i="4" s="1"/>
  <c r="BI2078" i="4" s="1"/>
  <c r="BH2078" i="4" s="1"/>
  <c r="BG2078" i="4" s="1"/>
  <c r="BF2078" i="4" s="1"/>
  <c r="BE2078" i="4" s="1"/>
  <c r="BM2078" i="4"/>
  <c r="BL2661" i="4"/>
  <c r="BK2661" i="4" s="1"/>
  <c r="BJ2661" i="4" s="1"/>
  <c r="BI2661" i="4" s="1"/>
  <c r="BH2661" i="4" s="1"/>
  <c r="BG2661" i="4" s="1"/>
  <c r="BF2661" i="4" s="1"/>
  <c r="BE2661" i="4" s="1"/>
  <c r="BM2661" i="4"/>
  <c r="BM2707" i="4"/>
  <c r="BL2707" i="4" s="1"/>
  <c r="BK2707" i="4" s="1"/>
  <c r="BJ2707" i="4" s="1"/>
  <c r="BI2707" i="4" s="1"/>
  <c r="BH2707" i="4" s="1"/>
  <c r="BG2707" i="4" s="1"/>
  <c r="BF2707" i="4" s="1"/>
  <c r="BE2707" i="4" s="1"/>
  <c r="BM2153" i="4"/>
  <c r="BL2153" i="4" s="1"/>
  <c r="BK2153" i="4" s="1"/>
  <c r="BJ2153" i="4" s="1"/>
  <c r="BI2153" i="4" s="1"/>
  <c r="BH2153" i="4" s="1"/>
  <c r="BG2153" i="4" s="1"/>
  <c r="BF2153" i="4" s="1"/>
  <c r="BE2153" i="4" s="1"/>
  <c r="BM1953" i="4"/>
  <c r="BL1953" i="4" s="1"/>
  <c r="BK1953" i="4" s="1"/>
  <c r="BJ1953" i="4" s="1"/>
  <c r="BI1953" i="4" s="1"/>
  <c r="BH1953" i="4" s="1"/>
  <c r="BG1953" i="4" s="1"/>
  <c r="BF1953" i="4" s="1"/>
  <c r="BE1953" i="4" s="1"/>
  <c r="BM2046" i="4"/>
  <c r="BL2046" i="4"/>
  <c r="BK2046" i="4" s="1"/>
  <c r="BJ2046" i="4" s="1"/>
  <c r="BI2046" i="4" s="1"/>
  <c r="BH2046" i="4" s="1"/>
  <c r="BG2046" i="4" s="1"/>
  <c r="BF2046" i="4" s="1"/>
  <c r="BE2046" i="4" s="1"/>
  <c r="BM2708" i="4"/>
  <c r="BL2708" i="4" s="1"/>
  <c r="BK2708" i="4" s="1"/>
  <c r="BJ2708" i="4" s="1"/>
  <c r="BI2708" i="4" s="1"/>
  <c r="BH2708" i="4" s="1"/>
  <c r="BG2708" i="4" s="1"/>
  <c r="BF2708" i="4" s="1"/>
  <c r="BE2708" i="4" s="1"/>
  <c r="BM2276" i="4"/>
  <c r="BL2276" i="4" s="1"/>
  <c r="BK2276" i="4"/>
  <c r="BJ2276" i="4" s="1"/>
  <c r="BI2276" i="4" s="1"/>
  <c r="BH2276" i="4" s="1"/>
  <c r="BG2276" i="4" s="1"/>
  <c r="BF2276" i="4" s="1"/>
  <c r="BE2276" i="4" s="1"/>
  <c r="BM2151" i="4"/>
  <c r="BL2151" i="4" s="1"/>
  <c r="BK2151" i="4" s="1"/>
  <c r="BJ2151" i="4" s="1"/>
  <c r="BI2151" i="4" s="1"/>
  <c r="BH2151" i="4" s="1"/>
  <c r="BG2151" i="4" s="1"/>
  <c r="BF2151" i="4" s="1"/>
  <c r="BE2151" i="4" s="1"/>
  <c r="BM2408" i="4"/>
  <c r="BL2408" i="4" s="1"/>
  <c r="BK2408" i="4" s="1"/>
  <c r="BJ2408" i="4" s="1"/>
  <c r="BI2408" i="4" s="1"/>
  <c r="BH2408" i="4" s="1"/>
  <c r="BG2408" i="4" s="1"/>
  <c r="BF2408" i="4" s="1"/>
  <c r="BE2408" i="4" s="1"/>
  <c r="BM2382" i="4"/>
  <c r="BL2382" i="4" s="1"/>
  <c r="BK2382" i="4" s="1"/>
  <c r="BJ2382" i="4" s="1"/>
  <c r="BI2382" i="4" s="1"/>
  <c r="BH2382" i="4" s="1"/>
  <c r="BG2382" i="4" s="1"/>
  <c r="BF2382" i="4" s="1"/>
  <c r="BE2382" i="4" s="1"/>
  <c r="CW220" i="4"/>
  <c r="CV220" i="4" s="1"/>
  <c r="CU220" i="4" s="1"/>
  <c r="CT220" i="4" s="1"/>
  <c r="CS220" i="4" s="1"/>
  <c r="CR220" i="4" s="1"/>
  <c r="CQ220" i="4" s="1"/>
  <c r="CP220" i="4" s="1"/>
  <c r="CO220" i="4" s="1"/>
  <c r="BM2007" i="4"/>
  <c r="BL2007" i="4" s="1"/>
  <c r="BK2007" i="4" s="1"/>
  <c r="BJ2007" i="4" s="1"/>
  <c r="BI2007" i="4" s="1"/>
  <c r="BH2007" i="4" s="1"/>
  <c r="BG2007" i="4" s="1"/>
  <c r="BF2007" i="4" s="1"/>
  <c r="BE2007" i="4" s="1"/>
  <c r="BM2133" i="4"/>
  <c r="BL2133" i="4" s="1"/>
  <c r="BK2133" i="4" s="1"/>
  <c r="BJ2133" i="4" s="1"/>
  <c r="BI2133" i="4" s="1"/>
  <c r="BH2133" i="4"/>
  <c r="BG2133" i="4" s="1"/>
  <c r="BF2133" i="4" s="1"/>
  <c r="BE2133" i="4" s="1"/>
  <c r="BM1968" i="4"/>
  <c r="BL1968" i="4" s="1"/>
  <c r="BK1968" i="4" s="1"/>
  <c r="BJ1968" i="4" s="1"/>
  <c r="BI1968" i="4" s="1"/>
  <c r="BH1968" i="4" s="1"/>
  <c r="BG1968" i="4" s="1"/>
  <c r="BF1968" i="4" s="1"/>
  <c r="BE1968" i="4" s="1"/>
  <c r="BM2360" i="4"/>
  <c r="BL2360" i="4" s="1"/>
  <c r="BK2360" i="4" s="1"/>
  <c r="BJ2360" i="4" s="1"/>
  <c r="BI2360" i="4" s="1"/>
  <c r="BH2360" i="4" s="1"/>
  <c r="BG2360" i="4" s="1"/>
  <c r="BF2360" i="4" s="1"/>
  <c r="BE2360" i="4" s="1"/>
  <c r="BM2216" i="4"/>
  <c r="BL2216" i="4" s="1"/>
  <c r="BK2216" i="4" s="1"/>
  <c r="BJ2216" i="4" s="1"/>
  <c r="BI2216" i="4" s="1"/>
  <c r="BH2216" i="4" s="1"/>
  <c r="BG2216" i="4" s="1"/>
  <c r="BF2216" i="4" s="1"/>
  <c r="BE2216" i="4" s="1"/>
  <c r="BM2091" i="4"/>
  <c r="BL2091" i="4" s="1"/>
  <c r="BK2091" i="4" s="1"/>
  <c r="BJ2091" i="4" s="1"/>
  <c r="BI2091" i="4" s="1"/>
  <c r="BH2091" i="4" s="1"/>
  <c r="BG2091" i="4" s="1"/>
  <c r="BF2091" i="4" s="1"/>
  <c r="BE2091" i="4" s="1"/>
  <c r="BM2495" i="4"/>
  <c r="BL2495" i="4" s="1"/>
  <c r="BK2495" i="4" s="1"/>
  <c r="BJ2495" i="4" s="1"/>
  <c r="BI2495" i="4" s="1"/>
  <c r="BH2495" i="4" s="1"/>
  <c r="BG2495" i="4" s="1"/>
  <c r="BF2495" i="4" s="1"/>
  <c r="BE2495" i="4" s="1"/>
  <c r="BJ2428" i="4"/>
  <c r="BI2428" i="4" s="1"/>
  <c r="BH2428" i="4" s="1"/>
  <c r="BG2428" i="4" s="1"/>
  <c r="BF2428" i="4" s="1"/>
  <c r="BE2428" i="4" s="1"/>
  <c r="BM2428" i="4"/>
  <c r="BL2428" i="4"/>
  <c r="BK2428" i="4" s="1"/>
  <c r="BM2742" i="4"/>
  <c r="BL2742" i="4" s="1"/>
  <c r="BK2742" i="4" s="1"/>
  <c r="BJ2742" i="4" s="1"/>
  <c r="BI2742" i="4" s="1"/>
  <c r="BH2742" i="4" s="1"/>
  <c r="BG2742" i="4" s="1"/>
  <c r="BF2742" i="4" s="1"/>
  <c r="BE2742" i="4" s="1"/>
  <c r="BD402" i="4"/>
  <c r="BB402" i="4"/>
  <c r="BC402" i="4"/>
  <c r="BM1970" i="4"/>
  <c r="BL1970" i="4"/>
  <c r="BK1970" i="4" s="1"/>
  <c r="BJ1970" i="4" s="1"/>
  <c r="BI1970" i="4" s="1"/>
  <c r="BH1970" i="4" s="1"/>
  <c r="BG1970" i="4" s="1"/>
  <c r="BF1970" i="4" s="1"/>
  <c r="BE1970" i="4" s="1"/>
  <c r="BM2129" i="4"/>
  <c r="BL2129" i="4"/>
  <c r="BK2129" i="4"/>
  <c r="BJ2129" i="4" s="1"/>
  <c r="BI2129" i="4" s="1"/>
  <c r="BH2129" i="4" s="1"/>
  <c r="BG2129" i="4" s="1"/>
  <c r="BF2129" i="4" s="1"/>
  <c r="BE2129" i="4" s="1"/>
  <c r="BM2340" i="4"/>
  <c r="BL2340" i="4" s="1"/>
  <c r="BK2340" i="4" s="1"/>
  <c r="BJ2340" i="4" s="1"/>
  <c r="BI2340" i="4" s="1"/>
  <c r="BH2340" i="4" s="1"/>
  <c r="BG2340" i="4" s="1"/>
  <c r="BF2340" i="4" s="1"/>
  <c r="BE2340" i="4" s="1"/>
  <c r="BM2124" i="4"/>
  <c r="BL2124" i="4"/>
  <c r="BK2124" i="4" s="1"/>
  <c r="BJ2124" i="4" s="1"/>
  <c r="BI2124" i="4" s="1"/>
  <c r="BH2124" i="4" s="1"/>
  <c r="BG2124" i="4" s="1"/>
  <c r="BF2124" i="4" s="1"/>
  <c r="BE2124" i="4" s="1"/>
  <c r="BM2300" i="4"/>
  <c r="BL2300" i="4" s="1"/>
  <c r="BK2300" i="4" s="1"/>
  <c r="BJ2300" i="4" s="1"/>
  <c r="BI2300" i="4" s="1"/>
  <c r="BH2300" i="4" s="1"/>
  <c r="BG2300" i="4" s="1"/>
  <c r="BF2300" i="4" s="1"/>
  <c r="BE2300" i="4" s="1"/>
  <c r="BM2255" i="4"/>
  <c r="BL2255" i="4"/>
  <c r="BK2255" i="4" s="1"/>
  <c r="BJ2255" i="4" s="1"/>
  <c r="BI2255" i="4" s="1"/>
  <c r="BH2255" i="4" s="1"/>
  <c r="BG2255" i="4" s="1"/>
  <c r="BF2255" i="4" s="1"/>
  <c r="BE2255" i="4" s="1"/>
  <c r="BM2122" i="4"/>
  <c r="BL2122" i="4"/>
  <c r="BK2122" i="4" s="1"/>
  <c r="BJ2122" i="4" s="1"/>
  <c r="BI2122" i="4" s="1"/>
  <c r="BH2122" i="4" s="1"/>
  <c r="BG2122" i="4" s="1"/>
  <c r="BF2122" i="4" s="1"/>
  <c r="BE2122" i="4" s="1"/>
  <c r="BM2405" i="4"/>
  <c r="BL2405" i="4" s="1"/>
  <c r="BK2405" i="4" s="1"/>
  <c r="BJ2405" i="4" s="1"/>
  <c r="BI2405" i="4" s="1"/>
  <c r="BH2405" i="4" s="1"/>
  <c r="BG2405" i="4" s="1"/>
  <c r="BF2405" i="4" s="1"/>
  <c r="BE2405" i="4" s="1"/>
  <c r="CW136" i="4"/>
  <c r="CV136" i="4"/>
  <c r="CU136" i="4" s="1"/>
  <c r="CT136" i="4" s="1"/>
  <c r="CS136" i="4" s="1"/>
  <c r="CR136" i="4" s="1"/>
  <c r="CQ136" i="4" s="1"/>
  <c r="CP136" i="4" s="1"/>
  <c r="CO136" i="4" s="1"/>
  <c r="BM2201" i="4"/>
  <c r="BL2201" i="4" s="1"/>
  <c r="BK2201" i="4" s="1"/>
  <c r="BJ2201" i="4" s="1"/>
  <c r="BI2201" i="4" s="1"/>
  <c r="BH2201" i="4" s="1"/>
  <c r="BG2201" i="4" s="1"/>
  <c r="BF2201" i="4" s="1"/>
  <c r="BE2201" i="4" s="1"/>
  <c r="BL1965" i="4"/>
  <c r="BJ1965" i="4"/>
  <c r="BI1965" i="4" s="1"/>
  <c r="BH1965" i="4" s="1"/>
  <c r="BG1965" i="4" s="1"/>
  <c r="BF1965" i="4" s="1"/>
  <c r="BE1965" i="4" s="1"/>
  <c r="BM1965" i="4"/>
  <c r="BK1965" i="4"/>
  <c r="BM2077" i="4"/>
  <c r="BL2077" i="4" s="1"/>
  <c r="BK2077" i="4" s="1"/>
  <c r="BJ2077" i="4" s="1"/>
  <c r="BI2077" i="4" s="1"/>
  <c r="BH2077" i="4" s="1"/>
  <c r="BG2077" i="4" s="1"/>
  <c r="BF2077" i="4" s="1"/>
  <c r="BE2077" i="4" s="1"/>
  <c r="BM2032" i="4"/>
  <c r="BL2032" i="4" s="1"/>
  <c r="BK2032" i="4" s="1"/>
  <c r="BJ2032" i="4" s="1"/>
  <c r="BI2032" i="4" s="1"/>
  <c r="BH2032" i="4" s="1"/>
  <c r="BG2032" i="4" s="1"/>
  <c r="BF2032" i="4" s="1"/>
  <c r="BE2032" i="4" s="1"/>
  <c r="BM2288" i="4"/>
  <c r="BL2288" i="4" s="1"/>
  <c r="BK2288" i="4" s="1"/>
  <c r="BJ2288" i="4" s="1"/>
  <c r="BI2288" i="4" s="1"/>
  <c r="BH2288" i="4" s="1"/>
  <c r="BG2288" i="4" s="1"/>
  <c r="BF2288" i="4" s="1"/>
  <c r="BE2288" i="4" s="1"/>
  <c r="BM2163" i="4"/>
  <c r="BL2163" i="4"/>
  <c r="BK2163" i="4" s="1"/>
  <c r="BJ2163" i="4" s="1"/>
  <c r="BI2163" i="4" s="1"/>
  <c r="BH2163" i="4" s="1"/>
  <c r="BG2163" i="4" s="1"/>
  <c r="BF2163" i="4" s="1"/>
  <c r="BE2163" i="4" s="1"/>
  <c r="BM2443" i="4"/>
  <c r="BL2443" i="4" s="1"/>
  <c r="BK2443" i="4" s="1"/>
  <c r="BJ2443" i="4" s="1"/>
  <c r="BI2443" i="4" s="1"/>
  <c r="BH2443" i="4" s="1"/>
  <c r="BG2443" i="4" s="1"/>
  <c r="BF2443" i="4" s="1"/>
  <c r="BE2443" i="4" s="1"/>
  <c r="BM2430" i="4"/>
  <c r="BL2430" i="4" s="1"/>
  <c r="BK2430" i="4" s="1"/>
  <c r="BJ2430" i="4" s="1"/>
  <c r="BI2430" i="4" s="1"/>
  <c r="BH2430" i="4" s="1"/>
  <c r="BG2430" i="4" s="1"/>
  <c r="BF2430" i="4" s="1"/>
  <c r="BE2430" i="4" s="1"/>
  <c r="CW208" i="4"/>
  <c r="CV208" i="4"/>
  <c r="CU208" i="4" s="1"/>
  <c r="CT208" i="4" s="1"/>
  <c r="CS208" i="4" s="1"/>
  <c r="CR208" i="4" s="1"/>
  <c r="CQ208" i="4" s="1"/>
  <c r="CP208" i="4" s="1"/>
  <c r="CO208" i="4" s="1"/>
  <c r="BM1987" i="4"/>
  <c r="BL1987" i="4" s="1"/>
  <c r="BJ1987" i="4"/>
  <c r="BI1987" i="4" s="1"/>
  <c r="BH1987" i="4" s="1"/>
  <c r="BG1987" i="4" s="1"/>
  <c r="BF1987" i="4" s="1"/>
  <c r="BE1987" i="4" s="1"/>
  <c r="BK1987" i="4"/>
  <c r="BM2066" i="4"/>
  <c r="BL2066" i="4" s="1"/>
  <c r="BK2066" i="4" s="1"/>
  <c r="BJ2066" i="4" s="1"/>
  <c r="BI2066" i="4" s="1"/>
  <c r="BH2066" i="4" s="1"/>
  <c r="BG2066" i="4" s="1"/>
  <c r="BF2066" i="4" s="1"/>
  <c r="BE2066" i="4" s="1"/>
  <c r="BM2063" i="4"/>
  <c r="BL2063" i="4" s="1"/>
  <c r="BK2063" i="4" s="1"/>
  <c r="BJ2063" i="4" s="1"/>
  <c r="BI2063" i="4" s="1"/>
  <c r="BH2063" i="4" s="1"/>
  <c r="BG2063" i="4"/>
  <c r="BF2063" i="4" s="1"/>
  <c r="BE2063" i="4" s="1"/>
  <c r="BM2724" i="4"/>
  <c r="BL2724" i="4" s="1"/>
  <c r="BK2724" i="4" s="1"/>
  <c r="BJ2724" i="4" s="1"/>
  <c r="BI2724" i="4" s="1"/>
  <c r="BH2724" i="4" s="1"/>
  <c r="BG2724" i="4" s="1"/>
  <c r="BF2724" i="4" s="1"/>
  <c r="BE2724" i="4" s="1"/>
  <c r="BM2196" i="4"/>
  <c r="BL2196" i="4" s="1"/>
  <c r="BK2196" i="4" s="1"/>
  <c r="BJ2196" i="4" s="1"/>
  <c r="BI2196" i="4" s="1"/>
  <c r="BH2196" i="4" s="1"/>
  <c r="BG2196" i="4" s="1"/>
  <c r="BF2196" i="4" s="1"/>
  <c r="BE2196" i="4" s="1"/>
  <c r="BM2071" i="4"/>
  <c r="BL2071" i="4" s="1"/>
  <c r="BK2071" i="4" s="1"/>
  <c r="BJ2071" i="4" s="1"/>
  <c r="BI2071" i="4" s="1"/>
  <c r="BH2071" i="4" s="1"/>
  <c r="BG2071" i="4" s="1"/>
  <c r="BF2071" i="4" s="1"/>
  <c r="BE2071" i="4" s="1"/>
  <c r="BM2391" i="4"/>
  <c r="BL2391" i="4"/>
  <c r="BK2391" i="4" s="1"/>
  <c r="BJ2391" i="4" s="1"/>
  <c r="BI2391" i="4" s="1"/>
  <c r="BH2391" i="4" s="1"/>
  <c r="BG2391" i="4" s="1"/>
  <c r="BF2391" i="4" s="1"/>
  <c r="BE2391" i="4" s="1"/>
  <c r="BM2242" i="4"/>
  <c r="BL2242" i="4" s="1"/>
  <c r="BK2242" i="4" s="1"/>
  <c r="BJ2242" i="4" s="1"/>
  <c r="BI2242" i="4" s="1"/>
  <c r="BH2242" i="4" s="1"/>
  <c r="BG2242" i="4" s="1"/>
  <c r="BF2242" i="4" s="1"/>
  <c r="BE2242" i="4" s="1"/>
  <c r="BM2662" i="4"/>
  <c r="BL2662" i="4" s="1"/>
  <c r="BK2662" i="4" s="1"/>
  <c r="BJ2662" i="4" s="1"/>
  <c r="BI2662" i="4" s="1"/>
  <c r="BH2662" i="4" s="1"/>
  <c r="BG2662" i="4" s="1"/>
  <c r="BF2662" i="4" s="1"/>
  <c r="BE2662" i="4" s="1"/>
  <c r="BM444" i="4"/>
  <c r="BL444" i="4" s="1"/>
  <c r="BK444" i="4" s="1"/>
  <c r="BJ444" i="4" s="1"/>
  <c r="BI444" i="4" s="1"/>
  <c r="BH444" i="4" s="1"/>
  <c r="BG444" i="4" s="1"/>
  <c r="BF444" i="4" s="1"/>
  <c r="BE444" i="4" s="1"/>
  <c r="BM2480" i="4"/>
  <c r="BL2480" i="4" s="1"/>
  <c r="BK2480" i="4" s="1"/>
  <c r="BJ2480" i="4" s="1"/>
  <c r="BI2480" i="4" s="1"/>
  <c r="BH2480" i="4" s="1"/>
  <c r="BG2480" i="4" s="1"/>
  <c r="BF2480" i="4" s="1"/>
  <c r="BE2480" i="4" s="1"/>
  <c r="BL2057" i="4"/>
  <c r="BK2057" i="4" s="1"/>
  <c r="BJ2057" i="4" s="1"/>
  <c r="BI2057" i="4" s="1"/>
  <c r="BH2057" i="4" s="1"/>
  <c r="BG2057" i="4" s="1"/>
  <c r="BF2057" i="4" s="1"/>
  <c r="BE2057" i="4" s="1"/>
  <c r="BM2057" i="4"/>
  <c r="BM2625" i="4"/>
  <c r="BL2625" i="4" s="1"/>
  <c r="BK2625" i="4" s="1"/>
  <c r="BJ2625" i="4" s="1"/>
  <c r="BI2625" i="4" s="1"/>
  <c r="BH2625" i="4" s="1"/>
  <c r="BG2625" i="4" s="1"/>
  <c r="BF2625" i="4" s="1"/>
  <c r="BE2625" i="4" s="1"/>
  <c r="BM2104" i="4"/>
  <c r="BL2104" i="4" s="1"/>
  <c r="BK2104" i="4" s="1"/>
  <c r="BJ2104" i="4" s="1"/>
  <c r="BI2104" i="4" s="1"/>
  <c r="BH2104" i="4" s="1"/>
  <c r="BG2104" i="4" s="1"/>
  <c r="BF2104" i="4" s="1"/>
  <c r="BE2104" i="4" s="1"/>
  <c r="BM2531" i="4"/>
  <c r="BL2531" i="4" s="1"/>
  <c r="BK2531" i="4" s="1"/>
  <c r="BJ2531" i="4" s="1"/>
  <c r="BI2531" i="4" s="1"/>
  <c r="BH2531" i="4" s="1"/>
  <c r="BG2531" i="4" s="1"/>
  <c r="BF2531" i="4" s="1"/>
  <c r="BE2531" i="4" s="1"/>
  <c r="BK2235" i="4"/>
  <c r="BJ2235" i="4" s="1"/>
  <c r="BI2235" i="4" s="1"/>
  <c r="BH2235" i="4" s="1"/>
  <c r="BG2235" i="4" s="1"/>
  <c r="BF2235" i="4" s="1"/>
  <c r="BE2235" i="4" s="1"/>
  <c r="BM2235" i="4"/>
  <c r="BL2235" i="4" s="1"/>
  <c r="BM2102" i="4"/>
  <c r="BL2102" i="4" s="1"/>
  <c r="BK2102" i="4" s="1"/>
  <c r="BJ2102" i="4" s="1"/>
  <c r="BI2102" i="4" s="1"/>
  <c r="BH2102" i="4" s="1"/>
  <c r="BG2102" i="4" s="1"/>
  <c r="BF2102" i="4" s="1"/>
  <c r="BE2102" i="4" s="1"/>
  <c r="BM2325" i="4"/>
  <c r="BL2325" i="4"/>
  <c r="BK2325" i="4" s="1"/>
  <c r="BJ2325" i="4" s="1"/>
  <c r="BI2325" i="4" s="1"/>
  <c r="BH2325" i="4" s="1"/>
  <c r="BG2325" i="4"/>
  <c r="BF2325" i="4" s="1"/>
  <c r="BE2325" i="4" s="1"/>
  <c r="CW60" i="4"/>
  <c r="CV60" i="4" s="1"/>
  <c r="CU60" i="4" s="1"/>
  <c r="CT60" i="4" s="1"/>
  <c r="CS60" i="4" s="1"/>
  <c r="CR60" i="4" s="1"/>
  <c r="CQ60" i="4" s="1"/>
  <c r="CP60" i="4" s="1"/>
  <c r="CO60" i="4" s="1"/>
  <c r="BM2294" i="4"/>
  <c r="BL2294" i="4" s="1"/>
  <c r="BK2294" i="4" s="1"/>
  <c r="BJ2294" i="4" s="1"/>
  <c r="BI2294" i="4" s="1"/>
  <c r="BH2294" i="4" s="1"/>
  <c r="BG2294" i="4" s="1"/>
  <c r="BF2294" i="4" s="1"/>
  <c r="BE2294" i="4" s="1"/>
  <c r="BM2370" i="4"/>
  <c r="BL2370" i="4" s="1"/>
  <c r="BK2370" i="4" s="1"/>
  <c r="BJ2370" i="4" s="1"/>
  <c r="BI2370" i="4" s="1"/>
  <c r="BH2370" i="4" s="1"/>
  <c r="BG2370" i="4" s="1"/>
  <c r="BF2370" i="4" s="1"/>
  <c r="BE2370" i="4" s="1"/>
  <c r="BI2685" i="4"/>
  <c r="BH2685" i="4" s="1"/>
  <c r="BG2685" i="4" s="1"/>
  <c r="BF2685" i="4" s="1"/>
  <c r="BE2685" i="4" s="1"/>
  <c r="BM2685" i="4"/>
  <c r="BL2685" i="4" s="1"/>
  <c r="BK2685" i="4" s="1"/>
  <c r="BJ2685" i="4" s="1"/>
  <c r="BM2489" i="4"/>
  <c r="BL2489" i="4"/>
  <c r="BK2489" i="4"/>
  <c r="BJ2489" i="4" s="1"/>
  <c r="BI2489" i="4" s="1"/>
  <c r="BH2489" i="4" s="1"/>
  <c r="BG2489" i="4" s="1"/>
  <c r="BF2489" i="4" s="1"/>
  <c r="BE2489" i="4" s="1"/>
  <c r="BM2714" i="4"/>
  <c r="BL2714" i="4" s="1"/>
  <c r="BK2714" i="4" s="1"/>
  <c r="BJ2714" i="4" s="1"/>
  <c r="BI2714" i="4" s="1"/>
  <c r="BH2714" i="4" s="1"/>
  <c r="BG2714" i="4"/>
  <c r="BF2714" i="4" s="1"/>
  <c r="BE2714" i="4" s="1"/>
  <c r="CW223" i="4"/>
  <c r="CV223" i="4" s="1"/>
  <c r="CU223" i="4" s="1"/>
  <c r="CT223" i="4" s="1"/>
  <c r="CS223" i="4" s="1"/>
  <c r="CR223" i="4" s="1"/>
  <c r="CQ223" i="4" s="1"/>
  <c r="CP223" i="4" s="1"/>
  <c r="CO223" i="4" s="1"/>
  <c r="BM2711" i="4"/>
  <c r="BL2711" i="4" s="1"/>
  <c r="BK2711" i="4" s="1"/>
  <c r="BJ2711" i="4" s="1"/>
  <c r="BI2711" i="4" s="1"/>
  <c r="BH2711" i="4" s="1"/>
  <c r="BG2711" i="4" s="1"/>
  <c r="BF2711" i="4" s="1"/>
  <c r="BE2711" i="4" s="1"/>
  <c r="CW121" i="4"/>
  <c r="CV121" i="4" s="1"/>
  <c r="CU121" i="4" s="1"/>
  <c r="CT121" i="4" s="1"/>
  <c r="CS121" i="4" s="1"/>
  <c r="CR121" i="4" s="1"/>
  <c r="CQ121" i="4" s="1"/>
  <c r="CP121" i="4" s="1"/>
  <c r="CO121" i="4" s="1"/>
  <c r="BM616" i="4"/>
  <c r="BL616" i="4" s="1"/>
  <c r="BK616" i="4" s="1"/>
  <c r="BJ616" i="4" s="1"/>
  <c r="BI616" i="4" s="1"/>
  <c r="BH616" i="4" s="1"/>
  <c r="BG616" i="4" s="1"/>
  <c r="BF616" i="4" s="1"/>
  <c r="BE616" i="4" s="1"/>
  <c r="BM501" i="4"/>
  <c r="BL501" i="4"/>
  <c r="BK501" i="4" s="1"/>
  <c r="BJ501" i="4" s="1"/>
  <c r="BI501" i="4" s="1"/>
  <c r="BH501" i="4" s="1"/>
  <c r="BG501" i="4" s="1"/>
  <c r="BF501" i="4" s="1"/>
  <c r="BE501" i="4" s="1"/>
  <c r="BM179" i="4"/>
  <c r="BL179" i="4"/>
  <c r="BK179" i="4" s="1"/>
  <c r="BJ179" i="4" s="1"/>
  <c r="BI179" i="4" s="1"/>
  <c r="BH179" i="4" s="1"/>
  <c r="BG179" i="4" s="1"/>
  <c r="BF179" i="4" s="1"/>
  <c r="BE179" i="4" s="1"/>
  <c r="BM2656" i="4"/>
  <c r="BL2656" i="4" s="1"/>
  <c r="BK2656" i="4" s="1"/>
  <c r="BJ2656" i="4" s="1"/>
  <c r="BI2656" i="4" s="1"/>
  <c r="BH2656" i="4" s="1"/>
  <c r="BG2656" i="4" s="1"/>
  <c r="BF2656" i="4" s="1"/>
  <c r="BE2656" i="4" s="1"/>
  <c r="BM2470" i="4"/>
  <c r="BL2470" i="4" s="1"/>
  <c r="BK2470" i="4" s="1"/>
  <c r="BJ2470" i="4" s="1"/>
  <c r="BI2470" i="4" s="1"/>
  <c r="BH2470" i="4" s="1"/>
  <c r="BG2470" i="4" s="1"/>
  <c r="BF2470" i="4" s="1"/>
  <c r="BE2470" i="4" s="1"/>
  <c r="BM2333" i="4"/>
  <c r="BL2333" i="4" s="1"/>
  <c r="BK2333" i="4" s="1"/>
  <c r="BJ2333" i="4" s="1"/>
  <c r="BI2333" i="4" s="1"/>
  <c r="BH2333" i="4" s="1"/>
  <c r="BG2333" i="4" s="1"/>
  <c r="BF2333" i="4" s="1"/>
  <c r="BE2333" i="4" s="1"/>
  <c r="BM2589" i="4"/>
  <c r="BL2589" i="4" s="1"/>
  <c r="BK2589" i="4" s="1"/>
  <c r="BJ2589" i="4" s="1"/>
  <c r="BI2589" i="4" s="1"/>
  <c r="BH2589" i="4" s="1"/>
  <c r="BG2589" i="4" s="1"/>
  <c r="BF2589" i="4" s="1"/>
  <c r="BE2589" i="4" s="1"/>
  <c r="BM2717" i="4"/>
  <c r="BL2717" i="4"/>
  <c r="BK2717" i="4" s="1"/>
  <c r="BJ2717" i="4" s="1"/>
  <c r="BI2717" i="4" s="1"/>
  <c r="BH2717" i="4" s="1"/>
  <c r="BG2717" i="4" s="1"/>
  <c r="BF2717" i="4" s="1"/>
  <c r="BE2717" i="4" s="1"/>
  <c r="CW196" i="4"/>
  <c r="CV196" i="4" s="1"/>
  <c r="CU196" i="4" s="1"/>
  <c r="CT196" i="4" s="1"/>
  <c r="CS196" i="4" s="1"/>
  <c r="CR196" i="4" s="1"/>
  <c r="CQ196" i="4" s="1"/>
  <c r="CP196" i="4" s="1"/>
  <c r="CO196" i="4" s="1"/>
  <c r="CW58" i="4"/>
  <c r="CV58" i="4" s="1"/>
  <c r="CU58" i="4" s="1"/>
  <c r="CT58" i="4" s="1"/>
  <c r="CS58" i="4" s="1"/>
  <c r="CR58" i="4" s="1"/>
  <c r="CQ58" i="4" s="1"/>
  <c r="CP58" i="4" s="1"/>
  <c r="CO58" i="4" s="1"/>
  <c r="BB682" i="4"/>
  <c r="BD682" i="4"/>
  <c r="BC682" i="4"/>
  <c r="BM680" i="4"/>
  <c r="BL680" i="4" s="1"/>
  <c r="BK680" i="4" s="1"/>
  <c r="BJ680" i="4" s="1"/>
  <c r="BI680" i="4" s="1"/>
  <c r="BH680" i="4" s="1"/>
  <c r="BG680" i="4" s="1"/>
  <c r="BF680" i="4" s="1"/>
  <c r="BE680" i="4" s="1"/>
  <c r="BB492" i="4"/>
  <c r="BC492" i="4"/>
  <c r="BD492" i="4"/>
  <c r="BM2238" i="4"/>
  <c r="BL2238" i="4" s="1"/>
  <c r="BK2238" i="4" s="1"/>
  <c r="BJ2238" i="4" s="1"/>
  <c r="BI2238" i="4" s="1"/>
  <c r="BH2238" i="4" s="1"/>
  <c r="BG2238" i="4" s="1"/>
  <c r="BF2238" i="4" s="1"/>
  <c r="BE2238" i="4" s="1"/>
  <c r="BM2314" i="4"/>
  <c r="BL2314" i="4" s="1"/>
  <c r="BK2314" i="4"/>
  <c r="BJ2314" i="4" s="1"/>
  <c r="BI2314" i="4" s="1"/>
  <c r="BH2314" i="4" s="1"/>
  <c r="BG2314" i="4" s="1"/>
  <c r="BF2314" i="4" s="1"/>
  <c r="BE2314" i="4" s="1"/>
  <c r="BM2570" i="4"/>
  <c r="BL2570" i="4" s="1"/>
  <c r="BK2570" i="4" s="1"/>
  <c r="BJ2570" i="4" s="1"/>
  <c r="BI2570" i="4" s="1"/>
  <c r="BH2570" i="4" s="1"/>
  <c r="BG2570" i="4" s="1"/>
  <c r="BF2570" i="4" s="1"/>
  <c r="BE2570" i="4" s="1"/>
  <c r="BM2433" i="4"/>
  <c r="BL2433" i="4" s="1"/>
  <c r="BK2433" i="4" s="1"/>
  <c r="BJ2433" i="4" s="1"/>
  <c r="BI2433" i="4" s="1"/>
  <c r="BH2433" i="4" s="1"/>
  <c r="BG2433" i="4" s="1"/>
  <c r="BF2433" i="4" s="1"/>
  <c r="BE2433" i="4" s="1"/>
  <c r="BM2658" i="4"/>
  <c r="BL2658" i="4" s="1"/>
  <c r="BK2658" i="4" s="1"/>
  <c r="BJ2658" i="4" s="1"/>
  <c r="BI2658" i="4" s="1"/>
  <c r="BH2658" i="4" s="1"/>
  <c r="BG2658" i="4" s="1"/>
  <c r="BF2658" i="4" s="1"/>
  <c r="BE2658" i="4" s="1"/>
  <c r="CW237" i="4"/>
  <c r="CV237" i="4" s="1"/>
  <c r="CU237" i="4" s="1"/>
  <c r="CT237" i="4" s="1"/>
  <c r="CS237" i="4" s="1"/>
  <c r="CR237" i="4" s="1"/>
  <c r="CQ237" i="4" s="1"/>
  <c r="CP237" i="4" s="1"/>
  <c r="CO237" i="4" s="1"/>
  <c r="BM2619" i="4"/>
  <c r="BL2619" i="4" s="1"/>
  <c r="BK2619" i="4" s="1"/>
  <c r="BJ2619" i="4" s="1"/>
  <c r="BI2619" i="4" s="1"/>
  <c r="BH2619" i="4" s="1"/>
  <c r="BG2619" i="4" s="1"/>
  <c r="BF2619" i="4" s="1"/>
  <c r="BE2619" i="4" s="1"/>
  <c r="CW144" i="4"/>
  <c r="CV144" i="4" s="1"/>
  <c r="CU144" i="4" s="1"/>
  <c r="CT144" i="4" s="1"/>
  <c r="CS144" i="4" s="1"/>
  <c r="CR144" i="4" s="1"/>
  <c r="CQ144" i="4" s="1"/>
  <c r="CP144" i="4" s="1"/>
  <c r="CO144" i="4" s="1"/>
  <c r="BM539" i="4"/>
  <c r="BL539" i="4"/>
  <c r="BK539" i="4" s="1"/>
  <c r="BJ539" i="4" s="1"/>
  <c r="BI539" i="4" s="1"/>
  <c r="BH539" i="4" s="1"/>
  <c r="BG539" i="4" s="1"/>
  <c r="BF539" i="4" s="1"/>
  <c r="BE539" i="4" s="1"/>
  <c r="BM515" i="4"/>
  <c r="BL515" i="4" s="1"/>
  <c r="BK515" i="4" s="1"/>
  <c r="BJ515" i="4" s="1"/>
  <c r="BI515" i="4" s="1"/>
  <c r="BH515" i="4" s="1"/>
  <c r="BG515" i="4" s="1"/>
  <c r="BF515" i="4" s="1"/>
  <c r="BE515" i="4" s="1"/>
  <c r="BM361" i="4"/>
  <c r="BL361" i="4"/>
  <c r="BK361" i="4" s="1"/>
  <c r="BJ361" i="4" s="1"/>
  <c r="BI361" i="4" s="1"/>
  <c r="BH361" i="4" s="1"/>
  <c r="BG361" i="4" s="1"/>
  <c r="BF361" i="4" s="1"/>
  <c r="BE361" i="4" s="1"/>
  <c r="CW116" i="4"/>
  <c r="CV116" i="4" s="1"/>
  <c r="CU116" i="4" s="1"/>
  <c r="CT116" i="4" s="1"/>
  <c r="CS116" i="4" s="1"/>
  <c r="CR116" i="4" s="1"/>
  <c r="CQ116" i="4" s="1"/>
  <c r="CP116" i="4" s="1"/>
  <c r="CO116" i="4" s="1"/>
  <c r="BD568" i="4"/>
  <c r="BB568" i="4"/>
  <c r="BC568" i="4"/>
  <c r="BA568" i="4" s="1"/>
  <c r="BM603" i="4"/>
  <c r="BL603" i="4" s="1"/>
  <c r="BK603" i="4" s="1"/>
  <c r="BJ603" i="4" s="1"/>
  <c r="BI603" i="4" s="1"/>
  <c r="BH603" i="4" s="1"/>
  <c r="BG603" i="4" s="1"/>
  <c r="BF603" i="4" s="1"/>
  <c r="BE603" i="4" s="1"/>
  <c r="BB186" i="4"/>
  <c r="BC186" i="4"/>
  <c r="BD186" i="4"/>
  <c r="BM2616" i="4"/>
  <c r="BL2616" i="4"/>
  <c r="BK2616" i="4" s="1"/>
  <c r="BJ2616" i="4" s="1"/>
  <c r="BI2616" i="4" s="1"/>
  <c r="BH2616" i="4" s="1"/>
  <c r="BG2616" i="4" s="1"/>
  <c r="BF2616" i="4" s="1"/>
  <c r="BE2616" i="4" s="1"/>
  <c r="BM2450" i="4"/>
  <c r="BL2450" i="4" s="1"/>
  <c r="BK2450" i="4" s="1"/>
  <c r="BJ2450" i="4" s="1"/>
  <c r="BI2450" i="4" s="1"/>
  <c r="BH2450" i="4" s="1"/>
  <c r="BG2450" i="4" s="1"/>
  <c r="BF2450" i="4" s="1"/>
  <c r="BE2450" i="4" s="1"/>
  <c r="BM2313" i="4"/>
  <c r="BL2313" i="4" s="1"/>
  <c r="BK2313" i="4"/>
  <c r="BJ2313" i="4" s="1"/>
  <c r="BI2313" i="4" s="1"/>
  <c r="BH2313" i="4" s="1"/>
  <c r="BG2313" i="4" s="1"/>
  <c r="BF2313" i="4" s="1"/>
  <c r="BE2313" i="4" s="1"/>
  <c r="BM2569" i="4"/>
  <c r="BL2569" i="4" s="1"/>
  <c r="BK2569" i="4" s="1"/>
  <c r="BJ2569" i="4" s="1"/>
  <c r="BI2569" i="4" s="1"/>
  <c r="BH2569" i="4" s="1"/>
  <c r="BG2569" i="4" s="1"/>
  <c r="BF2569" i="4" s="1"/>
  <c r="BE2569" i="4" s="1"/>
  <c r="BM2697" i="4"/>
  <c r="BL2697" i="4"/>
  <c r="BK2697" i="4" s="1"/>
  <c r="BJ2697" i="4" s="1"/>
  <c r="BI2697" i="4" s="1"/>
  <c r="BH2697" i="4" s="1"/>
  <c r="BG2697" i="4" s="1"/>
  <c r="BF2697" i="4" s="1"/>
  <c r="BE2697" i="4" s="1"/>
  <c r="CW203" i="4"/>
  <c r="CV203" i="4"/>
  <c r="CU203" i="4" s="1"/>
  <c r="CT203" i="4" s="1"/>
  <c r="CS203" i="4" s="1"/>
  <c r="CR203" i="4" s="1"/>
  <c r="CQ203" i="4" s="1"/>
  <c r="CP203" i="4" s="1"/>
  <c r="CO203" i="4" s="1"/>
  <c r="CW66" i="4"/>
  <c r="CV66" i="4" s="1"/>
  <c r="CU66" i="4" s="1"/>
  <c r="CT66" i="4" s="1"/>
  <c r="CS66" i="4" s="1"/>
  <c r="CR66" i="4" s="1"/>
  <c r="CQ66" i="4" s="1"/>
  <c r="CP66" i="4" s="1"/>
  <c r="CO66" i="4" s="1"/>
  <c r="CW43" i="4"/>
  <c r="CV43" i="4" s="1"/>
  <c r="CU43" i="4" s="1"/>
  <c r="CT43" i="4" s="1"/>
  <c r="CS43" i="4" s="1"/>
  <c r="CR43" i="4" s="1"/>
  <c r="CQ43" i="4" s="1"/>
  <c r="CP43" i="4" s="1"/>
  <c r="CO43" i="4" s="1"/>
  <c r="BM591" i="4"/>
  <c r="BL591" i="4" s="1"/>
  <c r="BK591" i="4" s="1"/>
  <c r="BJ591" i="4" s="1"/>
  <c r="BI591" i="4" s="1"/>
  <c r="BH591" i="4" s="1"/>
  <c r="BG591" i="4" s="1"/>
  <c r="BF591" i="4" s="1"/>
  <c r="BE591" i="4" s="1"/>
  <c r="BM385" i="4"/>
  <c r="BL385" i="4" s="1"/>
  <c r="BK385" i="4" s="1"/>
  <c r="BJ385" i="4" s="1"/>
  <c r="BI385" i="4" s="1"/>
  <c r="BH385" i="4" s="1"/>
  <c r="BG385" i="4" s="1"/>
  <c r="BF385" i="4" s="1"/>
  <c r="BE385" i="4" s="1"/>
  <c r="BM2186" i="4"/>
  <c r="BL2186" i="4" s="1"/>
  <c r="BK2186" i="4" s="1"/>
  <c r="BJ2186" i="4" s="1"/>
  <c r="BI2186" i="4" s="1"/>
  <c r="BH2186" i="4" s="1"/>
  <c r="BG2186" i="4" s="1"/>
  <c r="BF2186" i="4" s="1"/>
  <c r="BE2186" i="4" s="1"/>
  <c r="BK2677" i="4"/>
  <c r="BJ2677" i="4" s="1"/>
  <c r="BI2677" i="4" s="1"/>
  <c r="BH2677" i="4" s="1"/>
  <c r="BG2677" i="4" s="1"/>
  <c r="BF2677" i="4" s="1"/>
  <c r="BE2677" i="4" s="1"/>
  <c r="BM2677" i="4"/>
  <c r="BL2677" i="4" s="1"/>
  <c r="BM2518" i="4"/>
  <c r="BL2518" i="4" s="1"/>
  <c r="BK2518" i="4" s="1"/>
  <c r="BJ2518" i="4" s="1"/>
  <c r="BI2518" i="4" s="1"/>
  <c r="BH2518" i="4" s="1"/>
  <c r="BG2518" i="4" s="1"/>
  <c r="BF2518" i="4" s="1"/>
  <c r="BE2518" i="4" s="1"/>
  <c r="BM2381" i="4"/>
  <c r="BL2381" i="4"/>
  <c r="BK2381" i="4" s="1"/>
  <c r="BJ2381" i="4" s="1"/>
  <c r="BI2381" i="4" s="1"/>
  <c r="BH2381" i="4" s="1"/>
  <c r="BG2381" i="4" s="1"/>
  <c r="BF2381" i="4" s="1"/>
  <c r="BE2381" i="4" s="1"/>
  <c r="BM2606" i="4"/>
  <c r="BL2606" i="4" s="1"/>
  <c r="BK2606" i="4" s="1"/>
  <c r="BJ2606" i="4" s="1"/>
  <c r="BI2606" i="4" s="1"/>
  <c r="BH2606" i="4" s="1"/>
  <c r="BG2606" i="4" s="1"/>
  <c r="BF2606" i="4" s="1"/>
  <c r="BE2606" i="4" s="1"/>
  <c r="CW250" i="4"/>
  <c r="CV250" i="4" s="1"/>
  <c r="CU250" i="4" s="1"/>
  <c r="CT250" i="4" s="1"/>
  <c r="CS250" i="4" s="1"/>
  <c r="CR250" i="4" s="1"/>
  <c r="CQ250" i="4" s="1"/>
  <c r="CP250" i="4" s="1"/>
  <c r="CO250" i="4" s="1"/>
  <c r="CW178" i="4"/>
  <c r="CV178" i="4" s="1"/>
  <c r="CU178" i="4" s="1"/>
  <c r="CT178" i="4" s="1"/>
  <c r="CS178" i="4"/>
  <c r="CR178" i="4" s="1"/>
  <c r="CQ178" i="4" s="1"/>
  <c r="CP178" i="4" s="1"/>
  <c r="CO178" i="4" s="1"/>
  <c r="CW164" i="4"/>
  <c r="CV164" i="4" s="1"/>
  <c r="CU164" i="4" s="1"/>
  <c r="CT164" i="4" s="1"/>
  <c r="CS164" i="4" s="1"/>
  <c r="CR164" i="4" s="1"/>
  <c r="CQ164" i="4" s="1"/>
  <c r="CP164" i="4" s="1"/>
  <c r="CO164" i="4" s="1"/>
  <c r="CW12" i="4"/>
  <c r="CV12" i="4" s="1"/>
  <c r="CU12" i="4"/>
  <c r="CT12" i="4" s="1"/>
  <c r="CS12" i="4" s="1"/>
  <c r="CR12" i="4" s="1"/>
  <c r="CQ12" i="4" s="1"/>
  <c r="CP12" i="4" s="1"/>
  <c r="CO12" i="4" s="1"/>
  <c r="BM461" i="4"/>
  <c r="BL461" i="4" s="1"/>
  <c r="BK461" i="4" s="1"/>
  <c r="BJ461" i="4" s="1"/>
  <c r="BI461" i="4" s="1"/>
  <c r="BH461" i="4" s="1"/>
  <c r="BG461" i="4" s="1"/>
  <c r="BF461" i="4" s="1"/>
  <c r="BE461" i="4" s="1"/>
  <c r="BM478" i="4"/>
  <c r="BL478" i="4" s="1"/>
  <c r="BK478" i="4" s="1"/>
  <c r="BJ478" i="4"/>
  <c r="BI478" i="4" s="1"/>
  <c r="BH478" i="4" s="1"/>
  <c r="BG478" i="4" s="1"/>
  <c r="BF478" i="4" s="1"/>
  <c r="BE478" i="4" s="1"/>
  <c r="BM2254" i="4"/>
  <c r="BL2254" i="4" s="1"/>
  <c r="BK2254" i="4" s="1"/>
  <c r="BJ2254" i="4" s="1"/>
  <c r="BI2254" i="4" s="1"/>
  <c r="BH2254" i="4" s="1"/>
  <c r="BG2254" i="4" s="1"/>
  <c r="BF2254" i="4" s="1"/>
  <c r="BE2254" i="4" s="1"/>
  <c r="BM2330" i="4"/>
  <c r="BL2330" i="4" s="1"/>
  <c r="BK2330" i="4" s="1"/>
  <c r="BJ2330" i="4" s="1"/>
  <c r="BI2330" i="4" s="1"/>
  <c r="BH2330" i="4" s="1"/>
  <c r="BG2330" i="4" s="1"/>
  <c r="BF2330" i="4" s="1"/>
  <c r="BE2330" i="4" s="1"/>
  <c r="BI2586" i="4"/>
  <c r="BH2586" i="4" s="1"/>
  <c r="BG2586" i="4" s="1"/>
  <c r="BF2586" i="4" s="1"/>
  <c r="BE2586" i="4" s="1"/>
  <c r="BM2586" i="4"/>
  <c r="BL2586" i="4" s="1"/>
  <c r="BK2586" i="4" s="1"/>
  <c r="BJ2586" i="4" s="1"/>
  <c r="BM2449" i="4"/>
  <c r="BL2449" i="4" s="1"/>
  <c r="BK2449" i="4" s="1"/>
  <c r="BJ2449" i="4" s="1"/>
  <c r="BI2449" i="4" s="1"/>
  <c r="BH2449" i="4" s="1"/>
  <c r="BG2449" i="4" s="1"/>
  <c r="BF2449" i="4" s="1"/>
  <c r="BE2449" i="4" s="1"/>
  <c r="BM2674" i="4"/>
  <c r="BL2674" i="4" s="1"/>
  <c r="BK2674" i="4" s="1"/>
  <c r="BJ2674" i="4" s="1"/>
  <c r="BI2674" i="4" s="1"/>
  <c r="BH2674" i="4" s="1"/>
  <c r="BG2674" i="4" s="1"/>
  <c r="BF2674" i="4" s="1"/>
  <c r="BE2674" i="4" s="1"/>
  <c r="CW233" i="4"/>
  <c r="CV233" i="4" s="1"/>
  <c r="CU233" i="4" s="1"/>
  <c r="CT233" i="4" s="1"/>
  <c r="CS233" i="4" s="1"/>
  <c r="CR233" i="4" s="1"/>
  <c r="CQ233" i="4" s="1"/>
  <c r="CP233" i="4" s="1"/>
  <c r="CO233" i="4" s="1"/>
  <c r="BM2647" i="4"/>
  <c r="BL2647" i="4" s="1"/>
  <c r="BK2647" i="4" s="1"/>
  <c r="BJ2647" i="4" s="1"/>
  <c r="BI2647" i="4" s="1"/>
  <c r="BH2647" i="4" s="1"/>
  <c r="BG2647" i="4" s="1"/>
  <c r="BF2647" i="4" s="1"/>
  <c r="BE2647" i="4" s="1"/>
  <c r="CW137" i="4"/>
  <c r="CV137" i="4" s="1"/>
  <c r="CU137" i="4" s="1"/>
  <c r="CT137" i="4" s="1"/>
  <c r="CS137" i="4" s="1"/>
  <c r="CR137" i="4" s="1"/>
  <c r="CQ137" i="4" s="1"/>
  <c r="CP137" i="4" s="1"/>
  <c r="CO137" i="4" s="1"/>
  <c r="BB585" i="4"/>
  <c r="BC585" i="4"/>
  <c r="BD585" i="4"/>
  <c r="BM645" i="4"/>
  <c r="BL645" i="4" s="1"/>
  <c r="BK645" i="4" s="1"/>
  <c r="BJ645" i="4" s="1"/>
  <c r="BI645" i="4" s="1"/>
  <c r="BH645" i="4" s="1"/>
  <c r="BG645" i="4" s="1"/>
  <c r="BF645" i="4" s="1"/>
  <c r="BE645" i="4" s="1"/>
  <c r="BC346" i="4"/>
  <c r="BB346" i="4"/>
  <c r="BD346" i="4"/>
  <c r="CW104" i="4"/>
  <c r="CV104" i="4" s="1"/>
  <c r="CU104" i="4"/>
  <c r="CT104" i="4" s="1"/>
  <c r="CS104" i="4" s="1"/>
  <c r="CR104" i="4" s="1"/>
  <c r="CQ104" i="4" s="1"/>
  <c r="CP104" i="4" s="1"/>
  <c r="CO104" i="4" s="1"/>
  <c r="CW64" i="4"/>
  <c r="CV64" i="4" s="1"/>
  <c r="CU64" i="4" s="1"/>
  <c r="CT64" i="4" s="1"/>
  <c r="CS64" i="4" s="1"/>
  <c r="CR64" i="4" s="1"/>
  <c r="CQ64" i="4" s="1"/>
  <c r="CP64" i="4" s="1"/>
  <c r="CO64" i="4" s="1"/>
  <c r="CW126" i="4"/>
  <c r="CV126" i="4" s="1"/>
  <c r="CU126" i="4" s="1"/>
  <c r="CT126" i="4" s="1"/>
  <c r="CS126" i="4" s="1"/>
  <c r="CR126" i="4" s="1"/>
  <c r="CQ126" i="4" s="1"/>
  <c r="CP126" i="4" s="1"/>
  <c r="CO126" i="4" s="1"/>
  <c r="CW11" i="4"/>
  <c r="CV11" i="4" s="1"/>
  <c r="CU11" i="4"/>
  <c r="CT11" i="4" s="1"/>
  <c r="CS11" i="4" s="1"/>
  <c r="CR11" i="4" s="1"/>
  <c r="CQ11" i="4" s="1"/>
  <c r="CP11" i="4" s="1"/>
  <c r="CO11" i="4" s="1"/>
  <c r="BM559" i="4"/>
  <c r="BL559" i="4"/>
  <c r="BK559" i="4" s="1"/>
  <c r="BJ559" i="4" s="1"/>
  <c r="BI559" i="4" s="1"/>
  <c r="BH559" i="4" s="1"/>
  <c r="BG559" i="4" s="1"/>
  <c r="BF559" i="4" s="1"/>
  <c r="BE559" i="4" s="1"/>
  <c r="BM586" i="4"/>
  <c r="BL586" i="4"/>
  <c r="BK586" i="4" s="1"/>
  <c r="BJ586" i="4" s="1"/>
  <c r="BI586" i="4" s="1"/>
  <c r="BH586" i="4" s="1"/>
  <c r="BG586" i="4" s="1"/>
  <c r="BF586" i="4" s="1"/>
  <c r="BE586" i="4" s="1"/>
  <c r="BC507" i="4"/>
  <c r="BB507" i="4"/>
  <c r="BD507" i="4"/>
  <c r="BM377" i="4"/>
  <c r="BL377" i="4" s="1"/>
  <c r="BK377" i="4" s="1"/>
  <c r="BJ377" i="4" s="1"/>
  <c r="BI377" i="4" s="1"/>
  <c r="BH377" i="4" s="1"/>
  <c r="BG377" i="4" s="1"/>
  <c r="BF377" i="4" s="1"/>
  <c r="BE377" i="4" s="1"/>
  <c r="BM220" i="4"/>
  <c r="BL220" i="4" s="1"/>
  <c r="BK220" i="4" s="1"/>
  <c r="BJ220" i="4" s="1"/>
  <c r="BI220" i="4" s="1"/>
  <c r="BH220" i="4" s="1"/>
  <c r="BG220" i="4" s="1"/>
  <c r="BF220" i="4" s="1"/>
  <c r="BE220" i="4" s="1"/>
  <c r="BM72" i="4"/>
  <c r="BL72" i="4" s="1"/>
  <c r="BK72" i="4" s="1"/>
  <c r="BJ72" i="4" s="1"/>
  <c r="BI72" i="4" s="1"/>
  <c r="BH72" i="4" s="1"/>
  <c r="BG72" i="4" s="1"/>
  <c r="BF72" i="4" s="1"/>
  <c r="BE72" i="4" s="1"/>
  <c r="BM2659" i="4"/>
  <c r="BL2659" i="4" s="1"/>
  <c r="BK2659" i="4" s="1"/>
  <c r="BJ2659" i="4" s="1"/>
  <c r="BI2659" i="4" s="1"/>
  <c r="BH2659" i="4" s="1"/>
  <c r="BG2659" i="4" s="1"/>
  <c r="BF2659" i="4" s="1"/>
  <c r="BE2659" i="4" s="1"/>
  <c r="CW173" i="4"/>
  <c r="CV173" i="4" s="1"/>
  <c r="CU173" i="4" s="1"/>
  <c r="CT173" i="4" s="1"/>
  <c r="CS173" i="4" s="1"/>
  <c r="CR173" i="4" s="1"/>
  <c r="CQ173" i="4" s="1"/>
  <c r="CP173" i="4" s="1"/>
  <c r="CO173" i="4" s="1"/>
  <c r="CW109" i="4"/>
  <c r="CV109" i="4" s="1"/>
  <c r="CU109" i="4" s="1"/>
  <c r="CT109" i="4" s="1"/>
  <c r="CS109" i="4" s="1"/>
  <c r="CR109" i="4" s="1"/>
  <c r="CQ109" i="4" s="1"/>
  <c r="CP109" i="4" s="1"/>
  <c r="CO109" i="4" s="1"/>
  <c r="BB660" i="4"/>
  <c r="BD660" i="4"/>
  <c r="BC660" i="4"/>
  <c r="BM706" i="4"/>
  <c r="BL706" i="4" s="1"/>
  <c r="BK706" i="4"/>
  <c r="BJ706" i="4" s="1"/>
  <c r="BI706" i="4" s="1"/>
  <c r="BH706" i="4" s="1"/>
  <c r="BG706" i="4" s="1"/>
  <c r="BF706" i="4" s="1"/>
  <c r="BE706" i="4" s="1"/>
  <c r="BM605" i="4"/>
  <c r="BL605" i="4"/>
  <c r="BK605" i="4" s="1"/>
  <c r="BJ605" i="4" s="1"/>
  <c r="BI605" i="4" s="1"/>
  <c r="BH605" i="4" s="1"/>
  <c r="BG605" i="4" s="1"/>
  <c r="BF605" i="4" s="1"/>
  <c r="BE605" i="4" s="1"/>
  <c r="BM548" i="4"/>
  <c r="BL548" i="4" s="1"/>
  <c r="BK548" i="4" s="1"/>
  <c r="BJ548" i="4" s="1"/>
  <c r="BI548" i="4" s="1"/>
  <c r="BH548" i="4" s="1"/>
  <c r="BG548" i="4" s="1"/>
  <c r="BF548" i="4" s="1"/>
  <c r="BE548" i="4" s="1"/>
  <c r="BM364" i="4"/>
  <c r="BL364" i="4"/>
  <c r="BK364" i="4" s="1"/>
  <c r="BJ364" i="4" s="1"/>
  <c r="BI364" i="4" s="1"/>
  <c r="BH364" i="4" s="1"/>
  <c r="BG364" i="4" s="1"/>
  <c r="BF364" i="4" s="1"/>
  <c r="BE364" i="4" s="1"/>
  <c r="BC185" i="4"/>
  <c r="BB185" i="4"/>
  <c r="BD185" i="4"/>
  <c r="BM345" i="4"/>
  <c r="BL345" i="4" s="1"/>
  <c r="BK345" i="4" s="1"/>
  <c r="BJ345" i="4" s="1"/>
  <c r="BI345" i="4" s="1"/>
  <c r="BH345" i="4" s="1"/>
  <c r="BG345" i="4" s="1"/>
  <c r="BF345" i="4" s="1"/>
  <c r="BE345" i="4" s="1"/>
  <c r="BM155" i="4"/>
  <c r="BL155" i="4" s="1"/>
  <c r="BK155" i="4" s="1"/>
  <c r="BJ155" i="4" s="1"/>
  <c r="BI155" i="4" s="1"/>
  <c r="BH155" i="4" s="1"/>
  <c r="BG155" i="4" s="1"/>
  <c r="BF155" i="4" s="1"/>
  <c r="BE155" i="4" s="1"/>
  <c r="BM2744" i="4"/>
  <c r="BL2744" i="4" s="1"/>
  <c r="BK2744" i="4" s="1"/>
  <c r="BJ2744" i="4" s="1"/>
  <c r="BI2744" i="4" s="1"/>
  <c r="BH2744" i="4" s="1"/>
  <c r="BG2744" i="4" s="1"/>
  <c r="BF2744" i="4" s="1"/>
  <c r="BE2744" i="4" s="1"/>
  <c r="CW69" i="4"/>
  <c r="CV69" i="4" s="1"/>
  <c r="CU69" i="4" s="1"/>
  <c r="CT69" i="4" s="1"/>
  <c r="CS69" i="4" s="1"/>
  <c r="CR69" i="4" s="1"/>
  <c r="CQ69" i="4" s="1"/>
  <c r="CP69" i="4" s="1"/>
  <c r="CO69" i="4" s="1"/>
  <c r="CW131" i="4"/>
  <c r="CV131" i="4" s="1"/>
  <c r="CU131" i="4" s="1"/>
  <c r="CT131" i="4" s="1"/>
  <c r="CS131" i="4" s="1"/>
  <c r="CR131" i="4" s="1"/>
  <c r="CQ131" i="4" s="1"/>
  <c r="CP131" i="4" s="1"/>
  <c r="CO131" i="4" s="1"/>
  <c r="CW17" i="4"/>
  <c r="CV17" i="4" s="1"/>
  <c r="CU17" i="4" s="1"/>
  <c r="CT17" i="4"/>
  <c r="CS17" i="4" s="1"/>
  <c r="CR17" i="4" s="1"/>
  <c r="CQ17" i="4" s="1"/>
  <c r="CP17" i="4" s="1"/>
  <c r="CO17" i="4" s="1"/>
  <c r="BM644" i="4"/>
  <c r="BL644" i="4" s="1"/>
  <c r="BK644" i="4" s="1"/>
  <c r="BJ644" i="4" s="1"/>
  <c r="BI644" i="4" s="1"/>
  <c r="BH644" i="4" s="1"/>
  <c r="BG644" i="4" s="1"/>
  <c r="BF644" i="4" s="1"/>
  <c r="BE644" i="4" s="1"/>
  <c r="BM626" i="4"/>
  <c r="BL626" i="4"/>
  <c r="BK626" i="4" s="1"/>
  <c r="BJ626" i="4" s="1"/>
  <c r="BI626" i="4" s="1"/>
  <c r="BH626" i="4" s="1"/>
  <c r="BG626" i="4" s="1"/>
  <c r="BF626" i="4" s="1"/>
  <c r="BE626" i="4" s="1"/>
  <c r="BM566" i="4"/>
  <c r="BL566" i="4" s="1"/>
  <c r="BK566" i="4" s="1"/>
  <c r="BJ566" i="4" s="1"/>
  <c r="BI566" i="4" s="1"/>
  <c r="BH566" i="4" s="1"/>
  <c r="BG566" i="4" s="1"/>
  <c r="BF566" i="4" s="1"/>
  <c r="BE566" i="4" s="1"/>
  <c r="BM369" i="4"/>
  <c r="BL369" i="4" s="1"/>
  <c r="BK369" i="4" s="1"/>
  <c r="BJ369" i="4" s="1"/>
  <c r="BI369" i="4" s="1"/>
  <c r="BH369" i="4" s="1"/>
  <c r="BG369" i="4" s="1"/>
  <c r="BF369" i="4" s="1"/>
  <c r="BE369" i="4" s="1"/>
  <c r="BD281" i="4"/>
  <c r="BB281" i="4"/>
  <c r="BC281" i="4"/>
  <c r="BM102" i="4"/>
  <c r="BL102" i="4"/>
  <c r="BK102" i="4" s="1"/>
  <c r="BJ102" i="4" s="1"/>
  <c r="BI102" i="4" s="1"/>
  <c r="BH102" i="4" s="1"/>
  <c r="BG102" i="4" s="1"/>
  <c r="BF102" i="4" s="1"/>
  <c r="BE102" i="4" s="1"/>
  <c r="BD317" i="4"/>
  <c r="BB317" i="4"/>
  <c r="BA317" i="4" s="1"/>
  <c r="BC317" i="4"/>
  <c r="BC251" i="4"/>
  <c r="BD251" i="4"/>
  <c r="BB251" i="4"/>
  <c r="BM105" i="4"/>
  <c r="BL105" i="4" s="1"/>
  <c r="BK105" i="4" s="1"/>
  <c r="BJ105" i="4" s="1"/>
  <c r="BI105" i="4" s="1"/>
  <c r="BH105" i="4" s="1"/>
  <c r="BG105" i="4" s="1"/>
  <c r="BF105" i="4" s="1"/>
  <c r="BE105" i="4" s="1"/>
  <c r="BM620" i="4"/>
  <c r="BL620" i="4" s="1"/>
  <c r="BK620" i="4" s="1"/>
  <c r="BJ620" i="4" s="1"/>
  <c r="BI620" i="4" s="1"/>
  <c r="BH620" i="4" s="1"/>
  <c r="BG620" i="4" s="1"/>
  <c r="BF620" i="4" s="1"/>
  <c r="BE620" i="4" s="1"/>
  <c r="BM630" i="4"/>
  <c r="BL630" i="4" s="1"/>
  <c r="BK630" i="4" s="1"/>
  <c r="BJ630" i="4" s="1"/>
  <c r="BI630" i="4" s="1"/>
  <c r="BH630" i="4" s="1"/>
  <c r="BG630" i="4" s="1"/>
  <c r="BF630" i="4" s="1"/>
  <c r="BE630" i="4" s="1"/>
  <c r="BL331" i="4"/>
  <c r="BK331" i="4" s="1"/>
  <c r="BJ331" i="4" s="1"/>
  <c r="BI331" i="4" s="1"/>
  <c r="BH331" i="4" s="1"/>
  <c r="BG331" i="4" s="1"/>
  <c r="BF331" i="4" s="1"/>
  <c r="BE331" i="4" s="1"/>
  <c r="BM331" i="4"/>
  <c r="BD259" i="4"/>
  <c r="BB259" i="4"/>
  <c r="BA259" i="4" s="1"/>
  <c r="BC259" i="4"/>
  <c r="BM113" i="4"/>
  <c r="BL113" i="4" s="1"/>
  <c r="BK113" i="4" s="1"/>
  <c r="BJ113" i="4" s="1"/>
  <c r="BI113" i="4" s="1"/>
  <c r="BH113" i="4" s="1"/>
  <c r="BG113" i="4" s="1"/>
  <c r="BF113" i="4" s="1"/>
  <c r="BE113" i="4" s="1"/>
  <c r="BB587" i="4"/>
  <c r="BC587" i="4"/>
  <c r="BD587" i="4"/>
  <c r="BM535" i="4"/>
  <c r="BL535" i="4" s="1"/>
  <c r="BK535" i="4" s="1"/>
  <c r="BJ535" i="4" s="1"/>
  <c r="BI535" i="4" s="1"/>
  <c r="BH535" i="4" s="1"/>
  <c r="BG535" i="4" s="1"/>
  <c r="BF535" i="4" s="1"/>
  <c r="BE535" i="4" s="1"/>
  <c r="BM446" i="4"/>
  <c r="BL446" i="4" s="1"/>
  <c r="BK446" i="4" s="1"/>
  <c r="BJ446" i="4" s="1"/>
  <c r="BI446" i="4" s="1"/>
  <c r="BH446" i="4" s="1"/>
  <c r="BG446" i="4" s="1"/>
  <c r="BF446" i="4" s="1"/>
  <c r="BE446" i="4" s="1"/>
  <c r="BB294" i="4"/>
  <c r="BC294" i="4"/>
  <c r="BD294" i="4"/>
  <c r="BC314" i="4"/>
  <c r="BB314" i="4"/>
  <c r="BD314" i="4"/>
  <c r="BB208" i="4"/>
  <c r="BC208" i="4"/>
  <c r="BD208" i="4"/>
  <c r="BM153" i="4"/>
  <c r="BL153" i="4" s="1"/>
  <c r="BK153" i="4" s="1"/>
  <c r="BJ153" i="4" s="1"/>
  <c r="BI153" i="4" s="1"/>
  <c r="BH153" i="4" s="1"/>
  <c r="BG153" i="4" s="1"/>
  <c r="BF153" i="4" s="1"/>
  <c r="BE153" i="4" s="1"/>
  <c r="BL93" i="4"/>
  <c r="BK93" i="4" s="1"/>
  <c r="BJ93" i="4" s="1"/>
  <c r="BI93" i="4" s="1"/>
  <c r="BH93" i="4" s="1"/>
  <c r="BG93" i="4" s="1"/>
  <c r="BF93" i="4" s="1"/>
  <c r="BE93" i="4" s="1"/>
  <c r="BM93" i="4"/>
  <c r="BM613" i="4"/>
  <c r="BL613" i="4" s="1"/>
  <c r="BK613" i="4" s="1"/>
  <c r="BJ613" i="4" s="1"/>
  <c r="BI613" i="4" s="1"/>
  <c r="BH613" i="4" s="1"/>
  <c r="BG613" i="4" s="1"/>
  <c r="BF613" i="4" s="1"/>
  <c r="BE613" i="4" s="1"/>
  <c r="BM526" i="4"/>
  <c r="BL526" i="4" s="1"/>
  <c r="BK526" i="4" s="1"/>
  <c r="BJ526" i="4" s="1"/>
  <c r="BI526" i="4" s="1"/>
  <c r="BH526" i="4" s="1"/>
  <c r="BG526" i="4" s="1"/>
  <c r="BF526" i="4" s="1"/>
  <c r="BE526" i="4" s="1"/>
  <c r="BK455" i="4"/>
  <c r="BJ455" i="4" s="1"/>
  <c r="BI455" i="4" s="1"/>
  <c r="BH455" i="4" s="1"/>
  <c r="BG455" i="4" s="1"/>
  <c r="BF455" i="4" s="1"/>
  <c r="BE455" i="4" s="1"/>
  <c r="BM455" i="4"/>
  <c r="BL455" i="4" s="1"/>
  <c r="BC399" i="4"/>
  <c r="BB399" i="4"/>
  <c r="BD399" i="4"/>
  <c r="BD329" i="4"/>
  <c r="BC329" i="4"/>
  <c r="BB329" i="4"/>
  <c r="BC258" i="4"/>
  <c r="BB258" i="4"/>
  <c r="BD258" i="4"/>
  <c r="BB194" i="4"/>
  <c r="BC194" i="4"/>
  <c r="BD194" i="4"/>
  <c r="BL95" i="4"/>
  <c r="BK95" i="4" s="1"/>
  <c r="BM95" i="4"/>
  <c r="BJ95" i="4"/>
  <c r="BI95" i="4" s="1"/>
  <c r="BH95" i="4" s="1"/>
  <c r="BG95" i="4" s="1"/>
  <c r="BF95" i="4" s="1"/>
  <c r="BE95" i="4" s="1"/>
  <c r="BM54" i="4"/>
  <c r="BL54" i="4" s="1"/>
  <c r="BK54" i="4" s="1"/>
  <c r="BJ54" i="4" s="1"/>
  <c r="BI54" i="4" s="1"/>
  <c r="BH54" i="4" s="1"/>
  <c r="BG54" i="4" s="1"/>
  <c r="BF54" i="4" s="1"/>
  <c r="BE54" i="4" s="1"/>
  <c r="BM475" i="4"/>
  <c r="BL475" i="4" s="1"/>
  <c r="BK475" i="4"/>
  <c r="BJ475" i="4" s="1"/>
  <c r="BI475" i="4" s="1"/>
  <c r="BH475" i="4" s="1"/>
  <c r="BG475" i="4" s="1"/>
  <c r="BF475" i="4" s="1"/>
  <c r="BE475" i="4" s="1"/>
  <c r="BD357" i="4"/>
  <c r="BC357" i="4"/>
  <c r="BB357" i="4"/>
  <c r="BA357" i="4" s="1"/>
  <c r="AY357" i="4" s="1"/>
  <c r="BB344" i="4"/>
  <c r="BC344" i="4"/>
  <c r="BD344" i="4"/>
  <c r="BM236" i="4"/>
  <c r="BL236" i="4" s="1"/>
  <c r="BK236" i="4" s="1"/>
  <c r="BJ236" i="4" s="1"/>
  <c r="BI236" i="4" s="1"/>
  <c r="BH236" i="4" s="1"/>
  <c r="BG236" i="4" s="1"/>
  <c r="BF236" i="4" s="1"/>
  <c r="BE236" i="4" s="1"/>
  <c r="BB136" i="4"/>
  <c r="BC136" i="4"/>
  <c r="BD136" i="4"/>
  <c r="BM100" i="4"/>
  <c r="BL100" i="4" s="1"/>
  <c r="BK100" i="4" s="1"/>
  <c r="BJ100" i="4" s="1"/>
  <c r="BI100" i="4" s="1"/>
  <c r="BH100" i="4" s="1"/>
  <c r="BG100" i="4" s="1"/>
  <c r="BF100" i="4" s="1"/>
  <c r="BE100" i="4" s="1"/>
  <c r="BM28" i="4"/>
  <c r="BL28" i="4" s="1"/>
  <c r="BK28" i="4" s="1"/>
  <c r="BJ28" i="4" s="1"/>
  <c r="BI28" i="4" s="1"/>
  <c r="BH28" i="4" s="1"/>
  <c r="BG28" i="4" s="1"/>
  <c r="BF28" i="4" s="1"/>
  <c r="BE28" i="4" s="1"/>
  <c r="BL274" i="4"/>
  <c r="BK274" i="4" s="1"/>
  <c r="BJ274" i="4" s="1"/>
  <c r="BI274" i="4" s="1"/>
  <c r="BH274" i="4" s="1"/>
  <c r="BG274" i="4" s="1"/>
  <c r="BF274" i="4" s="1"/>
  <c r="BE274" i="4" s="1"/>
  <c r="BM274" i="4"/>
  <c r="BM183" i="4"/>
  <c r="BL183" i="4" s="1"/>
  <c r="BK183" i="4" s="1"/>
  <c r="BJ183" i="4" s="1"/>
  <c r="BI183" i="4" s="1"/>
  <c r="BH183" i="4" s="1"/>
  <c r="BG183" i="4" s="1"/>
  <c r="BF183" i="4" s="1"/>
  <c r="BE183" i="4" s="1"/>
  <c r="BM158" i="4"/>
  <c r="BL158" i="4" s="1"/>
  <c r="BK158" i="4" s="1"/>
  <c r="BJ158" i="4" s="1"/>
  <c r="BI158" i="4" s="1"/>
  <c r="BH158" i="4" s="1"/>
  <c r="BG158" i="4" s="1"/>
  <c r="BF158" i="4" s="1"/>
  <c r="BE158" i="4" s="1"/>
  <c r="BM97" i="4"/>
  <c r="BL97" i="4" s="1"/>
  <c r="BK97" i="4" s="1"/>
  <c r="BJ97" i="4" s="1"/>
  <c r="BI97" i="4" s="1"/>
  <c r="BH97" i="4" s="1"/>
  <c r="BG97" i="4" s="1"/>
  <c r="BF97" i="4" s="1"/>
  <c r="BE97" i="4" s="1"/>
  <c r="BC546" i="4"/>
  <c r="BB546" i="4"/>
  <c r="BD546" i="4"/>
  <c r="BM380" i="4"/>
  <c r="BL380" i="4"/>
  <c r="BK380" i="4" s="1"/>
  <c r="BJ380" i="4" s="1"/>
  <c r="BI380" i="4" s="1"/>
  <c r="BH380" i="4" s="1"/>
  <c r="BG380" i="4" s="1"/>
  <c r="BF380" i="4" s="1"/>
  <c r="BE380" i="4" s="1"/>
  <c r="BM348" i="4"/>
  <c r="BL348" i="4"/>
  <c r="BK348" i="4" s="1"/>
  <c r="BJ348" i="4" s="1"/>
  <c r="BI348" i="4" s="1"/>
  <c r="BH348" i="4" s="1"/>
  <c r="BG348" i="4" s="1"/>
  <c r="BF348" i="4" s="1"/>
  <c r="BE348" i="4" s="1"/>
  <c r="BM260" i="4"/>
  <c r="BL260" i="4" s="1"/>
  <c r="BK260" i="4" s="1"/>
  <c r="BJ260" i="4" s="1"/>
  <c r="BI260" i="4" s="1"/>
  <c r="BH260" i="4" s="1"/>
  <c r="BG260" i="4" s="1"/>
  <c r="BF260" i="4" s="1"/>
  <c r="BE260" i="4" s="1"/>
  <c r="BK217" i="4"/>
  <c r="BJ217" i="4" s="1"/>
  <c r="BI217" i="4" s="1"/>
  <c r="BH217" i="4" s="1"/>
  <c r="BG217" i="4" s="1"/>
  <c r="BF217" i="4" s="1"/>
  <c r="BE217" i="4" s="1"/>
  <c r="BM217" i="4"/>
  <c r="BL217" i="4" s="1"/>
  <c r="BM124" i="4"/>
  <c r="BL124" i="4" s="1"/>
  <c r="BK124" i="4" s="1"/>
  <c r="BJ124" i="4" s="1"/>
  <c r="BI124" i="4" s="1"/>
  <c r="BH124" i="4" s="1"/>
  <c r="BG124" i="4" s="1"/>
  <c r="BF124" i="4" s="1"/>
  <c r="BE124" i="4" s="1"/>
  <c r="BD80" i="4"/>
  <c r="BB80" i="4"/>
  <c r="BC80" i="4"/>
  <c r="BD40" i="4"/>
  <c r="BB40" i="4"/>
  <c r="BC40" i="4"/>
  <c r="AJ329" i="4"/>
  <c r="AI329" i="4"/>
  <c r="AK329" i="4"/>
  <c r="AB158" i="4"/>
  <c r="AA158" i="4"/>
  <c r="AJ23" i="4"/>
  <c r="AI23" i="4"/>
  <c r="AK23" i="4"/>
  <c r="AK150" i="4"/>
  <c r="AI150" i="4"/>
  <c r="AJ150" i="4"/>
  <c r="J602" i="4"/>
  <c r="AF602" i="4"/>
  <c r="AC602" i="4"/>
  <c r="AB602" i="4"/>
  <c r="AA31" i="4"/>
  <c r="AH190" i="4"/>
  <c r="AT612" i="4"/>
  <c r="AS612" i="4" s="1"/>
  <c r="AR612" i="4" s="1"/>
  <c r="AQ612" i="4" s="1"/>
  <c r="AP612" i="4" s="1"/>
  <c r="AO612" i="4" s="1"/>
  <c r="AN612" i="4" s="1"/>
  <c r="AM612" i="4" s="1"/>
  <c r="AL612" i="4" s="1"/>
  <c r="I621" i="4"/>
  <c r="AF621" i="4"/>
  <c r="AC621" i="4"/>
  <c r="AH434" i="4"/>
  <c r="AH156" i="4"/>
  <c r="AH187" i="4"/>
  <c r="AC625" i="4"/>
  <c r="AE372" i="4"/>
  <c r="AD372" i="4"/>
  <c r="AT603" i="4"/>
  <c r="AS603" i="4" s="1"/>
  <c r="AR603" i="4" s="1"/>
  <c r="AQ603" i="4" s="1"/>
  <c r="AP603" i="4" s="1"/>
  <c r="AO603" i="4" s="1"/>
  <c r="AN603" i="4" s="1"/>
  <c r="AM603" i="4" s="1"/>
  <c r="AL603" i="4" s="1"/>
  <c r="AH319" i="4"/>
  <c r="AH112" i="4"/>
  <c r="AT614" i="4"/>
  <c r="AS614" i="4" s="1"/>
  <c r="AR614" i="4" s="1"/>
  <c r="AQ614" i="4" s="1"/>
  <c r="AP614" i="4" s="1"/>
  <c r="AO614" i="4" s="1"/>
  <c r="AN614" i="4" s="1"/>
  <c r="AM614" i="4" s="1"/>
  <c r="AL614" i="4" s="1"/>
  <c r="AH77" i="4"/>
  <c r="AJ623" i="4"/>
  <c r="AK623" i="4"/>
  <c r="AI623" i="4"/>
  <c r="AH623" i="4" s="1"/>
  <c r="AB623" i="4" s="1"/>
  <c r="AD681" i="4"/>
  <c r="AE681" i="4"/>
  <c r="BM1995" i="4"/>
  <c r="BL1995" i="4" s="1"/>
  <c r="BK1995" i="4" s="1"/>
  <c r="BJ1995" i="4" s="1"/>
  <c r="BI1995" i="4" s="1"/>
  <c r="BH1995" i="4" s="1"/>
  <c r="BG1995" i="4" s="1"/>
  <c r="BF1995" i="4" s="1"/>
  <c r="BE1995" i="4" s="1"/>
  <c r="BM2022" i="4"/>
  <c r="BL2022" i="4"/>
  <c r="BK2022" i="4" s="1"/>
  <c r="BJ2022" i="4" s="1"/>
  <c r="BI2022" i="4" s="1"/>
  <c r="BH2022" i="4" s="1"/>
  <c r="BG2022" i="4" s="1"/>
  <c r="BF2022" i="4" s="1"/>
  <c r="BE2022" i="4" s="1"/>
  <c r="BM2065" i="4"/>
  <c r="BL2065" i="4" s="1"/>
  <c r="BK2065" i="4" s="1"/>
  <c r="BJ2065" i="4" s="1"/>
  <c r="BI2065" i="4" s="1"/>
  <c r="BH2065" i="4" s="1"/>
  <c r="BG2065" i="4" s="1"/>
  <c r="BF2065" i="4" s="1"/>
  <c r="BE2065" i="4" s="1"/>
  <c r="BM2341" i="4"/>
  <c r="BL2341" i="4"/>
  <c r="BK2341" i="4" s="1"/>
  <c r="BJ2341" i="4" s="1"/>
  <c r="BI2341" i="4" s="1"/>
  <c r="BH2341" i="4" s="1"/>
  <c r="BG2341" i="4" s="1"/>
  <c r="BF2341" i="4" s="1"/>
  <c r="BE2341" i="4" s="1"/>
  <c r="BM2140" i="4"/>
  <c r="BL2140" i="4" s="1"/>
  <c r="BK2140" i="4" s="1"/>
  <c r="BJ2140" i="4" s="1"/>
  <c r="BI2140" i="4" s="1"/>
  <c r="BH2140" i="4" s="1"/>
  <c r="BG2140" i="4" s="1"/>
  <c r="BF2140" i="4" s="1"/>
  <c r="BE2140" i="4" s="1"/>
  <c r="BL1988" i="4"/>
  <c r="BK1988" i="4" s="1"/>
  <c r="BJ1988" i="4" s="1"/>
  <c r="BI1988" i="4" s="1"/>
  <c r="BH1988" i="4" s="1"/>
  <c r="BG1988" i="4" s="1"/>
  <c r="BF1988" i="4" s="1"/>
  <c r="BE1988" i="4" s="1"/>
  <c r="BM1988" i="4"/>
  <c r="BM2448" i="4"/>
  <c r="BL2448" i="4"/>
  <c r="BK2448" i="4" s="1"/>
  <c r="BJ2448" i="4" s="1"/>
  <c r="BI2448" i="4" s="1"/>
  <c r="BH2448" i="4" s="1"/>
  <c r="BG2448" i="4" s="1"/>
  <c r="BF2448" i="4" s="1"/>
  <c r="BE2448" i="4" s="1"/>
  <c r="BL2249" i="4"/>
  <c r="BK2249" i="4" s="1"/>
  <c r="BJ2249" i="4" s="1"/>
  <c r="BI2249" i="4" s="1"/>
  <c r="BH2249" i="4" s="1"/>
  <c r="BG2249" i="4" s="1"/>
  <c r="BF2249" i="4" s="1"/>
  <c r="BE2249" i="4" s="1"/>
  <c r="BM2249" i="4"/>
  <c r="CW194" i="4"/>
  <c r="CV194" i="4" s="1"/>
  <c r="CU194" i="4" s="1"/>
  <c r="CT194" i="4" s="1"/>
  <c r="CS194" i="4" s="1"/>
  <c r="CR194" i="4" s="1"/>
  <c r="CQ194" i="4" s="1"/>
  <c r="CP194" i="4" s="1"/>
  <c r="CO194" i="4" s="1"/>
  <c r="BM2629" i="4"/>
  <c r="BL2629" i="4" s="1"/>
  <c r="BK2629" i="4" s="1"/>
  <c r="BJ2629" i="4"/>
  <c r="BI2629" i="4" s="1"/>
  <c r="BH2629" i="4" s="1"/>
  <c r="BG2629" i="4" s="1"/>
  <c r="BF2629" i="4" s="1"/>
  <c r="BE2629" i="4" s="1"/>
  <c r="BM1958" i="4"/>
  <c r="BL1958" i="4" s="1"/>
  <c r="BK1958" i="4" s="1"/>
  <c r="BJ1958" i="4" s="1"/>
  <c r="BI1958" i="4" s="1"/>
  <c r="BH1958" i="4" s="1"/>
  <c r="BG1958" i="4" s="1"/>
  <c r="BF1958" i="4" s="1"/>
  <c r="BE1958" i="4" s="1"/>
  <c r="BM2081" i="4"/>
  <c r="BL2081" i="4" s="1"/>
  <c r="BK2081" i="4" s="1"/>
  <c r="BJ2081" i="4" s="1"/>
  <c r="BI2081" i="4" s="1"/>
  <c r="BH2081" i="4" s="1"/>
  <c r="BG2081" i="4" s="1"/>
  <c r="BF2081" i="4" s="1"/>
  <c r="BE2081" i="4" s="1"/>
  <c r="BK2289" i="4"/>
  <c r="BJ2289" i="4" s="1"/>
  <c r="BI2289" i="4" s="1"/>
  <c r="BH2289" i="4" s="1"/>
  <c r="BG2289" i="4" s="1"/>
  <c r="BF2289" i="4" s="1"/>
  <c r="BE2289" i="4" s="1"/>
  <c r="BM2289" i="4"/>
  <c r="BL2289" i="4" s="1"/>
  <c r="BM2112" i="4"/>
  <c r="BL2112" i="4" s="1"/>
  <c r="BK2112" i="4" s="1"/>
  <c r="BJ2112" i="4" s="1"/>
  <c r="BI2112" i="4" s="1"/>
  <c r="BH2112" i="4" s="1"/>
  <c r="BG2112" i="4" s="1"/>
  <c r="BF2112" i="4" s="1"/>
  <c r="BE2112" i="4" s="1"/>
  <c r="BM2584" i="4"/>
  <c r="BL2584" i="4" s="1"/>
  <c r="BK2584" i="4" s="1"/>
  <c r="BJ2584" i="4" s="1"/>
  <c r="BI2584" i="4" s="1"/>
  <c r="BH2584" i="4" s="1"/>
  <c r="BG2584" i="4" s="1"/>
  <c r="BF2584" i="4" s="1"/>
  <c r="BE2584" i="4" s="1"/>
  <c r="BM2243" i="4"/>
  <c r="BL2243" i="4" s="1"/>
  <c r="BK2243" i="4" s="1"/>
  <c r="BJ2243" i="4" s="1"/>
  <c r="BI2243" i="4" s="1"/>
  <c r="BH2243" i="4" s="1"/>
  <c r="BG2243" i="4" s="1"/>
  <c r="BF2243" i="4" s="1"/>
  <c r="BE2243" i="4" s="1"/>
  <c r="BM2110" i="4"/>
  <c r="BL2110" i="4"/>
  <c r="BK2110" i="4" s="1"/>
  <c r="BJ2110" i="4" s="1"/>
  <c r="BI2110" i="4" s="1"/>
  <c r="BH2110" i="4" s="1"/>
  <c r="BG2110" i="4" s="1"/>
  <c r="BF2110" i="4" s="1"/>
  <c r="BE2110" i="4" s="1"/>
  <c r="BL2357" i="4"/>
  <c r="BK2357" i="4" s="1"/>
  <c r="BJ2357" i="4" s="1"/>
  <c r="BI2357" i="4" s="1"/>
  <c r="BH2357" i="4" s="1"/>
  <c r="BG2357" i="4" s="1"/>
  <c r="BF2357" i="4" s="1"/>
  <c r="BE2357" i="4" s="1"/>
  <c r="BM2357" i="4"/>
  <c r="CW175" i="4"/>
  <c r="CV175" i="4" s="1"/>
  <c r="CU175" i="4" s="1"/>
  <c r="CT175" i="4" s="1"/>
  <c r="CS175" i="4" s="1"/>
  <c r="CR175" i="4" s="1"/>
  <c r="CQ175" i="4" s="1"/>
  <c r="CP175" i="4" s="1"/>
  <c r="CO175" i="4" s="1"/>
  <c r="BM2281" i="4"/>
  <c r="BL2281" i="4" s="1"/>
  <c r="BK2281" i="4" s="1"/>
  <c r="BJ2281" i="4" s="1"/>
  <c r="BI2281" i="4" s="1"/>
  <c r="BH2281" i="4" s="1"/>
  <c r="BG2281" i="4" s="1"/>
  <c r="BF2281" i="4" s="1"/>
  <c r="BE2281" i="4" s="1"/>
  <c r="BM1985" i="4"/>
  <c r="BL1985" i="4" s="1"/>
  <c r="BK1985" i="4"/>
  <c r="BJ1985" i="4" s="1"/>
  <c r="BI1985" i="4"/>
  <c r="BH1985" i="4" s="1"/>
  <c r="BG1985" i="4" s="1"/>
  <c r="BF1985" i="4" s="1"/>
  <c r="BE1985" i="4" s="1"/>
  <c r="BK2157" i="4"/>
  <c r="BJ2157" i="4" s="1"/>
  <c r="BI2157" i="4" s="1"/>
  <c r="BH2157" i="4" s="1"/>
  <c r="BG2157" i="4" s="1"/>
  <c r="BF2157" i="4" s="1"/>
  <c r="BE2157" i="4" s="1"/>
  <c r="BM2157" i="4"/>
  <c r="BL2157" i="4" s="1"/>
  <c r="BM2052" i="4"/>
  <c r="BL2052" i="4" s="1"/>
  <c r="BK2052" i="4" s="1"/>
  <c r="BJ2052" i="4" s="1"/>
  <c r="BI2052" i="4" s="1"/>
  <c r="BH2052" i="4" s="1"/>
  <c r="BG2052" i="4" s="1"/>
  <c r="BF2052" i="4" s="1"/>
  <c r="BE2052" i="4" s="1"/>
  <c r="BM2348" i="4"/>
  <c r="BL2348" i="4" s="1"/>
  <c r="BK2348" i="4"/>
  <c r="BJ2348" i="4" s="1"/>
  <c r="BI2348" i="4" s="1"/>
  <c r="BH2348" i="4" s="1"/>
  <c r="BG2348" i="4" s="1"/>
  <c r="BF2348" i="4" s="1"/>
  <c r="BE2348" i="4" s="1"/>
  <c r="BM2183" i="4"/>
  <c r="BL2183" i="4"/>
  <c r="BK2183" i="4" s="1"/>
  <c r="BJ2183" i="4" s="1"/>
  <c r="BI2183" i="4" s="1"/>
  <c r="BH2183" i="4" s="1"/>
  <c r="BG2183" i="4" s="1"/>
  <c r="BF2183" i="4" s="1"/>
  <c r="BE2183" i="4" s="1"/>
  <c r="BM2516" i="4"/>
  <c r="BL2516" i="4" s="1"/>
  <c r="BK2516" i="4" s="1"/>
  <c r="BJ2516" i="4" s="1"/>
  <c r="BI2516" i="4" s="1"/>
  <c r="BH2516" i="4" s="1"/>
  <c r="BG2516" i="4" s="1"/>
  <c r="BF2516" i="4" s="1"/>
  <c r="BE2516" i="4" s="1"/>
  <c r="BM2510" i="4"/>
  <c r="BL2510" i="4"/>
  <c r="BK2510" i="4" s="1"/>
  <c r="BJ2510" i="4" s="1"/>
  <c r="BI2510" i="4" s="1"/>
  <c r="BH2510" i="4" s="1"/>
  <c r="BG2510" i="4" s="1"/>
  <c r="BF2510" i="4" s="1"/>
  <c r="BE2510" i="4" s="1"/>
  <c r="CW183" i="4"/>
  <c r="CV183" i="4" s="1"/>
  <c r="CU183" i="4" s="1"/>
  <c r="CT183" i="4" s="1"/>
  <c r="CS183" i="4" s="1"/>
  <c r="CR183" i="4" s="1"/>
  <c r="CQ183" i="4" s="1"/>
  <c r="CP183" i="4" s="1"/>
  <c r="CO183" i="4" s="1"/>
  <c r="BM2053" i="4"/>
  <c r="BL2053" i="4" s="1"/>
  <c r="BK2053" i="4" s="1"/>
  <c r="BJ2053" i="4" s="1"/>
  <c r="BI2053" i="4" s="1"/>
  <c r="BH2053" i="4" s="1"/>
  <c r="BG2053" i="4" s="1"/>
  <c r="BF2053" i="4" s="1"/>
  <c r="BE2053" i="4" s="1"/>
  <c r="BM2261" i="4"/>
  <c r="BL2261" i="4"/>
  <c r="BK2261" i="4" s="1"/>
  <c r="BJ2261" i="4" s="1"/>
  <c r="BI2261" i="4" s="1"/>
  <c r="BH2261" i="4" s="1"/>
  <c r="BG2261" i="4" s="1"/>
  <c r="BF2261" i="4" s="1"/>
  <c r="BE2261" i="4" s="1"/>
  <c r="BI2000" i="4"/>
  <c r="BH2000" i="4" s="1"/>
  <c r="BG2000" i="4" s="1"/>
  <c r="BF2000" i="4" s="1"/>
  <c r="BE2000" i="4" s="1"/>
  <c r="BM2000" i="4"/>
  <c r="BL2000" i="4" s="1"/>
  <c r="BK2000" i="4" s="1"/>
  <c r="BJ2000" i="4" s="1"/>
  <c r="BM2492" i="4"/>
  <c r="BL2492" i="4" s="1"/>
  <c r="BK2492" i="4" s="1"/>
  <c r="BJ2492" i="4" s="1"/>
  <c r="BI2492" i="4" s="1"/>
  <c r="BH2492" i="4" s="1"/>
  <c r="BG2492" i="4" s="1"/>
  <c r="BF2492" i="4" s="1"/>
  <c r="BE2492" i="4" s="1"/>
  <c r="BM2248" i="4"/>
  <c r="BL2248" i="4" s="1"/>
  <c r="BK2248" i="4" s="1"/>
  <c r="BJ2248" i="4" s="1"/>
  <c r="BI2248" i="4" s="1"/>
  <c r="BH2248" i="4" s="1"/>
  <c r="BG2248" i="4" s="1"/>
  <c r="BF2248" i="4" s="1"/>
  <c r="BE2248" i="4" s="1"/>
  <c r="BM2123" i="4"/>
  <c r="BL2123" i="4" s="1"/>
  <c r="BK2123" i="4" s="1"/>
  <c r="BJ2123" i="4" s="1"/>
  <c r="BI2123" i="4" s="1"/>
  <c r="BH2123" i="4" s="1"/>
  <c r="BG2123" i="4" s="1"/>
  <c r="BF2123" i="4" s="1"/>
  <c r="BE2123" i="4" s="1"/>
  <c r="BK2308" i="4"/>
  <c r="BJ2308" i="4" s="1"/>
  <c r="BI2308" i="4" s="1"/>
  <c r="BH2308" i="4" s="1"/>
  <c r="BG2308" i="4" s="1"/>
  <c r="BF2308" i="4" s="1"/>
  <c r="BE2308" i="4" s="1"/>
  <c r="BM2308" i="4"/>
  <c r="BL2308" i="4"/>
  <c r="BM2688" i="4"/>
  <c r="BL2688" i="4" s="1"/>
  <c r="BK2688" i="4" s="1"/>
  <c r="BJ2688" i="4" s="1"/>
  <c r="BI2688" i="4" s="1"/>
  <c r="BH2688" i="4" s="1"/>
  <c r="BG2688" i="4" s="1"/>
  <c r="BF2688" i="4" s="1"/>
  <c r="BE2688" i="4" s="1"/>
  <c r="CW248" i="4"/>
  <c r="CV248" i="4" s="1"/>
  <c r="CU248" i="4" s="1"/>
  <c r="CT248" i="4" s="1"/>
  <c r="CS248" i="4" s="1"/>
  <c r="CR248" i="4" s="1"/>
  <c r="CQ248" i="4" s="1"/>
  <c r="CP248" i="4" s="1"/>
  <c r="CO248" i="4" s="1"/>
  <c r="CW2" i="4"/>
  <c r="CV2" i="4" s="1"/>
  <c r="CU2" i="4"/>
  <c r="CT2" i="4" s="1"/>
  <c r="CS2" i="4" s="1"/>
  <c r="CR2" i="4" s="1"/>
  <c r="CQ2" i="4" s="1"/>
  <c r="CP2" i="4" s="1"/>
  <c r="CO2" i="4" s="1"/>
  <c r="BM2002" i="4"/>
  <c r="BL2002" i="4" s="1"/>
  <c r="BK2002" i="4" s="1"/>
  <c r="BJ2002" i="4" s="1"/>
  <c r="BI2002" i="4" s="1"/>
  <c r="BH2002" i="4" s="1"/>
  <c r="BG2002" i="4" s="1"/>
  <c r="BF2002" i="4" s="1"/>
  <c r="BE2002" i="4" s="1"/>
  <c r="BM2257" i="4"/>
  <c r="BL2257" i="4" s="1"/>
  <c r="BK2257" i="4" s="1"/>
  <c r="BJ2257" i="4" s="1"/>
  <c r="BI2257" i="4" s="1"/>
  <c r="BH2257" i="4" s="1"/>
  <c r="BG2257" i="4" s="1"/>
  <c r="BF2257" i="4" s="1"/>
  <c r="BE2257" i="4" s="1"/>
  <c r="BL2455" i="4"/>
  <c r="BK2455" i="4" s="1"/>
  <c r="BJ2455" i="4" s="1"/>
  <c r="BI2455" i="4" s="1"/>
  <c r="BH2455" i="4" s="1"/>
  <c r="BG2455" i="4" s="1"/>
  <c r="BF2455" i="4" s="1"/>
  <c r="BE2455" i="4" s="1"/>
  <c r="BM2455" i="4"/>
  <c r="BM2156" i="4"/>
  <c r="BL2156" i="4" s="1"/>
  <c r="BK2156" i="4" s="1"/>
  <c r="BJ2156" i="4" s="1"/>
  <c r="BI2156" i="4" s="1"/>
  <c r="BH2156" i="4" s="1"/>
  <c r="BG2156" i="4" s="1"/>
  <c r="BF2156" i="4" s="1"/>
  <c r="BE2156" i="4" s="1"/>
  <c r="BM2435" i="4"/>
  <c r="BL2435" i="4" s="1"/>
  <c r="BK2435" i="4" s="1"/>
  <c r="BJ2435" i="4" s="1"/>
  <c r="BI2435" i="4" s="1"/>
  <c r="BH2435" i="4" s="1"/>
  <c r="BG2435" i="4" s="1"/>
  <c r="BF2435" i="4" s="1"/>
  <c r="BE2435" i="4" s="1"/>
  <c r="BM2287" i="4"/>
  <c r="BL2287" i="4" s="1"/>
  <c r="BK2287" i="4" s="1"/>
  <c r="BJ2287" i="4" s="1"/>
  <c r="BI2287" i="4" s="1"/>
  <c r="BH2287" i="4" s="1"/>
  <c r="BG2287" i="4" s="1"/>
  <c r="BF2287" i="4" s="1"/>
  <c r="BE2287" i="4" s="1"/>
  <c r="BL2154" i="4"/>
  <c r="BK2154" i="4" s="1"/>
  <c r="BJ2154" i="4" s="1"/>
  <c r="BI2154" i="4" s="1"/>
  <c r="BH2154" i="4" s="1"/>
  <c r="BG2154" i="4" s="1"/>
  <c r="BF2154" i="4" s="1"/>
  <c r="BE2154" i="4" s="1"/>
  <c r="BM2154" i="4"/>
  <c r="BM2533" i="4"/>
  <c r="BL2533" i="4" s="1"/>
  <c r="BK2533" i="4" s="1"/>
  <c r="BJ2533" i="4"/>
  <c r="BI2533" i="4" s="1"/>
  <c r="BH2533" i="4" s="1"/>
  <c r="BG2533" i="4" s="1"/>
  <c r="BF2533" i="4" s="1"/>
  <c r="BE2533" i="4" s="1"/>
  <c r="BB513" i="4"/>
  <c r="BC513" i="4"/>
  <c r="BD513" i="4"/>
  <c r="BM2496" i="4"/>
  <c r="BL2496" i="4" s="1"/>
  <c r="BK2496" i="4" s="1"/>
  <c r="BJ2496" i="4" s="1"/>
  <c r="BI2496" i="4" s="1"/>
  <c r="BH2496" i="4" s="1"/>
  <c r="BG2496" i="4" s="1"/>
  <c r="BF2496" i="4" s="1"/>
  <c r="BE2496" i="4" s="1"/>
  <c r="BM1997" i="4"/>
  <c r="BL1997" i="4" s="1"/>
  <c r="BK1997" i="4" s="1"/>
  <c r="BJ1997" i="4" s="1"/>
  <c r="BI1997" i="4" s="1"/>
  <c r="BH1997" i="4" s="1"/>
  <c r="BG1997" i="4" s="1"/>
  <c r="BF1997" i="4" s="1"/>
  <c r="BE1997" i="4" s="1"/>
  <c r="BM2205" i="4"/>
  <c r="BL2205" i="4" s="1"/>
  <c r="BK2205" i="4" s="1"/>
  <c r="BJ2205" i="4" s="1"/>
  <c r="BI2205" i="4"/>
  <c r="BH2205" i="4" s="1"/>
  <c r="BG2205" i="4" s="1"/>
  <c r="BF2205" i="4" s="1"/>
  <c r="BE2205" i="4" s="1"/>
  <c r="BM2064" i="4"/>
  <c r="BL2064" i="4" s="1"/>
  <c r="BK2064" i="4" s="1"/>
  <c r="BJ2064" i="4" s="1"/>
  <c r="BI2064" i="4" s="1"/>
  <c r="BH2064" i="4" s="1"/>
  <c r="BG2064" i="4" s="1"/>
  <c r="BF2064" i="4" s="1"/>
  <c r="BE2064" i="4" s="1"/>
  <c r="BM2383" i="4"/>
  <c r="BL2383" i="4" s="1"/>
  <c r="BK2383" i="4" s="1"/>
  <c r="BJ2383" i="4" s="1"/>
  <c r="BI2383" i="4" s="1"/>
  <c r="BH2383" i="4" s="1"/>
  <c r="BG2383" i="4" s="1"/>
  <c r="BF2383" i="4" s="1"/>
  <c r="BE2383" i="4" s="1"/>
  <c r="BM2195" i="4"/>
  <c r="BL2195" i="4" s="1"/>
  <c r="BK2195" i="4" s="1"/>
  <c r="BJ2195" i="4" s="1"/>
  <c r="BI2195" i="4" s="1"/>
  <c r="BH2195" i="4" s="1"/>
  <c r="BG2195" i="4" s="1"/>
  <c r="BF2195" i="4" s="1"/>
  <c r="BE2195" i="4" s="1"/>
  <c r="BM2572" i="4"/>
  <c r="BL2572" i="4" s="1"/>
  <c r="BK2572" i="4"/>
  <c r="BJ2572" i="4" s="1"/>
  <c r="BI2572" i="4" s="1"/>
  <c r="BH2572" i="4" s="1"/>
  <c r="BG2572" i="4" s="1"/>
  <c r="BF2572" i="4" s="1"/>
  <c r="BE2572" i="4" s="1"/>
  <c r="BM2558" i="4"/>
  <c r="BL2558" i="4" s="1"/>
  <c r="BK2558" i="4" s="1"/>
  <c r="BJ2558" i="4" s="1"/>
  <c r="BI2558" i="4" s="1"/>
  <c r="BH2558" i="4" s="1"/>
  <c r="BG2558" i="4" s="1"/>
  <c r="BF2558" i="4" s="1"/>
  <c r="BE2558" i="4" s="1"/>
  <c r="CW98" i="4"/>
  <c r="CV98" i="4" s="1"/>
  <c r="CU98" i="4" s="1"/>
  <c r="CT98" i="4" s="1"/>
  <c r="CS98" i="4" s="1"/>
  <c r="CR98" i="4" s="1"/>
  <c r="CQ98" i="4" s="1"/>
  <c r="CP98" i="4" s="1"/>
  <c r="CO98" i="4" s="1"/>
  <c r="BM2018" i="4"/>
  <c r="BL2018" i="4" s="1"/>
  <c r="BK2018" i="4" s="1"/>
  <c r="BJ2018" i="4" s="1"/>
  <c r="BI2018" i="4" s="1"/>
  <c r="BH2018" i="4" s="1"/>
  <c r="BG2018" i="4" s="1"/>
  <c r="BF2018" i="4" s="1"/>
  <c r="BE2018" i="4" s="1"/>
  <c r="BM2181" i="4"/>
  <c r="BL2181" i="4"/>
  <c r="BK2181" i="4" s="1"/>
  <c r="BJ2181" i="4" s="1"/>
  <c r="BI2181" i="4" s="1"/>
  <c r="BH2181" i="4" s="1"/>
  <c r="BG2181" i="4" s="1"/>
  <c r="BF2181" i="4" s="1"/>
  <c r="BE2181" i="4" s="1"/>
  <c r="BM1980" i="4"/>
  <c r="BL1980" i="4" s="1"/>
  <c r="BK1980" i="4" s="1"/>
  <c r="BJ1980" i="4" s="1"/>
  <c r="BI1980" i="4" s="1"/>
  <c r="BH1980" i="4" s="1"/>
  <c r="BG1980" i="4" s="1"/>
  <c r="BF1980" i="4" s="1"/>
  <c r="BE1980" i="4" s="1"/>
  <c r="BM2395" i="4"/>
  <c r="BL2395" i="4" s="1"/>
  <c r="BK2395" i="4" s="1"/>
  <c r="BJ2395" i="4" s="1"/>
  <c r="BI2395" i="4" s="1"/>
  <c r="BH2395" i="4" s="1"/>
  <c r="BG2395" i="4" s="1"/>
  <c r="BF2395" i="4" s="1"/>
  <c r="BE2395" i="4" s="1"/>
  <c r="BM2228" i="4"/>
  <c r="BL2228" i="4"/>
  <c r="BK2228" i="4" s="1"/>
  <c r="BJ2228" i="4" s="1"/>
  <c r="BI2228" i="4" s="1"/>
  <c r="BH2228" i="4" s="1"/>
  <c r="BG2228" i="4" s="1"/>
  <c r="BF2228" i="4" s="1"/>
  <c r="BE2228" i="4" s="1"/>
  <c r="BL2103" i="4"/>
  <c r="BK2103" i="4" s="1"/>
  <c r="BJ2103" i="4" s="1"/>
  <c r="BI2103" i="4" s="1"/>
  <c r="BH2103" i="4" s="1"/>
  <c r="BG2103" i="4" s="1"/>
  <c r="BF2103" i="4" s="1"/>
  <c r="BE2103" i="4" s="1"/>
  <c r="BM2103" i="4"/>
  <c r="BM2543" i="4"/>
  <c r="BL2543" i="4"/>
  <c r="BK2543" i="4" s="1"/>
  <c r="BJ2543" i="4" s="1"/>
  <c r="BI2543" i="4" s="1"/>
  <c r="BH2543" i="4" s="1"/>
  <c r="BG2543" i="4" s="1"/>
  <c r="BF2543" i="4" s="1"/>
  <c r="BE2543" i="4" s="1"/>
  <c r="BM2600" i="4"/>
  <c r="BL2600" i="4" s="1"/>
  <c r="BK2600" i="4" s="1"/>
  <c r="BJ2600" i="4" s="1"/>
  <c r="BI2600" i="4" s="1"/>
  <c r="BH2600" i="4" s="1"/>
  <c r="BG2600" i="4" s="1"/>
  <c r="BF2600" i="4" s="1"/>
  <c r="BE2600" i="4" s="1"/>
  <c r="BM2693" i="4"/>
  <c r="BL2693" i="4" s="1"/>
  <c r="BK2693" i="4" s="1"/>
  <c r="BJ2693" i="4" s="1"/>
  <c r="BI2693" i="4" s="1"/>
  <c r="BH2693" i="4" s="1"/>
  <c r="BG2693" i="4" s="1"/>
  <c r="BF2693" i="4" s="1"/>
  <c r="BE2693" i="4" s="1"/>
  <c r="BK126" i="4"/>
  <c r="BJ126" i="4" s="1"/>
  <c r="BI126" i="4"/>
  <c r="BH126" i="4" s="1"/>
  <c r="BG126" i="4" s="1"/>
  <c r="BF126" i="4" s="1"/>
  <c r="BE126" i="4" s="1"/>
  <c r="BM126" i="4"/>
  <c r="BL126" i="4" s="1"/>
  <c r="BM1982" i="4"/>
  <c r="BL1982" i="4" s="1"/>
  <c r="BK1982" i="4" s="1"/>
  <c r="BJ1982" i="4" s="1"/>
  <c r="BI1982" i="4" s="1"/>
  <c r="BH1982" i="4" s="1"/>
  <c r="BG1982" i="4" s="1"/>
  <c r="BF1982" i="4" s="1"/>
  <c r="BE1982" i="4" s="1"/>
  <c r="BM2177" i="4"/>
  <c r="BL2177" i="4" s="1"/>
  <c r="BK2177" i="4" s="1"/>
  <c r="BJ2177" i="4" s="1"/>
  <c r="BI2177" i="4" s="1"/>
  <c r="BH2177" i="4" s="1"/>
  <c r="BG2177" i="4" s="1"/>
  <c r="BF2177" i="4" s="1"/>
  <c r="BE2177" i="4" s="1"/>
  <c r="BM2375" i="4"/>
  <c r="BL2375" i="4" s="1"/>
  <c r="BK2375" i="4" s="1"/>
  <c r="BJ2375" i="4" s="1"/>
  <c r="BI2375" i="4" s="1"/>
  <c r="BH2375" i="4" s="1"/>
  <c r="BG2375" i="4" s="1"/>
  <c r="BF2375" i="4" s="1"/>
  <c r="BE2375" i="4" s="1"/>
  <c r="BM2136" i="4"/>
  <c r="BL2136" i="4" s="1"/>
  <c r="BK2136" i="4" s="1"/>
  <c r="BJ2136" i="4" s="1"/>
  <c r="BI2136" i="4" s="1"/>
  <c r="BH2136" i="4" s="1"/>
  <c r="BG2136" i="4" s="1"/>
  <c r="BF2136" i="4" s="1"/>
  <c r="BE2136" i="4" s="1"/>
  <c r="BM2368" i="4"/>
  <c r="BL2368" i="4"/>
  <c r="BK2368" i="4" s="1"/>
  <c r="BJ2368" i="4" s="1"/>
  <c r="BI2368" i="4" s="1"/>
  <c r="BH2368" i="4" s="1"/>
  <c r="BG2368" i="4" s="1"/>
  <c r="BF2368" i="4" s="1"/>
  <c r="BE2368" i="4" s="1"/>
  <c r="BM2267" i="4"/>
  <c r="BL2267" i="4"/>
  <c r="BK2267" i="4" s="1"/>
  <c r="BJ2267" i="4" s="1"/>
  <c r="BI2267" i="4" s="1"/>
  <c r="BH2267" i="4" s="1"/>
  <c r="BG2267" i="4" s="1"/>
  <c r="BF2267" i="4" s="1"/>
  <c r="BE2267" i="4" s="1"/>
  <c r="BM2134" i="4"/>
  <c r="BL2134" i="4"/>
  <c r="BK2134" i="4" s="1"/>
  <c r="BJ2134" i="4" s="1"/>
  <c r="BI2134" i="4" s="1"/>
  <c r="BH2134" i="4" s="1"/>
  <c r="BG2134" i="4" s="1"/>
  <c r="BF2134" i="4" s="1"/>
  <c r="BE2134" i="4" s="1"/>
  <c r="BM2453" i="4"/>
  <c r="BL2453" i="4" s="1"/>
  <c r="BK2453" i="4" s="1"/>
  <c r="BJ2453" i="4" s="1"/>
  <c r="BI2453" i="4" s="1"/>
  <c r="BH2453" i="4" s="1"/>
  <c r="BG2453" i="4" s="1"/>
  <c r="BF2453" i="4" s="1"/>
  <c r="BE2453" i="4" s="1"/>
  <c r="CW85" i="4"/>
  <c r="CV85" i="4" s="1"/>
  <c r="CU85" i="4" s="1"/>
  <c r="CT85" i="4" s="1"/>
  <c r="CS85" i="4" s="1"/>
  <c r="CR85" i="4" s="1"/>
  <c r="CQ85" i="4" s="1"/>
  <c r="CP85" i="4" s="1"/>
  <c r="CO85" i="4" s="1"/>
  <c r="BM2431" i="4"/>
  <c r="BL2431" i="4" s="1"/>
  <c r="BK2431" i="4"/>
  <c r="BJ2431" i="4" s="1"/>
  <c r="BI2431" i="4" s="1"/>
  <c r="BH2431" i="4" s="1"/>
  <c r="BG2431" i="4" s="1"/>
  <c r="BF2431" i="4" s="1"/>
  <c r="BE2431" i="4" s="1"/>
  <c r="BM2402" i="4"/>
  <c r="BL2402" i="4" s="1"/>
  <c r="BK2402" i="4" s="1"/>
  <c r="BJ2402" i="4" s="1"/>
  <c r="BI2402" i="4" s="1"/>
  <c r="BH2402" i="4" s="1"/>
  <c r="BG2402" i="4" s="1"/>
  <c r="BF2402" i="4" s="1"/>
  <c r="BE2402" i="4" s="1"/>
  <c r="BM2628" i="4"/>
  <c r="BL2628" i="4" s="1"/>
  <c r="BK2628" i="4" s="1"/>
  <c r="BJ2628" i="4" s="1"/>
  <c r="BI2628" i="4" s="1"/>
  <c r="BH2628" i="4" s="1"/>
  <c r="BG2628" i="4" s="1"/>
  <c r="BF2628" i="4" s="1"/>
  <c r="BE2628" i="4" s="1"/>
  <c r="BM2521" i="4"/>
  <c r="BL2521" i="4"/>
  <c r="BK2521" i="4" s="1"/>
  <c r="BJ2521" i="4" s="1"/>
  <c r="BI2521" i="4" s="1"/>
  <c r="BH2521" i="4" s="1"/>
  <c r="BG2521" i="4" s="1"/>
  <c r="BF2521" i="4" s="1"/>
  <c r="BE2521" i="4" s="1"/>
  <c r="BM2746" i="4"/>
  <c r="BL2746" i="4" s="1"/>
  <c r="BK2746" i="4" s="1"/>
  <c r="BJ2746" i="4" s="1"/>
  <c r="BI2746" i="4" s="1"/>
  <c r="BH2746" i="4" s="1"/>
  <c r="BG2746" i="4" s="1"/>
  <c r="BF2746" i="4" s="1"/>
  <c r="BE2746" i="4" s="1"/>
  <c r="CS215" i="4"/>
  <c r="CR215" i="4" s="1"/>
  <c r="CQ215" i="4" s="1"/>
  <c r="CP215" i="4" s="1"/>
  <c r="CO215" i="4" s="1"/>
  <c r="CW215" i="4"/>
  <c r="CV215" i="4" s="1"/>
  <c r="CU215" i="4" s="1"/>
  <c r="CT215" i="4" s="1"/>
  <c r="CW92" i="4"/>
  <c r="CV92" i="4" s="1"/>
  <c r="CU92" i="4" s="1"/>
  <c r="CT92" i="4" s="1"/>
  <c r="CS92" i="4" s="1"/>
  <c r="CR92" i="4" s="1"/>
  <c r="CQ92" i="4" s="1"/>
  <c r="CP92" i="4" s="1"/>
  <c r="CO92" i="4" s="1"/>
  <c r="CW107" i="4"/>
  <c r="CV107" i="4" s="1"/>
  <c r="CU107" i="4" s="1"/>
  <c r="CT107" i="4" s="1"/>
  <c r="CS107" i="4" s="1"/>
  <c r="CR107" i="4" s="1"/>
  <c r="CQ107" i="4" s="1"/>
  <c r="CP107" i="4" s="1"/>
  <c r="CO107" i="4" s="1"/>
  <c r="BC679" i="4"/>
  <c r="BB679" i="4"/>
  <c r="BA679" i="4" s="1"/>
  <c r="BD679" i="4"/>
  <c r="BM670" i="4"/>
  <c r="BL670" i="4" s="1"/>
  <c r="BK670" i="4" s="1"/>
  <c r="BJ670" i="4" s="1"/>
  <c r="BI670" i="4" s="1"/>
  <c r="BH670" i="4" s="1"/>
  <c r="BG670" i="4" s="1"/>
  <c r="BF670" i="4" s="1"/>
  <c r="BE670" i="4" s="1"/>
  <c r="BC125" i="4"/>
  <c r="BD125" i="4"/>
  <c r="BB125" i="4"/>
  <c r="BM2587" i="4"/>
  <c r="BL2587" i="4" s="1"/>
  <c r="BK2587" i="4" s="1"/>
  <c r="BJ2587" i="4" s="1"/>
  <c r="BI2587" i="4" s="1"/>
  <c r="BH2587" i="4" s="1"/>
  <c r="BG2587" i="4" s="1"/>
  <c r="BF2587" i="4" s="1"/>
  <c r="BE2587" i="4" s="1"/>
  <c r="BM2502" i="4"/>
  <c r="BL2502" i="4" s="1"/>
  <c r="BK2502" i="4" s="1"/>
  <c r="BJ2502" i="4" s="1"/>
  <c r="BI2502" i="4" s="1"/>
  <c r="BH2502" i="4" s="1"/>
  <c r="BG2502" i="4" s="1"/>
  <c r="BF2502" i="4" s="1"/>
  <c r="BE2502" i="4" s="1"/>
  <c r="BM2365" i="4"/>
  <c r="BL2365" i="4" s="1"/>
  <c r="BK2365" i="4" s="1"/>
  <c r="BJ2365" i="4" s="1"/>
  <c r="BI2365" i="4" s="1"/>
  <c r="BH2365" i="4" s="1"/>
  <c r="BG2365" i="4" s="1"/>
  <c r="BF2365" i="4" s="1"/>
  <c r="BE2365" i="4" s="1"/>
  <c r="BL2609" i="4"/>
  <c r="BK2609" i="4" s="1"/>
  <c r="BJ2609" i="4" s="1"/>
  <c r="BI2609" i="4" s="1"/>
  <c r="BH2609" i="4" s="1"/>
  <c r="BG2609" i="4" s="1"/>
  <c r="BF2609" i="4" s="1"/>
  <c r="BE2609" i="4" s="1"/>
  <c r="BM2609" i="4"/>
  <c r="BM2749" i="4"/>
  <c r="BL2749" i="4" s="1"/>
  <c r="BK2749" i="4" s="1"/>
  <c r="BJ2749" i="4" s="1"/>
  <c r="BI2749" i="4" s="1"/>
  <c r="BH2749" i="4" s="1"/>
  <c r="BG2749" i="4" s="1"/>
  <c r="BF2749" i="4" s="1"/>
  <c r="BE2749" i="4" s="1"/>
  <c r="CW185" i="4"/>
  <c r="CV185" i="4" s="1"/>
  <c r="CU185" i="4" s="1"/>
  <c r="CT185" i="4" s="1"/>
  <c r="CS185" i="4" s="1"/>
  <c r="CR185" i="4" s="1"/>
  <c r="CQ185" i="4" s="1"/>
  <c r="CP185" i="4" s="1"/>
  <c r="CO185" i="4" s="1"/>
  <c r="CW170" i="4"/>
  <c r="CV170" i="4" s="1"/>
  <c r="CU170" i="4" s="1"/>
  <c r="CT170" i="4"/>
  <c r="CS170" i="4" s="1"/>
  <c r="CR170" i="4" s="1"/>
  <c r="CQ170" i="4" s="1"/>
  <c r="CP170" i="4" s="1"/>
  <c r="CO170" i="4" s="1"/>
  <c r="CW18" i="4"/>
  <c r="CV18" i="4" s="1"/>
  <c r="CU18" i="4" s="1"/>
  <c r="CT18" i="4" s="1"/>
  <c r="CS18" i="4" s="1"/>
  <c r="CR18" i="4" s="1"/>
  <c r="CQ18" i="4" s="1"/>
  <c r="CP18" i="4" s="1"/>
  <c r="CO18" i="4" s="1"/>
  <c r="BM659" i="4"/>
  <c r="BL659" i="4" s="1"/>
  <c r="BK659" i="4" s="1"/>
  <c r="BJ659" i="4" s="1"/>
  <c r="BI659" i="4" s="1"/>
  <c r="BH659" i="4" s="1"/>
  <c r="BG659" i="4" s="1"/>
  <c r="BF659" i="4" s="1"/>
  <c r="BE659" i="4" s="1"/>
  <c r="BM434" i="4"/>
  <c r="BL434" i="4" s="1"/>
  <c r="BK434" i="4" s="1"/>
  <c r="BJ434" i="4" s="1"/>
  <c r="BI434" i="4" s="1"/>
  <c r="BH434" i="4" s="1"/>
  <c r="BG434" i="4" s="1"/>
  <c r="BF434" i="4" s="1"/>
  <c r="BE434" i="4" s="1"/>
  <c r="BM2270" i="4"/>
  <c r="BL2270" i="4" s="1"/>
  <c r="BK2270" i="4" s="1"/>
  <c r="BJ2270" i="4" s="1"/>
  <c r="BI2270" i="4" s="1"/>
  <c r="BH2270" i="4" s="1"/>
  <c r="BG2270" i="4" s="1"/>
  <c r="BF2270" i="4" s="1"/>
  <c r="BE2270" i="4" s="1"/>
  <c r="BM2346" i="4"/>
  <c r="BL2346" i="4" s="1"/>
  <c r="BK2346" i="4"/>
  <c r="BJ2346" i="4" s="1"/>
  <c r="BI2346" i="4" s="1"/>
  <c r="BH2346" i="4" s="1"/>
  <c r="BG2346" i="4" s="1"/>
  <c r="BF2346" i="4" s="1"/>
  <c r="BE2346" i="4" s="1"/>
  <c r="BM2621" i="4"/>
  <c r="BL2621" i="4" s="1"/>
  <c r="BK2621" i="4" s="1"/>
  <c r="BJ2621" i="4"/>
  <c r="BI2621" i="4" s="1"/>
  <c r="BH2621" i="4" s="1"/>
  <c r="BG2621" i="4" s="1"/>
  <c r="BF2621" i="4" s="1"/>
  <c r="BE2621" i="4" s="1"/>
  <c r="BM2465" i="4"/>
  <c r="BL2465" i="4" s="1"/>
  <c r="BK2465" i="4" s="1"/>
  <c r="BJ2465" i="4" s="1"/>
  <c r="BI2465" i="4" s="1"/>
  <c r="BH2465" i="4" s="1"/>
  <c r="BG2465" i="4" s="1"/>
  <c r="BF2465" i="4" s="1"/>
  <c r="BE2465" i="4" s="1"/>
  <c r="BM2690" i="4"/>
  <c r="BL2690" i="4" s="1"/>
  <c r="BK2690" i="4" s="1"/>
  <c r="BJ2690" i="4" s="1"/>
  <c r="BI2690" i="4" s="1"/>
  <c r="BH2690" i="4" s="1"/>
  <c r="BG2690" i="4" s="1"/>
  <c r="BF2690" i="4" s="1"/>
  <c r="BE2690" i="4" s="1"/>
  <c r="CW229" i="4"/>
  <c r="CV229" i="4" s="1"/>
  <c r="CU229" i="4" s="1"/>
  <c r="CT229" i="4" s="1"/>
  <c r="CS229" i="4" s="1"/>
  <c r="CR229" i="4" s="1"/>
  <c r="CQ229" i="4" s="1"/>
  <c r="CP229" i="4" s="1"/>
  <c r="CO229" i="4" s="1"/>
  <c r="BM2675" i="4"/>
  <c r="BL2675" i="4" s="1"/>
  <c r="BK2675" i="4" s="1"/>
  <c r="BJ2675" i="4" s="1"/>
  <c r="BI2675" i="4" s="1"/>
  <c r="BH2675" i="4" s="1"/>
  <c r="BG2675" i="4" s="1"/>
  <c r="BF2675" i="4" s="1"/>
  <c r="BE2675" i="4" s="1"/>
  <c r="CV130" i="4"/>
  <c r="CU130" i="4" s="1"/>
  <c r="CT130" i="4" s="1"/>
  <c r="CS130" i="4" s="1"/>
  <c r="CR130" i="4" s="1"/>
  <c r="CQ130" i="4" s="1"/>
  <c r="CP130" i="4" s="1"/>
  <c r="CO130" i="4" s="1"/>
  <c r="CW130" i="4"/>
  <c r="BM668" i="4"/>
  <c r="BL668" i="4" s="1"/>
  <c r="BK668" i="4" s="1"/>
  <c r="BJ668" i="4" s="1"/>
  <c r="BI668" i="4" s="1"/>
  <c r="BH668" i="4" s="1"/>
  <c r="BG668" i="4" s="1"/>
  <c r="BF668" i="4" s="1"/>
  <c r="BE668" i="4" s="1"/>
  <c r="BB565" i="4"/>
  <c r="BA565" i="4" s="1"/>
  <c r="BC565" i="4"/>
  <c r="BD565" i="4"/>
  <c r="BM291" i="4"/>
  <c r="BL291" i="4" s="1"/>
  <c r="BK291" i="4" s="1"/>
  <c r="BJ291" i="4" s="1"/>
  <c r="BI291" i="4" s="1"/>
  <c r="BH291" i="4" s="1"/>
  <c r="BG291" i="4" s="1"/>
  <c r="BF291" i="4" s="1"/>
  <c r="BE291" i="4" s="1"/>
  <c r="CW99" i="4"/>
  <c r="CV99" i="4" s="1"/>
  <c r="CU99" i="4" s="1"/>
  <c r="CT99" i="4" s="1"/>
  <c r="CS99" i="4" s="1"/>
  <c r="CR99" i="4" s="1"/>
  <c r="CQ99" i="4" s="1"/>
  <c r="CP99" i="4" s="1"/>
  <c r="CO99" i="4" s="1"/>
  <c r="BM612" i="4"/>
  <c r="BL612" i="4"/>
  <c r="BK612" i="4" s="1"/>
  <c r="BJ612" i="4" s="1"/>
  <c r="BI612" i="4" s="1"/>
  <c r="BH612" i="4" s="1"/>
  <c r="BG612" i="4" s="1"/>
  <c r="BF612" i="4" s="1"/>
  <c r="BE612" i="4" s="1"/>
  <c r="BM614" i="4"/>
  <c r="BL614" i="4" s="1"/>
  <c r="BK614" i="4" s="1"/>
  <c r="BJ614" i="4" s="1"/>
  <c r="BI614" i="4" s="1"/>
  <c r="BH614" i="4" s="1"/>
  <c r="BG614" i="4" s="1"/>
  <c r="BF614" i="4" s="1"/>
  <c r="BE614" i="4" s="1"/>
  <c r="BM103" i="4"/>
  <c r="BL103" i="4" s="1"/>
  <c r="BK103" i="4" s="1"/>
  <c r="BJ103" i="4" s="1"/>
  <c r="BI103" i="4" s="1"/>
  <c r="BH103" i="4" s="1"/>
  <c r="BG103" i="4" s="1"/>
  <c r="BF103" i="4" s="1"/>
  <c r="BE103" i="4" s="1"/>
  <c r="BM2567" i="4"/>
  <c r="BL2567" i="4"/>
  <c r="BK2567" i="4" s="1"/>
  <c r="BJ2567" i="4" s="1"/>
  <c r="BI2567" i="4" s="1"/>
  <c r="BH2567" i="4" s="1"/>
  <c r="BG2567" i="4" s="1"/>
  <c r="BF2567" i="4" s="1"/>
  <c r="BE2567" i="4" s="1"/>
  <c r="BM2482" i="4"/>
  <c r="BL2482" i="4" s="1"/>
  <c r="BK2482" i="4" s="1"/>
  <c r="BJ2482" i="4" s="1"/>
  <c r="BI2482" i="4" s="1"/>
  <c r="BH2482" i="4" s="1"/>
  <c r="BG2482" i="4" s="1"/>
  <c r="BF2482" i="4" s="1"/>
  <c r="BE2482" i="4" s="1"/>
  <c r="BM2345" i="4"/>
  <c r="BL2345" i="4" s="1"/>
  <c r="BK2345" i="4" s="1"/>
  <c r="BJ2345" i="4" s="1"/>
  <c r="BI2345" i="4" s="1"/>
  <c r="BH2345" i="4" s="1"/>
  <c r="BG2345" i="4" s="1"/>
  <c r="BF2345" i="4" s="1"/>
  <c r="BE2345" i="4" s="1"/>
  <c r="BM2599" i="4"/>
  <c r="BL2599" i="4" s="1"/>
  <c r="BK2599" i="4" s="1"/>
  <c r="BJ2599" i="4" s="1"/>
  <c r="BI2599" i="4" s="1"/>
  <c r="BH2599" i="4" s="1"/>
  <c r="BG2599" i="4" s="1"/>
  <c r="BF2599" i="4" s="1"/>
  <c r="BE2599" i="4" s="1"/>
  <c r="BM2729" i="4"/>
  <c r="BL2729" i="4" s="1"/>
  <c r="BK2729" i="4" s="1"/>
  <c r="BJ2729" i="4" s="1"/>
  <c r="BI2729" i="4" s="1"/>
  <c r="BH2729" i="4" s="1"/>
  <c r="BG2729" i="4" s="1"/>
  <c r="BF2729" i="4" s="1"/>
  <c r="BE2729" i="4" s="1"/>
  <c r="CW193" i="4"/>
  <c r="CV193" i="4" s="1"/>
  <c r="CU193" i="4" s="1"/>
  <c r="CT193" i="4" s="1"/>
  <c r="CS193" i="4" s="1"/>
  <c r="CR193" i="4" s="1"/>
  <c r="CQ193" i="4" s="1"/>
  <c r="CP193" i="4" s="1"/>
  <c r="CO193" i="4" s="1"/>
  <c r="CW49" i="4"/>
  <c r="CV49" i="4" s="1"/>
  <c r="CU49" i="4" s="1"/>
  <c r="CT49" i="4" s="1"/>
  <c r="CS49" i="4" s="1"/>
  <c r="CR49" i="4" s="1"/>
  <c r="CQ49" i="4" s="1"/>
  <c r="CP49" i="4" s="1"/>
  <c r="CO49" i="4" s="1"/>
  <c r="CW26" i="4"/>
  <c r="CV26" i="4"/>
  <c r="CU26" i="4" s="1"/>
  <c r="CT26" i="4" s="1"/>
  <c r="CS26" i="4" s="1"/>
  <c r="CR26" i="4" s="1"/>
  <c r="CQ26" i="4" s="1"/>
  <c r="CP26" i="4" s="1"/>
  <c r="CO26" i="4" s="1"/>
  <c r="BB608" i="4"/>
  <c r="BA608" i="4" s="1"/>
  <c r="BC608" i="4"/>
  <c r="BD608" i="4"/>
  <c r="BD356" i="4"/>
  <c r="BC356" i="4"/>
  <c r="BB356" i="4"/>
  <c r="BM2218" i="4"/>
  <c r="BL2218" i="4" s="1"/>
  <c r="BK2218" i="4" s="1"/>
  <c r="BJ2218" i="4" s="1"/>
  <c r="BI2218" i="4"/>
  <c r="BH2218" i="4" s="1"/>
  <c r="BG2218" i="4" s="1"/>
  <c r="BF2218" i="4" s="1"/>
  <c r="BE2218" i="4" s="1"/>
  <c r="BM2604" i="4"/>
  <c r="BL2604" i="4"/>
  <c r="BK2604" i="4" s="1"/>
  <c r="BJ2604" i="4" s="1"/>
  <c r="BI2604" i="4" s="1"/>
  <c r="BH2604" i="4" s="1"/>
  <c r="BG2604" i="4" s="1"/>
  <c r="BF2604" i="4" s="1"/>
  <c r="BE2604" i="4" s="1"/>
  <c r="BM2550" i="4"/>
  <c r="BL2550" i="4" s="1"/>
  <c r="BK2550" i="4" s="1"/>
  <c r="BJ2550" i="4" s="1"/>
  <c r="BI2550" i="4" s="1"/>
  <c r="BH2550" i="4" s="1"/>
  <c r="BG2550" i="4" s="1"/>
  <c r="BF2550" i="4" s="1"/>
  <c r="BE2550" i="4" s="1"/>
  <c r="BM2413" i="4"/>
  <c r="BL2413" i="4" s="1"/>
  <c r="BK2413" i="4" s="1"/>
  <c r="BJ2413" i="4" s="1"/>
  <c r="BI2413" i="4" s="1"/>
  <c r="BH2413" i="4" s="1"/>
  <c r="BG2413" i="4" s="1"/>
  <c r="BF2413" i="4" s="1"/>
  <c r="BE2413" i="4" s="1"/>
  <c r="BM2638" i="4"/>
  <c r="BL2638" i="4" s="1"/>
  <c r="BK2638" i="4" s="1"/>
  <c r="BJ2638" i="4" s="1"/>
  <c r="BI2638" i="4" s="1"/>
  <c r="BH2638" i="4" s="1"/>
  <c r="BG2638" i="4" s="1"/>
  <c r="BF2638" i="4" s="1"/>
  <c r="BE2638" i="4" s="1"/>
  <c r="CW242" i="4"/>
  <c r="CV242" i="4" s="1"/>
  <c r="CU242" i="4" s="1"/>
  <c r="CT242" i="4" s="1"/>
  <c r="CS242" i="4" s="1"/>
  <c r="CR242" i="4" s="1"/>
  <c r="CQ242" i="4" s="1"/>
  <c r="CP242" i="4" s="1"/>
  <c r="CO242" i="4" s="1"/>
  <c r="BI2760" i="4"/>
  <c r="BH2760" i="4" s="1"/>
  <c r="BG2760" i="4" s="1"/>
  <c r="BF2760" i="4" s="1"/>
  <c r="BE2760" i="4" s="1"/>
  <c r="BM2760" i="4"/>
  <c r="BL2760" i="4" s="1"/>
  <c r="BK2760" i="4" s="1"/>
  <c r="BJ2760" i="4" s="1"/>
  <c r="CV152" i="4"/>
  <c r="CU152" i="4"/>
  <c r="CT152" i="4" s="1"/>
  <c r="CS152" i="4" s="1"/>
  <c r="CR152" i="4" s="1"/>
  <c r="CQ152" i="4" s="1"/>
  <c r="CP152" i="4" s="1"/>
  <c r="CO152" i="4" s="1"/>
  <c r="CW152" i="4"/>
  <c r="BK690" i="4"/>
  <c r="BJ690" i="4" s="1"/>
  <c r="BI690" i="4" s="1"/>
  <c r="BH690" i="4" s="1"/>
  <c r="BG690" i="4" s="1"/>
  <c r="BF690" i="4" s="1"/>
  <c r="BE690" i="4" s="1"/>
  <c r="BM690" i="4"/>
  <c r="BL690" i="4" s="1"/>
  <c r="BM618" i="4"/>
  <c r="BL618" i="4" s="1"/>
  <c r="BK618" i="4" s="1"/>
  <c r="BJ618" i="4" s="1"/>
  <c r="BI618" i="4" s="1"/>
  <c r="BH618" i="4" s="1"/>
  <c r="BG618" i="4" s="1"/>
  <c r="BF618" i="4" s="1"/>
  <c r="BE618" i="4" s="1"/>
  <c r="BC375" i="4"/>
  <c r="BB375" i="4"/>
  <c r="BD375" i="4"/>
  <c r="BI2286" i="4"/>
  <c r="BH2286" i="4" s="1"/>
  <c r="BG2286" i="4" s="1"/>
  <c r="BF2286" i="4" s="1"/>
  <c r="BE2286" i="4" s="1"/>
  <c r="BM2286" i="4"/>
  <c r="BL2286" i="4" s="1"/>
  <c r="BK2286" i="4"/>
  <c r="BJ2286" i="4" s="1"/>
  <c r="BL2362" i="4"/>
  <c r="BK2362" i="4" s="1"/>
  <c r="BJ2362" i="4"/>
  <c r="BI2362" i="4" s="1"/>
  <c r="BH2362" i="4"/>
  <c r="BG2362" i="4" s="1"/>
  <c r="BF2362" i="4" s="1"/>
  <c r="BE2362" i="4" s="1"/>
  <c r="BM2362" i="4"/>
  <c r="BM2653" i="4"/>
  <c r="BL2653" i="4" s="1"/>
  <c r="BK2653" i="4" s="1"/>
  <c r="BJ2653" i="4" s="1"/>
  <c r="BI2653" i="4" s="1"/>
  <c r="BH2653" i="4" s="1"/>
  <c r="BG2653" i="4" s="1"/>
  <c r="BF2653" i="4" s="1"/>
  <c r="BE2653" i="4" s="1"/>
  <c r="BM2481" i="4"/>
  <c r="BL2481" i="4" s="1"/>
  <c r="BK2481" i="4" s="1"/>
  <c r="BJ2481" i="4" s="1"/>
  <c r="BI2481" i="4" s="1"/>
  <c r="BH2481" i="4" s="1"/>
  <c r="BG2481" i="4" s="1"/>
  <c r="BF2481" i="4" s="1"/>
  <c r="BE2481" i="4" s="1"/>
  <c r="BM2706" i="4"/>
  <c r="BL2706" i="4"/>
  <c r="BK2706" i="4" s="1"/>
  <c r="BJ2706" i="4" s="1"/>
  <c r="BI2706" i="4" s="1"/>
  <c r="BH2706" i="4" s="1"/>
  <c r="BG2706" i="4" s="1"/>
  <c r="BF2706" i="4" s="1"/>
  <c r="BE2706" i="4" s="1"/>
  <c r="CW225" i="4"/>
  <c r="CV225" i="4" s="1"/>
  <c r="CU225" i="4" s="1"/>
  <c r="CT225" i="4" s="1"/>
  <c r="CS225" i="4" s="1"/>
  <c r="CR225" i="4" s="1"/>
  <c r="CQ225" i="4" s="1"/>
  <c r="CP225" i="4" s="1"/>
  <c r="CO225" i="4" s="1"/>
  <c r="BL2703" i="4"/>
  <c r="BK2703" i="4" s="1"/>
  <c r="BM2703" i="4"/>
  <c r="BJ2703" i="4"/>
  <c r="BI2703" i="4" s="1"/>
  <c r="BH2703" i="4" s="1"/>
  <c r="BG2703" i="4" s="1"/>
  <c r="BF2703" i="4" s="1"/>
  <c r="BE2703" i="4" s="1"/>
  <c r="CW124" i="4"/>
  <c r="CV124" i="4" s="1"/>
  <c r="CU124" i="4" s="1"/>
  <c r="CT124" i="4" s="1"/>
  <c r="CS124" i="4" s="1"/>
  <c r="CR124" i="4" s="1"/>
  <c r="CQ124" i="4" s="1"/>
  <c r="CP124" i="4" s="1"/>
  <c r="CO124" i="4" s="1"/>
  <c r="BM401" i="4"/>
  <c r="BL401" i="4" s="1"/>
  <c r="BK401" i="4" s="1"/>
  <c r="BJ401" i="4" s="1"/>
  <c r="BI401" i="4" s="1"/>
  <c r="BH401" i="4" s="1"/>
  <c r="BG401" i="4" s="1"/>
  <c r="BF401" i="4" s="1"/>
  <c r="BE401" i="4" s="1"/>
  <c r="BC549" i="4"/>
  <c r="BB549" i="4"/>
  <c r="BD549" i="4"/>
  <c r="BM224" i="4"/>
  <c r="BL224" i="4" s="1"/>
  <c r="BK224" i="4" s="1"/>
  <c r="BJ224" i="4" s="1"/>
  <c r="BI224" i="4" s="1"/>
  <c r="BH224" i="4" s="1"/>
  <c r="BG224" i="4" s="1"/>
  <c r="BF224" i="4" s="1"/>
  <c r="BE224" i="4" s="1"/>
  <c r="BM2623" i="4"/>
  <c r="BL2623" i="4" s="1"/>
  <c r="BK2623" i="4" s="1"/>
  <c r="BJ2623" i="4"/>
  <c r="BI2623" i="4" s="1"/>
  <c r="BH2623" i="4" s="1"/>
  <c r="BG2623" i="4" s="1"/>
  <c r="BF2623" i="4" s="1"/>
  <c r="BE2623" i="4" s="1"/>
  <c r="CW56" i="4"/>
  <c r="CV56" i="4" s="1"/>
  <c r="CU56" i="4" s="1"/>
  <c r="CT56" i="4" s="1"/>
  <c r="CS56" i="4" s="1"/>
  <c r="CR56" i="4" s="1"/>
  <c r="CQ56" i="4" s="1"/>
  <c r="CP56" i="4" s="1"/>
  <c r="CO56" i="4" s="1"/>
  <c r="CW118" i="4"/>
  <c r="CV118" i="4" s="1"/>
  <c r="CU118" i="4" s="1"/>
  <c r="CT118" i="4"/>
  <c r="CS118" i="4" s="1"/>
  <c r="CR118" i="4" s="1"/>
  <c r="CQ118" i="4" s="1"/>
  <c r="CP118" i="4" s="1"/>
  <c r="CO118" i="4" s="1"/>
  <c r="BM693" i="4"/>
  <c r="BL693" i="4" s="1"/>
  <c r="BK693" i="4" s="1"/>
  <c r="BJ693" i="4" s="1"/>
  <c r="BI693" i="4" s="1"/>
  <c r="BH693" i="4" s="1"/>
  <c r="BG693" i="4" s="1"/>
  <c r="BF693" i="4" s="1"/>
  <c r="BE693" i="4" s="1"/>
  <c r="BD651" i="4"/>
  <c r="BC651" i="4"/>
  <c r="BB651" i="4"/>
  <c r="BM488" i="4"/>
  <c r="BL488" i="4" s="1"/>
  <c r="BK488" i="4" s="1"/>
  <c r="BJ488" i="4" s="1"/>
  <c r="BI488" i="4" s="1"/>
  <c r="BH488" i="4" s="1"/>
  <c r="BG488" i="4" s="1"/>
  <c r="BF488" i="4" s="1"/>
  <c r="BE488" i="4" s="1"/>
  <c r="BM395" i="4"/>
  <c r="BL395" i="4" s="1"/>
  <c r="BK395" i="4" s="1"/>
  <c r="BJ395" i="4" s="1"/>
  <c r="BI395" i="4" s="1"/>
  <c r="BH395" i="4" s="1"/>
  <c r="BG395" i="4" s="1"/>
  <c r="BF395" i="4" s="1"/>
  <c r="BE395" i="4" s="1"/>
  <c r="BK415" i="4"/>
  <c r="BJ415" i="4" s="1"/>
  <c r="BI415" i="4" s="1"/>
  <c r="BH415" i="4" s="1"/>
  <c r="BG415" i="4" s="1"/>
  <c r="BF415" i="4" s="1"/>
  <c r="BE415" i="4" s="1"/>
  <c r="BM415" i="4"/>
  <c r="BL415" i="4" s="1"/>
  <c r="BC235" i="4"/>
  <c r="BD235" i="4"/>
  <c r="BB235" i="4"/>
  <c r="BM49" i="4"/>
  <c r="BL49" i="4" s="1"/>
  <c r="BK49" i="4" s="1"/>
  <c r="BJ49" i="4" s="1"/>
  <c r="BI49" i="4" s="1"/>
  <c r="BH49" i="4" s="1"/>
  <c r="BG49" i="4" s="1"/>
  <c r="BF49" i="4" s="1"/>
  <c r="BE49" i="4" s="1"/>
  <c r="BM2691" i="4"/>
  <c r="BL2691" i="4" s="1"/>
  <c r="BK2691" i="4" s="1"/>
  <c r="BJ2691" i="4" s="1"/>
  <c r="BI2691" i="4" s="1"/>
  <c r="BH2691" i="4" s="1"/>
  <c r="BG2691" i="4" s="1"/>
  <c r="BF2691" i="4" s="1"/>
  <c r="BE2691" i="4" s="1"/>
  <c r="CU165" i="4"/>
  <c r="CT165" i="4" s="1"/>
  <c r="CS165" i="4" s="1"/>
  <c r="CR165" i="4" s="1"/>
  <c r="CQ165" i="4" s="1"/>
  <c r="CP165" i="4" s="1"/>
  <c r="CO165" i="4" s="1"/>
  <c r="CW165" i="4"/>
  <c r="CV165" i="4"/>
  <c r="CW93" i="4"/>
  <c r="CV93" i="4" s="1"/>
  <c r="CU93" i="4" s="1"/>
  <c r="CT93" i="4" s="1"/>
  <c r="CS93" i="4" s="1"/>
  <c r="CR93" i="4" s="1"/>
  <c r="CQ93" i="4" s="1"/>
  <c r="CP93" i="4" s="1"/>
  <c r="CO93" i="4" s="1"/>
  <c r="BM601" i="4"/>
  <c r="BL601" i="4" s="1"/>
  <c r="BK601" i="4" s="1"/>
  <c r="BJ601" i="4" s="1"/>
  <c r="BI601" i="4" s="1"/>
  <c r="BH601" i="4" s="1"/>
  <c r="BG601" i="4" s="1"/>
  <c r="BF601" i="4" s="1"/>
  <c r="BE601" i="4" s="1"/>
  <c r="BM624" i="4"/>
  <c r="BL624" i="4" s="1"/>
  <c r="BK624" i="4" s="1"/>
  <c r="BJ624" i="4" s="1"/>
  <c r="BI624" i="4" s="1"/>
  <c r="BH624" i="4" s="1"/>
  <c r="BG624" i="4" s="1"/>
  <c r="BF624" i="4" s="1"/>
  <c r="BE624" i="4" s="1"/>
  <c r="BM499" i="4"/>
  <c r="BL499" i="4" s="1"/>
  <c r="BK499" i="4" s="1"/>
  <c r="BJ499" i="4" s="1"/>
  <c r="BI499" i="4" s="1"/>
  <c r="BH499" i="4" s="1"/>
  <c r="BG499" i="4" s="1"/>
  <c r="BF499" i="4" s="1"/>
  <c r="BE499" i="4" s="1"/>
  <c r="BC519" i="4"/>
  <c r="BB519" i="4"/>
  <c r="BD519" i="4"/>
  <c r="BD256" i="4"/>
  <c r="BC256" i="4"/>
  <c r="BB256" i="4"/>
  <c r="BC213" i="4"/>
  <c r="BB213" i="4"/>
  <c r="BD213" i="4"/>
  <c r="BM341" i="4"/>
  <c r="BL341" i="4" s="1"/>
  <c r="BK341" i="4" s="1"/>
  <c r="BJ341" i="4" s="1"/>
  <c r="BI341" i="4" s="1"/>
  <c r="BH341" i="4" s="1"/>
  <c r="BG341" i="4" s="1"/>
  <c r="BF341" i="4" s="1"/>
  <c r="BE341" i="4" s="1"/>
  <c r="BM119" i="4"/>
  <c r="BL119" i="4" s="1"/>
  <c r="BK119" i="4" s="1"/>
  <c r="BJ119" i="4" s="1"/>
  <c r="BI119" i="4" s="1"/>
  <c r="BH119" i="4" s="1"/>
  <c r="BG119" i="4" s="1"/>
  <c r="BF119" i="4" s="1"/>
  <c r="BE119" i="4" s="1"/>
  <c r="CW176" i="4"/>
  <c r="CV176" i="4" s="1"/>
  <c r="CU176" i="4" s="1"/>
  <c r="CT176" i="4" s="1"/>
  <c r="CS176" i="4" s="1"/>
  <c r="CR176" i="4" s="1"/>
  <c r="CQ176" i="4" s="1"/>
  <c r="CP176" i="4" s="1"/>
  <c r="CO176" i="4" s="1"/>
  <c r="CV61" i="4"/>
  <c r="CU61" i="4" s="1"/>
  <c r="CT61" i="4" s="1"/>
  <c r="CS61" i="4" s="1"/>
  <c r="CR61" i="4" s="1"/>
  <c r="CQ61" i="4" s="1"/>
  <c r="CP61" i="4" s="1"/>
  <c r="CO61" i="4" s="1"/>
  <c r="CW61" i="4"/>
  <c r="CW123" i="4"/>
  <c r="CV123" i="4" s="1"/>
  <c r="CU123" i="4" s="1"/>
  <c r="CT123" i="4" s="1"/>
  <c r="CS123" i="4" s="1"/>
  <c r="CR123" i="4" s="1"/>
  <c r="CQ123" i="4" s="1"/>
  <c r="CP123" i="4" s="1"/>
  <c r="CO123" i="4" s="1"/>
  <c r="CW8" i="4"/>
  <c r="CV8" i="4" s="1"/>
  <c r="CU8" i="4" s="1"/>
  <c r="CT8" i="4" s="1"/>
  <c r="CS8" i="4" s="1"/>
  <c r="CR8" i="4" s="1"/>
  <c r="CQ8" i="4" s="1"/>
  <c r="CP8" i="4" s="1"/>
  <c r="CO8" i="4" s="1"/>
  <c r="BM703" i="4"/>
  <c r="BL703" i="4" s="1"/>
  <c r="BK703" i="4" s="1"/>
  <c r="BJ703" i="4" s="1"/>
  <c r="BI703" i="4" s="1"/>
  <c r="BH703" i="4" s="1"/>
  <c r="BG703" i="4" s="1"/>
  <c r="BF703" i="4" s="1"/>
  <c r="BE703" i="4" s="1"/>
  <c r="BL562" i="4"/>
  <c r="BK562" i="4" s="1"/>
  <c r="BJ562" i="4" s="1"/>
  <c r="BI562" i="4" s="1"/>
  <c r="BH562" i="4" s="1"/>
  <c r="BG562" i="4" s="1"/>
  <c r="BF562" i="4" s="1"/>
  <c r="BE562" i="4" s="1"/>
  <c r="BM562" i="4"/>
  <c r="BM502" i="4"/>
  <c r="BL502" i="4" s="1"/>
  <c r="BK502" i="4" s="1"/>
  <c r="BJ502" i="4" s="1"/>
  <c r="BI502" i="4" s="1"/>
  <c r="BH502" i="4" s="1"/>
  <c r="BG502" i="4" s="1"/>
  <c r="BF502" i="4" s="1"/>
  <c r="BE502" i="4" s="1"/>
  <c r="BB390" i="4"/>
  <c r="BA390" i="4" s="1"/>
  <c r="AY390" i="4" s="1"/>
  <c r="BC390" i="4"/>
  <c r="BD390" i="4"/>
  <c r="BC159" i="4"/>
  <c r="BD159" i="4"/>
  <c r="BB159" i="4"/>
  <c r="BM81" i="4"/>
  <c r="BL81" i="4" s="1"/>
  <c r="BK81" i="4" s="1"/>
  <c r="BJ81" i="4" s="1"/>
  <c r="BI81" i="4" s="1"/>
  <c r="BH81" i="4" s="1"/>
  <c r="BG81" i="4" s="1"/>
  <c r="BF81" i="4" s="1"/>
  <c r="BE81" i="4" s="1"/>
  <c r="BB374" i="4"/>
  <c r="BC374" i="4"/>
  <c r="BD374" i="4"/>
  <c r="BM227" i="4"/>
  <c r="BL227" i="4"/>
  <c r="BK227" i="4" s="1"/>
  <c r="BJ227" i="4" s="1"/>
  <c r="BI227" i="4" s="1"/>
  <c r="BH227" i="4" s="1"/>
  <c r="BG227" i="4" s="1"/>
  <c r="BF227" i="4" s="1"/>
  <c r="BE227" i="4" s="1"/>
  <c r="BM65" i="4"/>
  <c r="BL65" i="4"/>
  <c r="BK65" i="4" s="1"/>
  <c r="BJ65" i="4" s="1"/>
  <c r="BI65" i="4" s="1"/>
  <c r="BH65" i="4" s="1"/>
  <c r="BG65" i="4" s="1"/>
  <c r="BF65" i="4" s="1"/>
  <c r="BE65" i="4" s="1"/>
  <c r="BC610" i="4"/>
  <c r="BD610" i="4"/>
  <c r="BB610" i="4"/>
  <c r="BA610" i="4" s="1"/>
  <c r="BM553" i="4"/>
  <c r="BL553" i="4" s="1"/>
  <c r="BK553" i="4" s="1"/>
  <c r="BJ553" i="4" s="1"/>
  <c r="BI553" i="4"/>
  <c r="BH553" i="4" s="1"/>
  <c r="BG553" i="4" s="1"/>
  <c r="BF553" i="4" s="1"/>
  <c r="BE553" i="4" s="1"/>
  <c r="BM280" i="4"/>
  <c r="BL280" i="4" s="1"/>
  <c r="BK280" i="4" s="1"/>
  <c r="BJ280" i="4" s="1"/>
  <c r="BI280" i="4" s="1"/>
  <c r="BH280" i="4" s="1"/>
  <c r="BG280" i="4" s="1"/>
  <c r="BF280" i="4" s="1"/>
  <c r="BE280" i="4" s="1"/>
  <c r="BB228" i="4"/>
  <c r="BC228" i="4"/>
  <c r="BD228" i="4"/>
  <c r="BM78" i="4"/>
  <c r="BL78" i="4" s="1"/>
  <c r="BK78" i="4" s="1"/>
  <c r="BJ78" i="4" s="1"/>
  <c r="BI78" i="4" s="1"/>
  <c r="BH78" i="4" s="1"/>
  <c r="BG78" i="4" s="1"/>
  <c r="BF78" i="4" s="1"/>
  <c r="BE78" i="4" s="1"/>
  <c r="BM512" i="4"/>
  <c r="BL512" i="4" s="1"/>
  <c r="BK512" i="4" s="1"/>
  <c r="BJ512" i="4" s="1"/>
  <c r="BI512" i="4" s="1"/>
  <c r="BH512" i="4" s="1"/>
  <c r="BG512" i="4" s="1"/>
  <c r="BF512" i="4" s="1"/>
  <c r="BE512" i="4" s="1"/>
  <c r="BM460" i="4"/>
  <c r="BL460" i="4" s="1"/>
  <c r="BK460" i="4"/>
  <c r="BJ460" i="4" s="1"/>
  <c r="BI460" i="4" s="1"/>
  <c r="BH460" i="4" s="1"/>
  <c r="BG460" i="4" s="1"/>
  <c r="BF460" i="4" s="1"/>
  <c r="BE460" i="4" s="1"/>
  <c r="BK309" i="4"/>
  <c r="BJ309" i="4" s="1"/>
  <c r="BI309" i="4" s="1"/>
  <c r="BH309" i="4" s="1"/>
  <c r="BG309" i="4" s="1"/>
  <c r="BF309" i="4" s="1"/>
  <c r="BE309" i="4" s="1"/>
  <c r="BM309" i="4"/>
  <c r="BL309" i="4" s="1"/>
  <c r="BM400" i="4"/>
  <c r="BL400" i="4" s="1"/>
  <c r="BK400" i="4" s="1"/>
  <c r="BJ400" i="4" s="1"/>
  <c r="BI400" i="4" s="1"/>
  <c r="BH400" i="4" s="1"/>
  <c r="BG400" i="4" s="1"/>
  <c r="BF400" i="4" s="1"/>
  <c r="BE400" i="4" s="1"/>
  <c r="BM175" i="4"/>
  <c r="BL175" i="4" s="1"/>
  <c r="BK175" i="4" s="1"/>
  <c r="BJ175" i="4" s="1"/>
  <c r="BI175" i="4" s="1"/>
  <c r="BH175" i="4" s="1"/>
  <c r="BG175" i="4" s="1"/>
  <c r="BF175" i="4" s="1"/>
  <c r="BE175" i="4" s="1"/>
  <c r="BM211" i="4"/>
  <c r="BL211" i="4" s="1"/>
  <c r="BK211" i="4" s="1"/>
  <c r="BJ211" i="4" s="1"/>
  <c r="BI211" i="4" s="1"/>
  <c r="BH211" i="4" s="1"/>
  <c r="BG211" i="4" s="1"/>
  <c r="BF211" i="4" s="1"/>
  <c r="BE211" i="4" s="1"/>
  <c r="BB161" i="4"/>
  <c r="BC161" i="4"/>
  <c r="BD161" i="4"/>
  <c r="BC74" i="4"/>
  <c r="BB74" i="4"/>
  <c r="BD74" i="4"/>
  <c r="BB552" i="4"/>
  <c r="BC552" i="4"/>
  <c r="BD552" i="4"/>
  <c r="BM458" i="4"/>
  <c r="BL458" i="4" s="1"/>
  <c r="BK458" i="4" s="1"/>
  <c r="BJ458" i="4" s="1"/>
  <c r="BI458" i="4" s="1"/>
  <c r="BH458" i="4" s="1"/>
  <c r="BG458" i="4" s="1"/>
  <c r="BF458" i="4" s="1"/>
  <c r="BE458" i="4" s="1"/>
  <c r="BM334" i="4"/>
  <c r="BL334" i="4" s="1"/>
  <c r="BK334" i="4" s="1"/>
  <c r="BJ334" i="4" s="1"/>
  <c r="BI334" i="4"/>
  <c r="BH334" i="4" s="1"/>
  <c r="BG334" i="4" s="1"/>
  <c r="BF334" i="4" s="1"/>
  <c r="BE334" i="4" s="1"/>
  <c r="BM340" i="4"/>
  <c r="BL340" i="4" s="1"/>
  <c r="BK340" i="4" s="1"/>
  <c r="BJ340" i="4" s="1"/>
  <c r="BI340" i="4" s="1"/>
  <c r="BH340" i="4" s="1"/>
  <c r="BG340" i="4" s="1"/>
  <c r="BF340" i="4" s="1"/>
  <c r="BE340" i="4" s="1"/>
  <c r="BM349" i="4"/>
  <c r="BL349" i="4" s="1"/>
  <c r="BK349" i="4" s="1"/>
  <c r="BJ349" i="4" s="1"/>
  <c r="BI349" i="4" s="1"/>
  <c r="BH349" i="4" s="1"/>
  <c r="BG349" i="4" s="1"/>
  <c r="BF349" i="4" s="1"/>
  <c r="BE349" i="4" s="1"/>
  <c r="BM233" i="4"/>
  <c r="BL233" i="4" s="1"/>
  <c r="BK233" i="4" s="1"/>
  <c r="BJ233" i="4" s="1"/>
  <c r="BI233" i="4" s="1"/>
  <c r="BH233" i="4" s="1"/>
  <c r="BG233" i="4" s="1"/>
  <c r="BF233" i="4" s="1"/>
  <c r="BE233" i="4" s="1"/>
  <c r="BM197" i="4"/>
  <c r="BL197" i="4" s="1"/>
  <c r="BK197" i="4"/>
  <c r="BJ197" i="4" s="1"/>
  <c r="BI197" i="4" s="1"/>
  <c r="BH197" i="4" s="1"/>
  <c r="BG197" i="4" s="1"/>
  <c r="BF197" i="4" s="1"/>
  <c r="BE197" i="4" s="1"/>
  <c r="BM131" i="4"/>
  <c r="BL131" i="4" s="1"/>
  <c r="BK131" i="4" s="1"/>
  <c r="BJ131" i="4" s="1"/>
  <c r="BI131" i="4" s="1"/>
  <c r="BH131" i="4" s="1"/>
  <c r="BG131" i="4" s="1"/>
  <c r="BF131" i="4" s="1"/>
  <c r="BE131" i="4" s="1"/>
  <c r="BM47" i="4"/>
  <c r="BL47" i="4" s="1"/>
  <c r="BK47" i="4" s="1"/>
  <c r="BJ47" i="4" s="1"/>
  <c r="BI47" i="4" s="1"/>
  <c r="BH47" i="4" s="1"/>
  <c r="BG47" i="4" s="1"/>
  <c r="BF47" i="4" s="1"/>
  <c r="BE47" i="4" s="1"/>
  <c r="BM323" i="4"/>
  <c r="BL323" i="4" s="1"/>
  <c r="BK323" i="4" s="1"/>
  <c r="BJ323" i="4" s="1"/>
  <c r="BI323" i="4" s="1"/>
  <c r="BH323" i="4" s="1"/>
  <c r="BG323" i="4" s="1"/>
  <c r="BF323" i="4" s="1"/>
  <c r="BE323" i="4" s="1"/>
  <c r="BB373" i="4"/>
  <c r="BA373" i="4" s="1"/>
  <c r="BC373" i="4"/>
  <c r="BD373" i="4"/>
  <c r="BM355" i="4"/>
  <c r="BL355" i="4"/>
  <c r="BK355" i="4" s="1"/>
  <c r="BJ355" i="4" s="1"/>
  <c r="BI355" i="4" s="1"/>
  <c r="BH355" i="4" s="1"/>
  <c r="BG355" i="4" s="1"/>
  <c r="BF355" i="4" s="1"/>
  <c r="BE355" i="4" s="1"/>
  <c r="BC231" i="4"/>
  <c r="BB231" i="4"/>
  <c r="BD231" i="4"/>
  <c r="BK168" i="4"/>
  <c r="BJ168" i="4" s="1"/>
  <c r="BI168" i="4" s="1"/>
  <c r="BH168" i="4" s="1"/>
  <c r="BG168" i="4" s="1"/>
  <c r="BF168" i="4" s="1"/>
  <c r="BE168" i="4" s="1"/>
  <c r="BM168" i="4"/>
  <c r="BL168" i="4" s="1"/>
  <c r="BM76" i="4"/>
  <c r="BL76" i="4" s="1"/>
  <c r="BK76" i="4" s="1"/>
  <c r="BJ76" i="4" s="1"/>
  <c r="BI76" i="4" s="1"/>
  <c r="BH76" i="4" s="1"/>
  <c r="BG76" i="4" s="1"/>
  <c r="BF76" i="4" s="1"/>
  <c r="BE76" i="4" s="1"/>
  <c r="BC26" i="4"/>
  <c r="BB26" i="4"/>
  <c r="BA26" i="4" s="1"/>
  <c r="BD26" i="4"/>
  <c r="BC267" i="4"/>
  <c r="BB267" i="4"/>
  <c r="BD267" i="4"/>
  <c r="BM172" i="4"/>
  <c r="BL172" i="4" s="1"/>
  <c r="BK172" i="4" s="1"/>
  <c r="BJ172" i="4" s="1"/>
  <c r="BI172" i="4" s="1"/>
  <c r="BH172" i="4" s="1"/>
  <c r="BG172" i="4" s="1"/>
  <c r="BF172" i="4" s="1"/>
  <c r="BE172" i="4" s="1"/>
  <c r="BM132" i="4"/>
  <c r="BL132" i="4"/>
  <c r="BK132" i="4" s="1"/>
  <c r="BJ132" i="4" s="1"/>
  <c r="BI132" i="4" s="1"/>
  <c r="BH132" i="4" s="1"/>
  <c r="BG132" i="4" s="1"/>
  <c r="BF132" i="4" s="1"/>
  <c r="BE132" i="4" s="1"/>
  <c r="BB35" i="4"/>
  <c r="BA35" i="4" s="1"/>
  <c r="BC35" i="4"/>
  <c r="BD35" i="4"/>
  <c r="BM485" i="4"/>
  <c r="BL485" i="4" s="1"/>
  <c r="BK485" i="4" s="1"/>
  <c r="BJ485" i="4" s="1"/>
  <c r="BI485" i="4" s="1"/>
  <c r="BH485" i="4" s="1"/>
  <c r="BG485" i="4" s="1"/>
  <c r="BF485" i="4" s="1"/>
  <c r="BE485" i="4" s="1"/>
  <c r="BC382" i="4"/>
  <c r="BD382" i="4"/>
  <c r="BB382" i="4"/>
  <c r="BM328" i="4"/>
  <c r="BL328" i="4" s="1"/>
  <c r="BK328" i="4" s="1"/>
  <c r="BJ328" i="4" s="1"/>
  <c r="BI328" i="4" s="1"/>
  <c r="BH328" i="4" s="1"/>
  <c r="BG328" i="4" s="1"/>
  <c r="BF328" i="4" s="1"/>
  <c r="BE328" i="4" s="1"/>
  <c r="BC234" i="4"/>
  <c r="BD234" i="4"/>
  <c r="BB234" i="4"/>
  <c r="BA234" i="4" s="1"/>
  <c r="BB188" i="4"/>
  <c r="BC188" i="4"/>
  <c r="BD188" i="4"/>
  <c r="BM86" i="4"/>
  <c r="BL86" i="4" s="1"/>
  <c r="BK86" i="4" s="1"/>
  <c r="BJ86" i="4" s="1"/>
  <c r="BI86" i="4" s="1"/>
  <c r="BH86" i="4" s="1"/>
  <c r="BG86" i="4" s="1"/>
  <c r="BF86" i="4" s="1"/>
  <c r="BE86" i="4" s="1"/>
  <c r="BL64" i="4"/>
  <c r="BK64" i="4" s="1"/>
  <c r="BJ64" i="4" s="1"/>
  <c r="BI64" i="4" s="1"/>
  <c r="BH64" i="4" s="1"/>
  <c r="BG64" i="4" s="1"/>
  <c r="BF64" i="4" s="1"/>
  <c r="BE64" i="4" s="1"/>
  <c r="BM64" i="4"/>
  <c r="BM39" i="4"/>
  <c r="BL39" i="4" s="1"/>
  <c r="BK39" i="4" s="1"/>
  <c r="BJ39" i="4" s="1"/>
  <c r="BI39" i="4" s="1"/>
  <c r="BH39" i="4" s="1"/>
  <c r="BG39" i="4" s="1"/>
  <c r="BF39" i="4" s="1"/>
  <c r="BE39" i="4" s="1"/>
  <c r="AH194" i="4"/>
  <c r="AI406" i="4"/>
  <c r="AH406" i="4" s="1"/>
  <c r="AJ406" i="4"/>
  <c r="AK406" i="4"/>
  <c r="AB172" i="4"/>
  <c r="AA172" i="4"/>
  <c r="AB308" i="4"/>
  <c r="AA308" i="4"/>
  <c r="AB290" i="4"/>
  <c r="AA290" i="4"/>
  <c r="AC612" i="4"/>
  <c r="AF612" i="4"/>
  <c r="J612" i="4"/>
  <c r="AI273" i="4"/>
  <c r="AJ273" i="4"/>
  <c r="AK273" i="4"/>
  <c r="AA47" i="4"/>
  <c r="AB47" i="4"/>
  <c r="AI359" i="4"/>
  <c r="AJ359" i="4"/>
  <c r="AK359" i="4"/>
  <c r="AI72" i="4"/>
  <c r="AK72" i="4"/>
  <c r="AJ72" i="4"/>
  <c r="AI193" i="4"/>
  <c r="AJ193" i="4"/>
  <c r="AK193" i="4"/>
  <c r="AA266" i="4"/>
  <c r="AB266" i="4"/>
  <c r="AI247" i="4"/>
  <c r="AJ247" i="4"/>
  <c r="AK247" i="4"/>
  <c r="K625" i="4"/>
  <c r="AF625" i="4"/>
  <c r="AA236" i="4"/>
  <c r="AB236" i="4"/>
  <c r="AB46" i="4"/>
  <c r="AA46" i="4"/>
  <c r="AB361" i="4"/>
  <c r="AA361" i="4"/>
  <c r="AI369" i="4"/>
  <c r="AJ369" i="4"/>
  <c r="AK369" i="4"/>
  <c r="AK144" i="4"/>
  <c r="AI144" i="4"/>
  <c r="AJ144" i="4"/>
  <c r="AI328" i="4"/>
  <c r="AH328" i="4" s="1"/>
  <c r="AJ328" i="4"/>
  <c r="AK328" i="4"/>
  <c r="AC603" i="4"/>
  <c r="AF603" i="4"/>
  <c r="K603" i="4"/>
  <c r="AJ180" i="4"/>
  <c r="AI180" i="4"/>
  <c r="AK180" i="4"/>
  <c r="AI250" i="4"/>
  <c r="AJ250" i="4"/>
  <c r="AK250" i="4"/>
  <c r="AH52" i="4"/>
  <c r="AF623" i="4"/>
  <c r="K623" i="4"/>
  <c r="AC623" i="4"/>
  <c r="BM2519" i="4"/>
  <c r="BL2519" i="4"/>
  <c r="BK2519" i="4" s="1"/>
  <c r="BJ2519" i="4" s="1"/>
  <c r="BI2519" i="4" s="1"/>
  <c r="BH2519" i="4" s="1"/>
  <c r="BG2519" i="4" s="1"/>
  <c r="BF2519" i="4" s="1"/>
  <c r="BE2519" i="4" s="1"/>
  <c r="BM2108" i="4"/>
  <c r="BL2108" i="4" s="1"/>
  <c r="BK2108" i="4" s="1"/>
  <c r="BJ2108" i="4" s="1"/>
  <c r="BI2108" i="4" s="1"/>
  <c r="BH2108" i="4" s="1"/>
  <c r="BG2108" i="4" s="1"/>
  <c r="BF2108" i="4" s="1"/>
  <c r="BE2108" i="4" s="1"/>
  <c r="BM2204" i="4"/>
  <c r="BL2204" i="4"/>
  <c r="BK2204" i="4" s="1"/>
  <c r="BJ2204" i="4" s="1"/>
  <c r="BI2204" i="4" s="1"/>
  <c r="BH2204" i="4" s="1"/>
  <c r="BG2204" i="4" s="1"/>
  <c r="BF2204" i="4" s="1"/>
  <c r="BE2204" i="4" s="1"/>
  <c r="BM1963" i="4"/>
  <c r="BL1963" i="4" s="1"/>
  <c r="BK1963" i="4" s="1"/>
  <c r="BJ1963" i="4" s="1"/>
  <c r="BI1963" i="4" s="1"/>
  <c r="BH1963" i="4" s="1"/>
  <c r="BG1963" i="4" s="1"/>
  <c r="BF1963" i="4" s="1"/>
  <c r="BE1963" i="4" s="1"/>
  <c r="BM2371" i="4"/>
  <c r="BL2371" i="4" s="1"/>
  <c r="BK2371" i="4"/>
  <c r="BJ2371" i="4" s="1"/>
  <c r="BI2371" i="4" s="1"/>
  <c r="BH2371" i="4" s="1"/>
  <c r="BG2371" i="4" s="1"/>
  <c r="BF2371" i="4" s="1"/>
  <c r="BE2371" i="4" s="1"/>
  <c r="BM2427" i="4"/>
  <c r="BL2427" i="4" s="1"/>
  <c r="BK2427" i="4" s="1"/>
  <c r="BJ2427" i="4" s="1"/>
  <c r="BI2427" i="4" s="1"/>
  <c r="BH2427" i="4" s="1"/>
  <c r="BG2427" i="4" s="1"/>
  <c r="BF2427" i="4" s="1"/>
  <c r="BE2427" i="4" s="1"/>
  <c r="BM2030" i="4"/>
  <c r="BL2030" i="4"/>
  <c r="BK2030" i="4" s="1"/>
  <c r="BJ2030" i="4" s="1"/>
  <c r="BI2030" i="4" s="1"/>
  <c r="BH2030" i="4" s="1"/>
  <c r="BG2030" i="4" s="1"/>
  <c r="BF2030" i="4" s="1"/>
  <c r="BE2030" i="4" s="1"/>
  <c r="BM1977" i="4"/>
  <c r="BL1977" i="4" s="1"/>
  <c r="BK1977" i="4" s="1"/>
  <c r="BJ1977" i="4"/>
  <c r="BI1977" i="4" s="1"/>
  <c r="BH1977" i="4" s="1"/>
  <c r="BG1977" i="4" s="1"/>
  <c r="BF1977" i="4" s="1"/>
  <c r="BE1977" i="4" s="1"/>
  <c r="BM2043" i="4"/>
  <c r="BL2043" i="4" s="1"/>
  <c r="BK2043" i="4"/>
  <c r="BJ2043" i="4" s="1"/>
  <c r="BI2043" i="4" s="1"/>
  <c r="BH2043" i="4" s="1"/>
  <c r="BG2043" i="4" s="1"/>
  <c r="BF2043" i="4" s="1"/>
  <c r="BE2043" i="4" s="1"/>
  <c r="BM2679" i="4"/>
  <c r="BL2679" i="4"/>
  <c r="BK2679" i="4" s="1"/>
  <c r="BJ2679" i="4" s="1"/>
  <c r="BI2679" i="4" s="1"/>
  <c r="BH2679" i="4" s="1"/>
  <c r="BG2679" i="4" s="1"/>
  <c r="BF2679" i="4" s="1"/>
  <c r="BE2679" i="4" s="1"/>
  <c r="BM1990" i="4"/>
  <c r="BL1990" i="4"/>
  <c r="BK1990" i="4" s="1"/>
  <c r="BJ1990" i="4" s="1"/>
  <c r="BI1990" i="4" s="1"/>
  <c r="BH1990" i="4" s="1"/>
  <c r="BG1990" i="4" s="1"/>
  <c r="BF1990" i="4" s="1"/>
  <c r="BE1990" i="4" s="1"/>
  <c r="BL2209" i="4"/>
  <c r="BK2209" i="4" s="1"/>
  <c r="BJ2209" i="4" s="1"/>
  <c r="BI2209" i="4" s="1"/>
  <c r="BH2209" i="4" s="1"/>
  <c r="BG2209" i="4" s="1"/>
  <c r="BF2209" i="4" s="1"/>
  <c r="BE2209" i="4" s="1"/>
  <c r="BM2209" i="4"/>
  <c r="BL2407" i="4"/>
  <c r="BK2407" i="4" s="1"/>
  <c r="BJ2407" i="4" s="1"/>
  <c r="BI2407" i="4" s="1"/>
  <c r="BH2407" i="4" s="1"/>
  <c r="BG2407" i="4" s="1"/>
  <c r="BF2407" i="4" s="1"/>
  <c r="BE2407" i="4" s="1"/>
  <c r="BM2407" i="4"/>
  <c r="BM2144" i="4"/>
  <c r="BL2144" i="4" s="1"/>
  <c r="BK2144" i="4" s="1"/>
  <c r="BJ2144" i="4" s="1"/>
  <c r="BI2144" i="4" s="1"/>
  <c r="BH2144" i="4" s="1"/>
  <c r="BG2144" i="4" s="1"/>
  <c r="BF2144" i="4" s="1"/>
  <c r="BE2144" i="4" s="1"/>
  <c r="BK2400" i="4"/>
  <c r="BJ2400" i="4" s="1"/>
  <c r="BI2400" i="4" s="1"/>
  <c r="BH2400" i="4" s="1"/>
  <c r="BG2400" i="4" s="1"/>
  <c r="BF2400" i="4" s="1"/>
  <c r="BE2400" i="4" s="1"/>
  <c r="BM2400" i="4"/>
  <c r="BL2400" i="4" s="1"/>
  <c r="BM2275" i="4"/>
  <c r="BL2275" i="4" s="1"/>
  <c r="BK2275" i="4" s="1"/>
  <c r="BJ2275" i="4" s="1"/>
  <c r="BI2275" i="4" s="1"/>
  <c r="BH2275" i="4" s="1"/>
  <c r="BG2275" i="4" s="1"/>
  <c r="BF2275" i="4" s="1"/>
  <c r="BE2275" i="4" s="1"/>
  <c r="BM2142" i="4"/>
  <c r="BL2142" i="4" s="1"/>
  <c r="BK2142" i="4" s="1"/>
  <c r="BJ2142" i="4" s="1"/>
  <c r="BI2142" i="4" s="1"/>
  <c r="BH2142" i="4" s="1"/>
  <c r="BG2142" i="4" s="1"/>
  <c r="BF2142" i="4" s="1"/>
  <c r="BE2142" i="4" s="1"/>
  <c r="BM2485" i="4"/>
  <c r="BL2485" i="4" s="1"/>
  <c r="BK2485" i="4"/>
  <c r="BJ2485" i="4" s="1"/>
  <c r="BI2485" i="4" s="1"/>
  <c r="BH2485" i="4" s="1"/>
  <c r="BG2485" i="4" s="1"/>
  <c r="BF2485" i="4" s="1"/>
  <c r="BE2485" i="4" s="1"/>
  <c r="CW22" i="4"/>
  <c r="CV22" i="4" s="1"/>
  <c r="CU22" i="4" s="1"/>
  <c r="CT22" i="4" s="1"/>
  <c r="CS22" i="4" s="1"/>
  <c r="CR22" i="4" s="1"/>
  <c r="CQ22" i="4" s="1"/>
  <c r="CP22" i="4" s="1"/>
  <c r="CO22" i="4" s="1"/>
  <c r="BK2059" i="4"/>
  <c r="BJ2059" i="4" s="1"/>
  <c r="BI2059" i="4" s="1"/>
  <c r="BH2059" i="4" s="1"/>
  <c r="BG2059" i="4" s="1"/>
  <c r="BF2059" i="4" s="1"/>
  <c r="BE2059" i="4" s="1"/>
  <c r="BM2059" i="4"/>
  <c r="BL2059" i="4" s="1"/>
  <c r="BM2017" i="4"/>
  <c r="BL2017" i="4" s="1"/>
  <c r="BK2017" i="4" s="1"/>
  <c r="BJ2017" i="4" s="1"/>
  <c r="BI2017" i="4" s="1"/>
  <c r="BH2017" i="4" s="1"/>
  <c r="BG2017" i="4" s="1"/>
  <c r="BF2017" i="4" s="1"/>
  <c r="BE2017" i="4" s="1"/>
  <c r="BM2355" i="4"/>
  <c r="BL2355" i="4" s="1"/>
  <c r="BK2355" i="4" s="1"/>
  <c r="BJ2355" i="4" s="1"/>
  <c r="BI2355" i="4" s="1"/>
  <c r="BH2355" i="4" s="1"/>
  <c r="BG2355" i="4" s="1"/>
  <c r="BF2355" i="4" s="1"/>
  <c r="BE2355" i="4" s="1"/>
  <c r="BM2084" i="4"/>
  <c r="BL2084" i="4" s="1"/>
  <c r="BK2084" i="4" s="1"/>
  <c r="BJ2084" i="4" s="1"/>
  <c r="BI2084" i="4" s="1"/>
  <c r="BH2084" i="4" s="1"/>
  <c r="BG2084" i="4" s="1"/>
  <c r="BF2084" i="4" s="1"/>
  <c r="BE2084" i="4" s="1"/>
  <c r="BM2451" i="4"/>
  <c r="BL2451" i="4" s="1"/>
  <c r="BK2451" i="4" s="1"/>
  <c r="BJ2451" i="4" s="1"/>
  <c r="BI2451" i="4" s="1"/>
  <c r="BH2451" i="4" s="1"/>
  <c r="BG2451" i="4" s="1"/>
  <c r="BF2451" i="4" s="1"/>
  <c r="BE2451" i="4" s="1"/>
  <c r="BM2215" i="4"/>
  <c r="BL2215" i="4"/>
  <c r="BK2215" i="4" s="1"/>
  <c r="BJ2215" i="4" s="1"/>
  <c r="BI2215" i="4" s="1"/>
  <c r="BH2215" i="4" s="1"/>
  <c r="BG2215" i="4" s="1"/>
  <c r="BF2215" i="4" s="1"/>
  <c r="BE2215" i="4" s="1"/>
  <c r="BM2082" i="4"/>
  <c r="BL2082" i="4" s="1"/>
  <c r="BK2082" i="4" s="1"/>
  <c r="BJ2082" i="4" s="1"/>
  <c r="BI2082" i="4" s="1"/>
  <c r="BH2082" i="4" s="1"/>
  <c r="BG2082" i="4" s="1"/>
  <c r="BF2082" i="4" s="1"/>
  <c r="BE2082" i="4" s="1"/>
  <c r="BM2732" i="4"/>
  <c r="BL2732" i="4"/>
  <c r="BK2732" i="4" s="1"/>
  <c r="BJ2732" i="4" s="1"/>
  <c r="BI2732" i="4" s="1"/>
  <c r="BH2732" i="4" s="1"/>
  <c r="BG2732" i="4" s="1"/>
  <c r="BF2732" i="4" s="1"/>
  <c r="BE2732" i="4" s="1"/>
  <c r="BK2735" i="4"/>
  <c r="BJ2735" i="4" s="1"/>
  <c r="BI2735" i="4" s="1"/>
  <c r="BH2735" i="4" s="1"/>
  <c r="BG2735" i="4" s="1"/>
  <c r="BF2735" i="4" s="1"/>
  <c r="BE2735" i="4" s="1"/>
  <c r="BM2735" i="4"/>
  <c r="BL2735" i="4"/>
  <c r="BL2169" i="4"/>
  <c r="BK2169" i="4"/>
  <c r="BJ2169" i="4" s="1"/>
  <c r="BI2169" i="4" s="1"/>
  <c r="BH2169" i="4" s="1"/>
  <c r="BG2169" i="4" s="1"/>
  <c r="BF2169" i="4" s="1"/>
  <c r="BE2169" i="4" s="1"/>
  <c r="BM2169" i="4"/>
  <c r="BL1957" i="4"/>
  <c r="BK1957" i="4"/>
  <c r="BJ1957" i="4" s="1"/>
  <c r="BI1957" i="4" s="1"/>
  <c r="BH1957" i="4" s="1"/>
  <c r="BG1957" i="4" s="1"/>
  <c r="BF1957" i="4" s="1"/>
  <c r="BE1957" i="4" s="1"/>
  <c r="BM1957" i="4"/>
  <c r="BM2054" i="4"/>
  <c r="BL2054" i="4" s="1"/>
  <c r="BK2054" i="4" s="1"/>
  <c r="BJ2054" i="4" s="1"/>
  <c r="BI2054" i="4" s="1"/>
  <c r="BH2054" i="4" s="1"/>
  <c r="BG2054" i="4" s="1"/>
  <c r="BF2054" i="4" s="1"/>
  <c r="BE2054" i="4" s="1"/>
  <c r="BM2024" i="4"/>
  <c r="BL2024" i="4" s="1"/>
  <c r="BK2024" i="4" s="1"/>
  <c r="BJ2024" i="4" s="1"/>
  <c r="BI2024" i="4" s="1"/>
  <c r="BH2024" i="4" s="1"/>
  <c r="BG2024" i="4" s="1"/>
  <c r="BF2024" i="4" s="1"/>
  <c r="BE2024" i="4" s="1"/>
  <c r="BM2280" i="4"/>
  <c r="BL2280" i="4" s="1"/>
  <c r="BK2280" i="4" s="1"/>
  <c r="BJ2280" i="4" s="1"/>
  <c r="BI2280" i="4" s="1"/>
  <c r="BH2280" i="4" s="1"/>
  <c r="BG2280" i="4" s="1"/>
  <c r="BF2280" i="4" s="1"/>
  <c r="BE2280" i="4" s="1"/>
  <c r="BM2155" i="4"/>
  <c r="BL2155" i="4" s="1"/>
  <c r="BK2155" i="4" s="1"/>
  <c r="BJ2155" i="4" s="1"/>
  <c r="BI2155" i="4" s="1"/>
  <c r="BH2155" i="4" s="1"/>
  <c r="BG2155" i="4" s="1"/>
  <c r="BF2155" i="4" s="1"/>
  <c r="BE2155" i="4" s="1"/>
  <c r="BM2411" i="4"/>
  <c r="BL2411" i="4" s="1"/>
  <c r="BK2411" i="4" s="1"/>
  <c r="BJ2411" i="4" s="1"/>
  <c r="BI2411" i="4" s="1"/>
  <c r="BH2411" i="4" s="1"/>
  <c r="BG2411" i="4" s="1"/>
  <c r="BF2411" i="4" s="1"/>
  <c r="BE2411" i="4" s="1"/>
  <c r="BM2398" i="4"/>
  <c r="BL2398" i="4" s="1"/>
  <c r="BK2398" i="4" s="1"/>
  <c r="BJ2398" i="4" s="1"/>
  <c r="BI2398" i="4" s="1"/>
  <c r="BH2398" i="4" s="1"/>
  <c r="BG2398" i="4" s="1"/>
  <c r="BF2398" i="4" s="1"/>
  <c r="BE2398" i="4" s="1"/>
  <c r="CW216" i="4"/>
  <c r="CV216" i="4" s="1"/>
  <c r="CU216" i="4" s="1"/>
  <c r="CT216" i="4" s="1"/>
  <c r="CS216" i="4" s="1"/>
  <c r="CR216" i="4" s="1"/>
  <c r="CQ216" i="4" s="1"/>
  <c r="CP216" i="4" s="1"/>
  <c r="CO216" i="4" s="1"/>
  <c r="BL1979" i="4"/>
  <c r="BM1979" i="4"/>
  <c r="BK1979" i="4"/>
  <c r="BJ1979" i="4" s="1"/>
  <c r="BI1979" i="4" s="1"/>
  <c r="BH1979" i="4" s="1"/>
  <c r="BG1979" i="4" s="1"/>
  <c r="BF1979" i="4" s="1"/>
  <c r="BE1979" i="4" s="1"/>
  <c r="BM2050" i="4"/>
  <c r="BL2050" i="4" s="1"/>
  <c r="BK2050" i="4" s="1"/>
  <c r="BJ2050" i="4" s="1"/>
  <c r="BI2050" i="4" s="1"/>
  <c r="BH2050" i="4" s="1"/>
  <c r="BG2050" i="4" s="1"/>
  <c r="BF2050" i="4" s="1"/>
  <c r="BE2050" i="4" s="1"/>
  <c r="BM2047" i="4"/>
  <c r="BL2047" i="4" s="1"/>
  <c r="BK2047" i="4" s="1"/>
  <c r="BJ2047" i="4" s="1"/>
  <c r="BI2047" i="4" s="1"/>
  <c r="BH2047" i="4" s="1"/>
  <c r="BG2047" i="4" s="1"/>
  <c r="BF2047" i="4" s="1"/>
  <c r="BE2047" i="4" s="1"/>
  <c r="BM2592" i="4"/>
  <c r="BL2592" i="4" s="1"/>
  <c r="BK2592" i="4" s="1"/>
  <c r="BJ2592" i="4"/>
  <c r="BI2592" i="4" s="1"/>
  <c r="BH2592" i="4" s="1"/>
  <c r="BG2592" i="4" s="1"/>
  <c r="BF2592" i="4" s="1"/>
  <c r="BE2592" i="4" s="1"/>
  <c r="BL2188" i="4"/>
  <c r="BK2188" i="4" s="1"/>
  <c r="BJ2188" i="4" s="1"/>
  <c r="BI2188" i="4" s="1"/>
  <c r="BH2188" i="4" s="1"/>
  <c r="BG2188" i="4" s="1"/>
  <c r="BF2188" i="4" s="1"/>
  <c r="BE2188" i="4" s="1"/>
  <c r="BM2188" i="4"/>
  <c r="BL2580" i="4"/>
  <c r="BK2580" i="4" s="1"/>
  <c r="BJ2580" i="4" s="1"/>
  <c r="BI2580" i="4" s="1"/>
  <c r="BH2580" i="4" s="1"/>
  <c r="BG2580" i="4" s="1"/>
  <c r="BF2580" i="4" s="1"/>
  <c r="BE2580" i="4" s="1"/>
  <c r="BM2580" i="4"/>
  <c r="BM2359" i="4"/>
  <c r="BL2359" i="4" s="1"/>
  <c r="BK2359" i="4" s="1"/>
  <c r="BJ2359" i="4" s="1"/>
  <c r="BI2359" i="4" s="1"/>
  <c r="BH2359" i="4" s="1"/>
  <c r="BG2359" i="4" s="1"/>
  <c r="BF2359" i="4" s="1"/>
  <c r="BE2359" i="4" s="1"/>
  <c r="BM2210" i="4"/>
  <c r="BL2210" i="4" s="1"/>
  <c r="BK2210" i="4" s="1"/>
  <c r="BJ2210" i="4" s="1"/>
  <c r="BI2210" i="4" s="1"/>
  <c r="BH2210" i="4" s="1"/>
  <c r="BG2210" i="4" s="1"/>
  <c r="BF2210" i="4" s="1"/>
  <c r="BE2210" i="4" s="1"/>
  <c r="BM2630" i="4"/>
  <c r="BL2630" i="4"/>
  <c r="BK2630" i="4" s="1"/>
  <c r="BJ2630" i="4" s="1"/>
  <c r="BI2630" i="4" s="1"/>
  <c r="BH2630" i="4" s="1"/>
  <c r="BG2630" i="4" s="1"/>
  <c r="BF2630" i="4" s="1"/>
  <c r="BE2630" i="4" s="1"/>
  <c r="BM637" i="4"/>
  <c r="BL637" i="4" s="1"/>
  <c r="BK637" i="4" s="1"/>
  <c r="BJ637" i="4" s="1"/>
  <c r="BI637" i="4" s="1"/>
  <c r="BH637" i="4" s="1"/>
  <c r="BG637" i="4" s="1"/>
  <c r="BF637" i="4" s="1"/>
  <c r="BE637" i="4" s="1"/>
  <c r="BM2323" i="4"/>
  <c r="BL2323" i="4" s="1"/>
  <c r="BK2323" i="4" s="1"/>
  <c r="BJ2323" i="4" s="1"/>
  <c r="BI2323" i="4" s="1"/>
  <c r="BH2323" i="4" s="1"/>
  <c r="BG2323" i="4" s="1"/>
  <c r="BF2323" i="4" s="1"/>
  <c r="BE2323" i="4" s="1"/>
  <c r="BM2041" i="4"/>
  <c r="BL2041" i="4" s="1"/>
  <c r="BK2041" i="4" s="1"/>
  <c r="BJ2041" i="4" s="1"/>
  <c r="BI2041" i="4" s="1"/>
  <c r="BH2041" i="4" s="1"/>
  <c r="BG2041" i="4" s="1"/>
  <c r="BF2041" i="4" s="1"/>
  <c r="BE2041" i="4" s="1"/>
  <c r="BM2320" i="4"/>
  <c r="BL2320" i="4" s="1"/>
  <c r="BK2320" i="4" s="1"/>
  <c r="BJ2320" i="4" s="1"/>
  <c r="BI2320" i="4" s="1"/>
  <c r="BH2320" i="4" s="1"/>
  <c r="BG2320" i="4" s="1"/>
  <c r="BF2320" i="4" s="1"/>
  <c r="BE2320" i="4" s="1"/>
  <c r="BM2096" i="4"/>
  <c r="BL2096" i="4" s="1"/>
  <c r="BK2096" i="4" s="1"/>
  <c r="BJ2096" i="4" s="1"/>
  <c r="BI2096" i="4" s="1"/>
  <c r="BH2096" i="4" s="1"/>
  <c r="BG2096" i="4" s="1"/>
  <c r="BF2096" i="4" s="1"/>
  <c r="BE2096" i="4" s="1"/>
  <c r="BM2499" i="4"/>
  <c r="BL2499" i="4" s="1"/>
  <c r="BK2499" i="4" s="1"/>
  <c r="BJ2499" i="4" s="1"/>
  <c r="BI2499" i="4" s="1"/>
  <c r="BH2499" i="4" s="1"/>
  <c r="BG2499" i="4" s="1"/>
  <c r="BF2499" i="4" s="1"/>
  <c r="BE2499" i="4" s="1"/>
  <c r="BI2227" i="4"/>
  <c r="BH2227" i="4" s="1"/>
  <c r="BG2227" i="4" s="1"/>
  <c r="BF2227" i="4" s="1"/>
  <c r="BE2227" i="4" s="1"/>
  <c r="BM2227" i="4"/>
  <c r="BL2227" i="4" s="1"/>
  <c r="BK2227" i="4" s="1"/>
  <c r="BJ2227" i="4" s="1"/>
  <c r="BM2094" i="4"/>
  <c r="BL2094" i="4" s="1"/>
  <c r="BK2094" i="4" s="1"/>
  <c r="BJ2094" i="4"/>
  <c r="BI2094" i="4" s="1"/>
  <c r="BH2094" i="4" s="1"/>
  <c r="BG2094" i="4" s="1"/>
  <c r="BF2094" i="4" s="1"/>
  <c r="BE2094" i="4" s="1"/>
  <c r="CW40" i="4"/>
  <c r="CV40" i="4"/>
  <c r="CU40" i="4" s="1"/>
  <c r="CT40" i="4" s="1"/>
  <c r="CS40" i="4" s="1"/>
  <c r="CR40" i="4" s="1"/>
  <c r="CQ40" i="4" s="1"/>
  <c r="CP40" i="4" s="1"/>
  <c r="CO40" i="4" s="1"/>
  <c r="CW74" i="4"/>
  <c r="CV74" i="4"/>
  <c r="CU74" i="4" s="1"/>
  <c r="CT74" i="4" s="1"/>
  <c r="CS74" i="4" s="1"/>
  <c r="CR74" i="4" s="1"/>
  <c r="CQ74" i="4" s="1"/>
  <c r="CP74" i="4" s="1"/>
  <c r="CO74" i="4" s="1"/>
  <c r="BM2089" i="4"/>
  <c r="BL2089" i="4" s="1"/>
  <c r="BK2089" i="4" s="1"/>
  <c r="BJ2089" i="4" s="1"/>
  <c r="BI2089" i="4" s="1"/>
  <c r="BH2089" i="4" s="1"/>
  <c r="BG2089" i="4" s="1"/>
  <c r="BF2089" i="4" s="1"/>
  <c r="BE2089" i="4" s="1"/>
  <c r="BM2019" i="4"/>
  <c r="BL2019" i="4"/>
  <c r="BK2019" i="4" s="1"/>
  <c r="BJ2019" i="4" s="1"/>
  <c r="BI2019" i="4" s="1"/>
  <c r="BH2019" i="4" s="1"/>
  <c r="BG2019" i="4" s="1"/>
  <c r="BF2019" i="4" s="1"/>
  <c r="BE2019" i="4" s="1"/>
  <c r="BM2012" i="4"/>
  <c r="BL2012" i="4" s="1"/>
  <c r="BK2012" i="4" s="1"/>
  <c r="BJ2012" i="4" s="1"/>
  <c r="BI2012" i="4" s="1"/>
  <c r="BH2012" i="4" s="1"/>
  <c r="BG2012" i="4" s="1"/>
  <c r="BF2012" i="4" s="1"/>
  <c r="BE2012" i="4" s="1"/>
  <c r="BL2540" i="4"/>
  <c r="BK2540" i="4" s="1"/>
  <c r="BJ2540" i="4" s="1"/>
  <c r="BI2540" i="4" s="1"/>
  <c r="BH2540" i="4" s="1"/>
  <c r="BG2540" i="4" s="1"/>
  <c r="BF2540" i="4" s="1"/>
  <c r="BE2540" i="4" s="1"/>
  <c r="BM2540" i="4"/>
  <c r="BL2260" i="4"/>
  <c r="BK2260" i="4"/>
  <c r="BJ2260" i="4" s="1"/>
  <c r="BI2260" i="4" s="1"/>
  <c r="BH2260" i="4" s="1"/>
  <c r="BG2260" i="4" s="1"/>
  <c r="BF2260" i="4" s="1"/>
  <c r="BE2260" i="4" s="1"/>
  <c r="BM2260" i="4"/>
  <c r="BM2135" i="4"/>
  <c r="BL2135" i="4" s="1"/>
  <c r="BK2135" i="4" s="1"/>
  <c r="BJ2135" i="4" s="1"/>
  <c r="BI2135" i="4" s="1"/>
  <c r="BH2135" i="4" s="1"/>
  <c r="BG2135" i="4" s="1"/>
  <c r="BF2135" i="4" s="1"/>
  <c r="BE2135" i="4" s="1"/>
  <c r="BM2344" i="4"/>
  <c r="BL2344" i="4" s="1"/>
  <c r="BK2344" i="4" s="1"/>
  <c r="BJ2344" i="4" s="1"/>
  <c r="BI2344" i="4" s="1"/>
  <c r="BH2344" i="4" s="1"/>
  <c r="BG2344" i="4" s="1"/>
  <c r="BF2344" i="4" s="1"/>
  <c r="BE2344" i="4" s="1"/>
  <c r="BM2318" i="4"/>
  <c r="BL2318" i="4" s="1"/>
  <c r="BK2318" i="4" s="1"/>
  <c r="BJ2318" i="4" s="1"/>
  <c r="BI2318" i="4" s="1"/>
  <c r="BH2318" i="4" s="1"/>
  <c r="BG2318" i="4" s="1"/>
  <c r="BF2318" i="4" s="1"/>
  <c r="BE2318" i="4" s="1"/>
  <c r="CW236" i="4"/>
  <c r="CV236" i="4"/>
  <c r="CU236" i="4" s="1"/>
  <c r="CT236" i="4" s="1"/>
  <c r="CS236" i="4" s="1"/>
  <c r="CR236" i="4" s="1"/>
  <c r="CQ236" i="4" s="1"/>
  <c r="CP236" i="4" s="1"/>
  <c r="CO236" i="4" s="1"/>
  <c r="BM1959" i="4"/>
  <c r="BL1959" i="4" s="1"/>
  <c r="BK1959" i="4" s="1"/>
  <c r="BJ1959" i="4" s="1"/>
  <c r="BI1959" i="4" s="1"/>
  <c r="BH1959" i="4" s="1"/>
  <c r="BG1959" i="4" s="1"/>
  <c r="BF1959" i="4" s="1"/>
  <c r="BE1959" i="4" s="1"/>
  <c r="BM2014" i="4"/>
  <c r="BL2014" i="4" s="1"/>
  <c r="BK2014" i="4" s="1"/>
  <c r="BJ2014" i="4" s="1"/>
  <c r="BI2014" i="4" s="1"/>
  <c r="BH2014" i="4" s="1"/>
  <c r="BG2014" i="4" s="1"/>
  <c r="BF2014" i="4" s="1"/>
  <c r="BE2014" i="4" s="1"/>
  <c r="BM2564" i="4"/>
  <c r="BL2564" i="4" s="1"/>
  <c r="BK2564" i="4" s="1"/>
  <c r="BJ2564" i="4" s="1"/>
  <c r="BI2564" i="4" s="1"/>
  <c r="BH2564" i="4" s="1"/>
  <c r="BG2564" i="4" s="1"/>
  <c r="BF2564" i="4" s="1"/>
  <c r="BE2564" i="4" s="1"/>
  <c r="BM2503" i="4"/>
  <c r="BL2503" i="4" s="1"/>
  <c r="BK2503" i="4" s="1"/>
  <c r="BJ2503" i="4" s="1"/>
  <c r="BI2503" i="4" s="1"/>
  <c r="BH2503" i="4" s="1"/>
  <c r="BG2503" i="4" s="1"/>
  <c r="BF2503" i="4" s="1"/>
  <c r="BE2503" i="4" s="1"/>
  <c r="BM2168" i="4"/>
  <c r="BL2168" i="4" s="1"/>
  <c r="BK2168" i="4" s="1"/>
  <c r="BJ2168" i="4" s="1"/>
  <c r="BI2168" i="4" s="1"/>
  <c r="BH2168" i="4" s="1"/>
  <c r="BG2168" i="4" s="1"/>
  <c r="BF2168" i="4" s="1"/>
  <c r="BE2168" i="4" s="1"/>
  <c r="BM2488" i="4"/>
  <c r="BL2488" i="4" s="1"/>
  <c r="BK2488" i="4" s="1"/>
  <c r="BJ2488" i="4" s="1"/>
  <c r="BI2488" i="4" s="1"/>
  <c r="BH2488" i="4" s="1"/>
  <c r="BG2488" i="4" s="1"/>
  <c r="BF2488" i="4" s="1"/>
  <c r="BE2488" i="4" s="1"/>
  <c r="BM2302" i="4"/>
  <c r="BL2302" i="4" s="1"/>
  <c r="BK2302" i="4" s="1"/>
  <c r="BJ2302" i="4" s="1"/>
  <c r="BI2302" i="4" s="1"/>
  <c r="BH2302" i="4" s="1"/>
  <c r="BG2302" i="4" s="1"/>
  <c r="BF2302" i="4" s="1"/>
  <c r="BE2302" i="4" s="1"/>
  <c r="BM2166" i="4"/>
  <c r="BL2166" i="4" s="1"/>
  <c r="BK2166" i="4" s="1"/>
  <c r="BJ2166" i="4" s="1"/>
  <c r="BI2166" i="4" s="1"/>
  <c r="BH2166" i="4" s="1"/>
  <c r="BG2166" i="4" s="1"/>
  <c r="BF2166" i="4" s="1"/>
  <c r="BE2166" i="4" s="1"/>
  <c r="BM2581" i="4"/>
  <c r="BL2581" i="4" s="1"/>
  <c r="BK2581" i="4" s="1"/>
  <c r="BJ2581" i="4" s="1"/>
  <c r="BI2581" i="4" s="1"/>
  <c r="BH2581" i="4" s="1"/>
  <c r="BG2581" i="4" s="1"/>
  <c r="BF2581" i="4" s="1"/>
  <c r="BE2581" i="4" s="1"/>
  <c r="BC694" i="4"/>
  <c r="BD694" i="4"/>
  <c r="BB694" i="4"/>
  <c r="BM2568" i="4"/>
  <c r="BL2568" i="4" s="1"/>
  <c r="BK2568" i="4" s="1"/>
  <c r="BJ2568" i="4" s="1"/>
  <c r="BI2568" i="4" s="1"/>
  <c r="BH2568" i="4" s="1"/>
  <c r="BG2568" i="4" s="1"/>
  <c r="BF2568" i="4" s="1"/>
  <c r="BE2568" i="4" s="1"/>
  <c r="BM2434" i="4"/>
  <c r="BL2434" i="4" s="1"/>
  <c r="BK2434" i="4" s="1"/>
  <c r="BJ2434" i="4" s="1"/>
  <c r="BI2434" i="4" s="1"/>
  <c r="BH2434" i="4" s="1"/>
  <c r="BG2434" i="4" s="1"/>
  <c r="BF2434" i="4" s="1"/>
  <c r="BE2434" i="4" s="1"/>
  <c r="BM2297" i="4"/>
  <c r="BL2297" i="4" s="1"/>
  <c r="BK2297" i="4" s="1"/>
  <c r="BJ2297" i="4" s="1"/>
  <c r="BI2297" i="4" s="1"/>
  <c r="BH2297" i="4" s="1"/>
  <c r="BG2297" i="4" s="1"/>
  <c r="BF2297" i="4" s="1"/>
  <c r="BE2297" i="4" s="1"/>
  <c r="BL2553" i="4"/>
  <c r="BK2553" i="4"/>
  <c r="BJ2553" i="4" s="1"/>
  <c r="BI2553" i="4" s="1"/>
  <c r="BH2553" i="4" s="1"/>
  <c r="BG2553" i="4" s="1"/>
  <c r="BF2553" i="4" s="1"/>
  <c r="BE2553" i="4" s="1"/>
  <c r="BM2553" i="4"/>
  <c r="CV90" i="4"/>
  <c r="CU90" i="4" s="1"/>
  <c r="CT90" i="4" s="1"/>
  <c r="CS90" i="4" s="1"/>
  <c r="CR90" i="4" s="1"/>
  <c r="CQ90" i="4" s="1"/>
  <c r="CP90" i="4" s="1"/>
  <c r="CO90" i="4" s="1"/>
  <c r="CW90" i="4"/>
  <c r="CW207" i="4"/>
  <c r="CV207" i="4" s="1"/>
  <c r="CU207" i="4" s="1"/>
  <c r="CT207" i="4" s="1"/>
  <c r="CS207" i="4" s="1"/>
  <c r="CR207" i="4" s="1"/>
  <c r="CQ207" i="4" s="1"/>
  <c r="CP207" i="4" s="1"/>
  <c r="CO207" i="4" s="1"/>
  <c r="CW73" i="4"/>
  <c r="CV73" i="4" s="1"/>
  <c r="CU73" i="4" s="1"/>
  <c r="CT73" i="4" s="1"/>
  <c r="CS73" i="4" s="1"/>
  <c r="CR73" i="4" s="1"/>
  <c r="CQ73" i="4" s="1"/>
  <c r="CP73" i="4" s="1"/>
  <c r="CO73" i="4" s="1"/>
  <c r="CW50" i="4"/>
  <c r="CV50" i="4"/>
  <c r="CU50" i="4"/>
  <c r="CT50" i="4" s="1"/>
  <c r="CS50" i="4" s="1"/>
  <c r="CR50" i="4" s="1"/>
  <c r="CQ50" i="4" s="1"/>
  <c r="CP50" i="4" s="1"/>
  <c r="CO50" i="4" s="1"/>
  <c r="BD683" i="4"/>
  <c r="BB683" i="4"/>
  <c r="BC683" i="4"/>
  <c r="BB510" i="4"/>
  <c r="BD510" i="4"/>
  <c r="BC510" i="4"/>
  <c r="BM2202" i="4"/>
  <c r="BL2202" i="4"/>
  <c r="BK2202" i="4" s="1"/>
  <c r="BJ2202" i="4" s="1"/>
  <c r="BI2202" i="4" s="1"/>
  <c r="BH2202" i="4" s="1"/>
  <c r="BG2202" i="4" s="1"/>
  <c r="BF2202" i="4" s="1"/>
  <c r="BE2202" i="4" s="1"/>
  <c r="BM2720" i="4"/>
  <c r="BL2720" i="4" s="1"/>
  <c r="BK2720" i="4" s="1"/>
  <c r="BJ2720" i="4" s="1"/>
  <c r="BI2720" i="4" s="1"/>
  <c r="BH2720" i="4" s="1"/>
  <c r="BG2720" i="4" s="1"/>
  <c r="BF2720" i="4" s="1"/>
  <c r="BE2720" i="4" s="1"/>
  <c r="BM2534" i="4"/>
  <c r="BL2534" i="4" s="1"/>
  <c r="BK2534" i="4" s="1"/>
  <c r="BJ2534" i="4" s="1"/>
  <c r="BI2534" i="4" s="1"/>
  <c r="BH2534" i="4" s="1"/>
  <c r="BG2534" i="4" s="1"/>
  <c r="BF2534" i="4" s="1"/>
  <c r="BE2534" i="4" s="1"/>
  <c r="BL2397" i="4"/>
  <c r="BK2397" i="4" s="1"/>
  <c r="BJ2397" i="4" s="1"/>
  <c r="BI2397" i="4" s="1"/>
  <c r="BH2397" i="4" s="1"/>
  <c r="BG2397" i="4" s="1"/>
  <c r="BF2397" i="4" s="1"/>
  <c r="BE2397" i="4" s="1"/>
  <c r="BM2397" i="4"/>
  <c r="BM2622" i="4"/>
  <c r="BL2622" i="4"/>
  <c r="BK2622" i="4" s="1"/>
  <c r="BJ2622" i="4" s="1"/>
  <c r="BI2622" i="4" s="1"/>
  <c r="BH2622" i="4" s="1"/>
  <c r="BG2622" i="4" s="1"/>
  <c r="BF2622" i="4" s="1"/>
  <c r="BE2622" i="4" s="1"/>
  <c r="CW246" i="4"/>
  <c r="CV246" i="4" s="1"/>
  <c r="CU246" i="4" s="1"/>
  <c r="CT246" i="4" s="1"/>
  <c r="CS246" i="4" s="1"/>
  <c r="CR246" i="4" s="1"/>
  <c r="CQ246" i="4" s="1"/>
  <c r="CP246" i="4" s="1"/>
  <c r="CO246" i="4" s="1"/>
  <c r="BM2740" i="4"/>
  <c r="BL2740" i="4" s="1"/>
  <c r="BK2740" i="4" s="1"/>
  <c r="BJ2740" i="4"/>
  <c r="BI2740" i="4" s="1"/>
  <c r="BH2740" i="4" s="1"/>
  <c r="BG2740" i="4" s="1"/>
  <c r="BF2740" i="4" s="1"/>
  <c r="BE2740" i="4" s="1"/>
  <c r="CW159" i="4"/>
  <c r="CV159" i="4"/>
  <c r="CU159" i="4" s="1"/>
  <c r="CT159" i="4" s="1"/>
  <c r="CS159" i="4" s="1"/>
  <c r="CR159" i="4" s="1"/>
  <c r="CQ159" i="4" s="1"/>
  <c r="CP159" i="4" s="1"/>
  <c r="CO159" i="4" s="1"/>
  <c r="CW5" i="4"/>
  <c r="CV5" i="4" s="1"/>
  <c r="CU5" i="4" s="1"/>
  <c r="CT5" i="4" s="1"/>
  <c r="CS5" i="4" s="1"/>
  <c r="CR5" i="4" s="1"/>
  <c r="CQ5" i="4" s="1"/>
  <c r="CP5" i="4" s="1"/>
  <c r="CO5" i="4" s="1"/>
  <c r="BM636" i="4"/>
  <c r="BL636" i="4" s="1"/>
  <c r="BK636" i="4" s="1"/>
  <c r="BJ636" i="4" s="1"/>
  <c r="BI636" i="4" s="1"/>
  <c r="BH636" i="4" s="1"/>
  <c r="BG636" i="4" s="1"/>
  <c r="BF636" i="4" s="1"/>
  <c r="BE636" i="4" s="1"/>
  <c r="BM417" i="4"/>
  <c r="BL417" i="4"/>
  <c r="BK417" i="4" s="1"/>
  <c r="BJ417" i="4" s="1"/>
  <c r="BI417" i="4" s="1"/>
  <c r="BH417" i="4" s="1"/>
  <c r="BG417" i="4" s="1"/>
  <c r="BF417" i="4" s="1"/>
  <c r="BE417" i="4" s="1"/>
  <c r="BM2335" i="4"/>
  <c r="BL2335" i="4" s="1"/>
  <c r="BK2335" i="4" s="1"/>
  <c r="BJ2335" i="4" s="1"/>
  <c r="BI2335" i="4" s="1"/>
  <c r="BH2335" i="4" s="1"/>
  <c r="BG2335" i="4" s="1"/>
  <c r="BF2335" i="4" s="1"/>
  <c r="BE2335" i="4" s="1"/>
  <c r="BM2378" i="4"/>
  <c r="BL2378" i="4" s="1"/>
  <c r="BK2378" i="4" s="1"/>
  <c r="BJ2378" i="4" s="1"/>
  <c r="BI2378" i="4" s="1"/>
  <c r="BH2378" i="4" s="1"/>
  <c r="BG2378" i="4" s="1"/>
  <c r="BF2378" i="4" s="1"/>
  <c r="BE2378" i="4" s="1"/>
  <c r="BM2716" i="4"/>
  <c r="BL2716" i="4" s="1"/>
  <c r="BK2716" i="4" s="1"/>
  <c r="BJ2716" i="4" s="1"/>
  <c r="BI2716" i="4" s="1"/>
  <c r="BH2716" i="4" s="1"/>
  <c r="BG2716" i="4" s="1"/>
  <c r="BF2716" i="4" s="1"/>
  <c r="BE2716" i="4" s="1"/>
  <c r="BM2497" i="4"/>
  <c r="BL2497" i="4" s="1"/>
  <c r="BK2497" i="4" s="1"/>
  <c r="BJ2497" i="4" s="1"/>
  <c r="BI2497" i="4" s="1"/>
  <c r="BH2497" i="4" s="1"/>
  <c r="BG2497" i="4" s="1"/>
  <c r="BF2497" i="4" s="1"/>
  <c r="BE2497" i="4" s="1"/>
  <c r="BM2722" i="4"/>
  <c r="BL2722" i="4" s="1"/>
  <c r="BK2722" i="4" s="1"/>
  <c r="BJ2722" i="4" s="1"/>
  <c r="BI2722" i="4" s="1"/>
  <c r="BH2722" i="4" s="1"/>
  <c r="BG2722" i="4" s="1"/>
  <c r="BF2722" i="4" s="1"/>
  <c r="BE2722" i="4" s="1"/>
  <c r="CW221" i="4"/>
  <c r="CV221" i="4" s="1"/>
  <c r="CU221" i="4" s="1"/>
  <c r="CT221" i="4" s="1"/>
  <c r="CS221" i="4" s="1"/>
  <c r="CR221" i="4" s="1"/>
  <c r="CQ221" i="4" s="1"/>
  <c r="CP221" i="4" s="1"/>
  <c r="CO221" i="4" s="1"/>
  <c r="BM2727" i="4"/>
  <c r="BL2727" i="4" s="1"/>
  <c r="BK2727" i="4"/>
  <c r="BJ2727" i="4" s="1"/>
  <c r="BI2727" i="4" s="1"/>
  <c r="BH2727" i="4" s="1"/>
  <c r="BG2727" i="4" s="1"/>
  <c r="BF2727" i="4" s="1"/>
  <c r="BE2727" i="4" s="1"/>
  <c r="CW119" i="4"/>
  <c r="CV119" i="4" s="1"/>
  <c r="CU119" i="4" s="1"/>
  <c r="CT119" i="4" s="1"/>
  <c r="CS119" i="4" s="1"/>
  <c r="CR119" i="4" s="1"/>
  <c r="CQ119" i="4" s="1"/>
  <c r="CP119" i="4" s="1"/>
  <c r="CO119" i="4" s="1"/>
  <c r="BM584" i="4"/>
  <c r="BL584" i="4" s="1"/>
  <c r="BK584" i="4" s="1"/>
  <c r="BJ584" i="4" s="1"/>
  <c r="BI584" i="4" s="1"/>
  <c r="BH584" i="4" s="1"/>
  <c r="BG584" i="4" s="1"/>
  <c r="BF584" i="4" s="1"/>
  <c r="BE584" i="4" s="1"/>
  <c r="BB611" i="4"/>
  <c r="BC611" i="4"/>
  <c r="BD611" i="4"/>
  <c r="BM210" i="4"/>
  <c r="BL210" i="4" s="1"/>
  <c r="BK210" i="4"/>
  <c r="BJ210" i="4" s="1"/>
  <c r="BI210" i="4" s="1"/>
  <c r="BH210" i="4" s="1"/>
  <c r="BG210" i="4" s="1"/>
  <c r="BF210" i="4" s="1"/>
  <c r="BE210" i="4" s="1"/>
  <c r="CW47" i="4"/>
  <c r="CV47" i="4" s="1"/>
  <c r="CU47" i="4" s="1"/>
  <c r="CT47" i="4" s="1"/>
  <c r="CS47" i="4" s="1"/>
  <c r="CR47" i="4" s="1"/>
  <c r="CQ47" i="4" s="1"/>
  <c r="CP47" i="4" s="1"/>
  <c r="CO47" i="4" s="1"/>
  <c r="BC623" i="4"/>
  <c r="BB623" i="4"/>
  <c r="BA623" i="4" s="1"/>
  <c r="AY623" i="4" s="1"/>
  <c r="BD623" i="4"/>
  <c r="BM438" i="4"/>
  <c r="BL438" i="4" s="1"/>
  <c r="BK438" i="4" s="1"/>
  <c r="BJ438" i="4" s="1"/>
  <c r="BI438" i="4" s="1"/>
  <c r="BH438" i="4" s="1"/>
  <c r="BG438" i="4" s="1"/>
  <c r="BF438" i="4" s="1"/>
  <c r="BE438" i="4" s="1"/>
  <c r="BM2182" i="4"/>
  <c r="BL2182" i="4"/>
  <c r="BK2182" i="4" s="1"/>
  <c r="BJ2182" i="4" s="1"/>
  <c r="BI2182" i="4" s="1"/>
  <c r="BH2182" i="4" s="1"/>
  <c r="BG2182" i="4" s="1"/>
  <c r="BF2182" i="4" s="1"/>
  <c r="BE2182" i="4" s="1"/>
  <c r="BM2607" i="4"/>
  <c r="BL2607" i="4" s="1"/>
  <c r="BK2607" i="4" s="1"/>
  <c r="BJ2607" i="4" s="1"/>
  <c r="BI2607" i="4" s="1"/>
  <c r="BH2607" i="4" s="1"/>
  <c r="BG2607" i="4" s="1"/>
  <c r="BF2607" i="4" s="1"/>
  <c r="BE2607" i="4" s="1"/>
  <c r="BM2514" i="4"/>
  <c r="BL2514" i="4" s="1"/>
  <c r="BK2514" i="4" s="1"/>
  <c r="BJ2514" i="4" s="1"/>
  <c r="BI2514" i="4" s="1"/>
  <c r="BH2514" i="4" s="1"/>
  <c r="BG2514" i="4" s="1"/>
  <c r="BF2514" i="4" s="1"/>
  <c r="BE2514" i="4" s="1"/>
  <c r="BM2377" i="4"/>
  <c r="BL2377" i="4" s="1"/>
  <c r="BK2377" i="4" s="1"/>
  <c r="BJ2377" i="4" s="1"/>
  <c r="BI2377" i="4" s="1"/>
  <c r="BH2377" i="4" s="1"/>
  <c r="BG2377" i="4" s="1"/>
  <c r="BF2377" i="4" s="1"/>
  <c r="BE2377" i="4" s="1"/>
  <c r="BM2602" i="4"/>
  <c r="BL2602" i="4"/>
  <c r="BK2602" i="4" s="1"/>
  <c r="BJ2602" i="4" s="1"/>
  <c r="BI2602" i="4" s="1"/>
  <c r="BH2602" i="4" s="1"/>
  <c r="BG2602" i="4" s="1"/>
  <c r="BF2602" i="4" s="1"/>
  <c r="BE2602" i="4" s="1"/>
  <c r="BM2761" i="4"/>
  <c r="BL2761" i="4" s="1"/>
  <c r="BK2761" i="4" s="1"/>
  <c r="BJ2761" i="4" s="1"/>
  <c r="BI2761" i="4" s="1"/>
  <c r="BH2761" i="4" s="1"/>
  <c r="BG2761" i="4" s="1"/>
  <c r="BF2761" i="4" s="1"/>
  <c r="BE2761" i="4" s="1"/>
  <c r="CW180" i="4"/>
  <c r="CV180" i="4" s="1"/>
  <c r="CU180" i="4" s="1"/>
  <c r="CT180" i="4" s="1"/>
  <c r="CS180" i="4" s="1"/>
  <c r="CR180" i="4" s="1"/>
  <c r="CQ180" i="4" s="1"/>
  <c r="CP180" i="4" s="1"/>
  <c r="CO180" i="4" s="1"/>
  <c r="CW167" i="4"/>
  <c r="CV167" i="4" s="1"/>
  <c r="CU167" i="4" s="1"/>
  <c r="CT167" i="4" s="1"/>
  <c r="CS167" i="4" s="1"/>
  <c r="CR167" i="4" s="1"/>
  <c r="CQ167" i="4" s="1"/>
  <c r="CP167" i="4" s="1"/>
  <c r="CO167" i="4" s="1"/>
  <c r="CW14" i="4"/>
  <c r="CV14" i="4" s="1"/>
  <c r="CU14" i="4" s="1"/>
  <c r="CT14" i="4" s="1"/>
  <c r="CS14" i="4" s="1"/>
  <c r="CR14" i="4" s="1"/>
  <c r="CQ14" i="4" s="1"/>
  <c r="CP14" i="4" s="1"/>
  <c r="CO14" i="4" s="1"/>
  <c r="BB577" i="4"/>
  <c r="BA577" i="4" s="1"/>
  <c r="BD577" i="4"/>
  <c r="BC577" i="4"/>
  <c r="BM467" i="4"/>
  <c r="BL467" i="4" s="1"/>
  <c r="BK467" i="4" s="1"/>
  <c r="BJ467" i="4" s="1"/>
  <c r="BI467" i="4" s="1"/>
  <c r="BH467" i="4" s="1"/>
  <c r="BG467" i="4" s="1"/>
  <c r="BF467" i="4" s="1"/>
  <c r="BE467" i="4" s="1"/>
  <c r="BM2250" i="4"/>
  <c r="BL2250" i="4"/>
  <c r="BK2250" i="4" s="1"/>
  <c r="BJ2250" i="4" s="1"/>
  <c r="BI2250" i="4" s="1"/>
  <c r="BH2250" i="4" s="1"/>
  <c r="BG2250" i="4" s="1"/>
  <c r="BF2250" i="4" s="1"/>
  <c r="BE2250" i="4" s="1"/>
  <c r="BM2326" i="4"/>
  <c r="BL2326" i="4" s="1"/>
  <c r="BK2326" i="4" s="1"/>
  <c r="BJ2326" i="4" s="1"/>
  <c r="BI2326" i="4" s="1"/>
  <c r="BH2326" i="4" s="1"/>
  <c r="BG2326" i="4" s="1"/>
  <c r="BF2326" i="4" s="1"/>
  <c r="BE2326" i="4" s="1"/>
  <c r="BM2582" i="4"/>
  <c r="BL2582" i="4" s="1"/>
  <c r="BK2582" i="4" s="1"/>
  <c r="BJ2582" i="4" s="1"/>
  <c r="BI2582" i="4" s="1"/>
  <c r="BH2582" i="4" s="1"/>
  <c r="BG2582" i="4" s="1"/>
  <c r="BF2582" i="4" s="1"/>
  <c r="BE2582" i="4" s="1"/>
  <c r="BM2445" i="4"/>
  <c r="BL2445" i="4" s="1"/>
  <c r="BK2445" i="4" s="1"/>
  <c r="BJ2445" i="4" s="1"/>
  <c r="BI2445" i="4" s="1"/>
  <c r="BH2445" i="4" s="1"/>
  <c r="BG2445" i="4" s="1"/>
  <c r="BF2445" i="4" s="1"/>
  <c r="BE2445" i="4" s="1"/>
  <c r="BM2670" i="4"/>
  <c r="BL2670" i="4" s="1"/>
  <c r="BK2670" i="4" s="1"/>
  <c r="BJ2670" i="4" s="1"/>
  <c r="BI2670" i="4" s="1"/>
  <c r="BH2670" i="4" s="1"/>
  <c r="BG2670" i="4" s="1"/>
  <c r="BF2670" i="4" s="1"/>
  <c r="BE2670" i="4" s="1"/>
  <c r="CW234" i="4"/>
  <c r="CV234" i="4" s="1"/>
  <c r="CU234" i="4" s="1"/>
  <c r="CT234" i="4" s="1"/>
  <c r="CS234" i="4" s="1"/>
  <c r="CR234" i="4" s="1"/>
  <c r="CQ234" i="4" s="1"/>
  <c r="CP234" i="4" s="1"/>
  <c r="CO234" i="4" s="1"/>
  <c r="BM2643" i="4"/>
  <c r="BL2643" i="4" s="1"/>
  <c r="BK2643" i="4" s="1"/>
  <c r="BJ2643" i="4" s="1"/>
  <c r="BI2643" i="4" s="1"/>
  <c r="BH2643" i="4" s="1"/>
  <c r="BG2643" i="4" s="1"/>
  <c r="BF2643" i="4" s="1"/>
  <c r="BE2643" i="4" s="1"/>
  <c r="CW138" i="4"/>
  <c r="CV138" i="4" s="1"/>
  <c r="CU138" i="4" s="1"/>
  <c r="CT138" i="4" s="1"/>
  <c r="CS138" i="4" s="1"/>
  <c r="CR138" i="4" s="1"/>
  <c r="CQ138" i="4" s="1"/>
  <c r="CP138" i="4" s="1"/>
  <c r="CO138" i="4" s="1"/>
  <c r="BM667" i="4"/>
  <c r="BL667" i="4" s="1"/>
  <c r="BK667" i="4" s="1"/>
  <c r="BJ667" i="4" s="1"/>
  <c r="BI667" i="4" s="1"/>
  <c r="BH667" i="4" s="1"/>
  <c r="BG667" i="4" s="1"/>
  <c r="BF667" i="4" s="1"/>
  <c r="BE667" i="4" s="1"/>
  <c r="BM661" i="4"/>
  <c r="BL661" i="4" s="1"/>
  <c r="BK661" i="4" s="1"/>
  <c r="BJ661" i="4" s="1"/>
  <c r="BI661" i="4" s="1"/>
  <c r="BH661" i="4" s="1"/>
  <c r="BG661" i="4" s="1"/>
  <c r="BF661" i="4" s="1"/>
  <c r="BE661" i="4" s="1"/>
  <c r="BM358" i="4"/>
  <c r="BL358" i="4"/>
  <c r="BK358" i="4" s="1"/>
  <c r="BJ358" i="4" s="1"/>
  <c r="BI358" i="4" s="1"/>
  <c r="BH358" i="4" s="1"/>
  <c r="BG358" i="4" s="1"/>
  <c r="BF358" i="4" s="1"/>
  <c r="BE358" i="4" s="1"/>
  <c r="BM2399" i="4"/>
  <c r="BL2399" i="4" s="1"/>
  <c r="BK2399" i="4" s="1"/>
  <c r="BJ2399" i="4" s="1"/>
  <c r="BI2399" i="4" s="1"/>
  <c r="BH2399" i="4" s="1"/>
  <c r="BG2399" i="4" s="1"/>
  <c r="BF2399" i="4" s="1"/>
  <c r="BE2399" i="4" s="1"/>
  <c r="BM2394" i="4"/>
  <c r="BL2394" i="4" s="1"/>
  <c r="BK2394" i="4" s="1"/>
  <c r="BJ2394" i="4" s="1"/>
  <c r="BI2394" i="4" s="1"/>
  <c r="BH2394" i="4" s="1"/>
  <c r="BG2394" i="4" s="1"/>
  <c r="BF2394" i="4" s="1"/>
  <c r="BE2394" i="4" s="1"/>
  <c r="BM2612" i="4"/>
  <c r="BL2612" i="4" s="1"/>
  <c r="BK2612" i="4" s="1"/>
  <c r="BJ2612" i="4" s="1"/>
  <c r="BI2612" i="4" s="1"/>
  <c r="BH2612" i="4" s="1"/>
  <c r="BG2612" i="4" s="1"/>
  <c r="BF2612" i="4" s="1"/>
  <c r="BE2612" i="4" s="1"/>
  <c r="BM2513" i="4"/>
  <c r="BL2513" i="4" s="1"/>
  <c r="BK2513" i="4" s="1"/>
  <c r="BJ2513" i="4" s="1"/>
  <c r="BI2513" i="4" s="1"/>
  <c r="BH2513" i="4" s="1"/>
  <c r="BG2513" i="4" s="1"/>
  <c r="BF2513" i="4" s="1"/>
  <c r="BE2513" i="4" s="1"/>
  <c r="BM2738" i="4"/>
  <c r="BL2738" i="4" s="1"/>
  <c r="BK2738" i="4" s="1"/>
  <c r="BJ2738" i="4" s="1"/>
  <c r="BI2738" i="4" s="1"/>
  <c r="BH2738" i="4" s="1"/>
  <c r="BG2738" i="4" s="1"/>
  <c r="BF2738" i="4" s="1"/>
  <c r="BE2738" i="4" s="1"/>
  <c r="CW217" i="4"/>
  <c r="CV217" i="4" s="1"/>
  <c r="CU217" i="4" s="1"/>
  <c r="CT217" i="4" s="1"/>
  <c r="CS217" i="4" s="1"/>
  <c r="CR217" i="4" s="1"/>
  <c r="CQ217" i="4" s="1"/>
  <c r="CP217" i="4" s="1"/>
  <c r="CO217" i="4" s="1"/>
  <c r="BM2747" i="4"/>
  <c r="BL2747" i="4" s="1"/>
  <c r="BK2747" i="4" s="1"/>
  <c r="BJ2747" i="4" s="1"/>
  <c r="BI2747" i="4" s="1"/>
  <c r="BH2747" i="4" s="1"/>
  <c r="BG2747" i="4" s="1"/>
  <c r="BF2747" i="4" s="1"/>
  <c r="BE2747" i="4" s="1"/>
  <c r="CW112" i="4"/>
  <c r="CV112" i="4"/>
  <c r="CU112" i="4" s="1"/>
  <c r="CT112" i="4" s="1"/>
  <c r="CS112" i="4" s="1"/>
  <c r="CR112" i="4" s="1"/>
  <c r="CQ112" i="4" s="1"/>
  <c r="CP112" i="4" s="1"/>
  <c r="CO112" i="4" s="1"/>
  <c r="BM699" i="4"/>
  <c r="BL699" i="4" s="1"/>
  <c r="BK699" i="4" s="1"/>
  <c r="BJ699" i="4" s="1"/>
  <c r="BI699" i="4" s="1"/>
  <c r="BH699" i="4" s="1"/>
  <c r="BG699" i="4" s="1"/>
  <c r="BF699" i="4" s="1"/>
  <c r="BE699" i="4" s="1"/>
  <c r="BM528" i="4"/>
  <c r="BL528" i="4" s="1"/>
  <c r="BK528" i="4"/>
  <c r="BJ528" i="4" s="1"/>
  <c r="BI528" i="4" s="1"/>
  <c r="BH528" i="4" s="1"/>
  <c r="BG528" i="4" s="1"/>
  <c r="BF528" i="4" s="1"/>
  <c r="BE528" i="4" s="1"/>
  <c r="BM148" i="4"/>
  <c r="BL148" i="4" s="1"/>
  <c r="BK148" i="4" s="1"/>
  <c r="BJ148" i="4" s="1"/>
  <c r="BI148" i="4" s="1"/>
  <c r="BH148" i="4" s="1"/>
  <c r="BG148" i="4" s="1"/>
  <c r="BF148" i="4" s="1"/>
  <c r="BE148" i="4" s="1"/>
  <c r="BM2655" i="4"/>
  <c r="BL2655" i="4" s="1"/>
  <c r="BK2655" i="4" s="1"/>
  <c r="BJ2655" i="4" s="1"/>
  <c r="BI2655" i="4" s="1"/>
  <c r="BH2655" i="4" s="1"/>
  <c r="BG2655" i="4" s="1"/>
  <c r="BF2655" i="4" s="1"/>
  <c r="BE2655" i="4" s="1"/>
  <c r="CW174" i="4"/>
  <c r="CV174" i="4" s="1"/>
  <c r="CU174" i="4" s="1"/>
  <c r="CT174" i="4" s="1"/>
  <c r="CS174" i="4" s="1"/>
  <c r="CR174" i="4" s="1"/>
  <c r="CQ174" i="4" s="1"/>
  <c r="CP174" i="4" s="1"/>
  <c r="CO174" i="4" s="1"/>
  <c r="CW110" i="4"/>
  <c r="CV110" i="4"/>
  <c r="CU110" i="4" s="1"/>
  <c r="CT110" i="4" s="1"/>
  <c r="CS110" i="4" s="1"/>
  <c r="CR110" i="4" s="1"/>
  <c r="CQ110" i="4" s="1"/>
  <c r="CP110" i="4" s="1"/>
  <c r="CO110" i="4" s="1"/>
  <c r="BM698" i="4"/>
  <c r="BL698" i="4" s="1"/>
  <c r="BK698" i="4" s="1"/>
  <c r="BJ698" i="4" s="1"/>
  <c r="BI698" i="4" s="1"/>
  <c r="BH698" i="4" s="1"/>
  <c r="BG698" i="4" s="1"/>
  <c r="BF698" i="4" s="1"/>
  <c r="BE698" i="4" s="1"/>
  <c r="BB504" i="4"/>
  <c r="BC504" i="4"/>
  <c r="BD504" i="4"/>
  <c r="BC629" i="4"/>
  <c r="BB629" i="4"/>
  <c r="BD629" i="4"/>
  <c r="BM359" i="4"/>
  <c r="BL359" i="4" s="1"/>
  <c r="BK359" i="4" s="1"/>
  <c r="BJ359" i="4" s="1"/>
  <c r="BI359" i="4" s="1"/>
  <c r="BH359" i="4" s="1"/>
  <c r="BG359" i="4" s="1"/>
  <c r="BF359" i="4" s="1"/>
  <c r="BE359" i="4" s="1"/>
  <c r="BC386" i="4"/>
  <c r="BB386" i="4"/>
  <c r="BA386" i="4" s="1"/>
  <c r="BD386" i="4"/>
  <c r="BM209" i="4"/>
  <c r="BL209" i="4" s="1"/>
  <c r="BK209" i="4" s="1"/>
  <c r="BJ209" i="4" s="1"/>
  <c r="BI209" i="4" s="1"/>
  <c r="BH209" i="4" s="1"/>
  <c r="BG209" i="4" s="1"/>
  <c r="BF209" i="4" s="1"/>
  <c r="BE209" i="4" s="1"/>
  <c r="CW197" i="4"/>
  <c r="CV197" i="4" s="1"/>
  <c r="CU197" i="4" s="1"/>
  <c r="CT197" i="4" s="1"/>
  <c r="CS197" i="4" s="1"/>
  <c r="CR197" i="4" s="1"/>
  <c r="CQ197" i="4" s="1"/>
  <c r="CP197" i="4" s="1"/>
  <c r="CO197" i="4" s="1"/>
  <c r="BM2723" i="4"/>
  <c r="BL2723" i="4" s="1"/>
  <c r="BK2723" i="4" s="1"/>
  <c r="BJ2723" i="4" s="1"/>
  <c r="BI2723" i="4" s="1"/>
  <c r="BH2723" i="4" s="1"/>
  <c r="BG2723" i="4" s="1"/>
  <c r="BF2723" i="4" s="1"/>
  <c r="BE2723" i="4" s="1"/>
  <c r="CW157" i="4"/>
  <c r="CV157" i="4" s="1"/>
  <c r="CU157" i="4" s="1"/>
  <c r="CT157" i="4" s="1"/>
  <c r="CS157" i="4" s="1"/>
  <c r="CR157" i="4" s="1"/>
  <c r="CQ157" i="4" s="1"/>
  <c r="CP157" i="4" s="1"/>
  <c r="CO157" i="4" s="1"/>
  <c r="CW38" i="4"/>
  <c r="CV38" i="4" s="1"/>
  <c r="CU38" i="4" s="1"/>
  <c r="CT38" i="4" s="1"/>
  <c r="CS38" i="4" s="1"/>
  <c r="CR38" i="4" s="1"/>
  <c r="CQ38" i="4" s="1"/>
  <c r="CP38" i="4" s="1"/>
  <c r="CO38" i="4" s="1"/>
  <c r="BB336" i="4"/>
  <c r="BA336" i="4" s="1"/>
  <c r="BC336" i="4"/>
  <c r="BD336" i="4"/>
  <c r="BC692" i="4"/>
  <c r="BB692" i="4"/>
  <c r="BA692" i="4" s="1"/>
  <c r="BD692" i="4"/>
  <c r="BM517" i="4"/>
  <c r="BL517" i="4" s="1"/>
  <c r="BK517" i="4" s="1"/>
  <c r="BJ517" i="4" s="1"/>
  <c r="BI517" i="4" s="1"/>
  <c r="BH517" i="4" s="1"/>
  <c r="BG517" i="4" s="1"/>
  <c r="BF517" i="4" s="1"/>
  <c r="BE517" i="4" s="1"/>
  <c r="BB514" i="4"/>
  <c r="BC514" i="4"/>
  <c r="BD514" i="4"/>
  <c r="BD230" i="4"/>
  <c r="BC230" i="4"/>
  <c r="BB230" i="4"/>
  <c r="BM160" i="4"/>
  <c r="BL160" i="4" s="1"/>
  <c r="BK160" i="4"/>
  <c r="BJ160" i="4" s="1"/>
  <c r="BI160" i="4" s="1"/>
  <c r="BH160" i="4" s="1"/>
  <c r="BG160" i="4" s="1"/>
  <c r="BF160" i="4" s="1"/>
  <c r="BE160" i="4" s="1"/>
  <c r="BM322" i="4"/>
  <c r="BL322" i="4"/>
  <c r="BK322" i="4" s="1"/>
  <c r="BJ322" i="4" s="1"/>
  <c r="BI322" i="4" s="1"/>
  <c r="BH322" i="4" s="1"/>
  <c r="BG322" i="4" s="1"/>
  <c r="BF322" i="4" s="1"/>
  <c r="BE322" i="4" s="1"/>
  <c r="BM123" i="4"/>
  <c r="BL123" i="4" s="1"/>
  <c r="BK123" i="4" s="1"/>
  <c r="BJ123" i="4" s="1"/>
  <c r="BI123" i="4" s="1"/>
  <c r="BH123" i="4" s="1"/>
  <c r="BG123" i="4" s="1"/>
  <c r="BF123" i="4" s="1"/>
  <c r="BE123" i="4" s="1"/>
  <c r="BM2635" i="4"/>
  <c r="BL2635" i="4" s="1"/>
  <c r="BK2635" i="4" s="1"/>
  <c r="BJ2635" i="4" s="1"/>
  <c r="BI2635" i="4" s="1"/>
  <c r="BH2635" i="4" s="1"/>
  <c r="BG2635" i="4" s="1"/>
  <c r="BF2635" i="4" s="1"/>
  <c r="BE2635" i="4" s="1"/>
  <c r="CW53" i="4"/>
  <c r="CV53" i="4"/>
  <c r="CU53" i="4" s="1"/>
  <c r="CT53" i="4" s="1"/>
  <c r="CS53" i="4" s="1"/>
  <c r="CR53" i="4" s="1"/>
  <c r="CQ53" i="4" s="1"/>
  <c r="CP53" i="4" s="1"/>
  <c r="CO53" i="4" s="1"/>
  <c r="CW115" i="4"/>
  <c r="CV115" i="4"/>
  <c r="CU115" i="4" s="1"/>
  <c r="CT115" i="4" s="1"/>
  <c r="CS115" i="4" s="1"/>
  <c r="CR115" i="4" s="1"/>
  <c r="CQ115" i="4" s="1"/>
  <c r="CP115" i="4" s="1"/>
  <c r="CO115" i="4" s="1"/>
  <c r="BC599" i="4"/>
  <c r="BD599" i="4"/>
  <c r="BB599" i="4"/>
  <c r="BD607" i="4"/>
  <c r="BC607" i="4"/>
  <c r="BB607" i="4"/>
  <c r="BA607" i="4" s="1"/>
  <c r="BD669" i="4"/>
  <c r="BC669" i="4"/>
  <c r="BB669" i="4"/>
  <c r="BA669" i="4" s="1"/>
  <c r="BM497" i="4"/>
  <c r="BL497" i="4" s="1"/>
  <c r="BK497" i="4" s="1"/>
  <c r="BJ497" i="4" s="1"/>
  <c r="BI497" i="4" s="1"/>
  <c r="BH497" i="4" s="1"/>
  <c r="BG497" i="4" s="1"/>
  <c r="BF497" i="4" s="1"/>
  <c r="BE497" i="4" s="1"/>
  <c r="BM367" i="4"/>
  <c r="BL367" i="4" s="1"/>
  <c r="BK367" i="4" s="1"/>
  <c r="BJ367" i="4" s="1"/>
  <c r="BI367" i="4" s="1"/>
  <c r="BH367" i="4" s="1"/>
  <c r="BG367" i="4" s="1"/>
  <c r="BF367" i="4" s="1"/>
  <c r="BE367" i="4" s="1"/>
  <c r="BB216" i="4"/>
  <c r="BC216" i="4"/>
  <c r="BD216" i="4"/>
  <c r="BB43" i="4"/>
  <c r="BC43" i="4"/>
  <c r="BD43" i="4"/>
  <c r="BB351" i="4"/>
  <c r="BC351" i="4"/>
  <c r="BD351" i="4"/>
  <c r="BM199" i="4"/>
  <c r="BL199" i="4"/>
  <c r="BK199" i="4" s="1"/>
  <c r="BJ199" i="4" s="1"/>
  <c r="BI199" i="4" s="1"/>
  <c r="BH199" i="4" s="1"/>
  <c r="BG199" i="4" s="1"/>
  <c r="BF199" i="4" s="1"/>
  <c r="BE199" i="4" s="1"/>
  <c r="BM48" i="4"/>
  <c r="BL48" i="4" s="1"/>
  <c r="BK48" i="4" s="1"/>
  <c r="BJ48" i="4" s="1"/>
  <c r="BI48" i="4" s="1"/>
  <c r="BH48" i="4" s="1"/>
  <c r="BG48" i="4" s="1"/>
  <c r="BF48" i="4" s="1"/>
  <c r="BE48" i="4" s="1"/>
  <c r="BD531" i="4"/>
  <c r="BC531" i="4"/>
  <c r="BB531" i="4"/>
  <c r="BA531" i="4" s="1"/>
  <c r="BM486" i="4"/>
  <c r="BL486" i="4"/>
  <c r="BK486" i="4" s="1"/>
  <c r="BJ486" i="4" s="1"/>
  <c r="BI486" i="4" s="1"/>
  <c r="BH486" i="4" s="1"/>
  <c r="BG486" i="4" s="1"/>
  <c r="BF486" i="4" s="1"/>
  <c r="BE486" i="4" s="1"/>
  <c r="BM315" i="4"/>
  <c r="BL315" i="4" s="1"/>
  <c r="BK315" i="4" s="1"/>
  <c r="BJ315" i="4" s="1"/>
  <c r="BI315" i="4" s="1"/>
  <c r="BH315" i="4" s="1"/>
  <c r="BG315" i="4" s="1"/>
  <c r="BF315" i="4" s="1"/>
  <c r="BE315" i="4" s="1"/>
  <c r="BB241" i="4"/>
  <c r="BC241" i="4"/>
  <c r="BD241" i="4"/>
  <c r="BM52" i="4"/>
  <c r="BL52" i="4" s="1"/>
  <c r="BK52" i="4" s="1"/>
  <c r="BJ52" i="4" s="1"/>
  <c r="BI52" i="4" s="1"/>
  <c r="BH52" i="4" s="1"/>
  <c r="BG52" i="4" s="1"/>
  <c r="BF52" i="4" s="1"/>
  <c r="BE52" i="4" s="1"/>
  <c r="BM646" i="4"/>
  <c r="BL646" i="4" s="1"/>
  <c r="BK646" i="4" s="1"/>
  <c r="BJ646" i="4" s="1"/>
  <c r="BI646" i="4" s="1"/>
  <c r="BH646" i="4" s="1"/>
  <c r="BG646" i="4" s="1"/>
  <c r="BF646" i="4" s="1"/>
  <c r="BE646" i="4" s="1"/>
  <c r="BC530" i="4"/>
  <c r="BD530" i="4"/>
  <c r="BB530" i="4"/>
  <c r="BA530" i="4" s="1"/>
  <c r="BC263" i="4"/>
  <c r="BB263" i="4"/>
  <c r="BD263" i="4"/>
  <c r="BC277" i="4"/>
  <c r="BA277" i="4" s="1"/>
  <c r="BD277" i="4"/>
  <c r="BB277" i="4"/>
  <c r="BM286" i="4"/>
  <c r="BL286" i="4" s="1"/>
  <c r="BK286" i="4" s="1"/>
  <c r="BJ286" i="4" s="1"/>
  <c r="BI286" i="4" s="1"/>
  <c r="BH286" i="4" s="1"/>
  <c r="BG286" i="4" s="1"/>
  <c r="BF286" i="4" s="1"/>
  <c r="BE286" i="4" s="1"/>
  <c r="BM201" i="4"/>
  <c r="BL201" i="4"/>
  <c r="BK201" i="4" s="1"/>
  <c r="BJ201" i="4" s="1"/>
  <c r="BI201" i="4" s="1"/>
  <c r="BH201" i="4" s="1"/>
  <c r="BG201" i="4" s="1"/>
  <c r="BF201" i="4" s="1"/>
  <c r="BE201" i="4" s="1"/>
  <c r="BB151" i="4"/>
  <c r="BC151" i="4"/>
  <c r="BD151" i="4"/>
  <c r="BM68" i="4"/>
  <c r="BL68" i="4" s="1"/>
  <c r="BK68" i="4" s="1"/>
  <c r="BJ68" i="4" s="1"/>
  <c r="BI68" i="4" s="1"/>
  <c r="BH68" i="4" s="1"/>
  <c r="BG68" i="4" s="1"/>
  <c r="BF68" i="4" s="1"/>
  <c r="BE68" i="4" s="1"/>
  <c r="BM409" i="4"/>
  <c r="BL409" i="4" s="1"/>
  <c r="BK409" i="4" s="1"/>
  <c r="BJ409" i="4" s="1"/>
  <c r="BI409" i="4" s="1"/>
  <c r="BH409" i="4" s="1"/>
  <c r="BG409" i="4" s="1"/>
  <c r="BF409" i="4" s="1"/>
  <c r="BE409" i="4" s="1"/>
  <c r="BC453" i="4"/>
  <c r="BD453" i="4"/>
  <c r="BB453" i="4"/>
  <c r="BC250" i="4"/>
  <c r="BB250" i="4"/>
  <c r="BD250" i="4"/>
  <c r="BC370" i="4"/>
  <c r="BB370" i="4"/>
  <c r="BD370" i="4"/>
  <c r="BM279" i="4"/>
  <c r="BL279" i="4" s="1"/>
  <c r="BK279" i="4"/>
  <c r="BJ279" i="4" s="1"/>
  <c r="BI279" i="4" s="1"/>
  <c r="BH279" i="4" s="1"/>
  <c r="BG279" i="4" s="1"/>
  <c r="BF279" i="4" s="1"/>
  <c r="BE279" i="4" s="1"/>
  <c r="BM249" i="4"/>
  <c r="BL249" i="4" s="1"/>
  <c r="BK249" i="4" s="1"/>
  <c r="BJ249" i="4" s="1"/>
  <c r="BI249" i="4" s="1"/>
  <c r="BH249" i="4" s="1"/>
  <c r="BG249" i="4" s="1"/>
  <c r="BF249" i="4" s="1"/>
  <c r="BE249" i="4" s="1"/>
  <c r="BM162" i="4"/>
  <c r="BL162" i="4"/>
  <c r="BK162" i="4" s="1"/>
  <c r="BJ162" i="4" s="1"/>
  <c r="BI162" i="4" s="1"/>
  <c r="BH162" i="4" s="1"/>
  <c r="BG162" i="4" s="1"/>
  <c r="BF162" i="4" s="1"/>
  <c r="BE162" i="4" s="1"/>
  <c r="BM71" i="4"/>
  <c r="BL71" i="4"/>
  <c r="BK71" i="4" s="1"/>
  <c r="BJ71" i="4" s="1"/>
  <c r="BI71" i="4" s="1"/>
  <c r="BH71" i="4" s="1"/>
  <c r="BG71" i="4" s="1"/>
  <c r="BF71" i="4" s="1"/>
  <c r="BE71" i="4" s="1"/>
  <c r="BM511" i="4"/>
  <c r="BL511" i="4" s="1"/>
  <c r="BK511" i="4" s="1"/>
  <c r="BJ511" i="4" s="1"/>
  <c r="BI511" i="4" s="1"/>
  <c r="BH511" i="4" s="1"/>
  <c r="BG511" i="4"/>
  <c r="BF511" i="4" s="1"/>
  <c r="BE511" i="4" s="1"/>
  <c r="BM422" i="4"/>
  <c r="BL422" i="4" s="1"/>
  <c r="BK422" i="4" s="1"/>
  <c r="BJ422" i="4" s="1"/>
  <c r="BI422" i="4" s="1"/>
  <c r="BH422" i="4" s="1"/>
  <c r="BG422" i="4" s="1"/>
  <c r="BF422" i="4" s="1"/>
  <c r="BE422" i="4" s="1"/>
  <c r="BB440" i="4"/>
  <c r="BD440" i="4"/>
  <c r="BC440" i="4"/>
  <c r="BM289" i="4"/>
  <c r="BL289" i="4" s="1"/>
  <c r="BK289" i="4" s="1"/>
  <c r="BJ289" i="4" s="1"/>
  <c r="BI289" i="4" s="1"/>
  <c r="BH289" i="4" s="1"/>
  <c r="BG289" i="4" s="1"/>
  <c r="BF289" i="4" s="1"/>
  <c r="BE289" i="4" s="1"/>
  <c r="BM215" i="4"/>
  <c r="BL215" i="4" s="1"/>
  <c r="BK215" i="4" s="1"/>
  <c r="BJ215" i="4" s="1"/>
  <c r="BI215" i="4" s="1"/>
  <c r="BH215" i="4" s="1"/>
  <c r="BG215" i="4" s="1"/>
  <c r="BF215" i="4" s="1"/>
  <c r="BE215" i="4" s="1"/>
  <c r="BB174" i="4"/>
  <c r="BC174" i="4"/>
  <c r="BD174" i="4"/>
  <c r="BD94" i="4"/>
  <c r="BB94" i="4"/>
  <c r="BC94" i="4"/>
  <c r="BM337" i="4"/>
  <c r="BL337" i="4" s="1"/>
  <c r="BK337" i="4" s="1"/>
  <c r="BJ337" i="4" s="1"/>
  <c r="BI337" i="4" s="1"/>
  <c r="BH337" i="4" s="1"/>
  <c r="BG337" i="4" s="1"/>
  <c r="BF337" i="4" s="1"/>
  <c r="BE337" i="4" s="1"/>
  <c r="BM243" i="4"/>
  <c r="BL243" i="4" s="1"/>
  <c r="BK243" i="4" s="1"/>
  <c r="BJ243" i="4" s="1"/>
  <c r="BI243" i="4" s="1"/>
  <c r="BH243" i="4" s="1"/>
  <c r="BG243" i="4" s="1"/>
  <c r="BF243" i="4" s="1"/>
  <c r="BE243" i="4" s="1"/>
  <c r="BB196" i="4"/>
  <c r="BC196" i="4"/>
  <c r="BD196" i="4"/>
  <c r="BM115" i="4"/>
  <c r="BL115" i="4" s="1"/>
  <c r="BK115" i="4" s="1"/>
  <c r="BJ115" i="4" s="1"/>
  <c r="BI115" i="4" s="1"/>
  <c r="BH115" i="4" s="1"/>
  <c r="BG115" i="4" s="1"/>
  <c r="BF115" i="4" s="1"/>
  <c r="BE115" i="4" s="1"/>
  <c r="BD75" i="4"/>
  <c r="BB75" i="4"/>
  <c r="BA75" i="4" s="1"/>
  <c r="BC75" i="4"/>
  <c r="BC479" i="4"/>
  <c r="BB479" i="4"/>
  <c r="BD479" i="4"/>
  <c r="BB423" i="4"/>
  <c r="BC423" i="4"/>
  <c r="BD423" i="4"/>
  <c r="BI354" i="4"/>
  <c r="BH354" i="4" s="1"/>
  <c r="BG354" i="4" s="1"/>
  <c r="BF354" i="4" s="1"/>
  <c r="BE354" i="4" s="1"/>
  <c r="BM354" i="4"/>
  <c r="BL354" i="4" s="1"/>
  <c r="BK354" i="4" s="1"/>
  <c r="BJ354" i="4" s="1"/>
  <c r="BC284" i="4"/>
  <c r="BB284" i="4"/>
  <c r="BD284" i="4"/>
  <c r="BM218" i="4"/>
  <c r="BL218" i="4" s="1"/>
  <c r="BK218" i="4" s="1"/>
  <c r="BJ218" i="4" s="1"/>
  <c r="BI218" i="4" s="1"/>
  <c r="BH218" i="4" s="1"/>
  <c r="BG218" i="4" s="1"/>
  <c r="BF218" i="4" s="1"/>
  <c r="BE218" i="4" s="1"/>
  <c r="BC133" i="4"/>
  <c r="BB133" i="4"/>
  <c r="BA133" i="4" s="1"/>
  <c r="BD133" i="4"/>
  <c r="BC44" i="4"/>
  <c r="BB44" i="4"/>
  <c r="BD44" i="4"/>
  <c r="BM32" i="4"/>
  <c r="BL32" i="4" s="1"/>
  <c r="BK32" i="4" s="1"/>
  <c r="BJ32" i="4" s="1"/>
  <c r="BI32" i="4" s="1"/>
  <c r="BH32" i="4" s="1"/>
  <c r="BG32" i="4" s="1"/>
  <c r="BF32" i="4" s="1"/>
  <c r="BE32" i="4" s="1"/>
  <c r="AJ175" i="4"/>
  <c r="AI175" i="4"/>
  <c r="AK175" i="4"/>
  <c r="AA602" i="4"/>
  <c r="AE654" i="4"/>
  <c r="AD654" i="4"/>
  <c r="AH421" i="4"/>
  <c r="AH99" i="4"/>
  <c r="AS600" i="4"/>
  <c r="AR600" i="4" s="1"/>
  <c r="AQ600" i="4" s="1"/>
  <c r="AP600" i="4" s="1"/>
  <c r="AO600" i="4" s="1"/>
  <c r="AN600" i="4" s="1"/>
  <c r="AM600" i="4" s="1"/>
  <c r="AL600" i="4" s="1"/>
  <c r="AT600" i="4"/>
  <c r="AH219" i="4"/>
  <c r="AH294" i="4"/>
  <c r="AI630" i="4"/>
  <c r="AJ630" i="4"/>
  <c r="AK630" i="4"/>
  <c r="AJ609" i="4"/>
  <c r="AK609" i="4"/>
  <c r="AI609" i="4"/>
  <c r="AA446" i="4"/>
  <c r="AB446" i="4"/>
  <c r="AH94" i="4"/>
  <c r="AC711" i="4"/>
  <c r="AH22" i="4"/>
  <c r="AH410" i="4"/>
  <c r="AT634" i="4"/>
  <c r="AS634" i="4" s="1"/>
  <c r="AR634" i="4" s="1"/>
  <c r="AQ634" i="4" s="1"/>
  <c r="AP634" i="4" s="1"/>
  <c r="AO634" i="4" s="1"/>
  <c r="AN634" i="4" s="1"/>
  <c r="AM634" i="4" s="1"/>
  <c r="AL634" i="4" s="1"/>
  <c r="AH264" i="4"/>
  <c r="AB432" i="4"/>
  <c r="AA432" i="4"/>
  <c r="BM2239" i="4"/>
  <c r="BL2239" i="4" s="1"/>
  <c r="BK2239" i="4" s="1"/>
  <c r="BJ2239" i="4" s="1"/>
  <c r="BI2239" i="4" s="1"/>
  <c r="BH2239" i="4" s="1"/>
  <c r="BG2239" i="4" s="1"/>
  <c r="BF2239" i="4" s="1"/>
  <c r="BE2239" i="4" s="1"/>
  <c r="BM2423" i="4"/>
  <c r="BL2423" i="4" s="1"/>
  <c r="BK2423" i="4" s="1"/>
  <c r="BJ2423" i="4" s="1"/>
  <c r="BI2423" i="4" s="1"/>
  <c r="BH2423" i="4" s="1"/>
  <c r="BG2423" i="4" s="1"/>
  <c r="BF2423" i="4" s="1"/>
  <c r="BE2423" i="4" s="1"/>
  <c r="BM2170" i="4"/>
  <c r="BL2170" i="4"/>
  <c r="BK2170" i="4" s="1"/>
  <c r="BJ2170" i="4" s="1"/>
  <c r="BI2170" i="4" s="1"/>
  <c r="BH2170" i="4" s="1"/>
  <c r="BG2170" i="4" s="1"/>
  <c r="BF2170" i="4" s="1"/>
  <c r="BE2170" i="4" s="1"/>
  <c r="BM2285" i="4"/>
  <c r="BL2285" i="4"/>
  <c r="BK2285" i="4" s="1"/>
  <c r="BJ2285" i="4" s="1"/>
  <c r="BI2285" i="4" s="1"/>
  <c r="BH2285" i="4" s="1"/>
  <c r="BG2285" i="4" s="1"/>
  <c r="BF2285" i="4" s="1"/>
  <c r="BE2285" i="4" s="1"/>
  <c r="BM2271" i="4"/>
  <c r="BL2271" i="4"/>
  <c r="BK2271" i="4"/>
  <c r="BJ2271" i="4" s="1"/>
  <c r="BI2271" i="4" s="1"/>
  <c r="BH2271" i="4" s="1"/>
  <c r="BG2271" i="4" s="1"/>
  <c r="BF2271" i="4" s="1"/>
  <c r="BE2271" i="4" s="1"/>
  <c r="BM2236" i="4"/>
  <c r="BL2236" i="4" s="1"/>
  <c r="BK2236" i="4" s="1"/>
  <c r="BJ2236" i="4" s="1"/>
  <c r="BI2236" i="4" s="1"/>
  <c r="BH2236" i="4" s="1"/>
  <c r="BG2236" i="4" s="1"/>
  <c r="BF2236" i="4" s="1"/>
  <c r="BE2236" i="4" s="1"/>
  <c r="BM2588" i="4"/>
  <c r="BL2588" i="4"/>
  <c r="BK2588" i="4" s="1"/>
  <c r="BJ2588" i="4" s="1"/>
  <c r="BI2588" i="4" s="1"/>
  <c r="BH2588" i="4" s="1"/>
  <c r="BG2588" i="4" s="1"/>
  <c r="BF2588" i="4" s="1"/>
  <c r="BE2588" i="4" s="1"/>
  <c r="BL2125" i="4"/>
  <c r="BK2125" i="4" s="1"/>
  <c r="BJ2125" i="4" s="1"/>
  <c r="BI2125" i="4" s="1"/>
  <c r="BH2125" i="4" s="1"/>
  <c r="BG2125" i="4" s="1"/>
  <c r="BF2125" i="4" s="1"/>
  <c r="BE2125" i="4" s="1"/>
  <c r="BM2125" i="4"/>
  <c r="BM2009" i="4"/>
  <c r="BL2009" i="4" s="1"/>
  <c r="BK2009" i="4" s="1"/>
  <c r="BJ2009" i="4" s="1"/>
  <c r="BI2009" i="4" s="1"/>
  <c r="BH2009" i="4" s="1"/>
  <c r="BG2009" i="4" s="1"/>
  <c r="BF2009" i="4" s="1"/>
  <c r="BE2009" i="4" s="1"/>
  <c r="BM1967" i="4"/>
  <c r="BL1967" i="4"/>
  <c r="BK1967" i="4" s="1"/>
  <c r="BJ1967" i="4" s="1"/>
  <c r="BI1967" i="4" s="1"/>
  <c r="BH1967" i="4" s="1"/>
  <c r="BG1967" i="4" s="1"/>
  <c r="BF1967" i="4" s="1"/>
  <c r="BE1967" i="4" s="1"/>
  <c r="BM2026" i="4"/>
  <c r="BL2026" i="4" s="1"/>
  <c r="BK2026" i="4" s="1"/>
  <c r="BJ2026" i="4" s="1"/>
  <c r="BI2026" i="4" s="1"/>
  <c r="BH2026" i="4" s="1"/>
  <c r="BG2026" i="4" s="1"/>
  <c r="BF2026" i="4" s="1"/>
  <c r="BE2026" i="4" s="1"/>
  <c r="BM2023" i="4"/>
  <c r="BL2023" i="4" s="1"/>
  <c r="BK2023" i="4" s="1"/>
  <c r="BJ2023" i="4" s="1"/>
  <c r="BI2023" i="4" s="1"/>
  <c r="BH2023" i="4" s="1"/>
  <c r="BG2023" i="4" s="1"/>
  <c r="BF2023" i="4" s="1"/>
  <c r="BE2023" i="4" s="1"/>
  <c r="BM2535" i="4"/>
  <c r="BL2535" i="4" s="1"/>
  <c r="BK2535" i="4" s="1"/>
  <c r="BJ2535" i="4" s="1"/>
  <c r="BI2535" i="4" s="1"/>
  <c r="BH2535" i="4" s="1"/>
  <c r="BG2535" i="4" s="1"/>
  <c r="BF2535" i="4" s="1"/>
  <c r="BE2535" i="4" s="1"/>
  <c r="BM2176" i="4"/>
  <c r="BL2176" i="4" s="1"/>
  <c r="BK2176" i="4" s="1"/>
  <c r="BJ2176" i="4" s="1"/>
  <c r="BI2176" i="4" s="1"/>
  <c r="BH2176" i="4" s="1"/>
  <c r="BG2176" i="4" s="1"/>
  <c r="BF2176" i="4" s="1"/>
  <c r="BE2176" i="4" s="1"/>
  <c r="BM2520" i="4"/>
  <c r="BL2520" i="4" s="1"/>
  <c r="BK2520" i="4" s="1"/>
  <c r="BJ2520" i="4" s="1"/>
  <c r="BI2520" i="4" s="1"/>
  <c r="BH2520" i="4" s="1"/>
  <c r="BG2520" i="4" s="1"/>
  <c r="BF2520" i="4" s="1"/>
  <c r="BE2520" i="4" s="1"/>
  <c r="BM2324" i="4"/>
  <c r="BL2324" i="4" s="1"/>
  <c r="BK2324" i="4" s="1"/>
  <c r="BJ2324" i="4" s="1"/>
  <c r="BI2324" i="4" s="1"/>
  <c r="BH2324" i="4" s="1"/>
  <c r="BG2324" i="4" s="1"/>
  <c r="BF2324" i="4" s="1"/>
  <c r="BE2324" i="4" s="1"/>
  <c r="BM2174" i="4"/>
  <c r="BL2174" i="4"/>
  <c r="BK2174" i="4" s="1"/>
  <c r="BJ2174" i="4" s="1"/>
  <c r="BI2174" i="4" s="1"/>
  <c r="BH2174" i="4" s="1"/>
  <c r="BG2174" i="4" s="1"/>
  <c r="BF2174" i="4" s="1"/>
  <c r="BE2174" i="4" s="1"/>
  <c r="BM2712" i="4"/>
  <c r="BL2712" i="4" s="1"/>
  <c r="BK2712" i="4" s="1"/>
  <c r="BJ2712" i="4" s="1"/>
  <c r="BI2712" i="4" s="1"/>
  <c r="BH2712" i="4" s="1"/>
  <c r="BG2712" i="4" s="1"/>
  <c r="BF2712" i="4" s="1"/>
  <c r="BE2712" i="4" s="1"/>
  <c r="BM457" i="4"/>
  <c r="BL457" i="4" s="1"/>
  <c r="BK457" i="4" s="1"/>
  <c r="BJ457" i="4" s="1"/>
  <c r="BI457" i="4" s="1"/>
  <c r="BH457" i="4" s="1"/>
  <c r="BG457" i="4" s="1"/>
  <c r="BF457" i="4" s="1"/>
  <c r="BE457" i="4" s="1"/>
  <c r="BM1962" i="4"/>
  <c r="BL1962" i="4" s="1"/>
  <c r="BK1962" i="4" s="1"/>
  <c r="BJ1962" i="4" s="1"/>
  <c r="BI1962" i="4" s="1"/>
  <c r="BH1962" i="4" s="1"/>
  <c r="BG1962" i="4" s="1"/>
  <c r="BF1962" i="4" s="1"/>
  <c r="BE1962" i="4" s="1"/>
  <c r="BM2097" i="4"/>
  <c r="BL2097" i="4" s="1"/>
  <c r="BK2097" i="4" s="1"/>
  <c r="BJ2097" i="4" s="1"/>
  <c r="BI2097" i="4" s="1"/>
  <c r="BH2097" i="4" s="1"/>
  <c r="BG2097" i="4" s="1"/>
  <c r="BF2097" i="4" s="1"/>
  <c r="BE2097" i="4" s="1"/>
  <c r="BM2293" i="4"/>
  <c r="BL2293" i="4" s="1"/>
  <c r="BK2293" i="4" s="1"/>
  <c r="BJ2293" i="4" s="1"/>
  <c r="BI2293" i="4" s="1"/>
  <c r="BH2293" i="4" s="1"/>
  <c r="BG2293" i="4" s="1"/>
  <c r="BF2293" i="4" s="1"/>
  <c r="BE2293" i="4" s="1"/>
  <c r="BM2116" i="4"/>
  <c r="BL2116" i="4" s="1"/>
  <c r="BK2116" i="4" s="1"/>
  <c r="BJ2116" i="4" s="1"/>
  <c r="BI2116" i="4" s="1"/>
  <c r="BH2116" i="4" s="1"/>
  <c r="BG2116" i="4" s="1"/>
  <c r="BF2116" i="4" s="1"/>
  <c r="BE2116" i="4" s="1"/>
  <c r="BM2692" i="4"/>
  <c r="BL2692" i="4"/>
  <c r="BK2692" i="4" s="1"/>
  <c r="BJ2692" i="4" s="1"/>
  <c r="BI2692" i="4" s="1"/>
  <c r="BH2692" i="4" s="1"/>
  <c r="BG2692" i="4" s="1"/>
  <c r="BF2692" i="4" s="1"/>
  <c r="BE2692" i="4" s="1"/>
  <c r="BM2247" i="4"/>
  <c r="BL2247" i="4" s="1"/>
  <c r="BK2247" i="4" s="1"/>
  <c r="BJ2247" i="4" s="1"/>
  <c r="BI2247" i="4" s="1"/>
  <c r="BH2247" i="4" s="1"/>
  <c r="BG2247" i="4" s="1"/>
  <c r="BF2247" i="4" s="1"/>
  <c r="BE2247" i="4" s="1"/>
  <c r="BL2114" i="4"/>
  <c r="BK2114" i="4" s="1"/>
  <c r="BJ2114" i="4" s="1"/>
  <c r="BI2114" i="4" s="1"/>
  <c r="BH2114" i="4" s="1"/>
  <c r="BG2114" i="4" s="1"/>
  <c r="BF2114" i="4" s="1"/>
  <c r="BE2114" i="4" s="1"/>
  <c r="BM2114" i="4"/>
  <c r="BM2373" i="4"/>
  <c r="BL2373" i="4" s="1"/>
  <c r="BK2373" i="4" s="1"/>
  <c r="BJ2373" i="4" s="1"/>
  <c r="BI2373" i="4" s="1"/>
  <c r="BH2373" i="4" s="1"/>
  <c r="BG2373" i="4" s="1"/>
  <c r="BF2373" i="4" s="1"/>
  <c r="BE2373" i="4" s="1"/>
  <c r="CW161" i="4"/>
  <c r="CV161" i="4"/>
  <c r="CU161" i="4" s="1"/>
  <c r="CT161" i="4" s="1"/>
  <c r="CS161" i="4" s="1"/>
  <c r="CR161" i="4" s="1"/>
  <c r="CQ161" i="4" s="1"/>
  <c r="CP161" i="4" s="1"/>
  <c r="CO161" i="4" s="1"/>
  <c r="BM2299" i="4"/>
  <c r="BL2299" i="4" s="1"/>
  <c r="BK2299" i="4" s="1"/>
  <c r="BJ2299" i="4" s="1"/>
  <c r="BI2299" i="4" s="1"/>
  <c r="BH2299" i="4" s="1"/>
  <c r="BG2299" i="4" s="1"/>
  <c r="BF2299" i="4" s="1"/>
  <c r="BE2299" i="4" s="1"/>
  <c r="BM1989" i="4"/>
  <c r="BL1989" i="4" s="1"/>
  <c r="BK1989" i="4" s="1"/>
  <c r="BJ1989" i="4" s="1"/>
  <c r="BI1989" i="4" s="1"/>
  <c r="BH1989" i="4" s="1"/>
  <c r="BG1989" i="4" s="1"/>
  <c r="BF1989" i="4" s="1"/>
  <c r="BE1989" i="4" s="1"/>
  <c r="BM2173" i="4"/>
  <c r="BL2173" i="4" s="1"/>
  <c r="BK2173" i="4" s="1"/>
  <c r="BJ2173" i="4" s="1"/>
  <c r="BI2173" i="4" s="1"/>
  <c r="BH2173" i="4" s="1"/>
  <c r="BG2173" i="4" s="1"/>
  <c r="BF2173" i="4" s="1"/>
  <c r="BE2173" i="4" s="1"/>
  <c r="BM2056" i="4"/>
  <c r="BL2056" i="4" s="1"/>
  <c r="BK2056" i="4" s="1"/>
  <c r="BJ2056" i="4" s="1"/>
  <c r="BI2056" i="4" s="1"/>
  <c r="BH2056" i="4" s="1"/>
  <c r="BG2056" i="4" s="1"/>
  <c r="BF2056" i="4" s="1"/>
  <c r="BE2056" i="4" s="1"/>
  <c r="BM2351" i="4"/>
  <c r="BL2351" i="4" s="1"/>
  <c r="BK2351" i="4" s="1"/>
  <c r="BJ2351" i="4" s="1"/>
  <c r="BI2351" i="4" s="1"/>
  <c r="BH2351" i="4" s="1"/>
  <c r="BG2351" i="4" s="1"/>
  <c r="BF2351" i="4" s="1"/>
  <c r="BE2351" i="4" s="1"/>
  <c r="BM2187" i="4"/>
  <c r="BL2187" i="4"/>
  <c r="BK2187" i="4" s="1"/>
  <c r="BJ2187" i="4" s="1"/>
  <c r="BI2187" i="4" s="1"/>
  <c r="BH2187" i="4" s="1"/>
  <c r="BG2187" i="4" s="1"/>
  <c r="BF2187" i="4" s="1"/>
  <c r="BE2187" i="4" s="1"/>
  <c r="BM2532" i="4"/>
  <c r="BL2532" i="4" s="1"/>
  <c r="BK2532" i="4" s="1"/>
  <c r="BJ2532" i="4" s="1"/>
  <c r="BI2532" i="4" s="1"/>
  <c r="BH2532" i="4" s="1"/>
  <c r="BG2532" i="4" s="1"/>
  <c r="BF2532" i="4" s="1"/>
  <c r="BE2532" i="4" s="1"/>
  <c r="BM2526" i="4"/>
  <c r="BL2526" i="4" s="1"/>
  <c r="BK2526" i="4" s="1"/>
  <c r="BJ2526" i="4" s="1"/>
  <c r="BI2526" i="4" s="1"/>
  <c r="BH2526" i="4" s="1"/>
  <c r="BG2526" i="4" s="1"/>
  <c r="BF2526" i="4" s="1"/>
  <c r="BE2526" i="4" s="1"/>
  <c r="CW100" i="4"/>
  <c r="CV100" i="4" s="1"/>
  <c r="CU100" i="4" s="1"/>
  <c r="CT100" i="4" s="1"/>
  <c r="CS100" i="4" s="1"/>
  <c r="CR100" i="4" s="1"/>
  <c r="CQ100" i="4" s="1"/>
  <c r="CP100" i="4" s="1"/>
  <c r="CO100" i="4" s="1"/>
  <c r="BM2011" i="4"/>
  <c r="BL2011" i="4" s="1"/>
  <c r="BK2011" i="4" s="1"/>
  <c r="BJ2011" i="4" s="1"/>
  <c r="BI2011" i="4" s="1"/>
  <c r="BH2011" i="4" s="1"/>
  <c r="BG2011" i="4" s="1"/>
  <c r="BF2011" i="4" s="1"/>
  <c r="BE2011" i="4" s="1"/>
  <c r="BM2149" i="4"/>
  <c r="BL2149" i="4" s="1"/>
  <c r="BK2149" i="4" s="1"/>
  <c r="BJ2149" i="4" s="1"/>
  <c r="BI2149" i="4" s="1"/>
  <c r="BH2149" i="4" s="1"/>
  <c r="BG2149" i="4" s="1"/>
  <c r="BF2149" i="4" s="1"/>
  <c r="BE2149" i="4" s="1"/>
  <c r="BM1972" i="4"/>
  <c r="BL1972" i="4" s="1"/>
  <c r="BK1972" i="4" s="1"/>
  <c r="BJ1972" i="4" s="1"/>
  <c r="BI1972" i="4" s="1"/>
  <c r="BH1972" i="4" s="1"/>
  <c r="BG1972" i="4" s="1"/>
  <c r="BF1972" i="4" s="1"/>
  <c r="BE1972" i="4" s="1"/>
  <c r="BM2363" i="4"/>
  <c r="BL2363" i="4"/>
  <c r="BK2363" i="4" s="1"/>
  <c r="BJ2363" i="4" s="1"/>
  <c r="BI2363" i="4" s="1"/>
  <c r="BH2363" i="4" s="1"/>
  <c r="BG2363" i="4" s="1"/>
  <c r="BF2363" i="4" s="1"/>
  <c r="BE2363" i="4" s="1"/>
  <c r="BM2220" i="4"/>
  <c r="BL2220" i="4" s="1"/>
  <c r="BK2220" i="4" s="1"/>
  <c r="BJ2220" i="4" s="1"/>
  <c r="BI2220" i="4" s="1"/>
  <c r="BH2220" i="4" s="1"/>
  <c r="BG2220" i="4" s="1"/>
  <c r="BF2220" i="4" s="1"/>
  <c r="BE2220" i="4" s="1"/>
  <c r="BM2095" i="4"/>
  <c r="BL2095" i="4" s="1"/>
  <c r="BK2095" i="4" s="1"/>
  <c r="BJ2095" i="4" s="1"/>
  <c r="BI2095" i="4" s="1"/>
  <c r="BH2095" i="4" s="1"/>
  <c r="BG2095" i="4" s="1"/>
  <c r="BF2095" i="4" s="1"/>
  <c r="BE2095" i="4" s="1"/>
  <c r="BL2511" i="4"/>
  <c r="BK2511" i="4" s="1"/>
  <c r="BJ2511" i="4" s="1"/>
  <c r="BI2511" i="4" s="1"/>
  <c r="BH2511" i="4" s="1"/>
  <c r="BG2511" i="4" s="1"/>
  <c r="BF2511" i="4" s="1"/>
  <c r="BE2511" i="4" s="1"/>
  <c r="BM2511" i="4"/>
  <c r="BM2491" i="4"/>
  <c r="BL2491" i="4" s="1"/>
  <c r="BK2491" i="4" s="1"/>
  <c r="BJ2491" i="4" s="1"/>
  <c r="BI2491" i="4" s="1"/>
  <c r="BH2491" i="4" s="1"/>
  <c r="BG2491" i="4" s="1"/>
  <c r="BF2491" i="4" s="1"/>
  <c r="BE2491" i="4" s="1"/>
  <c r="BM2758" i="4"/>
  <c r="BL2758" i="4" s="1"/>
  <c r="BK2758" i="4" s="1"/>
  <c r="BJ2758" i="4" s="1"/>
  <c r="BI2758" i="4" s="1"/>
  <c r="BH2758" i="4" s="1"/>
  <c r="BG2758" i="4" s="1"/>
  <c r="BF2758" i="4" s="1"/>
  <c r="BE2758" i="4" s="1"/>
  <c r="BC321" i="4"/>
  <c r="BB321" i="4"/>
  <c r="BD321" i="4"/>
  <c r="BM1974" i="4"/>
  <c r="BL1974" i="4" s="1"/>
  <c r="BK1974" i="4" s="1"/>
  <c r="BJ1974" i="4" s="1"/>
  <c r="BI1974" i="4" s="1"/>
  <c r="BH1974" i="4" s="1"/>
  <c r="BG1974" i="4" s="1"/>
  <c r="BF1974" i="4" s="1"/>
  <c r="BE1974" i="4" s="1"/>
  <c r="BL2145" i="4"/>
  <c r="BK2145" i="4" s="1"/>
  <c r="BJ2145" i="4" s="1"/>
  <c r="BI2145" i="4" s="1"/>
  <c r="BH2145" i="4" s="1"/>
  <c r="BG2145" i="4" s="1"/>
  <c r="BF2145" i="4" s="1"/>
  <c r="BE2145" i="4" s="1"/>
  <c r="BM2145" i="4"/>
  <c r="BM2343" i="4"/>
  <c r="BL2343" i="4"/>
  <c r="BK2343" i="4"/>
  <c r="BJ2343" i="4" s="1"/>
  <c r="BI2343" i="4" s="1"/>
  <c r="BH2343" i="4" s="1"/>
  <c r="BG2343" i="4" s="1"/>
  <c r="BF2343" i="4" s="1"/>
  <c r="BE2343" i="4" s="1"/>
  <c r="BM2128" i="4"/>
  <c r="BL2128" i="4" s="1"/>
  <c r="BK2128" i="4" s="1"/>
  <c r="BJ2128" i="4" s="1"/>
  <c r="BI2128" i="4" s="1"/>
  <c r="BH2128" i="4" s="1"/>
  <c r="BG2128" i="4" s="1"/>
  <c r="BF2128" i="4" s="1"/>
  <c r="BE2128" i="4" s="1"/>
  <c r="BM2336" i="4"/>
  <c r="BL2336" i="4"/>
  <c r="BK2336" i="4" s="1"/>
  <c r="BJ2336" i="4" s="1"/>
  <c r="BI2336" i="4" s="1"/>
  <c r="BH2336" i="4" s="1"/>
  <c r="BG2336" i="4" s="1"/>
  <c r="BF2336" i="4" s="1"/>
  <c r="BE2336" i="4" s="1"/>
  <c r="BM2259" i="4"/>
  <c r="BL2259" i="4"/>
  <c r="BK2259" i="4" s="1"/>
  <c r="BJ2259" i="4" s="1"/>
  <c r="BI2259" i="4" s="1"/>
  <c r="BH2259" i="4" s="1"/>
  <c r="BG2259" i="4" s="1"/>
  <c r="BF2259" i="4" s="1"/>
  <c r="BE2259" i="4" s="1"/>
  <c r="BM2126" i="4"/>
  <c r="BL2126" i="4" s="1"/>
  <c r="BK2126" i="4" s="1"/>
  <c r="BJ2126" i="4" s="1"/>
  <c r="BI2126" i="4" s="1"/>
  <c r="BH2126" i="4" s="1"/>
  <c r="BG2126" i="4" s="1"/>
  <c r="BF2126" i="4" s="1"/>
  <c r="BE2126" i="4" s="1"/>
  <c r="BL2421" i="4"/>
  <c r="BK2421" i="4" s="1"/>
  <c r="BJ2421" i="4" s="1"/>
  <c r="BI2421" i="4" s="1"/>
  <c r="BH2421" i="4" s="1"/>
  <c r="BG2421" i="4" s="1"/>
  <c r="BF2421" i="4" s="1"/>
  <c r="BE2421" i="4" s="1"/>
  <c r="BM2421" i="4"/>
  <c r="CW122" i="4"/>
  <c r="CV122" i="4" s="1"/>
  <c r="CU122" i="4" s="1"/>
  <c r="CT122" i="4" s="1"/>
  <c r="CS122" i="4" s="1"/>
  <c r="CR122" i="4" s="1"/>
  <c r="CQ122" i="4" s="1"/>
  <c r="CP122" i="4" s="1"/>
  <c r="CO122" i="4" s="1"/>
  <c r="BM2217" i="4"/>
  <c r="BL2217" i="4" s="1"/>
  <c r="BK2217" i="4" s="1"/>
  <c r="BJ2217" i="4" s="1"/>
  <c r="BI2217" i="4" s="1"/>
  <c r="BH2217" i="4" s="1"/>
  <c r="BG2217" i="4" s="1"/>
  <c r="BF2217" i="4" s="1"/>
  <c r="BE2217" i="4" s="1"/>
  <c r="BM1969" i="4"/>
  <c r="BL1969" i="4"/>
  <c r="BK1969" i="4" s="1"/>
  <c r="BJ1969" i="4" s="1"/>
  <c r="BI1969" i="4" s="1"/>
  <c r="BH1969" i="4" s="1"/>
  <c r="BG1969" i="4" s="1"/>
  <c r="BF1969" i="4" s="1"/>
  <c r="BE1969" i="4" s="1"/>
  <c r="BL2093" i="4"/>
  <c r="BK2093" i="4" s="1"/>
  <c r="BJ2093" i="4" s="1"/>
  <c r="BI2093" i="4" s="1"/>
  <c r="BH2093" i="4" s="1"/>
  <c r="BG2093" i="4" s="1"/>
  <c r="BF2093" i="4" s="1"/>
  <c r="BE2093" i="4" s="1"/>
  <c r="BM2093" i="4"/>
  <c r="BM2036" i="4"/>
  <c r="BL2036" i="4"/>
  <c r="BK2036" i="4" s="1"/>
  <c r="BJ2036" i="4" s="1"/>
  <c r="BI2036" i="4" s="1"/>
  <c r="BH2036" i="4" s="1"/>
  <c r="BG2036" i="4" s="1"/>
  <c r="BF2036" i="4" s="1"/>
  <c r="BE2036" i="4" s="1"/>
  <c r="BM2292" i="4"/>
  <c r="BL2292" i="4" s="1"/>
  <c r="BK2292" i="4" s="1"/>
  <c r="BJ2292" i="4" s="1"/>
  <c r="BI2292" i="4" s="1"/>
  <c r="BH2292" i="4" s="1"/>
  <c r="BG2292" i="4" s="1"/>
  <c r="BF2292" i="4" s="1"/>
  <c r="BE2292" i="4" s="1"/>
  <c r="BM2167" i="4"/>
  <c r="BL2167" i="4"/>
  <c r="BK2167" i="4" s="1"/>
  <c r="BJ2167" i="4" s="1"/>
  <c r="BI2167" i="4" s="1"/>
  <c r="BH2167" i="4" s="1"/>
  <c r="BG2167" i="4" s="1"/>
  <c r="BF2167" i="4" s="1"/>
  <c r="BE2167" i="4" s="1"/>
  <c r="BM2452" i="4"/>
  <c r="BL2452" i="4"/>
  <c r="BK2452" i="4" s="1"/>
  <c r="BJ2452" i="4" s="1"/>
  <c r="BI2452" i="4" s="1"/>
  <c r="BH2452" i="4" s="1"/>
  <c r="BG2452" i="4" s="1"/>
  <c r="BF2452" i="4" s="1"/>
  <c r="BE2452" i="4" s="1"/>
  <c r="BM2446" i="4"/>
  <c r="BL2446" i="4" s="1"/>
  <c r="BK2446" i="4" s="1"/>
  <c r="BJ2446" i="4" s="1"/>
  <c r="BI2446" i="4" s="1"/>
  <c r="BH2446" i="4" s="1"/>
  <c r="BG2446" i="4" s="1"/>
  <c r="BF2446" i="4" s="1"/>
  <c r="BE2446" i="4" s="1"/>
  <c r="CV204" i="4"/>
  <c r="CU204" i="4"/>
  <c r="CT204" i="4" s="1"/>
  <c r="CS204" i="4" s="1"/>
  <c r="CR204" i="4" s="1"/>
  <c r="CQ204" i="4" s="1"/>
  <c r="CP204" i="4" s="1"/>
  <c r="CO204" i="4" s="1"/>
  <c r="CW204" i="4"/>
  <c r="BM1991" i="4"/>
  <c r="BL1991" i="4"/>
  <c r="BK1991" i="4" s="1"/>
  <c r="BJ1991" i="4" s="1"/>
  <c r="BI1991" i="4" s="1"/>
  <c r="BH1991" i="4" s="1"/>
  <c r="BG1991" i="4" s="1"/>
  <c r="BF1991" i="4" s="1"/>
  <c r="BE1991" i="4" s="1"/>
  <c r="BM2069" i="4"/>
  <c r="BL2069" i="4" s="1"/>
  <c r="BK2069" i="4" s="1"/>
  <c r="BJ2069" i="4" s="1"/>
  <c r="BI2069" i="4" s="1"/>
  <c r="BH2069" i="4" s="1"/>
  <c r="BG2069" i="4" s="1"/>
  <c r="BF2069" i="4" s="1"/>
  <c r="BE2069" i="4" s="1"/>
  <c r="BM2544" i="4"/>
  <c r="BL2544" i="4" s="1"/>
  <c r="BK2544" i="4" s="1"/>
  <c r="BJ2544" i="4" s="1"/>
  <c r="BI2544" i="4" s="1"/>
  <c r="BH2544" i="4" s="1"/>
  <c r="BG2544" i="4" s="1"/>
  <c r="BF2544" i="4" s="1"/>
  <c r="BE2544" i="4" s="1"/>
  <c r="CW86" i="4"/>
  <c r="CV86" i="4" s="1"/>
  <c r="CU86" i="4" s="1"/>
  <c r="CT86" i="4" s="1"/>
  <c r="CS86" i="4" s="1"/>
  <c r="CR86" i="4" s="1"/>
  <c r="CQ86" i="4" s="1"/>
  <c r="CP86" i="4" s="1"/>
  <c r="CO86" i="4" s="1"/>
  <c r="BM2200" i="4"/>
  <c r="BL2200" i="4"/>
  <c r="BK2200" i="4" s="1"/>
  <c r="BJ2200" i="4" s="1"/>
  <c r="BI2200" i="4" s="1"/>
  <c r="BH2200" i="4" s="1"/>
  <c r="BG2200" i="4" s="1"/>
  <c r="BF2200" i="4" s="1"/>
  <c r="BE2200" i="4" s="1"/>
  <c r="BM2075" i="4"/>
  <c r="BL2075" i="4"/>
  <c r="BK2075" i="4"/>
  <c r="BJ2075" i="4" s="1"/>
  <c r="BI2075" i="4" s="1"/>
  <c r="BH2075" i="4" s="1"/>
  <c r="BG2075" i="4" s="1"/>
  <c r="BF2075" i="4" s="1"/>
  <c r="BE2075" i="4" s="1"/>
  <c r="BM2420" i="4"/>
  <c r="BL2420" i="4" s="1"/>
  <c r="BK2420" i="4" s="1"/>
  <c r="BJ2420" i="4" s="1"/>
  <c r="BI2420" i="4" s="1"/>
  <c r="BH2420" i="4" s="1"/>
  <c r="BG2420" i="4" s="1"/>
  <c r="BF2420" i="4" s="1"/>
  <c r="BE2420" i="4" s="1"/>
  <c r="BM2258" i="4"/>
  <c r="BL2258" i="4" s="1"/>
  <c r="BK2258" i="4" s="1"/>
  <c r="BJ2258" i="4" s="1"/>
  <c r="BI2258" i="4" s="1"/>
  <c r="BH2258" i="4" s="1"/>
  <c r="BG2258" i="4" s="1"/>
  <c r="BF2258" i="4" s="1"/>
  <c r="BE2258" i="4" s="1"/>
  <c r="BL2678" i="4"/>
  <c r="BK2678" i="4" s="1"/>
  <c r="BJ2678" i="4" s="1"/>
  <c r="BI2678" i="4" s="1"/>
  <c r="BH2678" i="4" s="1"/>
  <c r="BG2678" i="4" s="1"/>
  <c r="BF2678" i="4" s="1"/>
  <c r="BE2678" i="4" s="1"/>
  <c r="BM2678" i="4"/>
  <c r="BD523" i="4"/>
  <c r="BC523" i="4"/>
  <c r="BB523" i="4"/>
  <c r="BM2648" i="4"/>
  <c r="BL2648" i="4" s="1"/>
  <c r="BK2648" i="4" s="1"/>
  <c r="BJ2648" i="4" s="1"/>
  <c r="BI2648" i="4" s="1"/>
  <c r="BH2648" i="4" s="1"/>
  <c r="BG2648" i="4" s="1"/>
  <c r="BF2648" i="4" s="1"/>
  <c r="BE2648" i="4" s="1"/>
  <c r="BM2466" i="4"/>
  <c r="BL2466" i="4" s="1"/>
  <c r="BK2466" i="4" s="1"/>
  <c r="BJ2466" i="4" s="1"/>
  <c r="BI2466" i="4" s="1"/>
  <c r="BH2466" i="4" s="1"/>
  <c r="BG2466" i="4" s="1"/>
  <c r="BF2466" i="4" s="1"/>
  <c r="BE2466" i="4" s="1"/>
  <c r="BM2329" i="4"/>
  <c r="BL2329" i="4" s="1"/>
  <c r="BK2329" i="4" s="1"/>
  <c r="BJ2329" i="4" s="1"/>
  <c r="BI2329" i="4" s="1"/>
  <c r="BH2329" i="4" s="1"/>
  <c r="BG2329" i="4" s="1"/>
  <c r="BF2329" i="4" s="1"/>
  <c r="BE2329" i="4" s="1"/>
  <c r="BM2585" i="4"/>
  <c r="BL2585" i="4" s="1"/>
  <c r="BK2585" i="4" s="1"/>
  <c r="BJ2585" i="4" s="1"/>
  <c r="BI2585" i="4" s="1"/>
  <c r="BH2585" i="4" s="1"/>
  <c r="BG2585" i="4" s="1"/>
  <c r="BF2585" i="4" s="1"/>
  <c r="BE2585" i="4" s="1"/>
  <c r="BM2713" i="4"/>
  <c r="BL2713" i="4" s="1"/>
  <c r="BK2713" i="4" s="1"/>
  <c r="BJ2713" i="4" s="1"/>
  <c r="BI2713" i="4" s="1"/>
  <c r="BH2713" i="4" s="1"/>
  <c r="BG2713" i="4" s="1"/>
  <c r="BF2713" i="4" s="1"/>
  <c r="BE2713" i="4" s="1"/>
  <c r="CW199" i="4"/>
  <c r="CV199" i="4" s="1"/>
  <c r="CU199" i="4" s="1"/>
  <c r="CT199" i="4" s="1"/>
  <c r="CS199" i="4" s="1"/>
  <c r="CR199" i="4" s="1"/>
  <c r="CQ199" i="4" s="1"/>
  <c r="CP199" i="4" s="1"/>
  <c r="CO199" i="4" s="1"/>
  <c r="CV59" i="4"/>
  <c r="CU59" i="4" s="1"/>
  <c r="CT59" i="4" s="1"/>
  <c r="CS59" i="4" s="1"/>
  <c r="CR59" i="4" s="1"/>
  <c r="CQ59" i="4" s="1"/>
  <c r="CP59" i="4" s="1"/>
  <c r="CO59" i="4" s="1"/>
  <c r="CW59" i="4"/>
  <c r="CW32" i="4"/>
  <c r="CV32" i="4" s="1"/>
  <c r="CU32" i="4" s="1"/>
  <c r="CT32" i="4" s="1"/>
  <c r="CS32" i="4" s="1"/>
  <c r="CR32" i="4" s="1"/>
  <c r="CQ32" i="4" s="1"/>
  <c r="CP32" i="4" s="1"/>
  <c r="CO32" i="4" s="1"/>
  <c r="BM697" i="4"/>
  <c r="BL697" i="4"/>
  <c r="BK697" i="4" s="1"/>
  <c r="BJ697" i="4" s="1"/>
  <c r="BI697" i="4" s="1"/>
  <c r="BH697" i="4" s="1"/>
  <c r="BG697" i="4" s="1"/>
  <c r="BF697" i="4" s="1"/>
  <c r="BE697" i="4" s="1"/>
  <c r="BB540" i="4"/>
  <c r="BC540" i="4"/>
  <c r="BD540" i="4"/>
  <c r="BM2234" i="4"/>
  <c r="BL2234" i="4" s="1"/>
  <c r="BK2234" i="4" s="1"/>
  <c r="BJ2234" i="4" s="1"/>
  <c r="BI2234" i="4" s="1"/>
  <c r="BH2234" i="4" s="1"/>
  <c r="BG2234" i="4" s="1"/>
  <c r="BF2234" i="4" s="1"/>
  <c r="BE2234" i="4" s="1"/>
  <c r="BM2310" i="4"/>
  <c r="BL2310" i="4"/>
  <c r="BK2310" i="4" s="1"/>
  <c r="BJ2310" i="4" s="1"/>
  <c r="BI2310" i="4" s="1"/>
  <c r="BH2310" i="4" s="1"/>
  <c r="BG2310" i="4" s="1"/>
  <c r="BF2310" i="4" s="1"/>
  <c r="BE2310" i="4" s="1"/>
  <c r="BM2566" i="4"/>
  <c r="BL2566" i="4" s="1"/>
  <c r="BK2566" i="4" s="1"/>
  <c r="BJ2566" i="4" s="1"/>
  <c r="BI2566" i="4" s="1"/>
  <c r="BH2566" i="4" s="1"/>
  <c r="BG2566" i="4" s="1"/>
  <c r="BF2566" i="4" s="1"/>
  <c r="BE2566" i="4" s="1"/>
  <c r="BM2429" i="4"/>
  <c r="BL2429" i="4" s="1"/>
  <c r="BK2429" i="4" s="1"/>
  <c r="BJ2429" i="4" s="1"/>
  <c r="BI2429" i="4" s="1"/>
  <c r="BH2429" i="4" s="1"/>
  <c r="BG2429" i="4" s="1"/>
  <c r="BF2429" i="4" s="1"/>
  <c r="BE2429" i="4" s="1"/>
  <c r="BM2654" i="4"/>
  <c r="BL2654" i="4" s="1"/>
  <c r="BK2654" i="4" s="1"/>
  <c r="BJ2654" i="4" s="1"/>
  <c r="BI2654" i="4" s="1"/>
  <c r="BH2654" i="4" s="1"/>
  <c r="BG2654" i="4" s="1"/>
  <c r="BF2654" i="4" s="1"/>
  <c r="BE2654" i="4" s="1"/>
  <c r="CW238" i="4"/>
  <c r="CV238" i="4" s="1"/>
  <c r="CU238" i="4" s="1"/>
  <c r="CT238" i="4" s="1"/>
  <c r="CS238" i="4" s="1"/>
  <c r="CR238" i="4" s="1"/>
  <c r="CQ238" i="4" s="1"/>
  <c r="CP238" i="4" s="1"/>
  <c r="CO238" i="4" s="1"/>
  <c r="BM2615" i="4"/>
  <c r="BL2615" i="4" s="1"/>
  <c r="BK2615" i="4" s="1"/>
  <c r="BJ2615" i="4" s="1"/>
  <c r="BI2615" i="4" s="1"/>
  <c r="BH2615" i="4" s="1"/>
  <c r="BG2615" i="4" s="1"/>
  <c r="BF2615" i="4" s="1"/>
  <c r="BE2615" i="4" s="1"/>
  <c r="CV145" i="4"/>
  <c r="CU145" i="4"/>
  <c r="CT145" i="4"/>
  <c r="CS145" i="4" s="1"/>
  <c r="CR145" i="4" s="1"/>
  <c r="CQ145" i="4" s="1"/>
  <c r="CP145" i="4" s="1"/>
  <c r="CO145" i="4" s="1"/>
  <c r="CW145" i="4"/>
  <c r="BD615" i="4"/>
  <c r="BB615" i="4"/>
  <c r="BC615" i="4"/>
  <c r="BC541" i="4"/>
  <c r="BB541" i="4"/>
  <c r="BD541" i="4"/>
  <c r="BB368" i="4"/>
  <c r="BA368" i="4" s="1"/>
  <c r="BC368" i="4"/>
  <c r="BD368" i="4"/>
  <c r="BL2475" i="4"/>
  <c r="BK2475" i="4"/>
  <c r="BJ2475" i="4" s="1"/>
  <c r="BI2475" i="4" s="1"/>
  <c r="BH2475" i="4" s="1"/>
  <c r="BG2475" i="4" s="1"/>
  <c r="BF2475" i="4" s="1"/>
  <c r="BE2475" i="4" s="1"/>
  <c r="BM2475" i="4"/>
  <c r="BM2410" i="4"/>
  <c r="BL2410" i="4" s="1"/>
  <c r="BK2410" i="4" s="1"/>
  <c r="BJ2410" i="4" s="1"/>
  <c r="BI2410" i="4" s="1"/>
  <c r="BH2410" i="4" s="1"/>
  <c r="BG2410" i="4" s="1"/>
  <c r="BF2410" i="4" s="1"/>
  <c r="BE2410" i="4" s="1"/>
  <c r="BM2644" i="4"/>
  <c r="BL2644" i="4" s="1"/>
  <c r="BK2644" i="4" s="1"/>
  <c r="BJ2644" i="4" s="1"/>
  <c r="BI2644" i="4" s="1"/>
  <c r="BH2644" i="4" s="1"/>
  <c r="BG2644" i="4" s="1"/>
  <c r="BF2644" i="4" s="1"/>
  <c r="BE2644" i="4" s="1"/>
  <c r="BM2529" i="4"/>
  <c r="BL2529" i="4" s="1"/>
  <c r="BK2529" i="4" s="1"/>
  <c r="BJ2529" i="4" s="1"/>
  <c r="BI2529" i="4" s="1"/>
  <c r="BH2529" i="4" s="1"/>
  <c r="BG2529" i="4" s="1"/>
  <c r="BF2529" i="4" s="1"/>
  <c r="BE2529" i="4" s="1"/>
  <c r="BK2754" i="4"/>
  <c r="BJ2754" i="4" s="1"/>
  <c r="BI2754" i="4" s="1"/>
  <c r="BH2754" i="4" s="1"/>
  <c r="BG2754" i="4" s="1"/>
  <c r="BF2754" i="4" s="1"/>
  <c r="BE2754" i="4" s="1"/>
  <c r="BM2754" i="4"/>
  <c r="BL2754" i="4"/>
  <c r="CW213" i="4"/>
  <c r="CV213" i="4" s="1"/>
  <c r="CU213" i="4" s="1"/>
  <c r="CT213" i="4" s="1"/>
  <c r="CS213" i="4" s="1"/>
  <c r="CR213" i="4" s="1"/>
  <c r="CQ213" i="4" s="1"/>
  <c r="CP213" i="4" s="1"/>
  <c r="CO213" i="4" s="1"/>
  <c r="CW82" i="4"/>
  <c r="CV82" i="4" s="1"/>
  <c r="CU82" i="4" s="1"/>
  <c r="CT82" i="4" s="1"/>
  <c r="CS82" i="4" s="1"/>
  <c r="CR82" i="4" s="1"/>
  <c r="CQ82" i="4" s="1"/>
  <c r="CP82" i="4" s="1"/>
  <c r="CO82" i="4" s="1"/>
  <c r="CW101" i="4"/>
  <c r="CV101" i="4" s="1"/>
  <c r="CU101" i="4" s="1"/>
  <c r="CT101" i="4" s="1"/>
  <c r="CS101" i="4" s="1"/>
  <c r="CR101" i="4" s="1"/>
  <c r="CQ101" i="4" s="1"/>
  <c r="CP101" i="4" s="1"/>
  <c r="CO101" i="4" s="1"/>
  <c r="BC628" i="4"/>
  <c r="BD628" i="4"/>
  <c r="BB628" i="4"/>
  <c r="BM622" i="4"/>
  <c r="BL622" i="4" s="1"/>
  <c r="BK622" i="4" s="1"/>
  <c r="BJ622" i="4" s="1"/>
  <c r="BI622" i="4" s="1"/>
  <c r="BH622" i="4" s="1"/>
  <c r="BG622" i="4" s="1"/>
  <c r="BF622" i="4" s="1"/>
  <c r="BE622" i="4" s="1"/>
  <c r="BM91" i="4"/>
  <c r="BL91" i="4" s="1"/>
  <c r="BK91" i="4" s="1"/>
  <c r="BJ91" i="4" s="1"/>
  <c r="BI91" i="4" s="1"/>
  <c r="BH91" i="4" s="1"/>
  <c r="BG91" i="4" s="1"/>
  <c r="BF91" i="4" s="1"/>
  <c r="BE91" i="4" s="1"/>
  <c r="CW29" i="4"/>
  <c r="CV29" i="4" s="1"/>
  <c r="CU29" i="4" s="1"/>
  <c r="CT29" i="4" s="1"/>
  <c r="CS29" i="4" s="1"/>
  <c r="CR29" i="4" s="1"/>
  <c r="CQ29" i="4" s="1"/>
  <c r="CP29" i="4" s="1"/>
  <c r="CO29" i="4" s="1"/>
  <c r="BM648" i="4"/>
  <c r="BL648" i="4" s="1"/>
  <c r="BK648" i="4" s="1"/>
  <c r="BJ648" i="4" s="1"/>
  <c r="BI648" i="4" s="1"/>
  <c r="BH648" i="4" s="1"/>
  <c r="BG648" i="4" s="1"/>
  <c r="BF648" i="4" s="1"/>
  <c r="BE648" i="4" s="1"/>
  <c r="BM503" i="4"/>
  <c r="BL503" i="4" s="1"/>
  <c r="BK503" i="4" s="1"/>
  <c r="BJ503" i="4" s="1"/>
  <c r="BI503" i="4" s="1"/>
  <c r="BH503" i="4" s="1"/>
  <c r="BG503" i="4" s="1"/>
  <c r="BF503" i="4" s="1"/>
  <c r="BE503" i="4" s="1"/>
  <c r="BM2214" i="4"/>
  <c r="BL2214" i="4" s="1"/>
  <c r="BK2214" i="4" s="1"/>
  <c r="BJ2214" i="4" s="1"/>
  <c r="BI2214" i="4" s="1"/>
  <c r="BH2214" i="4" s="1"/>
  <c r="BG2214" i="4" s="1"/>
  <c r="BF2214" i="4" s="1"/>
  <c r="BE2214" i="4" s="1"/>
  <c r="BM2601" i="4"/>
  <c r="BL2601" i="4" s="1"/>
  <c r="BK2601" i="4" s="1"/>
  <c r="BJ2601" i="4" s="1"/>
  <c r="BI2601" i="4" s="1"/>
  <c r="BH2601" i="4" s="1"/>
  <c r="BG2601" i="4" s="1"/>
  <c r="BF2601" i="4" s="1"/>
  <c r="BE2601" i="4" s="1"/>
  <c r="BL2546" i="4"/>
  <c r="BK2546" i="4" s="1"/>
  <c r="BJ2546" i="4" s="1"/>
  <c r="BI2546" i="4" s="1"/>
  <c r="BH2546" i="4" s="1"/>
  <c r="BG2546" i="4" s="1"/>
  <c r="BF2546" i="4" s="1"/>
  <c r="BE2546" i="4" s="1"/>
  <c r="BM2546" i="4"/>
  <c r="BM2409" i="4"/>
  <c r="BL2409" i="4" s="1"/>
  <c r="BK2409" i="4" s="1"/>
  <c r="BJ2409" i="4" s="1"/>
  <c r="BI2409" i="4" s="1"/>
  <c r="BH2409" i="4" s="1"/>
  <c r="BG2409" i="4" s="1"/>
  <c r="BF2409" i="4" s="1"/>
  <c r="BE2409" i="4" s="1"/>
  <c r="BL2634" i="4"/>
  <c r="BK2634" i="4" s="1"/>
  <c r="BJ2634" i="4" s="1"/>
  <c r="BI2634" i="4" s="1"/>
  <c r="BH2634" i="4" s="1"/>
  <c r="BG2634" i="4" s="1"/>
  <c r="BF2634" i="4" s="1"/>
  <c r="BE2634" i="4" s="1"/>
  <c r="BM2634" i="4"/>
  <c r="CW243" i="4"/>
  <c r="CV243" i="4" s="1"/>
  <c r="CU243" i="4" s="1"/>
  <c r="CT243" i="4" s="1"/>
  <c r="CS243" i="4" s="1"/>
  <c r="CR243" i="4" s="1"/>
  <c r="CQ243" i="4" s="1"/>
  <c r="CP243" i="4" s="1"/>
  <c r="CO243" i="4" s="1"/>
  <c r="BM2756" i="4"/>
  <c r="BL2756" i="4" s="1"/>
  <c r="BK2756" i="4" s="1"/>
  <c r="BJ2756" i="4" s="1"/>
  <c r="BI2756" i="4" s="1"/>
  <c r="BH2756" i="4" s="1"/>
  <c r="BG2756" i="4" s="1"/>
  <c r="BF2756" i="4" s="1"/>
  <c r="BE2756" i="4" s="1"/>
  <c r="CW153" i="4"/>
  <c r="CV153" i="4" s="1"/>
  <c r="CU153" i="4" s="1"/>
  <c r="CT153" i="4" s="1"/>
  <c r="CS153" i="4" s="1"/>
  <c r="CR153" i="4" s="1"/>
  <c r="CQ153" i="4" s="1"/>
  <c r="CP153" i="4" s="1"/>
  <c r="CO153" i="4" s="1"/>
  <c r="BM696" i="4"/>
  <c r="BL696" i="4" s="1"/>
  <c r="BK696" i="4" s="1"/>
  <c r="BJ696" i="4" s="1"/>
  <c r="BI696" i="4" s="1"/>
  <c r="BH696" i="4" s="1"/>
  <c r="BG696" i="4" s="1"/>
  <c r="BF696" i="4" s="1"/>
  <c r="BE696" i="4" s="1"/>
  <c r="BB634" i="4"/>
  <c r="BC634" i="4"/>
  <c r="BD634" i="4"/>
  <c r="BM431" i="4"/>
  <c r="BL431" i="4" s="1"/>
  <c r="BK431" i="4"/>
  <c r="BJ431" i="4" s="1"/>
  <c r="BI431" i="4" s="1"/>
  <c r="BH431" i="4" s="1"/>
  <c r="BG431" i="4" s="1"/>
  <c r="BF431" i="4" s="1"/>
  <c r="BE431" i="4" s="1"/>
  <c r="BM2282" i="4"/>
  <c r="BL2282" i="4"/>
  <c r="BK2282" i="4" s="1"/>
  <c r="BJ2282" i="4" s="1"/>
  <c r="BI2282" i="4" s="1"/>
  <c r="BH2282" i="4" s="1"/>
  <c r="BG2282" i="4" s="1"/>
  <c r="BF2282" i="4" s="1"/>
  <c r="BE2282" i="4" s="1"/>
  <c r="BM2358" i="4"/>
  <c r="BL2358" i="4" s="1"/>
  <c r="BK2358" i="4" s="1"/>
  <c r="BJ2358" i="4" s="1"/>
  <c r="BI2358" i="4" s="1"/>
  <c r="BH2358" i="4" s="1"/>
  <c r="BG2358" i="4" s="1"/>
  <c r="BF2358" i="4" s="1"/>
  <c r="BE2358" i="4" s="1"/>
  <c r="BM2645" i="4"/>
  <c r="BL2645" i="4"/>
  <c r="BK2645" i="4" s="1"/>
  <c r="BJ2645" i="4" s="1"/>
  <c r="BI2645" i="4" s="1"/>
  <c r="BH2645" i="4" s="1"/>
  <c r="BG2645" i="4" s="1"/>
  <c r="BF2645" i="4" s="1"/>
  <c r="BE2645" i="4" s="1"/>
  <c r="BM2477" i="4"/>
  <c r="BL2477" i="4" s="1"/>
  <c r="BK2477" i="4" s="1"/>
  <c r="BJ2477" i="4" s="1"/>
  <c r="BI2477" i="4" s="1"/>
  <c r="BH2477" i="4" s="1"/>
  <c r="BG2477" i="4" s="1"/>
  <c r="BF2477" i="4" s="1"/>
  <c r="BE2477" i="4" s="1"/>
  <c r="BM2702" i="4"/>
  <c r="BL2702" i="4" s="1"/>
  <c r="BK2702" i="4" s="1"/>
  <c r="BJ2702" i="4" s="1"/>
  <c r="BI2702" i="4" s="1"/>
  <c r="BH2702" i="4" s="1"/>
  <c r="BG2702" i="4" s="1"/>
  <c r="BF2702" i="4" s="1"/>
  <c r="BE2702" i="4" s="1"/>
  <c r="CW226" i="4"/>
  <c r="CV226" i="4" s="1"/>
  <c r="CU226" i="4" s="1"/>
  <c r="CT226" i="4" s="1"/>
  <c r="CS226" i="4" s="1"/>
  <c r="CR226" i="4" s="1"/>
  <c r="CQ226" i="4" s="1"/>
  <c r="CP226" i="4" s="1"/>
  <c r="CO226" i="4" s="1"/>
  <c r="BM2695" i="4"/>
  <c r="BL2695" i="4" s="1"/>
  <c r="BK2695" i="4" s="1"/>
  <c r="BJ2695" i="4" s="1"/>
  <c r="BI2695" i="4" s="1"/>
  <c r="BH2695" i="4" s="1"/>
  <c r="BG2695" i="4" s="1"/>
  <c r="BF2695" i="4" s="1"/>
  <c r="BE2695" i="4" s="1"/>
  <c r="CV127" i="4"/>
  <c r="CU127" i="4" s="1"/>
  <c r="CT127" i="4" s="1"/>
  <c r="CS127" i="4" s="1"/>
  <c r="CR127" i="4" s="1"/>
  <c r="CQ127" i="4" s="1"/>
  <c r="CP127" i="4" s="1"/>
  <c r="CO127" i="4" s="1"/>
  <c r="CW127" i="4"/>
  <c r="BM469" i="4"/>
  <c r="BL469" i="4" s="1"/>
  <c r="BK469" i="4" s="1"/>
  <c r="BJ469" i="4" s="1"/>
  <c r="BI469" i="4" s="1"/>
  <c r="BH469" i="4" s="1"/>
  <c r="BG469" i="4" s="1"/>
  <c r="BF469" i="4" s="1"/>
  <c r="BE469" i="4" s="1"/>
  <c r="BM473" i="4"/>
  <c r="BL473" i="4" s="1"/>
  <c r="BK473" i="4" s="1"/>
  <c r="BJ473" i="4" s="1"/>
  <c r="BI473" i="4" s="1"/>
  <c r="BH473" i="4" s="1"/>
  <c r="BG473" i="4" s="1"/>
  <c r="BF473" i="4" s="1"/>
  <c r="BE473" i="4" s="1"/>
  <c r="BB242" i="4"/>
  <c r="BC242" i="4"/>
  <c r="BD242" i="4"/>
  <c r="BM2539" i="4"/>
  <c r="BL2539" i="4"/>
  <c r="BK2539" i="4" s="1"/>
  <c r="BJ2539" i="4" s="1"/>
  <c r="BI2539" i="4" s="1"/>
  <c r="BH2539" i="4" s="1"/>
  <c r="BG2539" i="4" s="1"/>
  <c r="BF2539" i="4" s="1"/>
  <c r="BE2539" i="4" s="1"/>
  <c r="BL2426" i="4"/>
  <c r="BK2426" i="4"/>
  <c r="BJ2426" i="4" s="1"/>
  <c r="BI2426" i="4" s="1"/>
  <c r="BH2426" i="4" s="1"/>
  <c r="BG2426" i="4" s="1"/>
  <c r="BF2426" i="4" s="1"/>
  <c r="BE2426" i="4" s="1"/>
  <c r="BM2426" i="4"/>
  <c r="BM2676" i="4"/>
  <c r="BL2676" i="4" s="1"/>
  <c r="BK2676" i="4" s="1"/>
  <c r="BJ2676" i="4" s="1"/>
  <c r="BI2676" i="4" s="1"/>
  <c r="BH2676" i="4" s="1"/>
  <c r="BG2676" i="4" s="1"/>
  <c r="BF2676" i="4" s="1"/>
  <c r="BE2676" i="4" s="1"/>
  <c r="BM2545" i="4"/>
  <c r="BL2545" i="4" s="1"/>
  <c r="BK2545" i="4" s="1"/>
  <c r="BJ2545" i="4" s="1"/>
  <c r="BI2545" i="4" s="1"/>
  <c r="BH2545" i="4" s="1"/>
  <c r="BG2545" i="4" s="1"/>
  <c r="BF2545" i="4" s="1"/>
  <c r="BE2545" i="4" s="1"/>
  <c r="CW44" i="4"/>
  <c r="CV44" i="4" s="1"/>
  <c r="CU44" i="4" s="1"/>
  <c r="CT44" i="4" s="1"/>
  <c r="CS44" i="4" s="1"/>
  <c r="CR44" i="4" s="1"/>
  <c r="CQ44" i="4" s="1"/>
  <c r="CP44" i="4" s="1"/>
  <c r="CO44" i="4" s="1"/>
  <c r="CW209" i="4"/>
  <c r="CV209" i="4" s="1"/>
  <c r="CU209" i="4" s="1"/>
  <c r="CT209" i="4" s="1"/>
  <c r="CS209" i="4" s="1"/>
  <c r="CR209" i="4" s="1"/>
  <c r="CQ209" i="4" s="1"/>
  <c r="CP209" i="4" s="1"/>
  <c r="CO209" i="4" s="1"/>
  <c r="CW75" i="4"/>
  <c r="CV75" i="4" s="1"/>
  <c r="CU75" i="4" s="1"/>
  <c r="CT75" i="4" s="1"/>
  <c r="CS75" i="4" s="1"/>
  <c r="CR75" i="4" s="1"/>
  <c r="CQ75" i="4" s="1"/>
  <c r="CP75" i="4" s="1"/>
  <c r="CO75" i="4" s="1"/>
  <c r="CW87" i="4"/>
  <c r="CV87" i="4" s="1"/>
  <c r="CU87" i="4" s="1"/>
  <c r="CT87" i="4" s="1"/>
  <c r="CS87" i="4" s="1"/>
  <c r="CR87" i="4" s="1"/>
  <c r="CQ87" i="4" s="1"/>
  <c r="CP87" i="4" s="1"/>
  <c r="CO87" i="4" s="1"/>
  <c r="BM529" i="4"/>
  <c r="BL529" i="4" s="1"/>
  <c r="BK529" i="4" s="1"/>
  <c r="BJ529" i="4" s="1"/>
  <c r="BI529" i="4" s="1"/>
  <c r="BH529" i="4" s="1"/>
  <c r="BG529" i="4" s="1"/>
  <c r="BF529" i="4" s="1"/>
  <c r="BE529" i="4" s="1"/>
  <c r="BM536" i="4"/>
  <c r="BL536" i="4" s="1"/>
  <c r="BK536" i="4" s="1"/>
  <c r="BJ536" i="4" s="1"/>
  <c r="BI536" i="4" s="1"/>
  <c r="BH536" i="4" s="1"/>
  <c r="BG536" i="4" s="1"/>
  <c r="BF536" i="4" s="1"/>
  <c r="BE536" i="4" s="1"/>
  <c r="BC63" i="4"/>
  <c r="BD63" i="4"/>
  <c r="BB63" i="4"/>
  <c r="BM2687" i="4"/>
  <c r="BL2687" i="4" s="1"/>
  <c r="BK2687" i="4" s="1"/>
  <c r="BJ2687" i="4" s="1"/>
  <c r="BI2687" i="4" s="1"/>
  <c r="BH2687" i="4" s="1"/>
  <c r="BG2687" i="4" s="1"/>
  <c r="BF2687" i="4" s="1"/>
  <c r="BE2687" i="4" s="1"/>
  <c r="CW166" i="4"/>
  <c r="CV166" i="4"/>
  <c r="CU166" i="4" s="1"/>
  <c r="CT166" i="4" s="1"/>
  <c r="CS166" i="4" s="1"/>
  <c r="CR166" i="4" s="1"/>
  <c r="CQ166" i="4" s="1"/>
  <c r="CP166" i="4" s="1"/>
  <c r="CO166" i="4" s="1"/>
  <c r="CW95" i="4"/>
  <c r="CV95" i="4" s="1"/>
  <c r="CU95" i="4" s="1"/>
  <c r="CT95" i="4" s="1"/>
  <c r="CS95" i="4" s="1"/>
  <c r="CR95" i="4" s="1"/>
  <c r="CQ95" i="4" s="1"/>
  <c r="CP95" i="4" s="1"/>
  <c r="CO95" i="4" s="1"/>
  <c r="BM617" i="4"/>
  <c r="BL617" i="4"/>
  <c r="BK617" i="4" s="1"/>
  <c r="BJ617" i="4" s="1"/>
  <c r="BI617" i="4" s="1"/>
  <c r="BH617" i="4" s="1"/>
  <c r="BG617" i="4" s="1"/>
  <c r="BF617" i="4" s="1"/>
  <c r="BE617" i="4" s="1"/>
  <c r="BM640" i="4"/>
  <c r="BL640" i="4" s="1"/>
  <c r="BK640" i="4" s="1"/>
  <c r="BJ640" i="4" s="1"/>
  <c r="BI640" i="4" s="1"/>
  <c r="BH640" i="4" s="1"/>
  <c r="BG640" i="4" s="1"/>
  <c r="BF640" i="4" s="1"/>
  <c r="BE640" i="4" s="1"/>
  <c r="BM505" i="4"/>
  <c r="BL505" i="4" s="1"/>
  <c r="BK505" i="4" s="1"/>
  <c r="BJ505" i="4" s="1"/>
  <c r="BI505" i="4" s="1"/>
  <c r="BH505" i="4" s="1"/>
  <c r="BG505" i="4" s="1"/>
  <c r="BF505" i="4" s="1"/>
  <c r="BE505" i="4" s="1"/>
  <c r="BM449" i="4"/>
  <c r="BL449" i="4" s="1"/>
  <c r="BK449" i="4" s="1"/>
  <c r="BJ449" i="4" s="1"/>
  <c r="BI449" i="4" s="1"/>
  <c r="BH449" i="4" s="1"/>
  <c r="BG449" i="4" s="1"/>
  <c r="BF449" i="4" s="1"/>
  <c r="BE449" i="4" s="1"/>
  <c r="BM298" i="4"/>
  <c r="BL298" i="4" s="1"/>
  <c r="BK298" i="4" s="1"/>
  <c r="BJ298" i="4" s="1"/>
  <c r="BI298" i="4" s="1"/>
  <c r="BH298" i="4" s="1"/>
  <c r="BG298" i="4" s="1"/>
  <c r="BF298" i="4" s="1"/>
  <c r="BE298" i="4" s="1"/>
  <c r="BB237" i="4"/>
  <c r="BC237" i="4"/>
  <c r="BD237" i="4"/>
  <c r="CW189" i="4"/>
  <c r="CV189" i="4"/>
  <c r="CU189" i="4" s="1"/>
  <c r="CT189" i="4" s="1"/>
  <c r="CS189" i="4" s="1"/>
  <c r="CR189" i="4" s="1"/>
  <c r="CQ189" i="4" s="1"/>
  <c r="CP189" i="4" s="1"/>
  <c r="CO189" i="4" s="1"/>
  <c r="BM2755" i="4"/>
  <c r="BL2755" i="4" s="1"/>
  <c r="BK2755" i="4" s="1"/>
  <c r="BJ2755" i="4" s="1"/>
  <c r="BI2755" i="4" s="1"/>
  <c r="BH2755" i="4" s="1"/>
  <c r="BG2755" i="4" s="1"/>
  <c r="BF2755" i="4" s="1"/>
  <c r="BE2755" i="4" s="1"/>
  <c r="CW149" i="4"/>
  <c r="CV149" i="4" s="1"/>
  <c r="CU149" i="4" s="1"/>
  <c r="CT149" i="4" s="1"/>
  <c r="CS149" i="4" s="1"/>
  <c r="CR149" i="4" s="1"/>
  <c r="CQ149" i="4" s="1"/>
  <c r="CP149" i="4" s="1"/>
  <c r="CO149" i="4" s="1"/>
  <c r="CW37" i="4"/>
  <c r="CV37" i="4" s="1"/>
  <c r="CU37" i="4" s="1"/>
  <c r="CT37" i="4" s="1"/>
  <c r="CS37" i="4" s="1"/>
  <c r="CR37" i="4" s="1"/>
  <c r="CQ37" i="4" s="1"/>
  <c r="CP37" i="4" s="1"/>
  <c r="CO37" i="4" s="1"/>
  <c r="BM664" i="4"/>
  <c r="BL664" i="4" s="1"/>
  <c r="BK664" i="4" s="1"/>
  <c r="BJ664" i="4" s="1"/>
  <c r="BI664" i="4" s="1"/>
  <c r="BH664" i="4" s="1"/>
  <c r="BG664" i="4" s="1"/>
  <c r="BF664" i="4" s="1"/>
  <c r="BE664" i="4" s="1"/>
  <c r="BM593" i="4"/>
  <c r="BL593" i="4" s="1"/>
  <c r="BK593" i="4" s="1"/>
  <c r="BJ593" i="4" s="1"/>
  <c r="BI593" i="4" s="1"/>
  <c r="BH593" i="4" s="1"/>
  <c r="BG593" i="4" s="1"/>
  <c r="BF593" i="4" s="1"/>
  <c r="BE593" i="4" s="1"/>
  <c r="BM571" i="4"/>
  <c r="BL571" i="4" s="1"/>
  <c r="BK571" i="4" s="1"/>
  <c r="BJ571" i="4" s="1"/>
  <c r="BI571" i="4" s="1"/>
  <c r="BH571" i="4" s="1"/>
  <c r="BG571" i="4" s="1"/>
  <c r="BF571" i="4" s="1"/>
  <c r="BE571" i="4" s="1"/>
  <c r="BC447" i="4"/>
  <c r="BB447" i="4"/>
  <c r="BD447" i="4"/>
  <c r="BC285" i="4"/>
  <c r="BB285" i="4"/>
  <c r="BD285" i="4"/>
  <c r="BB135" i="4"/>
  <c r="BC135" i="4"/>
  <c r="BD135" i="4"/>
  <c r="BM257" i="4"/>
  <c r="BL257" i="4"/>
  <c r="BK257" i="4" s="1"/>
  <c r="BJ257" i="4" s="1"/>
  <c r="BI257" i="4" s="1"/>
  <c r="BH257" i="4" s="1"/>
  <c r="BG257" i="4" s="1"/>
  <c r="BF257" i="4" s="1"/>
  <c r="BE257" i="4" s="1"/>
  <c r="BD101" i="4"/>
  <c r="BB101" i="4"/>
  <c r="BC101" i="4"/>
  <c r="BM2667" i="4"/>
  <c r="BL2667" i="4"/>
  <c r="BK2667" i="4" s="1"/>
  <c r="BJ2667" i="4" s="1"/>
  <c r="BI2667" i="4" s="1"/>
  <c r="BH2667" i="4" s="1"/>
  <c r="BG2667" i="4" s="1"/>
  <c r="BF2667" i="4" s="1"/>
  <c r="BE2667" i="4" s="1"/>
  <c r="CW171" i="4"/>
  <c r="CV171" i="4"/>
  <c r="CU171" i="4" s="1"/>
  <c r="CT171" i="4" s="1"/>
  <c r="CS171" i="4" s="1"/>
  <c r="CR171" i="4" s="1"/>
  <c r="CQ171" i="4" s="1"/>
  <c r="CP171" i="4" s="1"/>
  <c r="CO171" i="4" s="1"/>
  <c r="CW105" i="4"/>
  <c r="CV105" i="4" s="1"/>
  <c r="CU105" i="4" s="1"/>
  <c r="CT105" i="4" s="1"/>
  <c r="CS105" i="4" s="1"/>
  <c r="CR105" i="4" s="1"/>
  <c r="CQ105" i="4" s="1"/>
  <c r="CP105" i="4" s="1"/>
  <c r="CO105" i="4" s="1"/>
  <c r="BC509" i="4"/>
  <c r="BB509" i="4"/>
  <c r="BA509" i="4" s="1"/>
  <c r="BD509" i="4"/>
  <c r="BC687" i="4"/>
  <c r="BB687" i="4"/>
  <c r="BD687" i="4"/>
  <c r="BB589" i="4"/>
  <c r="BC589" i="4"/>
  <c r="BD589" i="4"/>
  <c r="BM516" i="4"/>
  <c r="BL516" i="4" s="1"/>
  <c r="BK516" i="4" s="1"/>
  <c r="BJ516" i="4" s="1"/>
  <c r="BI516" i="4" s="1"/>
  <c r="BH516" i="4" s="1"/>
  <c r="BG516" i="4" s="1"/>
  <c r="BF516" i="4" s="1"/>
  <c r="BE516" i="4" s="1"/>
  <c r="BM333" i="4"/>
  <c r="BL333" i="4" s="1"/>
  <c r="BK333" i="4" s="1"/>
  <c r="BJ333" i="4" s="1"/>
  <c r="BI333" i="4" s="1"/>
  <c r="BH333" i="4" s="1"/>
  <c r="BG333" i="4" s="1"/>
  <c r="BF333" i="4" s="1"/>
  <c r="BE333" i="4" s="1"/>
  <c r="BB180" i="4"/>
  <c r="BC180" i="4"/>
  <c r="BD180" i="4"/>
  <c r="BD508" i="4"/>
  <c r="BB508" i="4"/>
  <c r="BC508" i="4"/>
  <c r="BM405" i="4"/>
  <c r="BL405" i="4" s="1"/>
  <c r="BK405" i="4" s="1"/>
  <c r="BJ405" i="4" s="1"/>
  <c r="BI405" i="4" s="1"/>
  <c r="BH405" i="4" s="1"/>
  <c r="BG405" i="4" s="1"/>
  <c r="BF405" i="4" s="1"/>
  <c r="BE405" i="4" s="1"/>
  <c r="BB137" i="4"/>
  <c r="BC137" i="4"/>
  <c r="BD137" i="4"/>
  <c r="BM25" i="4"/>
  <c r="BL25" i="4" s="1"/>
  <c r="BK25" i="4" s="1"/>
  <c r="BJ25" i="4" s="1"/>
  <c r="BI25" i="4" s="1"/>
  <c r="BH25" i="4" s="1"/>
  <c r="BG25" i="4" s="1"/>
  <c r="BF25" i="4" s="1"/>
  <c r="BE25" i="4" s="1"/>
  <c r="BM653" i="4"/>
  <c r="BL653" i="4" s="1"/>
  <c r="BK653" i="4" s="1"/>
  <c r="BJ653" i="4" s="1"/>
  <c r="BI653" i="4"/>
  <c r="BH653" i="4" s="1"/>
  <c r="BG653" i="4" s="1"/>
  <c r="BF653" i="4" s="1"/>
  <c r="BE653" i="4" s="1"/>
  <c r="BM435" i="4"/>
  <c r="BL435" i="4" s="1"/>
  <c r="BK435" i="4" s="1"/>
  <c r="BJ435" i="4" s="1"/>
  <c r="BI435" i="4" s="1"/>
  <c r="BH435" i="4" s="1"/>
  <c r="BG435" i="4" s="1"/>
  <c r="BF435" i="4" s="1"/>
  <c r="BE435" i="4" s="1"/>
  <c r="BM325" i="4"/>
  <c r="BL325" i="4" s="1"/>
  <c r="BK325" i="4" s="1"/>
  <c r="BJ325" i="4" s="1"/>
  <c r="BI325" i="4" s="1"/>
  <c r="BH325" i="4" s="1"/>
  <c r="BG325" i="4" s="1"/>
  <c r="BF325" i="4" s="1"/>
  <c r="BE325" i="4" s="1"/>
  <c r="BB184" i="4"/>
  <c r="BC184" i="4"/>
  <c r="BD184" i="4"/>
  <c r="BM685" i="4"/>
  <c r="BL685" i="4"/>
  <c r="BK685" i="4" s="1"/>
  <c r="BJ685" i="4" s="1"/>
  <c r="BI685" i="4" s="1"/>
  <c r="BH685" i="4" s="1"/>
  <c r="BG685" i="4" s="1"/>
  <c r="BF685" i="4" s="1"/>
  <c r="BE685" i="4" s="1"/>
  <c r="BM582" i="4"/>
  <c r="BL582" i="4" s="1"/>
  <c r="BK582" i="4" s="1"/>
  <c r="BJ582" i="4" s="1"/>
  <c r="BI582" i="4" s="1"/>
  <c r="BH582" i="4" s="1"/>
  <c r="BG582" i="4" s="1"/>
  <c r="BF582" i="4" s="1"/>
  <c r="BE582" i="4" s="1"/>
  <c r="BM466" i="4"/>
  <c r="BL466" i="4" s="1"/>
  <c r="BK466" i="4" s="1"/>
  <c r="BJ466" i="4" s="1"/>
  <c r="BI466" i="4" s="1"/>
  <c r="BH466" i="4" s="1"/>
  <c r="BG466" i="4" s="1"/>
  <c r="BF466" i="4" s="1"/>
  <c r="BE466" i="4" s="1"/>
  <c r="BM366" i="4"/>
  <c r="BL366" i="4" s="1"/>
  <c r="BK366" i="4" s="1"/>
  <c r="BJ366" i="4" s="1"/>
  <c r="BI366" i="4" s="1"/>
  <c r="BH366" i="4" s="1"/>
  <c r="BG366" i="4" s="1"/>
  <c r="BF366" i="4" s="1"/>
  <c r="BE366" i="4" s="1"/>
  <c r="BB312" i="4"/>
  <c r="BC312" i="4"/>
  <c r="BD312" i="4"/>
  <c r="BM273" i="4"/>
  <c r="BL273" i="4" s="1"/>
  <c r="BK273" i="4" s="1"/>
  <c r="BJ273" i="4" s="1"/>
  <c r="BI273" i="4" s="1"/>
  <c r="BH273" i="4" s="1"/>
  <c r="BG273" i="4" s="1"/>
  <c r="BF273" i="4" s="1"/>
  <c r="BE273" i="4" s="1"/>
  <c r="BM164" i="4"/>
  <c r="BL164" i="4" s="1"/>
  <c r="BK164" i="4" s="1"/>
  <c r="BJ164" i="4" s="1"/>
  <c r="BI164" i="4" s="1"/>
  <c r="BH164" i="4" s="1"/>
  <c r="BG164" i="4" s="1"/>
  <c r="BF164" i="4" s="1"/>
  <c r="BE164" i="4" s="1"/>
  <c r="BM138" i="4"/>
  <c r="BL138" i="4" s="1"/>
  <c r="BK138" i="4" s="1"/>
  <c r="BJ138" i="4" s="1"/>
  <c r="BI138" i="4" s="1"/>
  <c r="BH138" i="4" s="1"/>
  <c r="BG138" i="4" s="1"/>
  <c r="BF138" i="4" s="1"/>
  <c r="BE138" i="4" s="1"/>
  <c r="BM73" i="4"/>
  <c r="BL73" i="4" s="1"/>
  <c r="BK73" i="4" s="1"/>
  <c r="BJ73" i="4"/>
  <c r="BI73" i="4" s="1"/>
  <c r="BH73" i="4" s="1"/>
  <c r="BG73" i="4" s="1"/>
  <c r="BF73" i="4" s="1"/>
  <c r="BE73" i="4" s="1"/>
  <c r="BM643" i="4"/>
  <c r="BL643" i="4" s="1"/>
  <c r="BK643" i="4" s="1"/>
  <c r="BJ643" i="4" s="1"/>
  <c r="BI643" i="4" s="1"/>
  <c r="BH643" i="4" s="1"/>
  <c r="BG643" i="4" s="1"/>
  <c r="BF643" i="4" s="1"/>
  <c r="BE643" i="4" s="1"/>
  <c r="BM524" i="4"/>
  <c r="BL524" i="4" s="1"/>
  <c r="BK524" i="4" s="1"/>
  <c r="BJ524" i="4" s="1"/>
  <c r="BI524" i="4" s="1"/>
  <c r="BH524" i="4" s="1"/>
  <c r="BG524" i="4" s="1"/>
  <c r="BF524" i="4" s="1"/>
  <c r="BE524" i="4" s="1"/>
  <c r="BM411" i="4"/>
  <c r="BL411" i="4" s="1"/>
  <c r="BK411" i="4" s="1"/>
  <c r="BJ411" i="4" s="1"/>
  <c r="BI411" i="4" s="1"/>
  <c r="BH411" i="4" s="1"/>
  <c r="BG411" i="4" s="1"/>
  <c r="BF411" i="4" s="1"/>
  <c r="BE411" i="4" s="1"/>
  <c r="BM389" i="4"/>
  <c r="BL389" i="4" s="1"/>
  <c r="BK389" i="4" s="1"/>
  <c r="BJ389" i="4" s="1"/>
  <c r="BI389" i="4" s="1"/>
  <c r="BH389" i="4" s="1"/>
  <c r="BG389" i="4" s="1"/>
  <c r="BF389" i="4" s="1"/>
  <c r="BE389" i="4" s="1"/>
  <c r="BM207" i="4"/>
  <c r="BL207" i="4"/>
  <c r="BK207" i="4" s="1"/>
  <c r="BJ207" i="4" s="1"/>
  <c r="BI207" i="4" s="1"/>
  <c r="BH207" i="4" s="1"/>
  <c r="BG207" i="4" s="1"/>
  <c r="BF207" i="4" s="1"/>
  <c r="BE207" i="4" s="1"/>
  <c r="BM244" i="4"/>
  <c r="BL244" i="4" s="1"/>
  <c r="BK244" i="4" s="1"/>
  <c r="BJ244" i="4" s="1"/>
  <c r="BI244" i="4" s="1"/>
  <c r="BH244" i="4" s="1"/>
  <c r="BG244" i="4" s="1"/>
  <c r="BF244" i="4" s="1"/>
  <c r="BE244" i="4" s="1"/>
  <c r="BM140" i="4"/>
  <c r="BL140" i="4" s="1"/>
  <c r="BK140" i="4" s="1"/>
  <c r="BJ140" i="4" s="1"/>
  <c r="BI140" i="4" s="1"/>
  <c r="BH140" i="4" s="1"/>
  <c r="BG140" i="4" s="1"/>
  <c r="BF140" i="4" s="1"/>
  <c r="BE140" i="4" s="1"/>
  <c r="BM99" i="4"/>
  <c r="BL99" i="4" s="1"/>
  <c r="BK99" i="4" s="1"/>
  <c r="BJ99" i="4" s="1"/>
  <c r="BI99" i="4" s="1"/>
  <c r="BH99" i="4" s="1"/>
  <c r="BG99" i="4" s="1"/>
  <c r="BF99" i="4" s="1"/>
  <c r="BE99" i="4" s="1"/>
  <c r="BM404" i="4"/>
  <c r="BL404" i="4" s="1"/>
  <c r="BK404" i="4" s="1"/>
  <c r="BJ404" i="4" s="1"/>
  <c r="BI404" i="4" s="1"/>
  <c r="BH404" i="4" s="1"/>
  <c r="BG404" i="4"/>
  <c r="BF404" i="4" s="1"/>
  <c r="BE404" i="4" s="1"/>
  <c r="BM433" i="4"/>
  <c r="BL433" i="4" s="1"/>
  <c r="BK433" i="4" s="1"/>
  <c r="BJ433" i="4" s="1"/>
  <c r="BI433" i="4" s="1"/>
  <c r="BH433" i="4" s="1"/>
  <c r="BG433" i="4" s="1"/>
  <c r="BF433" i="4" s="1"/>
  <c r="BE433" i="4" s="1"/>
  <c r="BM376" i="4"/>
  <c r="BL376" i="4" s="1"/>
  <c r="BK376" i="4" s="1"/>
  <c r="BJ376" i="4" s="1"/>
  <c r="BI376" i="4" s="1"/>
  <c r="BH376" i="4" s="1"/>
  <c r="BG376" i="4" s="1"/>
  <c r="BF376" i="4" s="1"/>
  <c r="BE376" i="4" s="1"/>
  <c r="BM283" i="4"/>
  <c r="BL283" i="4" s="1"/>
  <c r="BK283" i="4" s="1"/>
  <c r="BJ283" i="4" s="1"/>
  <c r="BI283" i="4" s="1"/>
  <c r="BH283" i="4" s="1"/>
  <c r="BG283" i="4" s="1"/>
  <c r="BF283" i="4" s="1"/>
  <c r="BE283" i="4" s="1"/>
  <c r="BM206" i="4"/>
  <c r="BL206" i="4" s="1"/>
  <c r="BK206" i="4" s="1"/>
  <c r="BJ206" i="4" s="1"/>
  <c r="BI206" i="4" s="1"/>
  <c r="BH206" i="4" s="1"/>
  <c r="BG206" i="4" s="1"/>
  <c r="BF206" i="4" s="1"/>
  <c r="BE206" i="4" s="1"/>
  <c r="BM129" i="4"/>
  <c r="BL129" i="4" s="1"/>
  <c r="BK129" i="4" s="1"/>
  <c r="BJ129" i="4" s="1"/>
  <c r="BI129" i="4" s="1"/>
  <c r="BH129" i="4" s="1"/>
  <c r="BG129" i="4" s="1"/>
  <c r="BF129" i="4" s="1"/>
  <c r="BE129" i="4" s="1"/>
  <c r="BM77" i="4"/>
  <c r="BL77" i="4" s="1"/>
  <c r="BK77" i="4" s="1"/>
  <c r="BJ77" i="4" s="1"/>
  <c r="BI77" i="4" s="1"/>
  <c r="BH77" i="4" s="1"/>
  <c r="BG77" i="4" s="1"/>
  <c r="BF77" i="4" s="1"/>
  <c r="BE77" i="4" s="1"/>
  <c r="BB362" i="4"/>
  <c r="BC362" i="4"/>
  <c r="BD362" i="4"/>
  <c r="BC292" i="4"/>
  <c r="BB292" i="4"/>
  <c r="BD292" i="4"/>
  <c r="BM226" i="4"/>
  <c r="BL226" i="4" s="1"/>
  <c r="BK226" i="4" s="1"/>
  <c r="BJ226" i="4" s="1"/>
  <c r="BI226" i="4" s="1"/>
  <c r="BH226" i="4" s="1"/>
  <c r="BG226" i="4" s="1"/>
  <c r="BF226" i="4" s="1"/>
  <c r="BE226" i="4" s="1"/>
  <c r="BB141" i="4"/>
  <c r="BA141" i="4" s="1"/>
  <c r="BC141" i="4"/>
  <c r="BD141" i="4"/>
  <c r="BM60" i="4"/>
  <c r="BL60" i="4" s="1"/>
  <c r="BK60" i="4" s="1"/>
  <c r="BJ60" i="4" s="1"/>
  <c r="BI60" i="4" s="1"/>
  <c r="BH60" i="4" s="1"/>
  <c r="BG60" i="4" s="1"/>
  <c r="BF60" i="4" s="1"/>
  <c r="BE60" i="4" s="1"/>
  <c r="BM396" i="4"/>
  <c r="BL396" i="4"/>
  <c r="BK396" i="4" s="1"/>
  <c r="BJ396" i="4" s="1"/>
  <c r="BI396" i="4" s="1"/>
  <c r="BH396" i="4" s="1"/>
  <c r="BG396" i="4" s="1"/>
  <c r="BF396" i="4" s="1"/>
  <c r="BE396" i="4" s="1"/>
  <c r="BM360" i="4"/>
  <c r="BL360" i="4"/>
  <c r="BK360" i="4" s="1"/>
  <c r="BJ360" i="4" s="1"/>
  <c r="BI360" i="4" s="1"/>
  <c r="BH360" i="4" s="1"/>
  <c r="BG360" i="4" s="1"/>
  <c r="BF360" i="4" s="1"/>
  <c r="BE360" i="4" s="1"/>
  <c r="BM287" i="4"/>
  <c r="BL287" i="4"/>
  <c r="BK287" i="4" s="1"/>
  <c r="BJ287" i="4" s="1"/>
  <c r="BI287" i="4" s="1"/>
  <c r="BH287" i="4" s="1"/>
  <c r="BG287" i="4" s="1"/>
  <c r="BF287" i="4" s="1"/>
  <c r="BE287" i="4" s="1"/>
  <c r="BM253" i="4"/>
  <c r="BL253" i="4" s="1"/>
  <c r="BK253" i="4" s="1"/>
  <c r="BJ253" i="4" s="1"/>
  <c r="BI253" i="4" s="1"/>
  <c r="BH253" i="4" s="1"/>
  <c r="BG253" i="4" s="1"/>
  <c r="BF253" i="4" s="1"/>
  <c r="BE253" i="4" s="1"/>
  <c r="BM221" i="4"/>
  <c r="BL221" i="4" s="1"/>
  <c r="BK221" i="4" s="1"/>
  <c r="BJ221" i="4" s="1"/>
  <c r="BI221" i="4" s="1"/>
  <c r="BH221" i="4" s="1"/>
  <c r="BG221" i="4" s="1"/>
  <c r="BF221" i="4" s="1"/>
  <c r="BE221" i="4" s="1"/>
  <c r="BM79" i="4"/>
  <c r="BL79" i="4" s="1"/>
  <c r="BK79" i="4" s="1"/>
  <c r="BJ79" i="4" s="1"/>
  <c r="BI79" i="4" s="1"/>
  <c r="BH79" i="4" s="1"/>
  <c r="BG79" i="4" s="1"/>
  <c r="BF79" i="4" s="1"/>
  <c r="BE79" i="4" s="1"/>
  <c r="BM69" i="4"/>
  <c r="BL69" i="4" s="1"/>
  <c r="BK69" i="4" s="1"/>
  <c r="BJ69" i="4" s="1"/>
  <c r="BI69" i="4" s="1"/>
  <c r="BH69" i="4" s="1"/>
  <c r="BG69" i="4" s="1"/>
  <c r="BF69" i="4" s="1"/>
  <c r="BE69" i="4" s="1"/>
  <c r="BM21" i="4"/>
  <c r="BL21" i="4"/>
  <c r="BK21" i="4" s="1"/>
  <c r="BJ21" i="4" s="1"/>
  <c r="BI21" i="4" s="1"/>
  <c r="BH21" i="4" s="1"/>
  <c r="BG21" i="4" s="1"/>
  <c r="BF21" i="4" s="1"/>
  <c r="BE21" i="4" s="1"/>
  <c r="AH304" i="4"/>
  <c r="AB21" i="4"/>
  <c r="AA21" i="4"/>
  <c r="AE249" i="4"/>
  <c r="AD249" i="4"/>
  <c r="AB327" i="4"/>
  <c r="AA327" i="4"/>
  <c r="AH200" i="4"/>
  <c r="AJ286" i="4"/>
  <c r="AI286" i="4"/>
  <c r="AK286" i="4"/>
  <c r="AC600" i="4"/>
  <c r="J600" i="4"/>
  <c r="AF600" i="4"/>
  <c r="AE643" i="4"/>
  <c r="AD643" i="4"/>
  <c r="AB36" i="4"/>
  <c r="AA36" i="4"/>
  <c r="AH330" i="4"/>
  <c r="AA177" i="4"/>
  <c r="AB177" i="4"/>
  <c r="AB102" i="4"/>
  <c r="AA102" i="4"/>
  <c r="AB429" i="4"/>
  <c r="AA429" i="4"/>
  <c r="AH321" i="4"/>
  <c r="AJ39" i="4"/>
  <c r="AI39" i="4"/>
  <c r="AK39" i="4"/>
  <c r="AF634" i="4"/>
  <c r="AC634" i="4"/>
  <c r="K634" i="4"/>
  <c r="J614" i="4"/>
  <c r="AF614" i="4"/>
  <c r="AC614" i="4"/>
  <c r="AJ161" i="4"/>
  <c r="AK161" i="4"/>
  <c r="AI161" i="4"/>
  <c r="AH161" i="4" s="1"/>
  <c r="AA623" i="4"/>
  <c r="AV623" i="4" s="1"/>
  <c r="AW623" i="4" s="1"/>
  <c r="BM2694" i="4"/>
  <c r="BL2694" i="4" s="1"/>
  <c r="BK2694" i="4" s="1"/>
  <c r="BJ2694" i="4" s="1"/>
  <c r="BI2694" i="4" s="1"/>
  <c r="BH2694" i="4" s="1"/>
  <c r="BG2694" i="4" s="1"/>
  <c r="BF2694" i="4" s="1"/>
  <c r="BE2694" i="4" s="1"/>
  <c r="BM561" i="4"/>
  <c r="BL561" i="4" s="1"/>
  <c r="BK561" i="4" s="1"/>
  <c r="BJ561" i="4" s="1"/>
  <c r="BI561" i="4" s="1"/>
  <c r="BH561" i="4" s="1"/>
  <c r="BG561" i="4" s="1"/>
  <c r="BF561" i="4" s="1"/>
  <c r="BE561" i="4" s="1"/>
  <c r="BM2020" i="4"/>
  <c r="BL2020" i="4"/>
  <c r="BK2020" i="4" s="1"/>
  <c r="BJ2020" i="4" s="1"/>
  <c r="BI2020" i="4" s="1"/>
  <c r="BH2020" i="4" s="1"/>
  <c r="BG2020" i="4" s="1"/>
  <c r="BF2020" i="4" s="1"/>
  <c r="BE2020" i="4" s="1"/>
  <c r="BM2079" i="4"/>
  <c r="BL2079" i="4"/>
  <c r="BK2079" i="4" s="1"/>
  <c r="BJ2079" i="4" s="1"/>
  <c r="BI2079" i="4" s="1"/>
  <c r="BH2079" i="4" s="1"/>
  <c r="BG2079" i="4" s="1"/>
  <c r="BF2079" i="4" s="1"/>
  <c r="BE2079" i="4" s="1"/>
  <c r="BM2138" i="4"/>
  <c r="BL2138" i="4"/>
  <c r="BK2138" i="4" s="1"/>
  <c r="BJ2138" i="4" s="1"/>
  <c r="BI2138" i="4" s="1"/>
  <c r="BH2138" i="4" s="1"/>
  <c r="BG2138" i="4" s="1"/>
  <c r="BF2138" i="4" s="1"/>
  <c r="BE2138" i="4" s="1"/>
  <c r="BM2111" i="4"/>
  <c r="BL2111" i="4" s="1"/>
  <c r="BK2111" i="4" s="1"/>
  <c r="BJ2111" i="4" s="1"/>
  <c r="BI2111" i="4" s="1"/>
  <c r="BH2111" i="4" s="1"/>
  <c r="BG2111" i="4" s="1"/>
  <c r="BF2111" i="4" s="1"/>
  <c r="BE2111" i="4" s="1"/>
  <c r="BM2268" i="4"/>
  <c r="BL2268" i="4"/>
  <c r="BK2268" i="4" s="1"/>
  <c r="BJ2268" i="4" s="1"/>
  <c r="BI2268" i="4" s="1"/>
  <c r="BH2268" i="4" s="1"/>
  <c r="BG2268" i="4" s="1"/>
  <c r="BF2268" i="4" s="1"/>
  <c r="BE2268" i="4" s="1"/>
  <c r="BM2044" i="4"/>
  <c r="BL2044" i="4"/>
  <c r="BK2044" i="4" s="1"/>
  <c r="BJ2044" i="4" s="1"/>
  <c r="BI2044" i="4" s="1"/>
  <c r="BH2044" i="4" s="1"/>
  <c r="BG2044" i="4" s="1"/>
  <c r="BF2044" i="4" s="1"/>
  <c r="BE2044" i="4" s="1"/>
  <c r="BM2253" i="4"/>
  <c r="BL2253" i="4"/>
  <c r="BK2253" i="4"/>
  <c r="BJ2253" i="4" s="1"/>
  <c r="BI2253" i="4" s="1"/>
  <c r="BH2253" i="4" s="1"/>
  <c r="BG2253" i="4" s="1"/>
  <c r="BF2253" i="4" s="1"/>
  <c r="BE2253" i="4" s="1"/>
  <c r="BM1999" i="4"/>
  <c r="BL1999" i="4"/>
  <c r="BK1999" i="4" s="1"/>
  <c r="BJ1999" i="4" s="1"/>
  <c r="BI1999" i="4" s="1"/>
  <c r="BH1999" i="4" s="1"/>
  <c r="BG1999" i="4" s="1"/>
  <c r="BF1999" i="4" s="1"/>
  <c r="BE1999" i="4" s="1"/>
  <c r="BM2101" i="4"/>
  <c r="BL2101" i="4"/>
  <c r="BK2101" i="4" s="1"/>
  <c r="BJ2101" i="4" s="1"/>
  <c r="BI2101" i="4" s="1"/>
  <c r="BH2101" i="4" s="1"/>
  <c r="BG2101" i="4" s="1"/>
  <c r="BF2101" i="4" s="1"/>
  <c r="BE2101" i="4" s="1"/>
  <c r="BM1960" i="4"/>
  <c r="BL1960" i="4" s="1"/>
  <c r="BK1960" i="4" s="1"/>
  <c r="BJ1960" i="4" s="1"/>
  <c r="BI1960" i="4" s="1"/>
  <c r="BH1960" i="4" s="1"/>
  <c r="BG1960" i="4" s="1"/>
  <c r="BF1960" i="4" s="1"/>
  <c r="BE1960" i="4" s="1"/>
  <c r="BM2328" i="4"/>
  <c r="BL2328" i="4"/>
  <c r="BK2328" i="4" s="1"/>
  <c r="BJ2328" i="4" s="1"/>
  <c r="BI2328" i="4" s="1"/>
  <c r="BH2328" i="4" s="1"/>
  <c r="BG2328" i="4" s="1"/>
  <c r="BF2328" i="4" s="1"/>
  <c r="BE2328" i="4" s="1"/>
  <c r="BM2208" i="4"/>
  <c r="BL2208" i="4" s="1"/>
  <c r="BK2208" i="4" s="1"/>
  <c r="BJ2208" i="4" s="1"/>
  <c r="BI2208" i="4" s="1"/>
  <c r="BH2208" i="4" s="1"/>
  <c r="BG2208" i="4" s="1"/>
  <c r="BF2208" i="4" s="1"/>
  <c r="BE2208" i="4" s="1"/>
  <c r="BM2083" i="4"/>
  <c r="BL2083" i="4" s="1"/>
  <c r="BK2083" i="4" s="1"/>
  <c r="BJ2083" i="4" s="1"/>
  <c r="BI2083" i="4" s="1"/>
  <c r="BH2083" i="4" s="1"/>
  <c r="BG2083" i="4" s="1"/>
  <c r="BF2083" i="4" s="1"/>
  <c r="BE2083" i="4" s="1"/>
  <c r="BM2463" i="4"/>
  <c r="BL2463" i="4" s="1"/>
  <c r="BK2463" i="4" s="1"/>
  <c r="BJ2463" i="4" s="1"/>
  <c r="BI2463" i="4" s="1"/>
  <c r="BH2463" i="4" s="1"/>
  <c r="BG2463" i="4" s="1"/>
  <c r="BF2463" i="4" s="1"/>
  <c r="BE2463" i="4" s="1"/>
  <c r="BM2290" i="4"/>
  <c r="BL2290" i="4"/>
  <c r="BK2290" i="4" s="1"/>
  <c r="BJ2290" i="4" s="1"/>
  <c r="BI2290" i="4" s="1"/>
  <c r="BH2290" i="4" s="1"/>
  <c r="BG2290" i="4" s="1"/>
  <c r="BF2290" i="4" s="1"/>
  <c r="BE2290" i="4" s="1"/>
  <c r="BM2710" i="4"/>
  <c r="BL2710" i="4" s="1"/>
  <c r="BK2710" i="4" s="1"/>
  <c r="BJ2710" i="4" s="1"/>
  <c r="BI2710" i="4" s="1"/>
  <c r="BH2710" i="4" s="1"/>
  <c r="BG2710" i="4" s="1"/>
  <c r="BF2710" i="4" s="1"/>
  <c r="BE2710" i="4" s="1"/>
  <c r="BM388" i="4"/>
  <c r="BL388" i="4" s="1"/>
  <c r="BK388" i="4" s="1"/>
  <c r="BJ388" i="4" s="1"/>
  <c r="BI388" i="4" s="1"/>
  <c r="BH388" i="4" s="1"/>
  <c r="BG388" i="4" s="1"/>
  <c r="BF388" i="4" s="1"/>
  <c r="BE388" i="4" s="1"/>
  <c r="BM1994" i="4"/>
  <c r="BL1994" i="4" s="1"/>
  <c r="BK1994" i="4" s="1"/>
  <c r="BJ1994" i="4" s="1"/>
  <c r="BI1994" i="4" s="1"/>
  <c r="BH1994" i="4" s="1"/>
  <c r="BG1994" i="4" s="1"/>
  <c r="BF1994" i="4" s="1"/>
  <c r="BE1994" i="4" s="1"/>
  <c r="BM2225" i="4"/>
  <c r="BL2225" i="4" s="1"/>
  <c r="BK2225" i="4" s="1"/>
  <c r="BJ2225" i="4" s="1"/>
  <c r="BI2225" i="4" s="1"/>
  <c r="BH2225" i="4" s="1"/>
  <c r="BG2225" i="4" s="1"/>
  <c r="BF2225" i="4" s="1"/>
  <c r="BE2225" i="4" s="1"/>
  <c r="BL2436" i="4"/>
  <c r="BK2436" i="4" s="1"/>
  <c r="BJ2436" i="4" s="1"/>
  <c r="BI2436" i="4" s="1"/>
  <c r="BH2436" i="4" s="1"/>
  <c r="BG2436" i="4" s="1"/>
  <c r="BF2436" i="4" s="1"/>
  <c r="BE2436" i="4" s="1"/>
  <c r="BM2436" i="4"/>
  <c r="BM2148" i="4"/>
  <c r="BL2148" i="4" s="1"/>
  <c r="BK2148" i="4" s="1"/>
  <c r="BJ2148" i="4" s="1"/>
  <c r="BI2148" i="4" s="1"/>
  <c r="BH2148" i="4" s="1"/>
  <c r="BG2148" i="4" s="1"/>
  <c r="BF2148" i="4" s="1"/>
  <c r="BE2148" i="4" s="1"/>
  <c r="BM2403" i="4"/>
  <c r="BL2403" i="4" s="1"/>
  <c r="BK2403" i="4" s="1"/>
  <c r="BJ2403" i="4" s="1"/>
  <c r="BI2403" i="4" s="1"/>
  <c r="BH2403" i="4" s="1"/>
  <c r="BG2403" i="4" s="1"/>
  <c r="BF2403" i="4" s="1"/>
  <c r="BE2403" i="4" s="1"/>
  <c r="BM2279" i="4"/>
  <c r="BL2279" i="4" s="1"/>
  <c r="BK2279" i="4" s="1"/>
  <c r="BJ2279" i="4" s="1"/>
  <c r="BI2279" i="4" s="1"/>
  <c r="BH2279" i="4" s="1"/>
  <c r="BG2279" i="4" s="1"/>
  <c r="BF2279" i="4" s="1"/>
  <c r="BE2279" i="4" s="1"/>
  <c r="BM2146" i="4"/>
  <c r="BL2146" i="4"/>
  <c r="BK2146" i="4" s="1"/>
  <c r="BJ2146" i="4" s="1"/>
  <c r="BI2146" i="4" s="1"/>
  <c r="BH2146" i="4" s="1"/>
  <c r="BG2146" i="4" s="1"/>
  <c r="BF2146" i="4" s="1"/>
  <c r="BE2146" i="4" s="1"/>
  <c r="BM2501" i="4"/>
  <c r="BL2501" i="4"/>
  <c r="BK2501" i="4" s="1"/>
  <c r="BJ2501" i="4" s="1"/>
  <c r="BI2501" i="4" s="1"/>
  <c r="BH2501" i="4" s="1"/>
  <c r="BG2501" i="4" s="1"/>
  <c r="BF2501" i="4" s="1"/>
  <c r="BE2501" i="4" s="1"/>
  <c r="CW7" i="4"/>
  <c r="CV7" i="4" s="1"/>
  <c r="CU7" i="4" s="1"/>
  <c r="CT7" i="4" s="1"/>
  <c r="CS7" i="4" s="1"/>
  <c r="CR7" i="4" s="1"/>
  <c r="CQ7" i="4" s="1"/>
  <c r="CP7" i="4" s="1"/>
  <c r="CO7" i="4" s="1"/>
  <c r="BM2067" i="4"/>
  <c r="BL2067" i="4"/>
  <c r="BK2067" i="4" s="1"/>
  <c r="BJ2067" i="4" s="1"/>
  <c r="BI2067" i="4" s="1"/>
  <c r="BH2067" i="4" s="1"/>
  <c r="BG2067" i="4" s="1"/>
  <c r="BF2067" i="4" s="1"/>
  <c r="BE2067" i="4" s="1"/>
  <c r="BM2025" i="4"/>
  <c r="BL2025" i="4" s="1"/>
  <c r="BK2025" i="4" s="1"/>
  <c r="BJ2025" i="4" s="1"/>
  <c r="BI2025" i="4" s="1"/>
  <c r="BH2025" i="4" s="1"/>
  <c r="BG2025" i="4" s="1"/>
  <c r="BF2025" i="4" s="1"/>
  <c r="BE2025" i="4" s="1"/>
  <c r="BM2416" i="4"/>
  <c r="BL2416" i="4" s="1"/>
  <c r="BK2416" i="4" s="1"/>
  <c r="BJ2416" i="4" s="1"/>
  <c r="BI2416" i="4" s="1"/>
  <c r="BH2416" i="4" s="1"/>
  <c r="BG2416" i="4"/>
  <c r="BF2416" i="4" s="1"/>
  <c r="BE2416" i="4" s="1"/>
  <c r="BM2088" i="4"/>
  <c r="BL2088" i="4"/>
  <c r="BK2088" i="4" s="1"/>
  <c r="BJ2088" i="4" s="1"/>
  <c r="BI2088" i="4" s="1"/>
  <c r="BH2088" i="4" s="1"/>
  <c r="BG2088" i="4" s="1"/>
  <c r="BF2088" i="4" s="1"/>
  <c r="BE2088" i="4" s="1"/>
  <c r="BM2467" i="4"/>
  <c r="BL2467" i="4" s="1"/>
  <c r="BK2467" i="4" s="1"/>
  <c r="BJ2467" i="4" s="1"/>
  <c r="BI2467" i="4" s="1"/>
  <c r="BH2467" i="4" s="1"/>
  <c r="BG2467" i="4" s="1"/>
  <c r="BF2467" i="4" s="1"/>
  <c r="BE2467" i="4" s="1"/>
  <c r="BM2219" i="4"/>
  <c r="BL2219" i="4" s="1"/>
  <c r="BK2219" i="4" s="1"/>
  <c r="BJ2219" i="4" s="1"/>
  <c r="BI2219" i="4" s="1"/>
  <c r="BH2219" i="4" s="1"/>
  <c r="BG2219" i="4" s="1"/>
  <c r="BF2219" i="4" s="1"/>
  <c r="BE2219" i="4" s="1"/>
  <c r="BM2086" i="4"/>
  <c r="BL2086" i="4" s="1"/>
  <c r="BK2086" i="4" s="1"/>
  <c r="BJ2086" i="4" s="1"/>
  <c r="BI2086" i="4" s="1"/>
  <c r="BH2086" i="4" s="1"/>
  <c r="BG2086" i="4" s="1"/>
  <c r="BF2086" i="4" s="1"/>
  <c r="BE2086" i="4" s="1"/>
  <c r="BL2620" i="4"/>
  <c r="BK2620" i="4" s="1"/>
  <c r="BJ2620" i="4" s="1"/>
  <c r="BI2620" i="4" s="1"/>
  <c r="BH2620" i="4" s="1"/>
  <c r="BG2620" i="4" s="1"/>
  <c r="BF2620" i="4" s="1"/>
  <c r="BE2620" i="4" s="1"/>
  <c r="BM2620" i="4"/>
  <c r="BM2759" i="4"/>
  <c r="BL2759" i="4"/>
  <c r="BK2759" i="4" s="1"/>
  <c r="BJ2759" i="4" s="1"/>
  <c r="BI2759" i="4" s="1"/>
  <c r="BH2759" i="4" s="1"/>
  <c r="BG2759" i="4" s="1"/>
  <c r="BF2759" i="4" s="1"/>
  <c r="BE2759" i="4" s="1"/>
  <c r="BM2061" i="4"/>
  <c r="BL2061" i="4" s="1"/>
  <c r="BK2061" i="4" s="1"/>
  <c r="BJ2061" i="4" s="1"/>
  <c r="BI2061" i="4" s="1"/>
  <c r="BH2061" i="4" s="1"/>
  <c r="BG2061" i="4" s="1"/>
  <c r="BF2061" i="4" s="1"/>
  <c r="BE2061" i="4" s="1"/>
  <c r="BM2277" i="4"/>
  <c r="BL2277" i="4" s="1"/>
  <c r="BK2277" i="4" s="1"/>
  <c r="BJ2277" i="4" s="1"/>
  <c r="BI2277" i="4" s="1"/>
  <c r="BH2277" i="4" s="1"/>
  <c r="BG2277" i="4" s="1"/>
  <c r="BF2277" i="4" s="1"/>
  <c r="BE2277" i="4" s="1"/>
  <c r="BM2004" i="4"/>
  <c r="BL2004" i="4" s="1"/>
  <c r="BK2004" i="4" s="1"/>
  <c r="BJ2004" i="4" s="1"/>
  <c r="BI2004" i="4" s="1"/>
  <c r="BH2004" i="4" s="1"/>
  <c r="BG2004" i="4" s="1"/>
  <c r="BF2004" i="4" s="1"/>
  <c r="BE2004" i="4" s="1"/>
  <c r="BM2508" i="4"/>
  <c r="BL2508" i="4" s="1"/>
  <c r="BK2508" i="4" s="1"/>
  <c r="BJ2508" i="4" s="1"/>
  <c r="BI2508" i="4" s="1"/>
  <c r="BH2508" i="4" s="1"/>
  <c r="BG2508" i="4" s="1"/>
  <c r="BF2508" i="4" s="1"/>
  <c r="BE2508" i="4" s="1"/>
  <c r="BL2252" i="4"/>
  <c r="BK2252" i="4" s="1"/>
  <c r="BJ2252" i="4" s="1"/>
  <c r="BI2252" i="4" s="1"/>
  <c r="BH2252" i="4" s="1"/>
  <c r="BG2252" i="4" s="1"/>
  <c r="BF2252" i="4" s="1"/>
  <c r="BE2252" i="4" s="1"/>
  <c r="BM2252" i="4"/>
  <c r="BM2127" i="4"/>
  <c r="BL2127" i="4" s="1"/>
  <c r="BK2127" i="4" s="1"/>
  <c r="BJ2127" i="4" s="1"/>
  <c r="BI2127" i="4" s="1"/>
  <c r="BH2127" i="4" s="1"/>
  <c r="BG2127" i="4" s="1"/>
  <c r="BF2127" i="4" s="1"/>
  <c r="BE2127" i="4" s="1"/>
  <c r="BM2312" i="4"/>
  <c r="BL2312" i="4" s="1"/>
  <c r="BK2312" i="4" s="1"/>
  <c r="BJ2312" i="4" s="1"/>
  <c r="BI2312" i="4" s="1"/>
  <c r="BH2312" i="4" s="1"/>
  <c r="BG2312" i="4" s="1"/>
  <c r="BF2312" i="4" s="1"/>
  <c r="BE2312" i="4" s="1"/>
  <c r="BM2598" i="4"/>
  <c r="BL2598" i="4"/>
  <c r="BK2598" i="4"/>
  <c r="BJ2598" i="4" s="1"/>
  <c r="BI2598" i="4" s="1"/>
  <c r="BH2598" i="4" s="1"/>
  <c r="BG2598" i="4" s="1"/>
  <c r="BF2598" i="4" s="1"/>
  <c r="BE2598" i="4" s="1"/>
  <c r="CW244" i="4"/>
  <c r="CV244" i="4" s="1"/>
  <c r="CU244" i="4" s="1"/>
  <c r="CT244" i="4" s="1"/>
  <c r="CS244" i="4" s="1"/>
  <c r="CR244" i="4" s="1"/>
  <c r="CQ244" i="4" s="1"/>
  <c r="CP244" i="4" s="1"/>
  <c r="CO244" i="4" s="1"/>
  <c r="CW3" i="4"/>
  <c r="CV3" i="4" s="1"/>
  <c r="CU3" i="4"/>
  <c r="CT3" i="4" s="1"/>
  <c r="CS3" i="4" s="1"/>
  <c r="CR3" i="4" s="1"/>
  <c r="CQ3" i="4" s="1"/>
  <c r="CP3" i="4" s="1"/>
  <c r="CO3" i="4" s="1"/>
  <c r="BM2006" i="4"/>
  <c r="BL2006" i="4" s="1"/>
  <c r="BK2006" i="4" s="1"/>
  <c r="BJ2006" i="4" s="1"/>
  <c r="BI2006" i="4" s="1"/>
  <c r="BH2006" i="4" s="1"/>
  <c r="BG2006" i="4" s="1"/>
  <c r="BF2006" i="4" s="1"/>
  <c r="BE2006" i="4" s="1"/>
  <c r="BM2273" i="4"/>
  <c r="BL2273" i="4" s="1"/>
  <c r="BK2273" i="4" s="1"/>
  <c r="BJ2273" i="4" s="1"/>
  <c r="BI2273" i="4" s="1"/>
  <c r="BH2273" i="4" s="1"/>
  <c r="BG2273" i="4" s="1"/>
  <c r="BF2273" i="4" s="1"/>
  <c r="BE2273" i="4" s="1"/>
  <c r="BM2471" i="4"/>
  <c r="BL2471" i="4" s="1"/>
  <c r="BK2471" i="4" s="1"/>
  <c r="BJ2471" i="4" s="1"/>
  <c r="BI2471" i="4" s="1"/>
  <c r="BH2471" i="4" s="1"/>
  <c r="BG2471" i="4" s="1"/>
  <c r="BF2471" i="4" s="1"/>
  <c r="BE2471" i="4" s="1"/>
  <c r="BM2160" i="4"/>
  <c r="BL2160" i="4"/>
  <c r="BK2160" i="4" s="1"/>
  <c r="BJ2160" i="4" s="1"/>
  <c r="BI2160" i="4" s="1"/>
  <c r="BH2160" i="4" s="1"/>
  <c r="BG2160" i="4" s="1"/>
  <c r="BF2160" i="4" s="1"/>
  <c r="BE2160" i="4" s="1"/>
  <c r="BL2456" i="4"/>
  <c r="BK2456" i="4" s="1"/>
  <c r="BJ2456" i="4" s="1"/>
  <c r="BI2456" i="4" s="1"/>
  <c r="BH2456" i="4" s="1"/>
  <c r="BG2456" i="4" s="1"/>
  <c r="BF2456" i="4" s="1"/>
  <c r="BE2456" i="4" s="1"/>
  <c r="BM2456" i="4"/>
  <c r="BM2291" i="4"/>
  <c r="BL2291" i="4" s="1"/>
  <c r="BK2291" i="4" s="1"/>
  <c r="BJ2291" i="4"/>
  <c r="BI2291" i="4" s="1"/>
  <c r="BH2291" i="4" s="1"/>
  <c r="BG2291" i="4" s="1"/>
  <c r="BF2291" i="4" s="1"/>
  <c r="BE2291" i="4" s="1"/>
  <c r="BM2158" i="4"/>
  <c r="BL2158" i="4" s="1"/>
  <c r="BK2158" i="4" s="1"/>
  <c r="BJ2158" i="4" s="1"/>
  <c r="BI2158" i="4" s="1"/>
  <c r="BH2158" i="4" s="1"/>
  <c r="BG2158" i="4" s="1"/>
  <c r="BF2158" i="4" s="1"/>
  <c r="BE2158" i="4" s="1"/>
  <c r="BM2549" i="4"/>
  <c r="BL2549" i="4"/>
  <c r="BK2549" i="4" s="1"/>
  <c r="BJ2549" i="4" s="1"/>
  <c r="BI2549" i="4" s="1"/>
  <c r="BH2549" i="4" s="1"/>
  <c r="BG2549" i="4" s="1"/>
  <c r="BF2549" i="4" s="1"/>
  <c r="BE2549" i="4" s="1"/>
  <c r="BM657" i="4"/>
  <c r="BL657" i="4" s="1"/>
  <c r="BK657" i="4" s="1"/>
  <c r="BJ657" i="4" s="1"/>
  <c r="BI657" i="4" s="1"/>
  <c r="BH657" i="4" s="1"/>
  <c r="BG657" i="4" s="1"/>
  <c r="BF657" i="4" s="1"/>
  <c r="BE657" i="4" s="1"/>
  <c r="BM2027" i="4"/>
  <c r="BL2027" i="4"/>
  <c r="BK2027" i="4" s="1"/>
  <c r="BJ2027" i="4" s="1"/>
  <c r="BI2027" i="4" s="1"/>
  <c r="BH2027" i="4" s="1"/>
  <c r="BG2027" i="4" s="1"/>
  <c r="BF2027" i="4" s="1"/>
  <c r="BE2027" i="4" s="1"/>
  <c r="BM2001" i="4"/>
  <c r="BL2001" i="4"/>
  <c r="BK2001" i="4"/>
  <c r="BJ2001" i="4" s="1"/>
  <c r="BI2001" i="4" s="1"/>
  <c r="BH2001" i="4" s="1"/>
  <c r="BG2001" i="4" s="1"/>
  <c r="BF2001" i="4" s="1"/>
  <c r="BE2001" i="4" s="1"/>
  <c r="BM2221" i="4"/>
  <c r="BL2221" i="4"/>
  <c r="BK2221" i="4"/>
  <c r="BJ2221" i="4" s="1"/>
  <c r="BI2221" i="4" s="1"/>
  <c r="BH2221" i="4" s="1"/>
  <c r="BG2221" i="4" s="1"/>
  <c r="BF2221" i="4" s="1"/>
  <c r="BE2221" i="4" s="1"/>
  <c r="BM2068" i="4"/>
  <c r="BL2068" i="4" s="1"/>
  <c r="BK2068" i="4" s="1"/>
  <c r="BJ2068" i="4" s="1"/>
  <c r="BI2068" i="4" s="1"/>
  <c r="BH2068" i="4" s="1"/>
  <c r="BG2068" i="4" s="1"/>
  <c r="BF2068" i="4" s="1"/>
  <c r="BE2068" i="4" s="1"/>
  <c r="BM2412" i="4"/>
  <c r="BL2412" i="4"/>
  <c r="BK2412" i="4" s="1"/>
  <c r="BJ2412" i="4" s="1"/>
  <c r="BI2412" i="4" s="1"/>
  <c r="BH2412" i="4" s="1"/>
  <c r="BG2412" i="4" s="1"/>
  <c r="BF2412" i="4" s="1"/>
  <c r="BE2412" i="4" s="1"/>
  <c r="BM2199" i="4"/>
  <c r="BL2199" i="4" s="1"/>
  <c r="BK2199" i="4" s="1"/>
  <c r="BJ2199" i="4" s="1"/>
  <c r="BI2199" i="4" s="1"/>
  <c r="BH2199" i="4" s="1"/>
  <c r="BG2199" i="4" s="1"/>
  <c r="BF2199" i="4" s="1"/>
  <c r="BE2199" i="4" s="1"/>
  <c r="BM2641" i="4"/>
  <c r="BL2641" i="4"/>
  <c r="BK2641" i="4" s="1"/>
  <c r="BJ2641" i="4" s="1"/>
  <c r="BI2641" i="4" s="1"/>
  <c r="BH2641" i="4" s="1"/>
  <c r="BG2641" i="4" s="1"/>
  <c r="BF2641" i="4" s="1"/>
  <c r="BE2641" i="4" s="1"/>
  <c r="BM2574" i="4"/>
  <c r="BL2574" i="4" s="1"/>
  <c r="BK2574" i="4" s="1"/>
  <c r="BJ2574" i="4" s="1"/>
  <c r="BI2574" i="4" s="1"/>
  <c r="BH2574" i="4" s="1"/>
  <c r="BG2574" i="4" s="1"/>
  <c r="BF2574" i="4" s="1"/>
  <c r="BE2574" i="4" s="1"/>
  <c r="BM2631" i="4"/>
  <c r="BL2631" i="4" s="1"/>
  <c r="BK2631" i="4" s="1"/>
  <c r="BJ2631" i="4" s="1"/>
  <c r="BI2631" i="4" s="1"/>
  <c r="BH2631" i="4" s="1"/>
  <c r="BG2631" i="4" s="1"/>
  <c r="BF2631" i="4" s="1"/>
  <c r="BE2631" i="4" s="1"/>
  <c r="BM2021" i="4"/>
  <c r="BL2021" i="4"/>
  <c r="BK2021" i="4" s="1"/>
  <c r="BJ2021" i="4" s="1"/>
  <c r="BI2021" i="4" s="1"/>
  <c r="BH2021" i="4" s="1"/>
  <c r="BG2021" i="4" s="1"/>
  <c r="BF2021" i="4" s="1"/>
  <c r="BE2021" i="4" s="1"/>
  <c r="BM2197" i="4"/>
  <c r="BL2197" i="4"/>
  <c r="BK2197" i="4" s="1"/>
  <c r="BJ2197" i="4" s="1"/>
  <c r="BI2197" i="4"/>
  <c r="BH2197" i="4" s="1"/>
  <c r="BG2197" i="4" s="1"/>
  <c r="BF2197" i="4" s="1"/>
  <c r="BE2197" i="4" s="1"/>
  <c r="BM1984" i="4"/>
  <c r="BL1984" i="4" s="1"/>
  <c r="BK1984" i="4" s="1"/>
  <c r="BJ1984" i="4" s="1"/>
  <c r="BI1984" i="4" s="1"/>
  <c r="BH1984" i="4" s="1"/>
  <c r="BG1984" i="4" s="1"/>
  <c r="BF1984" i="4" s="1"/>
  <c r="BE1984" i="4" s="1"/>
  <c r="BM2424" i="4"/>
  <c r="BL2424" i="4"/>
  <c r="BK2424" i="4" s="1"/>
  <c r="BJ2424" i="4" s="1"/>
  <c r="BI2424" i="4" s="1"/>
  <c r="BH2424" i="4" s="1"/>
  <c r="BG2424" i="4" s="1"/>
  <c r="BF2424" i="4" s="1"/>
  <c r="BE2424" i="4" s="1"/>
  <c r="BM2232" i="4"/>
  <c r="BL2232" i="4" s="1"/>
  <c r="BK2232" i="4" s="1"/>
  <c r="BJ2232" i="4" s="1"/>
  <c r="BI2232" i="4" s="1"/>
  <c r="BH2232" i="4" s="1"/>
  <c r="BG2232" i="4" s="1"/>
  <c r="BF2232" i="4" s="1"/>
  <c r="BE2232" i="4" s="1"/>
  <c r="BM2107" i="4"/>
  <c r="BL2107" i="4"/>
  <c r="BK2107" i="4" s="1"/>
  <c r="BJ2107" i="4" s="1"/>
  <c r="BI2107" i="4" s="1"/>
  <c r="BH2107" i="4" s="1"/>
  <c r="BG2107" i="4" s="1"/>
  <c r="BF2107" i="4" s="1"/>
  <c r="BE2107" i="4" s="1"/>
  <c r="BM2576" i="4"/>
  <c r="BL2576" i="4" s="1"/>
  <c r="BK2576" i="4" s="1"/>
  <c r="BJ2576" i="4" s="1"/>
  <c r="BI2576" i="4" s="1"/>
  <c r="BH2576" i="4" s="1"/>
  <c r="BG2576" i="4" s="1"/>
  <c r="BF2576" i="4" s="1"/>
  <c r="BE2576" i="4" s="1"/>
  <c r="BM2640" i="4"/>
  <c r="BL2640" i="4" s="1"/>
  <c r="BK2640" i="4" s="1"/>
  <c r="BJ2640" i="4" s="1"/>
  <c r="BI2640" i="4" s="1"/>
  <c r="BH2640" i="4" s="1"/>
  <c r="BG2640" i="4" s="1"/>
  <c r="BF2640" i="4" s="1"/>
  <c r="BE2640" i="4" s="1"/>
  <c r="BM2709" i="4"/>
  <c r="BL2709" i="4" s="1"/>
  <c r="BK2709" i="4" s="1"/>
  <c r="BJ2709" i="4" s="1"/>
  <c r="BI2709" i="4" s="1"/>
  <c r="BH2709" i="4" s="1"/>
  <c r="BG2709" i="4" s="1"/>
  <c r="BF2709" i="4" s="1"/>
  <c r="BE2709" i="4" s="1"/>
  <c r="BM66" i="4"/>
  <c r="BL66" i="4" s="1"/>
  <c r="BK66" i="4" s="1"/>
  <c r="BJ66" i="4" s="1"/>
  <c r="BI66" i="4" s="1"/>
  <c r="BH66" i="4" s="1"/>
  <c r="BG66" i="4" s="1"/>
  <c r="BF66" i="4" s="1"/>
  <c r="BE66" i="4" s="1"/>
  <c r="BM2583" i="4"/>
  <c r="BL2583" i="4" s="1"/>
  <c r="BK2583" i="4" s="1"/>
  <c r="BJ2583" i="4" s="1"/>
  <c r="BI2583" i="4" s="1"/>
  <c r="BH2583" i="4" s="1"/>
  <c r="BG2583" i="4" s="1"/>
  <c r="BF2583" i="4" s="1"/>
  <c r="BE2583" i="4" s="1"/>
  <c r="BM2498" i="4"/>
  <c r="BL2498" i="4"/>
  <c r="BK2498" i="4" s="1"/>
  <c r="BJ2498" i="4" s="1"/>
  <c r="BI2498" i="4" s="1"/>
  <c r="BH2498" i="4" s="1"/>
  <c r="BG2498" i="4" s="1"/>
  <c r="BF2498" i="4" s="1"/>
  <c r="BE2498" i="4" s="1"/>
  <c r="BM2361" i="4"/>
  <c r="BL2361" i="4" s="1"/>
  <c r="BK2361" i="4" s="1"/>
  <c r="BJ2361" i="4" s="1"/>
  <c r="BI2361" i="4" s="1"/>
  <c r="BH2361" i="4" s="1"/>
  <c r="BG2361" i="4" s="1"/>
  <c r="BF2361" i="4" s="1"/>
  <c r="BE2361" i="4" s="1"/>
  <c r="BM2728" i="4"/>
  <c r="BL2728" i="4" s="1"/>
  <c r="BK2728" i="4" s="1"/>
  <c r="BJ2728" i="4" s="1"/>
  <c r="BI2728" i="4" s="1"/>
  <c r="BH2728" i="4" s="1"/>
  <c r="BG2728" i="4" s="1"/>
  <c r="BF2728" i="4" s="1"/>
  <c r="BE2728" i="4" s="1"/>
  <c r="BM2745" i="4"/>
  <c r="BL2745" i="4" s="1"/>
  <c r="BK2745" i="4" s="1"/>
  <c r="BJ2745" i="4" s="1"/>
  <c r="BI2745" i="4" s="1"/>
  <c r="BH2745" i="4" s="1"/>
  <c r="BG2745" i="4" s="1"/>
  <c r="BF2745" i="4" s="1"/>
  <c r="BE2745" i="4" s="1"/>
  <c r="CW186" i="4"/>
  <c r="CV186" i="4" s="1"/>
  <c r="CU186" i="4" s="1"/>
  <c r="CT186" i="4" s="1"/>
  <c r="CS186" i="4" s="1"/>
  <c r="CR186" i="4" s="1"/>
  <c r="CQ186" i="4" s="1"/>
  <c r="CP186" i="4" s="1"/>
  <c r="CO186" i="4" s="1"/>
  <c r="CW172" i="4"/>
  <c r="CV172" i="4" s="1"/>
  <c r="CU172" i="4" s="1"/>
  <c r="CT172" i="4" s="1"/>
  <c r="CS172" i="4" s="1"/>
  <c r="CR172" i="4" s="1"/>
  <c r="CQ172" i="4" s="1"/>
  <c r="CP172" i="4" s="1"/>
  <c r="CO172" i="4" s="1"/>
  <c r="CW21" i="4"/>
  <c r="CV21" i="4" s="1"/>
  <c r="CU21" i="4" s="1"/>
  <c r="CT21" i="4" s="1"/>
  <c r="CS21" i="4" s="1"/>
  <c r="CR21" i="4" s="1"/>
  <c r="CQ21" i="4" s="1"/>
  <c r="CP21" i="4" s="1"/>
  <c r="CO21" i="4" s="1"/>
  <c r="BC684" i="4"/>
  <c r="BB684" i="4"/>
  <c r="BD684" i="4"/>
  <c r="BB272" i="4"/>
  <c r="BC272" i="4"/>
  <c r="BD272" i="4"/>
  <c r="BM2266" i="4"/>
  <c r="BL2266" i="4"/>
  <c r="BK2266" i="4"/>
  <c r="BJ2266" i="4" s="1"/>
  <c r="BI2266" i="4" s="1"/>
  <c r="BH2266" i="4"/>
  <c r="BG2266" i="4" s="1"/>
  <c r="BF2266" i="4" s="1"/>
  <c r="BE2266" i="4" s="1"/>
  <c r="BM2342" i="4"/>
  <c r="BL2342" i="4" s="1"/>
  <c r="BK2342" i="4" s="1"/>
  <c r="BJ2342" i="4" s="1"/>
  <c r="BI2342" i="4" s="1"/>
  <c r="BH2342" i="4" s="1"/>
  <c r="BG2342" i="4" s="1"/>
  <c r="BF2342" i="4" s="1"/>
  <c r="BE2342" i="4" s="1"/>
  <c r="BM2613" i="4"/>
  <c r="BL2613" i="4" s="1"/>
  <c r="BK2613" i="4" s="1"/>
  <c r="BJ2613" i="4" s="1"/>
  <c r="BI2613" i="4" s="1"/>
  <c r="BH2613" i="4" s="1"/>
  <c r="BG2613" i="4" s="1"/>
  <c r="BF2613" i="4" s="1"/>
  <c r="BE2613" i="4" s="1"/>
  <c r="BM2461" i="4"/>
  <c r="BL2461" i="4" s="1"/>
  <c r="BK2461" i="4" s="1"/>
  <c r="BJ2461" i="4" s="1"/>
  <c r="BI2461" i="4" s="1"/>
  <c r="BH2461" i="4" s="1"/>
  <c r="BG2461" i="4" s="1"/>
  <c r="BF2461" i="4" s="1"/>
  <c r="BE2461" i="4" s="1"/>
  <c r="BM2686" i="4"/>
  <c r="BL2686" i="4" s="1"/>
  <c r="BK2686" i="4" s="1"/>
  <c r="BJ2686" i="4" s="1"/>
  <c r="BI2686" i="4" s="1"/>
  <c r="BH2686" i="4" s="1"/>
  <c r="BG2686" i="4" s="1"/>
  <c r="BF2686" i="4" s="1"/>
  <c r="BE2686" i="4" s="1"/>
  <c r="CW230" i="4"/>
  <c r="CV230" i="4"/>
  <c r="CU230" i="4"/>
  <c r="CT230" i="4" s="1"/>
  <c r="CS230" i="4" s="1"/>
  <c r="CR230" i="4" s="1"/>
  <c r="CQ230" i="4" s="1"/>
  <c r="CP230" i="4" s="1"/>
  <c r="CO230" i="4" s="1"/>
  <c r="BG2671" i="4"/>
  <c r="BF2671" i="4" s="1"/>
  <c r="BE2671" i="4" s="1"/>
  <c r="BM2671" i="4"/>
  <c r="BL2671" i="4" s="1"/>
  <c r="BK2671" i="4" s="1"/>
  <c r="BJ2671" i="4" s="1"/>
  <c r="BI2671" i="4" s="1"/>
  <c r="BH2671" i="4" s="1"/>
  <c r="CW132" i="4"/>
  <c r="CV132" i="4" s="1"/>
  <c r="CU132" i="4" s="1"/>
  <c r="CT132" i="4"/>
  <c r="CS132" i="4" s="1"/>
  <c r="CR132" i="4" s="1"/>
  <c r="CQ132" i="4" s="1"/>
  <c r="CP132" i="4" s="1"/>
  <c r="CO132" i="4" s="1"/>
  <c r="BD631" i="4"/>
  <c r="BB631" i="4"/>
  <c r="BC631" i="4"/>
  <c r="BM581" i="4"/>
  <c r="BL581" i="4"/>
  <c r="BK581" i="4" s="1"/>
  <c r="BJ581" i="4" s="1"/>
  <c r="BI581" i="4" s="1"/>
  <c r="BH581" i="4" s="1"/>
  <c r="BG581" i="4" s="1"/>
  <c r="BF581" i="4" s="1"/>
  <c r="BE581" i="4" s="1"/>
  <c r="BM311" i="4"/>
  <c r="BL311" i="4"/>
  <c r="BK311" i="4" s="1"/>
  <c r="BJ311" i="4" s="1"/>
  <c r="BI311" i="4" s="1"/>
  <c r="BH311" i="4" s="1"/>
  <c r="BG311" i="4" s="1"/>
  <c r="BF311" i="4" s="1"/>
  <c r="BE311" i="4" s="1"/>
  <c r="BG2672" i="4"/>
  <c r="BF2672" i="4" s="1"/>
  <c r="BE2672" i="4" s="1"/>
  <c r="BM2672" i="4"/>
  <c r="BL2672" i="4"/>
  <c r="BK2672" i="4" s="1"/>
  <c r="BJ2672" i="4" s="1"/>
  <c r="BI2672" i="4" s="1"/>
  <c r="BH2672" i="4" s="1"/>
  <c r="BM2442" i="4"/>
  <c r="BL2442" i="4" s="1"/>
  <c r="BK2442" i="4" s="1"/>
  <c r="BJ2442" i="4" s="1"/>
  <c r="BI2442" i="4" s="1"/>
  <c r="BH2442" i="4" s="1"/>
  <c r="BG2442" i="4" s="1"/>
  <c r="BF2442" i="4" s="1"/>
  <c r="BE2442" i="4" s="1"/>
  <c r="BM2305" i="4"/>
  <c r="BL2305" i="4" s="1"/>
  <c r="BK2305" i="4" s="1"/>
  <c r="BJ2305" i="4" s="1"/>
  <c r="BI2305" i="4" s="1"/>
  <c r="BH2305" i="4" s="1"/>
  <c r="BG2305" i="4" s="1"/>
  <c r="BF2305" i="4" s="1"/>
  <c r="BE2305" i="4" s="1"/>
  <c r="BM2561" i="4"/>
  <c r="BL2561" i="4"/>
  <c r="BK2561" i="4" s="1"/>
  <c r="BJ2561" i="4" s="1"/>
  <c r="BI2561" i="4" s="1"/>
  <c r="BH2561" i="4" s="1"/>
  <c r="BG2561" i="4" s="1"/>
  <c r="BF2561" i="4" s="1"/>
  <c r="BE2561" i="4" s="1"/>
  <c r="BK2689" i="4"/>
  <c r="BJ2689" i="4" s="1"/>
  <c r="BI2689" i="4" s="1"/>
  <c r="BH2689" i="4" s="1"/>
  <c r="BG2689" i="4" s="1"/>
  <c r="BF2689" i="4" s="1"/>
  <c r="BE2689" i="4" s="1"/>
  <c r="BM2689" i="4"/>
  <c r="BL2689" i="4" s="1"/>
  <c r="CW205" i="4"/>
  <c r="CV205" i="4" s="1"/>
  <c r="CU205" i="4" s="1"/>
  <c r="CT205" i="4" s="1"/>
  <c r="CS205" i="4" s="1"/>
  <c r="CR205" i="4" s="1"/>
  <c r="CQ205" i="4" s="1"/>
  <c r="CP205" i="4" s="1"/>
  <c r="CO205" i="4" s="1"/>
  <c r="CW68" i="4"/>
  <c r="CV68" i="4" s="1"/>
  <c r="CU68" i="4" s="1"/>
  <c r="CT68" i="4" s="1"/>
  <c r="CS68" i="4" s="1"/>
  <c r="CR68" i="4" s="1"/>
  <c r="CQ68" i="4" s="1"/>
  <c r="CP68" i="4" s="1"/>
  <c r="CO68" i="4" s="1"/>
  <c r="CW30" i="4"/>
  <c r="CV30" i="4"/>
  <c r="CU30" i="4" s="1"/>
  <c r="CT30" i="4" s="1"/>
  <c r="CS30" i="4" s="1"/>
  <c r="CR30" i="4" s="1"/>
  <c r="CQ30" i="4" s="1"/>
  <c r="CP30" i="4" s="1"/>
  <c r="CO30" i="4" s="1"/>
  <c r="BM658" i="4"/>
  <c r="BL658" i="4"/>
  <c r="BK658" i="4" s="1"/>
  <c r="BJ658" i="4" s="1"/>
  <c r="BI658" i="4" s="1"/>
  <c r="BH658" i="4" s="1"/>
  <c r="BG658" i="4" s="1"/>
  <c r="BF658" i="4" s="1"/>
  <c r="BE658" i="4" s="1"/>
  <c r="BD472" i="4"/>
  <c r="BC472" i="4"/>
  <c r="BB472" i="4"/>
  <c r="BA472" i="4" s="1"/>
  <c r="CW168" i="4"/>
  <c r="CV168" i="4" s="1"/>
  <c r="CU168" i="4" s="1"/>
  <c r="CT168" i="4" s="1"/>
  <c r="CS168" i="4" s="1"/>
  <c r="CR168" i="4" s="1"/>
  <c r="CQ168" i="4" s="1"/>
  <c r="CP168" i="4" s="1"/>
  <c r="CO168" i="4" s="1"/>
  <c r="CW15" i="4"/>
  <c r="CV15" i="4" s="1"/>
  <c r="CU15" i="4" s="1"/>
  <c r="CT15" i="4" s="1"/>
  <c r="CS15" i="4" s="1"/>
  <c r="CR15" i="4" s="1"/>
  <c r="CQ15" i="4" s="1"/>
  <c r="CP15" i="4" s="1"/>
  <c r="CO15" i="4" s="1"/>
  <c r="BM625" i="4"/>
  <c r="BL625" i="4"/>
  <c r="BK625" i="4" s="1"/>
  <c r="BJ625" i="4" s="1"/>
  <c r="BI625" i="4" s="1"/>
  <c r="BH625" i="4" s="1"/>
  <c r="BG625" i="4" s="1"/>
  <c r="BF625" i="4" s="1"/>
  <c r="BE625" i="4" s="1"/>
  <c r="BM428" i="4"/>
  <c r="BL428" i="4" s="1"/>
  <c r="BK428" i="4" s="1"/>
  <c r="BJ428" i="4" s="1"/>
  <c r="BI428" i="4" s="1"/>
  <c r="BH428" i="4" s="1"/>
  <c r="BG428" i="4" s="1"/>
  <c r="BF428" i="4" s="1"/>
  <c r="BE428" i="4" s="1"/>
  <c r="BM2246" i="4"/>
  <c r="BL2246" i="4" s="1"/>
  <c r="BK2246" i="4" s="1"/>
  <c r="BJ2246" i="4" s="1"/>
  <c r="BI2246" i="4" s="1"/>
  <c r="BH2246" i="4" s="1"/>
  <c r="BG2246" i="4" s="1"/>
  <c r="BF2246" i="4" s="1"/>
  <c r="BE2246" i="4" s="1"/>
  <c r="BM2322" i="4"/>
  <c r="BL2322" i="4"/>
  <c r="BK2322" i="4" s="1"/>
  <c r="BJ2322" i="4" s="1"/>
  <c r="BI2322" i="4" s="1"/>
  <c r="BH2322" i="4" s="1"/>
  <c r="BG2322" i="4" s="1"/>
  <c r="BF2322" i="4" s="1"/>
  <c r="BE2322" i="4" s="1"/>
  <c r="BM2578" i="4"/>
  <c r="BL2578" i="4"/>
  <c r="BK2578" i="4" s="1"/>
  <c r="BJ2578" i="4" s="1"/>
  <c r="BI2578" i="4" s="1"/>
  <c r="BH2578" i="4" s="1"/>
  <c r="BG2578" i="4" s="1"/>
  <c r="BF2578" i="4" s="1"/>
  <c r="BE2578" i="4" s="1"/>
  <c r="BM2441" i="4"/>
  <c r="BL2441" i="4"/>
  <c r="BK2441" i="4" s="1"/>
  <c r="BJ2441" i="4" s="1"/>
  <c r="BI2441" i="4" s="1"/>
  <c r="BH2441" i="4" s="1"/>
  <c r="BG2441" i="4" s="1"/>
  <c r="BF2441" i="4" s="1"/>
  <c r="BE2441" i="4" s="1"/>
  <c r="BM2666" i="4"/>
  <c r="BL2666" i="4"/>
  <c r="BK2666" i="4" s="1"/>
  <c r="BJ2666" i="4" s="1"/>
  <c r="BI2666" i="4" s="1"/>
  <c r="BH2666" i="4" s="1"/>
  <c r="BG2666" i="4" s="1"/>
  <c r="BF2666" i="4" s="1"/>
  <c r="BE2666" i="4" s="1"/>
  <c r="CT235" i="4"/>
  <c r="CS235" i="4" s="1"/>
  <c r="CR235" i="4" s="1"/>
  <c r="CQ235" i="4" s="1"/>
  <c r="CP235" i="4" s="1"/>
  <c r="CO235" i="4" s="1"/>
  <c r="CW235" i="4"/>
  <c r="CV235" i="4" s="1"/>
  <c r="CU235" i="4" s="1"/>
  <c r="BM2639" i="4"/>
  <c r="BL2639" i="4" s="1"/>
  <c r="BK2639" i="4" s="1"/>
  <c r="BJ2639" i="4" s="1"/>
  <c r="BI2639" i="4" s="1"/>
  <c r="BH2639" i="4" s="1"/>
  <c r="BG2639" i="4" s="1"/>
  <c r="BF2639" i="4" s="1"/>
  <c r="BE2639" i="4" s="1"/>
  <c r="CW140" i="4"/>
  <c r="CV140" i="4" s="1"/>
  <c r="CU140" i="4" s="1"/>
  <c r="CT140" i="4" s="1"/>
  <c r="CS140" i="4" s="1"/>
  <c r="CR140" i="4" s="1"/>
  <c r="CQ140" i="4" s="1"/>
  <c r="CP140" i="4" s="1"/>
  <c r="CO140" i="4" s="1"/>
  <c r="BM650" i="4"/>
  <c r="BL650" i="4" s="1"/>
  <c r="BK650" i="4" s="1"/>
  <c r="BJ650" i="4" s="1"/>
  <c r="BI650" i="4" s="1"/>
  <c r="BH650" i="4" s="1"/>
  <c r="BG650" i="4" s="1"/>
  <c r="BF650" i="4" s="1"/>
  <c r="BE650" i="4" s="1"/>
  <c r="BC310" i="4"/>
  <c r="BD310" i="4"/>
  <c r="BB310" i="4"/>
  <c r="BA310" i="4" s="1"/>
  <c r="BM365" i="4"/>
  <c r="BL365" i="4" s="1"/>
  <c r="BK365" i="4" s="1"/>
  <c r="BJ365" i="4" s="1"/>
  <c r="BI365" i="4" s="1"/>
  <c r="BH365" i="4" s="1"/>
  <c r="BG365" i="4" s="1"/>
  <c r="BF365" i="4" s="1"/>
  <c r="BE365" i="4" s="1"/>
  <c r="BM2396" i="4"/>
  <c r="BL2396" i="4" s="1"/>
  <c r="BK2396" i="4" s="1"/>
  <c r="BJ2396" i="4" s="1"/>
  <c r="BI2396" i="4"/>
  <c r="BH2396" i="4" s="1"/>
  <c r="BG2396" i="4" s="1"/>
  <c r="BF2396" i="4" s="1"/>
  <c r="BE2396" i="4" s="1"/>
  <c r="BH2390" i="4"/>
  <c r="BG2390" i="4" s="1"/>
  <c r="BF2390" i="4" s="1"/>
  <c r="BE2390" i="4" s="1"/>
  <c r="BM2390" i="4"/>
  <c r="BL2390" i="4"/>
  <c r="BK2390" i="4" s="1"/>
  <c r="BJ2390" i="4" s="1"/>
  <c r="BI2390" i="4" s="1"/>
  <c r="BM2608" i="4"/>
  <c r="BL2608" i="4" s="1"/>
  <c r="BK2608" i="4" s="1"/>
  <c r="BJ2608" i="4" s="1"/>
  <c r="BI2608" i="4" s="1"/>
  <c r="BH2608" i="4" s="1"/>
  <c r="BG2608" i="4" s="1"/>
  <c r="BF2608" i="4" s="1"/>
  <c r="BE2608" i="4" s="1"/>
  <c r="BH2509" i="4"/>
  <c r="BG2509" i="4" s="1"/>
  <c r="BF2509" i="4" s="1"/>
  <c r="BE2509" i="4" s="1"/>
  <c r="BM2509" i="4"/>
  <c r="BL2509" i="4" s="1"/>
  <c r="BK2509" i="4" s="1"/>
  <c r="BJ2509" i="4" s="1"/>
  <c r="BI2509" i="4" s="1"/>
  <c r="BM2734" i="4"/>
  <c r="BL2734" i="4"/>
  <c r="BK2734" i="4" s="1"/>
  <c r="BJ2734" i="4" s="1"/>
  <c r="BI2734" i="4" s="1"/>
  <c r="BH2734" i="4" s="1"/>
  <c r="BG2734" i="4" s="1"/>
  <c r="BF2734" i="4" s="1"/>
  <c r="BE2734" i="4" s="1"/>
  <c r="CW218" i="4"/>
  <c r="CV218" i="4" s="1"/>
  <c r="CU218" i="4" s="1"/>
  <c r="CT218" i="4" s="1"/>
  <c r="CS218" i="4" s="1"/>
  <c r="CR218" i="4" s="1"/>
  <c r="CQ218" i="4" s="1"/>
  <c r="CP218" i="4" s="1"/>
  <c r="CO218" i="4" s="1"/>
  <c r="BM2743" i="4"/>
  <c r="BL2743" i="4" s="1"/>
  <c r="BK2743" i="4" s="1"/>
  <c r="BJ2743" i="4" s="1"/>
  <c r="BI2743" i="4" s="1"/>
  <c r="BH2743" i="4" s="1"/>
  <c r="BG2743" i="4" s="1"/>
  <c r="BF2743" i="4" s="1"/>
  <c r="BE2743" i="4" s="1"/>
  <c r="CW113" i="4"/>
  <c r="CV113" i="4" s="1"/>
  <c r="CU113" i="4" s="1"/>
  <c r="CT113" i="4" s="1"/>
  <c r="CS113" i="4" s="1"/>
  <c r="CR113" i="4" s="1"/>
  <c r="CQ113" i="4" s="1"/>
  <c r="CP113" i="4" s="1"/>
  <c r="CO113" i="4" s="1"/>
  <c r="BM476" i="4"/>
  <c r="BL476" i="4" s="1"/>
  <c r="BK476" i="4" s="1"/>
  <c r="BJ476" i="4" s="1"/>
  <c r="BI476" i="4"/>
  <c r="BH476" i="4" s="1"/>
  <c r="BG476" i="4" s="1"/>
  <c r="BF476" i="4" s="1"/>
  <c r="BE476" i="4" s="1"/>
  <c r="BM542" i="4"/>
  <c r="BL542" i="4" s="1"/>
  <c r="BK542" i="4" s="1"/>
  <c r="BJ542" i="4" s="1"/>
  <c r="BI542" i="4" s="1"/>
  <c r="BH542" i="4" s="1"/>
  <c r="BG542" i="4" s="1"/>
  <c r="BF542" i="4" s="1"/>
  <c r="BE542" i="4" s="1"/>
  <c r="BM157" i="4"/>
  <c r="BL157" i="4" s="1"/>
  <c r="BK157" i="4" s="1"/>
  <c r="BJ157" i="4" s="1"/>
  <c r="BI157" i="4" s="1"/>
  <c r="BH157" i="4" s="1"/>
  <c r="BG157" i="4" s="1"/>
  <c r="BF157" i="4" s="1"/>
  <c r="BE157" i="4" s="1"/>
  <c r="BM2632" i="4"/>
  <c r="BL2632" i="4"/>
  <c r="BK2632" i="4" s="1"/>
  <c r="BJ2632" i="4" s="1"/>
  <c r="BI2632" i="4" s="1"/>
  <c r="BH2632" i="4" s="1"/>
  <c r="BG2632" i="4" s="1"/>
  <c r="BF2632" i="4" s="1"/>
  <c r="BE2632" i="4" s="1"/>
  <c r="BM2458" i="4"/>
  <c r="BL2458" i="4"/>
  <c r="BK2458" i="4" s="1"/>
  <c r="BJ2458" i="4" s="1"/>
  <c r="BI2458" i="4" s="1"/>
  <c r="BH2458" i="4" s="1"/>
  <c r="BG2458" i="4" s="1"/>
  <c r="BF2458" i="4" s="1"/>
  <c r="BE2458" i="4" s="1"/>
  <c r="BM2321" i="4"/>
  <c r="BL2321" i="4" s="1"/>
  <c r="BK2321" i="4"/>
  <c r="BJ2321" i="4" s="1"/>
  <c r="BI2321" i="4" s="1"/>
  <c r="BH2321" i="4" s="1"/>
  <c r="BG2321" i="4" s="1"/>
  <c r="BF2321" i="4" s="1"/>
  <c r="BE2321" i="4" s="1"/>
  <c r="BM2577" i="4"/>
  <c r="BL2577" i="4" s="1"/>
  <c r="BK2577" i="4" s="1"/>
  <c r="BJ2577" i="4" s="1"/>
  <c r="BI2577" i="4" s="1"/>
  <c r="BH2577" i="4" s="1"/>
  <c r="BG2577" i="4" s="1"/>
  <c r="BF2577" i="4" s="1"/>
  <c r="BE2577" i="4" s="1"/>
  <c r="BM2705" i="4"/>
  <c r="BL2705" i="4"/>
  <c r="BK2705" i="4" s="1"/>
  <c r="BJ2705" i="4" s="1"/>
  <c r="BI2705" i="4" s="1"/>
  <c r="BH2705" i="4" s="1"/>
  <c r="BG2705" i="4" s="1"/>
  <c r="BF2705" i="4" s="1"/>
  <c r="BE2705" i="4" s="1"/>
  <c r="CW201" i="4"/>
  <c r="CV201" i="4" s="1"/>
  <c r="CU201" i="4" s="1"/>
  <c r="CT201" i="4" s="1"/>
  <c r="CS201" i="4" s="1"/>
  <c r="CR201" i="4" s="1"/>
  <c r="CQ201" i="4" s="1"/>
  <c r="CP201" i="4" s="1"/>
  <c r="CO201" i="4" s="1"/>
  <c r="CW62" i="4"/>
  <c r="CV62" i="4" s="1"/>
  <c r="CU62" i="4" s="1"/>
  <c r="CT62" i="4" s="1"/>
  <c r="CS62" i="4" s="1"/>
  <c r="CR62" i="4" s="1"/>
  <c r="CQ62" i="4" s="1"/>
  <c r="CP62" i="4" s="1"/>
  <c r="CO62" i="4" s="1"/>
  <c r="CW35" i="4"/>
  <c r="CV35" i="4"/>
  <c r="CU35" i="4" s="1"/>
  <c r="CT35" i="4" s="1"/>
  <c r="CS35" i="4" s="1"/>
  <c r="CR35" i="4" s="1"/>
  <c r="CQ35" i="4" s="1"/>
  <c r="CP35" i="4" s="1"/>
  <c r="CO35" i="4" s="1"/>
  <c r="BM564" i="4"/>
  <c r="BL564" i="4"/>
  <c r="BK564" i="4" s="1"/>
  <c r="BJ564" i="4" s="1"/>
  <c r="BI564" i="4" s="1"/>
  <c r="BH564" i="4" s="1"/>
  <c r="BG564" i="4" s="1"/>
  <c r="BF564" i="4" s="1"/>
  <c r="BE564" i="4" s="1"/>
  <c r="BM419" i="4"/>
  <c r="BL419" i="4" s="1"/>
  <c r="BK419" i="4" s="1"/>
  <c r="BJ419" i="4" s="1"/>
  <c r="BI419" i="4" s="1"/>
  <c r="BH419" i="4" s="1"/>
  <c r="BG419" i="4" s="1"/>
  <c r="BF419" i="4" s="1"/>
  <c r="BE419" i="4" s="1"/>
  <c r="CW198" i="4"/>
  <c r="CV198" i="4"/>
  <c r="CU198" i="4"/>
  <c r="CT198" i="4" s="1"/>
  <c r="CS198" i="4" s="1"/>
  <c r="CR198" i="4" s="1"/>
  <c r="CQ198" i="4" s="1"/>
  <c r="CP198" i="4" s="1"/>
  <c r="CO198" i="4" s="1"/>
  <c r="BM2719" i="4"/>
  <c r="BL2719" i="4" s="1"/>
  <c r="BK2719" i="4" s="1"/>
  <c r="BJ2719" i="4" s="1"/>
  <c r="BI2719" i="4" s="1"/>
  <c r="BH2719" i="4" s="1"/>
  <c r="BG2719" i="4" s="1"/>
  <c r="BF2719" i="4" s="1"/>
  <c r="BE2719" i="4" s="1"/>
  <c r="CW158" i="4"/>
  <c r="CV158" i="4" s="1"/>
  <c r="CU158" i="4" s="1"/>
  <c r="CT158" i="4" s="1"/>
  <c r="CS158" i="4" s="1"/>
  <c r="CR158" i="4" s="1"/>
  <c r="CQ158" i="4" s="1"/>
  <c r="CP158" i="4" s="1"/>
  <c r="CO158" i="4" s="1"/>
  <c r="CW42" i="4"/>
  <c r="CV42" i="4"/>
  <c r="CU42" i="4" s="1"/>
  <c r="CT42" i="4" s="1"/>
  <c r="CS42" i="4" s="1"/>
  <c r="CR42" i="4" s="1"/>
  <c r="CQ42" i="4" s="1"/>
  <c r="CP42" i="4" s="1"/>
  <c r="CO42" i="4" s="1"/>
  <c r="BM567" i="4"/>
  <c r="BL567" i="4" s="1"/>
  <c r="BK567" i="4" s="1"/>
  <c r="BJ567" i="4" s="1"/>
  <c r="BI567" i="4" s="1"/>
  <c r="BH567" i="4" s="1"/>
  <c r="BG567" i="4" s="1"/>
  <c r="BF567" i="4" s="1"/>
  <c r="BE567" i="4" s="1"/>
  <c r="BM700" i="4"/>
  <c r="BL700" i="4"/>
  <c r="BK700" i="4" s="1"/>
  <c r="BJ700" i="4" s="1"/>
  <c r="BI700" i="4" s="1"/>
  <c r="BH700" i="4" s="1"/>
  <c r="BG700" i="4" s="1"/>
  <c r="BF700" i="4" s="1"/>
  <c r="BE700" i="4" s="1"/>
  <c r="BM533" i="4"/>
  <c r="BL533" i="4" s="1"/>
  <c r="BK533" i="4" s="1"/>
  <c r="BJ533" i="4" s="1"/>
  <c r="BI533" i="4" s="1"/>
  <c r="BH533" i="4" s="1"/>
  <c r="BG533" i="4" s="1"/>
  <c r="BF533" i="4" s="1"/>
  <c r="BE533" i="4" s="1"/>
  <c r="BB538" i="4"/>
  <c r="BC538" i="4"/>
  <c r="BD538" i="4"/>
  <c r="BM302" i="4"/>
  <c r="BL302" i="4" s="1"/>
  <c r="BK302" i="4" s="1"/>
  <c r="BJ302" i="4" s="1"/>
  <c r="BI302" i="4" s="1"/>
  <c r="BH302" i="4" s="1"/>
  <c r="BG302" i="4" s="1"/>
  <c r="BF302" i="4" s="1"/>
  <c r="BE302" i="4" s="1"/>
  <c r="BC176" i="4"/>
  <c r="BD176" i="4"/>
  <c r="BB176" i="4"/>
  <c r="BA176" i="4" s="1"/>
  <c r="CW181" i="4"/>
  <c r="CV181" i="4"/>
  <c r="CU181" i="4"/>
  <c r="CT181" i="4" s="1"/>
  <c r="CS181" i="4" s="1"/>
  <c r="CR181" i="4"/>
  <c r="CQ181" i="4" s="1"/>
  <c r="CP181" i="4" s="1"/>
  <c r="CO181" i="4" s="1"/>
  <c r="CW79" i="4"/>
  <c r="CV79" i="4" s="1"/>
  <c r="CU79" i="4" s="1"/>
  <c r="CT79" i="4" s="1"/>
  <c r="CS79" i="4" s="1"/>
  <c r="CR79" i="4" s="1"/>
  <c r="CQ79" i="4" s="1"/>
  <c r="CP79" i="4" s="1"/>
  <c r="CO79" i="4" s="1"/>
  <c r="CW141" i="4"/>
  <c r="CV141" i="4"/>
  <c r="CU141" i="4" s="1"/>
  <c r="CT141" i="4" s="1"/>
  <c r="CS141" i="4" s="1"/>
  <c r="CR141" i="4" s="1"/>
  <c r="CQ141" i="4" s="1"/>
  <c r="CP141" i="4" s="1"/>
  <c r="CO141" i="4" s="1"/>
  <c r="CW27" i="4"/>
  <c r="CV27" i="4" s="1"/>
  <c r="CU27" i="4" s="1"/>
  <c r="CT27" i="4" s="1"/>
  <c r="CS27" i="4" s="1"/>
  <c r="CR27" i="4" s="1"/>
  <c r="CQ27" i="4" s="1"/>
  <c r="CP27" i="4" s="1"/>
  <c r="CO27" i="4" s="1"/>
  <c r="BI547" i="4"/>
  <c r="BH547" i="4" s="1"/>
  <c r="BG547" i="4" s="1"/>
  <c r="BF547" i="4" s="1"/>
  <c r="BE547" i="4" s="1"/>
  <c r="BM547" i="4"/>
  <c r="BL547" i="4"/>
  <c r="BK547" i="4" s="1"/>
  <c r="BJ547" i="4" s="1"/>
  <c r="BB663" i="4"/>
  <c r="BD663" i="4"/>
  <c r="BC663" i="4"/>
  <c r="BM678" i="4"/>
  <c r="BL678" i="4" s="1"/>
  <c r="BK678" i="4" s="1"/>
  <c r="BJ678" i="4" s="1"/>
  <c r="BI678" i="4" s="1"/>
  <c r="BH678" i="4" s="1"/>
  <c r="BG678" i="4" s="1"/>
  <c r="BF678" i="4" s="1"/>
  <c r="BE678" i="4" s="1"/>
  <c r="BM483" i="4"/>
  <c r="BL483" i="4" s="1"/>
  <c r="BK483" i="4" s="1"/>
  <c r="BJ483" i="4" s="1"/>
  <c r="BI483" i="4" s="1"/>
  <c r="BH483" i="4" s="1"/>
  <c r="BG483" i="4" s="1"/>
  <c r="BF483" i="4" s="1"/>
  <c r="BE483" i="4" s="1"/>
  <c r="BD347" i="4"/>
  <c r="BB347" i="4"/>
  <c r="BC347" i="4"/>
  <c r="BM147" i="4"/>
  <c r="BL147" i="4" s="1"/>
  <c r="BK147" i="4" s="1"/>
  <c r="BJ147" i="4" s="1"/>
  <c r="BI147" i="4" s="1"/>
  <c r="BH147" i="4" s="1"/>
  <c r="BG147" i="4" s="1"/>
  <c r="BF147" i="4" s="1"/>
  <c r="BE147" i="4" s="1"/>
  <c r="BM223" i="4"/>
  <c r="BL223" i="4"/>
  <c r="BK223" i="4" s="1"/>
  <c r="BJ223" i="4" s="1"/>
  <c r="BI223" i="4" s="1"/>
  <c r="BH223" i="4" s="1"/>
  <c r="BG223" i="4" s="1"/>
  <c r="BF223" i="4" s="1"/>
  <c r="BE223" i="4" s="1"/>
  <c r="BM83" i="4"/>
  <c r="BL83" i="4" s="1"/>
  <c r="BK83" i="4" s="1"/>
  <c r="BJ83" i="4" s="1"/>
  <c r="BI83" i="4" s="1"/>
  <c r="BH83" i="4" s="1"/>
  <c r="BG83" i="4" s="1"/>
  <c r="BF83" i="4" s="1"/>
  <c r="BE83" i="4" s="1"/>
  <c r="BM2699" i="4"/>
  <c r="BL2699" i="4" s="1"/>
  <c r="BK2699" i="4" s="1"/>
  <c r="BJ2699" i="4" s="1"/>
  <c r="BI2699" i="4" s="1"/>
  <c r="BH2699" i="4" s="1"/>
  <c r="BG2699" i="4" s="1"/>
  <c r="BF2699" i="4" s="1"/>
  <c r="BE2699" i="4" s="1"/>
  <c r="CW163" i="4"/>
  <c r="CV163" i="4"/>
  <c r="CU163" i="4" s="1"/>
  <c r="CT163" i="4" s="1"/>
  <c r="CS163" i="4" s="1"/>
  <c r="CR163" i="4" s="1"/>
  <c r="CQ163" i="4" s="1"/>
  <c r="CP163" i="4" s="1"/>
  <c r="CO163" i="4" s="1"/>
  <c r="CW89" i="4"/>
  <c r="CV89" i="4" s="1"/>
  <c r="CU89" i="4" s="1"/>
  <c r="CT89" i="4" s="1"/>
  <c r="CS89" i="4" s="1"/>
  <c r="CR89" i="4" s="1"/>
  <c r="CQ89" i="4" s="1"/>
  <c r="CP89" i="4" s="1"/>
  <c r="CO89" i="4" s="1"/>
  <c r="BM583" i="4"/>
  <c r="BL583" i="4" s="1"/>
  <c r="BK583" i="4" s="1"/>
  <c r="BJ583" i="4" s="1"/>
  <c r="BI583" i="4" s="1"/>
  <c r="BH583" i="4" s="1"/>
  <c r="BG583" i="4" s="1"/>
  <c r="BF583" i="4" s="1"/>
  <c r="BE583" i="4" s="1"/>
  <c r="BM592" i="4"/>
  <c r="BL592" i="4" s="1"/>
  <c r="BK592" i="4" s="1"/>
  <c r="BJ592" i="4" s="1"/>
  <c r="BI592" i="4" s="1"/>
  <c r="BH592" i="4" s="1"/>
  <c r="BG592" i="4" s="1"/>
  <c r="BF592" i="4" s="1"/>
  <c r="BE592" i="4" s="1"/>
  <c r="BC493" i="4"/>
  <c r="BD493" i="4"/>
  <c r="BB493" i="4"/>
  <c r="BM495" i="4"/>
  <c r="BL495" i="4"/>
  <c r="BK495" i="4" s="1"/>
  <c r="BJ495" i="4" s="1"/>
  <c r="BI495" i="4" s="1"/>
  <c r="BH495" i="4" s="1"/>
  <c r="BG495" i="4" s="1"/>
  <c r="BF495" i="4" s="1"/>
  <c r="BE495" i="4" s="1"/>
  <c r="BM424" i="4"/>
  <c r="BL424" i="4"/>
  <c r="BK424" i="4" s="1"/>
  <c r="BJ424" i="4" s="1"/>
  <c r="BI424" i="4" s="1"/>
  <c r="BH424" i="4" s="1"/>
  <c r="BG424" i="4" s="1"/>
  <c r="BF424" i="4" s="1"/>
  <c r="BE424" i="4" s="1"/>
  <c r="BM167" i="4"/>
  <c r="BL167" i="4" s="1"/>
  <c r="BK167" i="4" s="1"/>
  <c r="BJ167" i="4" s="1"/>
  <c r="BI167" i="4" s="1"/>
  <c r="BH167" i="4" s="1"/>
  <c r="BG167" i="4" s="1"/>
  <c r="BF167" i="4" s="1"/>
  <c r="BE167" i="4" s="1"/>
  <c r="BM474" i="4"/>
  <c r="BL474" i="4" s="1"/>
  <c r="BK474" i="4" s="1"/>
  <c r="BJ474" i="4" s="1"/>
  <c r="BI474" i="4" s="1"/>
  <c r="BH474" i="4" s="1"/>
  <c r="BG474" i="4" s="1"/>
  <c r="BF474" i="4" s="1"/>
  <c r="BE474" i="4" s="1"/>
  <c r="BM408" i="4"/>
  <c r="BL408" i="4"/>
  <c r="BK408" i="4" s="1"/>
  <c r="BJ408" i="4" s="1"/>
  <c r="BI408" i="4" s="1"/>
  <c r="BH408" i="4" s="1"/>
  <c r="BG408" i="4" s="1"/>
  <c r="BF408" i="4" s="1"/>
  <c r="BE408" i="4" s="1"/>
  <c r="BM178" i="4"/>
  <c r="BL178" i="4" s="1"/>
  <c r="BK178" i="4" s="1"/>
  <c r="BJ178" i="4" s="1"/>
  <c r="BI178" i="4" s="1"/>
  <c r="BH178" i="4" s="1"/>
  <c r="BG178" i="4" s="1"/>
  <c r="BF178" i="4" s="1"/>
  <c r="BE178" i="4" s="1"/>
  <c r="BM673" i="4"/>
  <c r="BL673" i="4"/>
  <c r="BK673" i="4" s="1"/>
  <c r="BJ673" i="4" s="1"/>
  <c r="BI673" i="4" s="1"/>
  <c r="BH673" i="4" s="1"/>
  <c r="BG673" i="4" s="1"/>
  <c r="BF673" i="4" s="1"/>
  <c r="BE673" i="4" s="1"/>
  <c r="BM573" i="4"/>
  <c r="BL573" i="4"/>
  <c r="BK573" i="4" s="1"/>
  <c r="BJ573" i="4" s="1"/>
  <c r="BI573" i="4" s="1"/>
  <c r="BH573" i="4" s="1"/>
  <c r="BG573" i="4" s="1"/>
  <c r="BF573" i="4" s="1"/>
  <c r="BE573" i="4" s="1"/>
  <c r="BD500" i="4"/>
  <c r="BB500" i="4"/>
  <c r="BC500" i="4"/>
  <c r="BB381" i="4"/>
  <c r="BA381" i="4" s="1"/>
  <c r="BC381" i="4"/>
  <c r="BD381" i="4"/>
  <c r="BM128" i="4"/>
  <c r="BL128" i="4" s="1"/>
  <c r="BK128" i="4" s="1"/>
  <c r="BJ128" i="4" s="1"/>
  <c r="BI128" i="4" s="1"/>
  <c r="BH128" i="4" s="1"/>
  <c r="BG128" i="4" s="1"/>
  <c r="BF128" i="4" s="1"/>
  <c r="BE128" i="4" s="1"/>
  <c r="BB621" i="4"/>
  <c r="BA621" i="4" s="1"/>
  <c r="BC621" i="4"/>
  <c r="BD621" i="4"/>
  <c r="BB534" i="4"/>
  <c r="BC534" i="4"/>
  <c r="BD534" i="4"/>
  <c r="BM463" i="4"/>
  <c r="BL463" i="4" s="1"/>
  <c r="BK463" i="4" s="1"/>
  <c r="BJ463" i="4" s="1"/>
  <c r="BI463" i="4" s="1"/>
  <c r="BH463" i="4" s="1"/>
  <c r="BG463" i="4" s="1"/>
  <c r="BF463" i="4" s="1"/>
  <c r="BE463" i="4" s="1"/>
  <c r="BM407" i="4"/>
  <c r="BL407" i="4" s="1"/>
  <c r="BK407" i="4"/>
  <c r="BJ407" i="4" s="1"/>
  <c r="BI407" i="4" s="1"/>
  <c r="BH407" i="4" s="1"/>
  <c r="BG407" i="4" s="1"/>
  <c r="BF407" i="4" s="1"/>
  <c r="BE407" i="4" s="1"/>
  <c r="BB338" i="4"/>
  <c r="BD338" i="4"/>
  <c r="BC338" i="4"/>
  <c r="BB268" i="4"/>
  <c r="BC268" i="4"/>
  <c r="BD268" i="4"/>
  <c r="BB202" i="4"/>
  <c r="BC202" i="4"/>
  <c r="BD202" i="4"/>
  <c r="BM107" i="4"/>
  <c r="BL107" i="4" s="1"/>
  <c r="BK107" i="4" s="1"/>
  <c r="BJ107" i="4" s="1"/>
  <c r="BI107" i="4" s="1"/>
  <c r="BH107" i="4" s="1"/>
  <c r="BG107" i="4" s="1"/>
  <c r="BF107" i="4" s="1"/>
  <c r="BE107" i="4" s="1"/>
  <c r="BM55" i="4"/>
  <c r="BL55" i="4" s="1"/>
  <c r="BK55" i="4" s="1"/>
  <c r="BJ55" i="4" s="1"/>
  <c r="BI55" i="4" s="1"/>
  <c r="BH55" i="4" s="1"/>
  <c r="BG55" i="4" s="1"/>
  <c r="BF55" i="4" s="1"/>
  <c r="BE55" i="4" s="1"/>
  <c r="BB579" i="4"/>
  <c r="BC579" i="4"/>
  <c r="BD579" i="4"/>
  <c r="BM527" i="4"/>
  <c r="BL527" i="4" s="1"/>
  <c r="BK527" i="4" s="1"/>
  <c r="BJ527" i="4" s="1"/>
  <c r="BI527" i="4" s="1"/>
  <c r="BH527" i="4" s="1"/>
  <c r="BG527" i="4" s="1"/>
  <c r="BF527" i="4" s="1"/>
  <c r="BE527" i="4" s="1"/>
  <c r="BM436" i="4"/>
  <c r="BL436" i="4" s="1"/>
  <c r="BK436" i="4" s="1"/>
  <c r="BJ436" i="4" s="1"/>
  <c r="BI436" i="4" s="1"/>
  <c r="BH436" i="4" s="1"/>
  <c r="BG436" i="4" s="1"/>
  <c r="BF436" i="4" s="1"/>
  <c r="BE436" i="4" s="1"/>
  <c r="BD293" i="4"/>
  <c r="BC293" i="4"/>
  <c r="BB293" i="4"/>
  <c r="BB306" i="4"/>
  <c r="BC306" i="4"/>
  <c r="BD306" i="4"/>
  <c r="BB192" i="4"/>
  <c r="BC192" i="4"/>
  <c r="BD192" i="4"/>
  <c r="BC142" i="4"/>
  <c r="BB142" i="4"/>
  <c r="BD142" i="4"/>
  <c r="BC82" i="4"/>
  <c r="BB82" i="4"/>
  <c r="BD82" i="4"/>
  <c r="BM506" i="4"/>
  <c r="BL506" i="4" s="1"/>
  <c r="BK506" i="4" s="1"/>
  <c r="BJ506" i="4" s="1"/>
  <c r="BI506" i="4"/>
  <c r="BH506" i="4" s="1"/>
  <c r="BG506" i="4" s="1"/>
  <c r="BF506" i="4" s="1"/>
  <c r="BE506" i="4" s="1"/>
  <c r="BM406" i="4"/>
  <c r="BL406" i="4" s="1"/>
  <c r="BK406" i="4" s="1"/>
  <c r="BJ406" i="4" s="1"/>
  <c r="BI406" i="4" s="1"/>
  <c r="BH406" i="4" s="1"/>
  <c r="BG406" i="4" s="1"/>
  <c r="BF406" i="4" s="1"/>
  <c r="BE406" i="4" s="1"/>
  <c r="BM353" i="4"/>
  <c r="BL353" i="4" s="1"/>
  <c r="BK353" i="4" s="1"/>
  <c r="BJ353" i="4" s="1"/>
  <c r="BI353" i="4" s="1"/>
  <c r="BH353" i="4" s="1"/>
  <c r="BG353" i="4" s="1"/>
  <c r="BF353" i="4" s="1"/>
  <c r="BE353" i="4" s="1"/>
  <c r="BB262" i="4"/>
  <c r="BA262" i="4" s="1"/>
  <c r="BC262" i="4"/>
  <c r="BD262" i="4"/>
  <c r="BD212" i="4"/>
  <c r="BB212" i="4"/>
  <c r="BC212" i="4"/>
  <c r="BM127" i="4"/>
  <c r="BL127" i="4" s="1"/>
  <c r="BK127" i="4" s="1"/>
  <c r="BJ127" i="4" s="1"/>
  <c r="BI127" i="4" s="1"/>
  <c r="BH127" i="4" s="1"/>
  <c r="BG127" i="4" s="1"/>
  <c r="BF127" i="4" s="1"/>
  <c r="BE127" i="4" s="1"/>
  <c r="BM56" i="4"/>
  <c r="BL56" i="4" s="1"/>
  <c r="BK56" i="4" s="1"/>
  <c r="BJ56" i="4" s="1"/>
  <c r="BI56" i="4" s="1"/>
  <c r="BH56" i="4" s="1"/>
  <c r="BG56" i="4" s="1"/>
  <c r="BF56" i="4" s="1"/>
  <c r="BE56" i="4" s="1"/>
  <c r="BM295" i="4"/>
  <c r="BL295" i="4" s="1"/>
  <c r="BK295" i="4" s="1"/>
  <c r="BJ295" i="4" s="1"/>
  <c r="BI295" i="4" s="1"/>
  <c r="BH295" i="4" s="1"/>
  <c r="BG295" i="4" s="1"/>
  <c r="BF295" i="4" s="1"/>
  <c r="BE295" i="4" s="1"/>
  <c r="BM261" i="4"/>
  <c r="BL261" i="4"/>
  <c r="BK261" i="4" s="1"/>
  <c r="BJ261" i="4" s="1"/>
  <c r="BI261" i="4" s="1"/>
  <c r="BH261" i="4" s="1"/>
  <c r="BG261" i="4"/>
  <c r="BF261" i="4" s="1"/>
  <c r="BE261" i="4" s="1"/>
  <c r="BM229" i="4"/>
  <c r="BL229" i="4"/>
  <c r="BK229" i="4" s="1"/>
  <c r="BJ229" i="4" s="1"/>
  <c r="BI229" i="4" s="1"/>
  <c r="BH229" i="4" s="1"/>
  <c r="BG229" i="4" s="1"/>
  <c r="BF229" i="4" s="1"/>
  <c r="BE229" i="4" s="1"/>
  <c r="BM106" i="4"/>
  <c r="BL106" i="4"/>
  <c r="BK106" i="4" s="1"/>
  <c r="BJ106" i="4" s="1"/>
  <c r="BI106" i="4" s="1"/>
  <c r="BH106" i="4" s="1"/>
  <c r="BG106" i="4" s="1"/>
  <c r="BF106" i="4" s="1"/>
  <c r="BE106" i="4" s="1"/>
  <c r="BM46" i="4"/>
  <c r="BL46" i="4" s="1"/>
  <c r="BK46" i="4" s="1"/>
  <c r="BJ46" i="4" s="1"/>
  <c r="BI46" i="4" s="1"/>
  <c r="BH46" i="4" s="1"/>
  <c r="BG46" i="4" s="1"/>
  <c r="BF46" i="4" s="1"/>
  <c r="BE46" i="4" s="1"/>
  <c r="BC421" i="4"/>
  <c r="BD421" i="4"/>
  <c r="BB421" i="4"/>
  <c r="BC394" i="4"/>
  <c r="BB394" i="4"/>
  <c r="BA394" i="4" s="1"/>
  <c r="BD394" i="4"/>
  <c r="BM308" i="4"/>
  <c r="BL308" i="4" s="1"/>
  <c r="BK308" i="4" s="1"/>
  <c r="BJ308" i="4" s="1"/>
  <c r="BI308" i="4" s="1"/>
  <c r="BH308" i="4" s="1"/>
  <c r="BG308" i="4" s="1"/>
  <c r="BF308" i="4" s="1"/>
  <c r="BE308" i="4" s="1"/>
  <c r="BM246" i="4"/>
  <c r="BL246" i="4" s="1"/>
  <c r="BK246" i="4" s="1"/>
  <c r="BJ246" i="4" s="1"/>
  <c r="BI246" i="4" s="1"/>
  <c r="BH246" i="4" s="1"/>
  <c r="BG246" i="4" s="1"/>
  <c r="BF246" i="4" s="1"/>
  <c r="BE246" i="4" s="1"/>
  <c r="BB87" i="4"/>
  <c r="BC87" i="4"/>
  <c r="BD87" i="4"/>
  <c r="BM110" i="4"/>
  <c r="BL110" i="4" s="1"/>
  <c r="BK110" i="4" s="1"/>
  <c r="BJ110" i="4" s="1"/>
  <c r="BI110" i="4" s="1"/>
  <c r="BH110" i="4" s="1"/>
  <c r="BG110" i="4" s="1"/>
  <c r="BF110" i="4" s="1"/>
  <c r="BE110" i="4" s="1"/>
  <c r="BC45" i="4"/>
  <c r="BD45" i="4"/>
  <c r="BB45" i="4"/>
  <c r="BB30" i="4"/>
  <c r="BC30" i="4"/>
  <c r="BD30" i="4"/>
  <c r="AJ106" i="4"/>
  <c r="AI106" i="4"/>
  <c r="AK106" i="4"/>
  <c r="AI323" i="4"/>
  <c r="AJ323" i="4"/>
  <c r="AK323" i="4"/>
  <c r="AJ197" i="4"/>
  <c r="AI197" i="4"/>
  <c r="AH197" i="4" s="1"/>
  <c r="AK197" i="4"/>
  <c r="AK488" i="4"/>
  <c r="AI488" i="4"/>
  <c r="AJ488" i="4"/>
  <c r="AT617" i="4"/>
  <c r="AS617" i="4"/>
  <c r="AR617" i="4" s="1"/>
  <c r="AQ617" i="4" s="1"/>
  <c r="AP617" i="4" s="1"/>
  <c r="AO617" i="4" s="1"/>
  <c r="AN617" i="4" s="1"/>
  <c r="AM617" i="4" s="1"/>
  <c r="AL617" i="4" s="1"/>
  <c r="AI38" i="4"/>
  <c r="AJ38" i="4"/>
  <c r="AK38" i="4"/>
  <c r="AI58" i="4"/>
  <c r="AJ58" i="4"/>
  <c r="AK58" i="4"/>
  <c r="BD38" i="4"/>
  <c r="BB38" i="4"/>
  <c r="BC38" i="4"/>
  <c r="AE296" i="4"/>
  <c r="AD296" i="4"/>
  <c r="AJ51" i="4"/>
  <c r="AK51" i="4"/>
  <c r="AI51" i="4"/>
  <c r="AJ35" i="4"/>
  <c r="AI35" i="4"/>
  <c r="AK35" i="4"/>
  <c r="AJ26" i="4"/>
  <c r="AK26" i="4"/>
  <c r="AI26" i="4"/>
  <c r="AJ24" i="4"/>
  <c r="AI24" i="4"/>
  <c r="AK24" i="4"/>
  <c r="BB24" i="4"/>
  <c r="BC24" i="4"/>
  <c r="BD24" i="4"/>
  <c r="AJ70" i="4"/>
  <c r="AI70" i="4"/>
  <c r="AH70" i="4" s="1"/>
  <c r="AK70" i="4"/>
  <c r="AI83" i="4"/>
  <c r="AJ83" i="4"/>
  <c r="AK83" i="4"/>
  <c r="AI59" i="4"/>
  <c r="AJ59" i="4"/>
  <c r="AK59" i="4"/>
  <c r="BB33" i="4"/>
  <c r="BD33" i="4"/>
  <c r="BC33" i="4"/>
  <c r="BB37" i="4"/>
  <c r="BC37" i="4"/>
  <c r="BD37" i="4"/>
  <c r="AE254" i="4"/>
  <c r="AD254" i="4"/>
  <c r="AE65" i="4"/>
  <c r="AD65" i="4"/>
  <c r="AA126" i="4"/>
  <c r="AB126" i="4"/>
  <c r="AE449" i="4"/>
  <c r="AD449" i="4"/>
  <c r="AE68" i="4"/>
  <c r="AD68" i="4"/>
  <c r="AD512" i="4"/>
  <c r="AE512" i="4"/>
  <c r="AB611" i="4"/>
  <c r="AA611" i="4"/>
  <c r="AE211" i="4"/>
  <c r="AD211" i="4"/>
  <c r="AD594" i="4"/>
  <c r="AE594" i="4"/>
  <c r="AB129" i="4"/>
  <c r="AA129" i="4"/>
  <c r="AA435" i="4"/>
  <c r="AB435" i="4"/>
  <c r="AE109" i="4"/>
  <c r="AD109" i="4"/>
  <c r="AA60" i="4"/>
  <c r="AB60" i="4"/>
  <c r="AD43" i="4"/>
  <c r="AE43" i="4"/>
  <c r="AA705" i="4"/>
  <c r="AB705" i="4"/>
  <c r="AE412" i="4"/>
  <c r="AD412" i="4"/>
  <c r="AB238" i="4"/>
  <c r="AA238" i="4"/>
  <c r="AB296" i="4"/>
  <c r="AA534" i="4"/>
  <c r="AB534" i="4"/>
  <c r="AD139" i="4"/>
  <c r="AE139" i="4"/>
  <c r="AV688" i="4"/>
  <c r="AD688" i="4"/>
  <c r="AE688" i="4"/>
  <c r="AD687" i="4"/>
  <c r="AE687" i="4"/>
  <c r="AB599" i="4"/>
  <c r="AA599" i="4"/>
  <c r="AB325" i="4"/>
  <c r="AA325" i="4"/>
  <c r="AD322" i="4"/>
  <c r="AE322" i="4"/>
  <c r="AE387" i="4"/>
  <c r="AD387" i="4"/>
  <c r="AB353" i="4"/>
  <c r="AA353" i="4"/>
  <c r="AA606" i="4"/>
  <c r="AB606" i="4"/>
  <c r="AE50" i="4"/>
  <c r="AD50" i="4"/>
  <c r="AE495" i="4"/>
  <c r="AD28" i="4"/>
  <c r="AD660" i="4"/>
  <c r="AE660" i="4"/>
  <c r="AD560" i="4"/>
  <c r="AE560" i="4"/>
  <c r="AA241" i="4"/>
  <c r="AB241" i="4"/>
  <c r="AE527" i="4"/>
  <c r="AA316" i="4"/>
  <c r="AB316" i="4"/>
  <c r="AD164" i="4"/>
  <c r="AE164" i="4"/>
  <c r="AE146" i="4"/>
  <c r="AD146" i="4"/>
  <c r="AA107" i="4"/>
  <c r="AB107" i="4"/>
  <c r="AE49" i="4"/>
  <c r="AD49" i="4"/>
  <c r="AD527" i="4"/>
  <c r="AD650" i="4"/>
  <c r="AE650" i="4"/>
  <c r="AD601" i="4"/>
  <c r="AE601" i="4"/>
  <c r="AB596" i="4"/>
  <c r="AA596" i="4"/>
  <c r="AE701" i="4"/>
  <c r="AD701" i="4"/>
  <c r="AD624" i="4"/>
  <c r="AE624" i="4"/>
  <c r="AD390" i="4"/>
  <c r="AE390" i="4"/>
  <c r="AD540" i="4"/>
  <c r="AE540" i="4"/>
  <c r="AE80" i="4"/>
  <c r="AD80" i="4"/>
  <c r="AV357" i="4"/>
  <c r="AE357" i="4"/>
  <c r="AD357" i="4"/>
  <c r="AA192" i="4"/>
  <c r="AB192" i="4"/>
  <c r="AE398" i="4"/>
  <c r="AD398" i="4"/>
  <c r="AB221" i="4"/>
  <c r="AA221" i="4"/>
  <c r="AJ709" i="4"/>
  <c r="AK709" i="4"/>
  <c r="AI709" i="4"/>
  <c r="AJ713" i="4"/>
  <c r="AK713" i="4"/>
  <c r="AI713" i="4"/>
  <c r="AJ708" i="4"/>
  <c r="AK708" i="4"/>
  <c r="AI708" i="4"/>
  <c r="AJ707" i="4"/>
  <c r="AK707" i="4"/>
  <c r="AI707" i="4"/>
  <c r="AJ710" i="4"/>
  <c r="AK710" i="4"/>
  <c r="AI710" i="4"/>
  <c r="AJ711" i="4"/>
  <c r="AK711" i="4"/>
  <c r="AI711" i="4"/>
  <c r="AJ327" i="1"/>
  <c r="AK327" i="1"/>
  <c r="AI327" i="1"/>
  <c r="AI696" i="1"/>
  <c r="AJ696" i="1"/>
  <c r="AK696" i="1"/>
  <c r="AK697" i="1"/>
  <c r="AI697" i="1"/>
  <c r="AJ697" i="1"/>
  <c r="AJ297" i="1"/>
  <c r="AI297" i="1"/>
  <c r="AK297" i="1"/>
  <c r="AJ284" i="1"/>
  <c r="AI284" i="1"/>
  <c r="AK284" i="1"/>
  <c r="AK689" i="1"/>
  <c r="AJ689" i="1"/>
  <c r="AI689" i="1"/>
  <c r="AJ181" i="1"/>
  <c r="AI181" i="1"/>
  <c r="AK181" i="1"/>
  <c r="AJ144" i="1"/>
  <c r="AK144" i="1"/>
  <c r="AI144" i="1"/>
  <c r="AH144" i="1" s="1"/>
  <c r="AI702" i="1"/>
  <c r="AK702" i="1"/>
  <c r="AJ702" i="1"/>
  <c r="AK704" i="1"/>
  <c r="AJ704" i="1"/>
  <c r="AI704" i="1"/>
  <c r="AJ687" i="1"/>
  <c r="AI687" i="1"/>
  <c r="AK687" i="1"/>
  <c r="AB430" i="1"/>
  <c r="AA430" i="1"/>
  <c r="AE430" i="1" s="1"/>
  <c r="AA622" i="1"/>
  <c r="AE622" i="1" s="1"/>
  <c r="AB622" i="1"/>
  <c r="AT393" i="1"/>
  <c r="AS393" i="1" s="1"/>
  <c r="AR393" i="1" s="1"/>
  <c r="AQ393" i="1" s="1"/>
  <c r="AP393" i="1" s="1"/>
  <c r="AO393" i="1" s="1"/>
  <c r="AN393" i="1" s="1"/>
  <c r="AM393" i="1" s="1"/>
  <c r="AL393" i="1" s="1"/>
  <c r="AB604" i="1"/>
  <c r="AA604" i="1"/>
  <c r="AE604" i="1" s="1"/>
  <c r="AB177" i="1"/>
  <c r="AA177" i="1"/>
  <c r="AE177" i="1" s="1"/>
  <c r="AB69" i="1"/>
  <c r="AA69" i="1"/>
  <c r="AE69" i="1" s="1"/>
  <c r="J418" i="1"/>
  <c r="J324" i="1"/>
  <c r="AB112" i="1"/>
  <c r="AA112" i="1"/>
  <c r="AE112" i="1" s="1"/>
  <c r="AA686" i="1"/>
  <c r="AE686" i="1" s="1"/>
  <c r="AB686" i="1"/>
  <c r="AB668" i="1"/>
  <c r="AA668" i="1"/>
  <c r="AE668" i="1" s="1"/>
  <c r="AA462" i="1"/>
  <c r="AE462" i="1" s="1"/>
  <c r="AB434" i="1"/>
  <c r="AA434" i="1"/>
  <c r="AE434" i="1" s="1"/>
  <c r="AA585" i="1"/>
  <c r="AE585" i="1" s="1"/>
  <c r="AB585" i="1"/>
  <c r="AC418" i="1"/>
  <c r="AB115" i="1"/>
  <c r="AA115" i="1"/>
  <c r="AE115" i="1" s="1"/>
  <c r="AA333" i="1"/>
  <c r="AE333" i="1" s="1"/>
  <c r="AB333" i="1"/>
  <c r="AB500" i="1"/>
  <c r="AA500" i="1"/>
  <c r="AE500" i="1" s="1"/>
  <c r="J393" i="1"/>
  <c r="AA674" i="1"/>
  <c r="AE674" i="1" s="1"/>
  <c r="AB674" i="1"/>
  <c r="AA386" i="1"/>
  <c r="AE386" i="1" s="1"/>
  <c r="AB386" i="1"/>
  <c r="AH713" i="1"/>
  <c r="AB631" i="1"/>
  <c r="AA631" i="1"/>
  <c r="AE631" i="1" s="1"/>
  <c r="AB521" i="1"/>
  <c r="AA521" i="1"/>
  <c r="AE521" i="1" s="1"/>
  <c r="AB389" i="1"/>
  <c r="AA389" i="1"/>
  <c r="AE389" i="1" s="1"/>
  <c r="AB287" i="1"/>
  <c r="AA287" i="1"/>
  <c r="AE287" i="1" s="1"/>
  <c r="AT395" i="1"/>
  <c r="AS395" i="1" s="1"/>
  <c r="AR395" i="1" s="1"/>
  <c r="AQ395" i="1" s="1"/>
  <c r="AP395" i="1" s="1"/>
  <c r="AO395" i="1" s="1"/>
  <c r="AN395" i="1" s="1"/>
  <c r="AM395" i="1" s="1"/>
  <c r="AL395" i="1" s="1"/>
  <c r="AH326" i="1"/>
  <c r="AA93" i="1"/>
  <c r="AE93" i="1" s="1"/>
  <c r="AB93" i="1"/>
  <c r="AC393" i="1"/>
  <c r="AA281" i="1"/>
  <c r="AE281" i="1" s="1"/>
  <c r="AB281" i="1"/>
  <c r="I395" i="1"/>
  <c r="AA258" i="1"/>
  <c r="AE258" i="1" s="1"/>
  <c r="AB258" i="1"/>
  <c r="AA215" i="1"/>
  <c r="AE215" i="1" s="1"/>
  <c r="AB215" i="1"/>
  <c r="AA611" i="1"/>
  <c r="AE611" i="1" s="1"/>
  <c r="AB611" i="1"/>
  <c r="AB139" i="1"/>
  <c r="AA139" i="1"/>
  <c r="AE139" i="1" s="1"/>
  <c r="AA602" i="1"/>
  <c r="AE602" i="1" s="1"/>
  <c r="AB602" i="1"/>
  <c r="AA34" i="1"/>
  <c r="AE34" i="1" s="1"/>
  <c r="AB34" i="1"/>
  <c r="AA154" i="1"/>
  <c r="AE154" i="1" s="1"/>
  <c r="AB154" i="1"/>
  <c r="AB353" i="1"/>
  <c r="AA353" i="1"/>
  <c r="AE353" i="1" s="1"/>
  <c r="AB310" i="1"/>
  <c r="AA310" i="1"/>
  <c r="AE310" i="1" s="1"/>
  <c r="AT418" i="1"/>
  <c r="AS418" i="1" s="1"/>
  <c r="AR418" i="1" s="1"/>
  <c r="AQ418" i="1" s="1"/>
  <c r="AP418" i="1" s="1"/>
  <c r="AO418" i="1" s="1"/>
  <c r="AN418" i="1" s="1"/>
  <c r="AM418" i="1" s="1"/>
  <c r="AL418" i="1" s="1"/>
  <c r="AC324" i="1"/>
  <c r="AA343" i="1"/>
  <c r="AE343" i="1" s="1"/>
  <c r="AB343" i="1"/>
  <c r="AB304" i="1"/>
  <c r="AA304" i="1"/>
  <c r="AE304" i="1" s="1"/>
  <c r="AB366" i="1"/>
  <c r="AA366" i="1"/>
  <c r="AE366" i="1" s="1"/>
  <c r="AT324" i="1"/>
  <c r="AS324" i="1" s="1"/>
  <c r="AR324" i="1" s="1"/>
  <c r="AQ324" i="1" s="1"/>
  <c r="AP324" i="1" s="1"/>
  <c r="AO324" i="1" s="1"/>
  <c r="AN324" i="1" s="1"/>
  <c r="AM324" i="1" s="1"/>
  <c r="AL324" i="1" s="1"/>
  <c r="AK707" i="1"/>
  <c r="AI707" i="1"/>
  <c r="AJ707" i="1"/>
  <c r="AI709" i="1"/>
  <c r="AJ709" i="1"/>
  <c r="AK709" i="1"/>
  <c r="AI711" i="1"/>
  <c r="AH711" i="1" s="1"/>
  <c r="AJ711" i="1"/>
  <c r="AK711" i="1"/>
  <c r="AJ710" i="1"/>
  <c r="AK710" i="1"/>
  <c r="AI710" i="1"/>
  <c r="AB713" i="1"/>
  <c r="AA713" i="1"/>
  <c r="AE713" i="1" s="1"/>
  <c r="AH708" i="1"/>
  <c r="F18" i="1" l="1"/>
  <c r="F19" i="1" s="1"/>
  <c r="AA714" i="4"/>
  <c r="AB714" i="4"/>
  <c r="AY714" i="4"/>
  <c r="AA714" i="1"/>
  <c r="AE714" i="1" s="1"/>
  <c r="AB714" i="1"/>
  <c r="BA87" i="4"/>
  <c r="BA493" i="4"/>
  <c r="BA347" i="4"/>
  <c r="BA285" i="4"/>
  <c r="BA628" i="4"/>
  <c r="BA235" i="4"/>
  <c r="AH26" i="4"/>
  <c r="BA136" i="4"/>
  <c r="BA194" i="4"/>
  <c r="AH488" i="4"/>
  <c r="BA33" i="4"/>
  <c r="BA306" i="4"/>
  <c r="BA272" i="4"/>
  <c r="BA142" i="4"/>
  <c r="BA293" i="4"/>
  <c r="AH39" i="4"/>
  <c r="BA362" i="4"/>
  <c r="BA321" i="4"/>
  <c r="BA694" i="4"/>
  <c r="BA312" i="4"/>
  <c r="BA101" i="4"/>
  <c r="BA423" i="4"/>
  <c r="BA188" i="4"/>
  <c r="BA534" i="4"/>
  <c r="AY534" i="4" s="1"/>
  <c r="BA30" i="4"/>
  <c r="BA508" i="4"/>
  <c r="AY508" i="4" s="1"/>
  <c r="BA634" i="4"/>
  <c r="BA440" i="4"/>
  <c r="AY440" i="4" s="1"/>
  <c r="BA216" i="4"/>
  <c r="AH360" i="4"/>
  <c r="BA477" i="4"/>
  <c r="AH416" i="4"/>
  <c r="AH66" i="4"/>
  <c r="AH153" i="4"/>
  <c r="AH152" i="4"/>
  <c r="AE587" i="4"/>
  <c r="AD587" i="4"/>
  <c r="AE169" i="4"/>
  <c r="AD169" i="4"/>
  <c r="AE87" i="4"/>
  <c r="AD87" i="4"/>
  <c r="AD202" i="4"/>
  <c r="AE202" i="4"/>
  <c r="AE582" i="4"/>
  <c r="AD582" i="4"/>
  <c r="AA669" i="4"/>
  <c r="AB669" i="4"/>
  <c r="AE472" i="4"/>
  <c r="AD472" i="4"/>
  <c r="AH243" i="4"/>
  <c r="AE636" i="4"/>
  <c r="AD636" i="4"/>
  <c r="AE518" i="4"/>
  <c r="AD518" i="4"/>
  <c r="AH32" i="4"/>
  <c r="AE188" i="4"/>
  <c r="AD188" i="4"/>
  <c r="AB345" i="4"/>
  <c r="AA345" i="4"/>
  <c r="AB349" i="4"/>
  <c r="AA349" i="4"/>
  <c r="AB469" i="4"/>
  <c r="AA469" i="4"/>
  <c r="AB443" i="4"/>
  <c r="AA443" i="4"/>
  <c r="AB185" i="4"/>
  <c r="AA185" i="4"/>
  <c r="AB471" i="4"/>
  <c r="AA471" i="4"/>
  <c r="BU57" i="4"/>
  <c r="BS57" i="4" s="1"/>
  <c r="AD553" i="4"/>
  <c r="AE553" i="4"/>
  <c r="BU7" i="4"/>
  <c r="BS7" i="4" s="1"/>
  <c r="AD503" i="4"/>
  <c r="AE503" i="4"/>
  <c r="BU38" i="4"/>
  <c r="BS38" i="4" s="1"/>
  <c r="AH706" i="4"/>
  <c r="AB183" i="4"/>
  <c r="AA183" i="4"/>
  <c r="AE510" i="4"/>
  <c r="AD510" i="4"/>
  <c r="AB555" i="4"/>
  <c r="AA555" i="4"/>
  <c r="AB404" i="4"/>
  <c r="AA404" i="4"/>
  <c r="AB370" i="4"/>
  <c r="AA370" i="4"/>
  <c r="AH507" i="4"/>
  <c r="AA637" i="4"/>
  <c r="AB637" i="4"/>
  <c r="BU22" i="4"/>
  <c r="BS22" i="4" s="1"/>
  <c r="BU32" i="4"/>
  <c r="BS32" i="4" s="1"/>
  <c r="AH631" i="4"/>
  <c r="AH530" i="4"/>
  <c r="BU12" i="4"/>
  <c r="BS12" i="4" s="1"/>
  <c r="AH498" i="4"/>
  <c r="AH375" i="4"/>
  <c r="BU5" i="4"/>
  <c r="BS5" i="4" s="1"/>
  <c r="AH644" i="4"/>
  <c r="BU112" i="4"/>
  <c r="BS112" i="4" s="1"/>
  <c r="BU47" i="4"/>
  <c r="BS47" i="4" s="1"/>
  <c r="BU6" i="4"/>
  <c r="BS6" i="4" s="1"/>
  <c r="BU170" i="4"/>
  <c r="BS170" i="4" s="1"/>
  <c r="AH72" i="4"/>
  <c r="BA74" i="4"/>
  <c r="BA519" i="4"/>
  <c r="BA185" i="4"/>
  <c r="AH427" i="4"/>
  <c r="BA443" i="4"/>
  <c r="BA525" i="4"/>
  <c r="BA342" i="4"/>
  <c r="AY342" i="4" s="1"/>
  <c r="BA522" i="4"/>
  <c r="BA578" i="4"/>
  <c r="BA681" i="4"/>
  <c r="BA647" i="4"/>
  <c r="BA430" i="4"/>
  <c r="BA560" i="4"/>
  <c r="BA600" i="4"/>
  <c r="AH284" i="4"/>
  <c r="AH88" i="4"/>
  <c r="AE692" i="4"/>
  <c r="AD692" i="4"/>
  <c r="AE135" i="4"/>
  <c r="AD135" i="4"/>
  <c r="AH354" i="4"/>
  <c r="AB407" i="4"/>
  <c r="AA407" i="4"/>
  <c r="AH685" i="4"/>
  <c r="AB504" i="4"/>
  <c r="AA504" i="4"/>
  <c r="AB442" i="4"/>
  <c r="AA442" i="4"/>
  <c r="AE93" i="4"/>
  <c r="AD93" i="4"/>
  <c r="AE326" i="4"/>
  <c r="AD326" i="4"/>
  <c r="AB533" i="4"/>
  <c r="AA533" i="4"/>
  <c r="AA293" i="4"/>
  <c r="AB293" i="4"/>
  <c r="AA569" i="4"/>
  <c r="AB569" i="4"/>
  <c r="AB282" i="4"/>
  <c r="AA282" i="4"/>
  <c r="AA483" i="4"/>
  <c r="AB483" i="4"/>
  <c r="AB562" i="4"/>
  <c r="AA562" i="4"/>
  <c r="AD541" i="4"/>
  <c r="AE541" i="4"/>
  <c r="AE673" i="4"/>
  <c r="AD673" i="4"/>
  <c r="AB121" i="4"/>
  <c r="AA121" i="4"/>
  <c r="AD318" i="4"/>
  <c r="AE318" i="4"/>
  <c r="AD380" i="4"/>
  <c r="AE380" i="4"/>
  <c r="AB379" i="4"/>
  <c r="AA379" i="4"/>
  <c r="AB317" i="4"/>
  <c r="AA317" i="4"/>
  <c r="AB626" i="4"/>
  <c r="AA626" i="4"/>
  <c r="AE41" i="4"/>
  <c r="AD41" i="4"/>
  <c r="AB665" i="4"/>
  <c r="AA665" i="4"/>
  <c r="AB536" i="4"/>
  <c r="AA536" i="4"/>
  <c r="AB474" i="4"/>
  <c r="AA474" i="4"/>
  <c r="AH653" i="4"/>
  <c r="AH348" i="4"/>
  <c r="AA604" i="4"/>
  <c r="AB604" i="4"/>
  <c r="BU18" i="4"/>
  <c r="BS18" i="4" s="1"/>
  <c r="AA543" i="4"/>
  <c r="AB543" i="4"/>
  <c r="AB675" i="4"/>
  <c r="AA675" i="4"/>
  <c r="AB566" i="4"/>
  <c r="AA566" i="4"/>
  <c r="AH549" i="4"/>
  <c r="AB392" i="4"/>
  <c r="AA392" i="4"/>
  <c r="AH461" i="4"/>
  <c r="AA475" i="4"/>
  <c r="AB475" i="4"/>
  <c r="BU101" i="4"/>
  <c r="BS101" i="4" s="1"/>
  <c r="BU72" i="4"/>
  <c r="BS72" i="4" s="1"/>
  <c r="AH662" i="4"/>
  <c r="AB92" i="4"/>
  <c r="AA92" i="4"/>
  <c r="AH639" i="4"/>
  <c r="AB698" i="4"/>
  <c r="AA698" i="4"/>
  <c r="AB151" i="4"/>
  <c r="AA151" i="4"/>
  <c r="AD618" i="4"/>
  <c r="AE618" i="4"/>
  <c r="AB288" i="4"/>
  <c r="AA288" i="4"/>
  <c r="AE598" i="4"/>
  <c r="AD598" i="4"/>
  <c r="AE341" i="4"/>
  <c r="AD341" i="4"/>
  <c r="AA577" i="4"/>
  <c r="AB577" i="4"/>
  <c r="AD645" i="4"/>
  <c r="AE645" i="4"/>
  <c r="AB628" i="4"/>
  <c r="AA628" i="4"/>
  <c r="AA253" i="4"/>
  <c r="AB253" i="4"/>
  <c r="AB373" i="4"/>
  <c r="AA373" i="4"/>
  <c r="AA428" i="4"/>
  <c r="AB428" i="4"/>
  <c r="AA492" i="4"/>
  <c r="AB492" i="4"/>
  <c r="AA260" i="4"/>
  <c r="AB260" i="4"/>
  <c r="AD30" i="4"/>
  <c r="AE30" i="4"/>
  <c r="AA393" i="4"/>
  <c r="AB393" i="4"/>
  <c r="AD674" i="4"/>
  <c r="AE674" i="4"/>
  <c r="AB520" i="4"/>
  <c r="AA520" i="4"/>
  <c r="AD485" i="4"/>
  <c r="AE485" i="4"/>
  <c r="AB405" i="4"/>
  <c r="AA405" i="4"/>
  <c r="AA467" i="4"/>
  <c r="AB467" i="4"/>
  <c r="AB409" i="4"/>
  <c r="AA409" i="4"/>
  <c r="AD652" i="4"/>
  <c r="AE652" i="4"/>
  <c r="AA315" i="4"/>
  <c r="AB315" i="4"/>
  <c r="AB557" i="4"/>
  <c r="AA557" i="4"/>
  <c r="AA464" i="4"/>
  <c r="AB464" i="4"/>
  <c r="AA458" i="4"/>
  <c r="AB458" i="4"/>
  <c r="AA532" i="4"/>
  <c r="AB532" i="4"/>
  <c r="AB136" i="4"/>
  <c r="AA136" i="4"/>
  <c r="AA143" i="4"/>
  <c r="AB143" i="4"/>
  <c r="AB411" i="4"/>
  <c r="AA411" i="4"/>
  <c r="BA585" i="4"/>
  <c r="AH182" i="4"/>
  <c r="BA146" i="4"/>
  <c r="BA27" i="4"/>
  <c r="BA343" i="4"/>
  <c r="AY343" i="4" s="1"/>
  <c r="BA67" i="4"/>
  <c r="AH337" i="4"/>
  <c r="AH215" i="4"/>
  <c r="AH384" i="4"/>
  <c r="AD581" i="4"/>
  <c r="AE581" i="4"/>
  <c r="AB281" i="4"/>
  <c r="AA281" i="4"/>
  <c r="AH567" i="4"/>
  <c r="AD234" i="4"/>
  <c r="AE234" i="4"/>
  <c r="AE470" i="4"/>
  <c r="AD470" i="4"/>
  <c r="AD386" i="4"/>
  <c r="AE386" i="4"/>
  <c r="AA212" i="4"/>
  <c r="AB212" i="4"/>
  <c r="AH586" i="4"/>
  <c r="AB103" i="4"/>
  <c r="AA103" i="4"/>
  <c r="AH450" i="4"/>
  <c r="AA399" i="4"/>
  <c r="AB399" i="4"/>
  <c r="AD110" i="4"/>
  <c r="AE110" i="4"/>
  <c r="AE546" i="4"/>
  <c r="AD546" i="4"/>
  <c r="BU41" i="4"/>
  <c r="BS41" i="4" s="1"/>
  <c r="BU20" i="4"/>
  <c r="BS20" i="4" s="1"/>
  <c r="AE486" i="4"/>
  <c r="AD486" i="4"/>
  <c r="AA278" i="4"/>
  <c r="AB278" i="4"/>
  <c r="AB668" i="4"/>
  <c r="AA668" i="4"/>
  <c r="AH605" i="4"/>
  <c r="AB699" i="4"/>
  <c r="AA699" i="4"/>
  <c r="AD347" i="4"/>
  <c r="AE347" i="4"/>
  <c r="AE276" i="4"/>
  <c r="AD276" i="4"/>
  <c r="AH277" i="4"/>
  <c r="AD550" i="4"/>
  <c r="AE550" i="4"/>
  <c r="AH400" i="4"/>
  <c r="AE422" i="4"/>
  <c r="AD422" i="4"/>
  <c r="AE531" i="4"/>
  <c r="AD531" i="4"/>
  <c r="AH499" i="4"/>
  <c r="AD314" i="4"/>
  <c r="AE314" i="4"/>
  <c r="BU15" i="4"/>
  <c r="BS15" i="4" s="1"/>
  <c r="AB670" i="4"/>
  <c r="AA670" i="4"/>
  <c r="AE515" i="4"/>
  <c r="AD515" i="4"/>
  <c r="AB686" i="4"/>
  <c r="AA686" i="4"/>
  <c r="AA203" i="4"/>
  <c r="AB203" i="4"/>
  <c r="AB378" i="4"/>
  <c r="AA378" i="4"/>
  <c r="AA508" i="4"/>
  <c r="AB508" i="4"/>
  <c r="AB415" i="4"/>
  <c r="AA415" i="4"/>
  <c r="AH311" i="4"/>
  <c r="AH683" i="4"/>
  <c r="AH574" i="4"/>
  <c r="AH578" i="4"/>
  <c r="BU4" i="4"/>
  <c r="BS4" i="4" s="1"/>
  <c r="BU30" i="4"/>
  <c r="BS30" i="4" s="1"/>
  <c r="BU85" i="4"/>
  <c r="BS85" i="4" s="1"/>
  <c r="BA263" i="4"/>
  <c r="BA375" i="4"/>
  <c r="AH150" i="4"/>
  <c r="AH275" i="4"/>
  <c r="BA109" i="4"/>
  <c r="BA649" i="4"/>
  <c r="BA454" i="4"/>
  <c r="BA652" i="4"/>
  <c r="AH263" i="4"/>
  <c r="AH29" i="4"/>
  <c r="AH389" i="4"/>
  <c r="AH205" i="4"/>
  <c r="AH145" i="4"/>
  <c r="AH333" i="4"/>
  <c r="AH133" i="4"/>
  <c r="AH196" i="4"/>
  <c r="AH477" i="4"/>
  <c r="AH198" i="4"/>
  <c r="AH256" i="4"/>
  <c r="AH222" i="4"/>
  <c r="AH374" i="4"/>
  <c r="AH127" i="4"/>
  <c r="AH37" i="4"/>
  <c r="AH216" i="4"/>
  <c r="AH695" i="4"/>
  <c r="AD252" i="4"/>
  <c r="AE252" i="4"/>
  <c r="AD640" i="4"/>
  <c r="AE640" i="4"/>
  <c r="BU162" i="4"/>
  <c r="BS162" i="4" s="1"/>
  <c r="AH676" i="4"/>
  <c r="AD664" i="4"/>
  <c r="AE664" i="4"/>
  <c r="AE454" i="4"/>
  <c r="AD454" i="4"/>
  <c r="AE514" i="4"/>
  <c r="AD514" i="4"/>
  <c r="AE239" i="4"/>
  <c r="AD239" i="4"/>
  <c r="AE482" i="4"/>
  <c r="AD482" i="4"/>
  <c r="AE702" i="4"/>
  <c r="AD702" i="4"/>
  <c r="AA613" i="4"/>
  <c r="AB613" i="4"/>
  <c r="BU73" i="4"/>
  <c r="BS73" i="4" s="1"/>
  <c r="AA694" i="4"/>
  <c r="AB694" i="4"/>
  <c r="AB592" i="4"/>
  <c r="AA592" i="4"/>
  <c r="AB451" i="4"/>
  <c r="AA451" i="4"/>
  <c r="AB565" i="4"/>
  <c r="AA565" i="4"/>
  <c r="AB159" i="4"/>
  <c r="AA159" i="4"/>
  <c r="AE96" i="4"/>
  <c r="AD96" i="4"/>
  <c r="AE437" i="4"/>
  <c r="AD437" i="4"/>
  <c r="AA460" i="4"/>
  <c r="AB460" i="4"/>
  <c r="AH648" i="4"/>
  <c r="AH233" i="4"/>
  <c r="AD426" i="4"/>
  <c r="AE426" i="4"/>
  <c r="AE445" i="4"/>
  <c r="AD445" i="4"/>
  <c r="AE292" i="4"/>
  <c r="AD292" i="4"/>
  <c r="AE690" i="4"/>
  <c r="AD690" i="4"/>
  <c r="AD691" i="4"/>
  <c r="AE691" i="4"/>
  <c r="AH548" i="4"/>
  <c r="AH704" i="4"/>
  <c r="AE331" i="4"/>
  <c r="AD331" i="4"/>
  <c r="AH547" i="4"/>
  <c r="AA287" i="4"/>
  <c r="AB287" i="4"/>
  <c r="AB313" i="4"/>
  <c r="AA313" i="4"/>
  <c r="AA523" i="4"/>
  <c r="AB523" i="4"/>
  <c r="AB497" i="4"/>
  <c r="AA497" i="4"/>
  <c r="AA638" i="4"/>
  <c r="AB638" i="4"/>
  <c r="AB649" i="4"/>
  <c r="AA649" i="4"/>
  <c r="AH285" i="4"/>
  <c r="BU149" i="4"/>
  <c r="BS149" i="4" s="1"/>
  <c r="BU27" i="4"/>
  <c r="BS27" i="4" s="1"/>
  <c r="AH114" i="4"/>
  <c r="AH396" i="4"/>
  <c r="BU122" i="4"/>
  <c r="BS122" i="4" s="1"/>
  <c r="AH647" i="4"/>
  <c r="BU114" i="4"/>
  <c r="BS114" i="4" s="1"/>
  <c r="AH491" i="4"/>
  <c r="AH558" i="4"/>
  <c r="BU66" i="4"/>
  <c r="BS66" i="4" s="1"/>
  <c r="AH588" i="4"/>
  <c r="BU48" i="4"/>
  <c r="BS48" i="4" s="1"/>
  <c r="BU31" i="4"/>
  <c r="BS31" i="4" s="1"/>
  <c r="BU16" i="4"/>
  <c r="BS16" i="4" s="1"/>
  <c r="AH655" i="4"/>
  <c r="BU81" i="4"/>
  <c r="BS81" i="4" s="1"/>
  <c r="BU113" i="4"/>
  <c r="BS113" i="4" s="1"/>
  <c r="AH627" i="4"/>
  <c r="AH160" i="4"/>
  <c r="BA604" i="4"/>
  <c r="BA269" i="4"/>
  <c r="BA675" i="4"/>
  <c r="AY675" i="4" s="1"/>
  <c r="BA305" i="4"/>
  <c r="AH525" i="4"/>
  <c r="AH108" i="4"/>
  <c r="AD597" i="4"/>
  <c r="AE597" i="4"/>
  <c r="AD191" i="4"/>
  <c r="AE191" i="4"/>
  <c r="AH528" i="4"/>
  <c r="AE459" i="4"/>
  <c r="AD459" i="4"/>
  <c r="AD149" i="4"/>
  <c r="AE149" i="4"/>
  <c r="AH444" i="4"/>
  <c r="AE610" i="4"/>
  <c r="AD610" i="4"/>
  <c r="AB680" i="4"/>
  <c r="AA680" i="4"/>
  <c r="AE697" i="4"/>
  <c r="AD697" i="4"/>
  <c r="AB535" i="4"/>
  <c r="AA535" i="4"/>
  <c r="AA677" i="4"/>
  <c r="AB677" i="4"/>
  <c r="AB413" i="4"/>
  <c r="AA413" i="4"/>
  <c r="AA590" i="4"/>
  <c r="AB590" i="4"/>
  <c r="AA573" i="4"/>
  <c r="AB573" i="4"/>
  <c r="AA593" i="4"/>
  <c r="AB593" i="4"/>
  <c r="AB441" i="4"/>
  <c r="AA441" i="4"/>
  <c r="AB570" i="4"/>
  <c r="AA570" i="4"/>
  <c r="AB689" i="4"/>
  <c r="AA689" i="4"/>
  <c r="AD679" i="4"/>
  <c r="AE679" i="4"/>
  <c r="AB500" i="4"/>
  <c r="AA500" i="4"/>
  <c r="AA511" i="4"/>
  <c r="AB511" i="4"/>
  <c r="AH283" i="4"/>
  <c r="AA134" i="4"/>
  <c r="AB134" i="4"/>
  <c r="AD356" i="4"/>
  <c r="AE356" i="4"/>
  <c r="AB201" i="4"/>
  <c r="AA201" i="4"/>
  <c r="AB539" i="4"/>
  <c r="AA539" i="4"/>
  <c r="AB209" i="4"/>
  <c r="AA209" i="4"/>
  <c r="AA419" i="4"/>
  <c r="AB419" i="4"/>
  <c r="AA496" i="4"/>
  <c r="AB496" i="4"/>
  <c r="BU43" i="4"/>
  <c r="BS43" i="4" s="1"/>
  <c r="BU23" i="4"/>
  <c r="BS23" i="4" s="1"/>
  <c r="AA385" i="4"/>
  <c r="AB385" i="4"/>
  <c r="BU133" i="4"/>
  <c r="BS133" i="4" s="1"/>
  <c r="BU130" i="4"/>
  <c r="BS130" i="4" s="1"/>
  <c r="AH439" i="4"/>
  <c r="AH580" i="4"/>
  <c r="AH456" i="4"/>
  <c r="AB274" i="4"/>
  <c r="AA274" i="4"/>
  <c r="BU102" i="4"/>
  <c r="BS102" i="4" s="1"/>
  <c r="AH481" i="4"/>
  <c r="AH568" i="4"/>
  <c r="AB189" i="4"/>
  <c r="AA189" i="4"/>
  <c r="AB165" i="4"/>
  <c r="AA165" i="4"/>
  <c r="AB417" i="4"/>
  <c r="AA417" i="4"/>
  <c r="AE214" i="4"/>
  <c r="AD214" i="4"/>
  <c r="AB414" i="4"/>
  <c r="AA414" i="4"/>
  <c r="AE608" i="4"/>
  <c r="AD608" i="4"/>
  <c r="AD678" i="4"/>
  <c r="AE678" i="4"/>
  <c r="AD125" i="4"/>
  <c r="AE125" i="4"/>
  <c r="AE280" i="4"/>
  <c r="AD280" i="4"/>
  <c r="AE320" i="4"/>
  <c r="AD320" i="4"/>
  <c r="AA228" i="4"/>
  <c r="AB228" i="4"/>
  <c r="AA224" i="4"/>
  <c r="AB224" i="4"/>
  <c r="AA111" i="4"/>
  <c r="AB111" i="4"/>
  <c r="AB223" i="4"/>
  <c r="AA223" i="4"/>
  <c r="AA556" i="4"/>
  <c r="AB556" i="4"/>
  <c r="AB661" i="4"/>
  <c r="AA661" i="4"/>
  <c r="AE312" i="4"/>
  <c r="AD312" i="4"/>
  <c r="AA237" i="4"/>
  <c r="AB237" i="4"/>
  <c r="AE529" i="4"/>
  <c r="AD529" i="4"/>
  <c r="AB526" i="4"/>
  <c r="AA526" i="4"/>
  <c r="AA659" i="4"/>
  <c r="AB659" i="4"/>
  <c r="AB174" i="4"/>
  <c r="AA174" i="4"/>
  <c r="AD289" i="4"/>
  <c r="AE289" i="4"/>
  <c r="AE131" i="4"/>
  <c r="AD131" i="4"/>
  <c r="AE632" i="4"/>
  <c r="AD632" i="4"/>
  <c r="AD462" i="4"/>
  <c r="AE462" i="4"/>
  <c r="AD696" i="4"/>
  <c r="AE696" i="4"/>
  <c r="AE383" i="4"/>
  <c r="AD383" i="4"/>
  <c r="AE391" i="4"/>
  <c r="AD391" i="4"/>
  <c r="AB517" i="4"/>
  <c r="AA517" i="4"/>
  <c r="AD344" i="4"/>
  <c r="AE344" i="4"/>
  <c r="AE684" i="4"/>
  <c r="AD684" i="4"/>
  <c r="AE537" i="4"/>
  <c r="AD537" i="4"/>
  <c r="AA425" i="4"/>
  <c r="AB425" i="4"/>
  <c r="AB542" i="4"/>
  <c r="AA542" i="4"/>
  <c r="AB544" i="4"/>
  <c r="AA544" i="4"/>
  <c r="AA538" i="4"/>
  <c r="AB538" i="4"/>
  <c r="AB658" i="4"/>
  <c r="AA658" i="4"/>
  <c r="AA506" i="4"/>
  <c r="AB506" i="4"/>
  <c r="AB98" i="4"/>
  <c r="AA98" i="4"/>
  <c r="AA671" i="4"/>
  <c r="AB671" i="4"/>
  <c r="AB75" i="4"/>
  <c r="AA75" i="4"/>
  <c r="AA91" i="4"/>
  <c r="AB91" i="4"/>
  <c r="AB513" i="4"/>
  <c r="AA513" i="4"/>
  <c r="AB118" i="4"/>
  <c r="AA118" i="4"/>
  <c r="AB424" i="4"/>
  <c r="AA424" i="4"/>
  <c r="AB493" i="4"/>
  <c r="AA493" i="4"/>
  <c r="BA549" i="4"/>
  <c r="AY549" i="4" s="1"/>
  <c r="AH23" i="4"/>
  <c r="BA40" i="4"/>
  <c r="AY40" i="4" s="1"/>
  <c r="AH408" i="4"/>
  <c r="BA705" i="4"/>
  <c r="AY705" i="4" s="1"/>
  <c r="BA191" i="4"/>
  <c r="AH53" i="4"/>
  <c r="AH55" i="4"/>
  <c r="AH453" i="4"/>
  <c r="AH298" i="4"/>
  <c r="AH117" i="4"/>
  <c r="AH227" i="4"/>
  <c r="AH113" i="4"/>
  <c r="AH269" i="4"/>
  <c r="AH242" i="4"/>
  <c r="AH105" i="4"/>
  <c r="AH551" i="4"/>
  <c r="AD45" i="4"/>
  <c r="AE45" i="4"/>
  <c r="AH642" i="4"/>
  <c r="BU61" i="4"/>
  <c r="BS61" i="4" s="1"/>
  <c r="AD682" i="4"/>
  <c r="AE682" i="4"/>
  <c r="AA700" i="4"/>
  <c r="AB700" i="4"/>
  <c r="AH693" i="4"/>
  <c r="BU77" i="4"/>
  <c r="BS77" i="4" s="1"/>
  <c r="BU10" i="4"/>
  <c r="BS10" i="4" s="1"/>
  <c r="AA576" i="4"/>
  <c r="AB576" i="4"/>
  <c r="AE34" i="4"/>
  <c r="AD34" i="4"/>
  <c r="AB505" i="4"/>
  <c r="AA505" i="4"/>
  <c r="AB394" i="4"/>
  <c r="AA394" i="4"/>
  <c r="AB641" i="4"/>
  <c r="AA641" i="4"/>
  <c r="AA480" i="4"/>
  <c r="AB480" i="4"/>
  <c r="AD478" i="4"/>
  <c r="AE478" i="4"/>
  <c r="AA381" i="4"/>
  <c r="AB381" i="4"/>
  <c r="AB607" i="4"/>
  <c r="AA607" i="4"/>
  <c r="AD307" i="4"/>
  <c r="AE307" i="4"/>
  <c r="AB184" i="4"/>
  <c r="AA184" i="4"/>
  <c r="AE633" i="4"/>
  <c r="AD633" i="4"/>
  <c r="AE418" i="4"/>
  <c r="AD418" i="4"/>
  <c r="AA299" i="4"/>
  <c r="AB299" i="4"/>
  <c r="AH572" i="4"/>
  <c r="AA524" i="4"/>
  <c r="AB524" i="4"/>
  <c r="AA487" i="4"/>
  <c r="AB487" i="4"/>
  <c r="AB173" i="4"/>
  <c r="AA173" i="4"/>
  <c r="AB267" i="4"/>
  <c r="AA267" i="4"/>
  <c r="AB431" i="4"/>
  <c r="AA431" i="4"/>
  <c r="AH494" i="4"/>
  <c r="AD672" i="4"/>
  <c r="AE672" i="4"/>
  <c r="AH651" i="4"/>
  <c r="BU152" i="4"/>
  <c r="BS152" i="4" s="1"/>
  <c r="AH595" i="4"/>
  <c r="AH382" i="4"/>
  <c r="AH589" i="4"/>
  <c r="BU13" i="4"/>
  <c r="BS13" i="4" s="1"/>
  <c r="AH90" i="4"/>
  <c r="AH355" i="4"/>
  <c r="BU138" i="4"/>
  <c r="BS138" i="4" s="1"/>
  <c r="BU44" i="4"/>
  <c r="BS44" i="4" s="1"/>
  <c r="C18" i="1"/>
  <c r="AJ607" i="1"/>
  <c r="AI607" i="1"/>
  <c r="AH607" i="1" s="1"/>
  <c r="AK607" i="1"/>
  <c r="AJ524" i="1"/>
  <c r="AK524" i="1"/>
  <c r="AI524" i="1"/>
  <c r="AH524" i="1" s="1"/>
  <c r="AI226" i="1"/>
  <c r="AH226" i="1" s="1"/>
  <c r="AJ226" i="1"/>
  <c r="AK226" i="1"/>
  <c r="AI589" i="1"/>
  <c r="AK589" i="1"/>
  <c r="AJ589" i="1"/>
  <c r="AJ58" i="1"/>
  <c r="AI58" i="1"/>
  <c r="AH58" i="1" s="1"/>
  <c r="AK58" i="1"/>
  <c r="AI706" i="1"/>
  <c r="AH706" i="1" s="1"/>
  <c r="AK706" i="1"/>
  <c r="AJ706" i="1"/>
  <c r="AK95" i="1"/>
  <c r="AJ95" i="1"/>
  <c r="AI95" i="1"/>
  <c r="AI70" i="1"/>
  <c r="AH70" i="1" s="1"/>
  <c r="AK70" i="1"/>
  <c r="AJ70" i="1"/>
  <c r="AJ317" i="1"/>
  <c r="AI317" i="1"/>
  <c r="AH317" i="1" s="1"/>
  <c r="AK317" i="1"/>
  <c r="AK311" i="1"/>
  <c r="AJ311" i="1"/>
  <c r="AI311" i="1"/>
  <c r="AJ295" i="1"/>
  <c r="AI295" i="1"/>
  <c r="AK295" i="1"/>
  <c r="AI467" i="1"/>
  <c r="AK467" i="1"/>
  <c r="AJ467" i="1"/>
  <c r="AB85" i="1"/>
  <c r="AA85" i="1"/>
  <c r="AE85" i="1" s="1"/>
  <c r="AH508" i="1"/>
  <c r="AH707" i="1"/>
  <c r="AA641" i="1"/>
  <c r="AE641" i="1" s="1"/>
  <c r="AB176" i="1"/>
  <c r="AJ220" i="1"/>
  <c r="AK220" i="1"/>
  <c r="AI220" i="1"/>
  <c r="AB694" i="1"/>
  <c r="AA694" i="1"/>
  <c r="AE694" i="1" s="1"/>
  <c r="AH513" i="1"/>
  <c r="AH335" i="1"/>
  <c r="AH266" i="1"/>
  <c r="AB44" i="1"/>
  <c r="AA44" i="1"/>
  <c r="AE44" i="1" s="1"/>
  <c r="AB588" i="1"/>
  <c r="AA588" i="1"/>
  <c r="AE588" i="1" s="1"/>
  <c r="AA417" i="1"/>
  <c r="AE417" i="1" s="1"/>
  <c r="AB417" i="1"/>
  <c r="AH712" i="1"/>
  <c r="AI545" i="1"/>
  <c r="AH545" i="1" s="1"/>
  <c r="AJ545" i="1"/>
  <c r="AK545" i="1"/>
  <c r="AB124" i="1"/>
  <c r="AA124" i="1"/>
  <c r="AE124" i="1" s="1"/>
  <c r="AH297" i="1"/>
  <c r="AH327" i="1"/>
  <c r="AA692" i="1"/>
  <c r="AE692" i="1" s="1"/>
  <c r="AB692" i="1"/>
  <c r="AB682" i="1"/>
  <c r="AA682" i="1"/>
  <c r="AE682" i="1" s="1"/>
  <c r="AH693" i="1"/>
  <c r="AA479" i="1"/>
  <c r="AE479" i="1" s="1"/>
  <c r="AA363" i="1"/>
  <c r="AE363" i="1" s="1"/>
  <c r="AB363" i="1"/>
  <c r="AB703" i="1"/>
  <c r="AA703" i="1"/>
  <c r="AE703" i="1" s="1"/>
  <c r="AJ157" i="1"/>
  <c r="AI157" i="1"/>
  <c r="AK157" i="1"/>
  <c r="AH156" i="1"/>
  <c r="AA60" i="1"/>
  <c r="AE60" i="1" s="1"/>
  <c r="AB60" i="1"/>
  <c r="AH699" i="1"/>
  <c r="CN79" i="4"/>
  <c r="CM79" i="4"/>
  <c r="BB302" i="4"/>
  <c r="BA302" i="4" s="1"/>
  <c r="BC302" i="4"/>
  <c r="BD302" i="4"/>
  <c r="BD2577" i="4"/>
  <c r="BC2577" i="4"/>
  <c r="BB2577" i="4"/>
  <c r="BB2709" i="4"/>
  <c r="BD2709" i="4"/>
  <c r="BC2709" i="4"/>
  <c r="BC2221" i="4"/>
  <c r="BB2221" i="4"/>
  <c r="BD2221" i="4"/>
  <c r="BD2699" i="4"/>
  <c r="BB2699" i="4"/>
  <c r="BA2699" i="4" s="1"/>
  <c r="BC2699" i="4"/>
  <c r="CM198" i="4"/>
  <c r="CN198" i="4"/>
  <c r="CN35" i="4"/>
  <c r="CM35" i="4"/>
  <c r="BD2456" i="4"/>
  <c r="BC2456" i="4"/>
  <c r="BB2456" i="4"/>
  <c r="BD2734" i="4"/>
  <c r="BC2734" i="4"/>
  <c r="BB2734" i="4"/>
  <c r="BA2734" i="4" s="1"/>
  <c r="BC2498" i="4"/>
  <c r="BD2498" i="4"/>
  <c r="BB2498" i="4"/>
  <c r="BB2160" i="4"/>
  <c r="BA2160" i="4" s="1"/>
  <c r="BD2160" i="4"/>
  <c r="BC2160" i="4"/>
  <c r="BC2277" i="4"/>
  <c r="BD2277" i="4"/>
  <c r="BB2277" i="4"/>
  <c r="CM62" i="4"/>
  <c r="CN62" i="4"/>
  <c r="CM113" i="4"/>
  <c r="CN113" i="4"/>
  <c r="CM89" i="4"/>
  <c r="CN89" i="4"/>
  <c r="CM201" i="4"/>
  <c r="CL201" i="4" s="1"/>
  <c r="CN201" i="4"/>
  <c r="BD2342" i="4"/>
  <c r="BC2342" i="4"/>
  <c r="BB2342" i="4"/>
  <c r="BA2342" i="4" s="1"/>
  <c r="BB2576" i="4"/>
  <c r="BD2576" i="4"/>
  <c r="BC2576" i="4"/>
  <c r="CM158" i="4"/>
  <c r="CL158" i="4" s="1"/>
  <c r="CN158" i="4"/>
  <c r="BB2632" i="4"/>
  <c r="BD2632" i="4"/>
  <c r="BC2632" i="4"/>
  <c r="BD2598" i="4"/>
  <c r="BC2598" i="4"/>
  <c r="BB2598" i="4"/>
  <c r="CN141" i="4"/>
  <c r="CM141" i="4"/>
  <c r="BB700" i="4"/>
  <c r="BC700" i="4"/>
  <c r="BD700" i="4"/>
  <c r="BB2705" i="4"/>
  <c r="BD2705" i="4"/>
  <c r="BC2705" i="4"/>
  <c r="BB2743" i="4"/>
  <c r="BA2743" i="4" s="1"/>
  <c r="BD2743" i="4"/>
  <c r="BC2743" i="4"/>
  <c r="CM140" i="4"/>
  <c r="CN140" i="4"/>
  <c r="BD2728" i="4"/>
  <c r="BC2728" i="4"/>
  <c r="BB2728" i="4"/>
  <c r="CN42" i="4"/>
  <c r="CM42" i="4"/>
  <c r="BD2639" i="4"/>
  <c r="BB2639" i="4"/>
  <c r="BC2639" i="4"/>
  <c r="CN15" i="4"/>
  <c r="CM15" i="4"/>
  <c r="CM21" i="4"/>
  <c r="CN21" i="4"/>
  <c r="BB2246" i="4"/>
  <c r="BD2246" i="4"/>
  <c r="BC2246" i="4"/>
  <c r="AY472" i="4"/>
  <c r="AV472" i="4"/>
  <c r="BD311" i="4"/>
  <c r="BB311" i="4"/>
  <c r="BC311" i="4"/>
  <c r="CM132" i="4"/>
  <c r="CN132" i="4"/>
  <c r="BA421" i="4"/>
  <c r="AY421" i="4" s="1"/>
  <c r="BC261" i="4"/>
  <c r="BB261" i="4"/>
  <c r="BD261" i="4"/>
  <c r="AY381" i="4"/>
  <c r="AV381" i="4"/>
  <c r="BB178" i="4"/>
  <c r="BC178" i="4"/>
  <c r="BD178" i="4"/>
  <c r="BB83" i="4"/>
  <c r="BC83" i="4"/>
  <c r="BD83" i="4"/>
  <c r="CN27" i="4"/>
  <c r="CM27" i="4"/>
  <c r="CL27" i="4" s="1"/>
  <c r="BB564" i="4"/>
  <c r="BC564" i="4"/>
  <c r="BD564" i="4"/>
  <c r="CM218" i="4"/>
  <c r="CN218" i="4"/>
  <c r="BD2396" i="4"/>
  <c r="BB2396" i="4"/>
  <c r="BC2396" i="4"/>
  <c r="BD2666" i="4"/>
  <c r="BC2666" i="4"/>
  <c r="BB2666" i="4"/>
  <c r="BD428" i="4"/>
  <c r="BC428" i="4"/>
  <c r="BB428" i="4"/>
  <c r="BC2613" i="4"/>
  <c r="BB2613" i="4"/>
  <c r="BA2613" i="4" s="1"/>
  <c r="BD2613" i="4"/>
  <c r="BC66" i="4"/>
  <c r="BD66" i="4"/>
  <c r="BB66" i="4"/>
  <c r="BA66" i="4" s="1"/>
  <c r="BB2197" i="4"/>
  <c r="BD2197" i="4"/>
  <c r="BC2197" i="4"/>
  <c r="BB2027" i="4"/>
  <c r="BD2027" i="4"/>
  <c r="BC2027" i="4"/>
  <c r="CM3" i="4"/>
  <c r="CN3" i="4"/>
  <c r="BB2759" i="4"/>
  <c r="BA2759" i="4" s="1"/>
  <c r="BC2759" i="4"/>
  <c r="BD2759" i="4"/>
  <c r="CM7" i="4"/>
  <c r="CL7" i="4" s="1"/>
  <c r="CN7" i="4"/>
  <c r="BC2403" i="4"/>
  <c r="BB2403" i="4"/>
  <c r="BD2403" i="4"/>
  <c r="BB388" i="4"/>
  <c r="BA388" i="4" s="1"/>
  <c r="BC388" i="4"/>
  <c r="BD388" i="4"/>
  <c r="BB2101" i="4"/>
  <c r="BA2101" i="4" s="1"/>
  <c r="BD2101" i="4"/>
  <c r="BC2101" i="4"/>
  <c r="BD2044" i="4"/>
  <c r="BB2044" i="4"/>
  <c r="BC2044" i="4"/>
  <c r="BB2694" i="4"/>
  <c r="BD2694" i="4"/>
  <c r="BC2694" i="4"/>
  <c r="BB221" i="4"/>
  <c r="BC221" i="4"/>
  <c r="BD221" i="4"/>
  <c r="BC138" i="4"/>
  <c r="BD138" i="4"/>
  <c r="BB138" i="4"/>
  <c r="BC25" i="4"/>
  <c r="BB25" i="4"/>
  <c r="BA25" i="4" s="1"/>
  <c r="BD25" i="4"/>
  <c r="CN105" i="4"/>
  <c r="CM105" i="4"/>
  <c r="CM44" i="4"/>
  <c r="CN44" i="4"/>
  <c r="CM226" i="4"/>
  <c r="CN226" i="4"/>
  <c r="BC2358" i="4"/>
  <c r="BD2358" i="4"/>
  <c r="BB2358" i="4"/>
  <c r="BD2214" i="4"/>
  <c r="BC2214" i="4"/>
  <c r="BB2214" i="4"/>
  <c r="BB2615" i="4"/>
  <c r="BC2615" i="4"/>
  <c r="BD2615" i="4"/>
  <c r="BC2566" i="4"/>
  <c r="BD2566" i="4"/>
  <c r="BB2566" i="4"/>
  <c r="BB1991" i="4"/>
  <c r="BA1991" i="4" s="1"/>
  <c r="BD1991" i="4"/>
  <c r="BC1991" i="4"/>
  <c r="BD2452" i="4"/>
  <c r="BC2452" i="4"/>
  <c r="BB2452" i="4"/>
  <c r="BC2491" i="4"/>
  <c r="BB2491" i="4"/>
  <c r="BD2491" i="4"/>
  <c r="BD2526" i="4"/>
  <c r="BC2526" i="4"/>
  <c r="BB2526" i="4"/>
  <c r="BD2173" i="4"/>
  <c r="BB2173" i="4"/>
  <c r="BC2173" i="4"/>
  <c r="BB2373" i="4"/>
  <c r="BD2373" i="4"/>
  <c r="BC2373" i="4"/>
  <c r="BD2293" i="4"/>
  <c r="BC2293" i="4"/>
  <c r="BB2293" i="4"/>
  <c r="BA2293" i="4" s="1"/>
  <c r="BD2324" i="4"/>
  <c r="BB2324" i="4"/>
  <c r="BC2324" i="4"/>
  <c r="BC2023" i="4"/>
  <c r="BD2023" i="4"/>
  <c r="BB2023" i="4"/>
  <c r="BC2239" i="4"/>
  <c r="BB2239" i="4"/>
  <c r="BA2239" i="4" s="1"/>
  <c r="BD2239" i="4"/>
  <c r="CM112" i="4"/>
  <c r="CN112" i="4"/>
  <c r="BB2612" i="4"/>
  <c r="BC2612" i="4"/>
  <c r="BD2612" i="4"/>
  <c r="BC667" i="4"/>
  <c r="BB667" i="4"/>
  <c r="BA667" i="4" s="1"/>
  <c r="BD667" i="4"/>
  <c r="BD2250" i="4"/>
  <c r="BC2250" i="4"/>
  <c r="BB2250" i="4"/>
  <c r="BA2250" i="4" s="1"/>
  <c r="CN167" i="4"/>
  <c r="CM167" i="4"/>
  <c r="BC2497" i="4"/>
  <c r="BB2497" i="4"/>
  <c r="BA2497" i="4" s="1"/>
  <c r="BD2497" i="4"/>
  <c r="CM5" i="4"/>
  <c r="CN5" i="4"/>
  <c r="BC2622" i="4"/>
  <c r="BB2622" i="4"/>
  <c r="BD2622" i="4"/>
  <c r="BC2014" i="4"/>
  <c r="BB2014" i="4"/>
  <c r="BA2014" i="4" s="1"/>
  <c r="BD2014" i="4"/>
  <c r="BD2135" i="4"/>
  <c r="BC2135" i="4"/>
  <c r="BB2135" i="4"/>
  <c r="BA2135" i="4" s="1"/>
  <c r="BB2499" i="4"/>
  <c r="BD2499" i="4"/>
  <c r="BC2499" i="4"/>
  <c r="BD2580" i="4"/>
  <c r="BC2580" i="4"/>
  <c r="BB2580" i="4"/>
  <c r="BD2054" i="4"/>
  <c r="BC2054" i="4"/>
  <c r="BB2054" i="4"/>
  <c r="BC2451" i="4"/>
  <c r="BB2451" i="4"/>
  <c r="BD2451" i="4"/>
  <c r="BD2485" i="4"/>
  <c r="BC2485" i="4"/>
  <c r="BB2485" i="4"/>
  <c r="BB2144" i="4"/>
  <c r="BA2144" i="4" s="1"/>
  <c r="BD2144" i="4"/>
  <c r="BC2144" i="4"/>
  <c r="BC2679" i="4"/>
  <c r="BD2679" i="4"/>
  <c r="BB2679" i="4"/>
  <c r="BB47" i="4"/>
  <c r="BC47" i="4"/>
  <c r="BD47" i="4"/>
  <c r="BD65" i="4"/>
  <c r="BB65" i="4"/>
  <c r="BC65" i="4"/>
  <c r="BC2218" i="4"/>
  <c r="BB2218" i="4"/>
  <c r="BD2218" i="4"/>
  <c r="BB103" i="4"/>
  <c r="BC103" i="4"/>
  <c r="BD103" i="4"/>
  <c r="BC2346" i="4"/>
  <c r="BD2346" i="4"/>
  <c r="BB2346" i="4"/>
  <c r="BA2346" i="4" s="1"/>
  <c r="CM170" i="4"/>
  <c r="CN170" i="4"/>
  <c r="BD2609" i="4"/>
  <c r="BC2609" i="4"/>
  <c r="BB2609" i="4"/>
  <c r="BB2600" i="4"/>
  <c r="BC2600" i="4"/>
  <c r="BD2600" i="4"/>
  <c r="BB2228" i="4"/>
  <c r="BD2228" i="4"/>
  <c r="BC2228" i="4"/>
  <c r="BD2018" i="4"/>
  <c r="BC2018" i="4"/>
  <c r="BB2018" i="4"/>
  <c r="BC2455" i="4"/>
  <c r="BB2455" i="4"/>
  <c r="BA2455" i="4" s="1"/>
  <c r="BD2455" i="4"/>
  <c r="BC2510" i="4"/>
  <c r="BD2510" i="4"/>
  <c r="BB2510" i="4"/>
  <c r="BA2510" i="4" s="1"/>
  <c r="BC2110" i="4"/>
  <c r="BB2110" i="4"/>
  <c r="BD2110" i="4"/>
  <c r="BC331" i="4"/>
  <c r="BB331" i="4"/>
  <c r="BD331" i="4"/>
  <c r="BD2186" i="4"/>
  <c r="BC2186" i="4"/>
  <c r="BB2186" i="4"/>
  <c r="BD2450" i="4"/>
  <c r="BC2450" i="4"/>
  <c r="BB2450" i="4"/>
  <c r="BA2450" i="4" s="1"/>
  <c r="CN237" i="4"/>
  <c r="CM237" i="4"/>
  <c r="BD2589" i="4"/>
  <c r="BC2589" i="4"/>
  <c r="BB2589" i="4"/>
  <c r="BD2294" i="4"/>
  <c r="BC2294" i="4"/>
  <c r="BB2294" i="4"/>
  <c r="BA2294" i="4" s="1"/>
  <c r="BB2625" i="4"/>
  <c r="BD2625" i="4"/>
  <c r="BC2625" i="4"/>
  <c r="BD1987" i="4"/>
  <c r="BC1987" i="4"/>
  <c r="BB1987" i="4"/>
  <c r="BD2122" i="4"/>
  <c r="BC2122" i="4"/>
  <c r="BB2122" i="4"/>
  <c r="BC2661" i="4"/>
  <c r="BB2661" i="4"/>
  <c r="BD2661" i="4"/>
  <c r="BB2013" i="4"/>
  <c r="BA2013" i="4" s="1"/>
  <c r="BD2013" i="4"/>
  <c r="BC2013" i="4"/>
  <c r="CM241" i="4"/>
  <c r="CL241" i="4" s="1"/>
  <c r="CN241" i="4"/>
  <c r="BC2554" i="4"/>
  <c r="BD2554" i="4"/>
  <c r="BB2554" i="4"/>
  <c r="BA2554" i="4" s="1"/>
  <c r="BB2660" i="4"/>
  <c r="BA2660" i="4" s="1"/>
  <c r="BC2660" i="4"/>
  <c r="BD2660" i="4"/>
  <c r="BD2748" i="4"/>
  <c r="BC2748" i="4"/>
  <c r="BB2748" i="4"/>
  <c r="BD2626" i="4"/>
  <c r="BC2626" i="4"/>
  <c r="BB2626" i="4"/>
  <c r="CN46" i="4"/>
  <c r="CM46" i="4"/>
  <c r="BB2633" i="4"/>
  <c r="BD2633" i="4"/>
  <c r="BC2633" i="4"/>
  <c r="BD2464" i="4"/>
  <c r="BB2464" i="4"/>
  <c r="BC2464" i="4"/>
  <c r="BD2207" i="4"/>
  <c r="BC2207" i="4"/>
  <c r="BB2207" i="4"/>
  <c r="BA2207" i="4" s="1"/>
  <c r="CM125" i="4"/>
  <c r="CN125" i="4"/>
  <c r="CM182" i="4"/>
  <c r="CN182" i="4"/>
  <c r="CN214" i="4"/>
  <c r="CM214" i="4"/>
  <c r="BB2109" i="4"/>
  <c r="BD2109" i="4"/>
  <c r="BC2109" i="4"/>
  <c r="BD2165" i="4"/>
  <c r="BC2165" i="4"/>
  <c r="BB2165" i="4"/>
  <c r="BA2165" i="4" s="1"/>
  <c r="BD2517" i="4"/>
  <c r="BC2517" i="4"/>
  <c r="BB2517" i="4"/>
  <c r="BD2432" i="4"/>
  <c r="BB2432" i="4"/>
  <c r="BC2432" i="4"/>
  <c r="BC2172" i="4"/>
  <c r="BD2172" i="4"/>
  <c r="BB2172" i="4"/>
  <c r="BA2172" i="4" s="1"/>
  <c r="BB2575" i="4"/>
  <c r="BD2575" i="4"/>
  <c r="BC2575" i="4"/>
  <c r="BD2536" i="4"/>
  <c r="BC2536" i="4"/>
  <c r="BB2536" i="4"/>
  <c r="BB2669" i="4"/>
  <c r="BA2669" i="4" s="1"/>
  <c r="BD2669" i="4"/>
  <c r="BC2669" i="4"/>
  <c r="BC547" i="4"/>
  <c r="BB547" i="4"/>
  <c r="BA547" i="4" s="1"/>
  <c r="BD547" i="4"/>
  <c r="BD2321" i="4"/>
  <c r="BC2321" i="4"/>
  <c r="BB2321" i="4"/>
  <c r="BA2321" i="4" s="1"/>
  <c r="BC2509" i="4"/>
  <c r="BB2509" i="4"/>
  <c r="BD2509" i="4"/>
  <c r="BC2390" i="4"/>
  <c r="BD2390" i="4"/>
  <c r="BB2390" i="4"/>
  <c r="CN68" i="4"/>
  <c r="CM68" i="4"/>
  <c r="CL68" i="4" s="1"/>
  <c r="BB2068" i="4"/>
  <c r="BA2068" i="4" s="1"/>
  <c r="BD2068" i="4"/>
  <c r="BC2068" i="4"/>
  <c r="AY87" i="4"/>
  <c r="AV87" i="4"/>
  <c r="BD408" i="4"/>
  <c r="BB408" i="4"/>
  <c r="BC408" i="4"/>
  <c r="BB223" i="4"/>
  <c r="BA223" i="4" s="1"/>
  <c r="BD223" i="4"/>
  <c r="BC223" i="4"/>
  <c r="BC678" i="4"/>
  <c r="BB678" i="4"/>
  <c r="BD678" i="4"/>
  <c r="BB2458" i="4"/>
  <c r="BC2458" i="4"/>
  <c r="BD2458" i="4"/>
  <c r="BD2441" i="4"/>
  <c r="BC2441" i="4"/>
  <c r="BB2441" i="4"/>
  <c r="BA2441" i="4" s="1"/>
  <c r="BB625" i="4"/>
  <c r="BD625" i="4"/>
  <c r="BC625" i="4"/>
  <c r="BB2305" i="4"/>
  <c r="BA2305" i="4" s="1"/>
  <c r="BD2305" i="4"/>
  <c r="BC2305" i="4"/>
  <c r="BD581" i="4"/>
  <c r="BB581" i="4"/>
  <c r="BA581" i="4" s="1"/>
  <c r="BC581" i="4"/>
  <c r="CM186" i="4"/>
  <c r="CN186" i="4"/>
  <c r="BD2107" i="4"/>
  <c r="BC2107" i="4"/>
  <c r="BB2107" i="4"/>
  <c r="BB2641" i="4"/>
  <c r="BD2641" i="4"/>
  <c r="BC2641" i="4"/>
  <c r="BD2127" i="4"/>
  <c r="BC2127" i="4"/>
  <c r="BB2127" i="4"/>
  <c r="BA2127" i="4" s="1"/>
  <c r="BC2025" i="4"/>
  <c r="BD2025" i="4"/>
  <c r="BB2025" i="4"/>
  <c r="BD2501" i="4"/>
  <c r="BC2501" i="4"/>
  <c r="BB2501" i="4"/>
  <c r="BD2710" i="4"/>
  <c r="BC2710" i="4"/>
  <c r="BB2710" i="4"/>
  <c r="BD2079" i="4"/>
  <c r="BC2079" i="4"/>
  <c r="BB2079" i="4"/>
  <c r="BA2079" i="4" s="1"/>
  <c r="BD99" i="4"/>
  <c r="BB99" i="4"/>
  <c r="BC99" i="4"/>
  <c r="BB164" i="4"/>
  <c r="BC164" i="4"/>
  <c r="BD164" i="4"/>
  <c r="CM171" i="4"/>
  <c r="CN171" i="4"/>
  <c r="CM95" i="4"/>
  <c r="CN95" i="4"/>
  <c r="BD2282" i="4"/>
  <c r="BC2282" i="4"/>
  <c r="BB2282" i="4"/>
  <c r="BC503" i="4"/>
  <c r="BB503" i="4"/>
  <c r="BD503" i="4"/>
  <c r="BD2754" i="4"/>
  <c r="BC2754" i="4"/>
  <c r="BB2754" i="4"/>
  <c r="BB2475" i="4"/>
  <c r="BA2475" i="4" s="1"/>
  <c r="BD2475" i="4"/>
  <c r="BC2475" i="4"/>
  <c r="BD2310" i="4"/>
  <c r="BB2310" i="4"/>
  <c r="BA2310" i="4" s="1"/>
  <c r="BC2310" i="4"/>
  <c r="CN32" i="4"/>
  <c r="CM32" i="4"/>
  <c r="BD2678" i="4"/>
  <c r="BC2678" i="4"/>
  <c r="BB2678" i="4"/>
  <c r="BD2200" i="4"/>
  <c r="BC2200" i="4"/>
  <c r="BB2200" i="4"/>
  <c r="BD2093" i="4"/>
  <c r="BC2093" i="4"/>
  <c r="BB2093" i="4"/>
  <c r="BA2093" i="4" s="1"/>
  <c r="CM122" i="4"/>
  <c r="CL122" i="4" s="1"/>
  <c r="CN122" i="4"/>
  <c r="BD2145" i="4"/>
  <c r="BB2145" i="4"/>
  <c r="BA2145" i="4" s="1"/>
  <c r="BC2145" i="4"/>
  <c r="BD1972" i="4"/>
  <c r="BC1972" i="4"/>
  <c r="BB1972" i="4"/>
  <c r="BA1972" i="4" s="1"/>
  <c r="BD2532" i="4"/>
  <c r="BC2532" i="4"/>
  <c r="BB2532" i="4"/>
  <c r="BD2097" i="4"/>
  <c r="BC2097" i="4"/>
  <c r="BB2097" i="4"/>
  <c r="BD2520" i="4"/>
  <c r="BC2520" i="4"/>
  <c r="BB2520" i="4"/>
  <c r="BC2026" i="4"/>
  <c r="BD2026" i="4"/>
  <c r="BB2026" i="4"/>
  <c r="BA2026" i="4" s="1"/>
  <c r="BC646" i="4"/>
  <c r="BB646" i="4"/>
  <c r="BD646" i="4"/>
  <c r="BB367" i="4"/>
  <c r="BC367" i="4"/>
  <c r="BD367" i="4"/>
  <c r="BC2635" i="4"/>
  <c r="BD2635" i="4"/>
  <c r="BB2635" i="4"/>
  <c r="CM197" i="4"/>
  <c r="CN197" i="4"/>
  <c r="CM174" i="4"/>
  <c r="CN174" i="4"/>
  <c r="BB2394" i="4"/>
  <c r="BC2394" i="4"/>
  <c r="BD2394" i="4"/>
  <c r="CM138" i="4"/>
  <c r="CN138" i="4"/>
  <c r="CM180" i="4"/>
  <c r="CN180" i="4"/>
  <c r="BD2607" i="4"/>
  <c r="BC2607" i="4"/>
  <c r="BB2607" i="4"/>
  <c r="CN47" i="4"/>
  <c r="CM47" i="4"/>
  <c r="CM119" i="4"/>
  <c r="CN119" i="4"/>
  <c r="BD2716" i="4"/>
  <c r="BC2716" i="4"/>
  <c r="BB2716" i="4"/>
  <c r="CM159" i="4"/>
  <c r="CN159" i="4"/>
  <c r="BD2297" i="4"/>
  <c r="BC2297" i="4"/>
  <c r="BB2297" i="4"/>
  <c r="BB1959" i="4"/>
  <c r="BA1959" i="4" s="1"/>
  <c r="BD1959" i="4"/>
  <c r="BC1959" i="4"/>
  <c r="BB2096" i="4"/>
  <c r="BD2096" i="4"/>
  <c r="BC2096" i="4"/>
  <c r="BB2630" i="4"/>
  <c r="BD2630" i="4"/>
  <c r="BC2630" i="4"/>
  <c r="BD2411" i="4"/>
  <c r="BC2411" i="4"/>
  <c r="BB2411" i="4"/>
  <c r="BC2084" i="4"/>
  <c r="BB2084" i="4"/>
  <c r="BD2084" i="4"/>
  <c r="BD1963" i="4"/>
  <c r="BC1963" i="4"/>
  <c r="BB1963" i="4"/>
  <c r="BC703" i="4"/>
  <c r="BD703" i="4"/>
  <c r="BB703" i="4"/>
  <c r="BA703" i="4" s="1"/>
  <c r="CM225" i="4"/>
  <c r="CN225" i="4"/>
  <c r="BD2599" i="4"/>
  <c r="BC2599" i="4"/>
  <c r="BB2599" i="4"/>
  <c r="CM229" i="4"/>
  <c r="CN229" i="4"/>
  <c r="CN92" i="4"/>
  <c r="CM92" i="4"/>
  <c r="BC2746" i="4"/>
  <c r="BB2746" i="4"/>
  <c r="BD2746" i="4"/>
  <c r="BB2543" i="4"/>
  <c r="BA2543" i="4" s="1"/>
  <c r="BC2543" i="4"/>
  <c r="BD2543" i="4"/>
  <c r="CN98" i="4"/>
  <c r="CM98" i="4"/>
  <c r="BC2064" i="4"/>
  <c r="BB2064" i="4"/>
  <c r="BD2064" i="4"/>
  <c r="BD2496" i="4"/>
  <c r="BC2496" i="4"/>
  <c r="BB2496" i="4"/>
  <c r="BD2052" i="4"/>
  <c r="BC2052" i="4"/>
  <c r="BB2052" i="4"/>
  <c r="BC2243" i="4"/>
  <c r="BD2243" i="4"/>
  <c r="BB2243" i="4"/>
  <c r="BA2243" i="4" s="1"/>
  <c r="CM194" i="4"/>
  <c r="CN194" i="4"/>
  <c r="CN131" i="4"/>
  <c r="CM131" i="4"/>
  <c r="BC2674" i="4"/>
  <c r="BB2674" i="4"/>
  <c r="BD2674" i="4"/>
  <c r="CM164" i="4"/>
  <c r="CL164" i="4" s="1"/>
  <c r="CN164" i="4"/>
  <c r="BC2606" i="4"/>
  <c r="BB2606" i="4"/>
  <c r="BA2606" i="4" s="1"/>
  <c r="BD2606" i="4"/>
  <c r="BB2658" i="4"/>
  <c r="BD2658" i="4"/>
  <c r="BC2658" i="4"/>
  <c r="BD2238" i="4"/>
  <c r="BC2238" i="4"/>
  <c r="BB2238" i="4"/>
  <c r="CN60" i="4"/>
  <c r="CM60" i="4"/>
  <c r="BB2196" i="4"/>
  <c r="BD2196" i="4"/>
  <c r="BC2196" i="4"/>
  <c r="BD2201" i="4"/>
  <c r="BC2201" i="4"/>
  <c r="BB2201" i="4"/>
  <c r="BC2340" i="4"/>
  <c r="BD2340" i="4"/>
  <c r="BB2340" i="4"/>
  <c r="BD2007" i="4"/>
  <c r="BC2007" i="4"/>
  <c r="BB2007" i="4"/>
  <c r="BD2051" i="4"/>
  <c r="BC2051" i="4"/>
  <c r="BB2051" i="4"/>
  <c r="BA2051" i="4" s="1"/>
  <c r="CN97" i="4"/>
  <c r="CM97" i="4"/>
  <c r="BD2304" i="4"/>
  <c r="BC2304" i="4"/>
  <c r="BB2304" i="4"/>
  <c r="CM65" i="4"/>
  <c r="CN65" i="4"/>
  <c r="BC2753" i="4"/>
  <c r="BD2753" i="4"/>
  <c r="BB2753" i="4"/>
  <c r="BD1973" i="4"/>
  <c r="BB1973" i="4"/>
  <c r="BC1973" i="4"/>
  <c r="BD2527" i="4"/>
  <c r="BC2527" i="4"/>
  <c r="BB2527" i="4"/>
  <c r="BA2527" i="4" s="1"/>
  <c r="BB2307" i="4"/>
  <c r="BA2307" i="4" s="1"/>
  <c r="BD2307" i="4"/>
  <c r="BC2307" i="4"/>
  <c r="BD2332" i="4"/>
  <c r="BB2332" i="4"/>
  <c r="BA2332" i="4" s="1"/>
  <c r="BC2332" i="4"/>
  <c r="BB2180" i="4"/>
  <c r="BD2180" i="4"/>
  <c r="BC2180" i="4"/>
  <c r="BD2143" i="4"/>
  <c r="BC2143" i="4"/>
  <c r="BB2143" i="4"/>
  <c r="BA2143" i="4" s="1"/>
  <c r="BD246" i="4"/>
  <c r="BC246" i="4"/>
  <c r="BB246" i="4"/>
  <c r="BD436" i="4"/>
  <c r="BB436" i="4"/>
  <c r="BC436" i="4"/>
  <c r="BB107" i="4"/>
  <c r="BD107" i="4"/>
  <c r="BC107" i="4"/>
  <c r="AY493" i="4"/>
  <c r="AV493" i="4"/>
  <c r="BC365" i="4"/>
  <c r="BB365" i="4"/>
  <c r="BD365" i="4"/>
  <c r="BC2671" i="4"/>
  <c r="BD2671" i="4"/>
  <c r="BB2671" i="4"/>
  <c r="BA2671" i="4" s="1"/>
  <c r="BB2745" i="4"/>
  <c r="BD2745" i="4"/>
  <c r="BC2745" i="4"/>
  <c r="BD2291" i="4"/>
  <c r="BC2291" i="4"/>
  <c r="BB2291" i="4"/>
  <c r="BC2471" i="4"/>
  <c r="BB2471" i="4"/>
  <c r="BD2471" i="4"/>
  <c r="CM244" i="4"/>
  <c r="CN244" i="4"/>
  <c r="BB2219" i="4"/>
  <c r="BA2219" i="4" s="1"/>
  <c r="BD2219" i="4"/>
  <c r="BC2219" i="4"/>
  <c r="BB2148" i="4"/>
  <c r="BA2148" i="4" s="1"/>
  <c r="BD2148" i="4"/>
  <c r="BC2148" i="4"/>
  <c r="BB2083" i="4"/>
  <c r="BD2083" i="4"/>
  <c r="BC2083" i="4"/>
  <c r="BC253" i="4"/>
  <c r="BD253" i="4"/>
  <c r="BB253" i="4"/>
  <c r="BA253" i="4" s="1"/>
  <c r="BB411" i="4"/>
  <c r="BA411" i="4" s="1"/>
  <c r="BC411" i="4"/>
  <c r="BD411" i="4"/>
  <c r="BB273" i="4"/>
  <c r="BA273" i="4" s="1"/>
  <c r="BC273" i="4"/>
  <c r="BD273" i="4"/>
  <c r="BC582" i="4"/>
  <c r="BD582" i="4"/>
  <c r="BB582" i="4"/>
  <c r="BA582" i="4" s="1"/>
  <c r="CM149" i="4"/>
  <c r="CN149" i="4"/>
  <c r="BC298" i="4"/>
  <c r="BD298" i="4"/>
  <c r="BB298" i="4"/>
  <c r="BD2545" i="4"/>
  <c r="BC2545" i="4"/>
  <c r="BB2545" i="4"/>
  <c r="BB469" i="4"/>
  <c r="BC469" i="4"/>
  <c r="BD469" i="4"/>
  <c r="BD2702" i="4"/>
  <c r="BC2702" i="4"/>
  <c r="BB2702" i="4"/>
  <c r="BB2634" i="4"/>
  <c r="BA2634" i="4" s="1"/>
  <c r="BD2634" i="4"/>
  <c r="BC2634" i="4"/>
  <c r="BB648" i="4"/>
  <c r="BC648" i="4"/>
  <c r="BD648" i="4"/>
  <c r="CM238" i="4"/>
  <c r="CN238" i="4"/>
  <c r="BD2329" i="4"/>
  <c r="BC2329" i="4"/>
  <c r="BB2329" i="4"/>
  <c r="BC1969" i="4"/>
  <c r="BB1969" i="4"/>
  <c r="BA1969" i="4" s="1"/>
  <c r="BD1969" i="4"/>
  <c r="BC2421" i="4"/>
  <c r="BB2421" i="4"/>
  <c r="BD2421" i="4"/>
  <c r="BC1974" i="4"/>
  <c r="BB1974" i="4"/>
  <c r="BD1974" i="4"/>
  <c r="BD2149" i="4"/>
  <c r="BB2149" i="4"/>
  <c r="BC2149" i="4"/>
  <c r="BD2187" i="4"/>
  <c r="BC2187" i="4"/>
  <c r="BB2187" i="4"/>
  <c r="BC1989" i="4"/>
  <c r="BB1989" i="4"/>
  <c r="BD1989" i="4"/>
  <c r="BD1962" i="4"/>
  <c r="BC1962" i="4"/>
  <c r="BB1962" i="4"/>
  <c r="BD1967" i="4"/>
  <c r="BC1967" i="4"/>
  <c r="BB1967" i="4"/>
  <c r="BD2588" i="4"/>
  <c r="BB2588" i="4"/>
  <c r="BA2588" i="4" s="1"/>
  <c r="BC2588" i="4"/>
  <c r="BD2285" i="4"/>
  <c r="BC2285" i="4"/>
  <c r="BB2285" i="4"/>
  <c r="BA2285" i="4" s="1"/>
  <c r="BB52" i="4"/>
  <c r="BA52" i="4" s="1"/>
  <c r="AY52" i="4" s="1"/>
  <c r="BC52" i="4"/>
  <c r="BD52" i="4"/>
  <c r="BD497" i="4"/>
  <c r="BB497" i="4"/>
  <c r="BC497" i="4"/>
  <c r="BB123" i="4"/>
  <c r="BC123" i="4"/>
  <c r="BD123" i="4"/>
  <c r="BC2655" i="4"/>
  <c r="BD2655" i="4"/>
  <c r="BB2655" i="4"/>
  <c r="BA2655" i="4" s="1"/>
  <c r="BD2747" i="4"/>
  <c r="BC2747" i="4"/>
  <c r="BB2747" i="4"/>
  <c r="BC2399" i="4"/>
  <c r="BB2399" i="4"/>
  <c r="BD2399" i="4"/>
  <c r="BC2643" i="4"/>
  <c r="BD2643" i="4"/>
  <c r="BB2643" i="4"/>
  <c r="BA2643" i="4" s="1"/>
  <c r="BB467" i="4"/>
  <c r="BC467" i="4"/>
  <c r="BD467" i="4"/>
  <c r="BC2761" i="4"/>
  <c r="BB2761" i="4"/>
  <c r="BD2761" i="4"/>
  <c r="BD2182" i="4"/>
  <c r="BC2182" i="4"/>
  <c r="BB2182" i="4"/>
  <c r="CM73" i="4"/>
  <c r="CN73" i="4"/>
  <c r="CN236" i="4"/>
  <c r="CM236" i="4"/>
  <c r="BD2260" i="4"/>
  <c r="BC2260" i="4"/>
  <c r="BB2260" i="4"/>
  <c r="BD2089" i="4"/>
  <c r="BC2089" i="4"/>
  <c r="BB2089" i="4"/>
  <c r="BA2089" i="4" s="1"/>
  <c r="BB2320" i="4"/>
  <c r="BA2320" i="4" s="1"/>
  <c r="BC2320" i="4"/>
  <c r="BD2320" i="4"/>
  <c r="BD2188" i="4"/>
  <c r="BB2188" i="4"/>
  <c r="BC2188" i="4"/>
  <c r="BD2155" i="4"/>
  <c r="BC2155" i="4"/>
  <c r="BB2155" i="4"/>
  <c r="BD1957" i="4"/>
  <c r="BC1957" i="4"/>
  <c r="BB1957" i="4"/>
  <c r="BA1957" i="4" s="1"/>
  <c r="BD2043" i="4"/>
  <c r="BC2043" i="4"/>
  <c r="BB2043" i="4"/>
  <c r="BD309" i="4"/>
  <c r="BB309" i="4"/>
  <c r="BA309" i="4" s="1"/>
  <c r="BC309" i="4"/>
  <c r="BC280" i="4"/>
  <c r="BB280" i="4"/>
  <c r="BA280" i="4" s="1"/>
  <c r="BD280" i="4"/>
  <c r="CN8" i="4"/>
  <c r="CM8" i="4"/>
  <c r="CM165" i="4"/>
  <c r="CN165" i="4"/>
  <c r="BD2286" i="4"/>
  <c r="BC2286" i="4"/>
  <c r="BB2286" i="4"/>
  <c r="BA2286" i="4" s="1"/>
  <c r="CN152" i="4"/>
  <c r="CM152" i="4"/>
  <c r="BD2638" i="4"/>
  <c r="BC2638" i="4"/>
  <c r="BB2638" i="4"/>
  <c r="BD2345" i="4"/>
  <c r="BC2345" i="4"/>
  <c r="BB2345" i="4"/>
  <c r="BA2345" i="4" s="1"/>
  <c r="BD2521" i="4"/>
  <c r="BC2521" i="4"/>
  <c r="BB2521" i="4"/>
  <c r="BB2453" i="4"/>
  <c r="BA2453" i="4" s="1"/>
  <c r="BD2453" i="4"/>
  <c r="BC2453" i="4"/>
  <c r="BD2177" i="4"/>
  <c r="BC2177" i="4"/>
  <c r="BB2177" i="4"/>
  <c r="BC2395" i="4"/>
  <c r="BD2395" i="4"/>
  <c r="BB2395" i="4"/>
  <c r="BA2395" i="4" s="1"/>
  <c r="BD2558" i="4"/>
  <c r="BC2558" i="4"/>
  <c r="BB2558" i="4"/>
  <c r="BB2154" i="4"/>
  <c r="BD2154" i="4"/>
  <c r="BC2154" i="4"/>
  <c r="BC2000" i="4"/>
  <c r="BB2000" i="4"/>
  <c r="BA2000" i="4" s="1"/>
  <c r="BD2000" i="4"/>
  <c r="BD2516" i="4"/>
  <c r="BC2516" i="4"/>
  <c r="BB2516" i="4"/>
  <c r="BA2516" i="4" s="1"/>
  <c r="BC377" i="4"/>
  <c r="BB377" i="4"/>
  <c r="BD377" i="4"/>
  <c r="CN11" i="4"/>
  <c r="CM11" i="4"/>
  <c r="BD2381" i="4"/>
  <c r="BC2381" i="4"/>
  <c r="BB2381" i="4"/>
  <c r="BA2381" i="4" s="1"/>
  <c r="BD2489" i="4"/>
  <c r="BC2489" i="4"/>
  <c r="BB2489" i="4"/>
  <c r="BC2057" i="4"/>
  <c r="BD2057" i="4"/>
  <c r="BB2057" i="4"/>
  <c r="BD2724" i="4"/>
  <c r="BC2724" i="4"/>
  <c r="BB2724" i="4"/>
  <c r="BB2255" i="4"/>
  <c r="BD2255" i="4"/>
  <c r="BC2255" i="4"/>
  <c r="CN220" i="4"/>
  <c r="CM220" i="4"/>
  <c r="BD2078" i="4"/>
  <c r="BC2078" i="4"/>
  <c r="BB2078" i="4"/>
  <c r="BD2074" i="4"/>
  <c r="BC2074" i="4"/>
  <c r="BB2074" i="4"/>
  <c r="BA2074" i="4" s="1"/>
  <c r="BC2121" i="4"/>
  <c r="BB2121" i="4"/>
  <c r="BD2121" i="4"/>
  <c r="CN25" i="4"/>
  <c r="CM25" i="4"/>
  <c r="CN52" i="4"/>
  <c r="CM52" i="4"/>
  <c r="BC2571" i="4"/>
  <c r="BB2571" i="4"/>
  <c r="BD2571" i="4"/>
  <c r="BC2301" i="4"/>
  <c r="BB2301" i="4"/>
  <c r="BA2301" i="4" s="1"/>
  <c r="BD2301" i="4"/>
  <c r="BC2651" i="4"/>
  <c r="BB2651" i="4"/>
  <c r="BD2651" i="4"/>
  <c r="BB2005" i="4"/>
  <c r="BA2005" i="4" s="1"/>
  <c r="BD2005" i="4"/>
  <c r="BC2005" i="4"/>
  <c r="BD2073" i="4"/>
  <c r="BC2073" i="4"/>
  <c r="BB2073" i="4"/>
  <c r="BC2494" i="4"/>
  <c r="BD2494" i="4"/>
  <c r="BB2494" i="4"/>
  <c r="BA2494" i="4" s="1"/>
  <c r="BD2484" i="4"/>
  <c r="BC2484" i="4"/>
  <c r="BB2484" i="4"/>
  <c r="BA2484" i="4" s="1"/>
  <c r="BC2029" i="4"/>
  <c r="BD2029" i="4"/>
  <c r="BB2029" i="4"/>
  <c r="AK712" i="4"/>
  <c r="AI712" i="4"/>
  <c r="AH712" i="4" s="1"/>
  <c r="AA712" i="4" s="1"/>
  <c r="AJ712" i="4"/>
  <c r="CN63" i="4"/>
  <c r="CM63" i="4"/>
  <c r="CL63" i="4" s="1"/>
  <c r="CM202" i="4"/>
  <c r="CN202" i="4"/>
  <c r="BD2750" i="4"/>
  <c r="BB2750" i="4"/>
  <c r="BC2750" i="4"/>
  <c r="BB2015" i="4"/>
  <c r="BD2015" i="4"/>
  <c r="BC2015" i="4"/>
  <c r="BD2150" i="4"/>
  <c r="BB2150" i="4"/>
  <c r="BC2150" i="4"/>
  <c r="BB2563" i="4"/>
  <c r="BA2563" i="4" s="1"/>
  <c r="BD2563" i="4"/>
  <c r="BC2563" i="4"/>
  <c r="BD2718" i="4"/>
  <c r="BC2718" i="4"/>
  <c r="BB2718" i="4"/>
  <c r="CM160" i="4"/>
  <c r="CN160" i="4"/>
  <c r="BD2226" i="4"/>
  <c r="BC2226" i="4"/>
  <c r="BB2226" i="4"/>
  <c r="BD2118" i="4"/>
  <c r="BC2118" i="4"/>
  <c r="BB2118" i="4"/>
  <c r="BC1971" i="4"/>
  <c r="BD1971" i="4"/>
  <c r="BB1971" i="4"/>
  <c r="BA1971" i="4" s="1"/>
  <c r="BD2115" i="4"/>
  <c r="BC2115" i="4"/>
  <c r="BB2115" i="4"/>
  <c r="BC527" i="4"/>
  <c r="BB527" i="4"/>
  <c r="BD527" i="4"/>
  <c r="BB474" i="4"/>
  <c r="BD474" i="4"/>
  <c r="BC474" i="4"/>
  <c r="CM163" i="4"/>
  <c r="CN163" i="4"/>
  <c r="BC147" i="4"/>
  <c r="BD147" i="4"/>
  <c r="BB147" i="4"/>
  <c r="CM181" i="4"/>
  <c r="CN181" i="4"/>
  <c r="BD2578" i="4"/>
  <c r="BC2578" i="4"/>
  <c r="BB2578" i="4"/>
  <c r="CM205" i="4"/>
  <c r="CL205" i="4" s="1"/>
  <c r="CN205" i="4"/>
  <c r="BC2442" i="4"/>
  <c r="BD2442" i="4"/>
  <c r="BB2442" i="4"/>
  <c r="BA2442" i="4" s="1"/>
  <c r="CM230" i="4"/>
  <c r="CL230" i="4" s="1"/>
  <c r="CN230" i="4"/>
  <c r="BC2266" i="4"/>
  <c r="BB2266" i="4"/>
  <c r="BA2266" i="4" s="1"/>
  <c r="BD2266" i="4"/>
  <c r="BD2232" i="4"/>
  <c r="BB2232" i="4"/>
  <c r="BC2232" i="4"/>
  <c r="BC2021" i="4"/>
  <c r="BB2021" i="4"/>
  <c r="BD2021" i="4"/>
  <c r="BD2199" i="4"/>
  <c r="BC2199" i="4"/>
  <c r="BB2199" i="4"/>
  <c r="BD657" i="4"/>
  <c r="BC657" i="4"/>
  <c r="BB657" i="4"/>
  <c r="BB2252" i="4"/>
  <c r="BC2252" i="4"/>
  <c r="BD2252" i="4"/>
  <c r="BC2061" i="4"/>
  <c r="BD2061" i="4"/>
  <c r="BB2061" i="4"/>
  <c r="BD2146" i="4"/>
  <c r="BC2146" i="4"/>
  <c r="BB2146" i="4"/>
  <c r="BD2436" i="4"/>
  <c r="BB2436" i="4"/>
  <c r="BA2436" i="4" s="1"/>
  <c r="BC2436" i="4"/>
  <c r="BD1999" i="4"/>
  <c r="BC1999" i="4"/>
  <c r="BB1999" i="4"/>
  <c r="BA1999" i="4" s="1"/>
  <c r="BB2268" i="4"/>
  <c r="BA2268" i="4" s="1"/>
  <c r="BC2268" i="4"/>
  <c r="BD2268" i="4"/>
  <c r="BB2020" i="4"/>
  <c r="BD2020" i="4"/>
  <c r="BC2020" i="4"/>
  <c r="BB21" i="4"/>
  <c r="BC21" i="4"/>
  <c r="BD21" i="4"/>
  <c r="BC287" i="4"/>
  <c r="BB287" i="4"/>
  <c r="BD287" i="4"/>
  <c r="BC2667" i="4"/>
  <c r="BD2667" i="4"/>
  <c r="BB2667" i="4"/>
  <c r="BB449" i="4"/>
  <c r="BC449" i="4"/>
  <c r="BD449" i="4"/>
  <c r="BB536" i="4"/>
  <c r="BD536" i="4"/>
  <c r="BC536" i="4"/>
  <c r="BC2539" i="4"/>
  <c r="BB2539" i="4"/>
  <c r="BD2539" i="4"/>
  <c r="BD2477" i="4"/>
  <c r="BC2477" i="4"/>
  <c r="BB2477" i="4"/>
  <c r="BB2409" i="4"/>
  <c r="BA2409" i="4" s="1"/>
  <c r="BC2409" i="4"/>
  <c r="BD2409" i="4"/>
  <c r="CN29" i="4"/>
  <c r="CM29" i="4"/>
  <c r="CL29" i="4" s="1"/>
  <c r="CN101" i="4"/>
  <c r="CM101" i="4"/>
  <c r="BD2654" i="4"/>
  <c r="BC2654" i="4"/>
  <c r="BB2654" i="4"/>
  <c r="BC2234" i="4"/>
  <c r="BB2234" i="4"/>
  <c r="BD2234" i="4"/>
  <c r="CN59" i="4"/>
  <c r="CM59" i="4"/>
  <c r="BC2466" i="4"/>
  <c r="BD2466" i="4"/>
  <c r="BB2466" i="4"/>
  <c r="BA2466" i="4" s="1"/>
  <c r="BD2258" i="4"/>
  <c r="BC2258" i="4"/>
  <c r="BB2258" i="4"/>
  <c r="BA2258" i="4" s="1"/>
  <c r="CN86" i="4"/>
  <c r="CM86" i="4"/>
  <c r="BD2167" i="4"/>
  <c r="BC2167" i="4"/>
  <c r="BB2167" i="4"/>
  <c r="BD2336" i="4"/>
  <c r="BB2336" i="4"/>
  <c r="BC2336" i="4"/>
  <c r="BD2511" i="4"/>
  <c r="BB2511" i="4"/>
  <c r="BC2511" i="4"/>
  <c r="BB2299" i="4"/>
  <c r="BD2299" i="4"/>
  <c r="BC2299" i="4"/>
  <c r="BD2114" i="4"/>
  <c r="BC2114" i="4"/>
  <c r="BB2114" i="4"/>
  <c r="BB243" i="4"/>
  <c r="BC243" i="4"/>
  <c r="BD243" i="4"/>
  <c r="BB215" i="4"/>
  <c r="BC215" i="4"/>
  <c r="BD215" i="4"/>
  <c r="BD209" i="4"/>
  <c r="BB209" i="4"/>
  <c r="BA209" i="4" s="1"/>
  <c r="BC209" i="4"/>
  <c r="CN234" i="4"/>
  <c r="CM234" i="4"/>
  <c r="CL234" i="4" s="1"/>
  <c r="BD2602" i="4"/>
  <c r="BB2602" i="4"/>
  <c r="BC2602" i="4"/>
  <c r="BC2727" i="4"/>
  <c r="BB2727" i="4"/>
  <c r="BD2727" i="4"/>
  <c r="BD2378" i="4"/>
  <c r="BB2378" i="4"/>
  <c r="BA2378" i="4" s="1"/>
  <c r="BC2378" i="4"/>
  <c r="BD2397" i="4"/>
  <c r="BB2397" i="4"/>
  <c r="BC2397" i="4"/>
  <c r="CM207" i="4"/>
  <c r="CL207" i="4" s="1"/>
  <c r="CN207" i="4"/>
  <c r="BD2581" i="4"/>
  <c r="BC2581" i="4"/>
  <c r="BB2581" i="4"/>
  <c r="CN74" i="4"/>
  <c r="CM74" i="4"/>
  <c r="BD2094" i="4"/>
  <c r="BC2094" i="4"/>
  <c r="BB2094" i="4"/>
  <c r="BB2041" i="4"/>
  <c r="BC2041" i="4"/>
  <c r="BD2041" i="4"/>
  <c r="BC2592" i="4"/>
  <c r="BD2592" i="4"/>
  <c r="BB2592" i="4"/>
  <c r="BA2592" i="4" s="1"/>
  <c r="BD1979" i="4"/>
  <c r="BC1979" i="4"/>
  <c r="BB1979" i="4"/>
  <c r="BB2732" i="4"/>
  <c r="BD2732" i="4"/>
  <c r="BC2732" i="4"/>
  <c r="BD2355" i="4"/>
  <c r="BC2355" i="4"/>
  <c r="BB2355" i="4"/>
  <c r="BD2142" i="4"/>
  <c r="BC2142" i="4"/>
  <c r="BB2142" i="4"/>
  <c r="BA2142" i="4" s="1"/>
  <c r="BC2407" i="4"/>
  <c r="BB2407" i="4"/>
  <c r="BD2407" i="4"/>
  <c r="BC2030" i="4"/>
  <c r="BB2030" i="4"/>
  <c r="BD2030" i="4"/>
  <c r="BC2204" i="4"/>
  <c r="BD2204" i="4"/>
  <c r="BB2204" i="4"/>
  <c r="BA2204" i="4" s="1"/>
  <c r="BC132" i="4"/>
  <c r="BB132" i="4"/>
  <c r="BD132" i="4"/>
  <c r="BD460" i="4"/>
  <c r="BB460" i="4"/>
  <c r="BC460" i="4"/>
  <c r="CN123" i="4"/>
  <c r="CM123" i="4"/>
  <c r="BB499" i="4"/>
  <c r="BD499" i="4"/>
  <c r="BC499" i="4"/>
  <c r="BC2691" i="4"/>
  <c r="BB2691" i="4"/>
  <c r="BD2691" i="4"/>
  <c r="BC395" i="4"/>
  <c r="BD395" i="4"/>
  <c r="BB395" i="4"/>
  <c r="CM118" i="4"/>
  <c r="CN118" i="4"/>
  <c r="CM124" i="4"/>
  <c r="CL124" i="4" s="1"/>
  <c r="CN124" i="4"/>
  <c r="BB2653" i="4"/>
  <c r="BD2653" i="4"/>
  <c r="BC2653" i="4"/>
  <c r="BD2413" i="4"/>
  <c r="BC2413" i="4"/>
  <c r="BB2413" i="4"/>
  <c r="BA2413" i="4" s="1"/>
  <c r="BC2482" i="4"/>
  <c r="BD2482" i="4"/>
  <c r="BB2482" i="4"/>
  <c r="BB2690" i="4"/>
  <c r="BD2690" i="4"/>
  <c r="BC2690" i="4"/>
  <c r="BC2270" i="4"/>
  <c r="BD2270" i="4"/>
  <c r="BB2270" i="4"/>
  <c r="BA2270" i="4" s="1"/>
  <c r="CN185" i="4"/>
  <c r="CM185" i="4"/>
  <c r="BB2134" i="4"/>
  <c r="BA2134" i="4" s="1"/>
  <c r="BC2134" i="4"/>
  <c r="BD2134" i="4"/>
  <c r="BD1982" i="4"/>
  <c r="BB1982" i="4"/>
  <c r="BC1982" i="4"/>
  <c r="BD2572" i="4"/>
  <c r="BC2572" i="4"/>
  <c r="BB2572" i="4"/>
  <c r="BA2572" i="4" s="1"/>
  <c r="BD2205" i="4"/>
  <c r="BC2205" i="4"/>
  <c r="BB2205" i="4"/>
  <c r="BD2287" i="4"/>
  <c r="BC2287" i="4"/>
  <c r="BB2287" i="4"/>
  <c r="BD2261" i="4"/>
  <c r="BC2261" i="4"/>
  <c r="BB2261" i="4"/>
  <c r="BD2183" i="4"/>
  <c r="BC2183" i="4"/>
  <c r="BB2183" i="4"/>
  <c r="BA2183" i="4" s="1"/>
  <c r="BD2157" i="4"/>
  <c r="BC2157" i="4"/>
  <c r="BB2157" i="4"/>
  <c r="CM175" i="4"/>
  <c r="CL175" i="4" s="1"/>
  <c r="CN175" i="4"/>
  <c r="BD2081" i="4"/>
  <c r="BC2081" i="4"/>
  <c r="BB2081" i="4"/>
  <c r="BA2081" i="4" s="1"/>
  <c r="BD2341" i="4"/>
  <c r="BC2341" i="4"/>
  <c r="BB2341" i="4"/>
  <c r="BD113" i="4"/>
  <c r="BB113" i="4"/>
  <c r="BC113" i="4"/>
  <c r="CN69" i="4"/>
  <c r="CM69" i="4"/>
  <c r="CL69" i="4" s="1"/>
  <c r="BD2449" i="4"/>
  <c r="BC2449" i="4"/>
  <c r="BB2449" i="4"/>
  <c r="CM178" i="4"/>
  <c r="CL178" i="4" s="1"/>
  <c r="CN178" i="4"/>
  <c r="BB2697" i="4"/>
  <c r="BD2697" i="4"/>
  <c r="BC2697" i="4"/>
  <c r="BD2433" i="4"/>
  <c r="BC2433" i="4"/>
  <c r="BB2433" i="4"/>
  <c r="CM58" i="4"/>
  <c r="CL58" i="4" s="1"/>
  <c r="CN58" i="4"/>
  <c r="BC2382" i="4"/>
  <c r="BD2382" i="4"/>
  <c r="BB2382" i="4"/>
  <c r="BA2382" i="4" s="1"/>
  <c r="BC2046" i="4"/>
  <c r="BB2046" i="4"/>
  <c r="BD2046" i="4"/>
  <c r="CM117" i="4"/>
  <c r="CL117" i="4" s="1"/>
  <c r="CN117" i="4"/>
  <c r="BC2664" i="4"/>
  <c r="BB2664" i="4"/>
  <c r="BD2664" i="4"/>
  <c r="CM211" i="4"/>
  <c r="CL211" i="4" s="1"/>
  <c r="CN211" i="4"/>
  <c r="BB2757" i="4"/>
  <c r="BD2757" i="4"/>
  <c r="BC2757" i="4"/>
  <c r="BD2476" i="4"/>
  <c r="BC2476" i="4"/>
  <c r="BB2476" i="4"/>
  <c r="BA2476" i="4" s="1"/>
  <c r="BD2500" i="4"/>
  <c r="BC2500" i="4"/>
  <c r="BB2500" i="4"/>
  <c r="BD2681" i="4"/>
  <c r="BC2681" i="4"/>
  <c r="BB2681" i="4"/>
  <c r="BD2230" i="4"/>
  <c r="BC2230" i="4"/>
  <c r="BB2230" i="4"/>
  <c r="BD2099" i="4"/>
  <c r="BC2099" i="4"/>
  <c r="BB2099" i="4"/>
  <c r="BA2099" i="4" s="1"/>
  <c r="BD2380" i="4"/>
  <c r="BB2380" i="4"/>
  <c r="BC2380" i="4"/>
  <c r="BD2364" i="4"/>
  <c r="BB2364" i="4"/>
  <c r="BA2364" i="4" s="1"/>
  <c r="BC2364" i="4"/>
  <c r="BD2117" i="4"/>
  <c r="BC2117" i="4"/>
  <c r="BB2117" i="4"/>
  <c r="CN51" i="4"/>
  <c r="CM51" i="4"/>
  <c r="BD2696" i="4"/>
  <c r="BC2696" i="4"/>
  <c r="BB2696" i="4"/>
  <c r="CM91" i="4"/>
  <c r="CN91" i="4"/>
  <c r="BD2698" i="4"/>
  <c r="BC2698" i="4"/>
  <c r="BB2698" i="4"/>
  <c r="BC2278" i="4"/>
  <c r="BD2278" i="4"/>
  <c r="BB2278" i="4"/>
  <c r="BC2474" i="4"/>
  <c r="BD2474" i="4"/>
  <c r="BB2474" i="4"/>
  <c r="BA2474" i="4" s="1"/>
  <c r="BD2139" i="4"/>
  <c r="BC2139" i="4"/>
  <c r="BB2139" i="4"/>
  <c r="BA2139" i="4" s="1"/>
  <c r="BC2551" i="4"/>
  <c r="BB2551" i="4"/>
  <c r="BD2551" i="4"/>
  <c r="BB46" i="4"/>
  <c r="BA46" i="4" s="1"/>
  <c r="AY46" i="4" s="1"/>
  <c r="BC46" i="4"/>
  <c r="BD46" i="4"/>
  <c r="BC407" i="4"/>
  <c r="BB407" i="4"/>
  <c r="BA407" i="4" s="1"/>
  <c r="BD407" i="4"/>
  <c r="BD167" i="4"/>
  <c r="BB167" i="4"/>
  <c r="BC167" i="4"/>
  <c r="BD419" i="4"/>
  <c r="BC419" i="4"/>
  <c r="BB419" i="4"/>
  <c r="BB2608" i="4"/>
  <c r="BA2608" i="4" s="1"/>
  <c r="BD2608" i="4"/>
  <c r="BC2608" i="4"/>
  <c r="CN30" i="4"/>
  <c r="CM30" i="4"/>
  <c r="CL30" i="4" s="1"/>
  <c r="BB2549" i="4"/>
  <c r="BA2549" i="4" s="1"/>
  <c r="BD2549" i="4"/>
  <c r="BC2549" i="4"/>
  <c r="BC2467" i="4"/>
  <c r="BB2467" i="4"/>
  <c r="BD2467" i="4"/>
  <c r="BB2290" i="4"/>
  <c r="BD2290" i="4"/>
  <c r="BC2290" i="4"/>
  <c r="BD2208" i="4"/>
  <c r="BC2208" i="4"/>
  <c r="BB2208" i="4"/>
  <c r="BA2208" i="4" s="1"/>
  <c r="BB244" i="4"/>
  <c r="BA244" i="4" s="1"/>
  <c r="BC244" i="4"/>
  <c r="BD244" i="4"/>
  <c r="BB524" i="4"/>
  <c r="BA524" i="4" s="1"/>
  <c r="BC524" i="4"/>
  <c r="BD524" i="4"/>
  <c r="BB435" i="4"/>
  <c r="BC435" i="4"/>
  <c r="BD435" i="4"/>
  <c r="BC571" i="4"/>
  <c r="BD571" i="4"/>
  <c r="BB571" i="4"/>
  <c r="BA571" i="4" s="1"/>
  <c r="BD2755" i="4"/>
  <c r="BC2755" i="4"/>
  <c r="BB2755" i="4"/>
  <c r="BB505" i="4"/>
  <c r="BC505" i="4"/>
  <c r="BD505" i="4"/>
  <c r="CN166" i="4"/>
  <c r="CM166" i="4"/>
  <c r="CL166" i="4" s="1"/>
  <c r="BB529" i="4"/>
  <c r="BA529" i="4" s="1"/>
  <c r="BD529" i="4"/>
  <c r="BC529" i="4"/>
  <c r="BC2676" i="4"/>
  <c r="BB2676" i="4"/>
  <c r="BD2676" i="4"/>
  <c r="CM127" i="4"/>
  <c r="CN127" i="4"/>
  <c r="CM153" i="4"/>
  <c r="CN153" i="4"/>
  <c r="CN82" i="4"/>
  <c r="CM82" i="4"/>
  <c r="CL82" i="4" s="1"/>
  <c r="CM199" i="4"/>
  <c r="CL199" i="4" s="1"/>
  <c r="CN199" i="4"/>
  <c r="BB2648" i="4"/>
  <c r="BC2648" i="4"/>
  <c r="BD2648" i="4"/>
  <c r="BD2544" i="4"/>
  <c r="BC2544" i="4"/>
  <c r="BB2544" i="4"/>
  <c r="BA2544" i="4" s="1"/>
  <c r="CN204" i="4"/>
  <c r="CM204" i="4"/>
  <c r="BB2128" i="4"/>
  <c r="BD2128" i="4"/>
  <c r="BC2128" i="4"/>
  <c r="BD2095" i="4"/>
  <c r="BC2095" i="4"/>
  <c r="BB2095" i="4"/>
  <c r="BA2095" i="4" s="1"/>
  <c r="BD2247" i="4"/>
  <c r="BC2247" i="4"/>
  <c r="BB2247" i="4"/>
  <c r="BB2176" i="4"/>
  <c r="BD2176" i="4"/>
  <c r="BC2176" i="4"/>
  <c r="BD2170" i="4"/>
  <c r="BC2170" i="4"/>
  <c r="BB2170" i="4"/>
  <c r="BB337" i="4"/>
  <c r="BC337" i="4"/>
  <c r="BD337" i="4"/>
  <c r="BD289" i="4"/>
  <c r="BB289" i="4"/>
  <c r="BC289" i="4"/>
  <c r="CN115" i="4"/>
  <c r="CM115" i="4"/>
  <c r="CN38" i="4"/>
  <c r="CM38" i="4"/>
  <c r="BB148" i="4"/>
  <c r="BD148" i="4"/>
  <c r="BC148" i="4"/>
  <c r="CM217" i="4"/>
  <c r="CN217" i="4"/>
  <c r="BD2670" i="4"/>
  <c r="BC2670" i="4"/>
  <c r="BB2670" i="4"/>
  <c r="BC2335" i="4"/>
  <c r="BD2335" i="4"/>
  <c r="BB2335" i="4"/>
  <c r="BC2534" i="4"/>
  <c r="BD2534" i="4"/>
  <c r="BB2534" i="4"/>
  <c r="BA2534" i="4" s="1"/>
  <c r="BC2434" i="4"/>
  <c r="BD2434" i="4"/>
  <c r="BB2434" i="4"/>
  <c r="BA2434" i="4" s="1"/>
  <c r="BC2166" i="4"/>
  <c r="BD2166" i="4"/>
  <c r="BB2166" i="4"/>
  <c r="BC2168" i="4"/>
  <c r="BD2168" i="4"/>
  <c r="BB2168" i="4"/>
  <c r="BD2318" i="4"/>
  <c r="BB2318" i="4"/>
  <c r="BA2318" i="4" s="1"/>
  <c r="BC2318" i="4"/>
  <c r="BC2227" i="4"/>
  <c r="BB2227" i="4"/>
  <c r="BD2227" i="4"/>
  <c r="BD2210" i="4"/>
  <c r="BB2210" i="4"/>
  <c r="BC2210" i="4"/>
  <c r="CN216" i="4"/>
  <c r="CM216" i="4"/>
  <c r="BB2280" i="4"/>
  <c r="BD2280" i="4"/>
  <c r="BC2280" i="4"/>
  <c r="BB2017" i="4"/>
  <c r="BA2017" i="4" s="1"/>
  <c r="BD2017" i="4"/>
  <c r="BC2017" i="4"/>
  <c r="BD2275" i="4"/>
  <c r="BC2275" i="4"/>
  <c r="BB2275" i="4"/>
  <c r="BC76" i="4"/>
  <c r="BB76" i="4"/>
  <c r="BA76" i="4" s="1"/>
  <c r="AY76" i="4" s="1"/>
  <c r="BD76" i="4"/>
  <c r="BC458" i="4"/>
  <c r="BD458" i="4"/>
  <c r="BB458" i="4"/>
  <c r="BA458" i="4" s="1"/>
  <c r="BC49" i="4"/>
  <c r="BB49" i="4"/>
  <c r="BD49" i="4"/>
  <c r="BC2550" i="4"/>
  <c r="BD2550" i="4"/>
  <c r="BB2550" i="4"/>
  <c r="CM49" i="4"/>
  <c r="CN49" i="4"/>
  <c r="BD2465" i="4"/>
  <c r="BC2465" i="4"/>
  <c r="BB2465" i="4"/>
  <c r="BD2365" i="4"/>
  <c r="BC2365" i="4"/>
  <c r="BB2365" i="4"/>
  <c r="BB2628" i="4"/>
  <c r="BC2628" i="4"/>
  <c r="BD2628" i="4"/>
  <c r="BD2136" i="4"/>
  <c r="BC2136" i="4"/>
  <c r="BB2136" i="4"/>
  <c r="BA2136" i="4" s="1"/>
  <c r="BD1980" i="4"/>
  <c r="BC1980" i="4"/>
  <c r="BB1980" i="4"/>
  <c r="BD2435" i="4"/>
  <c r="BC2435" i="4"/>
  <c r="BB2435" i="4"/>
  <c r="BD2123" i="4"/>
  <c r="BC2123" i="4"/>
  <c r="BB2123" i="4"/>
  <c r="BD2584" i="4"/>
  <c r="BC2584" i="4"/>
  <c r="BB2584" i="4"/>
  <c r="BA2584" i="4" s="1"/>
  <c r="BB1958" i="4"/>
  <c r="BC1958" i="4"/>
  <c r="BD1958" i="4"/>
  <c r="BD2744" i="4"/>
  <c r="BB2744" i="4"/>
  <c r="BA2744" i="4" s="1"/>
  <c r="BC2744" i="4"/>
  <c r="CM173" i="4"/>
  <c r="CN173" i="4"/>
  <c r="CM137" i="4"/>
  <c r="CN137" i="4"/>
  <c r="BD2518" i="4"/>
  <c r="BB2518" i="4"/>
  <c r="BC2518" i="4"/>
  <c r="CM43" i="4"/>
  <c r="CN43" i="4"/>
  <c r="BD2570" i="4"/>
  <c r="BC2570" i="4"/>
  <c r="BB2570" i="4"/>
  <c r="BD2480" i="4"/>
  <c r="BC2480" i="4"/>
  <c r="BB2480" i="4"/>
  <c r="CM208" i="4"/>
  <c r="CN208" i="4"/>
  <c r="BD2288" i="4"/>
  <c r="BB2288" i="4"/>
  <c r="BC2288" i="4"/>
  <c r="BD2300" i="4"/>
  <c r="BB2300" i="4"/>
  <c r="BC2300" i="4"/>
  <c r="BD2129" i="4"/>
  <c r="BC2129" i="4"/>
  <c r="BB2129" i="4"/>
  <c r="BA2129" i="4" s="1"/>
  <c r="BC2742" i="4"/>
  <c r="BB2742" i="4"/>
  <c r="BD2742" i="4"/>
  <c r="BC2495" i="4"/>
  <c r="BB2495" i="4"/>
  <c r="BD2495" i="4"/>
  <c r="BD2408" i="4"/>
  <c r="BC2408" i="4"/>
  <c r="BB2408" i="4"/>
  <c r="BC2211" i="4"/>
  <c r="BD2211" i="4"/>
  <c r="BB2211" i="4"/>
  <c r="BA2211" i="4" s="1"/>
  <c r="BC2478" i="4"/>
  <c r="BD2478" i="4"/>
  <c r="BB2478" i="4"/>
  <c r="CN54" i="4"/>
  <c r="CM54" i="4"/>
  <c r="BC266" i="4"/>
  <c r="BB266" i="4"/>
  <c r="BD266" i="4"/>
  <c r="BB171" i="4"/>
  <c r="BA171" i="4" s="1"/>
  <c r="BC171" i="4"/>
  <c r="BD171" i="4"/>
  <c r="CN20" i="4"/>
  <c r="CM20" i="4"/>
  <c r="CN45" i="4"/>
  <c r="CM45" i="4"/>
  <c r="BC2338" i="4"/>
  <c r="BD2338" i="4"/>
  <c r="BB2338" i="4"/>
  <c r="BD2141" i="4"/>
  <c r="BC2141" i="4"/>
  <c r="BB2141" i="4"/>
  <c r="BD2193" i="4"/>
  <c r="BC2193" i="4"/>
  <c r="BB2193" i="4"/>
  <c r="BA2193" i="4" s="1"/>
  <c r="CN28" i="4"/>
  <c r="CM28" i="4"/>
  <c r="BB2624" i="4"/>
  <c r="BD2624" i="4"/>
  <c r="BC2624" i="4"/>
  <c r="CM239" i="4"/>
  <c r="CN239" i="4"/>
  <c r="CM19" i="4"/>
  <c r="CN19" i="4"/>
  <c r="BC2515" i="4"/>
  <c r="BB2515" i="4"/>
  <c r="BD2515" i="4"/>
  <c r="AB488" i="4"/>
  <c r="AA488" i="4"/>
  <c r="BB56" i="4"/>
  <c r="BC56" i="4"/>
  <c r="BD56" i="4"/>
  <c r="BC128" i="4"/>
  <c r="BD128" i="4"/>
  <c r="BB128" i="4"/>
  <c r="BA128" i="4" s="1"/>
  <c r="AY128" i="4" s="1"/>
  <c r="BB592" i="4"/>
  <c r="BD592" i="4"/>
  <c r="BC592" i="4"/>
  <c r="CN235" i="4"/>
  <c r="CM235" i="4"/>
  <c r="BB2322" i="4"/>
  <c r="BD2322" i="4"/>
  <c r="BC2322" i="4"/>
  <c r="CM168" i="4"/>
  <c r="CL168" i="4" s="1"/>
  <c r="CN168" i="4"/>
  <c r="BC2583" i="4"/>
  <c r="BB2583" i="4"/>
  <c r="BA2583" i="4" s="1"/>
  <c r="BD2583" i="4"/>
  <c r="BB2640" i="4"/>
  <c r="BD2640" i="4"/>
  <c r="BC2640" i="4"/>
  <c r="BD2001" i="4"/>
  <c r="BC2001" i="4"/>
  <c r="BB2001" i="4"/>
  <c r="BA2001" i="4" s="1"/>
  <c r="BC2273" i="4"/>
  <c r="BB2273" i="4"/>
  <c r="BD2273" i="4"/>
  <c r="BB2620" i="4"/>
  <c r="BC2620" i="4"/>
  <c r="BD2620" i="4"/>
  <c r="BB2088" i="4"/>
  <c r="BD2088" i="4"/>
  <c r="BC2088" i="4"/>
  <c r="BD2328" i="4"/>
  <c r="BB2328" i="4"/>
  <c r="BC2328" i="4"/>
  <c r="BD2253" i="4"/>
  <c r="BC2253" i="4"/>
  <c r="BB2253" i="4"/>
  <c r="BC69" i="4"/>
  <c r="BB69" i="4"/>
  <c r="BA69" i="4" s="1"/>
  <c r="AY69" i="4" s="1"/>
  <c r="BD69" i="4"/>
  <c r="BB360" i="4"/>
  <c r="BC360" i="4"/>
  <c r="BA360" i="4" s="1"/>
  <c r="BD360" i="4"/>
  <c r="BB77" i="4"/>
  <c r="BA77" i="4" s="1"/>
  <c r="BC77" i="4"/>
  <c r="BD77" i="4"/>
  <c r="BB207" i="4"/>
  <c r="BA207" i="4" s="1"/>
  <c r="BC207" i="4"/>
  <c r="BD207" i="4"/>
  <c r="BB643" i="4"/>
  <c r="BC643" i="4"/>
  <c r="BD643" i="4"/>
  <c r="BB593" i="4"/>
  <c r="BD593" i="4"/>
  <c r="BC593" i="4"/>
  <c r="CN189" i="4"/>
  <c r="CM189" i="4"/>
  <c r="BB640" i="4"/>
  <c r="BC640" i="4"/>
  <c r="BD640" i="4"/>
  <c r="CM87" i="4"/>
  <c r="CN87" i="4"/>
  <c r="BC2426" i="4"/>
  <c r="BD2426" i="4"/>
  <c r="BB2426" i="4"/>
  <c r="BD2756" i="4"/>
  <c r="BC2756" i="4"/>
  <c r="BB2756" i="4"/>
  <c r="BD2546" i="4"/>
  <c r="BB2546" i="4"/>
  <c r="BC2546" i="4"/>
  <c r="BD2529" i="4"/>
  <c r="BC2529" i="4"/>
  <c r="BB2529" i="4"/>
  <c r="BA2529" i="4" s="1"/>
  <c r="CM145" i="4"/>
  <c r="CN145" i="4"/>
  <c r="BC2420" i="4"/>
  <c r="BD2420" i="4"/>
  <c r="BB2420" i="4"/>
  <c r="BA2420" i="4" s="1"/>
  <c r="BB2292" i="4"/>
  <c r="BD2292" i="4"/>
  <c r="BC2292" i="4"/>
  <c r="BD2217" i="4"/>
  <c r="BC2217" i="4"/>
  <c r="BB2217" i="4"/>
  <c r="BC2343" i="4"/>
  <c r="BB2343" i="4"/>
  <c r="BA2343" i="4" s="1"/>
  <c r="BD2343" i="4"/>
  <c r="BD2692" i="4"/>
  <c r="BC2692" i="4"/>
  <c r="BB2692" i="4"/>
  <c r="BC2712" i="4"/>
  <c r="BD2712" i="4"/>
  <c r="BB2712" i="4"/>
  <c r="BD2009" i="4"/>
  <c r="BC2009" i="4"/>
  <c r="BB2009" i="4"/>
  <c r="BB2236" i="4"/>
  <c r="BC2236" i="4"/>
  <c r="BD2236" i="4"/>
  <c r="AJ634" i="4"/>
  <c r="AI634" i="4"/>
  <c r="AH634" i="4" s="1"/>
  <c r="AK634" i="4"/>
  <c r="AI600" i="4"/>
  <c r="AK600" i="4"/>
  <c r="AJ600" i="4"/>
  <c r="BD517" i="4"/>
  <c r="BC517" i="4"/>
  <c r="BB517" i="4"/>
  <c r="BD528" i="4"/>
  <c r="BB528" i="4"/>
  <c r="BA528" i="4" s="1"/>
  <c r="BC528" i="4"/>
  <c r="BC2445" i="4"/>
  <c r="BB2445" i="4"/>
  <c r="BA2445" i="4" s="1"/>
  <c r="BD2445" i="4"/>
  <c r="BD2377" i="4"/>
  <c r="BC2377" i="4"/>
  <c r="BB2377" i="4"/>
  <c r="BA2377" i="4" s="1"/>
  <c r="BC417" i="4"/>
  <c r="BB417" i="4"/>
  <c r="BD417" i="4"/>
  <c r="BC2740" i="4"/>
  <c r="BB2740" i="4"/>
  <c r="BD2740" i="4"/>
  <c r="CN90" i="4"/>
  <c r="CM90" i="4"/>
  <c r="CL90" i="4" s="1"/>
  <c r="BC2568" i="4"/>
  <c r="BD2568" i="4"/>
  <c r="BB2568" i="4"/>
  <c r="BB2302" i="4"/>
  <c r="BD2302" i="4"/>
  <c r="BC2302" i="4"/>
  <c r="BD2540" i="4"/>
  <c r="BC2540" i="4"/>
  <c r="BB2540" i="4"/>
  <c r="BA2540" i="4" s="1"/>
  <c r="BD2169" i="4"/>
  <c r="BC2169" i="4"/>
  <c r="BB2169" i="4"/>
  <c r="BA2169" i="4" s="1"/>
  <c r="BD2082" i="4"/>
  <c r="BC2082" i="4"/>
  <c r="BB2082" i="4"/>
  <c r="BD2209" i="4"/>
  <c r="BC2209" i="4"/>
  <c r="BB2209" i="4"/>
  <c r="BC2427" i="4"/>
  <c r="BB2427" i="4"/>
  <c r="BA2427" i="4" s="1"/>
  <c r="BD2427" i="4"/>
  <c r="BB2108" i="4"/>
  <c r="BA2108" i="4" s="1"/>
  <c r="BC2108" i="4"/>
  <c r="BD2108" i="4"/>
  <c r="BC172" i="4"/>
  <c r="BB172" i="4"/>
  <c r="BD172" i="4"/>
  <c r="BB512" i="4"/>
  <c r="BC512" i="4"/>
  <c r="BD512" i="4"/>
  <c r="CN61" i="4"/>
  <c r="CM61" i="4"/>
  <c r="CL61" i="4" s="1"/>
  <c r="BC2703" i="4"/>
  <c r="BB2703" i="4"/>
  <c r="BD2703" i="4"/>
  <c r="CN99" i="4"/>
  <c r="CM99" i="4"/>
  <c r="CN130" i="4"/>
  <c r="CM130" i="4"/>
  <c r="CN85" i="4"/>
  <c r="CM85" i="4"/>
  <c r="CL85" i="4" s="1"/>
  <c r="BD2267" i="4"/>
  <c r="BC2267" i="4"/>
  <c r="BB2267" i="4"/>
  <c r="BA2267" i="4" s="1"/>
  <c r="BB2195" i="4"/>
  <c r="BC2195" i="4"/>
  <c r="BD2195" i="4"/>
  <c r="CM248" i="4"/>
  <c r="CN248" i="4"/>
  <c r="BC2053" i="4"/>
  <c r="BD2053" i="4"/>
  <c r="BB2053" i="4"/>
  <c r="BD2357" i="4"/>
  <c r="BC2357" i="4"/>
  <c r="BB2357" i="4"/>
  <c r="BC2112" i="4"/>
  <c r="BB2112" i="4"/>
  <c r="BA2112" i="4" s="1"/>
  <c r="BD2112" i="4"/>
  <c r="BD1988" i="4"/>
  <c r="BC1988" i="4"/>
  <c r="BB1988" i="4"/>
  <c r="BB2065" i="4"/>
  <c r="BA2065" i="4" s="1"/>
  <c r="BC2065" i="4"/>
  <c r="BD2065" i="4"/>
  <c r="CN66" i="4"/>
  <c r="CM66" i="4"/>
  <c r="BD2569" i="4"/>
  <c r="BC2569" i="4"/>
  <c r="BB2569" i="4"/>
  <c r="BC2616" i="4"/>
  <c r="BD2616" i="4"/>
  <c r="BB2616" i="4"/>
  <c r="CM144" i="4"/>
  <c r="CL144" i="4" s="1"/>
  <c r="CN144" i="4"/>
  <c r="CN196" i="4"/>
  <c r="CM196" i="4"/>
  <c r="CL196" i="4" s="1"/>
  <c r="CM121" i="4"/>
  <c r="CN121" i="4"/>
  <c r="BC2531" i="4"/>
  <c r="BB2531" i="4"/>
  <c r="BA2531" i="4" s="1"/>
  <c r="BD2531" i="4"/>
  <c r="BB2066" i="4"/>
  <c r="BD2066" i="4"/>
  <c r="BC2066" i="4"/>
  <c r="BD2032" i="4"/>
  <c r="BC2032" i="4"/>
  <c r="BB2032" i="4"/>
  <c r="BD2091" i="4"/>
  <c r="BC2091" i="4"/>
  <c r="BB2091" i="4"/>
  <c r="BD2151" i="4"/>
  <c r="BC2151" i="4"/>
  <c r="BB2151" i="4"/>
  <c r="BB2707" i="4"/>
  <c r="BD2707" i="4"/>
  <c r="BC2707" i="4"/>
  <c r="BC2447" i="4"/>
  <c r="BB2447" i="4"/>
  <c r="BD2447" i="4"/>
  <c r="BB247" i="4"/>
  <c r="BC247" i="4"/>
  <c r="BD247" i="4"/>
  <c r="CM139" i="4"/>
  <c r="CN139" i="4"/>
  <c r="CN55" i="4"/>
  <c r="CM55" i="4"/>
  <c r="BC2507" i="4"/>
  <c r="BB2507" i="4"/>
  <c r="BA2507" i="4" s="1"/>
  <c r="BD2507" i="4"/>
  <c r="CM231" i="4"/>
  <c r="CL231" i="4" s="1"/>
  <c r="CN231" i="4"/>
  <c r="BD2352" i="4"/>
  <c r="BB2352" i="4"/>
  <c r="BA2352" i="4" s="1"/>
  <c r="BC2352" i="4"/>
  <c r="BD2039" i="4"/>
  <c r="BC2039" i="4"/>
  <c r="BB2039" i="4"/>
  <c r="BD1981" i="4"/>
  <c r="BC1981" i="4"/>
  <c r="BB1981" i="4"/>
  <c r="BA1981" i="4" s="1"/>
  <c r="BD1956" i="4"/>
  <c r="BB1956" i="4"/>
  <c r="BA1956" i="4" s="1"/>
  <c r="BC1956" i="4"/>
  <c r="BB2369" i="4"/>
  <c r="BD2369" i="4"/>
  <c r="BC2369" i="4"/>
  <c r="BC2650" i="4"/>
  <c r="BD2650" i="4"/>
  <c r="BB2650" i="4"/>
  <c r="BA2650" i="4" s="1"/>
  <c r="BD2392" i="4"/>
  <c r="BB2392" i="4"/>
  <c r="BC2392" i="4"/>
  <c r="BD2241" i="4"/>
  <c r="BC2241" i="4"/>
  <c r="BB2241" i="4"/>
  <c r="BC2087" i="4"/>
  <c r="BD2087" i="4"/>
  <c r="BB2087" i="4"/>
  <c r="BB2353" i="4"/>
  <c r="BD2353" i="4"/>
  <c r="BC2353" i="4"/>
  <c r="BD2055" i="4"/>
  <c r="BC2055" i="4"/>
  <c r="BB2055" i="4"/>
  <c r="BA2055" i="4" s="1"/>
  <c r="BD2028" i="4"/>
  <c r="BC2028" i="4"/>
  <c r="BB2028" i="4"/>
  <c r="BB2741" i="4"/>
  <c r="BD2741" i="4"/>
  <c r="BC2741" i="4"/>
  <c r="BD110" i="4"/>
  <c r="BB110" i="4"/>
  <c r="BC110" i="4"/>
  <c r="BB229" i="4"/>
  <c r="BA229" i="4" s="1"/>
  <c r="BC229" i="4"/>
  <c r="BD229" i="4"/>
  <c r="BB127" i="4"/>
  <c r="BC127" i="4"/>
  <c r="BD127" i="4"/>
  <c r="BD353" i="4"/>
  <c r="BB353" i="4"/>
  <c r="BA353" i="4" s="1"/>
  <c r="AY353" i="4" s="1"/>
  <c r="BC353" i="4"/>
  <c r="BC463" i="4"/>
  <c r="BB463" i="4"/>
  <c r="BD463" i="4"/>
  <c r="BB673" i="4"/>
  <c r="BA673" i="4" s="1"/>
  <c r="BC673" i="4"/>
  <c r="BD673" i="4"/>
  <c r="BC583" i="4"/>
  <c r="BD583" i="4"/>
  <c r="BB583" i="4"/>
  <c r="BC2719" i="4"/>
  <c r="BB2719" i="4"/>
  <c r="BD2719" i="4"/>
  <c r="BC157" i="4"/>
  <c r="BB157" i="4"/>
  <c r="BA157" i="4" s="1"/>
  <c r="BD157" i="4"/>
  <c r="BB2689" i="4"/>
  <c r="BD2689" i="4"/>
  <c r="BC2689" i="4"/>
  <c r="BD2672" i="4"/>
  <c r="BC2672" i="4"/>
  <c r="BB2672" i="4"/>
  <c r="BD2686" i="4"/>
  <c r="BC2686" i="4"/>
  <c r="BB2686" i="4"/>
  <c r="BB2424" i="4"/>
  <c r="BC2424" i="4"/>
  <c r="BD2424" i="4"/>
  <c r="BC2631" i="4"/>
  <c r="BD2631" i="4"/>
  <c r="BB2631" i="4"/>
  <c r="BD2412" i="4"/>
  <c r="BB2412" i="4"/>
  <c r="BA2412" i="4" s="1"/>
  <c r="BC2412" i="4"/>
  <c r="BB2006" i="4"/>
  <c r="BD2006" i="4"/>
  <c r="BC2006" i="4"/>
  <c r="BD2508" i="4"/>
  <c r="BC2508" i="4"/>
  <c r="BB2508" i="4"/>
  <c r="BA2508" i="4" s="1"/>
  <c r="BD2067" i="4"/>
  <c r="BB2067" i="4"/>
  <c r="BC2067" i="4"/>
  <c r="BC2279" i="4"/>
  <c r="BB2279" i="4"/>
  <c r="BD2279" i="4"/>
  <c r="BC2225" i="4"/>
  <c r="BB2225" i="4"/>
  <c r="BA2225" i="4" s="1"/>
  <c r="BD2225" i="4"/>
  <c r="BC2111" i="4"/>
  <c r="BB2111" i="4"/>
  <c r="BA2111" i="4" s="1"/>
  <c r="BD2111" i="4"/>
  <c r="BB226" i="4"/>
  <c r="BA226" i="4" s="1"/>
  <c r="BC226" i="4"/>
  <c r="BD226" i="4"/>
  <c r="BB129" i="4"/>
  <c r="BA129" i="4" s="1"/>
  <c r="AY129" i="4" s="1"/>
  <c r="BC129" i="4"/>
  <c r="BD129" i="4"/>
  <c r="BD433" i="4"/>
  <c r="BC433" i="4"/>
  <c r="BB433" i="4"/>
  <c r="BD516" i="4"/>
  <c r="BB516" i="4"/>
  <c r="BC516" i="4"/>
  <c r="BC664" i="4"/>
  <c r="BD664" i="4"/>
  <c r="BB664" i="4"/>
  <c r="CN75" i="4"/>
  <c r="CM75" i="4"/>
  <c r="BD2645" i="4"/>
  <c r="BC2645" i="4"/>
  <c r="BB2645" i="4"/>
  <c r="BA2645" i="4" s="1"/>
  <c r="CM243" i="4"/>
  <c r="CL243" i="4" s="1"/>
  <c r="CN243" i="4"/>
  <c r="BD2601" i="4"/>
  <c r="BC2601" i="4"/>
  <c r="BB2601" i="4"/>
  <c r="CM213" i="4"/>
  <c r="CN213" i="4"/>
  <c r="BB2644" i="4"/>
  <c r="BA2644" i="4" s="1"/>
  <c r="BC2644" i="4"/>
  <c r="BD2644" i="4"/>
  <c r="BD2429" i="4"/>
  <c r="BC2429" i="4"/>
  <c r="BB2429" i="4"/>
  <c r="BB2713" i="4"/>
  <c r="BD2713" i="4"/>
  <c r="BC2713" i="4"/>
  <c r="BB2075" i="4"/>
  <c r="BA2075" i="4" s="1"/>
  <c r="BD2075" i="4"/>
  <c r="BC2075" i="4"/>
  <c r="BD2036" i="4"/>
  <c r="BC2036" i="4"/>
  <c r="BB2036" i="4"/>
  <c r="BD2126" i="4"/>
  <c r="BB2126" i="4"/>
  <c r="BA2126" i="4" s="1"/>
  <c r="BC2126" i="4"/>
  <c r="BB2220" i="4"/>
  <c r="BC2220" i="4"/>
  <c r="BD2220" i="4"/>
  <c r="BD2011" i="4"/>
  <c r="BC2011" i="4"/>
  <c r="BB2011" i="4"/>
  <c r="BA2011" i="4" s="1"/>
  <c r="BC2351" i="4"/>
  <c r="BB2351" i="4"/>
  <c r="BD2351" i="4"/>
  <c r="CM161" i="4"/>
  <c r="CN161" i="4"/>
  <c r="BC2174" i="4"/>
  <c r="BB2174" i="4"/>
  <c r="BD2174" i="4"/>
  <c r="BC2535" i="4"/>
  <c r="BB2535" i="4"/>
  <c r="BD2535" i="4"/>
  <c r="BD2125" i="4"/>
  <c r="BC2125" i="4"/>
  <c r="BB2125" i="4"/>
  <c r="BB2271" i="4"/>
  <c r="BD2271" i="4"/>
  <c r="BC2271" i="4"/>
  <c r="BC32" i="4"/>
  <c r="BD32" i="4"/>
  <c r="BB32" i="4"/>
  <c r="BC315" i="4"/>
  <c r="BA315" i="4" s="1"/>
  <c r="BD315" i="4"/>
  <c r="BB315" i="4"/>
  <c r="BB199" i="4"/>
  <c r="BC199" i="4"/>
  <c r="BD199" i="4"/>
  <c r="CM157" i="4"/>
  <c r="CN157" i="4"/>
  <c r="BB698" i="4"/>
  <c r="BC698" i="4"/>
  <c r="BD698" i="4"/>
  <c r="BD2738" i="4"/>
  <c r="BC2738" i="4"/>
  <c r="BB2738" i="4"/>
  <c r="BD2582" i="4"/>
  <c r="BC2582" i="4"/>
  <c r="BB2582" i="4"/>
  <c r="CM221" i="4"/>
  <c r="CL221" i="4" s="1"/>
  <c r="CN221" i="4"/>
  <c r="BB2720" i="4"/>
  <c r="BD2720" i="4"/>
  <c r="BC2720" i="4"/>
  <c r="BC2503" i="4"/>
  <c r="BB2503" i="4"/>
  <c r="BA2503" i="4" s="1"/>
  <c r="BD2503" i="4"/>
  <c r="BD2012" i="4"/>
  <c r="BC2012" i="4"/>
  <c r="BB2012" i="4"/>
  <c r="BA2012" i="4" s="1"/>
  <c r="BC2323" i="4"/>
  <c r="BB2323" i="4"/>
  <c r="BD2323" i="4"/>
  <c r="BD2359" i="4"/>
  <c r="BC2359" i="4"/>
  <c r="BB2359" i="4"/>
  <c r="BD2047" i="4"/>
  <c r="BC2047" i="4"/>
  <c r="BB2047" i="4"/>
  <c r="BA2047" i="4" s="1"/>
  <c r="BD2215" i="4"/>
  <c r="BC2215" i="4"/>
  <c r="BB2215" i="4"/>
  <c r="BA2215" i="4" s="1"/>
  <c r="BD2059" i="4"/>
  <c r="BB2059" i="4"/>
  <c r="BA2059" i="4" s="1"/>
  <c r="BC2059" i="4"/>
  <c r="BB2400" i="4"/>
  <c r="BC2400" i="4"/>
  <c r="BD2400" i="4"/>
  <c r="BD1990" i="4"/>
  <c r="BC1990" i="4"/>
  <c r="BB1990" i="4"/>
  <c r="BD1977" i="4"/>
  <c r="BC1977" i="4"/>
  <c r="BB1977" i="4"/>
  <c r="BA1977" i="4" s="1"/>
  <c r="BC2371" i="4"/>
  <c r="BD2371" i="4"/>
  <c r="BB2371" i="4"/>
  <c r="BB2519" i="4"/>
  <c r="BC2519" i="4"/>
  <c r="BD2519" i="4"/>
  <c r="BB502" i="4"/>
  <c r="BC502" i="4"/>
  <c r="BD502" i="4"/>
  <c r="CN176" i="4"/>
  <c r="CM176" i="4"/>
  <c r="CM56" i="4"/>
  <c r="CN56" i="4"/>
  <c r="BC2481" i="4"/>
  <c r="BB2481" i="4"/>
  <c r="BD2481" i="4"/>
  <c r="BD2760" i="4"/>
  <c r="BC2760" i="4"/>
  <c r="BB2760" i="4"/>
  <c r="CM193" i="4"/>
  <c r="CN193" i="4"/>
  <c r="BC2567" i="4"/>
  <c r="BB2567" i="4"/>
  <c r="BD2567" i="4"/>
  <c r="BD2675" i="4"/>
  <c r="BC2675" i="4"/>
  <c r="BB2675" i="4"/>
  <c r="BB2621" i="4"/>
  <c r="BD2621" i="4"/>
  <c r="BC2621" i="4"/>
  <c r="BC2502" i="4"/>
  <c r="BD2502" i="4"/>
  <c r="BB2502" i="4"/>
  <c r="BA2502" i="4" s="1"/>
  <c r="CN215" i="4"/>
  <c r="CM215" i="4"/>
  <c r="BC2688" i="4"/>
  <c r="BB2688" i="4"/>
  <c r="BD2688" i="4"/>
  <c r="BC2248" i="4"/>
  <c r="BB2248" i="4"/>
  <c r="BA2248" i="4" s="1"/>
  <c r="BD2248" i="4"/>
  <c r="BC2022" i="4"/>
  <c r="BD2022" i="4"/>
  <c r="BB2022" i="4"/>
  <c r="BD274" i="4"/>
  <c r="BB274" i="4"/>
  <c r="BA274" i="4" s="1"/>
  <c r="BC274" i="4"/>
  <c r="CN17" i="4"/>
  <c r="CM17" i="4"/>
  <c r="CL17" i="4" s="1"/>
  <c r="BC2647" i="4"/>
  <c r="BD2647" i="4"/>
  <c r="BB2647" i="4"/>
  <c r="BC2330" i="4"/>
  <c r="BD2330" i="4"/>
  <c r="BB2330" i="4"/>
  <c r="CM12" i="4"/>
  <c r="CN12" i="4"/>
  <c r="BC2677" i="4"/>
  <c r="BB2677" i="4"/>
  <c r="BD2677" i="4"/>
  <c r="BD2313" i="4"/>
  <c r="BC2313" i="4"/>
  <c r="BB2313" i="4"/>
  <c r="BB2717" i="4"/>
  <c r="BD2717" i="4"/>
  <c r="BC2717" i="4"/>
  <c r="BC2711" i="4"/>
  <c r="BB2711" i="4"/>
  <c r="BA2711" i="4" s="1"/>
  <c r="BD2711" i="4"/>
  <c r="BD2102" i="4"/>
  <c r="BC2102" i="4"/>
  <c r="BB2102" i="4"/>
  <c r="BA2102" i="4" s="1"/>
  <c r="BC2662" i="4"/>
  <c r="BB2662" i="4"/>
  <c r="BD2662" i="4"/>
  <c r="BD2216" i="4"/>
  <c r="BB2216" i="4"/>
  <c r="BC2216" i="4"/>
  <c r="BB2276" i="4"/>
  <c r="BD2276" i="4"/>
  <c r="BC2276" i="4"/>
  <c r="BB2080" i="4"/>
  <c r="BA2080" i="4" s="1"/>
  <c r="BD2080" i="4"/>
  <c r="BC2080" i="4"/>
  <c r="BC2213" i="4"/>
  <c r="BB2213" i="4"/>
  <c r="BD2213" i="4"/>
  <c r="CN77" i="4"/>
  <c r="CM77" i="4"/>
  <c r="CL77" i="4" s="1"/>
  <c r="BD2627" i="4"/>
  <c r="BB2627" i="4"/>
  <c r="BC2627" i="4"/>
  <c r="BD2417" i="4"/>
  <c r="BC2417" i="4"/>
  <c r="BB2417" i="4"/>
  <c r="BC2537" i="4"/>
  <c r="BB2537" i="4"/>
  <c r="BA2537" i="4" s="1"/>
  <c r="BD2537" i="4"/>
  <c r="BD2736" i="4"/>
  <c r="BC2736" i="4"/>
  <c r="BB2736" i="4"/>
  <c r="CM135" i="4"/>
  <c r="CL135" i="4" s="1"/>
  <c r="CN135" i="4"/>
  <c r="BC2682" i="4"/>
  <c r="BB2682" i="4"/>
  <c r="BA2682" i="4" s="1"/>
  <c r="BD2682" i="4"/>
  <c r="BB2652" i="4"/>
  <c r="BC2652" i="4"/>
  <c r="BD2652" i="4"/>
  <c r="BD2042" i="4"/>
  <c r="BC2042" i="4"/>
  <c r="BB2042" i="4"/>
  <c r="BA2042" i="4" s="1"/>
  <c r="BB2306" i="4"/>
  <c r="BA2306" i="4" s="1"/>
  <c r="BD2306" i="4"/>
  <c r="BC2306" i="4"/>
  <c r="CN142" i="4"/>
  <c r="CM142" i="4"/>
  <c r="BB2610" i="4"/>
  <c r="BD2610" i="4"/>
  <c r="BC2610" i="4"/>
  <c r="CN143" i="4"/>
  <c r="CM143" i="4"/>
  <c r="BD2339" i="4"/>
  <c r="BC2339" i="4"/>
  <c r="BB2339" i="4"/>
  <c r="CN106" i="4"/>
  <c r="CM106" i="4"/>
  <c r="BD1998" i="4"/>
  <c r="BC1998" i="4"/>
  <c r="BB1998" i="4"/>
  <c r="CM133" i="4"/>
  <c r="CN133" i="4"/>
  <c r="BC2715" i="4"/>
  <c r="BB2715" i="4"/>
  <c r="BD2715" i="4"/>
  <c r="CN67" i="4"/>
  <c r="CM67" i="4"/>
  <c r="CL67" i="4" s="1"/>
  <c r="BD2440" i="4"/>
  <c r="BB2440" i="4"/>
  <c r="BC2440" i="4"/>
  <c r="BB2062" i="4"/>
  <c r="BA2062" i="4" s="1"/>
  <c r="BD2062" i="4"/>
  <c r="BC2062" i="4"/>
  <c r="BB483" i="4"/>
  <c r="BC483" i="4"/>
  <c r="BD483" i="4"/>
  <c r="BC542" i="4"/>
  <c r="BD542" i="4"/>
  <c r="BB542" i="4"/>
  <c r="BA542" i="4" s="1"/>
  <c r="BC650" i="4"/>
  <c r="BB650" i="4"/>
  <c r="BD650" i="4"/>
  <c r="BD2561" i="4"/>
  <c r="BC2561" i="4"/>
  <c r="BB2561" i="4"/>
  <c r="BD2461" i="4"/>
  <c r="BB2461" i="4"/>
  <c r="BC2461" i="4"/>
  <c r="CM172" i="4"/>
  <c r="CN172" i="4"/>
  <c r="BD2361" i="4"/>
  <c r="BC2361" i="4"/>
  <c r="BB2361" i="4"/>
  <c r="BD1984" i="4"/>
  <c r="BC1984" i="4"/>
  <c r="BB1984" i="4"/>
  <c r="BD2574" i="4"/>
  <c r="BC2574" i="4"/>
  <c r="BB2574" i="4"/>
  <c r="BA2574" i="4" s="1"/>
  <c r="BD2158" i="4"/>
  <c r="BC2158" i="4"/>
  <c r="BB2158" i="4"/>
  <c r="BA2158" i="4" s="1"/>
  <c r="BD2312" i="4"/>
  <c r="BB2312" i="4"/>
  <c r="BA2312" i="4" s="1"/>
  <c r="BC2312" i="4"/>
  <c r="BD2004" i="4"/>
  <c r="BC2004" i="4"/>
  <c r="BB2004" i="4"/>
  <c r="BD2086" i="4"/>
  <c r="BC2086" i="4"/>
  <c r="BB2086" i="4"/>
  <c r="BD2416" i="4"/>
  <c r="BB2416" i="4"/>
  <c r="BC2416" i="4"/>
  <c r="BD1994" i="4"/>
  <c r="BB1994" i="4"/>
  <c r="BA1994" i="4" s="1"/>
  <c r="BC1994" i="4"/>
  <c r="BC2463" i="4"/>
  <c r="BB2463" i="4"/>
  <c r="BD2463" i="4"/>
  <c r="BD1960" i="4"/>
  <c r="BC1960" i="4"/>
  <c r="BB1960" i="4"/>
  <c r="BA1960" i="4" s="1"/>
  <c r="BD2138" i="4"/>
  <c r="BC2138" i="4"/>
  <c r="BB2138" i="4"/>
  <c r="BA2138" i="4" s="1"/>
  <c r="BD561" i="4"/>
  <c r="BB561" i="4"/>
  <c r="BA561" i="4" s="1"/>
  <c r="BC561" i="4"/>
  <c r="BC366" i="4"/>
  <c r="BB366" i="4"/>
  <c r="BD366" i="4"/>
  <c r="CN37" i="4"/>
  <c r="CM37" i="4"/>
  <c r="CL37" i="4" s="1"/>
  <c r="BD2687" i="4"/>
  <c r="BB2687" i="4"/>
  <c r="BA2687" i="4" s="1"/>
  <c r="BC2687" i="4"/>
  <c r="CM209" i="4"/>
  <c r="CN209" i="4"/>
  <c r="BC2695" i="4"/>
  <c r="BB2695" i="4"/>
  <c r="BD2695" i="4"/>
  <c r="BC622" i="4"/>
  <c r="BB622" i="4"/>
  <c r="BD622" i="4"/>
  <c r="BC2410" i="4"/>
  <c r="BD2410" i="4"/>
  <c r="BB2410" i="4"/>
  <c r="BD697" i="4"/>
  <c r="BB697" i="4"/>
  <c r="BC697" i="4"/>
  <c r="BC2585" i="4"/>
  <c r="BB2585" i="4"/>
  <c r="BD2585" i="4"/>
  <c r="BD2069" i="4"/>
  <c r="BC2069" i="4"/>
  <c r="BB2069" i="4"/>
  <c r="BC2446" i="4"/>
  <c r="BD2446" i="4"/>
  <c r="BB2446" i="4"/>
  <c r="BA2446" i="4" s="1"/>
  <c r="BB2259" i="4"/>
  <c r="BD2259" i="4"/>
  <c r="BC2259" i="4"/>
  <c r="BB2758" i="4"/>
  <c r="BA2758" i="4" s="1"/>
  <c r="BD2758" i="4"/>
  <c r="BC2758" i="4"/>
  <c r="BC2363" i="4"/>
  <c r="BB2363" i="4"/>
  <c r="BD2363" i="4"/>
  <c r="CN100" i="4"/>
  <c r="CM100" i="4"/>
  <c r="CL100" i="4" s="1"/>
  <c r="BC2056" i="4"/>
  <c r="BB2056" i="4"/>
  <c r="BD2056" i="4"/>
  <c r="BC2116" i="4"/>
  <c r="BB2116" i="4"/>
  <c r="BD2116" i="4"/>
  <c r="BC2423" i="4"/>
  <c r="BB2423" i="4"/>
  <c r="BA2423" i="4" s="1"/>
  <c r="BD2423" i="4"/>
  <c r="BB286" i="4"/>
  <c r="BD286" i="4"/>
  <c r="BC286" i="4"/>
  <c r="BB486" i="4"/>
  <c r="BA486" i="4" s="1"/>
  <c r="BC486" i="4"/>
  <c r="BD486" i="4"/>
  <c r="CN53" i="4"/>
  <c r="CM53" i="4"/>
  <c r="BC2723" i="4"/>
  <c r="BB2723" i="4"/>
  <c r="BA2723" i="4" s="1"/>
  <c r="BD2723" i="4"/>
  <c r="BC359" i="4"/>
  <c r="BB359" i="4"/>
  <c r="BD359" i="4"/>
  <c r="CM110" i="4"/>
  <c r="CL110" i="4" s="1"/>
  <c r="CN110" i="4"/>
  <c r="BB699" i="4"/>
  <c r="BC699" i="4"/>
  <c r="BD699" i="4"/>
  <c r="BB2513" i="4"/>
  <c r="BA2513" i="4" s="1"/>
  <c r="BC2513" i="4"/>
  <c r="BD2513" i="4"/>
  <c r="BD2326" i="4"/>
  <c r="BB2326" i="4"/>
  <c r="BA2326" i="4" s="1"/>
  <c r="BC2326" i="4"/>
  <c r="CN14" i="4"/>
  <c r="CM14" i="4"/>
  <c r="BC2514" i="4"/>
  <c r="BD2514" i="4"/>
  <c r="BB2514" i="4"/>
  <c r="BD2722" i="4"/>
  <c r="BC2722" i="4"/>
  <c r="BB2722" i="4"/>
  <c r="BC636" i="4"/>
  <c r="BD636" i="4"/>
  <c r="BB636" i="4"/>
  <c r="BA636" i="4" s="1"/>
  <c r="CM246" i="4"/>
  <c r="CN246" i="4"/>
  <c r="BB2202" i="4"/>
  <c r="BA2202" i="4" s="1"/>
  <c r="BD2202" i="4"/>
  <c r="BC2202" i="4"/>
  <c r="CN50" i="4"/>
  <c r="CM50" i="4"/>
  <c r="BD2553" i="4"/>
  <c r="BC2553" i="4"/>
  <c r="BB2553" i="4"/>
  <c r="BA2553" i="4" s="1"/>
  <c r="BB2564" i="4"/>
  <c r="BA2564" i="4" s="1"/>
  <c r="BD2564" i="4"/>
  <c r="BC2564" i="4"/>
  <c r="BD2344" i="4"/>
  <c r="BB2344" i="4"/>
  <c r="BC2344" i="4"/>
  <c r="BB2019" i="4"/>
  <c r="BD2019" i="4"/>
  <c r="BC2019" i="4"/>
  <c r="CM40" i="4"/>
  <c r="CL40" i="4" s="1"/>
  <c r="CN40" i="4"/>
  <c r="BD2050" i="4"/>
  <c r="BC2050" i="4"/>
  <c r="BB2050" i="4"/>
  <c r="BC2398" i="4"/>
  <c r="BD2398" i="4"/>
  <c r="BB2398" i="4"/>
  <c r="BA2398" i="4" s="1"/>
  <c r="BB2024" i="4"/>
  <c r="BA2024" i="4" s="1"/>
  <c r="BC2024" i="4"/>
  <c r="BD2024" i="4"/>
  <c r="BB2735" i="4"/>
  <c r="BC2735" i="4"/>
  <c r="BD2735" i="4"/>
  <c r="CN22" i="4"/>
  <c r="CM22" i="4"/>
  <c r="CL22" i="4" s="1"/>
  <c r="BB349" i="4"/>
  <c r="BA349" i="4" s="1"/>
  <c r="BC349" i="4"/>
  <c r="BD349" i="4"/>
  <c r="BB175" i="4"/>
  <c r="BA175" i="4" s="1"/>
  <c r="BD175" i="4"/>
  <c r="BC175" i="4"/>
  <c r="BB81" i="4"/>
  <c r="BC81" i="4"/>
  <c r="BD81" i="4"/>
  <c r="CN93" i="4"/>
  <c r="CM93" i="4"/>
  <c r="CL93" i="4" s="1"/>
  <c r="BB2623" i="4"/>
  <c r="BC2623" i="4"/>
  <c r="BD2623" i="4"/>
  <c r="BB2604" i="4"/>
  <c r="BC2604" i="4"/>
  <c r="BD2604" i="4"/>
  <c r="BB2729" i="4"/>
  <c r="BD2729" i="4"/>
  <c r="BC2729" i="4"/>
  <c r="CN18" i="4"/>
  <c r="CM18" i="4"/>
  <c r="BC2587" i="4"/>
  <c r="BB2587" i="4"/>
  <c r="BA2587" i="4" s="1"/>
  <c r="BD2587" i="4"/>
  <c r="CN107" i="4"/>
  <c r="CM107" i="4"/>
  <c r="CL107" i="4" s="1"/>
  <c r="BC2402" i="4"/>
  <c r="BD2402" i="4"/>
  <c r="BB2402" i="4"/>
  <c r="BB2693" i="4"/>
  <c r="BD2693" i="4"/>
  <c r="BC2693" i="4"/>
  <c r="BD2103" i="4"/>
  <c r="BC2103" i="4"/>
  <c r="BB2103" i="4"/>
  <c r="BD2181" i="4"/>
  <c r="BC2181" i="4"/>
  <c r="BB2181" i="4"/>
  <c r="BA2181" i="4" s="1"/>
  <c r="BD1997" i="4"/>
  <c r="BB1997" i="4"/>
  <c r="BA1997" i="4" s="1"/>
  <c r="BC1997" i="4"/>
  <c r="BB2156" i="4"/>
  <c r="BC2156" i="4"/>
  <c r="BD2156" i="4"/>
  <c r="BC2002" i="4"/>
  <c r="BB2002" i="4"/>
  <c r="BA2002" i="4" s="1"/>
  <c r="BD2002" i="4"/>
  <c r="BD2492" i="4"/>
  <c r="BC2492" i="4"/>
  <c r="BB2492" i="4"/>
  <c r="BA2492" i="4" s="1"/>
  <c r="CM183" i="4"/>
  <c r="CN183" i="4"/>
  <c r="CN64" i="4"/>
  <c r="CM64" i="4"/>
  <c r="CL64" i="4" s="1"/>
  <c r="CM233" i="4"/>
  <c r="CL233" i="4" s="1"/>
  <c r="CN233" i="4"/>
  <c r="CM116" i="4"/>
  <c r="CN116" i="4"/>
  <c r="BD2619" i="4"/>
  <c r="BB2619" i="4"/>
  <c r="BA2619" i="4" s="1"/>
  <c r="BC2619" i="4"/>
  <c r="BD2656" i="4"/>
  <c r="BC2656" i="4"/>
  <c r="BB2656" i="4"/>
  <c r="CN223" i="4"/>
  <c r="CM223" i="4"/>
  <c r="CL223" i="4" s="1"/>
  <c r="BB2370" i="4"/>
  <c r="BC2370" i="4"/>
  <c r="BD2370" i="4"/>
  <c r="BD2104" i="4"/>
  <c r="BC2104" i="4"/>
  <c r="BB2104" i="4"/>
  <c r="BC2071" i="4"/>
  <c r="BB2071" i="4"/>
  <c r="BA2071" i="4" s="1"/>
  <c r="BD2071" i="4"/>
  <c r="BD2443" i="4"/>
  <c r="BC2443" i="4"/>
  <c r="BB2443" i="4"/>
  <c r="BA2443" i="4" s="1"/>
  <c r="BC2077" i="4"/>
  <c r="BB2077" i="4"/>
  <c r="BD2077" i="4"/>
  <c r="BD2405" i="4"/>
  <c r="BC2405" i="4"/>
  <c r="BB2405" i="4"/>
  <c r="BC2124" i="4"/>
  <c r="BD2124" i="4"/>
  <c r="BB2124" i="4"/>
  <c r="BA2124" i="4" s="1"/>
  <c r="BB2360" i="4"/>
  <c r="BA2360" i="4" s="1"/>
  <c r="BC2360" i="4"/>
  <c r="BD2360" i="4"/>
  <c r="BD1953" i="4"/>
  <c r="BB1953" i="4"/>
  <c r="BA1953" i="4" s="1"/>
  <c r="BC1953" i="4"/>
  <c r="BC2269" i="4"/>
  <c r="BB2269" i="4"/>
  <c r="BA2269" i="4" s="1"/>
  <c r="BD2269" i="4"/>
  <c r="BD2404" i="4"/>
  <c r="BB2404" i="4"/>
  <c r="BC2404" i="4"/>
  <c r="CM129" i="4"/>
  <c r="CL129" i="4" s="1"/>
  <c r="CN129" i="4"/>
  <c r="CM156" i="4"/>
  <c r="CN156" i="4"/>
  <c r="BD2457" i="4"/>
  <c r="BC2457" i="4"/>
  <c r="BB2457" i="4"/>
  <c r="BA2457" i="4" s="1"/>
  <c r="BD2070" i="4"/>
  <c r="BC2070" i="4"/>
  <c r="BB2070" i="4"/>
  <c r="BD2472" i="4"/>
  <c r="BC2472" i="4"/>
  <c r="BB2472" i="4"/>
  <c r="BD2090" i="4"/>
  <c r="BC2090" i="4"/>
  <c r="BB2090" i="4"/>
  <c r="BD2119" i="4"/>
  <c r="BC2119" i="4"/>
  <c r="BB2119" i="4"/>
  <c r="BA2119" i="4" s="1"/>
  <c r="BD2045" i="4"/>
  <c r="BB2045" i="4"/>
  <c r="BA2045" i="4" s="1"/>
  <c r="BC2045" i="4"/>
  <c r="BC2132" i="4"/>
  <c r="BB2132" i="4"/>
  <c r="BD2132" i="4"/>
  <c r="BB1976" i="4"/>
  <c r="BD1976" i="4"/>
  <c r="BC1976" i="4"/>
  <c r="BD2541" i="4"/>
  <c r="BC2541" i="4"/>
  <c r="BB2541" i="4"/>
  <c r="BA2541" i="4" s="1"/>
  <c r="BD2393" i="4"/>
  <c r="BC2393" i="4"/>
  <c r="BB2393" i="4"/>
  <c r="BD1961" i="4"/>
  <c r="BC1961" i="4"/>
  <c r="BB1961" i="4"/>
  <c r="BD2298" i="4"/>
  <c r="BC2298" i="4"/>
  <c r="BB2298" i="4"/>
  <c r="BB325" i="4"/>
  <c r="BC325" i="4"/>
  <c r="BD325" i="4"/>
  <c r="BA63" i="4"/>
  <c r="BB457" i="4"/>
  <c r="BC457" i="4"/>
  <c r="BD457" i="4"/>
  <c r="AB22" i="4"/>
  <c r="AA22" i="4"/>
  <c r="BC201" i="4"/>
  <c r="BB201" i="4"/>
  <c r="BD201" i="4"/>
  <c r="AY669" i="4"/>
  <c r="AV669" i="4"/>
  <c r="BB64" i="4"/>
  <c r="BC64" i="4"/>
  <c r="BD64" i="4"/>
  <c r="BC323" i="4"/>
  <c r="BB323" i="4"/>
  <c r="BD323" i="4"/>
  <c r="BC119" i="4"/>
  <c r="BD119" i="4"/>
  <c r="BB119" i="4"/>
  <c r="BD2348" i="4"/>
  <c r="BB2348" i="4"/>
  <c r="BC2348" i="4"/>
  <c r="BC124" i="4"/>
  <c r="BB124" i="4"/>
  <c r="BD124" i="4"/>
  <c r="BB183" i="4"/>
  <c r="BC183" i="4"/>
  <c r="BD183" i="4"/>
  <c r="BC102" i="4"/>
  <c r="BB102" i="4"/>
  <c r="BD102" i="4"/>
  <c r="BD559" i="4"/>
  <c r="BC559" i="4"/>
  <c r="BB559" i="4"/>
  <c r="CN250" i="4"/>
  <c r="CM250" i="4"/>
  <c r="BB680" i="4"/>
  <c r="BC680" i="4"/>
  <c r="BD680" i="4"/>
  <c r="BB2685" i="4"/>
  <c r="BD2685" i="4"/>
  <c r="BC2685" i="4"/>
  <c r="BB2063" i="4"/>
  <c r="BD2063" i="4"/>
  <c r="BC2063" i="4"/>
  <c r="BD2133" i="4"/>
  <c r="BC2133" i="4"/>
  <c r="BB2133" i="4"/>
  <c r="AE120" i="4"/>
  <c r="AD120" i="4"/>
  <c r="AV120" i="4"/>
  <c r="BB418" i="4"/>
  <c r="BC418" i="4"/>
  <c r="BD418" i="4"/>
  <c r="BD450" i="4"/>
  <c r="BB450" i="4"/>
  <c r="BC450" i="4"/>
  <c r="BD2222" i="4"/>
  <c r="BC2222" i="4"/>
  <c r="BB2222" i="4"/>
  <c r="BB521" i="4"/>
  <c r="BC521" i="4"/>
  <c r="BD521" i="4"/>
  <c r="CN70" i="4"/>
  <c r="CM70" i="4"/>
  <c r="BD2072" i="4"/>
  <c r="BB2072" i="4"/>
  <c r="BC2072" i="4"/>
  <c r="BB2035" i="4"/>
  <c r="BA2035" i="4" s="1"/>
  <c r="BD2035" i="4"/>
  <c r="BC2035" i="4"/>
  <c r="BB2295" i="4"/>
  <c r="BD2295" i="4"/>
  <c r="BC2295" i="4"/>
  <c r="CM240" i="4"/>
  <c r="CN240" i="4"/>
  <c r="BB2524" i="4"/>
  <c r="BA2524" i="4" s="1"/>
  <c r="BD2524" i="4"/>
  <c r="BC2524" i="4"/>
  <c r="BC2194" i="4"/>
  <c r="BB2194" i="4"/>
  <c r="BD2194" i="4"/>
  <c r="BC2595" i="4"/>
  <c r="BB2595" i="4"/>
  <c r="BD2595" i="4"/>
  <c r="CM188" i="4"/>
  <c r="CN188" i="4"/>
  <c r="AE240" i="4"/>
  <c r="AD240" i="4"/>
  <c r="BD170" i="4"/>
  <c r="BC170" i="4"/>
  <c r="BB170" i="4"/>
  <c r="BA170" i="4" s="1"/>
  <c r="BB169" i="4"/>
  <c r="BA169" i="4" s="1"/>
  <c r="BC169" i="4"/>
  <c r="BD169" i="4"/>
  <c r="BC324" i="4"/>
  <c r="BD324" i="4"/>
  <c r="BB324" i="4"/>
  <c r="BC363" i="4"/>
  <c r="BB363" i="4"/>
  <c r="BA363" i="4" s="1"/>
  <c r="BD363" i="4"/>
  <c r="BD2190" i="4"/>
  <c r="BC2190" i="4"/>
  <c r="BB2190" i="4"/>
  <c r="BA2190" i="4" s="1"/>
  <c r="BD2573" i="4"/>
  <c r="BC2573" i="4"/>
  <c r="BB2573" i="4"/>
  <c r="BB543" i="4"/>
  <c r="BC543" i="4"/>
  <c r="BD543" i="4"/>
  <c r="AY641" i="4"/>
  <c r="AV641" i="4"/>
  <c r="CM83" i="4"/>
  <c r="CN83" i="4"/>
  <c r="BB2636" i="4"/>
  <c r="BC2636" i="4"/>
  <c r="BD2636" i="4"/>
  <c r="BD2468" i="4"/>
  <c r="BC2468" i="4"/>
  <c r="BB2468" i="4"/>
  <c r="BA2468" i="4" s="1"/>
  <c r="BD2130" i="4"/>
  <c r="BB2130" i="4"/>
  <c r="BC2130" i="4"/>
  <c r="BD2548" i="4"/>
  <c r="BC2548" i="4"/>
  <c r="BB2548" i="4"/>
  <c r="BC2439" i="4"/>
  <c r="BB2439" i="4"/>
  <c r="BA2439" i="4" s="1"/>
  <c r="BD2439" i="4"/>
  <c r="BC2331" i="4"/>
  <c r="BB2331" i="4"/>
  <c r="BD2331" i="4"/>
  <c r="CM224" i="4"/>
  <c r="CL224" i="4" s="1"/>
  <c r="CN224" i="4"/>
  <c r="BB2603" i="4"/>
  <c r="BD2603" i="4"/>
  <c r="BC2603" i="4"/>
  <c r="BC2444" i="4"/>
  <c r="BD2444" i="4"/>
  <c r="BB2444" i="4"/>
  <c r="BA2444" i="4" s="1"/>
  <c r="BC451" i="4"/>
  <c r="BB451" i="4"/>
  <c r="BD451" i="4"/>
  <c r="BC134" i="4"/>
  <c r="BB134" i="4"/>
  <c r="BD134" i="4"/>
  <c r="BB392" i="4"/>
  <c r="BC392" i="4"/>
  <c r="BD392" i="4"/>
  <c r="BB468" i="4"/>
  <c r="BC468" i="4"/>
  <c r="BD468" i="4"/>
  <c r="BD666" i="4"/>
  <c r="BB666" i="4"/>
  <c r="BC666" i="4"/>
  <c r="CM155" i="4"/>
  <c r="CN155" i="4"/>
  <c r="BD2751" i="4"/>
  <c r="BC2751" i="4"/>
  <c r="BB2751" i="4"/>
  <c r="BA2751" i="4" s="1"/>
  <c r="CN23" i="4"/>
  <c r="CM23" i="4"/>
  <c r="BB2637" i="4"/>
  <c r="BD2637" i="4"/>
  <c r="BC2637" i="4"/>
  <c r="CM195" i="4"/>
  <c r="CN195" i="4"/>
  <c r="BC2559" i="4"/>
  <c r="BB2559" i="4"/>
  <c r="BD2559" i="4"/>
  <c r="CM232" i="4"/>
  <c r="CN232" i="4"/>
  <c r="BD2556" i="4"/>
  <c r="BC2556" i="4"/>
  <c r="BB2556" i="4"/>
  <c r="BD2388" i="4"/>
  <c r="BB2388" i="4"/>
  <c r="BC2388" i="4"/>
  <c r="BD1983" i="4"/>
  <c r="BC1983" i="4"/>
  <c r="BB1983" i="4"/>
  <c r="BD2284" i="4"/>
  <c r="BB2284" i="4"/>
  <c r="BC2284" i="4"/>
  <c r="BD2251" i="4"/>
  <c r="BC2251" i="4"/>
  <c r="BB2251" i="4"/>
  <c r="BB2113" i="4"/>
  <c r="BA2113" i="4" s="1"/>
  <c r="BD2113" i="4"/>
  <c r="BC2113" i="4"/>
  <c r="BC2684" i="4"/>
  <c r="BB2684" i="4"/>
  <c r="BA2684" i="4" s="1"/>
  <c r="BD2684" i="4"/>
  <c r="BD2460" i="4"/>
  <c r="BC2460" i="4"/>
  <c r="BB2460" i="4"/>
  <c r="BA2460" i="4" s="1"/>
  <c r="BC2037" i="4"/>
  <c r="BB2037" i="4"/>
  <c r="BD2037" i="4"/>
  <c r="AB140" i="4"/>
  <c r="AA140" i="4"/>
  <c r="AB153" i="4"/>
  <c r="AA153" i="4"/>
  <c r="AB152" i="4"/>
  <c r="AA152" i="4"/>
  <c r="BC283" i="4"/>
  <c r="BB283" i="4"/>
  <c r="BD283" i="4"/>
  <c r="AY509" i="4"/>
  <c r="AV509" i="4"/>
  <c r="BB71" i="4"/>
  <c r="BC71" i="4"/>
  <c r="BD71" i="4"/>
  <c r="BB322" i="4"/>
  <c r="BC322" i="4"/>
  <c r="BD322" i="4"/>
  <c r="AB328" i="4"/>
  <c r="AA328" i="4"/>
  <c r="BC328" i="4"/>
  <c r="BB328" i="4"/>
  <c r="BD328" i="4"/>
  <c r="BC233" i="4"/>
  <c r="BB233" i="4"/>
  <c r="BD233" i="4"/>
  <c r="BB601" i="4"/>
  <c r="BC601" i="4"/>
  <c r="BD601" i="4"/>
  <c r="BC612" i="4"/>
  <c r="BA612" i="4" s="1"/>
  <c r="BD612" i="4"/>
  <c r="BB612" i="4"/>
  <c r="BC2431" i="4"/>
  <c r="BB2431" i="4"/>
  <c r="BD2431" i="4"/>
  <c r="BC126" i="4"/>
  <c r="BB126" i="4"/>
  <c r="BD126" i="4"/>
  <c r="BD2257" i="4"/>
  <c r="BC2257" i="4"/>
  <c r="BB2257" i="4"/>
  <c r="BB2308" i="4"/>
  <c r="BA2308" i="4" s="1"/>
  <c r="BD2308" i="4"/>
  <c r="BC2308" i="4"/>
  <c r="BD2629" i="4"/>
  <c r="BC2629" i="4"/>
  <c r="BB2629" i="4"/>
  <c r="AA112" i="4"/>
  <c r="AB112" i="4"/>
  <c r="BB236" i="4"/>
  <c r="BA236" i="4" s="1"/>
  <c r="AY236" i="4" s="1"/>
  <c r="BC236" i="4"/>
  <c r="BD236" i="4"/>
  <c r="BC620" i="4"/>
  <c r="BD620" i="4"/>
  <c r="BB620" i="4"/>
  <c r="BC220" i="4"/>
  <c r="BB220" i="4"/>
  <c r="BA220" i="4" s="1"/>
  <c r="BD220" i="4"/>
  <c r="BD2254" i="4"/>
  <c r="BC2254" i="4"/>
  <c r="BB2254" i="4"/>
  <c r="BA2254" i="4" s="1"/>
  <c r="BC515" i="4"/>
  <c r="BB515" i="4"/>
  <c r="BD515" i="4"/>
  <c r="BC2470" i="4"/>
  <c r="BD2470" i="4"/>
  <c r="BB2470" i="4"/>
  <c r="BD2714" i="4"/>
  <c r="BC2714" i="4"/>
  <c r="BB2714" i="4"/>
  <c r="BB2242" i="4"/>
  <c r="BD2242" i="4"/>
  <c r="BC2242" i="4"/>
  <c r="CN228" i="4"/>
  <c r="CM228" i="4"/>
  <c r="BC29" i="4"/>
  <c r="BB29" i="4"/>
  <c r="BA29" i="4" s="1"/>
  <c r="BD29" i="4"/>
  <c r="BC177" i="4"/>
  <c r="BB177" i="4"/>
  <c r="BD177" i="4"/>
  <c r="BC252" i="4"/>
  <c r="BD252" i="4"/>
  <c r="BB252" i="4"/>
  <c r="BC639" i="4"/>
  <c r="BB639" i="4"/>
  <c r="BD639" i="4"/>
  <c r="CN72" i="4"/>
  <c r="CM72" i="4"/>
  <c r="CL72" i="4" s="1"/>
  <c r="BB701" i="4"/>
  <c r="BA701" i="4" s="1"/>
  <c r="BC701" i="4"/>
  <c r="BD701" i="4"/>
  <c r="AH106" i="4"/>
  <c r="BA82" i="4"/>
  <c r="BA338" i="4"/>
  <c r="AA200" i="4"/>
  <c r="AB200" i="4"/>
  <c r="AD21" i="4"/>
  <c r="AE21" i="4"/>
  <c r="BA242" i="4"/>
  <c r="AY242" i="4" s="1"/>
  <c r="AB99" i="4"/>
  <c r="AA99" i="4"/>
  <c r="AH175" i="4"/>
  <c r="BA196" i="4"/>
  <c r="BA370" i="4"/>
  <c r="BA514" i="4"/>
  <c r="BA611" i="4"/>
  <c r="AY611" i="4" s="1"/>
  <c r="AH180" i="4"/>
  <c r="BC86" i="4"/>
  <c r="BB86" i="4"/>
  <c r="BA86" i="4" s="1"/>
  <c r="AY86" i="4" s="1"/>
  <c r="BD86" i="4"/>
  <c r="BA382" i="4"/>
  <c r="BA161" i="4"/>
  <c r="AY161" i="4" s="1"/>
  <c r="BB488" i="4"/>
  <c r="BC488" i="4"/>
  <c r="BD488" i="4"/>
  <c r="BC54" i="4"/>
  <c r="BB54" i="4"/>
  <c r="BA54" i="4" s="1"/>
  <c r="BD54" i="4"/>
  <c r="BB446" i="4"/>
  <c r="BC446" i="4"/>
  <c r="BD446" i="4"/>
  <c r="BB105" i="4"/>
  <c r="BA105" i="4" s="1"/>
  <c r="AY105" i="4" s="1"/>
  <c r="BC105" i="4"/>
  <c r="BD105" i="4"/>
  <c r="BC364" i="4"/>
  <c r="BB364" i="4"/>
  <c r="BD364" i="4"/>
  <c r="BC539" i="4"/>
  <c r="BB539" i="4"/>
  <c r="BD539" i="4"/>
  <c r="BB444" i="4"/>
  <c r="BC444" i="4"/>
  <c r="BD444" i="4"/>
  <c r="AB408" i="4"/>
  <c r="AA408" i="4"/>
  <c r="BB89" i="4"/>
  <c r="BC89" i="4"/>
  <c r="BD89" i="4"/>
  <c r="BC303" i="4"/>
  <c r="BB303" i="4"/>
  <c r="BA303" i="4" s="1"/>
  <c r="BD303" i="4"/>
  <c r="BC149" i="4"/>
  <c r="BD149" i="4"/>
  <c r="BB149" i="4"/>
  <c r="BC662" i="4"/>
  <c r="BB662" i="4"/>
  <c r="BD662" i="4"/>
  <c r="CM179" i="4"/>
  <c r="CN179" i="4"/>
  <c r="CM206" i="4"/>
  <c r="CN206" i="4"/>
  <c r="BB335" i="4"/>
  <c r="BC335" i="4"/>
  <c r="BD335" i="4"/>
  <c r="BB2203" i="4"/>
  <c r="BD2203" i="4"/>
  <c r="BC2203" i="4"/>
  <c r="BD2668" i="4"/>
  <c r="BB2668" i="4"/>
  <c r="BC2668" i="4"/>
  <c r="BC2311" i="4"/>
  <c r="BB2311" i="4"/>
  <c r="BD2311" i="4"/>
  <c r="BD2356" i="4"/>
  <c r="BB2356" i="4"/>
  <c r="BA2356" i="4" s="1"/>
  <c r="BC2356" i="4"/>
  <c r="BC2319" i="4"/>
  <c r="BB2319" i="4"/>
  <c r="BD2319" i="4"/>
  <c r="BB173" i="4"/>
  <c r="BD173" i="4"/>
  <c r="BC173" i="4"/>
  <c r="BC116" i="4"/>
  <c r="BD116" i="4"/>
  <c r="BB116" i="4"/>
  <c r="BC313" i="4"/>
  <c r="BB313" i="4"/>
  <c r="BA313" i="4" s="1"/>
  <c r="BD313" i="4"/>
  <c r="BB122" i="4"/>
  <c r="BD122" i="4"/>
  <c r="BC122" i="4"/>
  <c r="BC427" i="4"/>
  <c r="BD427" i="4"/>
  <c r="BB427" i="4"/>
  <c r="BB414" i="4"/>
  <c r="BA414" i="4" s="1"/>
  <c r="BC414" i="4"/>
  <c r="BD414" i="4"/>
  <c r="BD551" i="4"/>
  <c r="BB551" i="4"/>
  <c r="BA551" i="4" s="1"/>
  <c r="BC551" i="4"/>
  <c r="CM162" i="4"/>
  <c r="CN162" i="4"/>
  <c r="CM114" i="4"/>
  <c r="CL114" i="4" s="1"/>
  <c r="CN114" i="4"/>
  <c r="BB2224" i="4"/>
  <c r="BD2224" i="4"/>
  <c r="BC2224" i="4"/>
  <c r="BD2189" i="4"/>
  <c r="BC2189" i="4"/>
  <c r="BB2189" i="4"/>
  <c r="BD2726" i="4"/>
  <c r="BC2726" i="4"/>
  <c r="BB2726" i="4"/>
  <c r="BD2366" i="4"/>
  <c r="BC2366" i="4"/>
  <c r="BB2366" i="4"/>
  <c r="BC2175" i="4"/>
  <c r="BB2175" i="4"/>
  <c r="BD2175" i="4"/>
  <c r="BC1986" i="4"/>
  <c r="BB1986" i="4"/>
  <c r="BD1986" i="4"/>
  <c r="BC248" i="4"/>
  <c r="BD248" i="4"/>
  <c r="BB248" i="4"/>
  <c r="CN41" i="4"/>
  <c r="CM41" i="4"/>
  <c r="CL41" i="4" s="1"/>
  <c r="BD2493" i="4"/>
  <c r="BC2493" i="4"/>
  <c r="BB2493" i="4"/>
  <c r="BA2493" i="4" s="1"/>
  <c r="BB2100" i="4"/>
  <c r="BA2100" i="4" s="1"/>
  <c r="BD2100" i="4"/>
  <c r="BC2100" i="4"/>
  <c r="BD2384" i="4"/>
  <c r="BB2384" i="4"/>
  <c r="BA2384" i="4" s="1"/>
  <c r="BC2384" i="4"/>
  <c r="BB1966" i="4"/>
  <c r="BD1966" i="4"/>
  <c r="BC1966" i="4"/>
  <c r="BD2076" i="4"/>
  <c r="BB2076" i="4"/>
  <c r="BC2076" i="4"/>
  <c r="AB263" i="4"/>
  <c r="AY263" i="4"/>
  <c r="AA263" i="4"/>
  <c r="AA259" i="4"/>
  <c r="AB259" i="4"/>
  <c r="AY259" i="4"/>
  <c r="AB88" i="4"/>
  <c r="AA88" i="4"/>
  <c r="BC95" i="4"/>
  <c r="BD95" i="4"/>
  <c r="BB95" i="4"/>
  <c r="BC455" i="4"/>
  <c r="BD455" i="4"/>
  <c r="BB455" i="4"/>
  <c r="BB644" i="4"/>
  <c r="BC644" i="4"/>
  <c r="BD644" i="4"/>
  <c r="CM136" i="4"/>
  <c r="CN136" i="4"/>
  <c r="AA182" i="4"/>
  <c r="AB182" i="4"/>
  <c r="BC574" i="4"/>
  <c r="BD574" i="4"/>
  <c r="BB574" i="4"/>
  <c r="BB187" i="4"/>
  <c r="BA187" i="4" s="1"/>
  <c r="AY187" i="4" s="1"/>
  <c r="BC187" i="4"/>
  <c r="BD187" i="4"/>
  <c r="AY649" i="4"/>
  <c r="AV649" i="4"/>
  <c r="AY454" i="4"/>
  <c r="AV454" i="4"/>
  <c r="BD2237" i="4"/>
  <c r="BC2237" i="4"/>
  <c r="BB2237" i="4"/>
  <c r="BC2315" i="4"/>
  <c r="BD2315" i="4"/>
  <c r="BB2315" i="4"/>
  <c r="BA2315" i="4" s="1"/>
  <c r="BD2223" i="4"/>
  <c r="BC2223" i="4"/>
  <c r="BB2223" i="4"/>
  <c r="BA2223" i="4" s="1"/>
  <c r="BC2092" i="4"/>
  <c r="BD2092" i="4"/>
  <c r="BB2092" i="4"/>
  <c r="BD2552" i="4"/>
  <c r="BC2552" i="4"/>
  <c r="BB2552" i="4"/>
  <c r="BB300" i="4"/>
  <c r="BC300" i="4"/>
  <c r="BD300" i="4"/>
  <c r="CN36" i="4"/>
  <c r="CM36" i="4"/>
  <c r="CN10" i="4"/>
  <c r="CM10" i="4"/>
  <c r="CN39" i="4"/>
  <c r="CM39" i="4"/>
  <c r="BB2730" i="4"/>
  <c r="BD2730" i="4"/>
  <c r="BC2730" i="4"/>
  <c r="BC2367" i="4"/>
  <c r="BB2367" i="4"/>
  <c r="BA2367" i="4" s="1"/>
  <c r="BD2367" i="4"/>
  <c r="BB2171" i="4"/>
  <c r="BD2171" i="4"/>
  <c r="BC2171" i="4"/>
  <c r="BD2233" i="4"/>
  <c r="BC2233" i="4"/>
  <c r="BB2233" i="4"/>
  <c r="BC2555" i="4"/>
  <c r="BB2555" i="4"/>
  <c r="BD2555" i="4"/>
  <c r="BD2191" i="4"/>
  <c r="BC2191" i="4"/>
  <c r="BB2191" i="4"/>
  <c r="BA2191" i="4" s="1"/>
  <c r="BD2283" i="4"/>
  <c r="BC2283" i="4"/>
  <c r="BB2283" i="4"/>
  <c r="BA2283" i="4" s="1"/>
  <c r="BB2038" i="4"/>
  <c r="BA2038" i="4" s="1"/>
  <c r="BD2038" i="4"/>
  <c r="BC2038" i="4"/>
  <c r="BB2376" i="4"/>
  <c r="BC2376" i="4"/>
  <c r="BD2376" i="4"/>
  <c r="BD2274" i="4"/>
  <c r="BC2274" i="4"/>
  <c r="BB2274" i="4"/>
  <c r="BB254" i="4"/>
  <c r="BC254" i="4"/>
  <c r="BD254" i="4"/>
  <c r="BB307" i="4"/>
  <c r="BA307" i="4" s="1"/>
  <c r="BD307" i="4"/>
  <c r="BC307" i="4"/>
  <c r="BB182" i="4"/>
  <c r="BC182" i="4"/>
  <c r="BD182" i="4"/>
  <c r="BB633" i="4"/>
  <c r="BC633" i="4"/>
  <c r="BD633" i="4"/>
  <c r="BC2731" i="4"/>
  <c r="BB2731" i="4"/>
  <c r="BD2731" i="4"/>
  <c r="BC671" i="4"/>
  <c r="BB671" i="4"/>
  <c r="BD671" i="4"/>
  <c r="CM191" i="4"/>
  <c r="CN191" i="4"/>
  <c r="BC2683" i="4"/>
  <c r="BD2683" i="4"/>
  <c r="BB2683" i="4"/>
  <c r="BC689" i="4"/>
  <c r="BB689" i="4"/>
  <c r="BD689" i="4"/>
  <c r="BB2721" i="4"/>
  <c r="BC2721" i="4"/>
  <c r="BD2721" i="4"/>
  <c r="BC190" i="4"/>
  <c r="BB190" i="4"/>
  <c r="BA190" i="4" s="1"/>
  <c r="AY190" i="4" s="1"/>
  <c r="BD190" i="4"/>
  <c r="BD2700" i="4"/>
  <c r="BB2700" i="4"/>
  <c r="BC2700" i="4"/>
  <c r="BC2530" i="4"/>
  <c r="BD2530" i="4"/>
  <c r="BB2530" i="4"/>
  <c r="BB2334" i="4"/>
  <c r="BC2334" i="4"/>
  <c r="BD2334" i="4"/>
  <c r="BD2309" i="4"/>
  <c r="BC2309" i="4"/>
  <c r="BB2309" i="4"/>
  <c r="BA2309" i="4" s="1"/>
  <c r="BC2657" i="4"/>
  <c r="BB2657" i="4"/>
  <c r="BD2657" i="4"/>
  <c r="CN212" i="4"/>
  <c r="CM212" i="4"/>
  <c r="BD2178" i="4"/>
  <c r="BC2178" i="4"/>
  <c r="BB2178" i="4"/>
  <c r="BA2178" i="4" s="1"/>
  <c r="BD2316" i="4"/>
  <c r="BB2316" i="4"/>
  <c r="BC2316" i="4"/>
  <c r="BD2469" i="4"/>
  <c r="BC2469" i="4"/>
  <c r="BB2469" i="4"/>
  <c r="AV76" i="4"/>
  <c r="AE76" i="4"/>
  <c r="AD76" i="4"/>
  <c r="AB64" i="4"/>
  <c r="AA64" i="4"/>
  <c r="AV75" i="4"/>
  <c r="AY75" i="4"/>
  <c r="BD160" i="4"/>
  <c r="BC160" i="4"/>
  <c r="BB160" i="4"/>
  <c r="BD2488" i="4"/>
  <c r="BC2488" i="4"/>
  <c r="BB2488" i="4"/>
  <c r="AV519" i="4"/>
  <c r="AY519" i="4"/>
  <c r="BC670" i="4"/>
  <c r="BB670" i="4"/>
  <c r="BA670" i="4" s="1"/>
  <c r="BD670" i="4"/>
  <c r="BB217" i="4"/>
  <c r="BC217" i="4"/>
  <c r="BD217" i="4"/>
  <c r="BC308" i="4"/>
  <c r="BB308" i="4"/>
  <c r="BD308" i="4"/>
  <c r="BB406" i="4"/>
  <c r="BC406" i="4"/>
  <c r="BD406" i="4"/>
  <c r="BA202" i="4"/>
  <c r="AB161" i="4"/>
  <c r="AA161" i="4"/>
  <c r="AE429" i="4"/>
  <c r="AD429" i="4"/>
  <c r="AB330" i="4"/>
  <c r="AA330" i="4"/>
  <c r="AB304" i="4"/>
  <c r="AA304" i="4"/>
  <c r="BA589" i="4"/>
  <c r="BC696" i="4"/>
  <c r="BA696" i="4" s="1"/>
  <c r="BB696" i="4"/>
  <c r="BD696" i="4"/>
  <c r="BA540" i="4"/>
  <c r="AA94" i="4"/>
  <c r="AB94" i="4"/>
  <c r="AH630" i="4"/>
  <c r="BA174" i="4"/>
  <c r="BB422" i="4"/>
  <c r="BC422" i="4"/>
  <c r="BD422" i="4"/>
  <c r="BB68" i="4"/>
  <c r="BC68" i="4"/>
  <c r="BD68" i="4"/>
  <c r="BA241" i="4"/>
  <c r="AY241" i="4" s="1"/>
  <c r="AY607" i="4"/>
  <c r="AV607" i="4"/>
  <c r="BA504" i="4"/>
  <c r="AY577" i="4"/>
  <c r="AV577" i="4"/>
  <c r="BC438" i="4"/>
  <c r="BB438" i="4"/>
  <c r="BD438" i="4"/>
  <c r="AE266" i="4"/>
  <c r="AD266" i="4"/>
  <c r="AH273" i="4"/>
  <c r="AB406" i="4"/>
  <c r="AA406" i="4"/>
  <c r="BC355" i="4"/>
  <c r="BB355" i="4"/>
  <c r="BD355" i="4"/>
  <c r="BC131" i="4"/>
  <c r="BB131" i="4"/>
  <c r="BD131" i="4"/>
  <c r="BB668" i="4"/>
  <c r="BD668" i="4"/>
  <c r="BC668" i="4"/>
  <c r="BD434" i="4"/>
  <c r="BC434" i="4"/>
  <c r="BB434" i="4"/>
  <c r="BA434" i="4" s="1"/>
  <c r="BD2749" i="4"/>
  <c r="BC2749" i="4"/>
  <c r="BB2749" i="4"/>
  <c r="BD2368" i="4"/>
  <c r="BB2368" i="4"/>
  <c r="BA2368" i="4" s="1"/>
  <c r="BC2368" i="4"/>
  <c r="AB23" i="4"/>
  <c r="AA23" i="4"/>
  <c r="BB260" i="4"/>
  <c r="BC260" i="4"/>
  <c r="BD260" i="4"/>
  <c r="BB97" i="4"/>
  <c r="BD97" i="4"/>
  <c r="BC97" i="4"/>
  <c r="BB28" i="4"/>
  <c r="BC28" i="4"/>
  <c r="BD28" i="4"/>
  <c r="BB526" i="4"/>
  <c r="BA526" i="4" s="1"/>
  <c r="BC526" i="4"/>
  <c r="BD526" i="4"/>
  <c r="BB535" i="4"/>
  <c r="BA535" i="4" s="1"/>
  <c r="BC535" i="4"/>
  <c r="BD535" i="4"/>
  <c r="BB548" i="4"/>
  <c r="BC548" i="4"/>
  <c r="BD548" i="4"/>
  <c r="CN104" i="4"/>
  <c r="CM104" i="4"/>
  <c r="CL104" i="4" s="1"/>
  <c r="BB645" i="4"/>
  <c r="BA645" i="4" s="1"/>
  <c r="BC645" i="4"/>
  <c r="BD645" i="4"/>
  <c r="BD2586" i="4"/>
  <c r="BC2586" i="4"/>
  <c r="BB2586" i="4"/>
  <c r="BD478" i="4"/>
  <c r="BC478" i="4"/>
  <c r="BB478" i="4"/>
  <c r="BA478" i="4" s="1"/>
  <c r="BB2333" i="4"/>
  <c r="BD2333" i="4"/>
  <c r="BC2333" i="4"/>
  <c r="BB179" i="4"/>
  <c r="BC179" i="4"/>
  <c r="BD179" i="4"/>
  <c r="BD2325" i="4"/>
  <c r="BC2325" i="4"/>
  <c r="BB2325" i="4"/>
  <c r="BC2235" i="4"/>
  <c r="BB2235" i="4"/>
  <c r="BA2235" i="4" s="1"/>
  <c r="BD2235" i="4"/>
  <c r="BC2391" i="4"/>
  <c r="BB2391" i="4"/>
  <c r="BD2391" i="4"/>
  <c r="BB2163" i="4"/>
  <c r="BA2163" i="4" s="1"/>
  <c r="BD2163" i="4"/>
  <c r="BC2163" i="4"/>
  <c r="BD1965" i="4"/>
  <c r="BC1965" i="4"/>
  <c r="BB1965" i="4"/>
  <c r="BB1970" i="4"/>
  <c r="BC1970" i="4"/>
  <c r="BD1970" i="4"/>
  <c r="BB2428" i="4"/>
  <c r="BA2428" i="4" s="1"/>
  <c r="BC2428" i="4"/>
  <c r="BD2428" i="4"/>
  <c r="BC2708" i="4"/>
  <c r="BB2708" i="4"/>
  <c r="BD2708" i="4"/>
  <c r="BC121" i="4"/>
  <c r="BB121" i="4"/>
  <c r="BA121" i="4" s="1"/>
  <c r="BD121" i="4"/>
  <c r="BD350" i="4"/>
  <c r="BC350" i="4"/>
  <c r="BB350" i="4"/>
  <c r="BB144" i="4"/>
  <c r="BA144" i="4" s="1"/>
  <c r="BC144" i="4"/>
  <c r="BD144" i="4"/>
  <c r="BB677" i="4"/>
  <c r="BA677" i="4" s="1"/>
  <c r="BC677" i="4"/>
  <c r="BD677" i="4"/>
  <c r="BC397" i="4"/>
  <c r="BD397" i="4"/>
  <c r="BB397" i="4"/>
  <c r="BC189" i="4"/>
  <c r="BB189" i="4"/>
  <c r="BA189" i="4" s="1"/>
  <c r="BD189" i="4"/>
  <c r="BD410" i="4"/>
  <c r="BB410" i="4"/>
  <c r="BC410" i="4"/>
  <c r="CM151" i="4"/>
  <c r="CN151" i="4"/>
  <c r="BD554" i="4"/>
  <c r="BB554" i="4"/>
  <c r="BC554" i="4"/>
  <c r="BD2349" i="4"/>
  <c r="BC2349" i="4"/>
  <c r="BB2349" i="4"/>
  <c r="BA2349" i="4" s="1"/>
  <c r="BB85" i="4"/>
  <c r="BC85" i="4"/>
  <c r="BD85" i="4"/>
  <c r="CN78" i="4"/>
  <c r="CM78" i="4"/>
  <c r="CL78" i="4" s="1"/>
  <c r="BD2206" i="4"/>
  <c r="BC2206" i="4"/>
  <c r="BB2206" i="4"/>
  <c r="BA2206" i="4" s="1"/>
  <c r="CN48" i="4"/>
  <c r="CM48" i="4"/>
  <c r="BC2438" i="4"/>
  <c r="BB2438" i="4"/>
  <c r="BA2438" i="4" s="1"/>
  <c r="BD2438" i="4"/>
  <c r="AY597" i="4"/>
  <c r="AV597" i="4"/>
  <c r="BC2663" i="4"/>
  <c r="BD2663" i="4"/>
  <c r="BB2663" i="4"/>
  <c r="BD2590" i="4"/>
  <c r="BC2590" i="4"/>
  <c r="BB2590" i="4"/>
  <c r="BA2590" i="4" s="1"/>
  <c r="BC2415" i="4"/>
  <c r="BB2415" i="4"/>
  <c r="BD2415" i="4"/>
  <c r="BD2010" i="4"/>
  <c r="BC2010" i="4"/>
  <c r="BB2010" i="4"/>
  <c r="BD2008" i="4"/>
  <c r="BC2008" i="4"/>
  <c r="BB2008" i="4"/>
  <c r="CN81" i="4"/>
  <c r="CM81" i="4"/>
  <c r="CL81" i="4" s="1"/>
  <c r="BB2184" i="4"/>
  <c r="BA2184" i="4" s="1"/>
  <c r="BD2184" i="4"/>
  <c r="BC2184" i="4"/>
  <c r="BD1996" i="4"/>
  <c r="BC1996" i="4"/>
  <c r="BB1996" i="4"/>
  <c r="BD2265" i="4"/>
  <c r="BC2265" i="4"/>
  <c r="BB2265" i="4"/>
  <c r="BC2350" i="4"/>
  <c r="BD2350" i="4"/>
  <c r="BB2350" i="4"/>
  <c r="AB339" i="4"/>
  <c r="AA339" i="4"/>
  <c r="BB219" i="4"/>
  <c r="BC219" i="4"/>
  <c r="BD219" i="4"/>
  <c r="CN88" i="4"/>
  <c r="CM88" i="4"/>
  <c r="BB420" i="4"/>
  <c r="BC420" i="4"/>
  <c r="BD420" i="4"/>
  <c r="BC470" i="4"/>
  <c r="BD470" i="4"/>
  <c r="BB470" i="4"/>
  <c r="BD2385" i="4"/>
  <c r="BC2385" i="4"/>
  <c r="BB2385" i="4"/>
  <c r="BA2385" i="4" s="1"/>
  <c r="BD2317" i="4"/>
  <c r="BC2317" i="4"/>
  <c r="BB2317" i="4"/>
  <c r="BB181" i="4"/>
  <c r="BC181" i="4"/>
  <c r="BD181" i="4"/>
  <c r="BC2505" i="4"/>
  <c r="BB2505" i="4"/>
  <c r="BA2505" i="4" s="1"/>
  <c r="BD2505" i="4"/>
  <c r="CM16" i="4"/>
  <c r="CN16" i="4"/>
  <c r="BC2591" i="4"/>
  <c r="BB2591" i="4"/>
  <c r="BA2591" i="4" s="1"/>
  <c r="BD2591" i="4"/>
  <c r="BB2406" i="4"/>
  <c r="BD2406" i="4"/>
  <c r="BC2406" i="4"/>
  <c r="BD550" i="4"/>
  <c r="BC550" i="4"/>
  <c r="BB550" i="4"/>
  <c r="BC2425" i="4"/>
  <c r="BB2425" i="4"/>
  <c r="BD2425" i="4"/>
  <c r="CM200" i="4"/>
  <c r="CN200" i="4"/>
  <c r="BB2296" i="4"/>
  <c r="BD2296" i="4"/>
  <c r="BC2296" i="4"/>
  <c r="CM111" i="4"/>
  <c r="CL111" i="4" s="1"/>
  <c r="CN111" i="4"/>
  <c r="BC2372" i="4"/>
  <c r="BB2372" i="4"/>
  <c r="BA2372" i="4" s="1"/>
  <c r="BD2372" i="4"/>
  <c r="BD1993" i="4"/>
  <c r="BC1993" i="4"/>
  <c r="BB1993" i="4"/>
  <c r="BB1964" i="4"/>
  <c r="BD1964" i="4"/>
  <c r="BC1964" i="4"/>
  <c r="BC2379" i="4"/>
  <c r="BB2379" i="4"/>
  <c r="BD2379" i="4"/>
  <c r="BC319" i="4"/>
  <c r="BB319" i="4"/>
  <c r="BD319" i="4"/>
  <c r="BC316" i="4"/>
  <c r="BB316" i="4"/>
  <c r="BD316" i="4"/>
  <c r="BB51" i="4"/>
  <c r="BA51" i="4" s="1"/>
  <c r="BC51" i="4"/>
  <c r="BD51" i="4"/>
  <c r="BC145" i="4"/>
  <c r="BD145" i="4"/>
  <c r="BB145" i="4"/>
  <c r="BB520" i="4"/>
  <c r="BC520" i="4"/>
  <c r="BD520" i="4"/>
  <c r="BB320" i="4"/>
  <c r="BC320" i="4"/>
  <c r="BD320" i="4"/>
  <c r="CN71" i="4"/>
  <c r="CM71" i="4"/>
  <c r="CN190" i="4"/>
  <c r="CM190" i="4"/>
  <c r="CL190" i="4" s="1"/>
  <c r="BD2737" i="4"/>
  <c r="BB2737" i="4"/>
  <c r="BC2737" i="4"/>
  <c r="BB2673" i="4"/>
  <c r="BC2673" i="4"/>
  <c r="BD2673" i="4"/>
  <c r="BB496" i="4"/>
  <c r="BC496" i="4"/>
  <c r="BD496" i="4"/>
  <c r="CM227" i="4"/>
  <c r="CN227" i="4"/>
  <c r="BD2354" i="4"/>
  <c r="BB2354" i="4"/>
  <c r="BA2354" i="4" s="1"/>
  <c r="BC2354" i="4"/>
  <c r="CM13" i="4"/>
  <c r="CN13" i="4"/>
  <c r="BD627" i="4"/>
  <c r="BB627" i="4"/>
  <c r="BC627" i="4"/>
  <c r="CN84" i="4"/>
  <c r="CM84" i="4"/>
  <c r="CL84" i="4" s="1"/>
  <c r="BD2704" i="4"/>
  <c r="BC2704" i="4"/>
  <c r="BB2704" i="4"/>
  <c r="BA2704" i="4" s="1"/>
  <c r="BB2347" i="4"/>
  <c r="BD2347" i="4"/>
  <c r="BC2347" i="4"/>
  <c r="BD2016" i="4"/>
  <c r="BC2016" i="4"/>
  <c r="BB2016" i="4"/>
  <c r="BD2098" i="4"/>
  <c r="BC2098" i="4"/>
  <c r="BB2098" i="4"/>
  <c r="BD2512" i="4"/>
  <c r="BC2512" i="4"/>
  <c r="BB2512" i="4"/>
  <c r="BC2414" i="4"/>
  <c r="BD2414" i="4"/>
  <c r="BB2414" i="4"/>
  <c r="BC2327" i="4"/>
  <c r="BB2327" i="4"/>
  <c r="BD2327" i="4"/>
  <c r="BC1992" i="4"/>
  <c r="BD1992" i="4"/>
  <c r="BB1992" i="4"/>
  <c r="BD2085" i="4"/>
  <c r="BC2085" i="4"/>
  <c r="BB2085" i="4"/>
  <c r="BA2085" i="4" s="1"/>
  <c r="AB321" i="4"/>
  <c r="AY321" i="4"/>
  <c r="AA321" i="4"/>
  <c r="BB140" i="4"/>
  <c r="BC140" i="4"/>
  <c r="BA140" i="4" s="1"/>
  <c r="AY140" i="4" s="1"/>
  <c r="BD140" i="4"/>
  <c r="AY285" i="4"/>
  <c r="BB617" i="4"/>
  <c r="BA617" i="4" s="1"/>
  <c r="BC617" i="4"/>
  <c r="BD617" i="4"/>
  <c r="BC354" i="4"/>
  <c r="BB354" i="4"/>
  <c r="BA354" i="4" s="1"/>
  <c r="BD354" i="4"/>
  <c r="BC358" i="4"/>
  <c r="BB358" i="4"/>
  <c r="BA358" i="4" s="1"/>
  <c r="AY358" i="4" s="1"/>
  <c r="BD358" i="4"/>
  <c r="BB211" i="4"/>
  <c r="BC211" i="4"/>
  <c r="BD211" i="4"/>
  <c r="CN242" i="4"/>
  <c r="CM242" i="4"/>
  <c r="AY565" i="4"/>
  <c r="AV565" i="4"/>
  <c r="CN2" i="4"/>
  <c r="CM2" i="4"/>
  <c r="AV31" i="4"/>
  <c r="AD31" i="4"/>
  <c r="AE31" i="4"/>
  <c r="AH59" i="4"/>
  <c r="AA197" i="4"/>
  <c r="AB197" i="4"/>
  <c r="AV293" i="4"/>
  <c r="AY293" i="4"/>
  <c r="BC424" i="4"/>
  <c r="BB424" i="4"/>
  <c r="BA424" i="4" s="1"/>
  <c r="BD424" i="4"/>
  <c r="AE327" i="4"/>
  <c r="AD327" i="4"/>
  <c r="BA24" i="4"/>
  <c r="AH35" i="4"/>
  <c r="BA212" i="4"/>
  <c r="BA579" i="4"/>
  <c r="BA500" i="4"/>
  <c r="BA538" i="4"/>
  <c r="BA684" i="4"/>
  <c r="AE36" i="4"/>
  <c r="AD36" i="4"/>
  <c r="BA292" i="4"/>
  <c r="BA137" i="4"/>
  <c r="BA180" i="4"/>
  <c r="BA447" i="4"/>
  <c r="BA237" i="4"/>
  <c r="BA541" i="4"/>
  <c r="AB294" i="4"/>
  <c r="AA294" i="4"/>
  <c r="BA250" i="4"/>
  <c r="BA351" i="4"/>
  <c r="BA230" i="4"/>
  <c r="BB637" i="4"/>
  <c r="BC637" i="4"/>
  <c r="BD637" i="4"/>
  <c r="AA52" i="4"/>
  <c r="AB52" i="4"/>
  <c r="AD308" i="4"/>
  <c r="AE308" i="4"/>
  <c r="AB194" i="4"/>
  <c r="AA194" i="4"/>
  <c r="AY194" i="4"/>
  <c r="BD340" i="4"/>
  <c r="BC340" i="4"/>
  <c r="BB340" i="4"/>
  <c r="BA213" i="4"/>
  <c r="AY213" i="4" s="1"/>
  <c r="BC401" i="4"/>
  <c r="BB401" i="4"/>
  <c r="BD401" i="4"/>
  <c r="BB618" i="4"/>
  <c r="BC618" i="4"/>
  <c r="BD618" i="4"/>
  <c r="AV608" i="4"/>
  <c r="AY608" i="4"/>
  <c r="BB659" i="4"/>
  <c r="BD659" i="4"/>
  <c r="BC659" i="4"/>
  <c r="AY679" i="4"/>
  <c r="AV679" i="4"/>
  <c r="BB348" i="4"/>
  <c r="BD348" i="4"/>
  <c r="BC348" i="4"/>
  <c r="BB100" i="4"/>
  <c r="BA100" i="4" s="1"/>
  <c r="AY100" i="4" s="1"/>
  <c r="BC100" i="4"/>
  <c r="BD100" i="4"/>
  <c r="BC613" i="4"/>
  <c r="BB613" i="4"/>
  <c r="BA613" i="4" s="1"/>
  <c r="BD613" i="4"/>
  <c r="BB605" i="4"/>
  <c r="BC605" i="4"/>
  <c r="BD605" i="4"/>
  <c r="BB712" i="4"/>
  <c r="BC712" i="4"/>
  <c r="BD712" i="4"/>
  <c r="BC339" i="4"/>
  <c r="BD339" i="4"/>
  <c r="BB339" i="4"/>
  <c r="BD456" i="4"/>
  <c r="BC456" i="4"/>
  <c r="BB456" i="4"/>
  <c r="BB265" i="4"/>
  <c r="BC265" i="4"/>
  <c r="BD265" i="4"/>
  <c r="BD425" i="4"/>
  <c r="BC425" i="4"/>
  <c r="BB425" i="4"/>
  <c r="BA425" i="4" s="1"/>
  <c r="BD590" i="4"/>
  <c r="BC590" i="4"/>
  <c r="BB590" i="4"/>
  <c r="AY604" i="4"/>
  <c r="AV604" i="4"/>
  <c r="BB2164" i="4"/>
  <c r="BD2164" i="4"/>
  <c r="BC2164" i="4"/>
  <c r="BD2131" i="4"/>
  <c r="BC2131" i="4"/>
  <c r="BB2131" i="4"/>
  <c r="BC464" i="4"/>
  <c r="BD464" i="4"/>
  <c r="BB464" i="4"/>
  <c r="BC393" i="4"/>
  <c r="BD393" i="4"/>
  <c r="BB393" i="4"/>
  <c r="BB695" i="4"/>
  <c r="BC695" i="4"/>
  <c r="BD695" i="4"/>
  <c r="CM177" i="4"/>
  <c r="CL177" i="4" s="1"/>
  <c r="CN177" i="4"/>
  <c r="BD2522" i="4"/>
  <c r="BB2522" i="4"/>
  <c r="BC2522" i="4"/>
  <c r="CM169" i="4"/>
  <c r="CN169" i="4"/>
  <c r="CM146" i="4"/>
  <c r="CN146" i="4"/>
  <c r="BC2562" i="4"/>
  <c r="BD2562" i="4"/>
  <c r="BB2562" i="4"/>
  <c r="BD2263" i="4"/>
  <c r="BC2263" i="4"/>
  <c r="BB2263" i="4"/>
  <c r="BB2161" i="4"/>
  <c r="BD2161" i="4"/>
  <c r="BC2161" i="4"/>
  <c r="BC2479" i="4"/>
  <c r="BB2479" i="4"/>
  <c r="BA2479" i="4" s="1"/>
  <c r="BD2479" i="4"/>
  <c r="BC2147" i="4"/>
  <c r="BD2147" i="4"/>
  <c r="BB2147" i="4"/>
  <c r="BB42" i="4"/>
  <c r="BA42" i="4" s="1"/>
  <c r="BC42" i="4"/>
  <c r="BD42" i="4"/>
  <c r="BD642" i="4"/>
  <c r="BB642" i="4"/>
  <c r="BA642" i="4" s="1"/>
  <c r="BC642" i="4"/>
  <c r="BC471" i="4"/>
  <c r="BB471" i="4"/>
  <c r="BD471" i="4"/>
  <c r="CN76" i="4"/>
  <c r="CM76" i="4"/>
  <c r="BD544" i="4"/>
  <c r="BB544" i="4"/>
  <c r="BA544" i="4" s="1"/>
  <c r="BC544" i="4"/>
  <c r="BC2593" i="4"/>
  <c r="BB2593" i="4"/>
  <c r="BD2593" i="4"/>
  <c r="CM222" i="4"/>
  <c r="CN222" i="4"/>
  <c r="BC2374" i="4"/>
  <c r="BB2374" i="4"/>
  <c r="BD2374" i="4"/>
  <c r="CN247" i="4"/>
  <c r="CM247" i="4"/>
  <c r="BD2646" i="4"/>
  <c r="BC2646" i="4"/>
  <c r="BB2646" i="4"/>
  <c r="BB2120" i="4"/>
  <c r="BD2120" i="4"/>
  <c r="BC2120" i="4"/>
  <c r="BC1954" i="4"/>
  <c r="BB1954" i="4"/>
  <c r="BD1954" i="4"/>
  <c r="AA53" i="4"/>
  <c r="AB53" i="4"/>
  <c r="AA256" i="4"/>
  <c r="AB256" i="4"/>
  <c r="AA222" i="4"/>
  <c r="AB222" i="4"/>
  <c r="BB396" i="4"/>
  <c r="BC396" i="4"/>
  <c r="BD396" i="4"/>
  <c r="BB685" i="4"/>
  <c r="BC685" i="4"/>
  <c r="BD685" i="4"/>
  <c r="BB257" i="4"/>
  <c r="BC257" i="4"/>
  <c r="BD257" i="4"/>
  <c r="AB264" i="4"/>
  <c r="AA264" i="4"/>
  <c r="AY530" i="4"/>
  <c r="AY386" i="4"/>
  <c r="AV386" i="4"/>
  <c r="AD290" i="4"/>
  <c r="AE290" i="4"/>
  <c r="BB2448" i="4"/>
  <c r="BA2448" i="4" s="1"/>
  <c r="BC2448" i="4"/>
  <c r="BD2448" i="4"/>
  <c r="BB1995" i="4"/>
  <c r="BA1995" i="4" s="1"/>
  <c r="BD1995" i="4"/>
  <c r="BC1995" i="4"/>
  <c r="BB295" i="4"/>
  <c r="BC295" i="4"/>
  <c r="BD295" i="4"/>
  <c r="AY347" i="4"/>
  <c r="AV347" i="4"/>
  <c r="AB39" i="4"/>
  <c r="AA39" i="4"/>
  <c r="BC60" i="4"/>
  <c r="BD60" i="4"/>
  <c r="BB60" i="4"/>
  <c r="BA60" i="4" s="1"/>
  <c r="AY60" i="4" s="1"/>
  <c r="BB206" i="4"/>
  <c r="BA206" i="4" s="1"/>
  <c r="AY206" i="4" s="1"/>
  <c r="BC206" i="4"/>
  <c r="BD206" i="4"/>
  <c r="BD73" i="4"/>
  <c r="BB73" i="4"/>
  <c r="BA73" i="4" s="1"/>
  <c r="BC73" i="4"/>
  <c r="BC466" i="4"/>
  <c r="BB466" i="4"/>
  <c r="BA466" i="4" s="1"/>
  <c r="BD466" i="4"/>
  <c r="BB333" i="4"/>
  <c r="BC333" i="4"/>
  <c r="BD333" i="4"/>
  <c r="AY628" i="4"/>
  <c r="AV628" i="4"/>
  <c r="AE446" i="4"/>
  <c r="AD446" i="4"/>
  <c r="AA219" i="4"/>
  <c r="AB219" i="4"/>
  <c r="BB218" i="4"/>
  <c r="BD218" i="4"/>
  <c r="BC218" i="4"/>
  <c r="AV423" i="4"/>
  <c r="AY423" i="4"/>
  <c r="BC115" i="4"/>
  <c r="BB115" i="4"/>
  <c r="BD115" i="4"/>
  <c r="BC249" i="4"/>
  <c r="BB249" i="4"/>
  <c r="BD249" i="4"/>
  <c r="BB48" i="4"/>
  <c r="BC48" i="4"/>
  <c r="BD48" i="4"/>
  <c r="BB661" i="4"/>
  <c r="BC661" i="4"/>
  <c r="BD661" i="4"/>
  <c r="BD210" i="4"/>
  <c r="BB210" i="4"/>
  <c r="BC210" i="4"/>
  <c r="AX623" i="4"/>
  <c r="BD39" i="4"/>
  <c r="BB39" i="4"/>
  <c r="BC39" i="4"/>
  <c r="AY234" i="4"/>
  <c r="AV234" i="4"/>
  <c r="BC485" i="4"/>
  <c r="BB485" i="4"/>
  <c r="BA485" i="4" s="1"/>
  <c r="BD485" i="4"/>
  <c r="BC197" i="4"/>
  <c r="BB197" i="4"/>
  <c r="BD197" i="4"/>
  <c r="BB334" i="4"/>
  <c r="BD334" i="4"/>
  <c r="BC334" i="4"/>
  <c r="BB400" i="4"/>
  <c r="BA400" i="4" s="1"/>
  <c r="BC400" i="4"/>
  <c r="BD400" i="4"/>
  <c r="BB553" i="4"/>
  <c r="BD553" i="4"/>
  <c r="BC553" i="4"/>
  <c r="BB227" i="4"/>
  <c r="BC227" i="4"/>
  <c r="BD227" i="4"/>
  <c r="CN26" i="4"/>
  <c r="CM26" i="4"/>
  <c r="BC2375" i="4"/>
  <c r="BB2375" i="4"/>
  <c r="BA2375" i="4" s="1"/>
  <c r="BD2375" i="4"/>
  <c r="BC2383" i="4"/>
  <c r="BB2383" i="4"/>
  <c r="BA2383" i="4" s="1"/>
  <c r="BD2383" i="4"/>
  <c r="BC2281" i="4"/>
  <c r="BB2281" i="4"/>
  <c r="BD2281" i="4"/>
  <c r="BD2289" i="4"/>
  <c r="BC2289" i="4"/>
  <c r="BB2289" i="4"/>
  <c r="BD2249" i="4"/>
  <c r="BC2249" i="4"/>
  <c r="BB2249" i="4"/>
  <c r="AE158" i="4"/>
  <c r="AD158" i="4"/>
  <c r="BB158" i="4"/>
  <c r="BC158" i="4"/>
  <c r="BD158" i="4"/>
  <c r="BD369" i="4"/>
  <c r="BC369" i="4"/>
  <c r="BB369" i="4"/>
  <c r="BB345" i="4"/>
  <c r="BC345" i="4"/>
  <c r="BD345" i="4"/>
  <c r="BC2659" i="4"/>
  <c r="BD2659" i="4"/>
  <c r="BB2659" i="4"/>
  <c r="CM126" i="4"/>
  <c r="CN126" i="4"/>
  <c r="BB461" i="4"/>
  <c r="BC461" i="4"/>
  <c r="BD461" i="4"/>
  <c r="BB385" i="4"/>
  <c r="BA385" i="4" s="1"/>
  <c r="BD385" i="4"/>
  <c r="BC385" i="4"/>
  <c r="BC2314" i="4"/>
  <c r="BD2314" i="4"/>
  <c r="BB2314" i="4"/>
  <c r="BB501" i="4"/>
  <c r="BC501" i="4"/>
  <c r="BD501" i="4"/>
  <c r="BD1968" i="4"/>
  <c r="BC1968" i="4"/>
  <c r="BB1968" i="4"/>
  <c r="BC2504" i="4"/>
  <c r="BB2504" i="4"/>
  <c r="BD2504" i="4"/>
  <c r="AB160" i="4"/>
  <c r="AA160" i="4"/>
  <c r="BB200" i="4"/>
  <c r="BC200" i="4"/>
  <c r="BD200" i="4"/>
  <c r="BB487" i="4"/>
  <c r="BC487" i="4"/>
  <c r="BD487" i="4"/>
  <c r="BB50" i="4"/>
  <c r="BC50" i="4"/>
  <c r="BD50" i="4"/>
  <c r="BB304" i="4"/>
  <c r="BD304" i="4"/>
  <c r="BC304" i="4"/>
  <c r="BB114" i="4"/>
  <c r="BD114" i="4"/>
  <c r="BC114" i="4"/>
  <c r="BB537" i="4"/>
  <c r="BA537" i="4" s="1"/>
  <c r="BC537" i="4"/>
  <c r="BD537" i="4"/>
  <c r="BB282" i="4"/>
  <c r="BA282" i="4" s="1"/>
  <c r="BC282" i="4"/>
  <c r="BD282" i="4"/>
  <c r="BB296" i="4"/>
  <c r="BC296" i="4"/>
  <c r="BD296" i="4"/>
  <c r="BB88" i="4"/>
  <c r="BC88" i="4"/>
  <c r="BD88" i="4"/>
  <c r="CN134" i="4"/>
  <c r="CM134" i="4"/>
  <c r="BD2642" i="4"/>
  <c r="BC2642" i="4"/>
  <c r="BB2642" i="4"/>
  <c r="BD576" i="4"/>
  <c r="BB576" i="4"/>
  <c r="BC576" i="4"/>
  <c r="CM192" i="4"/>
  <c r="CN192" i="4"/>
  <c r="BC2486" i="4"/>
  <c r="BD2486" i="4"/>
  <c r="BB2486" i="4"/>
  <c r="BA2486" i="4" s="1"/>
  <c r="CM4" i="4"/>
  <c r="CN4" i="4"/>
  <c r="BD2401" i="4"/>
  <c r="BC2401" i="4"/>
  <c r="BB2401" i="4"/>
  <c r="BD2557" i="4"/>
  <c r="BC2557" i="4"/>
  <c r="BB2557" i="4"/>
  <c r="BB674" i="4"/>
  <c r="BC674" i="4"/>
  <c r="BD674" i="4"/>
  <c r="BC2262" i="4"/>
  <c r="BB2262" i="4"/>
  <c r="BD2262" i="4"/>
  <c r="BD2565" i="4"/>
  <c r="BC2565" i="4"/>
  <c r="BB2565" i="4"/>
  <c r="BD2528" i="4"/>
  <c r="BC2528" i="4"/>
  <c r="BB2528" i="4"/>
  <c r="BD2614" i="4"/>
  <c r="BC2614" i="4"/>
  <c r="BB2614" i="4"/>
  <c r="BA2614" i="4" s="1"/>
  <c r="BD2560" i="4"/>
  <c r="BC2560" i="4"/>
  <c r="BB2560" i="4"/>
  <c r="BC1975" i="4"/>
  <c r="BB1975" i="4"/>
  <c r="BD1975" i="4"/>
  <c r="BD2245" i="4"/>
  <c r="BC2245" i="4"/>
  <c r="BB2245" i="4"/>
  <c r="BB2048" i="4"/>
  <c r="BD2048" i="4"/>
  <c r="BC2048" i="4"/>
  <c r="BD2725" i="4"/>
  <c r="BC2725" i="4"/>
  <c r="BB2725" i="4"/>
  <c r="BB70" i="4"/>
  <c r="BC70" i="4"/>
  <c r="BD70" i="4"/>
  <c r="BC619" i="4"/>
  <c r="BB619" i="4"/>
  <c r="BA619" i="4" s="1"/>
  <c r="AY619" i="4" s="1"/>
  <c r="BD619" i="4"/>
  <c r="CN147" i="4"/>
  <c r="CM147" i="4"/>
  <c r="BC686" i="4"/>
  <c r="BB686" i="4"/>
  <c r="BD686" i="4"/>
  <c r="CM9" i="4"/>
  <c r="CN9" i="4"/>
  <c r="BB2680" i="4"/>
  <c r="BC2680" i="4"/>
  <c r="BD2680" i="4"/>
  <c r="BC2605" i="4"/>
  <c r="BD2605" i="4"/>
  <c r="BB2605" i="4"/>
  <c r="BC448" i="4"/>
  <c r="BB448" i="4"/>
  <c r="BA448" i="4" s="1"/>
  <c r="BD448" i="4"/>
  <c r="CM184" i="4"/>
  <c r="CN184" i="4"/>
  <c r="BC2459" i="4"/>
  <c r="BB2459" i="4"/>
  <c r="BD2459" i="4"/>
  <c r="BC2611" i="4"/>
  <c r="BD2611" i="4"/>
  <c r="BB2611" i="4"/>
  <c r="BA2611" i="4" s="1"/>
  <c r="BB2462" i="4"/>
  <c r="BC2462" i="4"/>
  <c r="BD2462" i="4"/>
  <c r="BC2040" i="4"/>
  <c r="BB2040" i="4"/>
  <c r="BD2040" i="4"/>
  <c r="BD2437" i="4"/>
  <c r="BC2437" i="4"/>
  <c r="BB2437" i="4"/>
  <c r="BC1978" i="4"/>
  <c r="BD1978" i="4"/>
  <c r="BB1978" i="4"/>
  <c r="BA1978" i="4" s="1"/>
  <c r="BD2752" i="4"/>
  <c r="BC2752" i="4"/>
  <c r="BB2752" i="4"/>
  <c r="BA2752" i="4" s="1"/>
  <c r="BD2419" i="4"/>
  <c r="BC2419" i="4"/>
  <c r="BB2419" i="4"/>
  <c r="BD2596" i="4"/>
  <c r="BC2596" i="4"/>
  <c r="BB2596" i="4"/>
  <c r="BC41" i="4"/>
  <c r="BB41" i="4"/>
  <c r="BA41" i="4" s="1"/>
  <c r="BD41" i="4"/>
  <c r="BC480" i="4"/>
  <c r="BB480" i="4"/>
  <c r="BD480" i="4"/>
  <c r="BB490" i="4"/>
  <c r="BA490" i="4" s="1"/>
  <c r="BC490" i="4"/>
  <c r="BD490" i="4"/>
  <c r="BD665" i="4"/>
  <c r="BB665" i="4"/>
  <c r="BC665" i="4"/>
  <c r="CN94" i="4"/>
  <c r="CM94" i="4"/>
  <c r="CL94" i="4" s="1"/>
  <c r="CN31" i="4"/>
  <c r="CM31" i="4"/>
  <c r="BB498" i="4"/>
  <c r="BC498" i="4"/>
  <c r="BD498" i="4"/>
  <c r="BD2490" i="4"/>
  <c r="BB2490" i="4"/>
  <c r="BC2490" i="4"/>
  <c r="CM210" i="4"/>
  <c r="CL210" i="4" s="1"/>
  <c r="CN210" i="4"/>
  <c r="BC2422" i="4"/>
  <c r="BD2422" i="4"/>
  <c r="BB2422" i="4"/>
  <c r="BA2422" i="4" s="1"/>
  <c r="CM154" i="4"/>
  <c r="CN154" i="4"/>
  <c r="CM57" i="4"/>
  <c r="CN57" i="4"/>
  <c r="BD2337" i="4"/>
  <c r="BC2337" i="4"/>
  <c r="BB2337" i="4"/>
  <c r="BA2337" i="4" s="1"/>
  <c r="BD2618" i="4"/>
  <c r="BC2618" i="4"/>
  <c r="BB2618" i="4"/>
  <c r="BC2198" i="4"/>
  <c r="BD2198" i="4"/>
  <c r="BB2198" i="4"/>
  <c r="BB2387" i="4"/>
  <c r="BC2387" i="4"/>
  <c r="BD2387" i="4"/>
  <c r="BD2231" i="4"/>
  <c r="BC2231" i="4"/>
  <c r="BB2231" i="4"/>
  <c r="BA2231" i="4" s="1"/>
  <c r="BB2192" i="4"/>
  <c r="BA2192" i="4" s="1"/>
  <c r="BD2192" i="4"/>
  <c r="BC2192" i="4"/>
  <c r="BD2058" i="4"/>
  <c r="BC2058" i="4"/>
  <c r="BB2058" i="4"/>
  <c r="BD2185" i="4"/>
  <c r="BC2185" i="4"/>
  <c r="BB2185" i="4"/>
  <c r="BC2031" i="4"/>
  <c r="BD2031" i="4"/>
  <c r="BB2031" i="4"/>
  <c r="BA2031" i="4" s="1"/>
  <c r="BD2229" i="4"/>
  <c r="BC2229" i="4"/>
  <c r="BB2229" i="4"/>
  <c r="BD2597" i="4"/>
  <c r="BC2597" i="4"/>
  <c r="BB2597" i="4"/>
  <c r="AB342" i="4"/>
  <c r="AA342" i="4"/>
  <c r="AB324" i="4"/>
  <c r="AA324" i="4"/>
  <c r="AB84" i="4"/>
  <c r="AA84" i="4"/>
  <c r="AY262" i="4"/>
  <c r="AA262" i="4"/>
  <c r="AB262" i="4"/>
  <c r="AA86" i="4"/>
  <c r="AB86" i="4"/>
  <c r="BD79" i="4"/>
  <c r="BB79" i="4"/>
  <c r="BA79" i="4" s="1"/>
  <c r="BC79" i="4"/>
  <c r="BB389" i="4"/>
  <c r="BC389" i="4"/>
  <c r="BD389" i="4"/>
  <c r="AY312" i="4"/>
  <c r="AV312" i="4"/>
  <c r="BD91" i="4"/>
  <c r="BB91" i="4"/>
  <c r="BA91" i="4" s="1"/>
  <c r="BC91" i="4"/>
  <c r="BB162" i="4"/>
  <c r="BD162" i="4"/>
  <c r="BC162" i="4"/>
  <c r="AV336" i="4"/>
  <c r="AY336" i="4"/>
  <c r="BC584" i="4"/>
  <c r="BD584" i="4"/>
  <c r="BB584" i="4"/>
  <c r="AB72" i="4"/>
  <c r="AA72" i="4"/>
  <c r="AY375" i="4"/>
  <c r="AJ603" i="4"/>
  <c r="AI603" i="4"/>
  <c r="AH603" i="4" s="1"/>
  <c r="AK603" i="4"/>
  <c r="BB55" i="4"/>
  <c r="BC55" i="4"/>
  <c r="BD55" i="4"/>
  <c r="BB495" i="4"/>
  <c r="BA495" i="4" s="1"/>
  <c r="BC495" i="4"/>
  <c r="BD495" i="4"/>
  <c r="BA663" i="4"/>
  <c r="BB405" i="4"/>
  <c r="BA405" i="4" s="1"/>
  <c r="BC405" i="4"/>
  <c r="BD405" i="4"/>
  <c r="AH711" i="4"/>
  <c r="AV508" i="4"/>
  <c r="BA45" i="4"/>
  <c r="AY394" i="4"/>
  <c r="AV394" i="4"/>
  <c r="BD106" i="4"/>
  <c r="BC106" i="4"/>
  <c r="BB106" i="4"/>
  <c r="BA268" i="4"/>
  <c r="BC573" i="4"/>
  <c r="BD573" i="4"/>
  <c r="BB573" i="4"/>
  <c r="BB533" i="4"/>
  <c r="BC533" i="4"/>
  <c r="BD533" i="4"/>
  <c r="BB476" i="4"/>
  <c r="BC476" i="4"/>
  <c r="BD476" i="4"/>
  <c r="BA631" i="4"/>
  <c r="AE102" i="4"/>
  <c r="AD102" i="4"/>
  <c r="BD404" i="4"/>
  <c r="BB404" i="4"/>
  <c r="BA404" i="4" s="1"/>
  <c r="BC404" i="4"/>
  <c r="BA687" i="4"/>
  <c r="BB431" i="4"/>
  <c r="BD431" i="4"/>
  <c r="BC431" i="4"/>
  <c r="AH609" i="4"/>
  <c r="BC511" i="4"/>
  <c r="BB511" i="4"/>
  <c r="BD511" i="4"/>
  <c r="BB279" i="4"/>
  <c r="BC279" i="4"/>
  <c r="BD279" i="4"/>
  <c r="BA453" i="4"/>
  <c r="AY453" i="4" s="1"/>
  <c r="AY277" i="4"/>
  <c r="BA599" i="4"/>
  <c r="AY599" i="4" s="1"/>
  <c r="AV692" i="4"/>
  <c r="AY692" i="4"/>
  <c r="BA683" i="4"/>
  <c r="AE623" i="4"/>
  <c r="AH369" i="4"/>
  <c r="AE172" i="4"/>
  <c r="AD172" i="4"/>
  <c r="BB78" i="4"/>
  <c r="BC78" i="4"/>
  <c r="BD78" i="4"/>
  <c r="BD624" i="4"/>
  <c r="BB624" i="4"/>
  <c r="BA624" i="4" s="1"/>
  <c r="BC624" i="4"/>
  <c r="BB415" i="4"/>
  <c r="BD415" i="4"/>
  <c r="BC415" i="4"/>
  <c r="BB693" i="4"/>
  <c r="BC693" i="4"/>
  <c r="BD693" i="4"/>
  <c r="BB224" i="4"/>
  <c r="BA224" i="4" s="1"/>
  <c r="BC224" i="4"/>
  <c r="BD224" i="4"/>
  <c r="BD2706" i="4"/>
  <c r="BC2706" i="4"/>
  <c r="BB2706" i="4"/>
  <c r="BB690" i="4"/>
  <c r="BD690" i="4"/>
  <c r="BC690" i="4"/>
  <c r="BD614" i="4"/>
  <c r="BC614" i="4"/>
  <c r="BB614" i="4"/>
  <c r="BA614" i="4" s="1"/>
  <c r="BB2140" i="4"/>
  <c r="BC2140" i="4"/>
  <c r="BD2140" i="4"/>
  <c r="AI614" i="4"/>
  <c r="AJ614" i="4"/>
  <c r="AK614" i="4"/>
  <c r="AK612" i="4"/>
  <c r="AI612" i="4"/>
  <c r="AH612" i="4" s="1"/>
  <c r="AJ612" i="4"/>
  <c r="BC380" i="4"/>
  <c r="BD380" i="4"/>
  <c r="BB380" i="4"/>
  <c r="BA380" i="4" s="1"/>
  <c r="BD93" i="4"/>
  <c r="BC93" i="4"/>
  <c r="BB93" i="4"/>
  <c r="BB706" i="4"/>
  <c r="BA706" i="4" s="1"/>
  <c r="BC706" i="4"/>
  <c r="BD706" i="4"/>
  <c r="CN109" i="4"/>
  <c r="CM109" i="4"/>
  <c r="CL109" i="4" s="1"/>
  <c r="BB586" i="4"/>
  <c r="BA586" i="4" s="1"/>
  <c r="BD586" i="4"/>
  <c r="BC586" i="4"/>
  <c r="BC591" i="4"/>
  <c r="BB591" i="4"/>
  <c r="BD591" i="4"/>
  <c r="CN203" i="4"/>
  <c r="CM203" i="4"/>
  <c r="CL203" i="4" s="1"/>
  <c r="BB603" i="4"/>
  <c r="BA603" i="4" s="1"/>
  <c r="AY603" i="4" s="1"/>
  <c r="BC603" i="4"/>
  <c r="BD603" i="4"/>
  <c r="BB361" i="4"/>
  <c r="BA361" i="4" s="1"/>
  <c r="AY361" i="4" s="1"/>
  <c r="BC361" i="4"/>
  <c r="BD361" i="4"/>
  <c r="BC2430" i="4"/>
  <c r="BD2430" i="4"/>
  <c r="BB2430" i="4"/>
  <c r="BA2430" i="4" s="1"/>
  <c r="BC2153" i="4"/>
  <c r="BB2153" i="4"/>
  <c r="BD2153" i="4"/>
  <c r="BC90" i="4"/>
  <c r="BB90" i="4"/>
  <c r="BD90" i="4"/>
  <c r="BB332" i="4"/>
  <c r="BC332" i="4"/>
  <c r="BD332" i="4"/>
  <c r="BB318" i="4"/>
  <c r="BC318" i="4"/>
  <c r="BD318" i="4"/>
  <c r="BB532" i="4"/>
  <c r="BC532" i="4"/>
  <c r="BD532" i="4"/>
  <c r="BC459" i="4"/>
  <c r="BB459" i="4"/>
  <c r="BD459" i="4"/>
  <c r="BD387" i="4"/>
  <c r="BB387" i="4"/>
  <c r="BC387" i="4"/>
  <c r="BB572" i="4"/>
  <c r="BC572" i="4"/>
  <c r="BD572" i="4"/>
  <c r="CN34" i="4"/>
  <c r="CM34" i="4"/>
  <c r="BB2665" i="4"/>
  <c r="BA2665" i="4" s="1"/>
  <c r="BD2665" i="4"/>
  <c r="BC2665" i="4"/>
  <c r="CN24" i="4"/>
  <c r="CM24" i="4"/>
  <c r="CL24" i="4" s="1"/>
  <c r="BB2733" i="4"/>
  <c r="BA2733" i="4" s="1"/>
  <c r="BD2733" i="4"/>
  <c r="BC2733" i="4"/>
  <c r="BD2762" i="4"/>
  <c r="BC2762" i="4"/>
  <c r="BB2762" i="4"/>
  <c r="BB2418" i="4"/>
  <c r="BC2418" i="4"/>
  <c r="BD2418" i="4"/>
  <c r="CN245" i="4"/>
  <c r="CM245" i="4"/>
  <c r="BB494" i="4"/>
  <c r="BA494" i="4" s="1"/>
  <c r="BD494" i="4"/>
  <c r="BC494" i="4"/>
  <c r="BC2594" i="4"/>
  <c r="BD2594" i="4"/>
  <c r="BB2594" i="4"/>
  <c r="BA2594" i="4" s="1"/>
  <c r="BD1955" i="4"/>
  <c r="BC1955" i="4"/>
  <c r="BB1955" i="4"/>
  <c r="BA1955" i="4" s="1"/>
  <c r="BB2256" i="4"/>
  <c r="BA2256" i="4" s="1"/>
  <c r="BD2256" i="4"/>
  <c r="BC2256" i="4"/>
  <c r="BB2244" i="4"/>
  <c r="BA2244" i="4" s="1"/>
  <c r="BD2244" i="4"/>
  <c r="BC2244" i="4"/>
  <c r="BC327" i="4"/>
  <c r="BD327" i="4"/>
  <c r="BB327" i="4"/>
  <c r="BA327" i="4" s="1"/>
  <c r="AY327" i="4" s="1"/>
  <c r="BC62" i="4"/>
  <c r="BB62" i="4"/>
  <c r="BD62" i="4"/>
  <c r="BB452" i="4"/>
  <c r="BA452" i="4" s="1"/>
  <c r="BC452" i="4"/>
  <c r="BD452" i="4"/>
  <c r="CM108" i="4"/>
  <c r="CL108" i="4" s="1"/>
  <c r="CN108" i="4"/>
  <c r="BD59" i="4"/>
  <c r="BB59" i="4"/>
  <c r="BC59" i="4"/>
  <c r="BD108" i="4"/>
  <c r="BB108" i="4"/>
  <c r="BC108" i="4"/>
  <c r="CM249" i="4"/>
  <c r="CL249" i="4" s="1"/>
  <c r="CN249" i="4"/>
  <c r="BB2454" i="4"/>
  <c r="BC2454" i="4"/>
  <c r="BD2454" i="4"/>
  <c r="BC2739" i="4"/>
  <c r="BB2739" i="4"/>
  <c r="BD2739" i="4"/>
  <c r="BC2386" i="4"/>
  <c r="BD2386" i="4"/>
  <c r="BB2386" i="4"/>
  <c r="CN103" i="4"/>
  <c r="CM103" i="4"/>
  <c r="CL103" i="4" s="1"/>
  <c r="BD2525" i="4"/>
  <c r="BC2525" i="4"/>
  <c r="BB2525" i="4"/>
  <c r="CN102" i="4"/>
  <c r="CM102" i="4"/>
  <c r="BB2542" i="4"/>
  <c r="BC2542" i="4"/>
  <c r="BD2542" i="4"/>
  <c r="BD2060" i="4"/>
  <c r="BC2060" i="4"/>
  <c r="BB2060" i="4"/>
  <c r="BB2152" i="4"/>
  <c r="BA2152" i="4" s="1"/>
  <c r="BD2152" i="4"/>
  <c r="BC2152" i="4"/>
  <c r="BD2003" i="4"/>
  <c r="BC2003" i="4"/>
  <c r="BB2003" i="4"/>
  <c r="BD2272" i="4"/>
  <c r="BC2272" i="4"/>
  <c r="BB2272" i="4"/>
  <c r="BA2272" i="4" s="1"/>
  <c r="CM33" i="4"/>
  <c r="CN33" i="4"/>
  <c r="BC111" i="4"/>
  <c r="BB111" i="4"/>
  <c r="BA111" i="4" s="1"/>
  <c r="BD111" i="4"/>
  <c r="BC112" i="4"/>
  <c r="BD112" i="4"/>
  <c r="BB112" i="4"/>
  <c r="BA112" i="4" s="1"/>
  <c r="AY112" i="4" s="1"/>
  <c r="BC195" i="4"/>
  <c r="BD195" i="4"/>
  <c r="BB195" i="4"/>
  <c r="BB379" i="4"/>
  <c r="BC379" i="4"/>
  <c r="BD379" i="4"/>
  <c r="BB297" i="4"/>
  <c r="BC297" i="4"/>
  <c r="BD297" i="4"/>
  <c r="BB635" i="4"/>
  <c r="BC635" i="4"/>
  <c r="BD635" i="4"/>
  <c r="BC484" i="4"/>
  <c r="BD484" i="4"/>
  <c r="BB484" i="4"/>
  <c r="CN96" i="4"/>
  <c r="CM96" i="4"/>
  <c r="BB2473" i="4"/>
  <c r="BC2473" i="4"/>
  <c r="BD2473" i="4"/>
  <c r="BD2264" i="4"/>
  <c r="BC2264" i="4"/>
  <c r="BB2264" i="4"/>
  <c r="BC2049" i="4"/>
  <c r="BD2049" i="4"/>
  <c r="BB2049" i="4"/>
  <c r="CM148" i="4"/>
  <c r="CN148" i="4"/>
  <c r="BB2303" i="4"/>
  <c r="BA2303" i="4" s="1"/>
  <c r="BC2303" i="4"/>
  <c r="BD2303" i="4"/>
  <c r="BB2240" i="4"/>
  <c r="BA2240" i="4" s="1"/>
  <c r="BD2240" i="4"/>
  <c r="BC2240" i="4"/>
  <c r="BC2547" i="4"/>
  <c r="BB2547" i="4"/>
  <c r="BA2547" i="4" s="1"/>
  <c r="BD2547" i="4"/>
  <c r="AK620" i="4"/>
  <c r="AJ620" i="4"/>
  <c r="AI620" i="4"/>
  <c r="AH620" i="4" s="1"/>
  <c r="AB298" i="4"/>
  <c r="AA298" i="4"/>
  <c r="AE177" i="4"/>
  <c r="AD177" i="4"/>
  <c r="BB376" i="4"/>
  <c r="BC376" i="4"/>
  <c r="BD376" i="4"/>
  <c r="BB473" i="4"/>
  <c r="BA473" i="4" s="1"/>
  <c r="BC473" i="4"/>
  <c r="BD473" i="4"/>
  <c r="AB421" i="4"/>
  <c r="AA421" i="4"/>
  <c r="BB409" i="4"/>
  <c r="BC409" i="4"/>
  <c r="BD409" i="4"/>
  <c r="AY531" i="4"/>
  <c r="AV531" i="4"/>
  <c r="BB341" i="4"/>
  <c r="BC341" i="4"/>
  <c r="BD341" i="4"/>
  <c r="BD2362" i="4"/>
  <c r="BC2362" i="4"/>
  <c r="BB2362" i="4"/>
  <c r="BB2533" i="4"/>
  <c r="BD2533" i="4"/>
  <c r="BC2533" i="4"/>
  <c r="BD1985" i="4"/>
  <c r="BC1985" i="4"/>
  <c r="BB1985" i="4"/>
  <c r="AV390" i="4"/>
  <c r="AW390" i="4" s="1"/>
  <c r="AI617" i="4"/>
  <c r="AJ617" i="4"/>
  <c r="AK617" i="4"/>
  <c r="AY30" i="4"/>
  <c r="AV30" i="4"/>
  <c r="BD506" i="4"/>
  <c r="BB506" i="4"/>
  <c r="BC506" i="4"/>
  <c r="BC567" i="4"/>
  <c r="BD567" i="4"/>
  <c r="BB567" i="4"/>
  <c r="BC658" i="4"/>
  <c r="BD658" i="4"/>
  <c r="BB658" i="4"/>
  <c r="BB653" i="4"/>
  <c r="BC653" i="4"/>
  <c r="BD653" i="4"/>
  <c r="AH323" i="4"/>
  <c r="BA192" i="4"/>
  <c r="AY192" i="4" s="1"/>
  <c r="AH286" i="4"/>
  <c r="BA184" i="4"/>
  <c r="BA135" i="4"/>
  <c r="BA615" i="4"/>
  <c r="BA523" i="4"/>
  <c r="AE432" i="4"/>
  <c r="AD432" i="4"/>
  <c r="AB410" i="4"/>
  <c r="AA410" i="4"/>
  <c r="AE602" i="4"/>
  <c r="AD602" i="4"/>
  <c r="BA44" i="4"/>
  <c r="BA284" i="4"/>
  <c r="BA479" i="4"/>
  <c r="BA94" i="4"/>
  <c r="AY94" i="4" s="1"/>
  <c r="BA151" i="4"/>
  <c r="BA43" i="4"/>
  <c r="BA629" i="4"/>
  <c r="AY694" i="4"/>
  <c r="AV694" i="4"/>
  <c r="AD623" i="4"/>
  <c r="AH250" i="4"/>
  <c r="AE361" i="4"/>
  <c r="AD361" i="4"/>
  <c r="AH193" i="4"/>
  <c r="BA267" i="4"/>
  <c r="BB168" i="4"/>
  <c r="BA168" i="4" s="1"/>
  <c r="AY168" i="4" s="1"/>
  <c r="BC168" i="4"/>
  <c r="BD168" i="4"/>
  <c r="AY373" i="4"/>
  <c r="AV373" i="4"/>
  <c r="AY610" i="4"/>
  <c r="AV610" i="4"/>
  <c r="BA159" i="4"/>
  <c r="BB562" i="4"/>
  <c r="BA562" i="4" s="1"/>
  <c r="BC562" i="4"/>
  <c r="BD562" i="4"/>
  <c r="BD291" i="4"/>
  <c r="BB291" i="4"/>
  <c r="BA291" i="4" s="1"/>
  <c r="BC291" i="4"/>
  <c r="AB187" i="4"/>
  <c r="AA187" i="4"/>
  <c r="AY136" i="4"/>
  <c r="AV136" i="4"/>
  <c r="BC153" i="4"/>
  <c r="BD153" i="4"/>
  <c r="BB153" i="4"/>
  <c r="BB630" i="4"/>
  <c r="BD630" i="4"/>
  <c r="BC630" i="4"/>
  <c r="BC566" i="4"/>
  <c r="BD566" i="4"/>
  <c r="BB566" i="4"/>
  <c r="AY185" i="4"/>
  <c r="AV185" i="4"/>
  <c r="BC72" i="4"/>
  <c r="BD72" i="4"/>
  <c r="BB72" i="4"/>
  <c r="AY568" i="4"/>
  <c r="BC616" i="4"/>
  <c r="BD616" i="4"/>
  <c r="BB616" i="4"/>
  <c r="BB371" i="4"/>
  <c r="BC371" i="4"/>
  <c r="BD371" i="4"/>
  <c r="AV343" i="4"/>
  <c r="AD343" i="4"/>
  <c r="AE343" i="4"/>
  <c r="BB117" i="4"/>
  <c r="BA117" i="4" s="1"/>
  <c r="AY117" i="4" s="1"/>
  <c r="BC117" i="4"/>
  <c r="BD117" i="4"/>
  <c r="BC152" i="4"/>
  <c r="BB152" i="4"/>
  <c r="BA152" i="4" s="1"/>
  <c r="AY152" i="4" s="1"/>
  <c r="BD152" i="4"/>
  <c r="BC442" i="4"/>
  <c r="BD442" i="4"/>
  <c r="BB442" i="4"/>
  <c r="AY443" i="4"/>
  <c r="AV443" i="4"/>
  <c r="BB465" i="4"/>
  <c r="BC465" i="4"/>
  <c r="BD465" i="4"/>
  <c r="BB672" i="4"/>
  <c r="BC672" i="4"/>
  <c r="BD672" i="4"/>
  <c r="BC2538" i="4"/>
  <c r="BD2538" i="4"/>
  <c r="BB2538" i="4"/>
  <c r="BD2162" i="4"/>
  <c r="BC2162" i="4"/>
  <c r="BB2162" i="4"/>
  <c r="BC2487" i="4"/>
  <c r="BB2487" i="4"/>
  <c r="BD2487" i="4"/>
  <c r="BC2483" i="4"/>
  <c r="BB2483" i="4"/>
  <c r="BD2483" i="4"/>
  <c r="BB2033" i="4"/>
  <c r="BC2033" i="4"/>
  <c r="BD2033" i="4"/>
  <c r="BB2179" i="4"/>
  <c r="BD2179" i="4"/>
  <c r="BC2179" i="4"/>
  <c r="BD2106" i="4"/>
  <c r="BC2106" i="4"/>
  <c r="BB2106" i="4"/>
  <c r="AI615" i="4"/>
  <c r="AK615" i="4"/>
  <c r="AJ615" i="4"/>
  <c r="BC378" i="4"/>
  <c r="BD378" i="4"/>
  <c r="BB378" i="4"/>
  <c r="CN187" i="4"/>
  <c r="CM187" i="4"/>
  <c r="BB245" i="4"/>
  <c r="BC245" i="4"/>
  <c r="BA245" i="4" s="1"/>
  <c r="BD245" i="4"/>
  <c r="CN80" i="4"/>
  <c r="CM80" i="4"/>
  <c r="BB2701" i="4"/>
  <c r="BD2701" i="4"/>
  <c r="BC2701" i="4"/>
  <c r="CM219" i="4"/>
  <c r="CN219" i="4"/>
  <c r="BC2506" i="4"/>
  <c r="BB2506" i="4"/>
  <c r="BD2506" i="4"/>
  <c r="BC198" i="4"/>
  <c r="BB198" i="4"/>
  <c r="BA198" i="4" s="1"/>
  <c r="AY198" i="4" s="1"/>
  <c r="BD198" i="4"/>
  <c r="BD2212" i="4"/>
  <c r="BC2212" i="4"/>
  <c r="BB2212" i="4"/>
  <c r="BB2137" i="4"/>
  <c r="BC2137" i="4"/>
  <c r="BD2137" i="4"/>
  <c r="BB299" i="4"/>
  <c r="BA299" i="4" s="1"/>
  <c r="BC299" i="4"/>
  <c r="BD299" i="4"/>
  <c r="BB412" i="4"/>
  <c r="BC412" i="4"/>
  <c r="BD412" i="4"/>
  <c r="CM150" i="4"/>
  <c r="CN150" i="4"/>
  <c r="BB2523" i="4"/>
  <c r="BD2523" i="4"/>
  <c r="BC2523" i="4"/>
  <c r="CM128" i="4"/>
  <c r="CN128" i="4"/>
  <c r="BB439" i="4"/>
  <c r="BC439" i="4"/>
  <c r="BD439" i="4"/>
  <c r="CN120" i="4"/>
  <c r="CM120" i="4"/>
  <c r="CM6" i="4"/>
  <c r="CN6" i="4"/>
  <c r="BD2105" i="4"/>
  <c r="BC2105" i="4"/>
  <c r="BB2105" i="4"/>
  <c r="BB2617" i="4"/>
  <c r="BD2617" i="4"/>
  <c r="BC2617" i="4"/>
  <c r="BD2159" i="4"/>
  <c r="BC2159" i="4"/>
  <c r="BB2159" i="4"/>
  <c r="BB2389" i="4"/>
  <c r="BD2389" i="4"/>
  <c r="BC2389" i="4"/>
  <c r="BC2034" i="4"/>
  <c r="BD2034" i="4"/>
  <c r="BB2034" i="4"/>
  <c r="BC2579" i="4"/>
  <c r="BB2579" i="4"/>
  <c r="BD2579" i="4"/>
  <c r="BC2649" i="4"/>
  <c r="BB2649" i="4"/>
  <c r="BD2649" i="4"/>
  <c r="AB319" i="4"/>
  <c r="AA319" i="4"/>
  <c r="AY156" i="4"/>
  <c r="AB156" i="4"/>
  <c r="AA156" i="4"/>
  <c r="AA190" i="4"/>
  <c r="AB190" i="4"/>
  <c r="BA80" i="4"/>
  <c r="BB475" i="4"/>
  <c r="BA475" i="4" s="1"/>
  <c r="BC475" i="4"/>
  <c r="BD475" i="4"/>
  <c r="BA208" i="4"/>
  <c r="BA281" i="4"/>
  <c r="BD626" i="4"/>
  <c r="BB626" i="4"/>
  <c r="BC626" i="4"/>
  <c r="BC155" i="4"/>
  <c r="BD155" i="4"/>
  <c r="BB155" i="4"/>
  <c r="BA402" i="4"/>
  <c r="AB275" i="4"/>
  <c r="AA275" i="4"/>
  <c r="AH142" i="4"/>
  <c r="AA619" i="4"/>
  <c r="AY73" i="4"/>
  <c r="AB73" i="4"/>
  <c r="AA73" i="4"/>
  <c r="BC416" i="4"/>
  <c r="BB416" i="4"/>
  <c r="BD416" i="4"/>
  <c r="BB130" i="4"/>
  <c r="BD130" i="4"/>
  <c r="BC130" i="4"/>
  <c r="AY391" i="4"/>
  <c r="AV391" i="4"/>
  <c r="BA606" i="4"/>
  <c r="AY606" i="4" s="1"/>
  <c r="BA596" i="4"/>
  <c r="AY596" i="4" s="1"/>
  <c r="BB691" i="4"/>
  <c r="BD691" i="4"/>
  <c r="BC691" i="4"/>
  <c r="BC383" i="4"/>
  <c r="BB383" i="4"/>
  <c r="BD383" i="4"/>
  <c r="BA143" i="4"/>
  <c r="BA204" i="4"/>
  <c r="BD518" i="4"/>
  <c r="BB518" i="4"/>
  <c r="BC518" i="4"/>
  <c r="AY491" i="4"/>
  <c r="BA702" i="4"/>
  <c r="AB85" i="4"/>
  <c r="AA85" i="4"/>
  <c r="BC154" i="4"/>
  <c r="BB154" i="4"/>
  <c r="BA154" i="4" s="1"/>
  <c r="BD154" i="4"/>
  <c r="BC239" i="4"/>
  <c r="BB239" i="4"/>
  <c r="BD239" i="4"/>
  <c r="BA580" i="4"/>
  <c r="BC482" i="4"/>
  <c r="BD482" i="4"/>
  <c r="BB482" i="4"/>
  <c r="BD545" i="4"/>
  <c r="BC545" i="4"/>
  <c r="BB545" i="4"/>
  <c r="AA40" i="4"/>
  <c r="AB40" i="4"/>
  <c r="AB168" i="4"/>
  <c r="AA168" i="4"/>
  <c r="AH255" i="4"/>
  <c r="AH199" i="4"/>
  <c r="AB215" i="4"/>
  <c r="AA215" i="4"/>
  <c r="AH25" i="4"/>
  <c r="AH245" i="4"/>
  <c r="AH371" i="4"/>
  <c r="AB284" i="4"/>
  <c r="AA284" i="4"/>
  <c r="AY284" i="4"/>
  <c r="AH137" i="4"/>
  <c r="AH420" i="4"/>
  <c r="AA420" i="4" s="1"/>
  <c r="AA117" i="4"/>
  <c r="AB117" i="4"/>
  <c r="AA227" i="4"/>
  <c r="AB227" i="4"/>
  <c r="AA113" i="4"/>
  <c r="AB113" i="4"/>
  <c r="AH229" i="4"/>
  <c r="AH81" i="4"/>
  <c r="AH401" i="4"/>
  <c r="AB100" i="4"/>
  <c r="AA100" i="4"/>
  <c r="BA510" i="4"/>
  <c r="AH144" i="4"/>
  <c r="AV46" i="4"/>
  <c r="AE46" i="4"/>
  <c r="AD46" i="4"/>
  <c r="AH247" i="4"/>
  <c r="AE47" i="4"/>
  <c r="AD47" i="4"/>
  <c r="BA231" i="4"/>
  <c r="BA228" i="4"/>
  <c r="BA374" i="4"/>
  <c r="BA125" i="4"/>
  <c r="BA513" i="4"/>
  <c r="AY434" i="4"/>
  <c r="AB434" i="4"/>
  <c r="AA434" i="4"/>
  <c r="BA546" i="4"/>
  <c r="BA660" i="4"/>
  <c r="BA507" i="4"/>
  <c r="BA682" i="4"/>
  <c r="AB171" i="4"/>
  <c r="AY171" i="4"/>
  <c r="AA171" i="4"/>
  <c r="BA704" i="4"/>
  <c r="BA602" i="4"/>
  <c r="AY602" i="4" s="1"/>
  <c r="BA676" i="4"/>
  <c r="BA594" i="4"/>
  <c r="AH625" i="4"/>
  <c r="AH89" i="4"/>
  <c r="AA147" i="4"/>
  <c r="AB147" i="4"/>
  <c r="AB69" i="4"/>
  <c r="AA69" i="4"/>
  <c r="BA92" i="4"/>
  <c r="BA193" i="4"/>
  <c r="BA638" i="4"/>
  <c r="BA222" i="4"/>
  <c r="AY222" i="4" s="1"/>
  <c r="BA632" i="4"/>
  <c r="BA563" i="4"/>
  <c r="AA176" i="4"/>
  <c r="AB176" i="4"/>
  <c r="AY176" i="4"/>
  <c r="AB272" i="4"/>
  <c r="AY272" i="4"/>
  <c r="AA272" i="4"/>
  <c r="AH154" i="4"/>
  <c r="BA53" i="4"/>
  <c r="AY53" i="4" s="1"/>
  <c r="BA36" i="4"/>
  <c r="AY36" i="4" s="1"/>
  <c r="BA481" i="4"/>
  <c r="BA98" i="4"/>
  <c r="BA598" i="4"/>
  <c r="BA656" i="4"/>
  <c r="AE358" i="4"/>
  <c r="AD358" i="4"/>
  <c r="AD295" i="4"/>
  <c r="AE295" i="4"/>
  <c r="AH244" i="4"/>
  <c r="AH310" i="4"/>
  <c r="AH170" i="4"/>
  <c r="AH230" i="4"/>
  <c r="AH71" i="4"/>
  <c r="AH138" i="4"/>
  <c r="AE63" i="4"/>
  <c r="AD63" i="4"/>
  <c r="AH67" i="4"/>
  <c r="AH124" i="4"/>
  <c r="AH248" i="4"/>
  <c r="AH340" i="4"/>
  <c r="AH552" i="4"/>
  <c r="AH300" i="4"/>
  <c r="AH368" i="4"/>
  <c r="AH346" i="4"/>
  <c r="AH74" i="4"/>
  <c r="AY74" i="4" s="1"/>
  <c r="AH122" i="4"/>
  <c r="AH301" i="4"/>
  <c r="AY301" i="4" s="1"/>
  <c r="AH279" i="4"/>
  <c r="AA77" i="4"/>
  <c r="AY77" i="4"/>
  <c r="AB77" i="4"/>
  <c r="AB150" i="4"/>
  <c r="AA150" i="4"/>
  <c r="AH329" i="4"/>
  <c r="BA399" i="4"/>
  <c r="BA314" i="4"/>
  <c r="AY317" i="4"/>
  <c r="AV317" i="4"/>
  <c r="AY585" i="4"/>
  <c r="AV585" i="4"/>
  <c r="AV206" i="4"/>
  <c r="AE206" i="4"/>
  <c r="AD206" i="4"/>
  <c r="AB61" i="4"/>
  <c r="AA61" i="4"/>
  <c r="AY61" i="4"/>
  <c r="AB360" i="4"/>
  <c r="AA360" i="4"/>
  <c r="AY360" i="4"/>
  <c r="BC275" i="4"/>
  <c r="BB275" i="4"/>
  <c r="BD275" i="4"/>
  <c r="BD398" i="4"/>
  <c r="BB398" i="4"/>
  <c r="BC398" i="4"/>
  <c r="AB226" i="4"/>
  <c r="AA226" i="4"/>
  <c r="AY226" i="4"/>
  <c r="AA440" i="4"/>
  <c r="AB440" i="4"/>
  <c r="BB163" i="4"/>
  <c r="BC163" i="4"/>
  <c r="BD163" i="4"/>
  <c r="AV156" i="4"/>
  <c r="AV191" i="4"/>
  <c r="AY191" i="4"/>
  <c r="AY575" i="4"/>
  <c r="AV575" i="4"/>
  <c r="BD352" i="4"/>
  <c r="BC352" i="4"/>
  <c r="BB352" i="4"/>
  <c r="AB115" i="4"/>
  <c r="AA115" i="4"/>
  <c r="BB384" i="4"/>
  <c r="BC384" i="4"/>
  <c r="BD384" i="4"/>
  <c r="AB166" i="4"/>
  <c r="AA166" i="4"/>
  <c r="AA218" i="4"/>
  <c r="AB218" i="4"/>
  <c r="AH235" i="4"/>
  <c r="AB62" i="4"/>
  <c r="AA62" i="4"/>
  <c r="AH309" i="4"/>
  <c r="AB29" i="4"/>
  <c r="AA29" i="4"/>
  <c r="AH220" i="4"/>
  <c r="AH42" i="4"/>
  <c r="AH376" i="4"/>
  <c r="AH433" i="4"/>
  <c r="AH338" i="4"/>
  <c r="AH57" i="4"/>
  <c r="AA269" i="4"/>
  <c r="AY269" i="4"/>
  <c r="AB269" i="4"/>
  <c r="AH48" i="4"/>
  <c r="AH116" i="4"/>
  <c r="AH397" i="4"/>
  <c r="AB374" i="4"/>
  <c r="AY374" i="4"/>
  <c r="AA374" i="4"/>
  <c r="AH438" i="4"/>
  <c r="AA127" i="4"/>
  <c r="AB127" i="4"/>
  <c r="BB326" i="4"/>
  <c r="BC326" i="4"/>
  <c r="BD326" i="4"/>
  <c r="BC225" i="4"/>
  <c r="BB225" i="4"/>
  <c r="BD225" i="4"/>
  <c r="AA130" i="4"/>
  <c r="AB130" i="4"/>
  <c r="BD240" i="4"/>
  <c r="BB240" i="4"/>
  <c r="BC240" i="4"/>
  <c r="BA238" i="4"/>
  <c r="AY238" i="4" s="1"/>
  <c r="BC441" i="4"/>
  <c r="BB441" i="4"/>
  <c r="BA441" i="4" s="1"/>
  <c r="BD441" i="4"/>
  <c r="AY34" i="4"/>
  <c r="AV34" i="4"/>
  <c r="BC264" i="4"/>
  <c r="BB264" i="4"/>
  <c r="BA264" i="4" s="1"/>
  <c r="AY264" i="4" s="1"/>
  <c r="BD264" i="4"/>
  <c r="AY652" i="4"/>
  <c r="AV652" i="4"/>
  <c r="BC555" i="4"/>
  <c r="BD555" i="4"/>
  <c r="BB555" i="4"/>
  <c r="AY578" i="4"/>
  <c r="AV570" i="4"/>
  <c r="AY570" i="4"/>
  <c r="BB372" i="4"/>
  <c r="BC372" i="4"/>
  <c r="BD372" i="4"/>
  <c r="BB165" i="4"/>
  <c r="BC165" i="4"/>
  <c r="BD165" i="4"/>
  <c r="BB437" i="4"/>
  <c r="BA437" i="4" s="1"/>
  <c r="BC437" i="4"/>
  <c r="BD437" i="4"/>
  <c r="BB271" i="4"/>
  <c r="BC271" i="4"/>
  <c r="BD271" i="4"/>
  <c r="BC166" i="4"/>
  <c r="BD166" i="4"/>
  <c r="BB166" i="4"/>
  <c r="AY270" i="4"/>
  <c r="AV270" i="4"/>
  <c r="BC118" i="4"/>
  <c r="BD118" i="4"/>
  <c r="BB118" i="4"/>
  <c r="AA337" i="4"/>
  <c r="AB337" i="4"/>
  <c r="AA366" i="4"/>
  <c r="AB366" i="4"/>
  <c r="AB55" i="4"/>
  <c r="AA55" i="4"/>
  <c r="AB56" i="4"/>
  <c r="AA56" i="4"/>
  <c r="AB455" i="4"/>
  <c r="AA455" i="4"/>
  <c r="AB148" i="4"/>
  <c r="AA148" i="4"/>
  <c r="AA389" i="4"/>
  <c r="AB389" i="4"/>
  <c r="AB205" i="4"/>
  <c r="AA205" i="4"/>
  <c r="AB145" i="4"/>
  <c r="AA145" i="4"/>
  <c r="AB333" i="4"/>
  <c r="AA333" i="4"/>
  <c r="AB167" i="4"/>
  <c r="AA167" i="4"/>
  <c r="AB395" i="4"/>
  <c r="AA395" i="4"/>
  <c r="AB232" i="4"/>
  <c r="AA232" i="4"/>
  <c r="AB210" i="4"/>
  <c r="AA210" i="4"/>
  <c r="AB195" i="4"/>
  <c r="AA195" i="4"/>
  <c r="AA97" i="4"/>
  <c r="AB97" i="4"/>
  <c r="AA108" i="4"/>
  <c r="AB108" i="4"/>
  <c r="AB306" i="4"/>
  <c r="AY306" i="4"/>
  <c r="AA306" i="4"/>
  <c r="AA37" i="4"/>
  <c r="AB37" i="4"/>
  <c r="AY216" i="4"/>
  <c r="AB216" i="4"/>
  <c r="AA216" i="4"/>
  <c r="C18" i="4"/>
  <c r="F18" i="4"/>
  <c r="F19" i="4" s="1"/>
  <c r="BA344" i="4"/>
  <c r="BA258" i="4"/>
  <c r="BA346" i="4"/>
  <c r="BA186" i="4"/>
  <c r="BA492" i="4"/>
  <c r="BA104" i="4"/>
  <c r="AE367" i="4"/>
  <c r="AD367" i="4"/>
  <c r="AH44" i="4"/>
  <c r="AH452" i="4"/>
  <c r="BA462" i="4"/>
  <c r="AV522" i="4"/>
  <c r="AY522" i="4"/>
  <c r="BA84" i="4"/>
  <c r="AY84" i="4" s="1"/>
  <c r="BA139" i="4"/>
  <c r="BA595" i="4"/>
  <c r="BA276" i="4"/>
  <c r="BA655" i="4"/>
  <c r="AV403" i="4"/>
  <c r="AD403" i="4"/>
  <c r="AE403" i="4"/>
  <c r="AE261" i="4"/>
  <c r="AD261" i="4"/>
  <c r="AH95" i="4"/>
  <c r="AA453" i="4"/>
  <c r="AB453" i="4"/>
  <c r="AH258" i="4"/>
  <c r="AH268" i="4"/>
  <c r="AH363" i="4"/>
  <c r="AH33" i="4"/>
  <c r="AB384" i="4"/>
  <c r="AA384" i="4"/>
  <c r="AH303" i="4"/>
  <c r="AH334" i="4"/>
  <c r="AH101" i="4"/>
  <c r="AA365" i="4"/>
  <c r="AB365" i="4"/>
  <c r="BC23" i="4"/>
  <c r="BD23" i="4"/>
  <c r="BB23" i="4"/>
  <c r="BB330" i="4"/>
  <c r="BC330" i="4"/>
  <c r="BD330" i="4"/>
  <c r="BB58" i="4"/>
  <c r="BC58" i="4"/>
  <c r="BD58" i="4"/>
  <c r="BB278" i="4"/>
  <c r="BC278" i="4"/>
  <c r="BD278" i="4"/>
  <c r="BD96" i="4"/>
  <c r="BB96" i="4"/>
  <c r="BC96" i="4"/>
  <c r="BC288" i="4"/>
  <c r="BD288" i="4"/>
  <c r="BB288" i="4"/>
  <c r="BB445" i="4"/>
  <c r="BD445" i="4"/>
  <c r="BC445" i="4"/>
  <c r="BA489" i="4"/>
  <c r="BC432" i="4"/>
  <c r="BB432" i="4"/>
  <c r="BA432" i="4" s="1"/>
  <c r="AY432" i="4" s="1"/>
  <c r="BD432" i="4"/>
  <c r="BC654" i="4"/>
  <c r="BB654" i="4"/>
  <c r="BD654" i="4"/>
  <c r="AA163" i="4"/>
  <c r="AB163" i="4"/>
  <c r="AA27" i="4"/>
  <c r="AB27" i="4"/>
  <c r="AY27" i="4"/>
  <c r="BD214" i="4"/>
  <c r="BC214" i="4"/>
  <c r="BB214" i="4"/>
  <c r="BA150" i="4"/>
  <c r="AY150" i="4" s="1"/>
  <c r="BC57" i="4"/>
  <c r="BB57" i="4"/>
  <c r="BD57" i="4"/>
  <c r="BA290" i="4"/>
  <c r="AY290" i="4" s="1"/>
  <c r="BB557" i="4"/>
  <c r="BC557" i="4"/>
  <c r="BD557" i="4"/>
  <c r="BD609" i="4"/>
  <c r="BC609" i="4"/>
  <c r="BB609" i="4"/>
  <c r="BB588" i="4"/>
  <c r="BD588" i="4"/>
  <c r="BC588" i="4"/>
  <c r="AH465" i="4"/>
  <c r="AB416" i="4"/>
  <c r="AA416" i="4"/>
  <c r="AE377" i="4"/>
  <c r="AD377" i="4"/>
  <c r="AA257" i="4"/>
  <c r="AB257" i="4"/>
  <c r="AA178" i="4"/>
  <c r="AB178" i="4"/>
  <c r="AH225" i="4"/>
  <c r="AB302" i="4"/>
  <c r="AA302" i="4"/>
  <c r="AY302" i="4"/>
  <c r="AB133" i="4"/>
  <c r="AA133" i="4"/>
  <c r="AY133" i="4"/>
  <c r="AB196" i="4"/>
  <c r="AA196" i="4"/>
  <c r="AY196" i="4"/>
  <c r="AH305" i="4"/>
  <c r="AA477" i="4"/>
  <c r="AB477" i="4"/>
  <c r="AY477" i="4"/>
  <c r="AB198" i="4"/>
  <c r="AA198" i="4"/>
  <c r="AH457" i="4"/>
  <c r="AY430" i="4"/>
  <c r="AA430" i="4"/>
  <c r="AB430" i="4"/>
  <c r="AB297" i="4"/>
  <c r="AA297" i="4"/>
  <c r="AY66" i="4"/>
  <c r="AB66" i="4"/>
  <c r="AA66" i="4"/>
  <c r="AH207" i="4"/>
  <c r="AB242" i="4"/>
  <c r="AA242" i="4"/>
  <c r="AB128" i="4"/>
  <c r="AA128" i="4"/>
  <c r="AE236" i="4"/>
  <c r="AD236" i="4"/>
  <c r="AH359" i="4"/>
  <c r="BA552" i="4"/>
  <c r="BA256" i="4"/>
  <c r="AY256" i="4" s="1"/>
  <c r="BA651" i="4"/>
  <c r="BA356" i="4"/>
  <c r="BA329" i="4"/>
  <c r="BA294" i="4"/>
  <c r="AY294" i="4" s="1"/>
  <c r="BA587" i="4"/>
  <c r="BA251" i="4"/>
  <c r="AH362" i="4"/>
  <c r="BA255" i="4"/>
  <c r="BA569" i="4"/>
  <c r="AH162" i="4"/>
  <c r="BA22" i="4"/>
  <c r="AY22" i="4" s="1"/>
  <c r="BA556" i="4"/>
  <c r="AH621" i="4"/>
  <c r="AH388" i="4"/>
  <c r="BA205" i="4"/>
  <c r="AY205" i="4" s="1"/>
  <c r="BA232" i="4"/>
  <c r="AY232" i="4" s="1"/>
  <c r="BA429" i="4"/>
  <c r="AY429" i="4" s="1"/>
  <c r="BA558" i="4"/>
  <c r="BA426" i="4"/>
  <c r="AH104" i="4"/>
  <c r="AE335" i="4"/>
  <c r="AD335" i="4"/>
  <c r="AH265" i="4"/>
  <c r="AH204" i="4"/>
  <c r="AH217" i="4"/>
  <c r="AH501" i="4"/>
  <c r="AH181" i="4"/>
  <c r="AE213" i="4"/>
  <c r="AD213" i="4"/>
  <c r="AH350" i="4"/>
  <c r="AH271" i="4"/>
  <c r="AH78" i="4"/>
  <c r="AH402" i="4"/>
  <c r="AH119" i="4"/>
  <c r="AH79" i="4"/>
  <c r="AH132" i="4"/>
  <c r="AH155" i="4"/>
  <c r="AH82" i="4"/>
  <c r="AH246" i="4"/>
  <c r="AH123" i="4"/>
  <c r="AH186" i="4"/>
  <c r="AH54" i="4"/>
  <c r="AH364" i="4"/>
  <c r="AH476" i="4"/>
  <c r="AH157" i="4"/>
  <c r="AH141" i="4"/>
  <c r="AH709" i="4"/>
  <c r="AB709" i="4" s="1"/>
  <c r="AW357" i="4"/>
  <c r="AX357" i="4"/>
  <c r="BA37" i="4"/>
  <c r="BA38" i="4"/>
  <c r="AD107" i="4"/>
  <c r="AE107" i="4"/>
  <c r="AD316" i="4"/>
  <c r="AE316" i="4"/>
  <c r="AE241" i="4"/>
  <c r="AD241" i="4"/>
  <c r="AE606" i="4"/>
  <c r="AD606" i="4"/>
  <c r="AX508" i="4"/>
  <c r="AW508" i="4"/>
  <c r="AX688" i="4"/>
  <c r="AW688" i="4"/>
  <c r="AX493" i="4"/>
  <c r="AW493" i="4"/>
  <c r="AD611" i="4"/>
  <c r="AV611" i="4"/>
  <c r="AE611" i="4"/>
  <c r="AH83" i="4"/>
  <c r="AH24" i="4"/>
  <c r="AH51" i="4"/>
  <c r="AE596" i="4"/>
  <c r="AV596" i="4"/>
  <c r="AD596" i="4"/>
  <c r="AD126" i="4"/>
  <c r="AE126" i="4"/>
  <c r="AB70" i="4"/>
  <c r="AA70" i="4"/>
  <c r="AA26" i="4"/>
  <c r="AB26" i="4"/>
  <c r="AY26" i="4"/>
  <c r="AE353" i="4"/>
  <c r="AD353" i="4"/>
  <c r="AE325" i="4"/>
  <c r="AD325" i="4"/>
  <c r="AE238" i="4"/>
  <c r="AD238" i="4"/>
  <c r="AV238" i="4"/>
  <c r="AD60" i="4"/>
  <c r="AE60" i="4"/>
  <c r="AH58" i="4"/>
  <c r="AH713" i="4"/>
  <c r="AY713" i="4" s="1"/>
  <c r="AV192" i="4"/>
  <c r="AE192" i="4"/>
  <c r="AD192" i="4"/>
  <c r="AE435" i="4"/>
  <c r="AD435" i="4"/>
  <c r="AD221" i="4"/>
  <c r="AE221" i="4"/>
  <c r="AE129" i="4"/>
  <c r="AD129" i="4"/>
  <c r="AB59" i="4"/>
  <c r="AA59" i="4"/>
  <c r="AV599" i="4"/>
  <c r="AD599" i="4"/>
  <c r="AE599" i="4"/>
  <c r="AV534" i="4"/>
  <c r="AD534" i="4"/>
  <c r="AE534" i="4"/>
  <c r="AV705" i="4"/>
  <c r="AD705" i="4"/>
  <c r="AE705" i="4"/>
  <c r="AY29" i="4"/>
  <c r="AV29" i="4"/>
  <c r="AA35" i="4"/>
  <c r="AB35" i="4"/>
  <c r="AY35" i="4"/>
  <c r="AH38" i="4"/>
  <c r="AH707" i="4"/>
  <c r="AB713" i="4"/>
  <c r="AB711" i="4"/>
  <c r="AY711" i="4"/>
  <c r="AA711" i="4"/>
  <c r="AH710" i="4"/>
  <c r="AH708" i="4"/>
  <c r="AK395" i="1"/>
  <c r="AJ395" i="1"/>
  <c r="AI395" i="1"/>
  <c r="AH395" i="1" s="1"/>
  <c r="AI393" i="1"/>
  <c r="AJ393" i="1"/>
  <c r="AK393" i="1"/>
  <c r="AI324" i="1"/>
  <c r="AK324" i="1"/>
  <c r="AJ324" i="1"/>
  <c r="AI418" i="1"/>
  <c r="AH418" i="1" s="1"/>
  <c r="AK418" i="1"/>
  <c r="AJ418" i="1"/>
  <c r="AH687" i="1"/>
  <c r="AB144" i="1"/>
  <c r="AA144" i="1"/>
  <c r="AE144" i="1" s="1"/>
  <c r="AH697" i="1"/>
  <c r="AH709" i="1"/>
  <c r="AH704" i="1"/>
  <c r="AH284" i="1"/>
  <c r="AB326" i="1"/>
  <c r="AA326" i="1"/>
  <c r="AE326" i="1" s="1"/>
  <c r="AH181" i="1"/>
  <c r="AH696" i="1"/>
  <c r="AB297" i="1"/>
  <c r="AA297" i="1"/>
  <c r="AE297" i="1" s="1"/>
  <c r="AA327" i="1"/>
  <c r="AE327" i="1" s="1"/>
  <c r="AB327" i="1"/>
  <c r="AH689" i="1"/>
  <c r="AH702" i="1"/>
  <c r="AH710" i="1"/>
  <c r="AB709" i="1"/>
  <c r="AA709" i="1"/>
  <c r="AE709" i="1" s="1"/>
  <c r="AB708" i="1"/>
  <c r="AA708" i="1"/>
  <c r="AE708" i="1" s="1"/>
  <c r="AA711" i="1"/>
  <c r="AE711" i="1" s="1"/>
  <c r="AB711" i="1"/>
  <c r="AA707" i="1"/>
  <c r="AE707" i="1" s="1"/>
  <c r="AB707" i="1"/>
  <c r="AV714" i="4" l="1"/>
  <c r="AD714" i="4"/>
  <c r="AE714" i="4"/>
  <c r="BA412" i="4"/>
  <c r="AA713" i="4"/>
  <c r="AV606" i="4"/>
  <c r="BA654" i="4"/>
  <c r="BA445" i="4"/>
  <c r="BA23" i="4"/>
  <c r="AY23" i="4" s="1"/>
  <c r="BA326" i="4"/>
  <c r="BA2034" i="4"/>
  <c r="AH615" i="4"/>
  <c r="BA2162" i="4"/>
  <c r="BA108" i="4"/>
  <c r="AY108" i="4" s="1"/>
  <c r="BA573" i="4"/>
  <c r="BA2058" i="4"/>
  <c r="CL154" i="4"/>
  <c r="BA2437" i="4"/>
  <c r="BA2462" i="4"/>
  <c r="CL184" i="4"/>
  <c r="BA2262" i="4"/>
  <c r="BA2401" i="4"/>
  <c r="CL134" i="4"/>
  <c r="BA2314" i="4"/>
  <c r="BA2281" i="4"/>
  <c r="CL26" i="4"/>
  <c r="BA197" i="4"/>
  <c r="AY197" i="4" s="1"/>
  <c r="BA39" i="4"/>
  <c r="BA661" i="4"/>
  <c r="BA115" i="4"/>
  <c r="AY115" i="4" s="1"/>
  <c r="BA2646" i="4"/>
  <c r="CL76" i="4"/>
  <c r="BA339" i="4"/>
  <c r="AY339" i="4" s="1"/>
  <c r="BA340" i="4"/>
  <c r="BA2317" i="4"/>
  <c r="BA219" i="4"/>
  <c r="AY219" i="4" s="1"/>
  <c r="BA95" i="4"/>
  <c r="BA1966" i="4"/>
  <c r="BA1986" i="4"/>
  <c r="BA2726" i="4"/>
  <c r="BA2224" i="4"/>
  <c r="BA122" i="4"/>
  <c r="BA2203" i="4"/>
  <c r="BA515" i="4"/>
  <c r="CL195" i="4"/>
  <c r="BA468" i="4"/>
  <c r="CL188" i="4"/>
  <c r="BA102" i="4"/>
  <c r="AY102" i="4" s="1"/>
  <c r="CL239" i="4"/>
  <c r="BA2742" i="4"/>
  <c r="BA2570" i="4"/>
  <c r="BA2435" i="4"/>
  <c r="BA49" i="4"/>
  <c r="BA2275" i="4"/>
  <c r="BA2335" i="4"/>
  <c r="BA289" i="4"/>
  <c r="BA2380" i="4"/>
  <c r="BA2681" i="4"/>
  <c r="BA395" i="4"/>
  <c r="AY395" i="4" s="1"/>
  <c r="BA2407" i="4"/>
  <c r="BA2602" i="4"/>
  <c r="BA2199" i="4"/>
  <c r="BA147" i="4"/>
  <c r="AY147" i="4" s="1"/>
  <c r="CL160" i="4"/>
  <c r="BA2150" i="4"/>
  <c r="BA2073" i="4"/>
  <c r="BA377" i="4"/>
  <c r="CL152" i="4"/>
  <c r="BA2182" i="4"/>
  <c r="BA467" i="4"/>
  <c r="CL238" i="4"/>
  <c r="BA298" i="4"/>
  <c r="AY298" i="4" s="1"/>
  <c r="BA2753" i="4"/>
  <c r="CL97" i="4"/>
  <c r="BA2340" i="4"/>
  <c r="BA2052" i="4"/>
  <c r="CL119" i="4"/>
  <c r="CL197" i="4"/>
  <c r="BA646" i="4"/>
  <c r="BA2097" i="4"/>
  <c r="BA99" i="4"/>
  <c r="AY99" i="4" s="1"/>
  <c r="BA2501" i="4"/>
  <c r="CL186" i="4"/>
  <c r="BA2390" i="4"/>
  <c r="BA2748" i="4"/>
  <c r="CL237" i="4"/>
  <c r="BA47" i="4"/>
  <c r="BA2580" i="4"/>
  <c r="CL5" i="4"/>
  <c r="CL112" i="4"/>
  <c r="BA2324" i="4"/>
  <c r="BA700" i="4"/>
  <c r="CL62" i="4"/>
  <c r="CL35" i="4"/>
  <c r="BA2221" i="4"/>
  <c r="AB651" i="4"/>
  <c r="AA651" i="4"/>
  <c r="AE173" i="4"/>
  <c r="AD173" i="4"/>
  <c r="AD299" i="4"/>
  <c r="AE299" i="4"/>
  <c r="AD480" i="4"/>
  <c r="AE480" i="4"/>
  <c r="AD91" i="4"/>
  <c r="AE91" i="4"/>
  <c r="AD506" i="4"/>
  <c r="AE506" i="4"/>
  <c r="AD556" i="4"/>
  <c r="AE556" i="4"/>
  <c r="AD228" i="4"/>
  <c r="AE228" i="4"/>
  <c r="AD274" i="4"/>
  <c r="AE274" i="4"/>
  <c r="AD385" i="4"/>
  <c r="AE385" i="4"/>
  <c r="AE134" i="4"/>
  <c r="AD134" i="4"/>
  <c r="AE689" i="4"/>
  <c r="AD689" i="4"/>
  <c r="AE535" i="4"/>
  <c r="AD535" i="4"/>
  <c r="AB444" i="4"/>
  <c r="AA444" i="4"/>
  <c r="AB588" i="4"/>
  <c r="AA588" i="4"/>
  <c r="AA114" i="4"/>
  <c r="AB114" i="4"/>
  <c r="AE497" i="4"/>
  <c r="AD497" i="4"/>
  <c r="AA547" i="4"/>
  <c r="AB547" i="4"/>
  <c r="AB648" i="4"/>
  <c r="AA648" i="4"/>
  <c r="AD694" i="4"/>
  <c r="AE694" i="4"/>
  <c r="AA676" i="4"/>
  <c r="AB676" i="4"/>
  <c r="AB586" i="4"/>
  <c r="AA586" i="4"/>
  <c r="AD458" i="4"/>
  <c r="AE458" i="4"/>
  <c r="AE577" i="4"/>
  <c r="AD577" i="4"/>
  <c r="AB662" i="4"/>
  <c r="AA662" i="4"/>
  <c r="AB549" i="4"/>
  <c r="AA549" i="4"/>
  <c r="AD665" i="4"/>
  <c r="AE665" i="4"/>
  <c r="AE379" i="4"/>
  <c r="AD379" i="4"/>
  <c r="AD282" i="4"/>
  <c r="AE282" i="4"/>
  <c r="AA685" i="4"/>
  <c r="AB685" i="4"/>
  <c r="AB498" i="4"/>
  <c r="AA498" i="4"/>
  <c r="AB507" i="4"/>
  <c r="AA507" i="4"/>
  <c r="BA2003" i="4"/>
  <c r="BA369" i="4"/>
  <c r="BA438" i="4"/>
  <c r="BA328" i="4"/>
  <c r="AY328" i="4" s="1"/>
  <c r="BA1983" i="4"/>
  <c r="BA2405" i="4"/>
  <c r="BA2050" i="4"/>
  <c r="BA2116" i="4"/>
  <c r="BA2363" i="4"/>
  <c r="BA622" i="4"/>
  <c r="BA1984" i="4"/>
  <c r="BA2715" i="4"/>
  <c r="BA2213" i="4"/>
  <c r="BA2359" i="4"/>
  <c r="BA2125" i="4"/>
  <c r="BA2429" i="4"/>
  <c r="BA2601" i="4"/>
  <c r="CL75" i="4"/>
  <c r="BA433" i="4"/>
  <c r="BA2279" i="4"/>
  <c r="BA2756" i="4"/>
  <c r="BA2635" i="4"/>
  <c r="BA625" i="4"/>
  <c r="BA2625" i="4"/>
  <c r="BA2228" i="4"/>
  <c r="BA2679" i="4"/>
  <c r="BA2246" i="4"/>
  <c r="BA2277" i="4"/>
  <c r="AA355" i="4"/>
  <c r="AB355" i="4"/>
  <c r="AD607" i="4"/>
  <c r="AE607" i="4"/>
  <c r="AD641" i="4"/>
  <c r="AE641" i="4"/>
  <c r="AE424" i="4"/>
  <c r="AD424" i="4"/>
  <c r="AE75" i="4"/>
  <c r="AD75" i="4"/>
  <c r="AD658" i="4"/>
  <c r="AE658" i="4"/>
  <c r="AE517" i="4"/>
  <c r="AD517" i="4"/>
  <c r="AE174" i="4"/>
  <c r="AD174" i="4"/>
  <c r="AE223" i="4"/>
  <c r="AD223" i="4"/>
  <c r="AE165" i="4"/>
  <c r="AD165" i="4"/>
  <c r="AE539" i="4"/>
  <c r="AD539" i="4"/>
  <c r="AA283" i="4"/>
  <c r="AB283" i="4"/>
  <c r="AD573" i="4"/>
  <c r="AE573" i="4"/>
  <c r="AA627" i="4"/>
  <c r="AB627" i="4"/>
  <c r="AE565" i="4"/>
  <c r="AD565" i="4"/>
  <c r="AE508" i="4"/>
  <c r="AD508" i="4"/>
  <c r="AA567" i="4"/>
  <c r="AB567" i="4"/>
  <c r="AD409" i="4"/>
  <c r="AE409" i="4"/>
  <c r="AE520" i="4"/>
  <c r="AD520" i="4"/>
  <c r="AD151" i="4"/>
  <c r="AE151" i="4"/>
  <c r="AD566" i="4"/>
  <c r="AE566" i="4"/>
  <c r="AE604" i="4"/>
  <c r="AD604" i="4"/>
  <c r="AD407" i="4"/>
  <c r="AE407" i="4"/>
  <c r="AD370" i="4"/>
  <c r="AE370" i="4"/>
  <c r="AE183" i="4"/>
  <c r="AD183" i="4"/>
  <c r="AD469" i="4"/>
  <c r="AE469" i="4"/>
  <c r="AA32" i="4"/>
  <c r="AB32" i="4"/>
  <c r="AY188" i="4"/>
  <c r="AV188" i="4"/>
  <c r="AA90" i="4"/>
  <c r="AB90" i="4"/>
  <c r="AD576" i="4"/>
  <c r="AE576" i="4"/>
  <c r="AE425" i="4"/>
  <c r="AD425" i="4"/>
  <c r="AE237" i="4"/>
  <c r="AD237" i="4"/>
  <c r="AB456" i="4"/>
  <c r="AA456" i="4"/>
  <c r="AE570" i="4"/>
  <c r="AD570" i="4"/>
  <c r="AA558" i="4"/>
  <c r="AB558" i="4"/>
  <c r="AD460" i="4"/>
  <c r="AE460" i="4"/>
  <c r="AY109" i="4"/>
  <c r="AV109" i="4"/>
  <c r="AA578" i="4"/>
  <c r="AB578" i="4"/>
  <c r="AE378" i="4"/>
  <c r="AD378" i="4"/>
  <c r="AD670" i="4"/>
  <c r="AE670" i="4"/>
  <c r="AD278" i="4"/>
  <c r="AE278" i="4"/>
  <c r="AE212" i="4"/>
  <c r="AD212" i="4"/>
  <c r="AE281" i="4"/>
  <c r="AD281" i="4"/>
  <c r="AD143" i="4"/>
  <c r="AE143" i="4"/>
  <c r="AD464" i="4"/>
  <c r="AE464" i="4"/>
  <c r="AE260" i="4"/>
  <c r="AD260" i="4"/>
  <c r="AD253" i="4"/>
  <c r="AE253" i="4"/>
  <c r="AB348" i="4"/>
  <c r="AA348" i="4"/>
  <c r="AB530" i="4"/>
  <c r="AA530" i="4"/>
  <c r="AE669" i="4"/>
  <c r="AD669" i="4"/>
  <c r="BA482" i="4"/>
  <c r="BA2617" i="4"/>
  <c r="BA378" i="4"/>
  <c r="BA2538" i="4"/>
  <c r="BA279" i="4"/>
  <c r="BA48" i="4"/>
  <c r="BA2147" i="4"/>
  <c r="BA2161" i="4"/>
  <c r="CL200" i="4"/>
  <c r="BA420" i="4"/>
  <c r="BA2350" i="4"/>
  <c r="BA97" i="4"/>
  <c r="AY97" i="4" s="1"/>
  <c r="BA68" i="4"/>
  <c r="BA406" i="4"/>
  <c r="AY406" i="4" s="1"/>
  <c r="BA2730" i="4"/>
  <c r="BA574" i="4"/>
  <c r="BA427" i="4"/>
  <c r="AY427" i="4" s="1"/>
  <c r="BA149" i="4"/>
  <c r="BA71" i="4"/>
  <c r="CL240" i="4"/>
  <c r="BA2072" i="4"/>
  <c r="BA2404" i="4"/>
  <c r="BA2156" i="4"/>
  <c r="BA697" i="4"/>
  <c r="CL193" i="4"/>
  <c r="CL56" i="4"/>
  <c r="BA2519" i="4"/>
  <c r="CL161" i="4"/>
  <c r="BA247" i="4"/>
  <c r="BA2053" i="4"/>
  <c r="BA512" i="4"/>
  <c r="BA2236" i="4"/>
  <c r="BA640" i="4"/>
  <c r="BA643" i="4"/>
  <c r="BA2620" i="4"/>
  <c r="AA494" i="4"/>
  <c r="AB494" i="4"/>
  <c r="AE487" i="4"/>
  <c r="AD487" i="4"/>
  <c r="AD394" i="4"/>
  <c r="AE394" i="4"/>
  <c r="AA642" i="4"/>
  <c r="AB642" i="4"/>
  <c r="AE118" i="4"/>
  <c r="AD118" i="4"/>
  <c r="AD414" i="4"/>
  <c r="AE414" i="4"/>
  <c r="AD189" i="4"/>
  <c r="AE189" i="4"/>
  <c r="AB580" i="4"/>
  <c r="AA580" i="4"/>
  <c r="AE201" i="4"/>
  <c r="AD201" i="4"/>
  <c r="AE511" i="4"/>
  <c r="AD511" i="4"/>
  <c r="AE590" i="4"/>
  <c r="AD590" i="4"/>
  <c r="AY525" i="4"/>
  <c r="AA525" i="4"/>
  <c r="AB525" i="4"/>
  <c r="AA491" i="4"/>
  <c r="AB491" i="4"/>
  <c r="AA285" i="4"/>
  <c r="AB285" i="4"/>
  <c r="AD523" i="4"/>
  <c r="AE523" i="4"/>
  <c r="AB704" i="4"/>
  <c r="AA704" i="4"/>
  <c r="AD451" i="4"/>
  <c r="AE451" i="4"/>
  <c r="AE613" i="4"/>
  <c r="AD613" i="4"/>
  <c r="AA574" i="4"/>
  <c r="AB574" i="4"/>
  <c r="AE136" i="4"/>
  <c r="AD136" i="4"/>
  <c r="AD557" i="4"/>
  <c r="AE557" i="4"/>
  <c r="AD628" i="4"/>
  <c r="AE628" i="4"/>
  <c r="AD698" i="4"/>
  <c r="AE698" i="4"/>
  <c r="AV675" i="4"/>
  <c r="AE675" i="4"/>
  <c r="AD675" i="4"/>
  <c r="AB653" i="4"/>
  <c r="AA653" i="4"/>
  <c r="AE569" i="4"/>
  <c r="AD569" i="4"/>
  <c r="AA354" i="4"/>
  <c r="AB354" i="4"/>
  <c r="AY560" i="4"/>
  <c r="AV560" i="4"/>
  <c r="AA631" i="4"/>
  <c r="AB631" i="4"/>
  <c r="AE404" i="4"/>
  <c r="AD404" i="4"/>
  <c r="AA706" i="4"/>
  <c r="AB706" i="4"/>
  <c r="AD471" i="4"/>
  <c r="AE471" i="4"/>
  <c r="AD349" i="4"/>
  <c r="AE349" i="4"/>
  <c r="BA372" i="4"/>
  <c r="BA130" i="4"/>
  <c r="AY130" i="4" s="1"/>
  <c r="BA2701" i="4"/>
  <c r="BA57" i="4"/>
  <c r="BA163" i="4"/>
  <c r="AY163" i="4" s="1"/>
  <c r="BA398" i="4"/>
  <c r="BA2105" i="4"/>
  <c r="CL150" i="4"/>
  <c r="CL80" i="4"/>
  <c r="BA371" i="4"/>
  <c r="BA630" i="4"/>
  <c r="BA2473" i="4"/>
  <c r="BA635" i="4"/>
  <c r="BA2542" i="4"/>
  <c r="BA2454" i="4"/>
  <c r="BA2762" i="4"/>
  <c r="BA532" i="4"/>
  <c r="BA90" i="4"/>
  <c r="BA2706" i="4"/>
  <c r="BA693" i="4"/>
  <c r="BA476" i="4"/>
  <c r="AY476" i="4" s="1"/>
  <c r="BA106" i="4"/>
  <c r="AY106" i="4" s="1"/>
  <c r="BA674" i="4"/>
  <c r="CL4" i="4"/>
  <c r="BA88" i="4"/>
  <c r="AY88" i="4" s="1"/>
  <c r="BA200" i="4"/>
  <c r="AY200" i="4" s="1"/>
  <c r="BA2289" i="4"/>
  <c r="BA257" i="4"/>
  <c r="AY257" i="4" s="1"/>
  <c r="BA2263" i="4"/>
  <c r="BA2131" i="4"/>
  <c r="BA265" i="4"/>
  <c r="BA637" i="4"/>
  <c r="AV327" i="4"/>
  <c r="BA2414" i="4"/>
  <c r="BA316" i="4"/>
  <c r="BA2406" i="4"/>
  <c r="CL88" i="4"/>
  <c r="BA2076" i="4"/>
  <c r="CL162" i="4"/>
  <c r="BA2668" i="4"/>
  <c r="CL23" i="4"/>
  <c r="BA666" i="4"/>
  <c r="BA2130" i="4"/>
  <c r="CL208" i="4"/>
  <c r="CL43" i="4"/>
  <c r="BA2210" i="4"/>
  <c r="BA337" i="4"/>
  <c r="AY337" i="4" s="1"/>
  <c r="BA460" i="4"/>
  <c r="BA243" i="4"/>
  <c r="BA2511" i="4"/>
  <c r="BA2252" i="4"/>
  <c r="CL163" i="4"/>
  <c r="BA469" i="4"/>
  <c r="CL149" i="4"/>
  <c r="CL65" i="4"/>
  <c r="CL194" i="4"/>
  <c r="CL229" i="4"/>
  <c r="BA2394" i="4"/>
  <c r="BA2600" i="4"/>
  <c r="BA65" i="4"/>
  <c r="BA2615" i="4"/>
  <c r="CL226" i="4"/>
  <c r="CL89" i="4"/>
  <c r="AA589" i="4"/>
  <c r="AB589" i="4"/>
  <c r="AE431" i="4"/>
  <c r="AD431" i="4"/>
  <c r="AE381" i="4"/>
  <c r="AD381" i="4"/>
  <c r="AE671" i="4"/>
  <c r="AD671" i="4"/>
  <c r="AD538" i="4"/>
  <c r="AE538" i="4"/>
  <c r="AE659" i="4"/>
  <c r="AD659" i="4"/>
  <c r="AE111" i="4"/>
  <c r="AD111" i="4"/>
  <c r="AA439" i="4"/>
  <c r="AB439" i="4"/>
  <c r="AD496" i="4"/>
  <c r="AE496" i="4"/>
  <c r="AD500" i="4"/>
  <c r="AE500" i="4"/>
  <c r="AE441" i="4"/>
  <c r="AD441" i="4"/>
  <c r="AD413" i="4"/>
  <c r="AE413" i="4"/>
  <c r="AV413" i="4"/>
  <c r="AE680" i="4"/>
  <c r="AD680" i="4"/>
  <c r="AA655" i="4"/>
  <c r="AB655" i="4"/>
  <c r="AE649" i="4"/>
  <c r="AD649" i="4"/>
  <c r="AE313" i="4"/>
  <c r="AD313" i="4"/>
  <c r="AA548" i="4"/>
  <c r="AB548" i="4"/>
  <c r="AB683" i="4"/>
  <c r="AA683" i="4"/>
  <c r="AB400" i="4"/>
  <c r="AA400" i="4"/>
  <c r="AD699" i="4"/>
  <c r="AE699" i="4"/>
  <c r="AE399" i="4"/>
  <c r="AD399" i="4"/>
  <c r="AY146" i="4"/>
  <c r="AV146" i="4"/>
  <c r="AD467" i="4"/>
  <c r="AE467" i="4"/>
  <c r="AE492" i="4"/>
  <c r="AD492" i="4"/>
  <c r="AE475" i="4"/>
  <c r="AD475" i="4"/>
  <c r="AE474" i="4"/>
  <c r="AD474" i="4"/>
  <c r="AE626" i="4"/>
  <c r="AD626" i="4"/>
  <c r="AE562" i="4"/>
  <c r="AD562" i="4"/>
  <c r="AD442" i="4"/>
  <c r="AE442" i="4"/>
  <c r="AB427" i="4"/>
  <c r="AA427" i="4"/>
  <c r="BA416" i="4"/>
  <c r="AY416" i="4" s="1"/>
  <c r="BA511" i="4"/>
  <c r="BA2185" i="4"/>
  <c r="BA2459" i="4"/>
  <c r="BA2245" i="4"/>
  <c r="BA2557" i="4"/>
  <c r="BA2642" i="4"/>
  <c r="CL48" i="4"/>
  <c r="BA2708" i="4"/>
  <c r="BA1965" i="4"/>
  <c r="BA2586" i="4"/>
  <c r="CL212" i="4"/>
  <c r="BA689" i="4"/>
  <c r="BA671" i="4"/>
  <c r="BA2552" i="4"/>
  <c r="BA2431" i="4"/>
  <c r="BA2194" i="4"/>
  <c r="CL70" i="4"/>
  <c r="BA2495" i="4"/>
  <c r="BA2480" i="4"/>
  <c r="BA2123" i="4"/>
  <c r="CL115" i="4"/>
  <c r="BA2170" i="4"/>
  <c r="BA2676" i="4"/>
  <c r="BA2467" i="4"/>
  <c r="BA2230" i="4"/>
  <c r="BA2030" i="4"/>
  <c r="BA2355" i="4"/>
  <c r="BA2727" i="4"/>
  <c r="BA2114" i="4"/>
  <c r="BA657" i="4"/>
  <c r="BA2571" i="4"/>
  <c r="CL11" i="4"/>
  <c r="BA2638" i="4"/>
  <c r="BA2155" i="4"/>
  <c r="BA2399" i="4"/>
  <c r="BA2187" i="4"/>
  <c r="BA2545" i="4"/>
  <c r="BA2471" i="4"/>
  <c r="BA2304" i="4"/>
  <c r="BA2007" i="4"/>
  <c r="BA2599" i="4"/>
  <c r="BA1963" i="4"/>
  <c r="BA2520" i="4"/>
  <c r="BA2282" i="4"/>
  <c r="BA2710" i="4"/>
  <c r="BA2626" i="4"/>
  <c r="BA2589" i="4"/>
  <c r="BA2186" i="4"/>
  <c r="BA2609" i="4"/>
  <c r="BA2054" i="4"/>
  <c r="BA2499" i="4"/>
  <c r="BA2622" i="4"/>
  <c r="BA2214" i="4"/>
  <c r="BA2197" i="4"/>
  <c r="BA261" i="4"/>
  <c r="BA2705" i="4"/>
  <c r="BA2576" i="4"/>
  <c r="BA2456" i="4"/>
  <c r="BA2577" i="4"/>
  <c r="AA382" i="4"/>
  <c r="AB382" i="4"/>
  <c r="AE524" i="4"/>
  <c r="AD524" i="4"/>
  <c r="AE184" i="4"/>
  <c r="AD184" i="4"/>
  <c r="AE505" i="4"/>
  <c r="AD505" i="4"/>
  <c r="AB693" i="4"/>
  <c r="AA693" i="4"/>
  <c r="AE513" i="4"/>
  <c r="AD513" i="4"/>
  <c r="AE98" i="4"/>
  <c r="AD98" i="4"/>
  <c r="AD544" i="4"/>
  <c r="AE544" i="4"/>
  <c r="AE526" i="4"/>
  <c r="AD526" i="4"/>
  <c r="AE661" i="4"/>
  <c r="AD661" i="4"/>
  <c r="AB568" i="4"/>
  <c r="AA568" i="4"/>
  <c r="AA528" i="4"/>
  <c r="AB528" i="4"/>
  <c r="AA647" i="4"/>
  <c r="AY647" i="4"/>
  <c r="AB647" i="4"/>
  <c r="AD592" i="4"/>
  <c r="AE592" i="4"/>
  <c r="AB311" i="4"/>
  <c r="AA311" i="4"/>
  <c r="AD203" i="4"/>
  <c r="AE203" i="4"/>
  <c r="AV203" i="4"/>
  <c r="AA450" i="4"/>
  <c r="AB450" i="4"/>
  <c r="AE405" i="4"/>
  <c r="AD405" i="4"/>
  <c r="AE288" i="4"/>
  <c r="AD288" i="4"/>
  <c r="AB639" i="4"/>
  <c r="AA639" i="4"/>
  <c r="AA461" i="4"/>
  <c r="AB461" i="4"/>
  <c r="AE293" i="4"/>
  <c r="AD293" i="4"/>
  <c r="AA644" i="4"/>
  <c r="AB644" i="4"/>
  <c r="AD555" i="4"/>
  <c r="AE555" i="4"/>
  <c r="AE185" i="4"/>
  <c r="AD185" i="4"/>
  <c r="AD345" i="4"/>
  <c r="AE345" i="4"/>
  <c r="AB595" i="4"/>
  <c r="AA595" i="4"/>
  <c r="AD267" i="4"/>
  <c r="AE267" i="4"/>
  <c r="AA572" i="4"/>
  <c r="AB572" i="4"/>
  <c r="AB551" i="4"/>
  <c r="AA551" i="4"/>
  <c r="AE224" i="4"/>
  <c r="AD224" i="4"/>
  <c r="AB481" i="4"/>
  <c r="AA481" i="4"/>
  <c r="AD419" i="4"/>
  <c r="AE419" i="4"/>
  <c r="AA695" i="4"/>
  <c r="AB695" i="4"/>
  <c r="AD415" i="4"/>
  <c r="AE415" i="4"/>
  <c r="AD686" i="4"/>
  <c r="AE686" i="4"/>
  <c r="AB605" i="4"/>
  <c r="AA605" i="4"/>
  <c r="AE103" i="4"/>
  <c r="AD103" i="4"/>
  <c r="AE532" i="4"/>
  <c r="AD532" i="4"/>
  <c r="AD315" i="4"/>
  <c r="AE315" i="4"/>
  <c r="AD393" i="4"/>
  <c r="AE393" i="4"/>
  <c r="AD428" i="4"/>
  <c r="AE428" i="4"/>
  <c r="AE92" i="4"/>
  <c r="AD92" i="4"/>
  <c r="AE392" i="4"/>
  <c r="AD392" i="4"/>
  <c r="AD543" i="4"/>
  <c r="AE543" i="4"/>
  <c r="AD536" i="4"/>
  <c r="AE536" i="4"/>
  <c r="AE317" i="4"/>
  <c r="AD317" i="4"/>
  <c r="AD121" i="4"/>
  <c r="AE121" i="4"/>
  <c r="AD533" i="4"/>
  <c r="AE533" i="4"/>
  <c r="AE504" i="4"/>
  <c r="AD504" i="4"/>
  <c r="AY681" i="4"/>
  <c r="AV681" i="4"/>
  <c r="AA243" i="4"/>
  <c r="AB243" i="4"/>
  <c r="BA384" i="4"/>
  <c r="AY384" i="4" s="1"/>
  <c r="CL128" i="4"/>
  <c r="BA566" i="4"/>
  <c r="BA533" i="4"/>
  <c r="BA501" i="4"/>
  <c r="BA553" i="4"/>
  <c r="BA2120" i="4"/>
  <c r="BA2562" i="4"/>
  <c r="BA2522" i="4"/>
  <c r="BA348" i="4"/>
  <c r="BA2334" i="4"/>
  <c r="BA182" i="4"/>
  <c r="AY182" i="4" s="1"/>
  <c r="CL179" i="4"/>
  <c r="BA233" i="4"/>
  <c r="BA2693" i="4"/>
  <c r="BA2514" i="4"/>
  <c r="BA2717" i="4"/>
  <c r="BA2720" i="4"/>
  <c r="BA2631" i="4"/>
  <c r="BA2616" i="4"/>
  <c r="BA2712" i="4"/>
  <c r="AE700" i="4"/>
  <c r="AD700" i="4"/>
  <c r="AB105" i="4"/>
  <c r="AA105" i="4"/>
  <c r="AE493" i="4"/>
  <c r="AD493" i="4"/>
  <c r="AD542" i="4"/>
  <c r="AE542" i="4"/>
  <c r="AD417" i="4"/>
  <c r="AE417" i="4"/>
  <c r="AD209" i="4"/>
  <c r="AE209" i="4"/>
  <c r="AD593" i="4"/>
  <c r="AE593" i="4"/>
  <c r="AD677" i="4"/>
  <c r="AE677" i="4"/>
  <c r="AA396" i="4"/>
  <c r="AB396" i="4"/>
  <c r="AE638" i="4"/>
  <c r="AD638" i="4"/>
  <c r="AE287" i="4"/>
  <c r="AD287" i="4"/>
  <c r="AA233" i="4"/>
  <c r="AB233" i="4"/>
  <c r="AE159" i="4"/>
  <c r="AD159" i="4"/>
  <c r="AB499" i="4"/>
  <c r="AA499" i="4"/>
  <c r="AA277" i="4"/>
  <c r="AB277" i="4"/>
  <c r="AD668" i="4"/>
  <c r="AE668" i="4"/>
  <c r="AD411" i="4"/>
  <c r="AE411" i="4"/>
  <c r="AD373" i="4"/>
  <c r="AE373" i="4"/>
  <c r="AE483" i="4"/>
  <c r="AD483" i="4"/>
  <c r="AB375" i="4"/>
  <c r="AA375" i="4"/>
  <c r="AD637" i="4"/>
  <c r="AE637" i="4"/>
  <c r="AD443" i="4"/>
  <c r="AE443" i="4"/>
  <c r="AB513" i="1"/>
  <c r="AA513" i="1"/>
  <c r="AE513" i="1" s="1"/>
  <c r="AH295" i="1"/>
  <c r="AA706" i="1"/>
  <c r="AE706" i="1" s="1"/>
  <c r="AB706" i="1"/>
  <c r="AB508" i="1"/>
  <c r="AA508" i="1"/>
  <c r="AE508" i="1" s="1"/>
  <c r="AA226" i="1"/>
  <c r="AE226" i="1" s="1"/>
  <c r="AB226" i="1"/>
  <c r="AB156" i="1"/>
  <c r="AA156" i="1"/>
  <c r="AE156" i="1" s="1"/>
  <c r="AA70" i="1"/>
  <c r="AE70" i="1" s="1"/>
  <c r="AB70" i="1"/>
  <c r="AB58" i="1"/>
  <c r="AA58" i="1"/>
  <c r="AE58" i="1" s="1"/>
  <c r="AB524" i="1"/>
  <c r="AA524" i="1"/>
  <c r="AE524" i="1" s="1"/>
  <c r="AB693" i="1"/>
  <c r="AA693" i="1"/>
  <c r="AE693" i="1" s="1"/>
  <c r="AH220" i="1"/>
  <c r="AH311" i="1"/>
  <c r="AH95" i="1"/>
  <c r="AH157" i="1"/>
  <c r="AH324" i="1"/>
  <c r="AB545" i="1"/>
  <c r="AA545" i="1"/>
  <c r="AE545" i="1" s="1"/>
  <c r="AA266" i="1"/>
  <c r="AE266" i="1" s="1"/>
  <c r="AB266" i="1"/>
  <c r="AH467" i="1"/>
  <c r="AB317" i="1"/>
  <c r="AA317" i="1"/>
  <c r="AE317" i="1" s="1"/>
  <c r="AH589" i="1"/>
  <c r="AB607" i="1"/>
  <c r="AA607" i="1"/>
  <c r="AE607" i="1" s="1"/>
  <c r="AB699" i="1"/>
  <c r="AA699" i="1"/>
  <c r="AE699" i="1" s="1"/>
  <c r="AB712" i="1"/>
  <c r="AA712" i="1"/>
  <c r="AE712" i="1" s="1"/>
  <c r="AB335" i="1"/>
  <c r="AA335" i="1"/>
  <c r="AE335" i="1" s="1"/>
  <c r="AV169" i="4"/>
  <c r="AY169" i="4"/>
  <c r="CJ77" i="4"/>
  <c r="BQ77" i="4"/>
  <c r="CJ115" i="4"/>
  <c r="BQ115" i="4"/>
  <c r="CJ211" i="4"/>
  <c r="BQ211" i="4"/>
  <c r="AY411" i="4"/>
  <c r="AV411" i="4"/>
  <c r="CJ164" i="4"/>
  <c r="BQ164" i="4"/>
  <c r="CJ122" i="4"/>
  <c r="BQ122" i="4"/>
  <c r="AY223" i="4"/>
  <c r="AV223" i="4"/>
  <c r="AV261" i="4"/>
  <c r="AY261" i="4"/>
  <c r="AX472" i="4"/>
  <c r="AW472" i="4"/>
  <c r="AA141" i="4"/>
  <c r="AY141" i="4"/>
  <c r="AB141" i="4"/>
  <c r="AE297" i="4"/>
  <c r="AD297" i="4"/>
  <c r="AV306" i="4"/>
  <c r="AD306" i="4"/>
  <c r="AE306" i="4"/>
  <c r="AB309" i="4"/>
  <c r="AA309" i="4"/>
  <c r="AW206" i="4"/>
  <c r="AX206" i="4"/>
  <c r="AY656" i="4"/>
  <c r="AV656" i="4"/>
  <c r="AY412" i="4"/>
  <c r="AV412" i="4"/>
  <c r="AY184" i="4"/>
  <c r="AV184" i="4"/>
  <c r="AY663" i="4"/>
  <c r="AV663" i="4"/>
  <c r="AV84" i="4"/>
  <c r="AE84" i="4"/>
  <c r="AD84" i="4"/>
  <c r="CJ190" i="4"/>
  <c r="BQ190" i="4"/>
  <c r="AV645" i="4"/>
  <c r="AY645" i="4"/>
  <c r="AA630" i="4"/>
  <c r="AY630" i="4"/>
  <c r="AB630" i="4"/>
  <c r="AV589" i="4"/>
  <c r="AY589" i="4"/>
  <c r="AY670" i="4"/>
  <c r="AV670" i="4"/>
  <c r="AY307" i="4"/>
  <c r="AV307" i="4"/>
  <c r="AD259" i="4"/>
  <c r="AE259" i="4"/>
  <c r="AV259" i="4"/>
  <c r="AE153" i="4"/>
  <c r="AD153" i="4"/>
  <c r="CJ233" i="4"/>
  <c r="BQ233" i="4"/>
  <c r="CJ22" i="4"/>
  <c r="BQ22" i="4"/>
  <c r="CJ17" i="4"/>
  <c r="BQ17" i="4"/>
  <c r="CJ11" i="4"/>
  <c r="BQ11" i="4"/>
  <c r="AB712" i="4"/>
  <c r="AV353" i="4"/>
  <c r="AB157" i="4"/>
  <c r="AY157" i="4"/>
  <c r="AA157" i="4"/>
  <c r="AB155" i="4"/>
  <c r="AA155" i="4"/>
  <c r="AB362" i="4"/>
  <c r="AA362" i="4"/>
  <c r="AY651" i="4"/>
  <c r="AV651" i="4"/>
  <c r="AE178" i="4"/>
  <c r="AD178" i="4"/>
  <c r="AE416" i="4"/>
  <c r="AD416" i="4"/>
  <c r="AV416" i="4"/>
  <c r="BA58" i="4"/>
  <c r="AE365" i="4"/>
  <c r="AD365" i="4"/>
  <c r="AA33" i="4"/>
  <c r="AB33" i="4"/>
  <c r="AY139" i="4"/>
  <c r="AV139" i="4"/>
  <c r="AE195" i="4"/>
  <c r="AD195" i="4"/>
  <c r="AD395" i="4"/>
  <c r="AE395" i="4"/>
  <c r="AV395" i="4"/>
  <c r="AE389" i="4"/>
  <c r="AD389" i="4"/>
  <c r="BA240" i="4"/>
  <c r="AB338" i="4"/>
  <c r="AY338" i="4"/>
  <c r="AA338" i="4"/>
  <c r="AX156" i="4"/>
  <c r="AW156" i="4"/>
  <c r="AD360" i="4"/>
  <c r="AE360" i="4"/>
  <c r="AV360" i="4"/>
  <c r="AX585" i="4"/>
  <c r="AW585" i="4"/>
  <c r="AE150" i="4"/>
  <c r="AV150" i="4"/>
  <c r="AD150" i="4"/>
  <c r="AB74" i="4"/>
  <c r="AA74" i="4"/>
  <c r="AY67" i="4"/>
  <c r="AB67" i="4"/>
  <c r="AA67" i="4"/>
  <c r="AB244" i="4"/>
  <c r="AY244" i="4"/>
  <c r="AA244" i="4"/>
  <c r="AY598" i="4"/>
  <c r="AV598" i="4"/>
  <c r="AB89" i="4"/>
  <c r="AA89" i="4"/>
  <c r="AY513" i="4"/>
  <c r="AV513" i="4"/>
  <c r="AY247" i="4"/>
  <c r="AB247" i="4"/>
  <c r="AA247" i="4"/>
  <c r="AB401" i="4"/>
  <c r="AA401" i="4"/>
  <c r="AD227" i="4"/>
  <c r="AE227" i="4"/>
  <c r="AB255" i="4"/>
  <c r="AA255" i="4"/>
  <c r="AY255" i="4"/>
  <c r="AY482" i="4"/>
  <c r="AV482" i="4"/>
  <c r="BA518" i="4"/>
  <c r="AA142" i="4"/>
  <c r="AY142" i="4"/>
  <c r="AB142" i="4"/>
  <c r="AY80" i="4"/>
  <c r="AV80" i="4"/>
  <c r="AD319" i="4"/>
  <c r="AE319" i="4"/>
  <c r="CL6" i="4"/>
  <c r="CL219" i="4"/>
  <c r="AB615" i="4"/>
  <c r="AA615" i="4"/>
  <c r="BA672" i="4"/>
  <c r="AX136" i="4"/>
  <c r="AW136" i="4"/>
  <c r="AY250" i="4"/>
  <c r="AB250" i="4"/>
  <c r="AA250" i="4"/>
  <c r="AV479" i="4"/>
  <c r="AY479" i="4"/>
  <c r="AB286" i="4"/>
  <c r="AA286" i="4"/>
  <c r="BA341" i="4"/>
  <c r="BA379" i="4"/>
  <c r="AY111" i="4"/>
  <c r="AV111" i="4"/>
  <c r="CJ103" i="4"/>
  <c r="BQ103" i="4"/>
  <c r="CJ24" i="4"/>
  <c r="BQ24" i="4"/>
  <c r="BA332" i="4"/>
  <c r="CJ203" i="4"/>
  <c r="BQ203" i="4"/>
  <c r="CJ109" i="4"/>
  <c r="BQ109" i="4"/>
  <c r="AY380" i="4"/>
  <c r="AV380" i="4"/>
  <c r="AH614" i="4"/>
  <c r="AY573" i="4"/>
  <c r="AV573" i="4"/>
  <c r="CL57" i="4"/>
  <c r="CJ94" i="4"/>
  <c r="BQ94" i="4"/>
  <c r="BA686" i="4"/>
  <c r="BA70" i="4"/>
  <c r="AY70" i="4" s="1"/>
  <c r="BA50" i="4"/>
  <c r="AY385" i="4"/>
  <c r="AV385" i="4"/>
  <c r="BA227" i="4"/>
  <c r="AY227" i="4" s="1"/>
  <c r="BA210" i="4"/>
  <c r="AY210" i="4" s="1"/>
  <c r="BA295" i="4"/>
  <c r="BA396" i="4"/>
  <c r="CJ76" i="4"/>
  <c r="BQ76" i="4"/>
  <c r="BA605" i="4"/>
  <c r="AW608" i="4"/>
  <c r="AX608" i="4"/>
  <c r="AY351" i="4"/>
  <c r="AV351" i="4"/>
  <c r="AV500" i="4"/>
  <c r="AY500" i="4"/>
  <c r="AX327" i="4"/>
  <c r="AW327" i="4"/>
  <c r="AV197" i="4"/>
  <c r="AD197" i="4"/>
  <c r="AE197" i="4"/>
  <c r="CL13" i="4"/>
  <c r="BA496" i="4"/>
  <c r="BA520" i="4"/>
  <c r="CJ88" i="4"/>
  <c r="BQ88" i="4"/>
  <c r="BA554" i="4"/>
  <c r="AY189" i="4"/>
  <c r="AV189" i="4"/>
  <c r="CJ104" i="4"/>
  <c r="BQ104" i="4"/>
  <c r="AV406" i="4"/>
  <c r="AE406" i="4"/>
  <c r="AD406" i="4"/>
  <c r="AE304" i="4"/>
  <c r="AD304" i="4"/>
  <c r="AX76" i="4"/>
  <c r="AW76" i="4"/>
  <c r="BA2721" i="4"/>
  <c r="CL191" i="4"/>
  <c r="BA2376" i="4"/>
  <c r="AY574" i="4"/>
  <c r="AV574" i="4"/>
  <c r="CL136" i="4"/>
  <c r="AD263" i="4"/>
  <c r="AV263" i="4"/>
  <c r="AE263" i="4"/>
  <c r="CJ72" i="4"/>
  <c r="BQ72" i="4"/>
  <c r="CL155" i="4"/>
  <c r="BA543" i="4"/>
  <c r="BA521" i="4"/>
  <c r="BA680" i="4"/>
  <c r="BA2348" i="4"/>
  <c r="CL156" i="4"/>
  <c r="CJ64" i="4"/>
  <c r="BQ64" i="4"/>
  <c r="BA2604" i="4"/>
  <c r="BA81" i="4"/>
  <c r="CL209" i="4"/>
  <c r="BA366" i="4"/>
  <c r="AY366" i="4" s="1"/>
  <c r="BA483" i="4"/>
  <c r="CL12" i="4"/>
  <c r="BA2400" i="4"/>
  <c r="BA199" i="4"/>
  <c r="BA516" i="4"/>
  <c r="BA110" i="4"/>
  <c r="CL248" i="4"/>
  <c r="CJ61" i="4"/>
  <c r="BQ61" i="4"/>
  <c r="CJ90" i="4"/>
  <c r="BQ90" i="4"/>
  <c r="AA634" i="4"/>
  <c r="AB634" i="4"/>
  <c r="AY634" i="4"/>
  <c r="BA2546" i="4"/>
  <c r="BA56" i="4"/>
  <c r="AY56" i="4" s="1"/>
  <c r="CL19" i="4"/>
  <c r="BA2300" i="4"/>
  <c r="BA2518" i="4"/>
  <c r="CJ82" i="4"/>
  <c r="BQ82" i="4"/>
  <c r="BA505" i="4"/>
  <c r="AY407" i="4"/>
  <c r="AV407" i="4"/>
  <c r="CJ69" i="4"/>
  <c r="BQ69" i="4"/>
  <c r="BA1982" i="4"/>
  <c r="CJ29" i="4"/>
  <c r="BQ29" i="4"/>
  <c r="BA449" i="4"/>
  <c r="BA2750" i="4"/>
  <c r="CL165" i="4"/>
  <c r="AY253" i="4"/>
  <c r="AV253" i="4"/>
  <c r="BA1973" i="4"/>
  <c r="CL174" i="4"/>
  <c r="BA367" i="4"/>
  <c r="BA164" i="4"/>
  <c r="CJ68" i="4"/>
  <c r="BQ68" i="4"/>
  <c r="BA2464" i="4"/>
  <c r="BA2612" i="4"/>
  <c r="CL44" i="4"/>
  <c r="BA2044" i="4"/>
  <c r="CL218" i="4"/>
  <c r="BA83" i="4"/>
  <c r="CL113" i="4"/>
  <c r="AD27" i="4"/>
  <c r="AE27" i="4"/>
  <c r="AY595" i="4"/>
  <c r="AV595" i="4"/>
  <c r="AV284" i="4"/>
  <c r="AE284" i="4"/>
  <c r="AD284" i="4"/>
  <c r="AY624" i="4"/>
  <c r="AV624" i="4"/>
  <c r="AB603" i="4"/>
  <c r="AA603" i="4"/>
  <c r="AE160" i="4"/>
  <c r="AD160" i="4"/>
  <c r="AY466" i="4"/>
  <c r="AV466" i="4"/>
  <c r="AV447" i="4"/>
  <c r="AY447" i="4"/>
  <c r="AX565" i="4"/>
  <c r="AW565" i="4"/>
  <c r="CJ200" i="4"/>
  <c r="BQ200" i="4"/>
  <c r="CJ78" i="4"/>
  <c r="BQ78" i="4"/>
  <c r="AY121" i="4"/>
  <c r="AV121" i="4"/>
  <c r="AY478" i="4"/>
  <c r="AV478" i="4"/>
  <c r="CJ224" i="4"/>
  <c r="BQ224" i="4"/>
  <c r="CJ144" i="4"/>
  <c r="BQ144" i="4"/>
  <c r="CJ199" i="4"/>
  <c r="BQ199" i="4"/>
  <c r="AY657" i="4"/>
  <c r="AV657" i="4"/>
  <c r="AV60" i="4"/>
  <c r="AB476" i="4"/>
  <c r="AA476" i="4"/>
  <c r="AB132" i="4"/>
  <c r="AA132" i="4"/>
  <c r="AB388" i="4"/>
  <c r="AY388" i="4"/>
  <c r="AA388" i="4"/>
  <c r="AV251" i="4"/>
  <c r="AY251" i="4"/>
  <c r="AE242" i="4"/>
  <c r="AV242" i="4"/>
  <c r="AD242" i="4"/>
  <c r="AD133" i="4"/>
  <c r="AE133" i="4"/>
  <c r="AV133" i="4"/>
  <c r="BA214" i="4"/>
  <c r="AY489" i="4"/>
  <c r="AV489" i="4"/>
  <c r="BA96" i="4"/>
  <c r="AA363" i="4"/>
  <c r="AY363" i="4"/>
  <c r="AB363" i="4"/>
  <c r="AE145" i="4"/>
  <c r="AD145" i="4"/>
  <c r="AD148" i="4"/>
  <c r="AE148" i="4"/>
  <c r="AD55" i="4"/>
  <c r="AE55" i="4"/>
  <c r="BA118" i="4"/>
  <c r="BA165" i="4"/>
  <c r="BA555" i="4"/>
  <c r="AX34" i="4"/>
  <c r="AW34" i="4"/>
  <c r="AB397" i="4"/>
  <c r="AA397" i="4"/>
  <c r="AY433" i="4"/>
  <c r="AB433" i="4"/>
  <c r="AA433" i="4"/>
  <c r="AE62" i="4"/>
  <c r="AD62" i="4"/>
  <c r="BA352" i="4"/>
  <c r="AB346" i="4"/>
  <c r="AA346" i="4"/>
  <c r="AY346" i="4"/>
  <c r="AY98" i="4"/>
  <c r="AV98" i="4"/>
  <c r="AY92" i="4"/>
  <c r="AV92" i="4"/>
  <c r="AA625" i="4"/>
  <c r="AB625" i="4"/>
  <c r="AY625" i="4"/>
  <c r="AY682" i="4"/>
  <c r="AV682" i="4"/>
  <c r="AY125" i="4"/>
  <c r="AV125" i="4"/>
  <c r="AB81" i="4"/>
  <c r="AY81" i="4"/>
  <c r="AA81" i="4"/>
  <c r="AB371" i="4"/>
  <c r="AY371" i="4"/>
  <c r="AA371" i="4"/>
  <c r="AV168" i="4"/>
  <c r="AE168" i="4"/>
  <c r="AD168" i="4"/>
  <c r="BA691" i="4"/>
  <c r="AE275" i="4"/>
  <c r="AD275" i="4"/>
  <c r="BA626" i="4"/>
  <c r="CL120" i="4"/>
  <c r="CL187" i="4"/>
  <c r="BA2106" i="4"/>
  <c r="BA2033" i="4"/>
  <c r="AX343" i="4"/>
  <c r="AW343" i="4"/>
  <c r="BA567" i="4"/>
  <c r="AW531" i="4"/>
  <c r="AX531" i="4"/>
  <c r="CL148" i="4"/>
  <c r="BA195" i="4"/>
  <c r="AY195" i="4" s="1"/>
  <c r="BA59" i="4"/>
  <c r="AY59" i="4" s="1"/>
  <c r="BA62" i="4"/>
  <c r="AY62" i="4" s="1"/>
  <c r="BA2418" i="4"/>
  <c r="BA572" i="4"/>
  <c r="BA690" i="4"/>
  <c r="AY683" i="4"/>
  <c r="AV683" i="4"/>
  <c r="BA431" i="4"/>
  <c r="AY631" i="4"/>
  <c r="AV631" i="4"/>
  <c r="AY45" i="4"/>
  <c r="AV45" i="4"/>
  <c r="AX312" i="4"/>
  <c r="AW312" i="4"/>
  <c r="BA2229" i="4"/>
  <c r="BA2618" i="4"/>
  <c r="BA2490" i="4"/>
  <c r="BA480" i="4"/>
  <c r="BA2419" i="4"/>
  <c r="CL147" i="4"/>
  <c r="BA2725" i="4"/>
  <c r="BA296" i="4"/>
  <c r="BA158" i="4"/>
  <c r="AW234" i="4"/>
  <c r="AX234" i="4"/>
  <c r="BA249" i="4"/>
  <c r="AX628" i="4"/>
  <c r="AW628" i="4"/>
  <c r="AV290" i="4"/>
  <c r="AD53" i="4"/>
  <c r="AV53" i="4"/>
  <c r="AE53" i="4"/>
  <c r="CL222" i="4"/>
  <c r="BA464" i="4"/>
  <c r="BA2164" i="4"/>
  <c r="AV579" i="4"/>
  <c r="AY579" i="4"/>
  <c r="CL242" i="4"/>
  <c r="BA2016" i="4"/>
  <c r="CL71" i="4"/>
  <c r="BA145" i="4"/>
  <c r="AY145" i="4" s="1"/>
  <c r="BA2425" i="4"/>
  <c r="BA2010" i="4"/>
  <c r="BA1970" i="4"/>
  <c r="BA2391" i="4"/>
  <c r="BA2749" i="4"/>
  <c r="BA668" i="4"/>
  <c r="AV161" i="4"/>
  <c r="AE161" i="4"/>
  <c r="AD161" i="4"/>
  <c r="BA308" i="4"/>
  <c r="BA2469" i="4"/>
  <c r="BA2700" i="4"/>
  <c r="BA633" i="4"/>
  <c r="BA254" i="4"/>
  <c r="CL39" i="4"/>
  <c r="BA300" i="4"/>
  <c r="AX454" i="4"/>
  <c r="AW454" i="4"/>
  <c r="BA173" i="4"/>
  <c r="BA2311" i="4"/>
  <c r="BA662" i="4"/>
  <c r="BA444" i="4"/>
  <c r="AB180" i="4"/>
  <c r="AY180" i="4"/>
  <c r="AA180" i="4"/>
  <c r="BA177" i="4"/>
  <c r="BA2257" i="4"/>
  <c r="BA2251" i="4"/>
  <c r="CL232" i="4"/>
  <c r="BA2637" i="4"/>
  <c r="BA392" i="4"/>
  <c r="BA2331" i="4"/>
  <c r="BA2636" i="4"/>
  <c r="BA2573" i="4"/>
  <c r="BA2595" i="4"/>
  <c r="BA2222" i="4"/>
  <c r="BA418" i="4"/>
  <c r="CL250" i="4"/>
  <c r="BA64" i="4"/>
  <c r="AY64" i="4" s="1"/>
  <c r="AE22" i="4"/>
  <c r="AD22" i="4"/>
  <c r="AV22" i="4"/>
  <c r="BA325" i="4"/>
  <c r="BA2393" i="4"/>
  <c r="BA1976" i="4"/>
  <c r="BA2070" i="4"/>
  <c r="BA2402" i="4"/>
  <c r="CL18" i="4"/>
  <c r="BA2019" i="4"/>
  <c r="CL246" i="4"/>
  <c r="BA359" i="4"/>
  <c r="BA2259" i="4"/>
  <c r="BA2585" i="4"/>
  <c r="BA2416" i="4"/>
  <c r="CL172" i="4"/>
  <c r="BA650" i="4"/>
  <c r="CL106" i="4"/>
  <c r="BA2417" i="4"/>
  <c r="BA2276" i="4"/>
  <c r="BA2313" i="4"/>
  <c r="BA2330" i="4"/>
  <c r="BA2567" i="4"/>
  <c r="BA2481" i="4"/>
  <c r="BA502" i="4"/>
  <c r="BA2271" i="4"/>
  <c r="BA2174" i="4"/>
  <c r="BA2036" i="4"/>
  <c r="BA2713" i="4"/>
  <c r="CL213" i="4"/>
  <c r="BA2672" i="4"/>
  <c r="BA2241" i="4"/>
  <c r="CL139" i="4"/>
  <c r="BA2032" i="4"/>
  <c r="BA2357" i="4"/>
  <c r="CL130" i="4"/>
  <c r="BA2082" i="4"/>
  <c r="BA517" i="4"/>
  <c r="BA2217" i="4"/>
  <c r="CL87" i="4"/>
  <c r="BA593" i="4"/>
  <c r="BA2253" i="4"/>
  <c r="BA2088" i="4"/>
  <c r="AE488" i="4"/>
  <c r="AD488" i="4"/>
  <c r="CL45" i="4"/>
  <c r="BA266" i="4"/>
  <c r="BA2465" i="4"/>
  <c r="BA2227" i="4"/>
  <c r="BA2166" i="4"/>
  <c r="CL217" i="4"/>
  <c r="BA2755" i="4"/>
  <c r="BA435" i="4"/>
  <c r="BA419" i="4"/>
  <c r="BA2698" i="4"/>
  <c r="CL51" i="4"/>
  <c r="BA2664" i="4"/>
  <c r="BA2205" i="4"/>
  <c r="CL118" i="4"/>
  <c r="BA132" i="4"/>
  <c r="AY132" i="4" s="1"/>
  <c r="CL74" i="4"/>
  <c r="BA2397" i="4"/>
  <c r="BA2336" i="4"/>
  <c r="BA2234" i="4"/>
  <c r="BA2539" i="4"/>
  <c r="BA2667" i="4"/>
  <c r="BA21" i="4"/>
  <c r="BA2061" i="4"/>
  <c r="BA2232" i="4"/>
  <c r="CL181" i="4"/>
  <c r="BA474" i="4"/>
  <c r="BA2029" i="4"/>
  <c r="BA2651" i="4"/>
  <c r="CL52" i="4"/>
  <c r="BA2489" i="4"/>
  <c r="BA2521" i="4"/>
  <c r="CL8" i="4"/>
  <c r="BA2043" i="4"/>
  <c r="CL73" i="4"/>
  <c r="BA2747" i="4"/>
  <c r="BA123" i="4"/>
  <c r="AY123" i="4" s="1"/>
  <c r="BA1962" i="4"/>
  <c r="BA2421" i="4"/>
  <c r="BA2702" i="4"/>
  <c r="BA2291" i="4"/>
  <c r="BA107" i="4"/>
  <c r="BA2674" i="4"/>
  <c r="BA2064" i="4"/>
  <c r="BA2746" i="4"/>
  <c r="BA2297" i="4"/>
  <c r="CL180" i="4"/>
  <c r="CL32" i="4"/>
  <c r="BA2754" i="4"/>
  <c r="BA2458" i="4"/>
  <c r="BA408" i="4"/>
  <c r="AY408" i="4" s="1"/>
  <c r="BA2536" i="4"/>
  <c r="CL182" i="4"/>
  <c r="BA2661" i="4"/>
  <c r="BA103" i="4"/>
  <c r="BA2485" i="4"/>
  <c r="BA2373" i="4"/>
  <c r="BA2491" i="4"/>
  <c r="BA2566" i="4"/>
  <c r="CL105" i="4"/>
  <c r="BA2403" i="4"/>
  <c r="CL3" i="4"/>
  <c r="BA2666" i="4"/>
  <c r="BA2639" i="4"/>
  <c r="CL140" i="4"/>
  <c r="BA2498" i="4"/>
  <c r="AY82" i="4"/>
  <c r="AB82" i="4"/>
  <c r="AA82" i="4"/>
  <c r="AD166" i="4"/>
  <c r="AE166" i="4"/>
  <c r="AX30" i="4"/>
  <c r="AW30" i="4"/>
  <c r="AB369" i="4"/>
  <c r="AY369" i="4"/>
  <c r="AA369" i="4"/>
  <c r="CJ210" i="4"/>
  <c r="BQ210" i="4"/>
  <c r="AY677" i="4"/>
  <c r="AV677" i="4"/>
  <c r="AY535" i="4"/>
  <c r="AV535" i="4"/>
  <c r="CJ179" i="4"/>
  <c r="BQ179" i="4"/>
  <c r="AE99" i="4"/>
  <c r="AV99" i="4"/>
  <c r="AD99" i="4"/>
  <c r="AX509" i="4"/>
  <c r="AW509" i="4"/>
  <c r="CJ188" i="4"/>
  <c r="BQ188" i="4"/>
  <c r="CJ85" i="4"/>
  <c r="BQ85" i="4"/>
  <c r="AV528" i="4"/>
  <c r="AY528" i="4"/>
  <c r="AA709" i="4"/>
  <c r="AY33" i="4"/>
  <c r="AV241" i="4"/>
  <c r="AX390" i="4"/>
  <c r="AA364" i="4"/>
  <c r="AB364" i="4"/>
  <c r="AA79" i="4"/>
  <c r="AB79" i="4"/>
  <c r="AY79" i="4"/>
  <c r="AV213" i="4"/>
  <c r="AY621" i="4"/>
  <c r="AA621" i="4"/>
  <c r="AB621" i="4"/>
  <c r="AY587" i="4"/>
  <c r="AV587" i="4"/>
  <c r="AV257" i="4"/>
  <c r="AE257" i="4"/>
  <c r="AD257" i="4"/>
  <c r="AB465" i="4"/>
  <c r="AA465" i="4"/>
  <c r="AD163" i="4"/>
  <c r="AE163" i="4"/>
  <c r="AV163" i="4"/>
  <c r="AB101" i="4"/>
  <c r="AA101" i="4"/>
  <c r="AY101" i="4"/>
  <c r="AB268" i="4"/>
  <c r="AY268" i="4"/>
  <c r="AA268" i="4"/>
  <c r="AV216" i="4"/>
  <c r="AE216" i="4"/>
  <c r="AD216" i="4"/>
  <c r="AV210" i="4"/>
  <c r="AD210" i="4"/>
  <c r="AE210" i="4"/>
  <c r="AV326" i="4"/>
  <c r="AY326" i="4"/>
  <c r="AA116" i="4"/>
  <c r="AB116" i="4"/>
  <c r="AB376" i="4"/>
  <c r="AA376" i="4"/>
  <c r="AY398" i="4"/>
  <c r="AV398" i="4"/>
  <c r="AX317" i="4"/>
  <c r="AW317" i="4"/>
  <c r="AY368" i="4"/>
  <c r="AB368" i="4"/>
  <c r="AA368" i="4"/>
  <c r="AY481" i="4"/>
  <c r="AV481" i="4"/>
  <c r="AY594" i="4"/>
  <c r="AV594" i="4"/>
  <c r="AV507" i="4"/>
  <c r="AY507" i="4"/>
  <c r="AY229" i="4"/>
  <c r="AB229" i="4"/>
  <c r="AA229" i="4"/>
  <c r="AB245" i="4"/>
  <c r="AA245" i="4"/>
  <c r="AY245" i="4"/>
  <c r="AE85" i="4"/>
  <c r="AD85" i="4"/>
  <c r="BA2523" i="4"/>
  <c r="AV299" i="4"/>
  <c r="AY299" i="4"/>
  <c r="BA72" i="4"/>
  <c r="AY72" i="4" s="1"/>
  <c r="AE187" i="4"/>
  <c r="AD187" i="4"/>
  <c r="AV187" i="4"/>
  <c r="AV562" i="4"/>
  <c r="AY562" i="4"/>
  <c r="AX694" i="4"/>
  <c r="AW694" i="4"/>
  <c r="AY44" i="4"/>
  <c r="AB323" i="4"/>
  <c r="AA323" i="4"/>
  <c r="BA2533" i="4"/>
  <c r="AY473" i="4"/>
  <c r="AV473" i="4"/>
  <c r="AV298" i="4"/>
  <c r="AD298" i="4"/>
  <c r="AE298" i="4"/>
  <c r="BA2049" i="4"/>
  <c r="AY635" i="4"/>
  <c r="AV635" i="4"/>
  <c r="BA2386" i="4"/>
  <c r="AV532" i="4"/>
  <c r="AY532" i="4"/>
  <c r="AV90" i="4"/>
  <c r="AY90" i="4"/>
  <c r="AV693" i="4"/>
  <c r="AY693" i="4"/>
  <c r="AY687" i="4"/>
  <c r="AV687" i="4"/>
  <c r="AY495" i="4"/>
  <c r="AV495" i="4"/>
  <c r="AW336" i="4"/>
  <c r="AX336" i="4"/>
  <c r="AE86" i="4"/>
  <c r="AD86" i="4"/>
  <c r="AV86" i="4"/>
  <c r="AD324" i="4"/>
  <c r="AE324" i="4"/>
  <c r="CJ154" i="4"/>
  <c r="BQ154" i="4"/>
  <c r="CJ184" i="4"/>
  <c r="BQ184" i="4"/>
  <c r="CJ134" i="4"/>
  <c r="BQ134" i="4"/>
  <c r="BA114" i="4"/>
  <c r="AY501" i="4"/>
  <c r="BA334" i="4"/>
  <c r="BA218" i="4"/>
  <c r="AY218" i="4" s="1"/>
  <c r="AD39" i="4"/>
  <c r="AE39" i="4"/>
  <c r="AX386" i="4"/>
  <c r="AW386" i="4"/>
  <c r="CJ177" i="4"/>
  <c r="BQ177" i="4"/>
  <c r="AW604" i="4"/>
  <c r="AX604" i="4"/>
  <c r="AY613" i="4"/>
  <c r="AV613" i="4"/>
  <c r="AW679" i="4"/>
  <c r="AX679" i="4"/>
  <c r="AV52" i="4"/>
  <c r="AE52" i="4"/>
  <c r="AD52" i="4"/>
  <c r="AD294" i="4"/>
  <c r="AE294" i="4"/>
  <c r="AV294" i="4"/>
  <c r="AY292" i="4"/>
  <c r="AV292" i="4"/>
  <c r="AV212" i="4"/>
  <c r="AY212" i="4"/>
  <c r="AY424" i="4"/>
  <c r="AV424" i="4"/>
  <c r="AV354" i="4"/>
  <c r="AY354" i="4"/>
  <c r="BA1992" i="4"/>
  <c r="CJ84" i="4"/>
  <c r="BQ84" i="4"/>
  <c r="BA1964" i="4"/>
  <c r="CJ111" i="4"/>
  <c r="BQ111" i="4"/>
  <c r="BA470" i="4"/>
  <c r="BA2663" i="4"/>
  <c r="CJ48" i="4"/>
  <c r="BQ48" i="4"/>
  <c r="BA397" i="4"/>
  <c r="AY397" i="4" s="1"/>
  <c r="AY526" i="4"/>
  <c r="AV526" i="4"/>
  <c r="AW577" i="4"/>
  <c r="AX577" i="4"/>
  <c r="AY68" i="4"/>
  <c r="AV68" i="4"/>
  <c r="AV94" i="4"/>
  <c r="AD94" i="4"/>
  <c r="AE94" i="4"/>
  <c r="AX519" i="4"/>
  <c r="AW519" i="4"/>
  <c r="AX75" i="4"/>
  <c r="AW75" i="4"/>
  <c r="CJ212" i="4"/>
  <c r="BQ212" i="4"/>
  <c r="AY689" i="4"/>
  <c r="AV689" i="4"/>
  <c r="AY671" i="4"/>
  <c r="AV671" i="4"/>
  <c r="BA2171" i="4"/>
  <c r="CJ41" i="4"/>
  <c r="BQ41" i="4"/>
  <c r="CJ114" i="4"/>
  <c r="BQ114" i="4"/>
  <c r="AY414" i="4"/>
  <c r="AV414" i="4"/>
  <c r="AY313" i="4"/>
  <c r="AV313" i="4"/>
  <c r="BA2242" i="4"/>
  <c r="AV515" i="4"/>
  <c r="AY515" i="4"/>
  <c r="BA620" i="4"/>
  <c r="AV112" i="4"/>
  <c r="AD112" i="4"/>
  <c r="AE112" i="4"/>
  <c r="AY233" i="4"/>
  <c r="AV233" i="4"/>
  <c r="AE140" i="4"/>
  <c r="AV140" i="4"/>
  <c r="AD140" i="4"/>
  <c r="CJ23" i="4"/>
  <c r="BQ23" i="4"/>
  <c r="AY666" i="4"/>
  <c r="AV666" i="4"/>
  <c r="BA324" i="4"/>
  <c r="AY324" i="4" s="1"/>
  <c r="CJ240" i="4"/>
  <c r="BQ240" i="4"/>
  <c r="AX120" i="4"/>
  <c r="AW120" i="4"/>
  <c r="BA2063" i="4"/>
  <c r="BA119" i="4"/>
  <c r="AY362" i="4"/>
  <c r="CJ129" i="4"/>
  <c r="BQ129" i="4"/>
  <c r="AY636" i="4"/>
  <c r="AV636" i="4"/>
  <c r="AY486" i="4"/>
  <c r="AV486" i="4"/>
  <c r="AY622" i="4"/>
  <c r="AV622" i="4"/>
  <c r="AY561" i="4"/>
  <c r="AV561" i="4"/>
  <c r="BA2610" i="4"/>
  <c r="CJ135" i="4"/>
  <c r="BQ135" i="4"/>
  <c r="AY274" i="4"/>
  <c r="AV274" i="4"/>
  <c r="CJ221" i="4"/>
  <c r="BQ221" i="4"/>
  <c r="CJ75" i="4"/>
  <c r="BQ75" i="4"/>
  <c r="AV673" i="4"/>
  <c r="AY673" i="4"/>
  <c r="CJ231" i="4"/>
  <c r="BQ231" i="4"/>
  <c r="BA2707" i="4"/>
  <c r="CJ168" i="4"/>
  <c r="BQ168" i="4"/>
  <c r="BA592" i="4"/>
  <c r="CJ239" i="4"/>
  <c r="BQ239" i="4"/>
  <c r="AY49" i="4"/>
  <c r="AV49" i="4"/>
  <c r="BA2280" i="4"/>
  <c r="AY289" i="4"/>
  <c r="AV289" i="4"/>
  <c r="BA2697" i="4"/>
  <c r="BA499" i="4"/>
  <c r="CJ160" i="4"/>
  <c r="BQ160" i="4"/>
  <c r="BA2255" i="4"/>
  <c r="CJ152" i="4"/>
  <c r="BQ152" i="4"/>
  <c r="AV467" i="4"/>
  <c r="AY467" i="4"/>
  <c r="CJ238" i="4"/>
  <c r="BQ238" i="4"/>
  <c r="CJ97" i="4"/>
  <c r="BQ97" i="4"/>
  <c r="BA2196" i="4"/>
  <c r="BA2658" i="4"/>
  <c r="BA2630" i="4"/>
  <c r="CJ119" i="4"/>
  <c r="BQ119" i="4"/>
  <c r="CJ197" i="4"/>
  <c r="BQ197" i="4"/>
  <c r="AY646" i="4"/>
  <c r="AV646" i="4"/>
  <c r="CJ186" i="4"/>
  <c r="BQ186" i="4"/>
  <c r="CJ237" i="4"/>
  <c r="BQ237" i="4"/>
  <c r="CJ5" i="4"/>
  <c r="BQ5" i="4"/>
  <c r="CJ112" i="4"/>
  <c r="BQ112" i="4"/>
  <c r="BA2358" i="4"/>
  <c r="AY700" i="4"/>
  <c r="AV700" i="4"/>
  <c r="BA2632" i="4"/>
  <c r="CJ62" i="4"/>
  <c r="BQ62" i="4"/>
  <c r="CJ35" i="4"/>
  <c r="BQ35" i="4"/>
  <c r="AY344" i="4"/>
  <c r="AV344" i="4"/>
  <c r="AB122" i="4"/>
  <c r="AY122" i="4"/>
  <c r="AA122" i="4"/>
  <c r="AY475" i="4"/>
  <c r="AV475" i="4"/>
  <c r="AY490" i="4"/>
  <c r="AV490" i="4"/>
  <c r="AY701" i="4"/>
  <c r="AV701" i="4"/>
  <c r="CJ110" i="4"/>
  <c r="BQ110" i="4"/>
  <c r="CJ124" i="4"/>
  <c r="BQ124" i="4"/>
  <c r="BQ230" i="4"/>
  <c r="CJ230" i="4"/>
  <c r="AV582" i="4"/>
  <c r="AY582" i="4"/>
  <c r="AY709" i="4"/>
  <c r="AY54" i="4"/>
  <c r="AA54" i="4"/>
  <c r="AB54" i="4"/>
  <c r="AB119" i="4"/>
  <c r="AY119" i="4"/>
  <c r="AA119" i="4"/>
  <c r="AB181" i="4"/>
  <c r="AA181" i="4"/>
  <c r="AB104" i="4"/>
  <c r="AA104" i="4"/>
  <c r="AY104" i="4"/>
  <c r="AV556" i="4"/>
  <c r="AY556" i="4"/>
  <c r="AA359" i="4"/>
  <c r="AB359" i="4"/>
  <c r="AY359" i="4"/>
  <c r="AY207" i="4"/>
  <c r="AA207" i="4"/>
  <c r="AB207" i="4"/>
  <c r="AD430" i="4"/>
  <c r="AV430" i="4"/>
  <c r="AE430" i="4"/>
  <c r="AV477" i="4"/>
  <c r="AD477" i="4"/>
  <c r="AE477" i="4"/>
  <c r="BA557" i="4"/>
  <c r="BA330" i="4"/>
  <c r="AY330" i="4" s="1"/>
  <c r="AY334" i="4"/>
  <c r="AB334" i="4"/>
  <c r="AA334" i="4"/>
  <c r="AY258" i="4"/>
  <c r="AB258" i="4"/>
  <c r="AA258" i="4"/>
  <c r="AW522" i="4"/>
  <c r="AX522" i="4"/>
  <c r="AY492" i="4"/>
  <c r="AV492" i="4"/>
  <c r="AV108" i="4"/>
  <c r="AD108" i="4"/>
  <c r="AE108" i="4"/>
  <c r="AD167" i="4"/>
  <c r="AE167" i="4"/>
  <c r="BA271" i="4"/>
  <c r="AV130" i="4"/>
  <c r="AD130" i="4"/>
  <c r="AE130" i="4"/>
  <c r="AY48" i="4"/>
  <c r="AB48" i="4"/>
  <c r="AA48" i="4"/>
  <c r="AA42" i="4"/>
  <c r="AB42" i="4"/>
  <c r="AY42" i="4"/>
  <c r="AB235" i="4"/>
  <c r="AA235" i="4"/>
  <c r="AY235" i="4"/>
  <c r="AE61" i="4"/>
  <c r="AV61" i="4"/>
  <c r="AD61" i="4"/>
  <c r="AB300" i="4"/>
  <c r="AY300" i="4"/>
  <c r="AA300" i="4"/>
  <c r="AB138" i="4"/>
  <c r="AA138" i="4"/>
  <c r="AE176" i="4"/>
  <c r="AD176" i="4"/>
  <c r="AV176" i="4"/>
  <c r="AD69" i="4"/>
  <c r="AE69" i="4"/>
  <c r="AV69" i="4"/>
  <c r="AY676" i="4"/>
  <c r="AV676" i="4"/>
  <c r="AY660" i="4"/>
  <c r="AV660" i="4"/>
  <c r="AV228" i="4"/>
  <c r="AY228" i="4"/>
  <c r="AW46" i="4"/>
  <c r="AX46" i="4"/>
  <c r="AD117" i="4"/>
  <c r="AV117" i="4"/>
  <c r="AE117" i="4"/>
  <c r="AB25" i="4"/>
  <c r="AY25" i="4"/>
  <c r="AA25" i="4"/>
  <c r="AY580" i="4"/>
  <c r="AV580" i="4"/>
  <c r="AY143" i="4"/>
  <c r="AV143" i="4"/>
  <c r="AY281" i="4"/>
  <c r="AV281" i="4"/>
  <c r="AE190" i="4"/>
  <c r="AV190" i="4"/>
  <c r="AD190" i="4"/>
  <c r="BA2649" i="4"/>
  <c r="AV378" i="4"/>
  <c r="AY378" i="4"/>
  <c r="BA2483" i="4"/>
  <c r="BA465" i="4"/>
  <c r="AY465" i="4" s="1"/>
  <c r="AV159" i="4"/>
  <c r="AY159" i="4"/>
  <c r="AY267" i="4"/>
  <c r="AV267" i="4"/>
  <c r="AV602" i="4"/>
  <c r="AV432" i="4"/>
  <c r="AH617" i="4"/>
  <c r="BA2362" i="4"/>
  <c r="CL96" i="4"/>
  <c r="CL33" i="4"/>
  <c r="CL102" i="4"/>
  <c r="BA387" i="4"/>
  <c r="BA591" i="4"/>
  <c r="BA2140" i="4"/>
  <c r="BA78" i="4"/>
  <c r="AX692" i="4"/>
  <c r="AW692" i="4"/>
  <c r="AD72" i="4"/>
  <c r="AE72" i="4"/>
  <c r="AV72" i="4"/>
  <c r="BA665" i="4"/>
  <c r="BA2680" i="4"/>
  <c r="BA1975" i="4"/>
  <c r="BA2528" i="4"/>
  <c r="CL192" i="4"/>
  <c r="BA487" i="4"/>
  <c r="BA2504" i="4"/>
  <c r="BA461" i="4"/>
  <c r="BA345" i="4"/>
  <c r="AY553" i="4"/>
  <c r="AV553" i="4"/>
  <c r="AV222" i="4"/>
  <c r="AE222" i="4"/>
  <c r="AD222" i="4"/>
  <c r="BA1954" i="4"/>
  <c r="CL247" i="4"/>
  <c r="BA2593" i="4"/>
  <c r="BA471" i="4"/>
  <c r="CL146" i="4"/>
  <c r="BA618" i="4"/>
  <c r="BA2512" i="4"/>
  <c r="BA2673" i="4"/>
  <c r="BA319" i="4"/>
  <c r="BA1993" i="4"/>
  <c r="BA550" i="4"/>
  <c r="BA181" i="4"/>
  <c r="AY181" i="4" s="1"/>
  <c r="BA2265" i="4"/>
  <c r="BA85" i="4"/>
  <c r="AY85" i="4" s="1"/>
  <c r="CL151" i="4"/>
  <c r="BA350" i="4"/>
  <c r="BA179" i="4"/>
  <c r="BA548" i="4"/>
  <c r="BA260" i="4"/>
  <c r="BA131" i="4"/>
  <c r="AY273" i="4"/>
  <c r="AA273" i="4"/>
  <c r="AB273" i="4"/>
  <c r="AY540" i="4"/>
  <c r="AV540" i="4"/>
  <c r="BA2488" i="4"/>
  <c r="BA2274" i="4"/>
  <c r="BA2555" i="4"/>
  <c r="CL10" i="4"/>
  <c r="AW649" i="4"/>
  <c r="AX649" i="4"/>
  <c r="BA644" i="4"/>
  <c r="AV88" i="4"/>
  <c r="AE88" i="4"/>
  <c r="AD88" i="4"/>
  <c r="BA2175" i="4"/>
  <c r="BA2189" i="4"/>
  <c r="BA2319" i="4"/>
  <c r="BA335" i="4"/>
  <c r="AV149" i="4"/>
  <c r="AY149" i="4"/>
  <c r="BA89" i="4"/>
  <c r="AY89" i="4" s="1"/>
  <c r="BA539" i="4"/>
  <c r="BA488" i="4"/>
  <c r="AY488" i="4" s="1"/>
  <c r="AY514" i="4"/>
  <c r="AV514" i="4"/>
  <c r="BA639" i="4"/>
  <c r="BA2714" i="4"/>
  <c r="BA2629" i="4"/>
  <c r="BA322" i="4"/>
  <c r="BA283" i="4"/>
  <c r="BA2388" i="4"/>
  <c r="BA2559" i="4"/>
  <c r="BA134" i="4"/>
  <c r="CL83" i="4"/>
  <c r="BA559" i="4"/>
  <c r="BA183" i="4"/>
  <c r="AX669" i="4"/>
  <c r="AW669" i="4"/>
  <c r="BA2298" i="4"/>
  <c r="BA2132" i="4"/>
  <c r="BA2090" i="4"/>
  <c r="BA2370" i="4"/>
  <c r="CL183" i="4"/>
  <c r="BA2103" i="4"/>
  <c r="BA2623" i="4"/>
  <c r="BA2735" i="4"/>
  <c r="BA2344" i="4"/>
  <c r="CL50" i="4"/>
  <c r="CL14" i="4"/>
  <c r="BA2463" i="4"/>
  <c r="BA2086" i="4"/>
  <c r="BA2461" i="4"/>
  <c r="AY542" i="4"/>
  <c r="AV542" i="4"/>
  <c r="BA2339" i="4"/>
  <c r="CL142" i="4"/>
  <c r="BA2736" i="4"/>
  <c r="BA2216" i="4"/>
  <c r="BA2688" i="4"/>
  <c r="BA1990" i="4"/>
  <c r="BA2582" i="4"/>
  <c r="BA698" i="4"/>
  <c r="AY315" i="4"/>
  <c r="AV315" i="4"/>
  <c r="BA2719" i="4"/>
  <c r="BA127" i="4"/>
  <c r="AY127" i="4" s="1"/>
  <c r="BA2039" i="4"/>
  <c r="BA2151" i="4"/>
  <c r="CL121" i="4"/>
  <c r="BA2569" i="4"/>
  <c r="BA1988" i="4"/>
  <c r="BA2195" i="4"/>
  <c r="CL99" i="4"/>
  <c r="BA2740" i="4"/>
  <c r="BA2692" i="4"/>
  <c r="CL145" i="4"/>
  <c r="BA2141" i="4"/>
  <c r="CL20" i="4"/>
  <c r="CL54" i="4"/>
  <c r="BA2408" i="4"/>
  <c r="BA2288" i="4"/>
  <c r="CL137" i="4"/>
  <c r="BA1958" i="4"/>
  <c r="CL216" i="4"/>
  <c r="CL153" i="4"/>
  <c r="AY529" i="4"/>
  <c r="AV529" i="4"/>
  <c r="BA2117" i="4"/>
  <c r="BA113" i="4"/>
  <c r="AY113" i="4" s="1"/>
  <c r="BA2261" i="4"/>
  <c r="CL123" i="4"/>
  <c r="BA2581" i="4"/>
  <c r="BA215" i="4"/>
  <c r="AY215" i="4" s="1"/>
  <c r="BA2167" i="4"/>
  <c r="BA2654" i="4"/>
  <c r="BA527" i="4"/>
  <c r="BA2118" i="4"/>
  <c r="BA2718" i="4"/>
  <c r="CL202" i="4"/>
  <c r="CL25" i="4"/>
  <c r="BA2078" i="4"/>
  <c r="BA2724" i="4"/>
  <c r="BA2177" i="4"/>
  <c r="BA2188" i="4"/>
  <c r="BA2260" i="4"/>
  <c r="BA497" i="4"/>
  <c r="BA2149" i="4"/>
  <c r="BA365" i="4"/>
  <c r="AY365" i="4" s="1"/>
  <c r="BA436" i="4"/>
  <c r="CL60" i="4"/>
  <c r="CL131" i="4"/>
  <c r="CL98" i="4"/>
  <c r="CL92" i="4"/>
  <c r="CL225" i="4"/>
  <c r="BA2084" i="4"/>
  <c r="CL47" i="4"/>
  <c r="CL138" i="4"/>
  <c r="BA2200" i="4"/>
  <c r="CL95" i="4"/>
  <c r="BA678" i="4"/>
  <c r="AW87" i="4"/>
  <c r="AX87" i="4"/>
  <c r="BA2432" i="4"/>
  <c r="CL125" i="4"/>
  <c r="BA2122" i="4"/>
  <c r="BA331" i="4"/>
  <c r="CL170" i="4"/>
  <c r="BA2218" i="4"/>
  <c r="BA2173" i="4"/>
  <c r="BA2452" i="4"/>
  <c r="BA221" i="4"/>
  <c r="BA564" i="4"/>
  <c r="BA178" i="4"/>
  <c r="AY178" i="4" s="1"/>
  <c r="CL132" i="4"/>
  <c r="CL42" i="4"/>
  <c r="CL141" i="4"/>
  <c r="AB265" i="4"/>
  <c r="AA265" i="4"/>
  <c r="AY265" i="4"/>
  <c r="AE198" i="4"/>
  <c r="AV198" i="4"/>
  <c r="AD198" i="4"/>
  <c r="AB95" i="4"/>
  <c r="AY95" i="4"/>
  <c r="AA95" i="4"/>
  <c r="AV337" i="4"/>
  <c r="AD337" i="4"/>
  <c r="AE337" i="4"/>
  <c r="AV226" i="4"/>
  <c r="AE226" i="4"/>
  <c r="AD226" i="4"/>
  <c r="AA124" i="4"/>
  <c r="AB124" i="4"/>
  <c r="AV147" i="4"/>
  <c r="AD147" i="4"/>
  <c r="AE147" i="4"/>
  <c r="CJ128" i="4"/>
  <c r="BQ128" i="4"/>
  <c r="AY533" i="4"/>
  <c r="AV533" i="4"/>
  <c r="AY348" i="4"/>
  <c r="AV348" i="4"/>
  <c r="AB186" i="4"/>
  <c r="AA186" i="4"/>
  <c r="AY186" i="4"/>
  <c r="AB402" i="4"/>
  <c r="AY402" i="4"/>
  <c r="AA402" i="4"/>
  <c r="AB501" i="4"/>
  <c r="AA501" i="4"/>
  <c r="AY426" i="4"/>
  <c r="AV426" i="4"/>
  <c r="AD66" i="4"/>
  <c r="AV66" i="4"/>
  <c r="AE66" i="4"/>
  <c r="AY305" i="4"/>
  <c r="AA305" i="4"/>
  <c r="AB305" i="4"/>
  <c r="AV302" i="4"/>
  <c r="AD302" i="4"/>
  <c r="AE302" i="4"/>
  <c r="AV27" i="4"/>
  <c r="AY654" i="4"/>
  <c r="AV654" i="4"/>
  <c r="AV445" i="4"/>
  <c r="AY445" i="4"/>
  <c r="AA303" i="4"/>
  <c r="AB303" i="4"/>
  <c r="AY303" i="4"/>
  <c r="AW403" i="4"/>
  <c r="AX403" i="4"/>
  <c r="AV462" i="4"/>
  <c r="AY462" i="4"/>
  <c r="AD205" i="4"/>
  <c r="AE205" i="4"/>
  <c r="AV205" i="4"/>
  <c r="AE455" i="4"/>
  <c r="AD455" i="4"/>
  <c r="AW270" i="4"/>
  <c r="AX270" i="4"/>
  <c r="AY372" i="4"/>
  <c r="AV372" i="4"/>
  <c r="AX652" i="4"/>
  <c r="AW652" i="4"/>
  <c r="AV441" i="4"/>
  <c r="AY441" i="4"/>
  <c r="AV127" i="4"/>
  <c r="AD127" i="4"/>
  <c r="AE127" i="4"/>
  <c r="AB220" i="4"/>
  <c r="AA220" i="4"/>
  <c r="AY220" i="4"/>
  <c r="AW575" i="4"/>
  <c r="AX575" i="4"/>
  <c r="AV314" i="4"/>
  <c r="AY314" i="4"/>
  <c r="AV77" i="4"/>
  <c r="AD77" i="4"/>
  <c r="AE77" i="4"/>
  <c r="AB552" i="4"/>
  <c r="AY552" i="4"/>
  <c r="AA552" i="4"/>
  <c r="AB71" i="4"/>
  <c r="AA71" i="4"/>
  <c r="AV563" i="4"/>
  <c r="AY563" i="4"/>
  <c r="AY546" i="4"/>
  <c r="AV546" i="4"/>
  <c r="AV231" i="4"/>
  <c r="AY231" i="4"/>
  <c r="AB144" i="4"/>
  <c r="AA144" i="4"/>
  <c r="AY144" i="4"/>
  <c r="AE420" i="4"/>
  <c r="AV420" i="4"/>
  <c r="AE40" i="4"/>
  <c r="AD40" i="4"/>
  <c r="AV40" i="4"/>
  <c r="AY702" i="4"/>
  <c r="AV702" i="4"/>
  <c r="AW391" i="4"/>
  <c r="AX391" i="4"/>
  <c r="AD73" i="4"/>
  <c r="AV73" i="4"/>
  <c r="AE73" i="4"/>
  <c r="AY208" i="4"/>
  <c r="AV208" i="4"/>
  <c r="AE156" i="4"/>
  <c r="AD156" i="4"/>
  <c r="CJ150" i="4"/>
  <c r="BQ150" i="4"/>
  <c r="CJ80" i="4"/>
  <c r="BQ80" i="4"/>
  <c r="AX443" i="4"/>
  <c r="AW443" i="4"/>
  <c r="AW610" i="4"/>
  <c r="AX610" i="4"/>
  <c r="AY193" i="4"/>
  <c r="AB193" i="4"/>
  <c r="AA193" i="4"/>
  <c r="AY629" i="4"/>
  <c r="AV629" i="4"/>
  <c r="AY523" i="4"/>
  <c r="AV523" i="4"/>
  <c r="AY620" i="4"/>
  <c r="AA620" i="4"/>
  <c r="AB620" i="4"/>
  <c r="CJ249" i="4"/>
  <c r="BQ249" i="4"/>
  <c r="CJ108" i="4"/>
  <c r="BQ108" i="4"/>
  <c r="AY494" i="4"/>
  <c r="AV494" i="4"/>
  <c r="AV706" i="4"/>
  <c r="AY706" i="4"/>
  <c r="AB612" i="4"/>
  <c r="AA612" i="4"/>
  <c r="AV511" i="4"/>
  <c r="AY511" i="4"/>
  <c r="AY404" i="4"/>
  <c r="AV404" i="4"/>
  <c r="AV262" i="4"/>
  <c r="AE262" i="4"/>
  <c r="AD262" i="4"/>
  <c r="AE342" i="4"/>
  <c r="AD342" i="4"/>
  <c r="AV342" i="4"/>
  <c r="AY41" i="4"/>
  <c r="AV41" i="4"/>
  <c r="AY448" i="4"/>
  <c r="AV448" i="4"/>
  <c r="AY282" i="4"/>
  <c r="AV282" i="4"/>
  <c r="CJ26" i="4"/>
  <c r="BQ26" i="4"/>
  <c r="AY661" i="4"/>
  <c r="AV661" i="4"/>
  <c r="AW347" i="4"/>
  <c r="AX347" i="4"/>
  <c r="AE194" i="4"/>
  <c r="AV194" i="4"/>
  <c r="AD194" i="4"/>
  <c r="AX31" i="4"/>
  <c r="AW31" i="4"/>
  <c r="AD321" i="4"/>
  <c r="AE321" i="4"/>
  <c r="AV321" i="4"/>
  <c r="CJ81" i="4"/>
  <c r="BQ81" i="4"/>
  <c r="AV23" i="4"/>
  <c r="AE23" i="4"/>
  <c r="AD23" i="4"/>
  <c r="AY504" i="4"/>
  <c r="AV504" i="4"/>
  <c r="AD330" i="4"/>
  <c r="AE330" i="4"/>
  <c r="AV330" i="4"/>
  <c r="AY202" i="4"/>
  <c r="AV202" i="4"/>
  <c r="AE64" i="4"/>
  <c r="AD64" i="4"/>
  <c r="AV64" i="4"/>
  <c r="BA2683" i="4"/>
  <c r="BA455" i="4"/>
  <c r="AY455" i="4" s="1"/>
  <c r="BA248" i="4"/>
  <c r="CJ162" i="4"/>
  <c r="BQ162" i="4"/>
  <c r="BA116" i="4"/>
  <c r="AY116" i="4" s="1"/>
  <c r="AD408" i="4"/>
  <c r="AE408" i="4"/>
  <c r="AV408" i="4"/>
  <c r="AY370" i="4"/>
  <c r="AV370" i="4"/>
  <c r="AB106" i="4"/>
  <c r="AA106" i="4"/>
  <c r="AY612" i="4"/>
  <c r="AD152" i="4"/>
  <c r="AV152" i="4"/>
  <c r="AE152" i="4"/>
  <c r="AW641" i="4"/>
  <c r="AX641" i="4"/>
  <c r="CJ70" i="4"/>
  <c r="BQ70" i="4"/>
  <c r="CJ223" i="4"/>
  <c r="BQ223" i="4"/>
  <c r="CJ107" i="4"/>
  <c r="BQ107" i="4"/>
  <c r="CJ93" i="4"/>
  <c r="BQ93" i="4"/>
  <c r="AY697" i="4"/>
  <c r="AV697" i="4"/>
  <c r="CJ37" i="4"/>
  <c r="BQ37" i="4"/>
  <c r="BA2647" i="4"/>
  <c r="BA2022" i="4"/>
  <c r="BA2621" i="4"/>
  <c r="CJ193" i="4"/>
  <c r="BQ193" i="4"/>
  <c r="CJ56" i="4"/>
  <c r="BQ56" i="4"/>
  <c r="BA32" i="4"/>
  <c r="CJ161" i="4"/>
  <c r="BQ161" i="4"/>
  <c r="BA664" i="4"/>
  <c r="BA2006" i="4"/>
  <c r="BA2741" i="4"/>
  <c r="BA2369" i="4"/>
  <c r="CJ196" i="4"/>
  <c r="BQ196" i="4"/>
  <c r="AY512" i="4"/>
  <c r="AV512" i="4"/>
  <c r="BA2302" i="4"/>
  <c r="AY640" i="4"/>
  <c r="AV640" i="4"/>
  <c r="AY643" i="4"/>
  <c r="AV643" i="4"/>
  <c r="AV458" i="4"/>
  <c r="AY458" i="4"/>
  <c r="BA148" i="4"/>
  <c r="AY148" i="4" s="1"/>
  <c r="BA2176" i="4"/>
  <c r="CJ166" i="4"/>
  <c r="BQ166" i="4"/>
  <c r="AV571" i="4"/>
  <c r="AY571" i="4"/>
  <c r="AY524" i="4"/>
  <c r="AV524" i="4"/>
  <c r="CJ30" i="4"/>
  <c r="BQ30" i="4"/>
  <c r="CJ117" i="4"/>
  <c r="BQ117" i="4"/>
  <c r="CJ58" i="4"/>
  <c r="BQ58" i="4"/>
  <c r="CJ178" i="4"/>
  <c r="BQ178" i="4"/>
  <c r="CJ175" i="4"/>
  <c r="BQ175" i="4"/>
  <c r="BA2690" i="4"/>
  <c r="BA2732" i="4"/>
  <c r="CJ234" i="4"/>
  <c r="BQ234" i="4"/>
  <c r="BA2299" i="4"/>
  <c r="BA2020" i="4"/>
  <c r="CJ205" i="4"/>
  <c r="BQ205" i="4"/>
  <c r="CJ63" i="4"/>
  <c r="BQ63" i="4"/>
  <c r="BA2154" i="4"/>
  <c r="AY280" i="4"/>
  <c r="AV280" i="4"/>
  <c r="AY703" i="4"/>
  <c r="AV703" i="4"/>
  <c r="AV581" i="4"/>
  <c r="AY581" i="4"/>
  <c r="AY547" i="4"/>
  <c r="AV547" i="4"/>
  <c r="BA2633" i="4"/>
  <c r="CJ241" i="4"/>
  <c r="BQ241" i="4"/>
  <c r="AV667" i="4"/>
  <c r="AY667" i="4"/>
  <c r="CJ7" i="4"/>
  <c r="BQ7" i="4"/>
  <c r="BA2027" i="4"/>
  <c r="CJ27" i="4"/>
  <c r="BQ27" i="4"/>
  <c r="AW381" i="4"/>
  <c r="AX381" i="4"/>
  <c r="CJ158" i="4"/>
  <c r="BQ158" i="4"/>
  <c r="BQ201" i="4"/>
  <c r="CJ201" i="4"/>
  <c r="AY356" i="4"/>
  <c r="AV356" i="4"/>
  <c r="AX191" i="4"/>
  <c r="AW191" i="4"/>
  <c r="AB310" i="4"/>
  <c r="AA310" i="4"/>
  <c r="AY310" i="4"/>
  <c r="AY566" i="4"/>
  <c r="AV566" i="4"/>
  <c r="AY586" i="4"/>
  <c r="AV586" i="4"/>
  <c r="AV91" i="4"/>
  <c r="AY91" i="4"/>
  <c r="AY425" i="4"/>
  <c r="AV425" i="4"/>
  <c r="AY538" i="4"/>
  <c r="AV538" i="4"/>
  <c r="AE200" i="4"/>
  <c r="AD200" i="4"/>
  <c r="AV200" i="4"/>
  <c r="CJ100" i="4"/>
  <c r="BQ100" i="4"/>
  <c r="CJ67" i="4"/>
  <c r="BQ67" i="4"/>
  <c r="AV209" i="4"/>
  <c r="AY209" i="4"/>
  <c r="AV129" i="4"/>
  <c r="AB123" i="4"/>
  <c r="AA123" i="4"/>
  <c r="AY78" i="4"/>
  <c r="AB78" i="4"/>
  <c r="AA78" i="4"/>
  <c r="AA217" i="4"/>
  <c r="AB217" i="4"/>
  <c r="AV558" i="4"/>
  <c r="AY558" i="4"/>
  <c r="AB162" i="4"/>
  <c r="AA162" i="4"/>
  <c r="AB457" i="4"/>
  <c r="AA457" i="4"/>
  <c r="BA588" i="4"/>
  <c r="BA288" i="4"/>
  <c r="BA278" i="4"/>
  <c r="AV453" i="4"/>
  <c r="AE453" i="4"/>
  <c r="AD453" i="4"/>
  <c r="AY655" i="4"/>
  <c r="AV655" i="4"/>
  <c r="AA452" i="4"/>
  <c r="AY452" i="4"/>
  <c r="AB452" i="4"/>
  <c r="AV232" i="4"/>
  <c r="AE232" i="4"/>
  <c r="AD232" i="4"/>
  <c r="AV366" i="4"/>
  <c r="AE366" i="4"/>
  <c r="AD366" i="4"/>
  <c r="AB438" i="4"/>
  <c r="AY438" i="4"/>
  <c r="AA438" i="4"/>
  <c r="AD29" i="4"/>
  <c r="AE29" i="4"/>
  <c r="AV440" i="4"/>
  <c r="AE440" i="4"/>
  <c r="AD440" i="4"/>
  <c r="BA275" i="4"/>
  <c r="AY275" i="4" s="1"/>
  <c r="AY399" i="4"/>
  <c r="AV399" i="4"/>
  <c r="AB279" i="4"/>
  <c r="AY279" i="4"/>
  <c r="AA279" i="4"/>
  <c r="AY340" i="4"/>
  <c r="AA340" i="4"/>
  <c r="AB340" i="4"/>
  <c r="AA230" i="4"/>
  <c r="AY230" i="4"/>
  <c r="AB230" i="4"/>
  <c r="AA154" i="4"/>
  <c r="AB154" i="4"/>
  <c r="AY154" i="4"/>
  <c r="AY632" i="4"/>
  <c r="AV632" i="4"/>
  <c r="AY704" i="4"/>
  <c r="AV704" i="4"/>
  <c r="AD434" i="4"/>
  <c r="AE434" i="4"/>
  <c r="AV434" i="4"/>
  <c r="AY510" i="4"/>
  <c r="AV510" i="4"/>
  <c r="AD113" i="4"/>
  <c r="AV113" i="4"/>
  <c r="AE113" i="4"/>
  <c r="AY137" i="4"/>
  <c r="AB137" i="4"/>
  <c r="AA137" i="4"/>
  <c r="AV215" i="4"/>
  <c r="AE215" i="4"/>
  <c r="AD215" i="4"/>
  <c r="BA545" i="4"/>
  <c r="BA239" i="4"/>
  <c r="BA383" i="4"/>
  <c r="BA155" i="4"/>
  <c r="AY155" i="4" s="1"/>
  <c r="BA2389" i="4"/>
  <c r="BA439" i="4"/>
  <c r="BA2137" i="4"/>
  <c r="BA2506" i="4"/>
  <c r="BA616" i="4"/>
  <c r="AX185" i="4"/>
  <c r="AW185" i="4"/>
  <c r="BA153" i="4"/>
  <c r="AY153" i="4" s="1"/>
  <c r="AV361" i="4"/>
  <c r="AY43" i="4"/>
  <c r="AV43" i="4"/>
  <c r="AY615" i="4"/>
  <c r="BA653" i="4"/>
  <c r="BA506" i="4"/>
  <c r="BA1985" i="4"/>
  <c r="BA409" i="4"/>
  <c r="BA376" i="4"/>
  <c r="AY376" i="4" s="1"/>
  <c r="BA2264" i="4"/>
  <c r="BA484" i="4"/>
  <c r="BA297" i="4"/>
  <c r="AY297" i="4" s="1"/>
  <c r="BA2060" i="4"/>
  <c r="BA2525" i="4"/>
  <c r="CL245" i="4"/>
  <c r="CL34" i="4"/>
  <c r="BA318" i="4"/>
  <c r="BA2153" i="4"/>
  <c r="BA93" i="4"/>
  <c r="BA415" i="4"/>
  <c r="BA55" i="4"/>
  <c r="AY55" i="4" s="1"/>
  <c r="BA162" i="4"/>
  <c r="AY162" i="4" s="1"/>
  <c r="BA389" i="4"/>
  <c r="AY389" i="4" s="1"/>
  <c r="BA2387" i="4"/>
  <c r="BA498" i="4"/>
  <c r="CL9" i="4"/>
  <c r="BA2560" i="4"/>
  <c r="BA576" i="4"/>
  <c r="BA304" i="4"/>
  <c r="AY304" i="4" s="1"/>
  <c r="BA1968" i="4"/>
  <c r="CL126" i="4"/>
  <c r="BA2249" i="4"/>
  <c r="AV219" i="4"/>
  <c r="AD219" i="4"/>
  <c r="AE219" i="4"/>
  <c r="BA333" i="4"/>
  <c r="AY333" i="4" s="1"/>
  <c r="BA685" i="4"/>
  <c r="CL169" i="4"/>
  <c r="BA695" i="4"/>
  <c r="BA590" i="4"/>
  <c r="BA456" i="4"/>
  <c r="BA712" i="4"/>
  <c r="AY712" i="4" s="1"/>
  <c r="BA401" i="4"/>
  <c r="AY401" i="4" s="1"/>
  <c r="AY541" i="4"/>
  <c r="AV541" i="4"/>
  <c r="AV36" i="4"/>
  <c r="AX293" i="4"/>
  <c r="AW293" i="4"/>
  <c r="CL2" i="4"/>
  <c r="BA211" i="4"/>
  <c r="BA627" i="4"/>
  <c r="CL227" i="4"/>
  <c r="BA2737" i="4"/>
  <c r="BA320" i="4"/>
  <c r="BA2296" i="4"/>
  <c r="CL16" i="4"/>
  <c r="AD339" i="4"/>
  <c r="AV339" i="4"/>
  <c r="AE339" i="4"/>
  <c r="BA2415" i="4"/>
  <c r="AW597" i="4"/>
  <c r="AX597" i="4"/>
  <c r="BA410" i="4"/>
  <c r="AY410" i="4" s="1"/>
  <c r="BA28" i="4"/>
  <c r="AW607" i="4"/>
  <c r="AX607" i="4"/>
  <c r="BA422" i="4"/>
  <c r="BA217" i="4"/>
  <c r="AY217" i="4" s="1"/>
  <c r="BA2316" i="4"/>
  <c r="BA2657" i="4"/>
  <c r="BA2530" i="4"/>
  <c r="BA2731" i="4"/>
  <c r="BA2233" i="4"/>
  <c r="CL36" i="4"/>
  <c r="BA2092" i="4"/>
  <c r="BA2366" i="4"/>
  <c r="CL206" i="4"/>
  <c r="BA446" i="4"/>
  <c r="AY382" i="4"/>
  <c r="AV382" i="4"/>
  <c r="BA252" i="4"/>
  <c r="BA126" i="4"/>
  <c r="BA2284" i="4"/>
  <c r="BA2556" i="4"/>
  <c r="BA2603" i="4"/>
  <c r="BA2295" i="4"/>
  <c r="BA450" i="4"/>
  <c r="BA2133" i="4"/>
  <c r="BA2685" i="4"/>
  <c r="BA124" i="4"/>
  <c r="AY124" i="4" s="1"/>
  <c r="BA457" i="4"/>
  <c r="AY457" i="4" s="1"/>
  <c r="CL116" i="4"/>
  <c r="BA2729" i="4"/>
  <c r="BA2722" i="4"/>
  <c r="BA699" i="4"/>
  <c r="BA286" i="4"/>
  <c r="AY286" i="4" s="1"/>
  <c r="BA2056" i="4"/>
  <c r="BA2069" i="4"/>
  <c r="BA2695" i="4"/>
  <c r="BA2361" i="4"/>
  <c r="BA2561" i="4"/>
  <c r="BA2440" i="4"/>
  <c r="CL133" i="4"/>
  <c r="BA2652" i="4"/>
  <c r="BA2627" i="4"/>
  <c r="BA2677" i="4"/>
  <c r="CL215" i="4"/>
  <c r="BA2675" i="4"/>
  <c r="BA2760" i="4"/>
  <c r="CL176" i="4"/>
  <c r="BA2371" i="4"/>
  <c r="CL157" i="4"/>
  <c r="BA2220" i="4"/>
  <c r="BA2067" i="4"/>
  <c r="BA2424" i="4"/>
  <c r="BA583" i="4"/>
  <c r="BA463" i="4"/>
  <c r="BA2028" i="4"/>
  <c r="BA2353" i="4"/>
  <c r="BA2392" i="4"/>
  <c r="BA2568" i="4"/>
  <c r="BA2009" i="4"/>
  <c r="BA2426" i="4"/>
  <c r="CL189" i="4"/>
  <c r="BA2328" i="4"/>
  <c r="BA2640" i="4"/>
  <c r="BA2322" i="4"/>
  <c r="BA2515" i="4"/>
  <c r="BA2624" i="4"/>
  <c r="BA2478" i="4"/>
  <c r="CL173" i="4"/>
  <c r="BA1980" i="4"/>
  <c r="BA2628" i="4"/>
  <c r="CL49" i="4"/>
  <c r="BA2670" i="4"/>
  <c r="CL38" i="4"/>
  <c r="BA2247" i="4"/>
  <c r="BA2128" i="4"/>
  <c r="BA2648" i="4"/>
  <c r="CL127" i="4"/>
  <c r="BA2290" i="4"/>
  <c r="BA167" i="4"/>
  <c r="AY167" i="4" s="1"/>
  <c r="CL91" i="4"/>
  <c r="BA2500" i="4"/>
  <c r="BA2757" i="4"/>
  <c r="BA2433" i="4"/>
  <c r="BA2449" i="4"/>
  <c r="BA2341" i="4"/>
  <c r="BA2157" i="4"/>
  <c r="CL185" i="4"/>
  <c r="BA2482" i="4"/>
  <c r="BA2653" i="4"/>
  <c r="BA1979" i="4"/>
  <c r="BA2041" i="4"/>
  <c r="BA2477" i="4"/>
  <c r="BA536" i="4"/>
  <c r="BA287" i="4"/>
  <c r="BA2578" i="4"/>
  <c r="BA2115" i="4"/>
  <c r="BA2558" i="4"/>
  <c r="BA1989" i="4"/>
  <c r="BA648" i="4"/>
  <c r="BA2083" i="4"/>
  <c r="CL244" i="4"/>
  <c r="BA246" i="4"/>
  <c r="AY246" i="4" s="1"/>
  <c r="BA2180" i="4"/>
  <c r="BA2201" i="4"/>
  <c r="BA2238" i="4"/>
  <c r="BA2496" i="4"/>
  <c r="BA2411" i="4"/>
  <c r="BA2096" i="4"/>
  <c r="CL159" i="4"/>
  <c r="BA2607" i="4"/>
  <c r="BA2532" i="4"/>
  <c r="BA503" i="4"/>
  <c r="CL171" i="4"/>
  <c r="BA2025" i="4"/>
  <c r="BA2641" i="4"/>
  <c r="BA2517" i="4"/>
  <c r="BA2109" i="4"/>
  <c r="CL46" i="4"/>
  <c r="BA2451" i="4"/>
  <c r="BA2526" i="4"/>
  <c r="BA2396" i="4"/>
  <c r="BA311" i="4"/>
  <c r="CL21" i="4"/>
  <c r="BA2728" i="4"/>
  <c r="BA2598" i="4"/>
  <c r="CL198" i="4"/>
  <c r="CL79" i="4"/>
  <c r="AB350" i="4"/>
  <c r="AA350" i="4"/>
  <c r="AY350" i="4"/>
  <c r="AV128" i="4"/>
  <c r="AE128" i="4"/>
  <c r="AD128" i="4"/>
  <c r="AB57" i="4"/>
  <c r="AA57" i="4"/>
  <c r="AY57" i="4"/>
  <c r="AV638" i="4"/>
  <c r="AY638" i="4"/>
  <c r="AY199" i="4"/>
  <c r="AB199" i="4"/>
  <c r="AA199" i="4"/>
  <c r="AV619" i="4"/>
  <c r="AE619" i="4"/>
  <c r="AD619" i="4"/>
  <c r="AY224" i="4"/>
  <c r="AV224" i="4"/>
  <c r="AW394" i="4"/>
  <c r="AX394" i="4"/>
  <c r="AV537" i="4"/>
  <c r="AY537" i="4"/>
  <c r="AY485" i="4"/>
  <c r="AV485" i="4"/>
  <c r="AX423" i="4"/>
  <c r="AW423" i="4"/>
  <c r="CJ207" i="4"/>
  <c r="BQ207" i="4"/>
  <c r="AY309" i="4"/>
  <c r="AB246" i="4"/>
  <c r="AA246" i="4"/>
  <c r="AY271" i="4"/>
  <c r="AB271" i="4"/>
  <c r="AA271" i="4"/>
  <c r="AB204" i="4"/>
  <c r="AY204" i="4"/>
  <c r="AA204" i="4"/>
  <c r="AY569" i="4"/>
  <c r="AV569" i="4"/>
  <c r="AV236" i="4"/>
  <c r="AV196" i="4"/>
  <c r="AE196" i="4"/>
  <c r="AD196" i="4"/>
  <c r="AA225" i="4"/>
  <c r="AB225" i="4"/>
  <c r="BA609" i="4"/>
  <c r="AV384" i="4"/>
  <c r="AE384" i="4"/>
  <c r="AD384" i="4"/>
  <c r="AY276" i="4"/>
  <c r="AV276" i="4"/>
  <c r="AB44" i="4"/>
  <c r="AA44" i="4"/>
  <c r="AD37" i="4"/>
  <c r="AE37" i="4"/>
  <c r="AD97" i="4"/>
  <c r="AE97" i="4"/>
  <c r="AV97" i="4"/>
  <c r="AE333" i="4"/>
  <c r="AV333" i="4"/>
  <c r="AD333" i="4"/>
  <c r="AV56" i="4"/>
  <c r="AD56" i="4"/>
  <c r="AE56" i="4"/>
  <c r="BA166" i="4"/>
  <c r="AY166" i="4" s="1"/>
  <c r="AY437" i="4"/>
  <c r="AV437" i="4"/>
  <c r="AW570" i="4"/>
  <c r="AX570" i="4"/>
  <c r="BA225" i="4"/>
  <c r="AY225" i="4" s="1"/>
  <c r="AV374" i="4"/>
  <c r="AE374" i="4"/>
  <c r="AD374" i="4"/>
  <c r="AV269" i="4"/>
  <c r="AD269" i="4"/>
  <c r="AE269" i="4"/>
  <c r="AE218" i="4"/>
  <c r="AD218" i="4"/>
  <c r="AV218" i="4"/>
  <c r="AV115" i="4"/>
  <c r="AD115" i="4"/>
  <c r="AE115" i="4"/>
  <c r="AB329" i="4"/>
  <c r="AY329" i="4"/>
  <c r="AA329" i="4"/>
  <c r="AA301" i="4"/>
  <c r="AB301" i="4"/>
  <c r="AA248" i="4"/>
  <c r="AY248" i="4"/>
  <c r="AB248" i="4"/>
  <c r="AY170" i="4"/>
  <c r="AB170" i="4"/>
  <c r="AA170" i="4"/>
  <c r="AV358" i="4"/>
  <c r="AV272" i="4"/>
  <c r="AE272" i="4"/>
  <c r="AD272" i="4"/>
  <c r="AV171" i="4"/>
  <c r="AD171" i="4"/>
  <c r="AE171" i="4"/>
  <c r="AD100" i="4"/>
  <c r="AV100" i="4"/>
  <c r="AE100" i="4"/>
  <c r="BA2579" i="4"/>
  <c r="BA2159" i="4"/>
  <c r="BA2212" i="4"/>
  <c r="BA2179" i="4"/>
  <c r="BA2487" i="4"/>
  <c r="BA442" i="4"/>
  <c r="AV291" i="4"/>
  <c r="AY291" i="4"/>
  <c r="AW373" i="4"/>
  <c r="AX373" i="4"/>
  <c r="AY151" i="4"/>
  <c r="AV151" i="4"/>
  <c r="AV410" i="4"/>
  <c r="AE410" i="4"/>
  <c r="AD410" i="4"/>
  <c r="AY135" i="4"/>
  <c r="AV135" i="4"/>
  <c r="BA658" i="4"/>
  <c r="AD421" i="4"/>
  <c r="AE421" i="4"/>
  <c r="AV421" i="4"/>
  <c r="BA2739" i="4"/>
  <c r="BA459" i="4"/>
  <c r="AA609" i="4"/>
  <c r="AB609" i="4"/>
  <c r="AY609" i="4"/>
  <c r="AV102" i="4"/>
  <c r="AY405" i="4"/>
  <c r="AV405" i="4"/>
  <c r="BA584" i="4"/>
  <c r="BA2597" i="4"/>
  <c r="BA2198" i="4"/>
  <c r="CL31" i="4"/>
  <c r="BA2596" i="4"/>
  <c r="BA2040" i="4"/>
  <c r="BA2605" i="4"/>
  <c r="BA2048" i="4"/>
  <c r="BA2565" i="4"/>
  <c r="AY674" i="4"/>
  <c r="AV674" i="4"/>
  <c r="CJ4" i="4"/>
  <c r="BQ4" i="4"/>
  <c r="BA2659" i="4"/>
  <c r="AY400" i="4"/>
  <c r="AV400" i="4"/>
  <c r="AV264" i="4"/>
  <c r="AE264" i="4"/>
  <c r="AD264" i="4"/>
  <c r="AE256" i="4"/>
  <c r="AV256" i="4"/>
  <c r="AD256" i="4"/>
  <c r="BA2374" i="4"/>
  <c r="AV544" i="4"/>
  <c r="AY544" i="4"/>
  <c r="AV642" i="4"/>
  <c r="AY642" i="4"/>
  <c r="BA393" i="4"/>
  <c r="BA659" i="4"/>
  <c r="AY637" i="4"/>
  <c r="AV637" i="4"/>
  <c r="AY237" i="4"/>
  <c r="AV237" i="4"/>
  <c r="AY684" i="4"/>
  <c r="AV684" i="4"/>
  <c r="BA2327" i="4"/>
  <c r="BA2098" i="4"/>
  <c r="BA2347" i="4"/>
  <c r="BA2379" i="4"/>
  <c r="BA1996" i="4"/>
  <c r="BA2008" i="4"/>
  <c r="BA2325" i="4"/>
  <c r="BA2333" i="4"/>
  <c r="BA355" i="4"/>
  <c r="AY174" i="4"/>
  <c r="AV174" i="4"/>
  <c r="AY696" i="4"/>
  <c r="AV696" i="4"/>
  <c r="AV429" i="4"/>
  <c r="BA160" i="4"/>
  <c r="AY160" i="4" s="1"/>
  <c r="BA2237" i="4"/>
  <c r="AV182" i="4"/>
  <c r="AE182" i="4"/>
  <c r="AD182" i="4"/>
  <c r="AY551" i="4"/>
  <c r="AV551" i="4"/>
  <c r="BA364" i="4"/>
  <c r="AY364" i="4" s="1"/>
  <c r="AA175" i="4"/>
  <c r="AB175" i="4"/>
  <c r="AY175" i="4"/>
  <c r="CL228" i="4"/>
  <c r="BA2470" i="4"/>
  <c r="BA601" i="4"/>
  <c r="AV328" i="4"/>
  <c r="AE328" i="4"/>
  <c r="AD328" i="4"/>
  <c r="AY71" i="4"/>
  <c r="BA2037" i="4"/>
  <c r="CJ195" i="4"/>
  <c r="BQ195" i="4"/>
  <c r="AY468" i="4"/>
  <c r="AV468" i="4"/>
  <c r="BA451" i="4"/>
  <c r="BA2548" i="4"/>
  <c r="BA323" i="4"/>
  <c r="AY323" i="4" s="1"/>
  <c r="BA201" i="4"/>
  <c r="AV63" i="4"/>
  <c r="AY63" i="4"/>
  <c r="BA1961" i="4"/>
  <c r="BA2472" i="4"/>
  <c r="BA2077" i="4"/>
  <c r="BA2104" i="4"/>
  <c r="BA2656" i="4"/>
  <c r="AY349" i="4"/>
  <c r="AV349" i="4"/>
  <c r="CJ40" i="4"/>
  <c r="BQ40" i="4"/>
  <c r="CL53" i="4"/>
  <c r="BA2410" i="4"/>
  <c r="BA2004" i="4"/>
  <c r="BA1998" i="4"/>
  <c r="CL143" i="4"/>
  <c r="BA2662" i="4"/>
  <c r="BA2323" i="4"/>
  <c r="BA2738" i="4"/>
  <c r="BA2535" i="4"/>
  <c r="BA2351" i="4"/>
  <c r="CJ243" i="4"/>
  <c r="BQ243" i="4"/>
  <c r="BA2686" i="4"/>
  <c r="BA2689" i="4"/>
  <c r="BA2087" i="4"/>
  <c r="CL55" i="4"/>
  <c r="BA2447" i="4"/>
  <c r="BA2091" i="4"/>
  <c r="BA2066" i="4"/>
  <c r="CL66" i="4"/>
  <c r="BA2703" i="4"/>
  <c r="BA172" i="4"/>
  <c r="BA2209" i="4"/>
  <c r="BA417" i="4"/>
  <c r="AH600" i="4"/>
  <c r="BA2292" i="4"/>
  <c r="BA2273" i="4"/>
  <c r="CL235" i="4"/>
  <c r="CL28" i="4"/>
  <c r="BA2338" i="4"/>
  <c r="CJ208" i="4"/>
  <c r="BQ208" i="4"/>
  <c r="CJ43" i="4"/>
  <c r="BQ43" i="4"/>
  <c r="BA2365" i="4"/>
  <c r="BA2550" i="4"/>
  <c r="BA2168" i="4"/>
  <c r="CL204" i="4"/>
  <c r="BA2551" i="4"/>
  <c r="BA2278" i="4"/>
  <c r="BA2696" i="4"/>
  <c r="BA2046" i="4"/>
  <c r="BA2287" i="4"/>
  <c r="BA2691" i="4"/>
  <c r="AY460" i="4"/>
  <c r="AV460" i="4"/>
  <c r="BA2094" i="4"/>
  <c r="AY243" i="4"/>
  <c r="AV243" i="4"/>
  <c r="CL86" i="4"/>
  <c r="CL59" i="4"/>
  <c r="CL101" i="4"/>
  <c r="BA2146" i="4"/>
  <c r="BA2021" i="4"/>
  <c r="CJ163" i="4"/>
  <c r="BQ163" i="4"/>
  <c r="BA2226" i="4"/>
  <c r="BA2015" i="4"/>
  <c r="BA2121" i="4"/>
  <c r="CL220" i="4"/>
  <c r="BA2057" i="4"/>
  <c r="CL236" i="4"/>
  <c r="BA2761" i="4"/>
  <c r="BA1967" i="4"/>
  <c r="BA1974" i="4"/>
  <c r="BA2329" i="4"/>
  <c r="AY469" i="4"/>
  <c r="AV469" i="4"/>
  <c r="CJ149" i="4"/>
  <c r="BQ149" i="4"/>
  <c r="BA2745" i="4"/>
  <c r="CJ65" i="4"/>
  <c r="BQ65" i="4"/>
  <c r="CJ194" i="4"/>
  <c r="BQ194" i="4"/>
  <c r="CJ229" i="4"/>
  <c r="BQ229" i="4"/>
  <c r="BA2716" i="4"/>
  <c r="BA2678" i="4"/>
  <c r="BA2107" i="4"/>
  <c r="BA2509" i="4"/>
  <c r="BA2575" i="4"/>
  <c r="CL214" i="4"/>
  <c r="BA1987" i="4"/>
  <c r="BA2110" i="4"/>
  <c r="BA2018" i="4"/>
  <c r="AY65" i="4"/>
  <c r="AV65" i="4"/>
  <c r="CL167" i="4"/>
  <c r="BA2023" i="4"/>
  <c r="CJ226" i="4"/>
  <c r="BQ226" i="4"/>
  <c r="BA138" i="4"/>
  <c r="AY138" i="4" s="1"/>
  <c r="BA2694" i="4"/>
  <c r="BA428" i="4"/>
  <c r="CL15" i="4"/>
  <c r="CJ89" i="4"/>
  <c r="BQ89" i="4"/>
  <c r="BA2709" i="4"/>
  <c r="AA58" i="4"/>
  <c r="AY58" i="4"/>
  <c r="AB58" i="4"/>
  <c r="AE70" i="4"/>
  <c r="AD70" i="4"/>
  <c r="AV70" i="4"/>
  <c r="AW596" i="4"/>
  <c r="AX596" i="4"/>
  <c r="AX611" i="4"/>
  <c r="AW611" i="4"/>
  <c r="AX353" i="4"/>
  <c r="AW353" i="4"/>
  <c r="AV37" i="4"/>
  <c r="AY37" i="4"/>
  <c r="AW60" i="4"/>
  <c r="AX60" i="4"/>
  <c r="AA38" i="4"/>
  <c r="AB38" i="4"/>
  <c r="AY38" i="4"/>
  <c r="AX29" i="4"/>
  <c r="AW29" i="4"/>
  <c r="AV712" i="4"/>
  <c r="AD712" i="4"/>
  <c r="AE712" i="4"/>
  <c r="AW241" i="4"/>
  <c r="AX241" i="4"/>
  <c r="AX534" i="4"/>
  <c r="AW534" i="4"/>
  <c r="AA51" i="4"/>
  <c r="AB51" i="4"/>
  <c r="AY51" i="4"/>
  <c r="AX238" i="4"/>
  <c r="AW238" i="4"/>
  <c r="AB24" i="4"/>
  <c r="AA24" i="4"/>
  <c r="AY24" i="4"/>
  <c r="AX606" i="4"/>
  <c r="AW606" i="4"/>
  <c r="AV35" i="4"/>
  <c r="AE35" i="4"/>
  <c r="AD35" i="4"/>
  <c r="AV59" i="4"/>
  <c r="AD59" i="4"/>
  <c r="AE59" i="4"/>
  <c r="AX129" i="4"/>
  <c r="AW129" i="4"/>
  <c r="AX192" i="4"/>
  <c r="AW192" i="4"/>
  <c r="AB83" i="4"/>
  <c r="AY83" i="4"/>
  <c r="AA83" i="4"/>
  <c r="AX705" i="4"/>
  <c r="AW705" i="4"/>
  <c r="AW599" i="4"/>
  <c r="AX599" i="4"/>
  <c r="AV26" i="4"/>
  <c r="AE26" i="4"/>
  <c r="AD26" i="4"/>
  <c r="AA708" i="4"/>
  <c r="AB708" i="4"/>
  <c r="AY708" i="4"/>
  <c r="AV711" i="4"/>
  <c r="AD711" i="4"/>
  <c r="AE711" i="4"/>
  <c r="AA710" i="4"/>
  <c r="AB710" i="4"/>
  <c r="AY710" i="4"/>
  <c r="AV709" i="4"/>
  <c r="AE709" i="4"/>
  <c r="AD709" i="4"/>
  <c r="AV713" i="4"/>
  <c r="AD713" i="4"/>
  <c r="AE713" i="4"/>
  <c r="AA707" i="4"/>
  <c r="AB707" i="4"/>
  <c r="AY707" i="4"/>
  <c r="AB697" i="1"/>
  <c r="AA697" i="1"/>
  <c r="AE697" i="1" s="1"/>
  <c r="AA696" i="1"/>
  <c r="AE696" i="1" s="1"/>
  <c r="AB696" i="1"/>
  <c r="AA324" i="1"/>
  <c r="AE324" i="1" s="1"/>
  <c r="AB324" i="1"/>
  <c r="AB181" i="1"/>
  <c r="AA181" i="1"/>
  <c r="AE181" i="1" s="1"/>
  <c r="AA702" i="1"/>
  <c r="AE702" i="1" s="1"/>
  <c r="AB702" i="1"/>
  <c r="AA687" i="1"/>
  <c r="AE687" i="1" s="1"/>
  <c r="AB687" i="1"/>
  <c r="AB689" i="1"/>
  <c r="AA689" i="1"/>
  <c r="AE689" i="1" s="1"/>
  <c r="AH393" i="1"/>
  <c r="AB284" i="1"/>
  <c r="AA284" i="1"/>
  <c r="AE284" i="1" s="1"/>
  <c r="AB395" i="1"/>
  <c r="AA395" i="1"/>
  <c r="AE395" i="1" s="1"/>
  <c r="AA704" i="1"/>
  <c r="AE704" i="1" s="1"/>
  <c r="AB704" i="1"/>
  <c r="AA418" i="1"/>
  <c r="AE418" i="1" s="1"/>
  <c r="AB418" i="1"/>
  <c r="AB710" i="1"/>
  <c r="AA710" i="1"/>
  <c r="AE710" i="1" s="1"/>
  <c r="AX714" i="4" l="1"/>
  <c r="AW714" i="4"/>
  <c r="AD695" i="4"/>
  <c r="AE695" i="4"/>
  <c r="AE704" i="4"/>
  <c r="AD704" i="4"/>
  <c r="AE494" i="4"/>
  <c r="AD494" i="4"/>
  <c r="AE348" i="4"/>
  <c r="AD348" i="4"/>
  <c r="AX188" i="4"/>
  <c r="AW188" i="4"/>
  <c r="AD549" i="4"/>
  <c r="AE549" i="4"/>
  <c r="AV549" i="4"/>
  <c r="AE586" i="4"/>
  <c r="AD586" i="4"/>
  <c r="AD444" i="4"/>
  <c r="AE444" i="4"/>
  <c r="AY377" i="4"/>
  <c r="AV377" i="4"/>
  <c r="AE277" i="4"/>
  <c r="AD277" i="4"/>
  <c r="AV277" i="4"/>
  <c r="AE605" i="4"/>
  <c r="AD605" i="4"/>
  <c r="AE427" i="4"/>
  <c r="AV427" i="4"/>
  <c r="AD427" i="4"/>
  <c r="AX146" i="4"/>
  <c r="AW146" i="4"/>
  <c r="AD683" i="4"/>
  <c r="AE683" i="4"/>
  <c r="AX675" i="4"/>
  <c r="AW675" i="4"/>
  <c r="AV525" i="4"/>
  <c r="AE525" i="4"/>
  <c r="AD525" i="4"/>
  <c r="AD580" i="4"/>
  <c r="AE580" i="4"/>
  <c r="AE283" i="4"/>
  <c r="AD283" i="4"/>
  <c r="AD685" i="4"/>
  <c r="AE685" i="4"/>
  <c r="AE547" i="4"/>
  <c r="AD547" i="4"/>
  <c r="AD499" i="4"/>
  <c r="AE499" i="4"/>
  <c r="AV105" i="4"/>
  <c r="AE105" i="4"/>
  <c r="AD105" i="4"/>
  <c r="AD572" i="4"/>
  <c r="AE572" i="4"/>
  <c r="AE461" i="4"/>
  <c r="AD461" i="4"/>
  <c r="AE450" i="4"/>
  <c r="AD450" i="4"/>
  <c r="AE655" i="4"/>
  <c r="AD655" i="4"/>
  <c r="AY316" i="4"/>
  <c r="AV316" i="4"/>
  <c r="AD706" i="4"/>
  <c r="AE706" i="4"/>
  <c r="AD354" i="4"/>
  <c r="AE354" i="4"/>
  <c r="AD642" i="4"/>
  <c r="AE642" i="4"/>
  <c r="AE662" i="4"/>
  <c r="AD662" i="4"/>
  <c r="AD651" i="4"/>
  <c r="AE651" i="4"/>
  <c r="AD481" i="4"/>
  <c r="AE481" i="4"/>
  <c r="AE639" i="4"/>
  <c r="AD639" i="4"/>
  <c r="AX203" i="4"/>
  <c r="AW203" i="4"/>
  <c r="AD693" i="4"/>
  <c r="AE693" i="4"/>
  <c r="AD574" i="4"/>
  <c r="AE574" i="4"/>
  <c r="AD558" i="4"/>
  <c r="AE558" i="4"/>
  <c r="AE32" i="4"/>
  <c r="AD32" i="4"/>
  <c r="AE676" i="4"/>
  <c r="AD676" i="4"/>
  <c r="AE243" i="4"/>
  <c r="AD243" i="4"/>
  <c r="AV647" i="4"/>
  <c r="AE647" i="4"/>
  <c r="AD647" i="4"/>
  <c r="AD382" i="4"/>
  <c r="AE382" i="4"/>
  <c r="AD548" i="4"/>
  <c r="AE548" i="4"/>
  <c r="AE507" i="4"/>
  <c r="AD507" i="4"/>
  <c r="AY47" i="4"/>
  <c r="AV47" i="4"/>
  <c r="AD396" i="4"/>
  <c r="AE396" i="4"/>
  <c r="AX681" i="4"/>
  <c r="AW681" i="4"/>
  <c r="AE595" i="4"/>
  <c r="AD595" i="4"/>
  <c r="AX413" i="4"/>
  <c r="AW413" i="4"/>
  <c r="AE589" i="4"/>
  <c r="AD589" i="4"/>
  <c r="AD653" i="4"/>
  <c r="AE653" i="4"/>
  <c r="AD285" i="4"/>
  <c r="AE285" i="4"/>
  <c r="AV285" i="4"/>
  <c r="AE578" i="4"/>
  <c r="AD578" i="4"/>
  <c r="AV578" i="4"/>
  <c r="AE627" i="4"/>
  <c r="AD627" i="4"/>
  <c r="AD114" i="4"/>
  <c r="AE114" i="4"/>
  <c r="AD375" i="4"/>
  <c r="AE375" i="4"/>
  <c r="AV375" i="4"/>
  <c r="AE644" i="4"/>
  <c r="AD644" i="4"/>
  <c r="AE311" i="4"/>
  <c r="AD311" i="4"/>
  <c r="AE528" i="4"/>
  <c r="AD528" i="4"/>
  <c r="AE631" i="4"/>
  <c r="AD631" i="4"/>
  <c r="AD530" i="4"/>
  <c r="AE530" i="4"/>
  <c r="AV530" i="4"/>
  <c r="AX109" i="4"/>
  <c r="AW109" i="4"/>
  <c r="AE456" i="4"/>
  <c r="AD456" i="4"/>
  <c r="AE498" i="4"/>
  <c r="AD498" i="4"/>
  <c r="AE648" i="4"/>
  <c r="AD648" i="4"/>
  <c r="AE588" i="4"/>
  <c r="AD588" i="4"/>
  <c r="AE233" i="4"/>
  <c r="AD233" i="4"/>
  <c r="AD551" i="4"/>
  <c r="AE551" i="4"/>
  <c r="AD568" i="4"/>
  <c r="AE568" i="4"/>
  <c r="AV568" i="4"/>
  <c r="AD400" i="4"/>
  <c r="AE400" i="4"/>
  <c r="AD439" i="4"/>
  <c r="AE439" i="4"/>
  <c r="AX560" i="4"/>
  <c r="AW560" i="4"/>
  <c r="AE491" i="4"/>
  <c r="AD491" i="4"/>
  <c r="AV491" i="4"/>
  <c r="AE90" i="4"/>
  <c r="AD90" i="4"/>
  <c r="AD567" i="4"/>
  <c r="AE567" i="4"/>
  <c r="AE355" i="4"/>
  <c r="AD355" i="4"/>
  <c r="AV39" i="4"/>
  <c r="AY39" i="4"/>
  <c r="AB589" i="1"/>
  <c r="AA589" i="1"/>
  <c r="AE589" i="1" s="1"/>
  <c r="AB157" i="1"/>
  <c r="AA157" i="1"/>
  <c r="AE157" i="1" s="1"/>
  <c r="AA95" i="1"/>
  <c r="AE95" i="1" s="1"/>
  <c r="AB95" i="1"/>
  <c r="AA467" i="1"/>
  <c r="AE467" i="1" s="1"/>
  <c r="AB467" i="1"/>
  <c r="AA311" i="1"/>
  <c r="AE311" i="1" s="1"/>
  <c r="AB311" i="1"/>
  <c r="AA220" i="1"/>
  <c r="AE220" i="1" s="1"/>
  <c r="AB220" i="1"/>
  <c r="AA295" i="1"/>
  <c r="AE295" i="1" s="1"/>
  <c r="AB295" i="1"/>
  <c r="CJ167" i="4"/>
  <c r="BQ167" i="4"/>
  <c r="AW243" i="4"/>
  <c r="AX243" i="4"/>
  <c r="AA600" i="4"/>
  <c r="AB600" i="4"/>
  <c r="AY600" i="4"/>
  <c r="CJ53" i="4"/>
  <c r="BQ53" i="4"/>
  <c r="AW468" i="4"/>
  <c r="AX468" i="4"/>
  <c r="AX328" i="4"/>
  <c r="AW328" i="4"/>
  <c r="AX551" i="4"/>
  <c r="AW551" i="4"/>
  <c r="AW696" i="4"/>
  <c r="AX696" i="4"/>
  <c r="AX544" i="4"/>
  <c r="AW544" i="4"/>
  <c r="AW400" i="4"/>
  <c r="AX400" i="4"/>
  <c r="AX405" i="4"/>
  <c r="AW405" i="4"/>
  <c r="AW421" i="4"/>
  <c r="AX421" i="4"/>
  <c r="AW410" i="4"/>
  <c r="AX410" i="4"/>
  <c r="AW333" i="4"/>
  <c r="AX333" i="4"/>
  <c r="AV225" i="4"/>
  <c r="AE225" i="4"/>
  <c r="AD225" i="4"/>
  <c r="AV204" i="4"/>
  <c r="AE204" i="4"/>
  <c r="AD204" i="4"/>
  <c r="AW619" i="4"/>
  <c r="AX619" i="4"/>
  <c r="CJ198" i="4"/>
  <c r="BQ198" i="4"/>
  <c r="CJ46" i="4"/>
  <c r="BQ46" i="4"/>
  <c r="AY287" i="4"/>
  <c r="AV287" i="4"/>
  <c r="AV463" i="4"/>
  <c r="AY463" i="4"/>
  <c r="CJ206" i="4"/>
  <c r="BQ206" i="4"/>
  <c r="AW541" i="4"/>
  <c r="AX541" i="4"/>
  <c r="AY685" i="4"/>
  <c r="AV685" i="4"/>
  <c r="CJ245" i="4"/>
  <c r="BQ245" i="4"/>
  <c r="AY383" i="4"/>
  <c r="AV383" i="4"/>
  <c r="AD137" i="4"/>
  <c r="AV137" i="4"/>
  <c r="AE137" i="4"/>
  <c r="AE340" i="4"/>
  <c r="AD340" i="4"/>
  <c r="AV340" i="4"/>
  <c r="AV452" i="4"/>
  <c r="AE452" i="4"/>
  <c r="AD452" i="4"/>
  <c r="AY588" i="4"/>
  <c r="AV588" i="4"/>
  <c r="AW558" i="4"/>
  <c r="AX558" i="4"/>
  <c r="AX200" i="4"/>
  <c r="AW200" i="4"/>
  <c r="AW91" i="4"/>
  <c r="AX91" i="4"/>
  <c r="AX667" i="4"/>
  <c r="AW667" i="4"/>
  <c r="AW703" i="4"/>
  <c r="AX703" i="4"/>
  <c r="AX512" i="4"/>
  <c r="AW512" i="4"/>
  <c r="AX408" i="4"/>
  <c r="AW408" i="4"/>
  <c r="AW321" i="4"/>
  <c r="AX321" i="4"/>
  <c r="AX282" i="4"/>
  <c r="AW282" i="4"/>
  <c r="AV612" i="4"/>
  <c r="AE612" i="4"/>
  <c r="AD612" i="4"/>
  <c r="AW231" i="4"/>
  <c r="AX231" i="4"/>
  <c r="AW441" i="4"/>
  <c r="AX441" i="4"/>
  <c r="AW27" i="4"/>
  <c r="AX27" i="4"/>
  <c r="AV402" i="4"/>
  <c r="AD402" i="4"/>
  <c r="AE402" i="4"/>
  <c r="AW533" i="4"/>
  <c r="AX533" i="4"/>
  <c r="AD124" i="4"/>
  <c r="AE124" i="4"/>
  <c r="AV124" i="4"/>
  <c r="CJ141" i="4"/>
  <c r="BQ141" i="4"/>
  <c r="AY678" i="4"/>
  <c r="AV678" i="4"/>
  <c r="CJ98" i="4"/>
  <c r="BQ98" i="4"/>
  <c r="AV527" i="4"/>
  <c r="AY527" i="4"/>
  <c r="AW315" i="4"/>
  <c r="AX315" i="4"/>
  <c r="CJ142" i="4"/>
  <c r="BQ142" i="4"/>
  <c r="CJ50" i="4"/>
  <c r="BQ50" i="4"/>
  <c r="CJ10" i="4"/>
  <c r="BQ10" i="4"/>
  <c r="CJ146" i="4"/>
  <c r="BQ146" i="4"/>
  <c r="AX553" i="4"/>
  <c r="AW553" i="4"/>
  <c r="AB617" i="4"/>
  <c r="AA617" i="4"/>
  <c r="AY617" i="4"/>
  <c r="AX61" i="4"/>
  <c r="AW61" i="4"/>
  <c r="AD48" i="4"/>
  <c r="AV48" i="4"/>
  <c r="AE48" i="4"/>
  <c r="AV167" i="4"/>
  <c r="AY557" i="4"/>
  <c r="AV557" i="4"/>
  <c r="AV207" i="4"/>
  <c r="AD207" i="4"/>
  <c r="AE207" i="4"/>
  <c r="AD104" i="4"/>
  <c r="AV104" i="4"/>
  <c r="AE104" i="4"/>
  <c r="AW475" i="4"/>
  <c r="AX475" i="4"/>
  <c r="AX49" i="4"/>
  <c r="AW49" i="4"/>
  <c r="AW274" i="4"/>
  <c r="AX274" i="4"/>
  <c r="AX671" i="4"/>
  <c r="AW671" i="4"/>
  <c r="AX424" i="4"/>
  <c r="AW424" i="4"/>
  <c r="AW594" i="4"/>
  <c r="AX594" i="4"/>
  <c r="AW216" i="4"/>
  <c r="AX216" i="4"/>
  <c r="AX587" i="4"/>
  <c r="AW587" i="4"/>
  <c r="AE79" i="4"/>
  <c r="AD79" i="4"/>
  <c r="AV79" i="4"/>
  <c r="CJ32" i="4"/>
  <c r="BQ32" i="4"/>
  <c r="AW290" i="4"/>
  <c r="AX290" i="4"/>
  <c r="AW683" i="4"/>
  <c r="AX683" i="4"/>
  <c r="CJ148" i="4"/>
  <c r="BQ148" i="4"/>
  <c r="CJ187" i="4"/>
  <c r="BQ187" i="4"/>
  <c r="AX125" i="4"/>
  <c r="AW125" i="4"/>
  <c r="AE363" i="4"/>
  <c r="AV363" i="4"/>
  <c r="AD363" i="4"/>
  <c r="AD132" i="4"/>
  <c r="AV132" i="4"/>
  <c r="AE132" i="4"/>
  <c r="AX284" i="4"/>
  <c r="AW284" i="4"/>
  <c r="CJ174" i="4"/>
  <c r="BQ174" i="4"/>
  <c r="AV634" i="4"/>
  <c r="AD634" i="4"/>
  <c r="AE634" i="4"/>
  <c r="AY605" i="4"/>
  <c r="AV605" i="4"/>
  <c r="AY332" i="4"/>
  <c r="AV332" i="4"/>
  <c r="AV341" i="4"/>
  <c r="AY341" i="4"/>
  <c r="CJ219" i="4"/>
  <c r="BQ219" i="4"/>
  <c r="AD142" i="4"/>
  <c r="AV142" i="4"/>
  <c r="AE142" i="4"/>
  <c r="AW513" i="4"/>
  <c r="AX513" i="4"/>
  <c r="AX150" i="4"/>
  <c r="AW150" i="4"/>
  <c r="AW395" i="4"/>
  <c r="AX395" i="4"/>
  <c r="AE155" i="4"/>
  <c r="AD155" i="4"/>
  <c r="AV155" i="4"/>
  <c r="AX223" i="4"/>
  <c r="AW223" i="4"/>
  <c r="CJ15" i="4"/>
  <c r="BQ15" i="4"/>
  <c r="AX65" i="4"/>
  <c r="AW65" i="4"/>
  <c r="AY417" i="4"/>
  <c r="AV417" i="4"/>
  <c r="CJ55" i="4"/>
  <c r="BQ55" i="4"/>
  <c r="AY601" i="4"/>
  <c r="AV601" i="4"/>
  <c r="AW637" i="4"/>
  <c r="AX637" i="4"/>
  <c r="AX151" i="4"/>
  <c r="AW151" i="4"/>
  <c r="AW437" i="4"/>
  <c r="AX437" i="4"/>
  <c r="AX276" i="4"/>
  <c r="AW276" i="4"/>
  <c r="AW537" i="4"/>
  <c r="AX537" i="4"/>
  <c r="AD199" i="4"/>
  <c r="AV199" i="4"/>
  <c r="AE199" i="4"/>
  <c r="CJ159" i="4"/>
  <c r="BQ159" i="4"/>
  <c r="CJ244" i="4"/>
  <c r="BQ244" i="4"/>
  <c r="AY536" i="4"/>
  <c r="AV536" i="4"/>
  <c r="CJ127" i="4"/>
  <c r="BQ127" i="4"/>
  <c r="CJ189" i="4"/>
  <c r="BQ189" i="4"/>
  <c r="AV583" i="4"/>
  <c r="AY583" i="4"/>
  <c r="CJ116" i="4"/>
  <c r="BQ116" i="4"/>
  <c r="CJ227" i="4"/>
  <c r="BQ227" i="4"/>
  <c r="AY576" i="4"/>
  <c r="AV576" i="4"/>
  <c r="AV506" i="4"/>
  <c r="AY506" i="4"/>
  <c r="AX655" i="4"/>
  <c r="AW655" i="4"/>
  <c r="AD457" i="4"/>
  <c r="AV457" i="4"/>
  <c r="AE457" i="4"/>
  <c r="AX586" i="4"/>
  <c r="AW586" i="4"/>
  <c r="AX524" i="4"/>
  <c r="AW524" i="4"/>
  <c r="AX152" i="4"/>
  <c r="AW152" i="4"/>
  <c r="AX64" i="4"/>
  <c r="AW64" i="4"/>
  <c r="AX504" i="4"/>
  <c r="AW504" i="4"/>
  <c r="AV193" i="4"/>
  <c r="AE193" i="4"/>
  <c r="AD193" i="4"/>
  <c r="AX73" i="4"/>
  <c r="AW73" i="4"/>
  <c r="AW546" i="4"/>
  <c r="AX546" i="4"/>
  <c r="AV455" i="4"/>
  <c r="CJ42" i="4"/>
  <c r="BQ42" i="4"/>
  <c r="CJ170" i="4"/>
  <c r="BQ170" i="4"/>
  <c r="CJ95" i="4"/>
  <c r="BQ95" i="4"/>
  <c r="CJ131" i="4"/>
  <c r="BQ131" i="4"/>
  <c r="AX529" i="4"/>
  <c r="AW529" i="4"/>
  <c r="CJ54" i="4"/>
  <c r="BQ54" i="4"/>
  <c r="AV131" i="4"/>
  <c r="AY131" i="4"/>
  <c r="AV471" i="4"/>
  <c r="AY471" i="4"/>
  <c r="AX432" i="4"/>
  <c r="AW432" i="4"/>
  <c r="AX143" i="4"/>
  <c r="AW143" i="4"/>
  <c r="AX117" i="4"/>
  <c r="AW117" i="4"/>
  <c r="AX676" i="4"/>
  <c r="AW676" i="4"/>
  <c r="AD138" i="4"/>
  <c r="AE138" i="4"/>
  <c r="AV138" i="4"/>
  <c r="AV258" i="4"/>
  <c r="AE258" i="4"/>
  <c r="AD258" i="4"/>
  <c r="AV54" i="4"/>
  <c r="AD54" i="4"/>
  <c r="AE54" i="4"/>
  <c r="AW486" i="4"/>
  <c r="AX486" i="4"/>
  <c r="AW414" i="4"/>
  <c r="AX414" i="4"/>
  <c r="AW526" i="4"/>
  <c r="AX526" i="4"/>
  <c r="AW90" i="4"/>
  <c r="AX90" i="4"/>
  <c r="AD245" i="4"/>
  <c r="AE245" i="4"/>
  <c r="AV245" i="4"/>
  <c r="AW398" i="4"/>
  <c r="AX398" i="4"/>
  <c r="AV268" i="4"/>
  <c r="AD268" i="4"/>
  <c r="AE268" i="4"/>
  <c r="AX528" i="4"/>
  <c r="AW528" i="4"/>
  <c r="AX99" i="4"/>
  <c r="AW99" i="4"/>
  <c r="AY103" i="4"/>
  <c r="AV103" i="4"/>
  <c r="CJ180" i="4"/>
  <c r="BQ180" i="4"/>
  <c r="AY21" i="4"/>
  <c r="AV21" i="4"/>
  <c r="CJ118" i="4"/>
  <c r="BQ118" i="4"/>
  <c r="CJ217" i="4"/>
  <c r="BQ217" i="4"/>
  <c r="CJ130" i="4"/>
  <c r="BQ130" i="4"/>
  <c r="AY325" i="4"/>
  <c r="AV325" i="4"/>
  <c r="AY173" i="4"/>
  <c r="AV173" i="4"/>
  <c r="AW579" i="4"/>
  <c r="AX579" i="4"/>
  <c r="CJ147" i="4"/>
  <c r="BQ147" i="4"/>
  <c r="CJ120" i="4"/>
  <c r="BQ120" i="4"/>
  <c r="AX168" i="4"/>
  <c r="AW168" i="4"/>
  <c r="AW98" i="4"/>
  <c r="AX98" i="4"/>
  <c r="AV148" i="4"/>
  <c r="AV96" i="4"/>
  <c r="AY96" i="4"/>
  <c r="AX242" i="4"/>
  <c r="AW242" i="4"/>
  <c r="AW121" i="4"/>
  <c r="AX121" i="4"/>
  <c r="AX595" i="4"/>
  <c r="AW595" i="4"/>
  <c r="CJ44" i="4"/>
  <c r="BQ44" i="4"/>
  <c r="CJ191" i="4"/>
  <c r="BQ191" i="4"/>
  <c r="AY50" i="4"/>
  <c r="AV50" i="4"/>
  <c r="AB614" i="4"/>
  <c r="AA614" i="4"/>
  <c r="AY614" i="4"/>
  <c r="AE286" i="4"/>
  <c r="AV286" i="4"/>
  <c r="AD286" i="4"/>
  <c r="CJ6" i="4"/>
  <c r="BQ6" i="4"/>
  <c r="AY518" i="4"/>
  <c r="AV518" i="4"/>
  <c r="AV227" i="4"/>
  <c r="AV338" i="4"/>
  <c r="AE338" i="4"/>
  <c r="AD338" i="4"/>
  <c r="AE33" i="4"/>
  <c r="AD33" i="4"/>
  <c r="AV33" i="4"/>
  <c r="AV178" i="4"/>
  <c r="AW412" i="4"/>
  <c r="AX412" i="4"/>
  <c r="AV428" i="4"/>
  <c r="AY428" i="4"/>
  <c r="AW174" i="4"/>
  <c r="AX174" i="4"/>
  <c r="AW102" i="4"/>
  <c r="AX102" i="4"/>
  <c r="AX171" i="4"/>
  <c r="AW171" i="4"/>
  <c r="AX269" i="4"/>
  <c r="AW269" i="4"/>
  <c r="AW97" i="4"/>
  <c r="AX97" i="4"/>
  <c r="CJ173" i="4"/>
  <c r="BQ173" i="4"/>
  <c r="CJ215" i="4"/>
  <c r="BQ215" i="4"/>
  <c r="AY422" i="4"/>
  <c r="AV422" i="4"/>
  <c r="AY627" i="4"/>
  <c r="AV627" i="4"/>
  <c r="AY653" i="4"/>
  <c r="AV653" i="4"/>
  <c r="AV616" i="4"/>
  <c r="AY616" i="4"/>
  <c r="AW434" i="4"/>
  <c r="AX434" i="4"/>
  <c r="AD279" i="4"/>
  <c r="AE279" i="4"/>
  <c r="AV279" i="4"/>
  <c r="AX440" i="4"/>
  <c r="AW440" i="4"/>
  <c r="AW366" i="4"/>
  <c r="AX366" i="4"/>
  <c r="AW356" i="4"/>
  <c r="AX356" i="4"/>
  <c r="AX280" i="4"/>
  <c r="AW280" i="4"/>
  <c r="AW458" i="4"/>
  <c r="AX458" i="4"/>
  <c r="AV32" i="4"/>
  <c r="AY32" i="4"/>
  <c r="AX448" i="4"/>
  <c r="AW448" i="4"/>
  <c r="AX420" i="4"/>
  <c r="AW420" i="4"/>
  <c r="AV220" i="4"/>
  <c r="AD220" i="4"/>
  <c r="AE220" i="4"/>
  <c r="AX205" i="4"/>
  <c r="AW205" i="4"/>
  <c r="AX66" i="4"/>
  <c r="AW66" i="4"/>
  <c r="CJ132" i="4"/>
  <c r="BQ132" i="4"/>
  <c r="AY331" i="4"/>
  <c r="AV331" i="4"/>
  <c r="CJ60" i="4"/>
  <c r="BQ60" i="4"/>
  <c r="CJ20" i="4"/>
  <c r="BQ20" i="4"/>
  <c r="AY698" i="4"/>
  <c r="AV698" i="4"/>
  <c r="AX542" i="4"/>
  <c r="AW542" i="4"/>
  <c r="AY283" i="4"/>
  <c r="AV283" i="4"/>
  <c r="AY539" i="4"/>
  <c r="AV539" i="4"/>
  <c r="AV260" i="4"/>
  <c r="AY260" i="4"/>
  <c r="AY550" i="4"/>
  <c r="AV550" i="4"/>
  <c r="AY345" i="4"/>
  <c r="AV345" i="4"/>
  <c r="AY665" i="4"/>
  <c r="AV665" i="4"/>
  <c r="AV591" i="4"/>
  <c r="AY591" i="4"/>
  <c r="AW602" i="4"/>
  <c r="AX602" i="4"/>
  <c r="AX378" i="4"/>
  <c r="AW378" i="4"/>
  <c r="AV122" i="4"/>
  <c r="AE122" i="4"/>
  <c r="AD122" i="4"/>
  <c r="AX112" i="4"/>
  <c r="AW112" i="4"/>
  <c r="AW689" i="4"/>
  <c r="AX689" i="4"/>
  <c r="AV324" i="4"/>
  <c r="AW495" i="4"/>
  <c r="AX495" i="4"/>
  <c r="AX298" i="4"/>
  <c r="AW298" i="4"/>
  <c r="AX481" i="4"/>
  <c r="AW481" i="4"/>
  <c r="AX326" i="4"/>
  <c r="AW326" i="4"/>
  <c r="AD364" i="4"/>
  <c r="AV364" i="4"/>
  <c r="AE364" i="4"/>
  <c r="AV166" i="4"/>
  <c r="CJ3" i="4"/>
  <c r="BQ3" i="4"/>
  <c r="CJ52" i="4"/>
  <c r="BQ52" i="4"/>
  <c r="CJ246" i="4"/>
  <c r="BQ246" i="4"/>
  <c r="AX22" i="4"/>
  <c r="AW22" i="4"/>
  <c r="AY177" i="4"/>
  <c r="AV177" i="4"/>
  <c r="AY308" i="4"/>
  <c r="AV308" i="4"/>
  <c r="AY690" i="4"/>
  <c r="AV690" i="4"/>
  <c r="AY626" i="4"/>
  <c r="AV626" i="4"/>
  <c r="AE371" i="4"/>
  <c r="AD371" i="4"/>
  <c r="AV371" i="4"/>
  <c r="AW682" i="4"/>
  <c r="AX682" i="4"/>
  <c r="AE433" i="4"/>
  <c r="AD433" i="4"/>
  <c r="AV433" i="4"/>
  <c r="AY555" i="4"/>
  <c r="AV555" i="4"/>
  <c r="AW489" i="4"/>
  <c r="AX489" i="4"/>
  <c r="AD603" i="4"/>
  <c r="AV603" i="4"/>
  <c r="AE603" i="4"/>
  <c r="AW253" i="4"/>
  <c r="AX253" i="4"/>
  <c r="CJ12" i="4"/>
  <c r="BQ12" i="4"/>
  <c r="CJ156" i="4"/>
  <c r="BQ156" i="4"/>
  <c r="AW406" i="4"/>
  <c r="AX406" i="4"/>
  <c r="AY520" i="4"/>
  <c r="AV520" i="4"/>
  <c r="AX380" i="4"/>
  <c r="AW380" i="4"/>
  <c r="AW482" i="4"/>
  <c r="AX482" i="4"/>
  <c r="AV67" i="4"/>
  <c r="AE67" i="4"/>
  <c r="AD67" i="4"/>
  <c r="AV157" i="4"/>
  <c r="AE157" i="4"/>
  <c r="AD157" i="4"/>
  <c r="AW259" i="4"/>
  <c r="AX259" i="4"/>
  <c r="AX589" i="4"/>
  <c r="AW589" i="4"/>
  <c r="CJ236" i="4"/>
  <c r="BQ236" i="4"/>
  <c r="AX460" i="4"/>
  <c r="AW460" i="4"/>
  <c r="CJ204" i="4"/>
  <c r="BQ204" i="4"/>
  <c r="AY172" i="4"/>
  <c r="AV172" i="4"/>
  <c r="AX349" i="4"/>
  <c r="AW349" i="4"/>
  <c r="AW63" i="4"/>
  <c r="AX63" i="4"/>
  <c r="CJ228" i="4"/>
  <c r="BQ228" i="4"/>
  <c r="AY659" i="4"/>
  <c r="AV659" i="4"/>
  <c r="AX256" i="4"/>
  <c r="AW256" i="4"/>
  <c r="AY658" i="4"/>
  <c r="AV658" i="4"/>
  <c r="AV271" i="4"/>
  <c r="AE271" i="4"/>
  <c r="AD271" i="4"/>
  <c r="AX128" i="4"/>
  <c r="AW128" i="4"/>
  <c r="CJ21" i="4"/>
  <c r="BQ21" i="4"/>
  <c r="AY648" i="4"/>
  <c r="AV648" i="4"/>
  <c r="AY126" i="4"/>
  <c r="AV126" i="4"/>
  <c r="CJ36" i="4"/>
  <c r="BQ36" i="4"/>
  <c r="AW339" i="4"/>
  <c r="AX339" i="4"/>
  <c r="AY211" i="4"/>
  <c r="AV211" i="4"/>
  <c r="CJ9" i="4"/>
  <c r="BQ9" i="4"/>
  <c r="AY415" i="4"/>
  <c r="AV415" i="4"/>
  <c r="AY239" i="4"/>
  <c r="AV239" i="4"/>
  <c r="AV154" i="4"/>
  <c r="AE154" i="4"/>
  <c r="AD154" i="4"/>
  <c r="AE217" i="4"/>
  <c r="AD217" i="4"/>
  <c r="AV217" i="4"/>
  <c r="AW209" i="4"/>
  <c r="AX209" i="4"/>
  <c r="AW538" i="4"/>
  <c r="AX538" i="4"/>
  <c r="AX566" i="4"/>
  <c r="AW566" i="4"/>
  <c r="AX643" i="4"/>
  <c r="AW643" i="4"/>
  <c r="AW262" i="4"/>
  <c r="AX262" i="4"/>
  <c r="AX706" i="4"/>
  <c r="AW706" i="4"/>
  <c r="AV620" i="4"/>
  <c r="AD620" i="4"/>
  <c r="AE620" i="4"/>
  <c r="AX372" i="4"/>
  <c r="AW372" i="4"/>
  <c r="AV303" i="4"/>
  <c r="AE303" i="4"/>
  <c r="AD303" i="4"/>
  <c r="AW226" i="4"/>
  <c r="AX226" i="4"/>
  <c r="AW198" i="4"/>
  <c r="AX198" i="4"/>
  <c r="CJ138" i="4"/>
  <c r="BQ138" i="4"/>
  <c r="AY436" i="4"/>
  <c r="AV436" i="4"/>
  <c r="CJ153" i="4"/>
  <c r="BQ153" i="4"/>
  <c r="CJ121" i="4"/>
  <c r="BQ121" i="4"/>
  <c r="AY322" i="4"/>
  <c r="AV322" i="4"/>
  <c r="AV548" i="4"/>
  <c r="AY548" i="4"/>
  <c r="CJ247" i="4"/>
  <c r="BQ247" i="4"/>
  <c r="AY461" i="4"/>
  <c r="AV461" i="4"/>
  <c r="AW72" i="4"/>
  <c r="AX72" i="4"/>
  <c r="AY387" i="4"/>
  <c r="AV387" i="4"/>
  <c r="AW267" i="4"/>
  <c r="AX267" i="4"/>
  <c r="AX580" i="4"/>
  <c r="AW580" i="4"/>
  <c r="AW69" i="4"/>
  <c r="AX69" i="4"/>
  <c r="AV235" i="4"/>
  <c r="AD235" i="4"/>
  <c r="AE235" i="4"/>
  <c r="AW477" i="4"/>
  <c r="AX477" i="4"/>
  <c r="AE181" i="4"/>
  <c r="AV181" i="4"/>
  <c r="AD181" i="4"/>
  <c r="AY499" i="4"/>
  <c r="AV499" i="4"/>
  <c r="AW673" i="4"/>
  <c r="AX673" i="4"/>
  <c r="AW636" i="4"/>
  <c r="AX636" i="4"/>
  <c r="AW212" i="4"/>
  <c r="AX212" i="4"/>
  <c r="AX52" i="4"/>
  <c r="AW52" i="4"/>
  <c r="AY114" i="4"/>
  <c r="AV114" i="4"/>
  <c r="AX532" i="4"/>
  <c r="AW532" i="4"/>
  <c r="AW473" i="4"/>
  <c r="AX473" i="4"/>
  <c r="AW299" i="4"/>
  <c r="AX299" i="4"/>
  <c r="AE229" i="4"/>
  <c r="AD229" i="4"/>
  <c r="AV229" i="4"/>
  <c r="AV465" i="4"/>
  <c r="AE465" i="4"/>
  <c r="AD465" i="4"/>
  <c r="AE621" i="4"/>
  <c r="AV621" i="4"/>
  <c r="AD621" i="4"/>
  <c r="AE369" i="4"/>
  <c r="AD369" i="4"/>
  <c r="AV369" i="4"/>
  <c r="AD82" i="4"/>
  <c r="AE82" i="4"/>
  <c r="AV82" i="4"/>
  <c r="CJ182" i="4"/>
  <c r="BQ182" i="4"/>
  <c r="CJ106" i="4"/>
  <c r="BQ106" i="4"/>
  <c r="AV180" i="4"/>
  <c r="AE180" i="4"/>
  <c r="AD180" i="4"/>
  <c r="AY464" i="4"/>
  <c r="AV464" i="4"/>
  <c r="AY249" i="4"/>
  <c r="AV249" i="4"/>
  <c r="AY480" i="4"/>
  <c r="AV480" i="4"/>
  <c r="AX45" i="4"/>
  <c r="AW45" i="4"/>
  <c r="AY572" i="4"/>
  <c r="AV572" i="4"/>
  <c r="AY567" i="4"/>
  <c r="AV567" i="4"/>
  <c r="AV275" i="4"/>
  <c r="AV165" i="4"/>
  <c r="AY165" i="4"/>
  <c r="AE476" i="4"/>
  <c r="AV476" i="4"/>
  <c r="AD476" i="4"/>
  <c r="CJ19" i="4"/>
  <c r="BQ19" i="4"/>
  <c r="AY483" i="4"/>
  <c r="AV483" i="4"/>
  <c r="AX263" i="4"/>
  <c r="AW263" i="4"/>
  <c r="AY496" i="4"/>
  <c r="AV496" i="4"/>
  <c r="AW500" i="4"/>
  <c r="AX500" i="4"/>
  <c r="AY396" i="4"/>
  <c r="AV396" i="4"/>
  <c r="AY686" i="4"/>
  <c r="AV686" i="4"/>
  <c r="AE401" i="4"/>
  <c r="AD401" i="4"/>
  <c r="AV401" i="4"/>
  <c r="AE89" i="4"/>
  <c r="AD89" i="4"/>
  <c r="AV89" i="4"/>
  <c r="AV195" i="4"/>
  <c r="AX656" i="4"/>
  <c r="AW656" i="4"/>
  <c r="AE141" i="4"/>
  <c r="AV141" i="4"/>
  <c r="AD141" i="4"/>
  <c r="CJ28" i="4"/>
  <c r="BQ28" i="4"/>
  <c r="CJ143" i="4"/>
  <c r="BQ143" i="4"/>
  <c r="AY201" i="4"/>
  <c r="AV201" i="4"/>
  <c r="AW182" i="4"/>
  <c r="AX182" i="4"/>
  <c r="AY355" i="4"/>
  <c r="AV355" i="4"/>
  <c r="AV393" i="4"/>
  <c r="AY393" i="4"/>
  <c r="CJ31" i="4"/>
  <c r="BQ31" i="4"/>
  <c r="AX135" i="4"/>
  <c r="AW135" i="4"/>
  <c r="AV248" i="4"/>
  <c r="AE248" i="4"/>
  <c r="AD248" i="4"/>
  <c r="AX115" i="4"/>
  <c r="AW115" i="4"/>
  <c r="AW196" i="4"/>
  <c r="AX196" i="4"/>
  <c r="AW224" i="4"/>
  <c r="AX224" i="4"/>
  <c r="AV311" i="4"/>
  <c r="AY311" i="4"/>
  <c r="AY252" i="4"/>
  <c r="AV252" i="4"/>
  <c r="CJ2" i="4"/>
  <c r="BQ2" i="4"/>
  <c r="AY456" i="4"/>
  <c r="AV456" i="4"/>
  <c r="AX219" i="4"/>
  <c r="AW219" i="4"/>
  <c r="AY498" i="4"/>
  <c r="AV498" i="4"/>
  <c r="AY93" i="4"/>
  <c r="AV93" i="4"/>
  <c r="AV484" i="4"/>
  <c r="AY484" i="4"/>
  <c r="AW43" i="4"/>
  <c r="AX43" i="4"/>
  <c r="AY545" i="4"/>
  <c r="AV545" i="4"/>
  <c r="AW113" i="4"/>
  <c r="AX113" i="4"/>
  <c r="AV162" i="4"/>
  <c r="AE162" i="4"/>
  <c r="AD162" i="4"/>
  <c r="AD78" i="4"/>
  <c r="AV78" i="4"/>
  <c r="AE78" i="4"/>
  <c r="AX547" i="4"/>
  <c r="AW547" i="4"/>
  <c r="AW571" i="4"/>
  <c r="AX571" i="4"/>
  <c r="AW697" i="4"/>
  <c r="AX697" i="4"/>
  <c r="AD106" i="4"/>
  <c r="AV106" i="4"/>
  <c r="AE106" i="4"/>
  <c r="AW202" i="4"/>
  <c r="AX202" i="4"/>
  <c r="AX661" i="4"/>
  <c r="AW661" i="4"/>
  <c r="AX41" i="4"/>
  <c r="AW41" i="4"/>
  <c r="AX404" i="4"/>
  <c r="AW404" i="4"/>
  <c r="AX494" i="4"/>
  <c r="AW494" i="4"/>
  <c r="AX563" i="4"/>
  <c r="AW563" i="4"/>
  <c r="AX77" i="4"/>
  <c r="AW77" i="4"/>
  <c r="AX426" i="4"/>
  <c r="AW426" i="4"/>
  <c r="AD186" i="4"/>
  <c r="AE186" i="4"/>
  <c r="AV186" i="4"/>
  <c r="AY564" i="4"/>
  <c r="AV564" i="4"/>
  <c r="CJ125" i="4"/>
  <c r="BQ125" i="4"/>
  <c r="CJ47" i="4"/>
  <c r="BQ47" i="4"/>
  <c r="CJ25" i="4"/>
  <c r="BQ25" i="4"/>
  <c r="CJ216" i="4"/>
  <c r="BQ216" i="4"/>
  <c r="CJ145" i="4"/>
  <c r="BQ145" i="4"/>
  <c r="AV183" i="4"/>
  <c r="AY183" i="4"/>
  <c r="AX88" i="4"/>
  <c r="AW88" i="4"/>
  <c r="AW540" i="4"/>
  <c r="AX540" i="4"/>
  <c r="AY179" i="4"/>
  <c r="AV179" i="4"/>
  <c r="AV319" i="4"/>
  <c r="AY319" i="4"/>
  <c r="CJ102" i="4"/>
  <c r="BQ102" i="4"/>
  <c r="AE300" i="4"/>
  <c r="AV300" i="4"/>
  <c r="AD300" i="4"/>
  <c r="AW108" i="4"/>
  <c r="AX108" i="4"/>
  <c r="AV334" i="4"/>
  <c r="AD334" i="4"/>
  <c r="AE334" i="4"/>
  <c r="AE359" i="4"/>
  <c r="AV359" i="4"/>
  <c r="AD359" i="4"/>
  <c r="AX701" i="4"/>
  <c r="AW701" i="4"/>
  <c r="AX700" i="4"/>
  <c r="AW700" i="4"/>
  <c r="AY592" i="4"/>
  <c r="AV592" i="4"/>
  <c r="AX140" i="4"/>
  <c r="AW140" i="4"/>
  <c r="AW94" i="4"/>
  <c r="AX94" i="4"/>
  <c r="AW292" i="4"/>
  <c r="AX292" i="4"/>
  <c r="AX687" i="4"/>
  <c r="AW687" i="4"/>
  <c r="AV368" i="4"/>
  <c r="AE368" i="4"/>
  <c r="AD368" i="4"/>
  <c r="AV376" i="4"/>
  <c r="AE376" i="4"/>
  <c r="AD376" i="4"/>
  <c r="BQ105" i="4"/>
  <c r="CJ105" i="4"/>
  <c r="CJ51" i="4"/>
  <c r="BQ51" i="4"/>
  <c r="AV593" i="4"/>
  <c r="AY593" i="4"/>
  <c r="CJ139" i="4"/>
  <c r="BQ139" i="4"/>
  <c r="AY502" i="4"/>
  <c r="AV502" i="4"/>
  <c r="AY650" i="4"/>
  <c r="AV650" i="4"/>
  <c r="CJ18" i="4"/>
  <c r="BQ18" i="4"/>
  <c r="CJ222" i="4"/>
  <c r="BQ222" i="4"/>
  <c r="AD346" i="4"/>
  <c r="AV346" i="4"/>
  <c r="AE346" i="4"/>
  <c r="AY118" i="4"/>
  <c r="AV118" i="4"/>
  <c r="AV214" i="4"/>
  <c r="AY214" i="4"/>
  <c r="AX251" i="4"/>
  <c r="AW251" i="4"/>
  <c r="AX447" i="4"/>
  <c r="AW447" i="4"/>
  <c r="AX624" i="4"/>
  <c r="AW624" i="4"/>
  <c r="CJ165" i="4"/>
  <c r="BQ165" i="4"/>
  <c r="AX407" i="4"/>
  <c r="AW407" i="4"/>
  <c r="AV680" i="4"/>
  <c r="AY680" i="4"/>
  <c r="CJ13" i="4"/>
  <c r="BQ13" i="4"/>
  <c r="AW351" i="4"/>
  <c r="AX351" i="4"/>
  <c r="AY295" i="4"/>
  <c r="AV295" i="4"/>
  <c r="AX80" i="4"/>
  <c r="AW80" i="4"/>
  <c r="AX360" i="4"/>
  <c r="AW360" i="4"/>
  <c r="AY240" i="4"/>
  <c r="AV240" i="4"/>
  <c r="AV365" i="4"/>
  <c r="AX651" i="4"/>
  <c r="AW651" i="4"/>
  <c r="AX84" i="4"/>
  <c r="AW84" i="4"/>
  <c r="AW469" i="4"/>
  <c r="AX469" i="4"/>
  <c r="CJ220" i="4"/>
  <c r="BQ220" i="4"/>
  <c r="CJ101" i="4"/>
  <c r="BQ101" i="4"/>
  <c r="CJ235" i="4"/>
  <c r="BQ235" i="4"/>
  <c r="CJ66" i="4"/>
  <c r="BQ66" i="4"/>
  <c r="AW684" i="4"/>
  <c r="AX684" i="4"/>
  <c r="AX674" i="4"/>
  <c r="AW674" i="4"/>
  <c r="AV609" i="4"/>
  <c r="AE609" i="4"/>
  <c r="AD609" i="4"/>
  <c r="AW272" i="4"/>
  <c r="AX272" i="4"/>
  <c r="AW218" i="4"/>
  <c r="AX218" i="4"/>
  <c r="AW374" i="4"/>
  <c r="AX374" i="4"/>
  <c r="AW384" i="4"/>
  <c r="AX384" i="4"/>
  <c r="AW236" i="4"/>
  <c r="AX236" i="4"/>
  <c r="AW638" i="4"/>
  <c r="AX638" i="4"/>
  <c r="AD350" i="4"/>
  <c r="AE350" i="4"/>
  <c r="AV350" i="4"/>
  <c r="CJ171" i="4"/>
  <c r="BQ171" i="4"/>
  <c r="CJ38" i="4"/>
  <c r="BQ38" i="4"/>
  <c r="CJ157" i="4"/>
  <c r="BQ157" i="4"/>
  <c r="AX382" i="4"/>
  <c r="AW382" i="4"/>
  <c r="AY28" i="4"/>
  <c r="AV28" i="4"/>
  <c r="CJ16" i="4"/>
  <c r="BQ16" i="4"/>
  <c r="AV590" i="4"/>
  <c r="AY590" i="4"/>
  <c r="AY439" i="4"/>
  <c r="AV439" i="4"/>
  <c r="AW704" i="4"/>
  <c r="AX704" i="4"/>
  <c r="AW399" i="4"/>
  <c r="AX399" i="4"/>
  <c r="AE438" i="4"/>
  <c r="AV438" i="4"/>
  <c r="AD438" i="4"/>
  <c r="AX232" i="4"/>
  <c r="AW232" i="4"/>
  <c r="AW453" i="4"/>
  <c r="AX453" i="4"/>
  <c r="AX425" i="4"/>
  <c r="AW425" i="4"/>
  <c r="AX640" i="4"/>
  <c r="AW640" i="4"/>
  <c r="AW23" i="4"/>
  <c r="AX23" i="4"/>
  <c r="AX523" i="4"/>
  <c r="AW523" i="4"/>
  <c r="AX702" i="4"/>
  <c r="AW702" i="4"/>
  <c r="AE144" i="4"/>
  <c r="AV144" i="4"/>
  <c r="AD144" i="4"/>
  <c r="AV71" i="4"/>
  <c r="AD71" i="4"/>
  <c r="AE71" i="4"/>
  <c r="AW445" i="4"/>
  <c r="AX445" i="4"/>
  <c r="AW302" i="4"/>
  <c r="AX302" i="4"/>
  <c r="AY221" i="4"/>
  <c r="AV221" i="4"/>
  <c r="CJ202" i="4"/>
  <c r="BQ202" i="4"/>
  <c r="CJ123" i="4"/>
  <c r="BQ123" i="4"/>
  <c r="CJ183" i="4"/>
  <c r="BQ183" i="4"/>
  <c r="AV559" i="4"/>
  <c r="AY559" i="4"/>
  <c r="AX149" i="4"/>
  <c r="AW149" i="4"/>
  <c r="AY644" i="4"/>
  <c r="AV644" i="4"/>
  <c r="AY487" i="4"/>
  <c r="AV487" i="4"/>
  <c r="CJ33" i="4"/>
  <c r="BQ33" i="4"/>
  <c r="AW190" i="4"/>
  <c r="AX190" i="4"/>
  <c r="AD25" i="4"/>
  <c r="AV25" i="4"/>
  <c r="AE25" i="4"/>
  <c r="AX130" i="4"/>
  <c r="AW130" i="4"/>
  <c r="AX492" i="4"/>
  <c r="AW492" i="4"/>
  <c r="AW430" i="4"/>
  <c r="AX430" i="4"/>
  <c r="AV119" i="4"/>
  <c r="AE119" i="4"/>
  <c r="AD119" i="4"/>
  <c r="AX582" i="4"/>
  <c r="AW582" i="4"/>
  <c r="AX344" i="4"/>
  <c r="AW344" i="4"/>
  <c r="AW467" i="4"/>
  <c r="AX467" i="4"/>
  <c r="AW289" i="4"/>
  <c r="AX289" i="4"/>
  <c r="AX561" i="4"/>
  <c r="AW561" i="4"/>
  <c r="AW515" i="4"/>
  <c r="AX515" i="4"/>
  <c r="AX68" i="4"/>
  <c r="AW68" i="4"/>
  <c r="AX86" i="4"/>
  <c r="AW86" i="4"/>
  <c r="AX635" i="4"/>
  <c r="AW635" i="4"/>
  <c r="AX562" i="4"/>
  <c r="AW562" i="4"/>
  <c r="AW210" i="4"/>
  <c r="AX210" i="4"/>
  <c r="AE101" i="4"/>
  <c r="AD101" i="4"/>
  <c r="AV101" i="4"/>
  <c r="AX213" i="4"/>
  <c r="AW213" i="4"/>
  <c r="AW535" i="4"/>
  <c r="AX535" i="4"/>
  <c r="CJ73" i="4"/>
  <c r="BQ73" i="4"/>
  <c r="AV474" i="4"/>
  <c r="AY474" i="4"/>
  <c r="AY266" i="4"/>
  <c r="AV266" i="4"/>
  <c r="CJ87" i="4"/>
  <c r="BQ87" i="4"/>
  <c r="CJ172" i="4"/>
  <c r="BQ172" i="4"/>
  <c r="AV392" i="4"/>
  <c r="AY392" i="4"/>
  <c r="CJ39" i="4"/>
  <c r="BQ39" i="4"/>
  <c r="AW161" i="4"/>
  <c r="AX161" i="4"/>
  <c r="CJ71" i="4"/>
  <c r="BQ71" i="4"/>
  <c r="AX631" i="4"/>
  <c r="AW631" i="4"/>
  <c r="AV81" i="4"/>
  <c r="AE81" i="4"/>
  <c r="AD81" i="4"/>
  <c r="AD397" i="4"/>
  <c r="AV397" i="4"/>
  <c r="AE397" i="4"/>
  <c r="AV145" i="4"/>
  <c r="AW133" i="4"/>
  <c r="AX133" i="4"/>
  <c r="AV388" i="4"/>
  <c r="AE388" i="4"/>
  <c r="AD388" i="4"/>
  <c r="AX466" i="4"/>
  <c r="AW466" i="4"/>
  <c r="CJ113" i="4"/>
  <c r="BQ113" i="4"/>
  <c r="CJ248" i="4"/>
  <c r="BQ248" i="4"/>
  <c r="CJ209" i="4"/>
  <c r="BQ209" i="4"/>
  <c r="AY521" i="4"/>
  <c r="AV521" i="4"/>
  <c r="CJ136" i="4"/>
  <c r="BQ136" i="4"/>
  <c r="AX189" i="4"/>
  <c r="AW189" i="4"/>
  <c r="AW111" i="4"/>
  <c r="AX111" i="4"/>
  <c r="AW479" i="4"/>
  <c r="AX479" i="4"/>
  <c r="AY672" i="4"/>
  <c r="AV672" i="4"/>
  <c r="AV255" i="4"/>
  <c r="AE255" i="4"/>
  <c r="AD255" i="4"/>
  <c r="AV247" i="4"/>
  <c r="AE247" i="4"/>
  <c r="AD247" i="4"/>
  <c r="AX598" i="4"/>
  <c r="AW598" i="4"/>
  <c r="AE74" i="4"/>
  <c r="AD74" i="4"/>
  <c r="AV74" i="4"/>
  <c r="AV389" i="4"/>
  <c r="AW307" i="4"/>
  <c r="AX307" i="4"/>
  <c r="AV630" i="4"/>
  <c r="AD630" i="4"/>
  <c r="AE630" i="4"/>
  <c r="AX663" i="4"/>
  <c r="AW663" i="4"/>
  <c r="AX306" i="4"/>
  <c r="AW306" i="4"/>
  <c r="CJ214" i="4"/>
  <c r="BQ214" i="4"/>
  <c r="CJ59" i="4"/>
  <c r="BQ59" i="4"/>
  <c r="AV175" i="4"/>
  <c r="AE175" i="4"/>
  <c r="AD175" i="4"/>
  <c r="AX642" i="4"/>
  <c r="AW642" i="4"/>
  <c r="AY459" i="4"/>
  <c r="AV459" i="4"/>
  <c r="AW291" i="4"/>
  <c r="AX291" i="4"/>
  <c r="AX100" i="4"/>
  <c r="AW100" i="4"/>
  <c r="AW358" i="4"/>
  <c r="AX358" i="4"/>
  <c r="AV301" i="4"/>
  <c r="AE301" i="4"/>
  <c r="AD301" i="4"/>
  <c r="AX56" i="4"/>
  <c r="AW56" i="4"/>
  <c r="AW569" i="4"/>
  <c r="AX569" i="4"/>
  <c r="AX485" i="4"/>
  <c r="AW485" i="4"/>
  <c r="AY503" i="4"/>
  <c r="AV503" i="4"/>
  <c r="CJ91" i="4"/>
  <c r="BQ91" i="4"/>
  <c r="CJ133" i="4"/>
  <c r="BQ133" i="4"/>
  <c r="AY699" i="4"/>
  <c r="AV699" i="4"/>
  <c r="AV450" i="4"/>
  <c r="AY450" i="4"/>
  <c r="AY695" i="4"/>
  <c r="AV695" i="4"/>
  <c r="CJ126" i="4"/>
  <c r="BQ126" i="4"/>
  <c r="AY318" i="4"/>
  <c r="AV318" i="4"/>
  <c r="AW361" i="4"/>
  <c r="AX361" i="4"/>
  <c r="AW510" i="4"/>
  <c r="AX510" i="4"/>
  <c r="AV230" i="4"/>
  <c r="AE230" i="4"/>
  <c r="AD230" i="4"/>
  <c r="AY278" i="4"/>
  <c r="AV278" i="4"/>
  <c r="AD310" i="4"/>
  <c r="AE310" i="4"/>
  <c r="AV310" i="4"/>
  <c r="AW370" i="4"/>
  <c r="AX370" i="4"/>
  <c r="AX330" i="4"/>
  <c r="AW330" i="4"/>
  <c r="AX194" i="4"/>
  <c r="AW194" i="4"/>
  <c r="AX342" i="4"/>
  <c r="AW342" i="4"/>
  <c r="AX208" i="4"/>
  <c r="AW208" i="4"/>
  <c r="AW314" i="4"/>
  <c r="AX314" i="4"/>
  <c r="AX127" i="4"/>
  <c r="AW127" i="4"/>
  <c r="AW462" i="4"/>
  <c r="AX462" i="4"/>
  <c r="AX654" i="4"/>
  <c r="AW654" i="4"/>
  <c r="AE501" i="4"/>
  <c r="AD501" i="4"/>
  <c r="AV501" i="4"/>
  <c r="AX348" i="4"/>
  <c r="AW348" i="4"/>
  <c r="AX147" i="4"/>
  <c r="AW147" i="4"/>
  <c r="AX337" i="4"/>
  <c r="AW337" i="4"/>
  <c r="AV265" i="4"/>
  <c r="AD265" i="4"/>
  <c r="AE265" i="4"/>
  <c r="CJ225" i="4"/>
  <c r="BQ225" i="4"/>
  <c r="AY497" i="4"/>
  <c r="AV497" i="4"/>
  <c r="CJ137" i="4"/>
  <c r="BQ137" i="4"/>
  <c r="CJ83" i="4"/>
  <c r="BQ83" i="4"/>
  <c r="AY639" i="4"/>
  <c r="AV639" i="4"/>
  <c r="AY335" i="4"/>
  <c r="AV335" i="4"/>
  <c r="CJ151" i="4"/>
  <c r="BQ151" i="4"/>
  <c r="CJ192" i="4"/>
  <c r="BQ192" i="4"/>
  <c r="CJ96" i="4"/>
  <c r="BQ96" i="4"/>
  <c r="AW159" i="4"/>
  <c r="AX159" i="4"/>
  <c r="AW228" i="4"/>
  <c r="AX228" i="4"/>
  <c r="AW176" i="4"/>
  <c r="AX176" i="4"/>
  <c r="AW556" i="4"/>
  <c r="AX556" i="4"/>
  <c r="AX490" i="4"/>
  <c r="AW490" i="4"/>
  <c r="AX233" i="4"/>
  <c r="AW233" i="4"/>
  <c r="AX294" i="4"/>
  <c r="AW294" i="4"/>
  <c r="AX613" i="4"/>
  <c r="AW613" i="4"/>
  <c r="AE323" i="4"/>
  <c r="AD323" i="4"/>
  <c r="AV323" i="4"/>
  <c r="AX187" i="4"/>
  <c r="AW187" i="4"/>
  <c r="AY107" i="4"/>
  <c r="AV107" i="4"/>
  <c r="CJ181" i="4"/>
  <c r="BQ181" i="4"/>
  <c r="AV419" i="4"/>
  <c r="AY419" i="4"/>
  <c r="CJ45" i="4"/>
  <c r="BQ45" i="4"/>
  <c r="CJ250" i="4"/>
  <c r="BQ250" i="4"/>
  <c r="AY444" i="4"/>
  <c r="AV444" i="4"/>
  <c r="AY254" i="4"/>
  <c r="AV254" i="4"/>
  <c r="AY668" i="4"/>
  <c r="AV668" i="4"/>
  <c r="AX53" i="4"/>
  <c r="AW53" i="4"/>
  <c r="AY158" i="4"/>
  <c r="AV158" i="4"/>
  <c r="AY691" i="4"/>
  <c r="AV691" i="4"/>
  <c r="AV625" i="4"/>
  <c r="AE625" i="4"/>
  <c r="AD625" i="4"/>
  <c r="AY352" i="4"/>
  <c r="AV352" i="4"/>
  <c r="AV55" i="4"/>
  <c r="AY164" i="4"/>
  <c r="AV164" i="4"/>
  <c r="AY449" i="4"/>
  <c r="AV449" i="4"/>
  <c r="AY505" i="4"/>
  <c r="AV505" i="4"/>
  <c r="AV110" i="4"/>
  <c r="AY110" i="4"/>
  <c r="AV543" i="4"/>
  <c r="AY543" i="4"/>
  <c r="AW574" i="4"/>
  <c r="AX574" i="4"/>
  <c r="AV304" i="4"/>
  <c r="CJ57" i="4"/>
  <c r="BQ57" i="4"/>
  <c r="AD250" i="4"/>
  <c r="AE250" i="4"/>
  <c r="AV250" i="4"/>
  <c r="AV615" i="4"/>
  <c r="AD615" i="4"/>
  <c r="AE615" i="4"/>
  <c r="AX139" i="4"/>
  <c r="AW139" i="4"/>
  <c r="AW416" i="4"/>
  <c r="AX416" i="4"/>
  <c r="AV362" i="4"/>
  <c r="AE362" i="4"/>
  <c r="AD362" i="4"/>
  <c r="AV297" i="4"/>
  <c r="AW411" i="4"/>
  <c r="AX411" i="4"/>
  <c r="CJ86" i="4"/>
  <c r="BQ86" i="4"/>
  <c r="AY451" i="4"/>
  <c r="AV451" i="4"/>
  <c r="AX429" i="4"/>
  <c r="AW429" i="4"/>
  <c r="AW237" i="4"/>
  <c r="AX237" i="4"/>
  <c r="AW264" i="4"/>
  <c r="AX264" i="4"/>
  <c r="AY584" i="4"/>
  <c r="AV584" i="4"/>
  <c r="AY442" i="4"/>
  <c r="AV442" i="4"/>
  <c r="AE170" i="4"/>
  <c r="AV170" i="4"/>
  <c r="AD170" i="4"/>
  <c r="AV329" i="4"/>
  <c r="AD329" i="4"/>
  <c r="AE329" i="4"/>
  <c r="AV44" i="4"/>
  <c r="AD44" i="4"/>
  <c r="AE44" i="4"/>
  <c r="AE246" i="4"/>
  <c r="AD246" i="4"/>
  <c r="AV246" i="4"/>
  <c r="AD57" i="4"/>
  <c r="AE57" i="4"/>
  <c r="AV57" i="4"/>
  <c r="CJ79" i="4"/>
  <c r="BQ79" i="4"/>
  <c r="CJ185" i="4"/>
  <c r="BQ185" i="4"/>
  <c r="CJ49" i="4"/>
  <c r="BQ49" i="4"/>
  <c r="CJ176" i="4"/>
  <c r="BQ176" i="4"/>
  <c r="AY446" i="4"/>
  <c r="AV446" i="4"/>
  <c r="AY320" i="4"/>
  <c r="AV320" i="4"/>
  <c r="AX36" i="4"/>
  <c r="AW36" i="4"/>
  <c r="CJ169" i="4"/>
  <c r="BQ169" i="4"/>
  <c r="CJ34" i="4"/>
  <c r="BQ34" i="4"/>
  <c r="AY409" i="4"/>
  <c r="AV409" i="4"/>
  <c r="AW215" i="4"/>
  <c r="AX215" i="4"/>
  <c r="AX632" i="4"/>
  <c r="AW632" i="4"/>
  <c r="AY288" i="4"/>
  <c r="AV288" i="4"/>
  <c r="AD123" i="4"/>
  <c r="AV123" i="4"/>
  <c r="AE123" i="4"/>
  <c r="AX581" i="4"/>
  <c r="AW581" i="4"/>
  <c r="AY664" i="4"/>
  <c r="AV664" i="4"/>
  <c r="AW511" i="4"/>
  <c r="AX511" i="4"/>
  <c r="AW629" i="4"/>
  <c r="AX629" i="4"/>
  <c r="AW40" i="4"/>
  <c r="AX40" i="4"/>
  <c r="AV552" i="4"/>
  <c r="AE552" i="4"/>
  <c r="AD552" i="4"/>
  <c r="AV305" i="4"/>
  <c r="AD305" i="4"/>
  <c r="AE305" i="4"/>
  <c r="AV95" i="4"/>
  <c r="AE95" i="4"/>
  <c r="AD95" i="4"/>
  <c r="CJ92" i="4"/>
  <c r="BQ92" i="4"/>
  <c r="CJ99" i="4"/>
  <c r="BQ99" i="4"/>
  <c r="CJ14" i="4"/>
  <c r="BQ14" i="4"/>
  <c r="AV134" i="4"/>
  <c r="AY134" i="4"/>
  <c r="AX514" i="4"/>
  <c r="AW514" i="4"/>
  <c r="AD273" i="4"/>
  <c r="AV273" i="4"/>
  <c r="AE273" i="4"/>
  <c r="AY618" i="4"/>
  <c r="AV618" i="4"/>
  <c r="AX222" i="4"/>
  <c r="AW222" i="4"/>
  <c r="AW281" i="4"/>
  <c r="AX281" i="4"/>
  <c r="AX660" i="4"/>
  <c r="AW660" i="4"/>
  <c r="AV42" i="4"/>
  <c r="AE42" i="4"/>
  <c r="AD42" i="4"/>
  <c r="AW646" i="4"/>
  <c r="AX646" i="4"/>
  <c r="AX622" i="4"/>
  <c r="AW622" i="4"/>
  <c r="AW666" i="4"/>
  <c r="AX666" i="4"/>
  <c r="AW313" i="4"/>
  <c r="AX313" i="4"/>
  <c r="AY470" i="4"/>
  <c r="AV470" i="4"/>
  <c r="AW354" i="4"/>
  <c r="AX354" i="4"/>
  <c r="AX693" i="4"/>
  <c r="AW693" i="4"/>
  <c r="AV85" i="4"/>
  <c r="AW507" i="4"/>
  <c r="AX507" i="4"/>
  <c r="AV116" i="4"/>
  <c r="AD116" i="4"/>
  <c r="AE116" i="4"/>
  <c r="AW163" i="4"/>
  <c r="AX163" i="4"/>
  <c r="AW257" i="4"/>
  <c r="AX257" i="4"/>
  <c r="AW677" i="4"/>
  <c r="AX677" i="4"/>
  <c r="CJ140" i="4"/>
  <c r="BQ140" i="4"/>
  <c r="CJ8" i="4"/>
  <c r="BQ8" i="4"/>
  <c r="CJ74" i="4"/>
  <c r="BQ74" i="4"/>
  <c r="AY435" i="4"/>
  <c r="AV435" i="4"/>
  <c r="AV488" i="4"/>
  <c r="AV517" i="4"/>
  <c r="AY517" i="4"/>
  <c r="CJ213" i="4"/>
  <c r="BQ213" i="4"/>
  <c r="AY418" i="4"/>
  <c r="AV418" i="4"/>
  <c r="CJ232" i="4"/>
  <c r="BQ232" i="4"/>
  <c r="AV662" i="4"/>
  <c r="AY662" i="4"/>
  <c r="AY633" i="4"/>
  <c r="AV633" i="4"/>
  <c r="CJ242" i="4"/>
  <c r="BQ242" i="4"/>
  <c r="AY296" i="4"/>
  <c r="AV296" i="4"/>
  <c r="AY431" i="4"/>
  <c r="AV431" i="4"/>
  <c r="AX92" i="4"/>
  <c r="AW92" i="4"/>
  <c r="AV62" i="4"/>
  <c r="AW657" i="4"/>
  <c r="AX657" i="4"/>
  <c r="AX478" i="4"/>
  <c r="AW478" i="4"/>
  <c r="AV160" i="4"/>
  <c r="CJ218" i="4"/>
  <c r="BQ218" i="4"/>
  <c r="AY367" i="4"/>
  <c r="AV367" i="4"/>
  <c r="AV516" i="4"/>
  <c r="AY516" i="4"/>
  <c r="CJ155" i="4"/>
  <c r="BQ155" i="4"/>
  <c r="AY554" i="4"/>
  <c r="AV554" i="4"/>
  <c r="AX197" i="4"/>
  <c r="AW197" i="4"/>
  <c r="AX385" i="4"/>
  <c r="AW385" i="4"/>
  <c r="AW573" i="4"/>
  <c r="AX573" i="4"/>
  <c r="AY379" i="4"/>
  <c r="AV379" i="4"/>
  <c r="AV244" i="4"/>
  <c r="AE244" i="4"/>
  <c r="AD244" i="4"/>
  <c r="AV153" i="4"/>
  <c r="AX670" i="4"/>
  <c r="AW670" i="4"/>
  <c r="AW645" i="4"/>
  <c r="AX645" i="4"/>
  <c r="AW184" i="4"/>
  <c r="AX184" i="4"/>
  <c r="AE309" i="4"/>
  <c r="AD309" i="4"/>
  <c r="AV309" i="4"/>
  <c r="AX261" i="4"/>
  <c r="AW261" i="4"/>
  <c r="AW169" i="4"/>
  <c r="AX169" i="4"/>
  <c r="AW712" i="4"/>
  <c r="AX712" i="4"/>
  <c r="AX70" i="4"/>
  <c r="AW70" i="4"/>
  <c r="AE83" i="4"/>
  <c r="AV83" i="4"/>
  <c r="AD83" i="4"/>
  <c r="AW35" i="4"/>
  <c r="AX35" i="4"/>
  <c r="AW37" i="4"/>
  <c r="AX37" i="4"/>
  <c r="AW26" i="4"/>
  <c r="AX26" i="4"/>
  <c r="AE24" i="4"/>
  <c r="AD24" i="4"/>
  <c r="AV24" i="4"/>
  <c r="AV38" i="4"/>
  <c r="AD38" i="4"/>
  <c r="AE38" i="4"/>
  <c r="AE58" i="4"/>
  <c r="AD58" i="4"/>
  <c r="AV58" i="4"/>
  <c r="AW59" i="4"/>
  <c r="AX59" i="4"/>
  <c r="AV51" i="4"/>
  <c r="AE51" i="4"/>
  <c r="AD51" i="4"/>
  <c r="AV710" i="4"/>
  <c r="AE710" i="4"/>
  <c r="AD710" i="4"/>
  <c r="AX713" i="4"/>
  <c r="AW713" i="4"/>
  <c r="AW711" i="4"/>
  <c r="AX711" i="4"/>
  <c r="AV707" i="4"/>
  <c r="AE707" i="4"/>
  <c r="AD707" i="4"/>
  <c r="AW709" i="4"/>
  <c r="AX709" i="4"/>
  <c r="AV708" i="4"/>
  <c r="AE708" i="4"/>
  <c r="AD708" i="4"/>
  <c r="AB393" i="1"/>
  <c r="AA393" i="1"/>
  <c r="AE393" i="1" s="1"/>
  <c r="AC11" i="1" s="1"/>
  <c r="AW491" i="4" l="1"/>
  <c r="AX491" i="4"/>
  <c r="AW647" i="4"/>
  <c r="AX647" i="4"/>
  <c r="AX39" i="4"/>
  <c r="AW39" i="4"/>
  <c r="AW568" i="4"/>
  <c r="AX568" i="4"/>
  <c r="AX105" i="4"/>
  <c r="AW105" i="4"/>
  <c r="AX530" i="4"/>
  <c r="AW530" i="4"/>
  <c r="AW277" i="4"/>
  <c r="AX277" i="4"/>
  <c r="AW549" i="4"/>
  <c r="AX549" i="4"/>
  <c r="AW578" i="4"/>
  <c r="AX578" i="4"/>
  <c r="AX375" i="4"/>
  <c r="AW375" i="4"/>
  <c r="AW316" i="4"/>
  <c r="AX316" i="4"/>
  <c r="AX377" i="4"/>
  <c r="AW377" i="4"/>
  <c r="AW47" i="4"/>
  <c r="AX47" i="4"/>
  <c r="AW525" i="4"/>
  <c r="AX525" i="4"/>
  <c r="AW427" i="4"/>
  <c r="AX427" i="4"/>
  <c r="AW285" i="4"/>
  <c r="AX285" i="4"/>
  <c r="AX516" i="4"/>
  <c r="AW516" i="4"/>
  <c r="AX664" i="4"/>
  <c r="AW664" i="4"/>
  <c r="AW244" i="4"/>
  <c r="AX244" i="4"/>
  <c r="AX62" i="4"/>
  <c r="AW62" i="4"/>
  <c r="AX552" i="4"/>
  <c r="AW552" i="4"/>
  <c r="AX57" i="4"/>
  <c r="AW57" i="4"/>
  <c r="AX44" i="4"/>
  <c r="AW44" i="4"/>
  <c r="AW449" i="4"/>
  <c r="AX449" i="4"/>
  <c r="AX668" i="4"/>
  <c r="AW668" i="4"/>
  <c r="AW501" i="4"/>
  <c r="AX501" i="4"/>
  <c r="AX278" i="4"/>
  <c r="AW278" i="4"/>
  <c r="AX450" i="4"/>
  <c r="AW450" i="4"/>
  <c r="AW459" i="4"/>
  <c r="AX459" i="4"/>
  <c r="AW672" i="4"/>
  <c r="AX672" i="4"/>
  <c r="AX101" i="4"/>
  <c r="AW101" i="4"/>
  <c r="AW559" i="4"/>
  <c r="AX559" i="4"/>
  <c r="AX439" i="4"/>
  <c r="AW439" i="4"/>
  <c r="AX350" i="4"/>
  <c r="AW350" i="4"/>
  <c r="AX650" i="4"/>
  <c r="AW650" i="4"/>
  <c r="AX78" i="4"/>
  <c r="AW78" i="4"/>
  <c r="AX686" i="4"/>
  <c r="AW686" i="4"/>
  <c r="AW322" i="4"/>
  <c r="AX322" i="4"/>
  <c r="AW303" i="4"/>
  <c r="AX303" i="4"/>
  <c r="AX239" i="4"/>
  <c r="AW239" i="4"/>
  <c r="AX555" i="4"/>
  <c r="AW555" i="4"/>
  <c r="AX177" i="4"/>
  <c r="AW177" i="4"/>
  <c r="AX550" i="4"/>
  <c r="AW550" i="4"/>
  <c r="AW331" i="4"/>
  <c r="AX331" i="4"/>
  <c r="AX32" i="4"/>
  <c r="AW32" i="4"/>
  <c r="AW338" i="4"/>
  <c r="AX338" i="4"/>
  <c r="AX142" i="4"/>
  <c r="AW142" i="4"/>
  <c r="AW605" i="4"/>
  <c r="AX605" i="4"/>
  <c r="AW48" i="4"/>
  <c r="AX48" i="4"/>
  <c r="AW633" i="4"/>
  <c r="AX633" i="4"/>
  <c r="AX85" i="4"/>
  <c r="AW85" i="4"/>
  <c r="AW618" i="4"/>
  <c r="AX618" i="4"/>
  <c r="AX134" i="4"/>
  <c r="AW134" i="4"/>
  <c r="AW584" i="4"/>
  <c r="AX584" i="4"/>
  <c r="AW451" i="4"/>
  <c r="AX451" i="4"/>
  <c r="AX615" i="4"/>
  <c r="AW615" i="4"/>
  <c r="AX625" i="4"/>
  <c r="AW625" i="4"/>
  <c r="AW265" i="4"/>
  <c r="AX265" i="4"/>
  <c r="AW318" i="4"/>
  <c r="AX318" i="4"/>
  <c r="AW699" i="4"/>
  <c r="AX699" i="4"/>
  <c r="AW301" i="4"/>
  <c r="AX301" i="4"/>
  <c r="AW630" i="4"/>
  <c r="AX630" i="4"/>
  <c r="AW145" i="4"/>
  <c r="AX145" i="4"/>
  <c r="AX392" i="4"/>
  <c r="AW392" i="4"/>
  <c r="AX474" i="4"/>
  <c r="AW474" i="4"/>
  <c r="AW487" i="4"/>
  <c r="AX487" i="4"/>
  <c r="AX144" i="4"/>
  <c r="AW144" i="4"/>
  <c r="AW609" i="4"/>
  <c r="AX609" i="4"/>
  <c r="AX368" i="4"/>
  <c r="AW368" i="4"/>
  <c r="AX359" i="4"/>
  <c r="AW359" i="4"/>
  <c r="AW300" i="4"/>
  <c r="AX300" i="4"/>
  <c r="AX564" i="4"/>
  <c r="AW564" i="4"/>
  <c r="AW393" i="4"/>
  <c r="AX393" i="4"/>
  <c r="AX195" i="4"/>
  <c r="AW195" i="4"/>
  <c r="AW181" i="4"/>
  <c r="AX181" i="4"/>
  <c r="AW157" i="4"/>
  <c r="AX157" i="4"/>
  <c r="AW520" i="4"/>
  <c r="AX520" i="4"/>
  <c r="AX616" i="4"/>
  <c r="AW616" i="4"/>
  <c r="AX227" i="4"/>
  <c r="AW227" i="4"/>
  <c r="AX96" i="4"/>
  <c r="AW96" i="4"/>
  <c r="AW193" i="4"/>
  <c r="AX193" i="4"/>
  <c r="AX383" i="4"/>
  <c r="AW383" i="4"/>
  <c r="AW42" i="4"/>
  <c r="AX42" i="4"/>
  <c r="AX95" i="4"/>
  <c r="AW95" i="4"/>
  <c r="AX362" i="4"/>
  <c r="AW362" i="4"/>
  <c r="AX250" i="4"/>
  <c r="AW250" i="4"/>
  <c r="AW164" i="4"/>
  <c r="AX164" i="4"/>
  <c r="AW691" i="4"/>
  <c r="AX691" i="4"/>
  <c r="AW254" i="4"/>
  <c r="AX254" i="4"/>
  <c r="AW323" i="4"/>
  <c r="AX323" i="4"/>
  <c r="AX521" i="4"/>
  <c r="AW521" i="4"/>
  <c r="AW438" i="4"/>
  <c r="AX438" i="4"/>
  <c r="AX680" i="4"/>
  <c r="AW680" i="4"/>
  <c r="AX346" i="4"/>
  <c r="AW346" i="4"/>
  <c r="AX502" i="4"/>
  <c r="AW502" i="4"/>
  <c r="AX592" i="4"/>
  <c r="AW592" i="4"/>
  <c r="AW311" i="4"/>
  <c r="AX311" i="4"/>
  <c r="AX355" i="4"/>
  <c r="AW355" i="4"/>
  <c r="AX89" i="4"/>
  <c r="AW89" i="4"/>
  <c r="AX396" i="4"/>
  <c r="AW396" i="4"/>
  <c r="AX483" i="4"/>
  <c r="AW483" i="4"/>
  <c r="AX165" i="4"/>
  <c r="AW165" i="4"/>
  <c r="AX480" i="4"/>
  <c r="AW480" i="4"/>
  <c r="AW180" i="4"/>
  <c r="AX180" i="4"/>
  <c r="AW369" i="4"/>
  <c r="AX369" i="4"/>
  <c r="AW465" i="4"/>
  <c r="AX465" i="4"/>
  <c r="AW461" i="4"/>
  <c r="AX461" i="4"/>
  <c r="AX217" i="4"/>
  <c r="AW217" i="4"/>
  <c r="AX415" i="4"/>
  <c r="AW415" i="4"/>
  <c r="AW433" i="4"/>
  <c r="AX433" i="4"/>
  <c r="AW626" i="4"/>
  <c r="AX626" i="4"/>
  <c r="AW166" i="4"/>
  <c r="AX166" i="4"/>
  <c r="AW698" i="4"/>
  <c r="AX698" i="4"/>
  <c r="AX220" i="4"/>
  <c r="AW220" i="4"/>
  <c r="AX653" i="4"/>
  <c r="AW653" i="4"/>
  <c r="AW178" i="4"/>
  <c r="AX178" i="4"/>
  <c r="AX518" i="4"/>
  <c r="AW518" i="4"/>
  <c r="AE614" i="4"/>
  <c r="AD614" i="4"/>
  <c r="AV614" i="4"/>
  <c r="AW148" i="4"/>
  <c r="AX148" i="4"/>
  <c r="AW455" i="4"/>
  <c r="AX455" i="4"/>
  <c r="AX506" i="4"/>
  <c r="AW506" i="4"/>
  <c r="AW583" i="4"/>
  <c r="AX583" i="4"/>
  <c r="AX601" i="4"/>
  <c r="AW601" i="4"/>
  <c r="AW132" i="4"/>
  <c r="AX132" i="4"/>
  <c r="AW402" i="4"/>
  <c r="AX402" i="4"/>
  <c r="AX452" i="4"/>
  <c r="AW452" i="4"/>
  <c r="AW225" i="4"/>
  <c r="AX225" i="4"/>
  <c r="AX554" i="4"/>
  <c r="AW554" i="4"/>
  <c r="AW431" i="4"/>
  <c r="AX431" i="4"/>
  <c r="AW246" i="4"/>
  <c r="AX246" i="4"/>
  <c r="AW329" i="4"/>
  <c r="AX329" i="4"/>
  <c r="AX543" i="4"/>
  <c r="AW543" i="4"/>
  <c r="AW419" i="4"/>
  <c r="AX419" i="4"/>
  <c r="AW335" i="4"/>
  <c r="AX335" i="4"/>
  <c r="AW497" i="4"/>
  <c r="AX497" i="4"/>
  <c r="AX397" i="4"/>
  <c r="AW397" i="4"/>
  <c r="AX119" i="4"/>
  <c r="AW119" i="4"/>
  <c r="AX25" i="4"/>
  <c r="AW25" i="4"/>
  <c r="AX644" i="4"/>
  <c r="AW644" i="4"/>
  <c r="AX590" i="4"/>
  <c r="AW590" i="4"/>
  <c r="AW295" i="4"/>
  <c r="AX295" i="4"/>
  <c r="AX186" i="4"/>
  <c r="AW186" i="4"/>
  <c r="AW456" i="4"/>
  <c r="AX456" i="4"/>
  <c r="AX248" i="4"/>
  <c r="AW248" i="4"/>
  <c r="AW275" i="4"/>
  <c r="AX275" i="4"/>
  <c r="AW229" i="4"/>
  <c r="AX229" i="4"/>
  <c r="AX659" i="4"/>
  <c r="AW659" i="4"/>
  <c r="AX172" i="4"/>
  <c r="AW172" i="4"/>
  <c r="AW591" i="4"/>
  <c r="AX591" i="4"/>
  <c r="AW260" i="4"/>
  <c r="AX260" i="4"/>
  <c r="AW279" i="4"/>
  <c r="AX279" i="4"/>
  <c r="AW33" i="4"/>
  <c r="AX33" i="4"/>
  <c r="AX103" i="4"/>
  <c r="AW103" i="4"/>
  <c r="AW268" i="4"/>
  <c r="AX268" i="4"/>
  <c r="AW54" i="4"/>
  <c r="AX54" i="4"/>
  <c r="AW471" i="4"/>
  <c r="AX471" i="4"/>
  <c r="AX576" i="4"/>
  <c r="AW576" i="4"/>
  <c r="AW79" i="4"/>
  <c r="AX79" i="4"/>
  <c r="AW207" i="4"/>
  <c r="AX207" i="4"/>
  <c r="AW124" i="4"/>
  <c r="AX124" i="4"/>
  <c r="AX612" i="4"/>
  <c r="AW612" i="4"/>
  <c r="AW340" i="4"/>
  <c r="AX340" i="4"/>
  <c r="AE600" i="4"/>
  <c r="AD600" i="4"/>
  <c r="AV600" i="4"/>
  <c r="AX379" i="4"/>
  <c r="AW379" i="4"/>
  <c r="BC11" i="4"/>
  <c r="AX160" i="4"/>
  <c r="AW160" i="4"/>
  <c r="AC11" i="4"/>
  <c r="AW309" i="4"/>
  <c r="AX309" i="4"/>
  <c r="AW662" i="4"/>
  <c r="AX662" i="4"/>
  <c r="AW517" i="4"/>
  <c r="AX517" i="4"/>
  <c r="AW273" i="4"/>
  <c r="AX273" i="4"/>
  <c r="AW123" i="4"/>
  <c r="AX123" i="4"/>
  <c r="AW409" i="4"/>
  <c r="AX409" i="4"/>
  <c r="AX320" i="4"/>
  <c r="AW320" i="4"/>
  <c r="AW55" i="4"/>
  <c r="AX55" i="4"/>
  <c r="AW158" i="4"/>
  <c r="AX158" i="4"/>
  <c r="AX444" i="4"/>
  <c r="AW444" i="4"/>
  <c r="AW230" i="4"/>
  <c r="AX230" i="4"/>
  <c r="AX389" i="4"/>
  <c r="AW389" i="4"/>
  <c r="AW247" i="4"/>
  <c r="AX247" i="4"/>
  <c r="AX365" i="4"/>
  <c r="AW365" i="4"/>
  <c r="AW162" i="4"/>
  <c r="AX162" i="4"/>
  <c r="AX484" i="4"/>
  <c r="AW484" i="4"/>
  <c r="AW567" i="4"/>
  <c r="AX567" i="4"/>
  <c r="AX249" i="4"/>
  <c r="AW249" i="4"/>
  <c r="AX114" i="4"/>
  <c r="AW114" i="4"/>
  <c r="AW126" i="4"/>
  <c r="AX126" i="4"/>
  <c r="AW67" i="4"/>
  <c r="AX67" i="4"/>
  <c r="AW603" i="4"/>
  <c r="AX603" i="4"/>
  <c r="AX690" i="4"/>
  <c r="AW690" i="4"/>
  <c r="AW364" i="4"/>
  <c r="AX364" i="4"/>
  <c r="AW665" i="4"/>
  <c r="AX665" i="4"/>
  <c r="AX539" i="4"/>
  <c r="AW539" i="4"/>
  <c r="AW627" i="4"/>
  <c r="AX627" i="4"/>
  <c r="AW50" i="4"/>
  <c r="AX50" i="4"/>
  <c r="AX634" i="4"/>
  <c r="AW634" i="4"/>
  <c r="AX557" i="4"/>
  <c r="AW557" i="4"/>
  <c r="AX527" i="4"/>
  <c r="AW527" i="4"/>
  <c r="AX463" i="4"/>
  <c r="AW463" i="4"/>
  <c r="AW296" i="4"/>
  <c r="AX296" i="4"/>
  <c r="AW305" i="4"/>
  <c r="AX305" i="4"/>
  <c r="AX170" i="4"/>
  <c r="AW170" i="4"/>
  <c r="AW110" i="4"/>
  <c r="AX110" i="4"/>
  <c r="AW352" i="4"/>
  <c r="AX352" i="4"/>
  <c r="AW639" i="4"/>
  <c r="AX639" i="4"/>
  <c r="AW310" i="4"/>
  <c r="AX310" i="4"/>
  <c r="AX695" i="4"/>
  <c r="AW695" i="4"/>
  <c r="AX74" i="4"/>
  <c r="AW74" i="4"/>
  <c r="AX240" i="4"/>
  <c r="AW240" i="4"/>
  <c r="AW334" i="4"/>
  <c r="AX334" i="4"/>
  <c r="AX93" i="4"/>
  <c r="AW93" i="4"/>
  <c r="AW141" i="4"/>
  <c r="AX141" i="4"/>
  <c r="AW401" i="4"/>
  <c r="AX401" i="4"/>
  <c r="AW620" i="4"/>
  <c r="AX620" i="4"/>
  <c r="AW122" i="4"/>
  <c r="AX122" i="4"/>
  <c r="AX173" i="4"/>
  <c r="AW173" i="4"/>
  <c r="AX131" i="4"/>
  <c r="AW131" i="4"/>
  <c r="AX457" i="4"/>
  <c r="AW457" i="4"/>
  <c r="AX341" i="4"/>
  <c r="AW341" i="4"/>
  <c r="AW363" i="4"/>
  <c r="AX363" i="4"/>
  <c r="AD617" i="4"/>
  <c r="AV617" i="4"/>
  <c r="AE617" i="4"/>
  <c r="AX685" i="4"/>
  <c r="AW685" i="4"/>
  <c r="AX287" i="4"/>
  <c r="AW287" i="4"/>
  <c r="AX153" i="4"/>
  <c r="AW153" i="4"/>
  <c r="AX435" i="4"/>
  <c r="AW435" i="4"/>
  <c r="AX116" i="4"/>
  <c r="AW116" i="4"/>
  <c r="AW470" i="4"/>
  <c r="AX470" i="4"/>
  <c r="AW288" i="4"/>
  <c r="AX288" i="4"/>
  <c r="AX446" i="4"/>
  <c r="AW446" i="4"/>
  <c r="AW505" i="4"/>
  <c r="AX505" i="4"/>
  <c r="AX107" i="4"/>
  <c r="AW107" i="4"/>
  <c r="AX175" i="4"/>
  <c r="AW175" i="4"/>
  <c r="AX388" i="4"/>
  <c r="AW388" i="4"/>
  <c r="AX266" i="4"/>
  <c r="AW266" i="4"/>
  <c r="AW28" i="4"/>
  <c r="AX28" i="4"/>
  <c r="AW214" i="4"/>
  <c r="AX214" i="4"/>
  <c r="AX376" i="4"/>
  <c r="AW376" i="4"/>
  <c r="AX319" i="4"/>
  <c r="AW319" i="4"/>
  <c r="AW183" i="4"/>
  <c r="AX183" i="4"/>
  <c r="AW201" i="4"/>
  <c r="AX201" i="4"/>
  <c r="AW496" i="4"/>
  <c r="AX496" i="4"/>
  <c r="AX572" i="4"/>
  <c r="AW572" i="4"/>
  <c r="AX464" i="4"/>
  <c r="AW464" i="4"/>
  <c r="AX621" i="4"/>
  <c r="AW621" i="4"/>
  <c r="AW499" i="4"/>
  <c r="AX499" i="4"/>
  <c r="AW387" i="4"/>
  <c r="AX387" i="4"/>
  <c r="AX436" i="4"/>
  <c r="AW436" i="4"/>
  <c r="AX211" i="4"/>
  <c r="AW211" i="4"/>
  <c r="AW648" i="4"/>
  <c r="AX648" i="4"/>
  <c r="AW271" i="4"/>
  <c r="AX271" i="4"/>
  <c r="AW308" i="4"/>
  <c r="AX308" i="4"/>
  <c r="AW324" i="4"/>
  <c r="AX324" i="4"/>
  <c r="AW345" i="4"/>
  <c r="AX345" i="4"/>
  <c r="AW283" i="4"/>
  <c r="AX283" i="4"/>
  <c r="AX422" i="4"/>
  <c r="AW422" i="4"/>
  <c r="AW245" i="4"/>
  <c r="AX245" i="4"/>
  <c r="AW258" i="4"/>
  <c r="AX258" i="4"/>
  <c r="AX199" i="4"/>
  <c r="AW199" i="4"/>
  <c r="AX417" i="4"/>
  <c r="AW417" i="4"/>
  <c r="AW155" i="4"/>
  <c r="AX155" i="4"/>
  <c r="AX332" i="4"/>
  <c r="AW332" i="4"/>
  <c r="AW167" i="4"/>
  <c r="AX167" i="4"/>
  <c r="AX588" i="4"/>
  <c r="AW588" i="4"/>
  <c r="AW488" i="4"/>
  <c r="AX488" i="4"/>
  <c r="AX367" i="4"/>
  <c r="AW367" i="4"/>
  <c r="AX418" i="4"/>
  <c r="AW418" i="4"/>
  <c r="AX442" i="4"/>
  <c r="AW442" i="4"/>
  <c r="AW297" i="4"/>
  <c r="AX297" i="4"/>
  <c r="AX304" i="4"/>
  <c r="AW304" i="4"/>
  <c r="AW503" i="4"/>
  <c r="AX503" i="4"/>
  <c r="AX255" i="4"/>
  <c r="AW255" i="4"/>
  <c r="AX81" i="4"/>
  <c r="AW81" i="4"/>
  <c r="AX221" i="4"/>
  <c r="AW221" i="4"/>
  <c r="AW71" i="4"/>
  <c r="AX71" i="4"/>
  <c r="AW118" i="4"/>
  <c r="AX118" i="4"/>
  <c r="AX593" i="4"/>
  <c r="AW593" i="4"/>
  <c r="AX179" i="4"/>
  <c r="AW179" i="4"/>
  <c r="AX106" i="4"/>
  <c r="AW106" i="4"/>
  <c r="AW545" i="4"/>
  <c r="AX545" i="4"/>
  <c r="AX498" i="4"/>
  <c r="AW498" i="4"/>
  <c r="AX252" i="4"/>
  <c r="AW252" i="4"/>
  <c r="AX476" i="4"/>
  <c r="AW476" i="4"/>
  <c r="AX82" i="4"/>
  <c r="AW82" i="4"/>
  <c r="AW235" i="4"/>
  <c r="AX235" i="4"/>
  <c r="AW548" i="4"/>
  <c r="AX548" i="4"/>
  <c r="AX154" i="4"/>
  <c r="AW154" i="4"/>
  <c r="AW658" i="4"/>
  <c r="AX658" i="4"/>
  <c r="AW371" i="4"/>
  <c r="AX371" i="4"/>
  <c r="AW428" i="4"/>
  <c r="AX428" i="4"/>
  <c r="AX286" i="4"/>
  <c r="AW286" i="4"/>
  <c r="AX325" i="4"/>
  <c r="AW325" i="4"/>
  <c r="AX21" i="4"/>
  <c r="AW21" i="4"/>
  <c r="AW138" i="4"/>
  <c r="AX138" i="4"/>
  <c r="AX536" i="4"/>
  <c r="AW536" i="4"/>
  <c r="AW104" i="4"/>
  <c r="AX104" i="4"/>
  <c r="AW678" i="4"/>
  <c r="AX678" i="4"/>
  <c r="AW137" i="4"/>
  <c r="AX137" i="4"/>
  <c r="AW204" i="4"/>
  <c r="AX204" i="4"/>
  <c r="AX51" i="4"/>
  <c r="AW51" i="4"/>
  <c r="AX38" i="4"/>
  <c r="AW38" i="4"/>
  <c r="AX24" i="4"/>
  <c r="AW24" i="4"/>
  <c r="AW58" i="4"/>
  <c r="AX58" i="4"/>
  <c r="AW83" i="4"/>
  <c r="AX83" i="4"/>
  <c r="AW708" i="4"/>
  <c r="AX708" i="4"/>
  <c r="AW710" i="4"/>
  <c r="AX710" i="4"/>
  <c r="AW707" i="4"/>
  <c r="AX707" i="4"/>
  <c r="AX600" i="4" l="1"/>
  <c r="BD12" i="4" s="1"/>
  <c r="AW600" i="4"/>
  <c r="AW614" i="4"/>
  <c r="AX614" i="4"/>
  <c r="AW617" i="4"/>
  <c r="AX617" i="4"/>
  <c r="AC12" i="4" l="1"/>
</calcChain>
</file>

<file path=xl/sharedStrings.xml><?xml version="1.0" encoding="utf-8"?>
<sst xmlns="http://schemas.openxmlformats.org/spreadsheetml/2006/main" count="8408" uniqueCount="2237">
  <si>
    <t> -0.028 </t>
  </si>
  <si>
    <t>2423100.343 </t>
  </si>
  <si>
    <t> 14.02.1922 20:13 </t>
  </si>
  <si>
    <t> VALK 2.49 </t>
  </si>
  <si>
    <t>2423100.551 </t>
  </si>
  <si>
    <t> 15.02.1922 01:13 </t>
  </si>
  <si>
    <t>2423293.394 </t>
  </si>
  <si>
    <t> 26.08.1922 21:27 </t>
  </si>
  <si>
    <t>2423294.442 </t>
  </si>
  <si>
    <t> 27.08.1922 22:36 </t>
  </si>
  <si>
    <t> -0.034 </t>
  </si>
  <si>
    <t>2423316.384 </t>
  </si>
  <si>
    <t> 18.09.1922 21:12 </t>
  </si>
  <si>
    <t> -0.011 </t>
  </si>
  <si>
    <t>2423342.286 </t>
  </si>
  <si>
    <t> 14.10.1922 18:51 </t>
  </si>
  <si>
    <t> -0.033 </t>
  </si>
  <si>
    <t>2423350.302 </t>
  </si>
  <si>
    <t> 22.10.1922 19:14 </t>
  </si>
  <si>
    <t>2423573.502 </t>
  </si>
  <si>
    <t> 03.06.1923 00:02 </t>
  </si>
  <si>
    <t> F.C.Jordan </t>
  </si>
  <si>
    <t> PALL 7.142 </t>
  </si>
  <si>
    <t>2423573.703 </t>
  </si>
  <si>
    <t> 03.06.1923 04:52 </t>
  </si>
  <si>
    <t> -0.031 </t>
  </si>
  <si>
    <t>2423999.877 </t>
  </si>
  <si>
    <t> 02.08.1924 09:02 </t>
  </si>
  <si>
    <t>2424312.624 </t>
  </si>
  <si>
    <t> 11.06.1925 02:58 </t>
  </si>
  <si>
    <t>2424361.541 </t>
  </si>
  <si>
    <t> 30.07.1925 00:59 </t>
  </si>
  <si>
    <t> -0.018 </t>
  </si>
  <si>
    <t> W.Zessewitsch </t>
  </si>
  <si>
    <t> IODE 4.2.78 </t>
  </si>
  <si>
    <t>2424361.743 </t>
  </si>
  <si>
    <t> 30.07.1925 05:49 </t>
  </si>
  <si>
    <t> -0.027 </t>
  </si>
  <si>
    <t>2424680.626 </t>
  </si>
  <si>
    <t> 14.06.1926 03:01 </t>
  </si>
  <si>
    <t> B.Sternberk </t>
  </si>
  <si>
    <t> PIAP II.7.30 </t>
  </si>
  <si>
    <t>2424949.555 </t>
  </si>
  <si>
    <t> 10.03.1927 01:19 </t>
  </si>
  <si>
    <t> K.Kordylewski </t>
  </si>
  <si>
    <t> CRAC 25 </t>
  </si>
  <si>
    <t>2424949.773 </t>
  </si>
  <si>
    <t> 10.03.1927 06:33 </t>
  </si>
  <si>
    <t>2424999.720 </t>
  </si>
  <si>
    <t> 29.04.1927 05:16 </t>
  </si>
  <si>
    <t>2425413.220 </t>
  </si>
  <si>
    <t> 15.06.1928 17:16 </t>
  </si>
  <si>
    <t> -0.036 </t>
  </si>
  <si>
    <t> G.P.Sacharov </t>
  </si>
  <si>
    <t> PZ 9.275 </t>
  </si>
  <si>
    <t>2425416.190 </t>
  </si>
  <si>
    <t> 18.06.1928 16:33 </t>
  </si>
  <si>
    <t>2425442.738 </t>
  </si>
  <si>
    <t> 15.07.1928 05:42 </t>
  </si>
  <si>
    <t> D.McLaughlin </t>
  </si>
  <si>
    <t> AJ 39.85 </t>
  </si>
  <si>
    <t>2425448.207 </t>
  </si>
  <si>
    <t> 20.07.1928 16:58 </t>
  </si>
  <si>
    <t>2425766.668 </t>
  </si>
  <si>
    <t> 04.06.1929 04:01 </t>
  </si>
  <si>
    <t>2425999.989 </t>
  </si>
  <si>
    <t> 23.01.1930 11:44 </t>
  </si>
  <si>
    <t>2426141.196 </t>
  </si>
  <si>
    <t> 13.06.1930 16:42 </t>
  </si>
  <si>
    <t> -0.029 </t>
  </si>
  <si>
    <t> J.Wasiutynski </t>
  </si>
  <si>
    <t> RWAR 11.91 </t>
  </si>
  <si>
    <t>2426141.402 </t>
  </si>
  <si>
    <t> 13.06.1930 21:38 </t>
  </si>
  <si>
    <t>2426699.719 </t>
  </si>
  <si>
    <t> 24.12.1931 05:15 </t>
  </si>
  <si>
    <t>2426894.449 </t>
  </si>
  <si>
    <t> 05.07.1932 22:46 </t>
  </si>
  <si>
    <t>E </t>
  </si>
  <si>
    <t> J.Stebbins </t>
  </si>
  <si>
    <t> HC 446.18 </t>
  </si>
  <si>
    <t>2427563.397 </t>
  </si>
  <si>
    <t> 05.05.1934 21:31 </t>
  </si>
  <si>
    <t> -0.043 </t>
  </si>
  <si>
    <t> J.Gadomski </t>
  </si>
  <si>
    <t> BZ 17.27 </t>
  </si>
  <si>
    <t>2427571.407 </t>
  </si>
  <si>
    <t> 13.05.1934 21:46 </t>
  </si>
  <si>
    <t> -0.042 </t>
  </si>
  <si>
    <t> F.Lause </t>
  </si>
  <si>
    <t> AN 254.374 </t>
  </si>
  <si>
    <t>2427605.566 </t>
  </si>
  <si>
    <t> 17.06.1934 01:35 </t>
  </si>
  <si>
    <t>2427611.455 </t>
  </si>
  <si>
    <t> 22.06.1934 22:55 </t>
  </si>
  <si>
    <t>2427624.520 </t>
  </si>
  <si>
    <t> 06.07.1934 00:28 </t>
  </si>
  <si>
    <t> -0.041 </t>
  </si>
  <si>
    <t>2427636.324 </t>
  </si>
  <si>
    <t> 17.07.1934 19:46 </t>
  </si>
  <si>
    <t> -0.039 </t>
  </si>
  <si>
    <t>2427652.343 </t>
  </si>
  <si>
    <t> 02.08.1934 20:13 </t>
  </si>
  <si>
    <t>2427659.517 </t>
  </si>
  <si>
    <t> 10.08.1934 00:24 </t>
  </si>
  <si>
    <t> -0.030 </t>
  </si>
  <si>
    <t>2427698.278 </t>
  </si>
  <si>
    <t> 17.09.1934 18:40 </t>
  </si>
  <si>
    <t> -0.049 </t>
  </si>
  <si>
    <t>2427860.162 </t>
  </si>
  <si>
    <t> 26.02.1935 15:53 </t>
  </si>
  <si>
    <t> W.Zonn </t>
  </si>
  <si>
    <t> WILN 21.13 </t>
  </si>
  <si>
    <t>2427980.291 </t>
  </si>
  <si>
    <t> 26.06.1935 18:59 </t>
  </si>
  <si>
    <t>2427980.504 </t>
  </si>
  <si>
    <t> 27.06.1935 00:05 </t>
  </si>
  <si>
    <t> -0.032 </t>
  </si>
  <si>
    <t>2428000.105 </t>
  </si>
  <si>
    <t> 16.07.1935 14:31 </t>
  </si>
  <si>
    <t>2428299.389 </t>
  </si>
  <si>
    <t> 10.05.1936 21:20 </t>
  </si>
  <si>
    <t> AN 266.20 </t>
  </si>
  <si>
    <t>2428329.7288 </t>
  </si>
  <si>
    <t> 10.06.1936 05:29 </t>
  </si>
  <si>
    <t> -0.0382 </t>
  </si>
  <si>
    <t> D.Bailey </t>
  </si>
  <si>
    <t>2428329.729 </t>
  </si>
  <si>
    <t> S.Gaposchkin </t>
  </si>
  <si>
    <t> HA 113.74 </t>
  </si>
  <si>
    <t>2428373.571 </t>
  </si>
  <si>
    <t> 24.07.1936 01:42 </t>
  </si>
  <si>
    <t>2428374.417 </t>
  </si>
  <si>
    <t> 24.07.1936 22:00 </t>
  </si>
  <si>
    <t>2428377.371 </t>
  </si>
  <si>
    <t> 27.07.1936 20:54 </t>
  </si>
  <si>
    <t>2428395.489 </t>
  </si>
  <si>
    <t> 14.08.1936 23:44 </t>
  </si>
  <si>
    <t> -0.035 </t>
  </si>
  <si>
    <t>2428398.442 </t>
  </si>
  <si>
    <t> 17.08.1936 22:36 </t>
  </si>
  <si>
    <t>2428455.342 </t>
  </si>
  <si>
    <t> 13.10.1936 20:12 </t>
  </si>
  <si>
    <t>2428458.294 </t>
  </si>
  <si>
    <t> 16.10.1936 19:03 </t>
  </si>
  <si>
    <t> -0.037 </t>
  </si>
  <si>
    <t>2428461.244 </t>
  </si>
  <si>
    <t> 19.10.1936 17:51 </t>
  </si>
  <si>
    <t>2428466.310 </t>
  </si>
  <si>
    <t> 24.10.1936 19:26 </t>
  </si>
  <si>
    <t>2428555.674 </t>
  </si>
  <si>
    <t> 22.01.1937 04:10 </t>
  </si>
  <si>
    <t>2428614.661 </t>
  </si>
  <si>
    <t> 22.03.1937 03:51 </t>
  </si>
  <si>
    <t> -0.055 </t>
  </si>
  <si>
    <t>2428661.475 </t>
  </si>
  <si>
    <t> 07.05.1937 23:24 </t>
  </si>
  <si>
    <t>2428664.422 </t>
  </si>
  <si>
    <t> 10.05.1937 22:07 </t>
  </si>
  <si>
    <t>2428683.380 </t>
  </si>
  <si>
    <t> 29.05.1937 21:07 </t>
  </si>
  <si>
    <t> -0.044 </t>
  </si>
  <si>
    <t>2428688.446 </t>
  </si>
  <si>
    <t> 03.06.1937 22:42 </t>
  </si>
  <si>
    <t>2428718.377 </t>
  </si>
  <si>
    <t> 03.07.1937 21:02 </t>
  </si>
  <si>
    <t>2428726.376 </t>
  </si>
  <si>
    <t> 11.07.1937 21:01 </t>
  </si>
  <si>
    <t> BZ 19.46 </t>
  </si>
  <si>
    <t>2428742.386 </t>
  </si>
  <si>
    <t> 27.07.1937 21:15 </t>
  </si>
  <si>
    <t> -0.051 </t>
  </si>
  <si>
    <t>2428753.333 </t>
  </si>
  <si>
    <t> 07.08.1937 19:59 </t>
  </si>
  <si>
    <t> -0.064 </t>
  </si>
  <si>
    <t>2428802.258 </t>
  </si>
  <si>
    <t> 25.09.1937 18:11 </t>
  </si>
  <si>
    <t>2428826.284 </t>
  </si>
  <si>
    <t> 19.10.1937 18:48 </t>
  </si>
  <si>
    <t>2428829.235 </t>
  </si>
  <si>
    <t> 22.10.1937 17:38 </t>
  </si>
  <si>
    <t>2428837.241 </t>
  </si>
  <si>
    <t> 30.10.1937 17:47 </t>
  </si>
  <si>
    <t>2428845.255 </t>
  </si>
  <si>
    <t> 07.11.1937 18:07 </t>
  </si>
  <si>
    <t>2428900.051 </t>
  </si>
  <si>
    <t> 01.01.1938 13:13 </t>
  </si>
  <si>
    <t>2429164.332 </t>
  </si>
  <si>
    <t> 22.09.1938 19:58 </t>
  </si>
  <si>
    <t> BZ 20.54 </t>
  </si>
  <si>
    <t>2429399.977 </t>
  </si>
  <si>
    <t> 16.05.1939 11:26 </t>
  </si>
  <si>
    <t>2429486.601 </t>
  </si>
  <si>
    <t> 11.08.1939 02:25 </t>
  </si>
  <si>
    <t> HC 446.11 </t>
  </si>
  <si>
    <t>2429486.805 </t>
  </si>
  <si>
    <t> 11.08.1939 07:19 </t>
  </si>
  <si>
    <t> -0.040 </t>
  </si>
  <si>
    <t>2429799.998 </t>
  </si>
  <si>
    <t> 19.06.1940 11:57 </t>
  </si>
  <si>
    <t>2430169.465 </t>
  </si>
  <si>
    <t> 23.06.1941 23:09 </t>
  </si>
  <si>
    <t>2430169.673 </t>
  </si>
  <si>
    <t> 24.06.1941 04:09 </t>
  </si>
  <si>
    <t>2430914.500 </t>
  </si>
  <si>
    <t> 09.07.1943 00:00 </t>
  </si>
  <si>
    <t> Tedeschini </t>
  </si>
  <si>
    <t> ZFA 47.117 </t>
  </si>
  <si>
    <t>2430934.524 </t>
  </si>
  <si>
    <t> 29.07.1943 00:34 </t>
  </si>
  <si>
    <t>2432352.525 </t>
  </si>
  <si>
    <t> 16.06.1947 00:36 </t>
  </si>
  <si>
    <t> A.Fresa </t>
  </si>
  <si>
    <t>2432362.430 </t>
  </si>
  <si>
    <t> 25.06.1947 22:19 </t>
  </si>
  <si>
    <t>2432389.405 </t>
  </si>
  <si>
    <t> 22.07.1947 21:43 </t>
  </si>
  <si>
    <t> A.Fresa [Lichtkn.] </t>
  </si>
  <si>
    <t> MSAI 21.320 </t>
  </si>
  <si>
    <t>2432405.422 </t>
  </si>
  <si>
    <t> 07.08.1947 22:07 </t>
  </si>
  <si>
    <t> MSAI 21.321 </t>
  </si>
  <si>
    <t>2433493.390 </t>
  </si>
  <si>
    <t> 30.07.1950 21:21 </t>
  </si>
  <si>
    <t> D.Sofronijevic </t>
  </si>
  <si>
    <t>BAVM 8 </t>
  </si>
  <si>
    <t>2433499.501 </t>
  </si>
  <si>
    <t> 06.08.1950 00:01 </t>
  </si>
  <si>
    <t>2433515.714 </t>
  </si>
  <si>
    <t> 22.08.1950 05:08 </t>
  </si>
  <si>
    <t> K.Kaltschajew </t>
  </si>
  <si>
    <t> IPUL 20.90 </t>
  </si>
  <si>
    <t>2433515.718 </t>
  </si>
  <si>
    <t> 22.08.1950 05:13 </t>
  </si>
  <si>
    <t> Seyfert &amp; Mason </t>
  </si>
  <si>
    <t> AJ 56.48 </t>
  </si>
  <si>
    <t>2433531.740 </t>
  </si>
  <si>
    <t> 07.09.1950 05:45 </t>
  </si>
  <si>
    <t>2433531.952 </t>
  </si>
  <si>
    <t> 07.09.1950 10:50 </t>
  </si>
  <si>
    <t>2433566.301 </t>
  </si>
  <si>
    <t> 11.10.1950 19:13 </t>
  </si>
  <si>
    <t> E.Born </t>
  </si>
  <si>
    <t>2433566.306 </t>
  </si>
  <si>
    <t> 11.10.1950 19:20 </t>
  </si>
  <si>
    <t>2433731.532 </t>
  </si>
  <si>
    <t> 26.03.1951 00:46 </t>
  </si>
  <si>
    <t>2433731.538 </t>
  </si>
  <si>
    <t> 26.03.1951 00:54 </t>
  </si>
  <si>
    <t> K.Domke </t>
  </si>
  <si>
    <t>2433731.540 </t>
  </si>
  <si>
    <t> 26.03.1951 00:57 </t>
  </si>
  <si>
    <t>2433750.513 </t>
  </si>
  <si>
    <t> 14.04.1951 00:18 </t>
  </si>
  <si>
    <t> S.Piotrowski </t>
  </si>
  <si>
    <t> SAC 23.85 </t>
  </si>
  <si>
    <t>2433819.422 </t>
  </si>
  <si>
    <t> 21.06.1951 22:07 </t>
  </si>
  <si>
    <t>2433819.426 </t>
  </si>
  <si>
    <t> 21.06.1951 22:13 </t>
  </si>
  <si>
    <t>BAVM 10 </t>
  </si>
  <si>
    <t>2433835.446 </t>
  </si>
  <si>
    <t> 07.07.1951 22:42 </t>
  </si>
  <si>
    <t>2433855.475 </t>
  </si>
  <si>
    <t> 27.07.1951 23:24 </t>
  </si>
  <si>
    <t>2433858.420 </t>
  </si>
  <si>
    <t> 30.07.1951 22:04 </t>
  </si>
  <si>
    <t>2433858.427 </t>
  </si>
  <si>
    <t> 30.07.1951 22:14 </t>
  </si>
  <si>
    <t>2433886.456 </t>
  </si>
  <si>
    <t> 27.08.1951 22:56 </t>
  </si>
  <si>
    <t>2433896.351 </t>
  </si>
  <si>
    <t> 06.09.1951 20:25 </t>
  </si>
  <si>
    <t>2433896.353 </t>
  </si>
  <si>
    <t> 06.09.1951 20:28 </t>
  </si>
  <si>
    <t>2433898.460 </t>
  </si>
  <si>
    <t> 08.09.1951 23:02 </t>
  </si>
  <si>
    <t>2433912.368 </t>
  </si>
  <si>
    <t> 22.09.1951 20:49 </t>
  </si>
  <si>
    <t>2433912.370 </t>
  </si>
  <si>
    <t> 22.09.1951 20:52 </t>
  </si>
  <si>
    <t>2433912.374 </t>
  </si>
  <si>
    <t> 22.09.1951 20:58 </t>
  </si>
  <si>
    <t>2434153.4827 </t>
  </si>
  <si>
    <t> 20.05.1952 23:35 </t>
  </si>
  <si>
    <t> -0.0324 </t>
  </si>
  <si>
    <t> Labs &amp; Stock </t>
  </si>
  <si>
    <t> ZFA 33.74 </t>
  </si>
  <si>
    <t>2434169.513 </t>
  </si>
  <si>
    <t> 06.06.1952 00:18 </t>
  </si>
  <si>
    <t> E.Pohl </t>
  </si>
  <si>
    <t>2434211.646 </t>
  </si>
  <si>
    <t> 18.07.1952 03:30 </t>
  </si>
  <si>
    <t> J.Ashbrook </t>
  </si>
  <si>
    <t> AJ 57.259 </t>
  </si>
  <si>
    <t>2434213.747 </t>
  </si>
  <si>
    <t> 20.07.1952 05:55 </t>
  </si>
  <si>
    <t> -0.046 </t>
  </si>
  <si>
    <t>2434216.727 </t>
  </si>
  <si>
    <t> 23.07.1952 05:26 </t>
  </si>
  <si>
    <t>2434242.632 </t>
  </si>
  <si>
    <t> 18.08.1952 03:10 </t>
  </si>
  <si>
    <t>2434253.385 </t>
  </si>
  <si>
    <t> 28.08.1952 21:14 </t>
  </si>
  <si>
    <t>2434478.468 </t>
  </si>
  <si>
    <t> 10.04.1953 23:13 </t>
  </si>
  <si>
    <t>2434492.814 </t>
  </si>
  <si>
    <t> 25.04.1953 07:32 </t>
  </si>
  <si>
    <t> W.S.Fitch </t>
  </si>
  <si>
    <t> AJ 69.316 </t>
  </si>
  <si>
    <t>2434549.508 </t>
  </si>
  <si>
    <t> 21.06.1953 00:11 </t>
  </si>
  <si>
    <t>2434813.5908 </t>
  </si>
  <si>
    <t> 12.03.1954 02:10 </t>
  </si>
  <si>
    <t> -0.0277 </t>
  </si>
  <si>
    <t> K.K.Kwee </t>
  </si>
  <si>
    <t> BAN 14.134 </t>
  </si>
  <si>
    <t>2434859.5365 </t>
  </si>
  <si>
    <t> 27.04.1954 00:52 </t>
  </si>
  <si>
    <t> -0.0279 </t>
  </si>
  <si>
    <t>2434866.273 </t>
  </si>
  <si>
    <t> 03.05.1954 18:33 </t>
  </si>
  <si>
    <t> V.G.Karetnikov </t>
  </si>
  <si>
    <t>IBVS 1673 </t>
  </si>
  <si>
    <t>2434866.486 </t>
  </si>
  <si>
    <t> 03.05.1954 23:39 </t>
  </si>
  <si>
    <t>2434876.819 </t>
  </si>
  <si>
    <t> 14.05.1954 07:39 </t>
  </si>
  <si>
    <t> Koch &amp; Koch </t>
  </si>
  <si>
    <t>2435019.307 </t>
  </si>
  <si>
    <t> 03.10.1954 19:22 </t>
  </si>
  <si>
    <t>BAVM 12 </t>
  </si>
  <si>
    <t>2435227.528 </t>
  </si>
  <si>
    <t> 30.04.1955 00:40 </t>
  </si>
  <si>
    <t> D.Lichtenknecker </t>
  </si>
  <si>
    <t>2435265.462 </t>
  </si>
  <si>
    <t> 06.06.1955 23:05 </t>
  </si>
  <si>
    <t> R.Rudolph </t>
  </si>
  <si>
    <t>2435265.465 </t>
  </si>
  <si>
    <t> 06.06.1955 23:09 </t>
  </si>
  <si>
    <t> J.Müller </t>
  </si>
  <si>
    <t>2435305.0876 </t>
  </si>
  <si>
    <t> 16.07.1955 14:06 </t>
  </si>
  <si>
    <t> -0.0256 </t>
  </si>
  <si>
    <t> J.Hinderer </t>
  </si>
  <si>
    <t> ASS 52.101 </t>
  </si>
  <si>
    <t>2435311.4104 </t>
  </si>
  <si>
    <t> 22.07.1955 21:50 </t>
  </si>
  <si>
    <t> Hinderer (Kämper) </t>
  </si>
  <si>
    <t> JO 43.161 </t>
  </si>
  <si>
    <t>2435311.424 </t>
  </si>
  <si>
    <t> 22.07.1955 22:10 </t>
  </si>
  <si>
    <t> -0.012 </t>
  </si>
  <si>
    <t>2435313.530 </t>
  </si>
  <si>
    <t> 25.07.1955 00:43 </t>
  </si>
  <si>
    <t>2435332.487 </t>
  </si>
  <si>
    <t> 12.08.1955 23:41 </t>
  </si>
  <si>
    <t>2435332.497 </t>
  </si>
  <si>
    <t> 12.08.1955 23:55 </t>
  </si>
  <si>
    <t> A.Jahn </t>
  </si>
  <si>
    <t>2435664.4384 </t>
  </si>
  <si>
    <t> 09.07.1956 22:31 </t>
  </si>
  <si>
    <t> -0.0223 </t>
  </si>
  <si>
    <t>2435672.4463 </t>
  </si>
  <si>
    <t> 17.07.1956 22:42 </t>
  </si>
  <si>
    <t> -0.0233 </t>
  </si>
  <si>
    <t>2435933.576 </t>
  </si>
  <si>
    <t> 05.04.1957 01:49 </t>
  </si>
  <si>
    <t> A.Szczepanowska </t>
  </si>
  <si>
    <t> AA 12.201 </t>
  </si>
  <si>
    <t>2435959.497 </t>
  </si>
  <si>
    <t> 30.04.1957 23:55 </t>
  </si>
  <si>
    <t>2435960.5588 </t>
  </si>
  <si>
    <t> 02.05.1957 01:24 </t>
  </si>
  <si>
    <t> -0.0211 </t>
  </si>
  <si>
    <t> Schmidt &amp; Herczeg </t>
  </si>
  <si>
    <t> ZFA 47.106 </t>
  </si>
  <si>
    <t>2435963.500 </t>
  </si>
  <si>
    <t> 05.05.1957 00:00 </t>
  </si>
  <si>
    <t> F.Dörr </t>
  </si>
  <si>
    <t>2436005.453 </t>
  </si>
  <si>
    <t> 15.06.1957 22:52 </t>
  </si>
  <si>
    <t> -0.019 </t>
  </si>
  <si>
    <t>2436018.5197 </t>
  </si>
  <si>
    <t> 29.06.1957 00:28 </t>
  </si>
  <si>
    <t> -0.0195 </t>
  </si>
  <si>
    <t>2436025.4708 </t>
  </si>
  <si>
    <t> 05.07.1957 23:17 </t>
  </si>
  <si>
    <t> -0.0235 </t>
  </si>
  <si>
    <t>2436317.586 </t>
  </si>
  <si>
    <t> 24.04.1958 02:03 </t>
  </si>
  <si>
    <t>2436404.4205 </t>
  </si>
  <si>
    <t> 19.07.1958 22:05 </t>
  </si>
  <si>
    <t> -0.0221 </t>
  </si>
  <si>
    <t>2436405.4791 </t>
  </si>
  <si>
    <t> 20.07.1958 23:29 </t>
  </si>
  <si>
    <t> -0.0173 </t>
  </si>
  <si>
    <t>2436545.211 </t>
  </si>
  <si>
    <t> 07.12.1958 17:03 </t>
  </si>
  <si>
    <t>2436545.414 </t>
  </si>
  <si>
    <t> 07.12.1958 21:56 </t>
  </si>
  <si>
    <t>2436570.502 </t>
  </si>
  <si>
    <t> 02.01.1959 00:02 </t>
  </si>
  <si>
    <t>2436570.713 </t>
  </si>
  <si>
    <t> 02.01.1959 05:06 </t>
  </si>
  <si>
    <t>2436726.4667 </t>
  </si>
  <si>
    <t> 06.06.1959 23:12 </t>
  </si>
  <si>
    <t> -0.0187 </t>
  </si>
  <si>
    <t> Pugathofer&amp;Widorn </t>
  </si>
  <si>
    <t> MWIE 12.31 </t>
  </si>
  <si>
    <t>2436754.7085 </t>
  </si>
  <si>
    <t> 05.07.1959 05:00 </t>
  </si>
  <si>
    <t> -0.0189 </t>
  </si>
  <si>
    <t> B.B.Bookmyer </t>
  </si>
  <si>
    <t> AJ 66.24 </t>
  </si>
  <si>
    <t>2436757.4525 </t>
  </si>
  <si>
    <t> 07.07.1959 22:51 </t>
  </si>
  <si>
    <t> -0.0148 </t>
  </si>
  <si>
    <t> T.Herczeg </t>
  </si>
  <si>
    <t> VBON 63 </t>
  </si>
  <si>
    <t>2436757.6601 </t>
  </si>
  <si>
    <t> 08.07.1959 03:50 </t>
  </si>
  <si>
    <t> -0.0179 </t>
  </si>
  <si>
    <t> L.Binnendijk </t>
  </si>
  <si>
    <t>2436788.433 </t>
  </si>
  <si>
    <t> 07.08.1959 22:23 </t>
  </si>
  <si>
    <t>2436908.565 </t>
  </si>
  <si>
    <t> 06.12.1959 01:33 </t>
  </si>
  <si>
    <t>2436908.765 </t>
  </si>
  <si>
    <t> 06.12.1959 06:21 </t>
  </si>
  <si>
    <t>2437102.6774 </t>
  </si>
  <si>
    <t> 17.06.1960 04:15 </t>
  </si>
  <si>
    <t> -0.0164 </t>
  </si>
  <si>
    <t>2437111.7410 </t>
  </si>
  <si>
    <t> 26.06.1960 05:47 </t>
  </si>
  <si>
    <t> -0.0155 </t>
  </si>
  <si>
    <t> Binnendijk [Szafr] </t>
  </si>
  <si>
    <t> AA 12.184 </t>
  </si>
  <si>
    <t>2437112.5837 </t>
  </si>
  <si>
    <t> 27.06.1960 02:00 </t>
  </si>
  <si>
    <t> -0.0159 </t>
  </si>
  <si>
    <t>2437112.7956 </t>
  </si>
  <si>
    <t> 27.06.1960 07:05 </t>
  </si>
  <si>
    <t> -0.0147 </t>
  </si>
  <si>
    <t>2437113.6376 </t>
  </si>
  <si>
    <t> 28.06.1960 03:18 </t>
  </si>
  <si>
    <t> -0.0158 </t>
  </si>
  <si>
    <t>2437114.6914 </t>
  </si>
  <si>
    <t> 29.06.1960 04:35 </t>
  </si>
  <si>
    <t>2437128.176 </t>
  </si>
  <si>
    <t> 12.07.1960 16:13 </t>
  </si>
  <si>
    <t>2437128.386 </t>
  </si>
  <si>
    <t> 12.07.1960 21:15 </t>
  </si>
  <si>
    <t>2437137.425 </t>
  </si>
  <si>
    <t> 21.07.1960 22:12 </t>
  </si>
  <si>
    <t> AC 216.26 </t>
  </si>
  <si>
    <t>2437140.378 </t>
  </si>
  <si>
    <t> 24.07.1960 21:04 </t>
  </si>
  <si>
    <t>2437142.483 </t>
  </si>
  <si>
    <t> 26.07.1960 23:35 </t>
  </si>
  <si>
    <t> -0.045 </t>
  </si>
  <si>
    <t>2437162.295 </t>
  </si>
  <si>
    <t> 15.08.1960 19:04 </t>
  </si>
  <si>
    <t>2437164.399 </t>
  </si>
  <si>
    <t> 17.08.1960 21:34 </t>
  </si>
  <si>
    <t> -0.048 </t>
  </si>
  <si>
    <t>2437167.354 </t>
  </si>
  <si>
    <t> 20.08.1960 20:29 </t>
  </si>
  <si>
    <t>2437168.398 </t>
  </si>
  <si>
    <t> 21.08.1960 21:33 </t>
  </si>
  <si>
    <t> -0.053 </t>
  </si>
  <si>
    <t> A.Vratnik </t>
  </si>
  <si>
    <t> BRNO 6 </t>
  </si>
  <si>
    <t>2437168.408 </t>
  </si>
  <si>
    <t> 21.08.1960 21:47 </t>
  </si>
  <si>
    <t>2437168.417 </t>
  </si>
  <si>
    <t> 21.08.1960 22:00 </t>
  </si>
  <si>
    <t> O.Oburka </t>
  </si>
  <si>
    <t> J.Soucek </t>
  </si>
  <si>
    <t>2437168.422 </t>
  </si>
  <si>
    <t> 21.08.1960 22:07 </t>
  </si>
  <si>
    <t> J.Wild </t>
  </si>
  <si>
    <t>2437172.404 </t>
  </si>
  <si>
    <t> 25.08.1960 21:41 </t>
  </si>
  <si>
    <t> -0.052 </t>
  </si>
  <si>
    <t>2437172.418 </t>
  </si>
  <si>
    <t> 25.08.1960 22:01 </t>
  </si>
  <si>
    <t> J.Magula </t>
  </si>
  <si>
    <t>2437173.245 </t>
  </si>
  <si>
    <t> 26.08.1960 17:52 </t>
  </si>
  <si>
    <t> -0.054 </t>
  </si>
  <si>
    <t>2437186.329 </t>
  </si>
  <si>
    <t> 08.09.1960 19:53 </t>
  </si>
  <si>
    <t>2437189.282 </t>
  </si>
  <si>
    <t> 11.09.1960 18:46 </t>
  </si>
  <si>
    <t>2437356.640 </t>
  </si>
  <si>
    <t> 26.02.1961 03:21 </t>
  </si>
  <si>
    <t>BAVM 15 </t>
  </si>
  <si>
    <t>2437356.643 </t>
  </si>
  <si>
    <t> 26.02.1961 03:25 </t>
  </si>
  <si>
    <t> P.B.Lehmann </t>
  </si>
  <si>
    <t>2437356.647 </t>
  </si>
  <si>
    <t> 26.02.1961 03:31 </t>
  </si>
  <si>
    <t> W.Quester </t>
  </si>
  <si>
    <t>2437487.5310 </t>
  </si>
  <si>
    <t> 07.07.1961 00:44 </t>
  </si>
  <si>
    <t> -0.0124 </t>
  </si>
  <si>
    <t>2437505.427 </t>
  </si>
  <si>
    <t> 24.07.1961 22:14 </t>
  </si>
  <si>
    <t> H.Ganser </t>
  </si>
  <si>
    <t>2437612.513 </t>
  </si>
  <si>
    <t> 09.11.1961 00:18 </t>
  </si>
  <si>
    <t>2437612.722 </t>
  </si>
  <si>
    <t> 09.11.1961 05:19 </t>
  </si>
  <si>
    <t>2437824.516 </t>
  </si>
  <si>
    <t> 09.06.1962 00:23 </t>
  </si>
  <si>
    <t> M.Fernandes </t>
  </si>
  <si>
    <t>2437824.517 </t>
  </si>
  <si>
    <t> 09.06.1962 00:24 </t>
  </si>
  <si>
    <t> W.Grauenhorst </t>
  </si>
  <si>
    <t>2437824.520 </t>
  </si>
  <si>
    <t> 09.06.1962 00:28 </t>
  </si>
  <si>
    <t> J.Dueball </t>
  </si>
  <si>
    <t>2437824.522 </t>
  </si>
  <si>
    <t> 09.06.1962 00:31 </t>
  </si>
  <si>
    <t>2437858.684 </t>
  </si>
  <si>
    <t> 13.07.1962 04:24 </t>
  </si>
  <si>
    <t> -0.010 </t>
  </si>
  <si>
    <t>2437858.893 </t>
  </si>
  <si>
    <t> 13.07.1962 09:25 </t>
  </si>
  <si>
    <t>2437881.402 </t>
  </si>
  <si>
    <t> 04.08.1962 21:38 </t>
  </si>
  <si>
    <t> L.Suchankova </t>
  </si>
  <si>
    <t>2437881.409 </t>
  </si>
  <si>
    <t> 04.08.1962 21:48 </t>
  </si>
  <si>
    <t> -0.047 </t>
  </si>
  <si>
    <t> J.Kucera </t>
  </si>
  <si>
    <t>2437881.410 </t>
  </si>
  <si>
    <t> 04.08.1962 21:50 </t>
  </si>
  <si>
    <t> J.Hurych </t>
  </si>
  <si>
    <t>2437881.414 </t>
  </si>
  <si>
    <t> 04.08.1962 21:56 </t>
  </si>
  <si>
    <t> P.Vrany </t>
  </si>
  <si>
    <t>2437881.415 </t>
  </si>
  <si>
    <t> 04.08.1962 21:57 </t>
  </si>
  <si>
    <t> J.Schanel </t>
  </si>
  <si>
    <t>2437881.419 </t>
  </si>
  <si>
    <t> 04.08.1962 22:03 </t>
  </si>
  <si>
    <t> J.Silhan </t>
  </si>
  <si>
    <t>2438049.635 </t>
  </si>
  <si>
    <t> 20.01.1963 03:14 </t>
  </si>
  <si>
    <t> -0.008 </t>
  </si>
  <si>
    <t>2438049.843 </t>
  </si>
  <si>
    <t> 20.01.1963 08:13 </t>
  </si>
  <si>
    <t>2438171.4515 </t>
  </si>
  <si>
    <t> 21.05.1963 22:50 </t>
  </si>
  <si>
    <t> -0.0114 </t>
  </si>
  <si>
    <t> F.C.Bertiau </t>
  </si>
  <si>
    <t> RIA 6.495 </t>
  </si>
  <si>
    <t>2438176.5076 </t>
  </si>
  <si>
    <t> 27.05.1963 00:10 </t>
  </si>
  <si>
    <t> -0.0135 </t>
  </si>
  <si>
    <t>2438227.511 </t>
  </si>
  <si>
    <t> 17.07.1963 00:15 </t>
  </si>
  <si>
    <t> Pohl et al. </t>
  </si>
  <si>
    <t> AN 288.69 </t>
  </si>
  <si>
    <t>2438531.432 </t>
  </si>
  <si>
    <t> 15.05.1964 22:22 </t>
  </si>
  <si>
    <t>IBVS 369 </t>
  </si>
  <si>
    <t>2438539.475 </t>
  </si>
  <si>
    <t> 23.05.1964 23:24 </t>
  </si>
  <si>
    <t> 0.023 </t>
  </si>
  <si>
    <t> J.Hübscher </t>
  </si>
  <si>
    <t>BAVM 18 </t>
  </si>
  <si>
    <t>2438590.450 </t>
  </si>
  <si>
    <t> 13.07.1964 22:48 </t>
  </si>
  <si>
    <t> -0.006 </t>
  </si>
  <si>
    <t> Z.Holeckova </t>
  </si>
  <si>
    <t>2438590.454 </t>
  </si>
  <si>
    <t> 13.07.1964 22:53 </t>
  </si>
  <si>
    <t> -0.002 </t>
  </si>
  <si>
    <t> J.Vizda </t>
  </si>
  <si>
    <t>2438590.455 </t>
  </si>
  <si>
    <t> 13.07.1964 22:55 </t>
  </si>
  <si>
    <t> -0.001 </t>
  </si>
  <si>
    <t> E.Soucek </t>
  </si>
  <si>
    <t>2438590.457 </t>
  </si>
  <si>
    <t> 13.07.1964 22:58 </t>
  </si>
  <si>
    <t> 0.001 </t>
  </si>
  <si>
    <t> S.Klimova </t>
  </si>
  <si>
    <t>2438590.459 </t>
  </si>
  <si>
    <t> 13.07.1964 23:00 </t>
  </si>
  <si>
    <t> 0.003 </t>
  </si>
  <si>
    <t> I.Vaklavic </t>
  </si>
  <si>
    <t>2438595.500 </t>
  </si>
  <si>
    <t> 19.07.1964 00:00 </t>
  </si>
  <si>
    <t>2438595.502 </t>
  </si>
  <si>
    <t> 19.07.1964 00:02 </t>
  </si>
  <si>
    <t>2438595.504 </t>
  </si>
  <si>
    <t> 19.07.1964 00:05 </t>
  </si>
  <si>
    <t>2438595.505 </t>
  </si>
  <si>
    <t> 19.07.1964 00:07 </t>
  </si>
  <si>
    <t> -0.009 </t>
  </si>
  <si>
    <t> R.Kolesova </t>
  </si>
  <si>
    <t>2438614.477 </t>
  </si>
  <si>
    <t> 06.08.1964 23:26 </t>
  </si>
  <si>
    <t> -0.005 </t>
  </si>
  <si>
    <t>2438614.478 </t>
  </si>
  <si>
    <t> 06.08.1964 23:28 </t>
  </si>
  <si>
    <t>2438614.479 </t>
  </si>
  <si>
    <t> 06.08.1964 23:29 </t>
  </si>
  <si>
    <t> I.Vaclavik </t>
  </si>
  <si>
    <t>2438614.481 </t>
  </si>
  <si>
    <t> 06.08.1964 23:32 </t>
  </si>
  <si>
    <t> M.Stercl </t>
  </si>
  <si>
    <t>2438620.372 </t>
  </si>
  <si>
    <t> 12.08.1964 20:55 </t>
  </si>
  <si>
    <t>2438644.410 </t>
  </si>
  <si>
    <t> 05.09.1964 21:50 </t>
  </si>
  <si>
    <t> BRNO 5 </t>
  </si>
  <si>
    <t>2438883.416 </t>
  </si>
  <si>
    <t> 02.05.1965 21:59 </t>
  </si>
  <si>
    <t> 0.002 </t>
  </si>
  <si>
    <t>2438897.733 </t>
  </si>
  <si>
    <t> 17.05.1965 05:35 </t>
  </si>
  <si>
    <t>2438897.942 </t>
  </si>
  <si>
    <t> 17.05.1965 10:36 </t>
  </si>
  <si>
    <t>2438931.452 </t>
  </si>
  <si>
    <t> 19.06.1965 22:50 </t>
  </si>
  <si>
    <t> W.Braune </t>
  </si>
  <si>
    <t>2438931.463 </t>
  </si>
  <si>
    <t> 19.06.1965 23:06 </t>
  </si>
  <si>
    <t>2438974.444 </t>
  </si>
  <si>
    <t> 01.08.1965 22:39 </t>
  </si>
  <si>
    <t>2438974.446 </t>
  </si>
  <si>
    <t> 01.08.1965 22:42 </t>
  </si>
  <si>
    <t>2438991.329 </t>
  </si>
  <si>
    <t> 18.08.1965 19:53 </t>
  </si>
  <si>
    <t> A.Kizilirmak </t>
  </si>
  <si>
    <t> AN 289.192 </t>
  </si>
  <si>
    <t>2439012.394 </t>
  </si>
  <si>
    <t> 08.09.1965 21:27 </t>
  </si>
  <si>
    <t>2439260.481 </t>
  </si>
  <si>
    <t> 14.05.1966 23:32 </t>
  </si>
  <si>
    <t> 0.016 </t>
  </si>
  <si>
    <t> M.Seidl </t>
  </si>
  <si>
    <t>BAVM 23 </t>
  </si>
  <si>
    <t>2439263.406 </t>
  </si>
  <si>
    <t> 17.05.1966 21:44 </t>
  </si>
  <si>
    <t> K.Held </t>
  </si>
  <si>
    <t> AN 291.112 </t>
  </si>
  <si>
    <t>IBVS 5984</t>
  </si>
  <si>
    <t>IBVS 6149</t>
  </si>
  <si>
    <t>2439269.7319 </t>
  </si>
  <si>
    <t> 24.05.1966 05:33 </t>
  </si>
  <si>
    <t> -0.0066 </t>
  </si>
  <si>
    <t> PASP 84.575 </t>
  </si>
  <si>
    <t>2439274.7908 </t>
  </si>
  <si>
    <t> 29.05.1966 06:58 </t>
  </si>
  <si>
    <t> -0.0059 </t>
  </si>
  <si>
    <t>2439274.7911 </t>
  </si>
  <si>
    <t> 29.05.1966 06:59 </t>
  </si>
  <si>
    <t> -0.0056 </t>
  </si>
  <si>
    <t> Killian &amp; Edwards </t>
  </si>
  <si>
    <t>IBVS 710 </t>
  </si>
  <si>
    <t>2439278.7936 </t>
  </si>
  <si>
    <t> 02.06.1966 07:02 </t>
  </si>
  <si>
    <t> -0.0076 </t>
  </si>
  <si>
    <t>2439279.8488 </t>
  </si>
  <si>
    <t> 03.06.1966 08:22 </t>
  </si>
  <si>
    <t> -0.0062 </t>
  </si>
  <si>
    <t>2439280.9017 </t>
  </si>
  <si>
    <t> 04.06.1966 09:38 </t>
  </si>
  <si>
    <t> -0.0071 </t>
  </si>
  <si>
    <t>2439281.7442 </t>
  </si>
  <si>
    <t> 05.06.1966 05:51 </t>
  </si>
  <si>
    <t>2439283.8513 </t>
  </si>
  <si>
    <t> 07.06.1966 08:25 </t>
  </si>
  <si>
    <t> -0.0081 </t>
  </si>
  <si>
    <t>2439285.7517 </t>
  </si>
  <si>
    <t> 09.06.1966 06:02 </t>
  </si>
  <si>
    <t> -0.0046 </t>
  </si>
  <si>
    <t>2439287.8578 </t>
  </si>
  <si>
    <t> 11.06.1966 08:35 </t>
  </si>
  <si>
    <t> -0.0061 </t>
  </si>
  <si>
    <t>2439616.432 </t>
  </si>
  <si>
    <t> 05.05.1967 22:22 </t>
  </si>
  <si>
    <t>2439683.453 </t>
  </si>
  <si>
    <t> 11.07.1967 22:52 </t>
  </si>
  <si>
    <t> A.Bickel </t>
  </si>
  <si>
    <t>2439691.469 </t>
  </si>
  <si>
    <t> 19.07.1967 23:15 </t>
  </si>
  <si>
    <t> M.Kurutac </t>
  </si>
  <si>
    <t> AN 291.113 </t>
  </si>
  <si>
    <t>2439710.456 </t>
  </si>
  <si>
    <t> 07.08.1967 22:56 </t>
  </si>
  <si>
    <t> ORI 103 </t>
  </si>
  <si>
    <t>2439718.420 </t>
  </si>
  <si>
    <t> 15.08.1967 22:04 </t>
  </si>
  <si>
    <t>2439956.602 </t>
  </si>
  <si>
    <t> 10.04.1968 02:26 </t>
  </si>
  <si>
    <t> -0.007 </t>
  </si>
  <si>
    <t> ORI 107 </t>
  </si>
  <si>
    <t>2439980.419 </t>
  </si>
  <si>
    <t> 03.05.1968 22:03 </t>
  </si>
  <si>
    <t>2439981.4730 </t>
  </si>
  <si>
    <t> 04.05.1968 23:21 </t>
  </si>
  <si>
    <t> -0.0054 </t>
  </si>
  <si>
    <t>2439996.408 </t>
  </si>
  <si>
    <t> 19.05.1968 21:47 </t>
  </si>
  <si>
    <t>2440005.502 </t>
  </si>
  <si>
    <t> 29.05.1968 00:02 </t>
  </si>
  <si>
    <t>2440008.454 </t>
  </si>
  <si>
    <t> 31.05.1968 22:53 </t>
  </si>
  <si>
    <t>2440017.724 </t>
  </si>
  <si>
    <t> 10.06.1968 05:22 </t>
  </si>
  <si>
    <t>2440030.582 </t>
  </si>
  <si>
    <t> 23.06.1968 01:58 </t>
  </si>
  <si>
    <t> ORI 108 </t>
  </si>
  <si>
    <t>2440033.545 </t>
  </si>
  <si>
    <t> 26.06.1968 01:04 </t>
  </si>
  <si>
    <t> 0.009 </t>
  </si>
  <si>
    <t>BEST?</t>
  </si>
  <si>
    <t>LiTE Resid</t>
  </si>
  <si>
    <t>Q+LiTE fit</t>
  </si>
  <si>
    <t>Q+L resid</t>
  </si>
  <si>
    <t>LiTE2 fit</t>
  </si>
  <si>
    <t>LiTE1 fit</t>
  </si>
  <si>
    <t>Q+2LiTE fit</t>
  </si>
  <si>
    <t>Q+2L resid</t>
  </si>
  <si>
    <t>2L resid</t>
  </si>
  <si>
    <t>E7</t>
  </si>
  <si>
    <t>E6</t>
  </si>
  <si>
    <t>E5</t>
  </si>
  <si>
    <t>E4</t>
  </si>
  <si>
    <t>E3</t>
  </si>
  <si>
    <t>E2</t>
  </si>
  <si>
    <t>E1</t>
  </si>
  <si>
    <t>Q.+2 LiTE fit</t>
  </si>
  <si>
    <t>days/cycl</t>
  </si>
  <si>
    <t>---</t>
  </si>
  <si>
    <t>4th body</t>
  </si>
  <si>
    <t>Q.+LiTE fit</t>
  </si>
  <si>
    <t>AU</t>
  </si>
  <si>
    <t>Q. resid</t>
  </si>
  <si>
    <t>Lee et al. 2013 AJ 145, 100</t>
  </si>
  <si>
    <t>Mo</t>
  </si>
  <si>
    <r>
      <t>days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/cycle</t>
    </r>
  </si>
  <si>
    <r>
      <t>P</t>
    </r>
    <r>
      <rPr>
        <b/>
        <vertAlign val="subscript"/>
        <sz val="10"/>
        <rFont val="Arial"/>
        <family val="2"/>
      </rPr>
      <t>3</t>
    </r>
    <r>
      <rPr>
        <b/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</si>
  <si>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4</t>
    </r>
    <r>
      <rPr>
        <sz val="10"/>
        <rFont val="Arial"/>
        <family val="2"/>
      </rPr>
      <t xml:space="preserve"> =</t>
    </r>
  </si>
  <si>
    <r>
      <t>ω</t>
    </r>
    <r>
      <rPr>
        <b/>
        <vertAlign val="subscript"/>
        <sz val="10"/>
        <rFont val="Arial"/>
        <family val="2"/>
      </rPr>
      <t xml:space="preserve">3 </t>
    </r>
    <r>
      <rPr>
        <b/>
        <sz val="10"/>
        <rFont val="Arial"/>
        <family val="2"/>
      </rPr>
      <t>(arg per) =</t>
    </r>
  </si>
  <si>
    <r>
      <t>1-e</t>
    </r>
    <r>
      <rPr>
        <vertAlign val="superscript"/>
        <sz val="10"/>
        <rFont val="Arial"/>
        <family val="2"/>
      </rPr>
      <t>2</t>
    </r>
  </si>
  <si>
    <r>
      <t>&lt;&lt; 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</si>
  <si>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Q+ P</t>
    </r>
    <r>
      <rPr>
        <vertAlign val="subscript"/>
        <sz val="10"/>
        <rFont val="Arial"/>
        <family val="2"/>
      </rPr>
      <t>3</t>
    </r>
  </si>
  <si>
    <r>
      <t>Q+ 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+P</t>
    </r>
    <r>
      <rPr>
        <vertAlign val="subscript"/>
        <sz val="10"/>
        <rFont val="Arial"/>
        <family val="2"/>
      </rPr>
      <t>4</t>
    </r>
  </si>
  <si>
    <r>
      <t>a</t>
    </r>
    <r>
      <rPr>
        <vertAlign val="subscript"/>
        <sz val="10"/>
        <color indexed="20"/>
        <rFont val="Arial"/>
        <family val="2"/>
      </rPr>
      <t>12</t>
    </r>
    <r>
      <rPr>
        <sz val="10"/>
        <color indexed="20"/>
        <rFont val="Arial"/>
        <family val="2"/>
      </rPr>
      <t xml:space="preserve"> sin i =</t>
    </r>
  </si>
  <si>
    <r>
      <t>a</t>
    </r>
    <r>
      <rPr>
        <vertAlign val="subscript"/>
        <sz val="10"/>
        <color indexed="20"/>
        <rFont val="Arial"/>
        <family val="2"/>
      </rPr>
      <t>12-4</t>
    </r>
    <r>
      <rPr>
        <sz val="10"/>
        <color indexed="20"/>
        <rFont val="Arial"/>
        <family val="2"/>
      </rPr>
      <t xml:space="preserve"> sin i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</si>
  <si>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</si>
  <si>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P</t>
    </r>
    <r>
      <rPr>
        <vertAlign val="subscript"/>
        <sz val="10"/>
        <rFont val="Arial"/>
        <family val="2"/>
      </rPr>
      <t>4</t>
    </r>
    <r>
      <rPr>
        <sz val="10"/>
        <rFont val="Arial"/>
        <family val="2"/>
      </rPr>
      <t xml:space="preserve"> = </t>
    </r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</si>
  <si>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 =</t>
    </r>
  </si>
  <si>
    <r>
      <t>f (m</t>
    </r>
    <r>
      <rPr>
        <vertAlign val="subscript"/>
        <sz val="10"/>
        <rFont val="Arial"/>
        <family val="2"/>
      </rPr>
      <t>4</t>
    </r>
    <r>
      <rPr>
        <sz val="10"/>
        <rFont val="Arial"/>
        <family val="2"/>
      </rPr>
      <t>) =</t>
    </r>
  </si>
  <si>
    <r>
      <t>Ang freq</t>
    </r>
    <r>
      <rPr>
        <vertAlign val="subscript"/>
        <sz val="10"/>
        <rFont val="Arial"/>
        <family val="2"/>
      </rPr>
      <t>4</t>
    </r>
    <r>
      <rPr>
        <sz val="10"/>
        <rFont val="Arial"/>
        <family val="2"/>
      </rPr>
      <t xml:space="preserve"> = </t>
    </r>
  </si>
  <si>
    <t>&lt;&lt; Sum LiTE 2</t>
  </si>
  <si>
    <t>2LiTE</t>
  </si>
  <si>
    <t>Possible mag cycles--who knows?</t>
  </si>
  <si>
    <t>2-component fails</t>
  </si>
  <si>
    <t>2-component LiTE fit fails</t>
  </si>
  <si>
    <t>VSB-063</t>
  </si>
  <si>
    <t>2440058.4030 </t>
  </si>
  <si>
    <t> 20.07.1968 21:40 </t>
  </si>
  <si>
    <t> -0.0031 </t>
  </si>
  <si>
    <t> P.Battistini </t>
  </si>
  <si>
    <t>IBVS 951 </t>
  </si>
  <si>
    <t>2440073.377 </t>
  </si>
  <si>
    <t> 04.08.1968 21:02 </t>
  </si>
  <si>
    <t> 0.007 </t>
  </si>
  <si>
    <t>2440330.499 </t>
  </si>
  <si>
    <t> 18.04.1969 23:58 </t>
  </si>
  <si>
    <t> 0.000 </t>
  </si>
  <si>
    <t> ORI 113 </t>
  </si>
  <si>
    <t>2440353.469 </t>
  </si>
  <si>
    <t> 11.05.1969 23:15 </t>
  </si>
  <si>
    <t>2440354.5208 </t>
  </si>
  <si>
    <t> 13.05.1969 00:29 </t>
  </si>
  <si>
    <t> -0.0045 </t>
  </si>
  <si>
    <t>2440368.429 </t>
  </si>
  <si>
    <t> 26.05.1969 22:17 </t>
  </si>
  <si>
    <t>2440381.492 </t>
  </si>
  <si>
    <t> 08.06.1969 23:48 </t>
  </si>
  <si>
    <t>2440381.4986 </t>
  </si>
  <si>
    <t> 08.06.1969 23:57 </t>
  </si>
  <si>
    <t> -0.0042 </t>
  </si>
  <si>
    <t>2440386.550 </t>
  </si>
  <si>
    <t> 14.06.1969 01:12 </t>
  </si>
  <si>
    <t>2440387.8211 </t>
  </si>
  <si>
    <t> 15.06.1969 07:42 </t>
  </si>
  <si>
    <t>IBVS 922 </t>
  </si>
  <si>
    <t>2440392.455 </t>
  </si>
  <si>
    <t> 19.06.1969 22:55 </t>
  </si>
  <si>
    <t> C.Ibanoglu </t>
  </si>
  <si>
    <t>IBVS 456 </t>
  </si>
  <si>
    <t>2440394.7765 </t>
  </si>
  <si>
    <t> 22.06.1969 06:38 </t>
  </si>
  <si>
    <t>2440395.8297 </t>
  </si>
  <si>
    <t> 23.06.1969 07:54 </t>
  </si>
  <si>
    <t> -0.0048 </t>
  </si>
  <si>
    <t>2440397.7275 </t>
  </si>
  <si>
    <t> 25.06.1969 05:27 </t>
  </si>
  <si>
    <t> -0.0039 </t>
  </si>
  <si>
    <t>2440399.8341 </t>
  </si>
  <si>
    <t> 27.06.1969 08:01 </t>
  </si>
  <si>
    <t> -0.0049 </t>
  </si>
  <si>
    <t>2440402.578 </t>
  </si>
  <si>
    <t> 30.06.1969 01:52 </t>
  </si>
  <si>
    <t> ORI 114 </t>
  </si>
  <si>
    <t>2440403.414 </t>
  </si>
  <si>
    <t> 30.06.1969 21:56 </t>
  </si>
  <si>
    <t>2440407.4234 </t>
  </si>
  <si>
    <t> 04.07.1969 22:09 </t>
  </si>
  <si>
    <t> -0.0030 </t>
  </si>
  <si>
    <t>2440415.452 </t>
  </si>
  <si>
    <t> 12.07.1969 22:50 </t>
  </si>
  <si>
    <t> 0.017 </t>
  </si>
  <si>
    <t>2440483.290 </t>
  </si>
  <si>
    <t> 18.09.1969 18:57 </t>
  </si>
  <si>
    <t>BAVM 26 </t>
  </si>
  <si>
    <t>2440581.316 </t>
  </si>
  <si>
    <t> 25.12.1969 19:35 </t>
  </si>
  <si>
    <t> 0.012 </t>
  </si>
  <si>
    <t>2440581.506 </t>
  </si>
  <si>
    <t> 26.12.1969 00:08 </t>
  </si>
  <si>
    <t>2440771.4080 </t>
  </si>
  <si>
    <t> 03.07.1970 21:47 </t>
  </si>
  <si>
    <t> -0.0026 </t>
  </si>
  <si>
    <t> P.van der Wal </t>
  </si>
  <si>
    <t> AAPS 6.133 </t>
  </si>
  <si>
    <t>2440775.419 </t>
  </si>
  <si>
    <t> 07.07.1970 22:03 </t>
  </si>
  <si>
    <t> M.Meier </t>
  </si>
  <si>
    <t>IBVS 530 </t>
  </si>
  <si>
    <t>2440795.452 </t>
  </si>
  <si>
    <t> 27.07.1970 22:50 </t>
  </si>
  <si>
    <t> 0.015 </t>
  </si>
  <si>
    <t> H.Peter </t>
  </si>
  <si>
    <t> ORI 120 </t>
  </si>
  <si>
    <t>2440855.298 </t>
  </si>
  <si>
    <t> 25.09.1970 19:09 </t>
  </si>
  <si>
    <t> ORI 121 </t>
  </si>
  <si>
    <t>2440859.296 </t>
  </si>
  <si>
    <t> 29.09.1970 19:06 </t>
  </si>
  <si>
    <t> R.Hufnagl </t>
  </si>
  <si>
    <t>2441074.485 </t>
  </si>
  <si>
    <t> 02.05.1971 23:38 </t>
  </si>
  <si>
    <t>BAVM 25 </t>
  </si>
  <si>
    <t>2441077.8537 </t>
  </si>
  <si>
    <t> 06.05.1971 08:29 </t>
  </si>
  <si>
    <t> -0.0034 </t>
  </si>
  <si>
    <t> PASP 91.251 </t>
  </si>
  <si>
    <t>2441080.8042 </t>
  </si>
  <si>
    <t> 09.05.1971 07:18 </t>
  </si>
  <si>
    <t> -0.0036 </t>
  </si>
  <si>
    <t>2441081.8598 </t>
  </si>
  <si>
    <t> 10.05.1971 08:38 </t>
  </si>
  <si>
    <t> -0.0018 </t>
  </si>
  <si>
    <t>2441109.475 </t>
  </si>
  <si>
    <t> 06.06.1971 23:24 </t>
  </si>
  <si>
    <t>2441109.688 </t>
  </si>
  <si>
    <t> 07.06.1971 04:30 </t>
  </si>
  <si>
    <t>2441124.4318 </t>
  </si>
  <si>
    <t> 21.06.1971 22:21 </t>
  </si>
  <si>
    <t> -0.0035 </t>
  </si>
  <si>
    <t>2441126.3280 </t>
  </si>
  <si>
    <t> 23.06.1971 19:52 </t>
  </si>
  <si>
    <t> -0.0041 </t>
  </si>
  <si>
    <t> N.Güdür </t>
  </si>
  <si>
    <t>IBVS 647 </t>
  </si>
  <si>
    <t>2441126.5389 </t>
  </si>
  <si>
    <t> 24.06.1971 00:56 </t>
  </si>
  <si>
    <t> -0.0040 </t>
  </si>
  <si>
    <t>2441188.292 </t>
  </si>
  <si>
    <t> 24.08.1971 19:00 </t>
  </si>
  <si>
    <t> H.Sengonca </t>
  </si>
  <si>
    <t>2441246.253 </t>
  </si>
  <si>
    <t> 21.10.1971 18:04 </t>
  </si>
  <si>
    <t>2441512.445 </t>
  </si>
  <si>
    <t> 13.07.1972 22:40 </t>
  </si>
  <si>
    <t> R.Gröbel </t>
  </si>
  <si>
    <t>IBVS 937 </t>
  </si>
  <si>
    <t>2441558.399 </t>
  </si>
  <si>
    <t> 28.08.1972 21:34 </t>
  </si>
  <si>
    <t>2441599.269 </t>
  </si>
  <si>
    <t> 08.10.1972 18:27 </t>
  </si>
  <si>
    <t>2441786.433 </t>
  </si>
  <si>
    <t> 13.04.1973 22:23 </t>
  </si>
  <si>
    <t> O.Demircan </t>
  </si>
  <si>
    <t>2441826.8987 </t>
  </si>
  <si>
    <t> 24.05.1973 09:34 </t>
  </si>
  <si>
    <t> Woodward &amp; Wilson </t>
  </si>
  <si>
    <t> ASS 52.401 </t>
  </si>
  <si>
    <t>2441829.8500 </t>
  </si>
  <si>
    <t> 27.05.1973 08:24 </t>
  </si>
  <si>
    <t> -0.0024 </t>
  </si>
  <si>
    <t>2441830.6926 </t>
  </si>
  <si>
    <t> 28.05.1973 04:37 </t>
  </si>
  <si>
    <t> -0.0028 </t>
  </si>
  <si>
    <t>2441830.9059 </t>
  </si>
  <si>
    <t> 28.05.1973 09:44 </t>
  </si>
  <si>
    <t> -0.0003 </t>
  </si>
  <si>
    <t>2441832.3802 </t>
  </si>
  <si>
    <t> 29.05.1973 21:07 </t>
  </si>
  <si>
    <t> -0.0013 </t>
  </si>
  <si>
    <t>2441853.456 </t>
  </si>
  <si>
    <t> 19.06.1973 22:56 </t>
  </si>
  <si>
    <t> H.Schellemann </t>
  </si>
  <si>
    <t>2441918.377 </t>
  </si>
  <si>
    <t> 23.08.1973 21:02 </t>
  </si>
  <si>
    <t>2442186.4592 </t>
  </si>
  <si>
    <t> 18.05.1974 23:01 </t>
  </si>
  <si>
    <t> -0.0008 </t>
  </si>
  <si>
    <t> J.Ebersberger </t>
  </si>
  <si>
    <t>IBVS 1053 </t>
  </si>
  <si>
    <t>2442214.504 </t>
  </si>
  <si>
    <t> 16.06.1974 00:05 </t>
  </si>
  <si>
    <t> H.Marx </t>
  </si>
  <si>
    <t>BAVM 28 </t>
  </si>
  <si>
    <t>2442220.195 </t>
  </si>
  <si>
    <t> 21.06.1974 16:40 </t>
  </si>
  <si>
    <t>2442220.388 </t>
  </si>
  <si>
    <t> 21.06.1974 21:18 </t>
  </si>
  <si>
    <t>2442240.4142 </t>
  </si>
  <si>
    <t> 11.07.1974 21:56 </t>
  </si>
  <si>
    <t> -0.0006 </t>
  </si>
  <si>
    <t>2442267.378 </t>
  </si>
  <si>
    <t> 07.08.1974 21:04 </t>
  </si>
  <si>
    <t>2442532.5291 </t>
  </si>
  <si>
    <t> 30.04.1975 00:41 </t>
  </si>
  <si>
    <t> -0.0005 </t>
  </si>
  <si>
    <t>IBVS 1163 </t>
  </si>
  <si>
    <t>2442596.8128 </t>
  </si>
  <si>
    <t> 03.07.1975 07:30 </t>
  </si>
  <si>
    <t> 0.0011 </t>
  </si>
  <si>
    <t> C.D.Scarfe </t>
  </si>
  <si>
    <t>IBVS 1379 </t>
  </si>
  <si>
    <t>2442665.3091 </t>
  </si>
  <si>
    <t> 09.09.1975 19:25 </t>
  </si>
  <si>
    <t> 0.0001 </t>
  </si>
  <si>
    <t> M.Kreiner </t>
  </si>
  <si>
    <t>IBVS 1119 </t>
  </si>
  <si>
    <t>2442914.4284 </t>
  </si>
  <si>
    <t> 15.05.1976 22:16 </t>
  </si>
  <si>
    <t> -0.0001 </t>
  </si>
  <si>
    <t> G.Arneth </t>
  </si>
  <si>
    <t>IBVS 1358 </t>
  </si>
  <si>
    <t>2442938.457 </t>
  </si>
  <si>
    <t> 08.06.1976 22:58 </t>
  </si>
  <si>
    <t> E.Heiser </t>
  </si>
  <si>
    <t>BAVM 29 </t>
  </si>
  <si>
    <t>2442989.462 </t>
  </si>
  <si>
    <t> 29.07.1976 23:05 </t>
  </si>
  <si>
    <t>2442992.423 </t>
  </si>
  <si>
    <t> 01.08.1976 22:09 </t>
  </si>
  <si>
    <t>2443004.440 </t>
  </si>
  <si>
    <t> 13.08.1976 22:33 </t>
  </si>
  <si>
    <t>2443012.433 </t>
  </si>
  <si>
    <t> 21.08.1976 22:23 </t>
  </si>
  <si>
    <t>2443016.440 </t>
  </si>
  <si>
    <t> 25.08.1976 22:33 </t>
  </si>
  <si>
    <t>2443266.3971 </t>
  </si>
  <si>
    <t> 02.05.1977 21:31 </t>
  </si>
  <si>
    <t> -0.0023 </t>
  </si>
  <si>
    <t> A.Y.Ertan </t>
  </si>
  <si>
    <t>IBVS 1449 </t>
  </si>
  <si>
    <t>2443656.5194 </t>
  </si>
  <si>
    <t> 28.05.1978 00:27 </t>
  </si>
  <si>
    <t> 0.0014 </t>
  </si>
  <si>
    <t> Ebersberger&amp;Mittl </t>
  </si>
  <si>
    <t>IBVS 1924 </t>
  </si>
  <si>
    <t>2443681.8098 </t>
  </si>
  <si>
    <t> 22.06.1978 07:26 </t>
  </si>
  <si>
    <t> 0.0005 </t>
  </si>
  <si>
    <t> Henden </t>
  </si>
  <si>
    <t>2443685.398 </t>
  </si>
  <si>
    <t> 25.06.1978 21:33 </t>
  </si>
  <si>
    <t> A.Buzzoni </t>
  </si>
  <si>
    <t> GEOS 13 </t>
  </si>
  <si>
    <t>2443713.420 </t>
  </si>
  <si>
    <t> 23.07.1978 22:04 </t>
  </si>
  <si>
    <t>2443717.426 </t>
  </si>
  <si>
    <t> 27.07.1978 22:13 </t>
  </si>
  <si>
    <t>BAVM 31 </t>
  </si>
  <si>
    <t>2443732.396 </t>
  </si>
  <si>
    <t> 11.08.1978 21:30 </t>
  </si>
  <si>
    <t>2443744.412 </t>
  </si>
  <si>
    <t> 23.08.1978 21:53 </t>
  </si>
  <si>
    <t>2443759.375 </t>
  </si>
  <si>
    <t> 07.09.1978 21:00 </t>
  </si>
  <si>
    <t>2444015.443 </t>
  </si>
  <si>
    <t> 21.05.1979 22:37 </t>
  </si>
  <si>
    <t> P.Frank </t>
  </si>
  <si>
    <t>BAVM 32 </t>
  </si>
  <si>
    <t>2444372.4713 </t>
  </si>
  <si>
    <t> 12.05.1980 23:18 </t>
  </si>
  <si>
    <t> R.Diethelm </t>
  </si>
  <si>
    <t> BBS 48 </t>
  </si>
  <si>
    <t>2444445.382 </t>
  </si>
  <si>
    <t> 24.07.1980 21:10 </t>
  </si>
  <si>
    <t> R.Germann </t>
  </si>
  <si>
    <t> BBS 49 </t>
  </si>
  <si>
    <t>2444475.3258 </t>
  </si>
  <si>
    <t> 23.08.1980 19:49 </t>
  </si>
  <si>
    <t> 0.0013 </t>
  </si>
  <si>
    <t> D.Elias </t>
  </si>
  <si>
    <t>2444479.3280 </t>
  </si>
  <si>
    <t> 27.08.1980 19:52 </t>
  </si>
  <si>
    <t> -0.0010 </t>
  </si>
  <si>
    <t>2444491.3392 </t>
  </si>
  <si>
    <t> 08.09.1980 20:08 </t>
  </si>
  <si>
    <t> -0.0032 </t>
  </si>
  <si>
    <t> BBS 50 </t>
  </si>
  <si>
    <t>2444494.2919 </t>
  </si>
  <si>
    <t> 11.09.1980 19:00 </t>
  </si>
  <si>
    <t> -0.0011 </t>
  </si>
  <si>
    <t>2444502.2990 </t>
  </si>
  <si>
    <t> 19.09.1980 19:10 </t>
  </si>
  <si>
    <t> -0.0029 </t>
  </si>
  <si>
    <t>2444506.2976 </t>
  </si>
  <si>
    <t> 23.09.1980 19:08 </t>
  </si>
  <si>
    <t> -0.0088 </t>
  </si>
  <si>
    <t>2444724.441 </t>
  </si>
  <si>
    <t> 29.04.1981 22:35 </t>
  </si>
  <si>
    <t> G.Mavrofridis </t>
  </si>
  <si>
    <t> BBS 57 </t>
  </si>
  <si>
    <t>2444751.4257 </t>
  </si>
  <si>
    <t> 26.05.1981 22:13 </t>
  </si>
  <si>
    <t> 0.0043 </t>
  </si>
  <si>
    <t> BBS 55 </t>
  </si>
  <si>
    <t>2444821.397 </t>
  </si>
  <si>
    <t> 04.08.1981 21:31 </t>
  </si>
  <si>
    <t> BBS 56 </t>
  </si>
  <si>
    <t>2444823.2928 </t>
  </si>
  <si>
    <t> 06.08.1981 19:01 </t>
  </si>
  <si>
    <t> 0.0019 </t>
  </si>
  <si>
    <t>2444826.4477 </t>
  </si>
  <si>
    <t> 09.08.1981 22:44 </t>
  </si>
  <si>
    <t> BBS 58 </t>
  </si>
  <si>
    <t>2444840.3623 </t>
  </si>
  <si>
    <t> 23.08.1981 20:41 </t>
  </si>
  <si>
    <t>2445002.6546 </t>
  </si>
  <si>
    <t> 02.02.1982 03:42 </t>
  </si>
  <si>
    <t> 0.0061 </t>
  </si>
  <si>
    <t> G.Wolfschmidt </t>
  </si>
  <si>
    <t>IBVS 2385 </t>
  </si>
  <si>
    <t>2445120.4646 </t>
  </si>
  <si>
    <t> 30.05.1982 23:09 </t>
  </si>
  <si>
    <t> 0.0006 </t>
  </si>
  <si>
    <t> F.Agerer </t>
  </si>
  <si>
    <t>BAVM 36 </t>
  </si>
  <si>
    <t>2445158.4025 </t>
  </si>
  <si>
    <t> 07.07.1982 21:39 </t>
  </si>
  <si>
    <t> 0.0016 </t>
  </si>
  <si>
    <t>BAVM 38 </t>
  </si>
  <si>
    <t>2445194.4395 </t>
  </si>
  <si>
    <t> 12.08.1982 22:32 </t>
  </si>
  <si>
    <t> -0.0016 </t>
  </si>
  <si>
    <t>2445471.3803 </t>
  </si>
  <si>
    <t> 16.05.1983 21:07 </t>
  </si>
  <si>
    <t> -0.0007 </t>
  </si>
  <si>
    <t> Z.Glownia </t>
  </si>
  <si>
    <t>IBVS 2677 </t>
  </si>
  <si>
    <t>2445472.4350 </t>
  </si>
  <si>
    <t> 17.05.1983 22:26 </t>
  </si>
  <si>
    <t> 0.0002 </t>
  </si>
  <si>
    <t>2445480.8681 </t>
  </si>
  <si>
    <t> 26.05.1983 08:50 </t>
  </si>
  <si>
    <t> 0.0028 </t>
  </si>
  <si>
    <t> J.Gagne </t>
  </si>
  <si>
    <t>IBVS 2545 </t>
  </si>
  <si>
    <t>2445515.4303 </t>
  </si>
  <si>
    <t> 29.06.1983 22:19 </t>
  </si>
  <si>
    <t>2445562.4281 </t>
  </si>
  <si>
    <t> 15.08.1983 22:16 </t>
  </si>
  <si>
    <t> -0.0017 </t>
  </si>
  <si>
    <t>2445577.3923 </t>
  </si>
  <si>
    <t> 30.08.1983 21:24 </t>
  </si>
  <si>
    <t> -0.0015 </t>
  </si>
  <si>
    <t>2445911.638 </t>
  </si>
  <si>
    <t> 30.07.1984 03:18 </t>
  </si>
  <si>
    <t> B.A.Krobusek </t>
  </si>
  <si>
    <t> BBS 73 </t>
  </si>
  <si>
    <t>2445934.421 </t>
  </si>
  <si>
    <t> 21.08.1984 22:06 </t>
  </si>
  <si>
    <t> J.Schmidt </t>
  </si>
  <si>
    <t>BAVM 39 </t>
  </si>
  <si>
    <t>2445937.386 </t>
  </si>
  <si>
    <t> 24.08.1984 21:15 </t>
  </si>
  <si>
    <t> U.Mandel </t>
  </si>
  <si>
    <t>2446210.3050 </t>
  </si>
  <si>
    <t> 24.05.1985 19:19 </t>
  </si>
  <si>
    <t> H.Rovitis et al. </t>
  </si>
  <si>
    <t>IBVS 4713 </t>
  </si>
  <si>
    <t>2446210.5153 </t>
  </si>
  <si>
    <t> 25.05.1985 00:22 </t>
  </si>
  <si>
    <t>2446212.4140 </t>
  </si>
  <si>
    <t> 26.05.1985 21:56 </t>
  </si>
  <si>
    <t> -0.0027 </t>
  </si>
  <si>
    <t>2446217.4762 </t>
  </si>
  <si>
    <t> 31.05.1985 23:25 </t>
  </si>
  <si>
    <t> 0.0012 </t>
  </si>
  <si>
    <t> A.Hollis </t>
  </si>
  <si>
    <t> VSSC 64.23 </t>
  </si>
  <si>
    <t>2446224.4309 </t>
  </si>
  <si>
    <t> 07.06.1985 22:20 </t>
  </si>
  <si>
    <t> 0.0008 </t>
  </si>
  <si>
    <t> Gülmen &amp; Akan </t>
  </si>
  <si>
    <t>IBVS 3078 </t>
  </si>
  <si>
    <t>2446228.4330 </t>
  </si>
  <si>
    <t> 11.06.1985 22:23 </t>
  </si>
  <si>
    <t> C.Sezer </t>
  </si>
  <si>
    <t>IBVS 6244</t>
  </si>
  <si>
    <t>OEJV 0191</t>
  </si>
  <si>
    <t>2446230.332 </t>
  </si>
  <si>
    <t> 13.06.1985 19:58 </t>
  </si>
  <si>
    <t>2446234.334 </t>
  </si>
  <si>
    <t> 17.06.1985 20:00 </t>
  </si>
  <si>
    <t> Sezer &amp; Akan </t>
  </si>
  <si>
    <t>2446237.710 </t>
  </si>
  <si>
    <t> 21.06.1985 05:02 </t>
  </si>
  <si>
    <t> D.Williams </t>
  </si>
  <si>
    <t> AOEB 12 </t>
  </si>
  <si>
    <t>2446243.3987 </t>
  </si>
  <si>
    <t> 26.06.1985 21:34 </t>
  </si>
  <si>
    <t>2446244.4510 </t>
  </si>
  <si>
    <t> 27.06.1985 22:49 </t>
  </si>
  <si>
    <t> -0.0014 </t>
  </si>
  <si>
    <t> Güdür &amp; Akan </t>
  </si>
  <si>
    <t>2446264.691 </t>
  </si>
  <si>
    <t> 18.07.1985 04:35 </t>
  </si>
  <si>
    <t>2446313.381 </t>
  </si>
  <si>
    <t> 04.09.1985 21:08 </t>
  </si>
  <si>
    <t> E.Schröder </t>
  </si>
  <si>
    <t>BAVM 43 </t>
  </si>
  <si>
    <t>2446320.3400 </t>
  </si>
  <si>
    <t> 11.09.1985 20:09 </t>
  </si>
  <si>
    <t> 0.0136 </t>
  </si>
  <si>
    <t>2446328.3405 </t>
  </si>
  <si>
    <t> 19.09.1985 20:10 </t>
  </si>
  <si>
    <t> 0.0052 </t>
  </si>
  <si>
    <t>2446561.448 </t>
  </si>
  <si>
    <t> 10.05.1986 22:45 </t>
  </si>
  <si>
    <t> 0.011 </t>
  </si>
  <si>
    <t> A.Paschke </t>
  </si>
  <si>
    <t> BBS 81 </t>
  </si>
  <si>
    <t>2446569.441 </t>
  </si>
  <si>
    <t> 18.05.1986 22:35 </t>
  </si>
  <si>
    <t> M.Möller </t>
  </si>
  <si>
    <t>2446593.462 </t>
  </si>
  <si>
    <t> 11.06.1986 23:05 </t>
  </si>
  <si>
    <t> J.Isles </t>
  </si>
  <si>
    <t> VSSC 67.9 </t>
  </si>
  <si>
    <t>2446597.4725 </t>
  </si>
  <si>
    <t> 15.06.1986 23:20 </t>
  </si>
  <si>
    <t>2446598.3146 </t>
  </si>
  <si>
    <t> 16.06.1986 19:33 </t>
  </si>
  <si>
    <t> -0.0055 </t>
  </si>
  <si>
    <t>2446613.496 </t>
  </si>
  <si>
    <t> 01.07.1986 23:54 </t>
  </si>
  <si>
    <t>2446616.458 </t>
  </si>
  <si>
    <t> 04.07.1986 22:59 </t>
  </si>
  <si>
    <t> BBS 80 </t>
  </si>
  <si>
    <t>2446628.465 </t>
  </si>
  <si>
    <t> 16.07.1986 23:09 </t>
  </si>
  <si>
    <t> M.Berka </t>
  </si>
  <si>
    <t> BRNO 30 </t>
  </si>
  <si>
    <t>2446634.3582 </t>
  </si>
  <si>
    <t> 22.07.1986 20:35 </t>
  </si>
  <si>
    <t> -0.0020 </t>
  </si>
  <si>
    <t> Akan &amp; Keskin </t>
  </si>
  <si>
    <t>2446642.3659 </t>
  </si>
  <si>
    <t> 30.07.1986 20:46 </t>
  </si>
  <si>
    <t> -0.0033 </t>
  </si>
  <si>
    <t> Ibanoglu &amp; Akan </t>
  </si>
  <si>
    <t>2446643.4213 </t>
  </si>
  <si>
    <t> 31.07.1986 22:06 </t>
  </si>
  <si>
    <t> C.Ibanoglu et al. </t>
  </si>
  <si>
    <t>2446650.383 </t>
  </si>
  <si>
    <t> 07.08.1986 21:11 </t>
  </si>
  <si>
    <t> V.Wagner </t>
  </si>
  <si>
    <t> BRNO 28 </t>
  </si>
  <si>
    <t>2446650.387 </t>
  </si>
  <si>
    <t> 07.08.1986 21:17 </t>
  </si>
  <si>
    <t>2446650.391 </t>
  </si>
  <si>
    <t> 07.08.1986 21:23 </t>
  </si>
  <si>
    <t> P.Hajek </t>
  </si>
  <si>
    <t>2446650.392 </t>
  </si>
  <si>
    <t> 07.08.1986 21:24 </t>
  </si>
  <si>
    <t> 0.014 </t>
  </si>
  <si>
    <t> V.Svoboda </t>
  </si>
  <si>
    <t>2446651.447 </t>
  </si>
  <si>
    <t> 08.08.1986 22:43 </t>
  </si>
  <si>
    <t> J.Pietz </t>
  </si>
  <si>
    <t>BAVM 46 </t>
  </si>
  <si>
    <t>2446665.349 </t>
  </si>
  <si>
    <t> 22.08.1986 20:22 </t>
  </si>
  <si>
    <t> J.Sch”n </t>
  </si>
  <si>
    <t>2446708.340 </t>
  </si>
  <si>
    <t> 04.10.1986 20:09 </t>
  </si>
  <si>
    <t> W.Wenzel </t>
  </si>
  <si>
    <t>2446941.444 </t>
  </si>
  <si>
    <t> 25.05.1987 22:39 </t>
  </si>
  <si>
    <t>BAVM 50 </t>
  </si>
  <si>
    <t>2446957.466 </t>
  </si>
  <si>
    <t> 10.06.1987 23:11 </t>
  </si>
  <si>
    <t> VSSC 70.20 </t>
  </si>
  <si>
    <t>2446958.518 </t>
  </si>
  <si>
    <t> 12.06.1987 00:25 </t>
  </si>
  <si>
    <t>2446960.407 </t>
  </si>
  <si>
    <t> 13.06.1987 21:46 </t>
  </si>
  <si>
    <t>2446970.314 </t>
  </si>
  <si>
    <t> 23.06.1987 19:32 </t>
  </si>
  <si>
    <t>2446970.516 </t>
  </si>
  <si>
    <t> 24.06.1987 00:23 </t>
  </si>
  <si>
    <t>2446975.381 </t>
  </si>
  <si>
    <t> 28.06.1987 21:08 </t>
  </si>
  <si>
    <t>2446977.4748 </t>
  </si>
  <si>
    <t> 30.06.1987 23:23 </t>
  </si>
  <si>
    <t> -0.0044 </t>
  </si>
  <si>
    <t>2446978.5262 </t>
  </si>
  <si>
    <t> 02.07.1987 00:37 </t>
  </si>
  <si>
    <t> -0.0068 </t>
  </si>
  <si>
    <t>2446979.3711 </t>
  </si>
  <si>
    <t> 02.07.1987 20:54 </t>
  </si>
  <si>
    <t>2446991.3855 </t>
  </si>
  <si>
    <t> 14.07.1987 21:15 </t>
  </si>
  <si>
    <t>2447011.4056 </t>
  </si>
  <si>
    <t> 03.08.1987 21:44 </t>
  </si>
  <si>
    <t>2447273.600 </t>
  </si>
  <si>
    <t> 22.04.1988 02:24 </t>
  </si>
  <si>
    <t> BBS 88 </t>
  </si>
  <si>
    <t>2447294.4624 </t>
  </si>
  <si>
    <t> 12.05.1988 23:05 </t>
  </si>
  <si>
    <t> G.Lichtschlag </t>
  </si>
  <si>
    <t>IBVS 3355 </t>
  </si>
  <si>
    <t>2447326.513 </t>
  </si>
  <si>
    <t> 14.06.1988 00:18 </t>
  </si>
  <si>
    <t> C.Birkner </t>
  </si>
  <si>
    <t>BAVM 52 </t>
  </si>
  <si>
    <t>2447353.466 </t>
  </si>
  <si>
    <t> 10.07.1988 23:11 </t>
  </si>
  <si>
    <t>2447386.344 </t>
  </si>
  <si>
    <t> 12.08.1988 20:15 </t>
  </si>
  <si>
    <t> P.Kanuk </t>
  </si>
  <si>
    <t>2447386.353 </t>
  </si>
  <si>
    <t> 12.08.1988 20:28 </t>
  </si>
  <si>
    <t> V.Babic </t>
  </si>
  <si>
    <t>2447386.357 </t>
  </si>
  <si>
    <t> 12.08.1988 20:34 </t>
  </si>
  <si>
    <t> I.Lorenc </t>
  </si>
  <si>
    <t> M.Maturkanic </t>
  </si>
  <si>
    <t>2447386.358 </t>
  </si>
  <si>
    <t> 12.08.1988 20:35 </t>
  </si>
  <si>
    <t> M.Parada </t>
  </si>
  <si>
    <t>2447388.455 </t>
  </si>
  <si>
    <t> 14.08.1988 22:55 </t>
  </si>
  <si>
    <t>2447388.457 </t>
  </si>
  <si>
    <t> 14.08.1988 22:58 </t>
  </si>
  <si>
    <t>2447388.459 </t>
  </si>
  <si>
    <t> 14.08.1988 23:00 </t>
  </si>
  <si>
    <t>2447388.461 </t>
  </si>
  <si>
    <t> 14.08.1988 23:03 </t>
  </si>
  <si>
    <t> M.Kundrat </t>
  </si>
  <si>
    <t>2447388.462 </t>
  </si>
  <si>
    <t> 14.08.1988 23:05 </t>
  </si>
  <si>
    <t> J.Fabregat </t>
  </si>
  <si>
    <t> BBS 90 </t>
  </si>
  <si>
    <t>2447391.404 </t>
  </si>
  <si>
    <t> 17.08.1988 21:41 </t>
  </si>
  <si>
    <t>2447391.415 </t>
  </si>
  <si>
    <t> 17.08.1988 21:57 </t>
  </si>
  <si>
    <t> Z.Egyhazi </t>
  </si>
  <si>
    <t>2447391.425 </t>
  </si>
  <si>
    <t> 17.08.1988 22:12 </t>
  </si>
  <si>
    <t> P.Lutcha </t>
  </si>
  <si>
    <t>2447391.430 </t>
  </si>
  <si>
    <t> 17.08.1988 22:19 </t>
  </si>
  <si>
    <t>2447413.339 </t>
  </si>
  <si>
    <t> 08.09.1988 20:08 </t>
  </si>
  <si>
    <t> E.Schr”der </t>
  </si>
  <si>
    <t>2447674.477 </t>
  </si>
  <si>
    <t> 27.05.1989 23:26 </t>
  </si>
  <si>
    <t> K.Seifert </t>
  </si>
  <si>
    <t>BAVM 56 </t>
  </si>
  <si>
    <t>2447690.4851 </t>
  </si>
  <si>
    <t> 12.06.1989 23:38 </t>
  </si>
  <si>
    <t> 0.0015 </t>
  </si>
  <si>
    <t> J.Ells </t>
  </si>
  <si>
    <t> VSSC 73 </t>
  </si>
  <si>
    <t>2447694.490 </t>
  </si>
  <si>
    <t> 16.06.1989 23:45 </t>
  </si>
  <si>
    <t>2447701.454 </t>
  </si>
  <si>
    <t> 23.06.1989 22:53 </t>
  </si>
  <si>
    <t>2447702.4944 </t>
  </si>
  <si>
    <t> 24.06.1989 23:51 </t>
  </si>
  <si>
    <t>2447710.502 </t>
  </si>
  <si>
    <t> 03.07.1989 00:02 </t>
  </si>
  <si>
    <t>2447710.503 </t>
  </si>
  <si>
    <t> 03.07.1989 00:04 </t>
  </si>
  <si>
    <t> J.Fedorisin </t>
  </si>
  <si>
    <t>2447713.438 </t>
  </si>
  <si>
    <t> 05.07.1989 22:30 </t>
  </si>
  <si>
    <t>2447713.441 </t>
  </si>
  <si>
    <t> 05.07.1989 22:35 </t>
  </si>
  <si>
    <t> A.Rackova </t>
  </si>
  <si>
    <t>2447713.446 </t>
  </si>
  <si>
    <t> 05.07.1989 22:42 </t>
  </si>
  <si>
    <t>2447713.447 </t>
  </si>
  <si>
    <t> 05.07.1989 22:43 </t>
  </si>
  <si>
    <t>2447713.449 </t>
  </si>
  <si>
    <t> 05.07.1989 22:46 </t>
  </si>
  <si>
    <t> S.Parimucha </t>
  </si>
  <si>
    <t>2448030.442 </t>
  </si>
  <si>
    <t> 18.05.1990 22:36 </t>
  </si>
  <si>
    <t>BAVM 59 </t>
  </si>
  <si>
    <t>2448037.402 </t>
  </si>
  <si>
    <t> 25.05.1990 21:38 </t>
  </si>
  <si>
    <t>2448100.4112 </t>
  </si>
  <si>
    <t> 27.07.1990 21:52 </t>
  </si>
  <si>
    <t> T.Hudecek </t>
  </si>
  <si>
    <t>IBVS 3615 </t>
  </si>
  <si>
    <t>2448100.430 </t>
  </si>
  <si>
    <t> 27.07.1990 22:19 </t>
  </si>
  <si>
    <t>2448104.424 </t>
  </si>
  <si>
    <t> 31.07.1990 22:10 </t>
  </si>
  <si>
    <t>2448105.478 </t>
  </si>
  <si>
    <t> 01.08.1990 23:28 </t>
  </si>
  <si>
    <t>2448108.430 </t>
  </si>
  <si>
    <t> 04.08.1990 22:19 </t>
  </si>
  <si>
    <t>2448127.382 </t>
  </si>
  <si>
    <t> 23.08.1990 21:10 </t>
  </si>
  <si>
    <t> G.Maintz </t>
  </si>
  <si>
    <t>2448150.368 </t>
  </si>
  <si>
    <t> 15.09.1990 20:49 </t>
  </si>
  <si>
    <t>2448390.4213 </t>
  </si>
  <si>
    <t> 13.05.1991 22:06 </t>
  </si>
  <si>
    <t> 0.0004 </t>
  </si>
  <si>
    <t> E.Blättler </t>
  </si>
  <si>
    <t> BBS 98 </t>
  </si>
  <si>
    <t>2448444.378 </t>
  </si>
  <si>
    <t> 06.07.1991 21:04 </t>
  </si>
  <si>
    <t>2448460.3916 </t>
  </si>
  <si>
    <t> 22.07.1991 21:23 </t>
  </si>
  <si>
    <t>2448495.365 </t>
  </si>
  <si>
    <t> 26.08.1991 20:45 </t>
  </si>
  <si>
    <t> BBS 99 </t>
  </si>
  <si>
    <t>2448540.280 </t>
  </si>
  <si>
    <t> 10.10.1991 18:43 </t>
  </si>
  <si>
    <t> 0.008 </t>
  </si>
  <si>
    <t>BAVM 60 </t>
  </si>
  <si>
    <t>2449486.3778 </t>
  </si>
  <si>
    <t> 13.05.1994 21:04 </t>
  </si>
  <si>
    <t> -0.0004 </t>
  </si>
  <si>
    <t> Varricat &amp; Ashok </t>
  </si>
  <si>
    <t>IBVS 5143 </t>
  </si>
  <si>
    <t>2449490.3894 </t>
  </si>
  <si>
    <t> 17.05.1994 21:20 </t>
  </si>
  <si>
    <t> 0.0068 </t>
  </si>
  <si>
    <t>2449491.4403 </t>
  </si>
  <si>
    <t> 18.05.1994 22:34 </t>
  </si>
  <si>
    <t> 0.0039 </t>
  </si>
  <si>
    <t>2449492.2806 </t>
  </si>
  <si>
    <t>JAVSO..41..122</t>
  </si>
  <si>
    <t>JAVSO..41..328</t>
  </si>
  <si>
    <t>IBVS 6125</t>
  </si>
  <si>
    <t> 19.05.1994 18:44 </t>
  </si>
  <si>
    <t>2449494.3923 </t>
  </si>
  <si>
    <t> 21.05.1994 21:24 </t>
  </si>
  <si>
    <t>2449495.4460 </t>
  </si>
  <si>
    <t> 22.05.1994 22:42 </t>
  </si>
  <si>
    <t> 0.0051 </t>
  </si>
  <si>
    <t>2449496.2906 </t>
  </si>
  <si>
    <t> 23.05.1994 18:58 </t>
  </si>
  <si>
    <t> 0.0067 </t>
  </si>
  <si>
    <t>2449511.4625 </t>
  </si>
  <si>
    <t> 07.06.1994 23:06 </t>
  </si>
  <si>
    <t> 0.0038 </t>
  </si>
  <si>
    <t>B</t>
  </si>
  <si>
    <t> BBS 107 </t>
  </si>
  <si>
    <t>2449534.431 </t>
  </si>
  <si>
    <t> 30.06.1994 22:20 </t>
  </si>
  <si>
    <t> M.Martignoni </t>
  </si>
  <si>
    <t> BBS 108 </t>
  </si>
  <si>
    <t>2449569.400 </t>
  </si>
  <si>
    <t> 04.08.1994 21:36 </t>
  </si>
  <si>
    <t> Mi.Kolarik </t>
  </si>
  <si>
    <t> BRNO 31 </t>
  </si>
  <si>
    <t>2449569.407 </t>
  </si>
  <si>
    <t> 04.08.1994 21:46 </t>
  </si>
  <si>
    <t> Ma.Kolarik </t>
  </si>
  <si>
    <t>2449818.5410 </t>
  </si>
  <si>
    <t> 11.04.1995 00:59 </t>
  </si>
  <si>
    <t> 0.0035 </t>
  </si>
  <si>
    <t>G</t>
  </si>
  <si>
    <t> T.Borkovits </t>
  </si>
  <si>
    <t>IBVS 4340 </t>
  </si>
  <si>
    <t>2449818.5424 </t>
  </si>
  <si>
    <t> 11.04.1995 01:01 </t>
  </si>
  <si>
    <t> 0.0049 </t>
  </si>
  <si>
    <t>2449818.5425 </t>
  </si>
  <si>
    <t> 0.0050 </t>
  </si>
  <si>
    <t>U</t>
  </si>
  <si>
    <t>2449829.5060 </t>
  </si>
  <si>
    <t> 22.04.1995 00:08 </t>
  </si>
  <si>
    <t> 0.0089 </t>
  </si>
  <si>
    <t> P.Sobotka </t>
  </si>
  <si>
    <t> BRNO 32 </t>
  </si>
  <si>
    <t>2449829.5081 </t>
  </si>
  <si>
    <t> 22.04.1995 00:11 </t>
  </si>
  <si>
    <t> 0.0110 </t>
  </si>
  <si>
    <t> L.Brat </t>
  </si>
  <si>
    <t>2449867.4375 </t>
  </si>
  <si>
    <t> 29.05.1995 22:30 </t>
  </si>
  <si>
    <t> 0.0034 </t>
  </si>
  <si>
    <t>2449867.4383 </t>
  </si>
  <si>
    <t> 29.05.1995 22:31 </t>
  </si>
  <si>
    <t> 0.0042 </t>
  </si>
  <si>
    <t>2449872.497 </t>
  </si>
  <si>
    <t> 03.06.1995 23:55 </t>
  </si>
  <si>
    <t> P.Molik </t>
  </si>
  <si>
    <t>OEJV 0060 </t>
  </si>
  <si>
    <t>2449886.4063 </t>
  </si>
  <si>
    <t> 17.06.1995 21:45 </t>
  </si>
  <si>
    <t> 0.0037 </t>
  </si>
  <si>
    <t>2449886.4069 </t>
  </si>
  <si>
    <t>2449894.419 </t>
  </si>
  <si>
    <t> 25.06.1995 22:03 </t>
  </si>
  <si>
    <t> BBS 113 </t>
  </si>
  <si>
    <t>2449896.518 </t>
  </si>
  <si>
    <t> 28.06.1995 00:25 </t>
  </si>
  <si>
    <t>2449906.427 </t>
  </si>
  <si>
    <t> 07.07.1995 22:14 </t>
  </si>
  <si>
    <t>2449907.491 </t>
  </si>
  <si>
    <t> 08.07.1995 23:47 </t>
  </si>
  <si>
    <t>2449918.447 </t>
  </si>
  <si>
    <t> 19.07.1995 22:43 </t>
  </si>
  <si>
    <t>2449923.507 </t>
  </si>
  <si>
    <t> 25.07.1995 00:10 </t>
  </si>
  <si>
    <t>2449930.4590 </t>
  </si>
  <si>
    <t> 31.07.1995 23:00 </t>
  </si>
  <si>
    <t> 0.0074 </t>
  </si>
  <si>
    <t>o</t>
  </si>
  <si>
    <t>BAVM 90 </t>
  </si>
  <si>
    <t>2449934.4532 </t>
  </si>
  <si>
    <t> 04.08.1995 22:52 </t>
  </si>
  <si>
    <t> A.Kratochvil </t>
  </si>
  <si>
    <t>2449934.4595 </t>
  </si>
  <si>
    <t> 04.08.1995 23:01 </t>
  </si>
  <si>
    <t> M.Vetrovcova </t>
  </si>
  <si>
    <t>2449934.4643 </t>
  </si>
  <si>
    <t> 04.08.1995 23:08 </t>
  </si>
  <si>
    <t> 0.0082 </t>
  </si>
  <si>
    <t>JAVSO..43..238</t>
  </si>
  <si>
    <t>JAVSO..44..164</t>
  </si>
  <si>
    <t>JAVSO..44…69</t>
  </si>
  <si>
    <t>JAVSO..45..215</t>
  </si>
  <si>
    <t> M.Rottenborn </t>
  </si>
  <si>
    <t>2449942.475 </t>
  </si>
  <si>
    <t> 12.08.1995 23:24 </t>
  </si>
  <si>
    <t>2449978.305 </t>
  </si>
  <si>
    <t> 17.09.1995 19:19 </t>
  </si>
  <si>
    <t>2450013.284 </t>
  </si>
  <si>
    <t> 22.10.1995 18:48 </t>
  </si>
  <si>
    <t>2450183.5817 </t>
  </si>
  <si>
    <t> 10.04.1996 01:57 </t>
  </si>
  <si>
    <t> M.Netolicky </t>
  </si>
  <si>
    <t>2450191.588 </t>
  </si>
  <si>
    <t> 18.04.1996 02:06 </t>
  </si>
  <si>
    <t>2450191.5917 </t>
  </si>
  <si>
    <t> 18.04.1996 02:12 </t>
  </si>
  <si>
    <t> 0.0072 </t>
  </si>
  <si>
    <t>2450197.489 </t>
  </si>
  <si>
    <t> 23.04.1996 23:44 </t>
  </si>
  <si>
    <t>2450235.4107 </t>
  </si>
  <si>
    <t> 31.05.1996 21:51 </t>
  </si>
  <si>
    <t> -0.0121 </t>
  </si>
  <si>
    <t>2450235.4246 </t>
  </si>
  <si>
    <t> 31.05.1996 22:11 </t>
  </si>
  <si>
    <t> 0.0018 </t>
  </si>
  <si>
    <t> J.Minar </t>
  </si>
  <si>
    <t>2450235.4315 </t>
  </si>
  <si>
    <t> 31.05.1996 22:21 </t>
  </si>
  <si>
    <t> 0.0087 </t>
  </si>
  <si>
    <t>2450235.4329 </t>
  </si>
  <si>
    <t> 31.05.1996 22:23 </t>
  </si>
  <si>
    <t> 0.0101 </t>
  </si>
  <si>
    <t> L.Honzik </t>
  </si>
  <si>
    <t>2450243.4385 </t>
  </si>
  <si>
    <t> 08.06.1996 22:31 </t>
  </si>
  <si>
    <t>2450248.4941 </t>
  </si>
  <si>
    <t> 13.06.1996 23:51 </t>
  </si>
  <si>
    <t> 0.0041 </t>
  </si>
  <si>
    <t> W.Kleikamp </t>
  </si>
  <si>
    <t>BAVM 99 </t>
  </si>
  <si>
    <t>2450259.4535 </t>
  </si>
  <si>
    <t> 24.06.1996 22:53 </t>
  </si>
  <si>
    <t> 0.0040 </t>
  </si>
  <si>
    <t> S.O.Selam </t>
  </si>
  <si>
    <t>IBVS 4670 </t>
  </si>
  <si>
    <t>2450275.474 </t>
  </si>
  <si>
    <t> 10.07.1996 23:22 </t>
  </si>
  <si>
    <t>IBVS 4555 </t>
  </si>
  <si>
    <t>2450275.4763 </t>
  </si>
  <si>
    <t> 10.07.1996 23:25 </t>
  </si>
  <si>
    <t>2450305.3994 </t>
  </si>
  <si>
    <t> 09.08.1996 21:35 </t>
  </si>
  <si>
    <t>2450310.4574 </t>
  </si>
  <si>
    <t> 14.08.1996 22:58 </t>
  </si>
  <si>
    <t>2450310.4582 </t>
  </si>
  <si>
    <t> 14.08.1996 22:59 </t>
  </si>
  <si>
    <t> 0.0045 </t>
  </si>
  <si>
    <t>2450508.574 </t>
  </si>
  <si>
    <t> 01.03.1997 01:46 </t>
  </si>
  <si>
    <t>2450512.5802 </t>
  </si>
  <si>
    <t> 05.03.1997 01:55 </t>
  </si>
  <si>
    <t>2450627.4473 </t>
  </si>
  <si>
    <t> 27.06.1997 22:44 </t>
  </si>
  <si>
    <t> 0.0090 </t>
  </si>
  <si>
    <t>2450635.6645 </t>
  </si>
  <si>
    <t> 06.07.1997 03:56 </t>
  </si>
  <si>
    <t> 0.0066 </t>
  </si>
  <si>
    <t> B.Krobusek </t>
  </si>
  <si>
    <t> BBS 115 </t>
  </si>
  <si>
    <t>2450667.4885 </t>
  </si>
  <si>
    <t> 06.08.1997 23:43 </t>
  </si>
  <si>
    <t> 0.0057 </t>
  </si>
  <si>
    <t>2450670.435 </t>
  </si>
  <si>
    <t> 09.08.1997 22:26 </t>
  </si>
  <si>
    <t>BAVM 113 </t>
  </si>
  <si>
    <t>2450862.6459 </t>
  </si>
  <si>
    <t> 18.02.1998 03:30 </t>
  </si>
  <si>
    <t>2450865.6038 </t>
  </si>
  <si>
    <t> 21.02.1998 02:29 </t>
  </si>
  <si>
    <t> 0.0056 </t>
  </si>
  <si>
    <t> I.Biro </t>
  </si>
  <si>
    <t>IBVS 4633 </t>
  </si>
  <si>
    <t>2450866.6601 </t>
  </si>
  <si>
    <t> 22.02.1998 03:50 </t>
  </si>
  <si>
    <t> 0.0081 </t>
  </si>
  <si>
    <t>IBVS 4633/4653 </t>
  </si>
  <si>
    <t>2450884.5722 </t>
  </si>
  <si>
    <t> 12.03.1998 01:43 </t>
  </si>
  <si>
    <t> 0.0055 </t>
  </si>
  <si>
    <t>2450903.5413 </t>
  </si>
  <si>
    <t> 31.03.1998 00:59 </t>
  </si>
  <si>
    <t>2450949.483 </t>
  </si>
  <si>
    <t> 15.05.1998 23:35 </t>
  </si>
  <si>
    <t> R.Meyer </t>
  </si>
  <si>
    <t>2450971.4060 </t>
  </si>
  <si>
    <t> 06.06.1998 21:44 </t>
  </si>
  <si>
    <t> 0.0058 </t>
  </si>
  <si>
    <t>R</t>
  </si>
  <si>
    <t>2451301.4589 </t>
  </si>
  <si>
    <t> 02.05.1999 23:00 </t>
  </si>
  <si>
    <t> 0.0070 </t>
  </si>
  <si>
    <t>IBVS 4967 </t>
  </si>
  <si>
    <t>2451328.4392 </t>
  </si>
  <si>
    <t> 29.05.1999 22:32 </t>
  </si>
  <si>
    <t> 0.0098 </t>
  </si>
  <si>
    <t>2451390.400 </t>
  </si>
  <si>
    <t> 30.07.1999 21:36 </t>
  </si>
  <si>
    <t>BAVM 131 </t>
  </si>
  <si>
    <t>2451390.414 </t>
  </si>
  <si>
    <t> 30.07.1999 21:56 </t>
  </si>
  <si>
    <t> 0.021 </t>
  </si>
  <si>
    <t>2451398.443 </t>
  </si>
  <si>
    <t> 07.08.1999 22:37 </t>
  </si>
  <si>
    <t> 0.041 </t>
  </si>
  <si>
    <t>2451425.373 </t>
  </si>
  <si>
    <t> 03.09.1999 20:57 </t>
  </si>
  <si>
    <t>2451433.385 </t>
  </si>
  <si>
    <t> 11.09.1999 21:14 </t>
  </si>
  <si>
    <t>2451617.6013 </t>
  </si>
  <si>
    <t> 14.03.2000 02:25 </t>
  </si>
  <si>
    <t> 0.0078 </t>
  </si>
  <si>
    <t>2451680.4087 </t>
  </si>
  <si>
    <t> 15.05.2000 21:48 </t>
  </si>
  <si>
    <t> 0.0085 </t>
  </si>
  <si>
    <t>2451713.4988 </t>
  </si>
  <si>
    <t> 17.06.2000 23:58 </t>
  </si>
  <si>
    <t> 0.0091 </t>
  </si>
  <si>
    <t>-I</t>
  </si>
  <si>
    <t>BAVM 152 </t>
  </si>
  <si>
    <t>2451728.4620 </t>
  </si>
  <si>
    <t> 02.07.2000 23:05 </t>
  </si>
  <si>
    <t>22637</t>
  </si>
  <si>
    <t> 0.0083 </t>
  </si>
  <si>
    <t> S.Özdemir </t>
  </si>
  <si>
    <t>IBVS 4941 </t>
  </si>
  <si>
    <t>IBVS 0951 </t>
  </si>
  <si>
    <t>1899-12-10</t>
  </si>
  <si>
    <t>M</t>
  </si>
  <si>
    <t xml:space="preserve">P3 = </t>
  </si>
  <si>
    <t>days</t>
  </si>
  <si>
    <t>years</t>
  </si>
  <si>
    <t>Quad</t>
  </si>
  <si>
    <t>days/year</t>
  </si>
  <si>
    <t>Sine + Quad fit</t>
  </si>
  <si>
    <t>Multiplier</t>
  </si>
  <si>
    <t>Power of 10</t>
  </si>
  <si>
    <t>Q.+Sine fit</t>
  </si>
  <si>
    <t>Q fit</t>
  </si>
  <si>
    <t>A.BOX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</si>
  <si>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</si>
  <si>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</si>
  <si>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</si>
  <si>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</si>
  <si>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</si>
  <si>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</si>
  <si>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</si>
  <si>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</si>
  <si>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</si>
  <si>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</si>
  <si>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</si>
  <si>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t>Cnst</t>
  </si>
  <si>
    <t>Slope</t>
  </si>
  <si>
    <t xml:space="preserve">A (ampl) = </t>
  </si>
  <si>
    <t>rad/cycle</t>
  </si>
  <si>
    <t>1-e^2</t>
  </si>
  <si>
    <t>e sin nu_o</t>
  </si>
  <si>
    <t>a12 sin I =</t>
  </si>
  <si>
    <t>km</t>
  </si>
  <si>
    <t>dP/dt =</t>
  </si>
  <si>
    <t>S Resid</t>
  </si>
  <si>
    <t>Sin2 fit</t>
  </si>
  <si>
    <t xml:space="preserve"> e sin nu</t>
  </si>
  <si>
    <t>e (eccen)</t>
  </si>
  <si>
    <t>HJD</t>
  </si>
  <si>
    <t xml:space="preserve">To = </t>
  </si>
  <si>
    <t>cycle #</t>
  </si>
  <si>
    <t>Q+S fit</t>
  </si>
  <si>
    <t>Qian et al 2005</t>
  </si>
  <si>
    <t xml:space="preserve">dP/dt = </t>
  </si>
  <si>
    <t>degrees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</si>
  <si>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</si>
  <si>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</si>
  <si>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</si>
  <si>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r>
      <t>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</si>
  <si>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</si>
  <si>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</si>
  <si>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wt.diff</t>
    </r>
    <r>
      <rPr>
        <b/>
        <vertAlign val="superscript"/>
        <sz val="10"/>
        <rFont val="Arial"/>
        <family val="2"/>
      </rPr>
      <t>2</t>
    </r>
  </si>
  <si>
    <t>wt</t>
  </si>
  <si>
    <t>It's not clear that there is a cyclic relation -- possibly with 2 companions?</t>
  </si>
  <si>
    <t>2451747.430 </t>
  </si>
  <si>
    <t> 21.07.2000 22:19 </t>
  </si>
  <si>
    <t>22682</t>
  </si>
  <si>
    <t>BAVM 143 </t>
  </si>
  <si>
    <t>2451996.5479 </t>
  </si>
  <si>
    <t> 28.03.2001 01:08 </t>
  </si>
  <si>
    <t>23273</t>
  </si>
  <si>
    <t> 0.0062 </t>
  </si>
  <si>
    <t> J.Schirmer </t>
  </si>
  <si>
    <t>2452044.3945 </t>
  </si>
  <si>
    <t> 14.05.2001 21:28 </t>
  </si>
  <si>
    <t>23386.5</t>
  </si>
  <si>
    <t> 0.0100 </t>
  </si>
  <si>
    <t>IBVS 5206 </t>
  </si>
  <si>
    <t>2452044.3950 </t>
  </si>
  <si>
    <t> 0.0105 </t>
  </si>
  <si>
    <t>2452066.522 </t>
  </si>
  <si>
    <t> 06.06.2001 00:31 </t>
  </si>
  <si>
    <t>23439</t>
  </si>
  <si>
    <t>2452066.523 </t>
  </si>
  <si>
    <t> 06.06.2001 00:33 </t>
  </si>
  <si>
    <t>2452073.479 </t>
  </si>
  <si>
    <t> 12.06.2001 23:29 </t>
  </si>
  <si>
    <t>23455.5</t>
  </si>
  <si>
    <t>2452076.4275 </t>
  </si>
  <si>
    <t> 15.06.2001 22:15 </t>
  </si>
  <si>
    <t>23462.5</t>
  </si>
  <si>
    <t> 0.0073 </t>
  </si>
  <si>
    <t>2452076.4279 </t>
  </si>
  <si>
    <t> 15.06.2001 22:16 </t>
  </si>
  <si>
    <t> 0.0077 </t>
  </si>
  <si>
    <t>2452087.3897 </t>
  </si>
  <si>
    <t> 26.06.2001 21:21 </t>
  </si>
  <si>
    <t>23488.5</t>
  </si>
  <si>
    <t>2452112.448 </t>
  </si>
  <si>
    <t> 21.07.2001 22:45 </t>
  </si>
  <si>
    <t>23548</t>
  </si>
  <si>
    <t>BAVM 154 </t>
  </si>
  <si>
    <t>2452112.4686 </t>
  </si>
  <si>
    <t> 21.07.2001 23:14 </t>
  </si>
  <si>
    <t> Hastürk&amp;Caglar </t>
  </si>
  <si>
    <t>IBVS 5300 </t>
  </si>
  <si>
    <t>2452126.3805 </t>
  </si>
  <si>
    <t> 04.08.2001 21:07 </t>
  </si>
  <si>
    <t>23581</t>
  </si>
  <si>
    <t>2452136.2880 </t>
  </si>
  <si>
    <t> 14.08.2001 18:54 </t>
  </si>
  <si>
    <t>23604.5</t>
  </si>
  <si>
    <t> 0.0117 </t>
  </si>
  <si>
    <t> D.Jassur et al. </t>
  </si>
  <si>
    <t>IBVS 5223 </t>
  </si>
  <si>
    <t>2452143.2440 </t>
  </si>
  <si>
    <t> 21.08.2001 17:51 </t>
  </si>
  <si>
    <t>23621</t>
  </si>
  <si>
    <t> 0.0126 </t>
  </si>
  <si>
    <t>2452350.2069 </t>
  </si>
  <si>
    <t> 16.03.2002 16:57 </t>
  </si>
  <si>
    <t>24112</t>
  </si>
  <si>
    <t> Nakajima </t>
  </si>
  <si>
    <t>VSB 40 </t>
  </si>
  <si>
    <t>2452360.5365 </t>
  </si>
  <si>
    <t> 27.03.2002 00:52 </t>
  </si>
  <si>
    <t>24136.5</t>
  </si>
  <si>
    <t>IBVS 5313 </t>
  </si>
  <si>
    <t>2452413.451 </t>
  </si>
  <si>
    <t> 18.05.2002 22:49 </t>
  </si>
  <si>
    <t>24262</t>
  </si>
  <si>
    <t> 0.024 </t>
  </si>
  <si>
    <t> D.Motl </t>
  </si>
  <si>
    <t>OEJV 0074 </t>
  </si>
  <si>
    <t>2452437.4639 </t>
  </si>
  <si>
    <t> 11.06.2002 23:08 </t>
  </si>
  <si>
    <t>24319</t>
  </si>
  <si>
    <t>2452471.6069 </t>
  </si>
  <si>
    <t> 16.07.2002 02:33 </t>
  </si>
  <si>
    <t>24400</t>
  </si>
  <si>
    <t> 0.0099 </t>
  </si>
  <si>
    <t>C </t>
  </si>
  <si>
    <t>ns</t>
  </si>
  <si>
    <t> S.Dvorak </t>
  </si>
  <si>
    <t>2452513.3343 </t>
  </si>
  <si>
    <t> 26.08.2002 20:01 </t>
  </si>
  <si>
    <t>24499</t>
  </si>
  <si>
    <t> P.Sterzinger </t>
  </si>
  <si>
    <t>BAVM 158 </t>
  </si>
  <si>
    <t>IBVS 6114</t>
  </si>
  <si>
    <t>I DO NOT</t>
  </si>
  <si>
    <t>LIKE THIS</t>
  </si>
  <si>
    <t>2452727.8923 </t>
  </si>
  <si>
    <t> 29.03.2003 09:24 </t>
  </si>
  <si>
    <t>25008</t>
  </si>
  <si>
    <t>2452734.2157 </t>
  </si>
  <si>
    <t> 04.04.2003 17:10 </t>
  </si>
  <si>
    <t>25023</t>
  </si>
  <si>
    <t> 0.0104 </t>
  </si>
  <si>
    <t> C.-H.Kim et al. </t>
  </si>
  <si>
    <t>IBVS 5694 </t>
  </si>
  <si>
    <t>2452747.4943 </t>
  </si>
  <si>
    <t> 17.04.2003 23:51 </t>
  </si>
  <si>
    <t>25054.5</t>
  </si>
  <si>
    <t> 0.0111 </t>
  </si>
  <si>
    <t> T.Borkovits et al. </t>
  </si>
  <si>
    <t>IBVS 5434 </t>
  </si>
  <si>
    <t>2452758.4549 </t>
  </si>
  <si>
    <t> 28.04.2003 22:55 </t>
  </si>
  <si>
    <t>25080.5</t>
  </si>
  <si>
    <t> 0.0121 </t>
  </si>
  <si>
    <t>2452766.4631 </t>
  </si>
  <si>
    <t> 06.05.2003 23:06 </t>
  </si>
  <si>
    <t>25099.5</t>
  </si>
  <si>
    <t> 0.0114 </t>
  </si>
  <si>
    <t>2452794.4941 </t>
  </si>
  <si>
    <t> 03.06.2003 23:51 </t>
  </si>
  <si>
    <t>25166</t>
  </si>
  <si>
    <t> 0.0112 </t>
  </si>
  <si>
    <t>IBVS 5579 </t>
  </si>
  <si>
    <t>2452795.1275 </t>
  </si>
  <si>
    <t> 04.06.2003 15:03 </t>
  </si>
  <si>
    <t>25167.5</t>
  </si>
  <si>
    <t> 0.0123 </t>
  </si>
  <si>
    <t>2452801.4504 </t>
  </si>
  <si>
    <t> 10.06.2003 22:48 </t>
  </si>
  <si>
    <t>25182.5</t>
  </si>
  <si>
    <t> 0.0124 </t>
  </si>
  <si>
    <t>2452848.453 </t>
  </si>
  <si>
    <t> 27.07.2003 22:52 </t>
  </si>
  <si>
    <t>25294</t>
  </si>
  <si>
    <t> M.Pauco </t>
  </si>
  <si>
    <t>2452853.0844 </t>
  </si>
  <si>
    <t> 01.08.2003 14:01 </t>
  </si>
  <si>
    <t>25305</t>
  </si>
  <si>
    <t>VSB 42 </t>
  </si>
  <si>
    <t>2453129.3950 </t>
  </si>
  <si>
    <t> 03.05.2004 21:28 </t>
  </si>
  <si>
    <t>25960.5</t>
  </si>
  <si>
    <t> 0.0129 </t>
  </si>
  <si>
    <t>2453136.3487 </t>
  </si>
  <si>
    <t> 10.05.2004 20:22 </t>
  </si>
  <si>
    <t>25977</t>
  </si>
  <si>
    <t>2453136.7703 </t>
  </si>
  <si>
    <t> 11.05.2004 06:29 </t>
  </si>
  <si>
    <t>25978</t>
  </si>
  <si>
    <t> 0.0115 </t>
  </si>
  <si>
    <t> R.Nelson </t>
  </si>
  <si>
    <t>IBVS 5602 </t>
  </si>
  <si>
    <t>2453238.3572 </t>
  </si>
  <si>
    <t> 20.08.2004 20:34 </t>
  </si>
  <si>
    <t>26219</t>
  </si>
  <si>
    <t> 0.0116 </t>
  </si>
  <si>
    <t> O.Aksu et al. </t>
  </si>
  <si>
    <t>IBVS 5588 </t>
  </si>
  <si>
    <t>2453437.3176 </t>
  </si>
  <si>
    <t> 07.03.2005 19:37 </t>
  </si>
  <si>
    <t>26691</t>
  </si>
  <si>
    <t>VSB 44 </t>
  </si>
  <si>
    <t>2453462.6058 </t>
  </si>
  <si>
    <t> 02.04.2005 02:32 </t>
  </si>
  <si>
    <t>26751</t>
  </si>
  <si>
    <t> U.Schmidt </t>
  </si>
  <si>
    <t>BAVM 173 </t>
  </si>
  <si>
    <t>2453465.5586 </t>
  </si>
  <si>
    <t> 05.04.2005 01:24 </t>
  </si>
  <si>
    <t>26758</t>
  </si>
  <si>
    <t> 0.0127 </t>
  </si>
  <si>
    <t> M.Zejda et al. </t>
  </si>
  <si>
    <t>IBVS 5741 </t>
  </si>
  <si>
    <t>2453503.487 </t>
  </si>
  <si>
    <t> 12.05.2005 23:41 </t>
  </si>
  <si>
    <t>26848</t>
  </si>
  <si>
    <t> M.Schubert </t>
  </si>
  <si>
    <t>BAVM 179 </t>
  </si>
  <si>
    <t>2453517.40301 </t>
  </si>
  <si>
    <t> 26.05.2005 21:40 </t>
  </si>
  <si>
    <t>26881</t>
  </si>
  <si>
    <t> 0.00986 </t>
  </si>
  <si>
    <t> R.Ehrenberger </t>
  </si>
  <si>
    <t>2453545.4387 </t>
  </si>
  <si>
    <t> 23.06.2005 22:31 </t>
  </si>
  <si>
    <t>26947.5</t>
  </si>
  <si>
    <t> 0.0143 </t>
  </si>
  <si>
    <t> B.Albayrak et al. </t>
  </si>
  <si>
    <t>IBVS 5649 </t>
  </si>
  <si>
    <t>2453867.4823 </t>
  </si>
  <si>
    <t> 11.05.2006 23:34 </t>
  </si>
  <si>
    <t>27711.5</t>
  </si>
  <si>
    <t> 0.0151 </t>
  </si>
  <si>
    <t> S. Parimucha et al. </t>
  </si>
  <si>
    <t>IBVS 5777 </t>
  </si>
  <si>
    <t>2453869.3779 </t>
  </si>
  <si>
    <t> 13.05.2006 21:04 </t>
  </si>
  <si>
    <t>27716</t>
  </si>
  <si>
    <t> 0.0139 </t>
  </si>
  <si>
    <t> H.V.Senavci et al. </t>
  </si>
  <si>
    <t>IBVS 5754 </t>
  </si>
  <si>
    <t>2453879.4943 </t>
  </si>
  <si>
    <t> 23.05.2006 23:51 </t>
  </si>
  <si>
    <t>27740</t>
  </si>
  <si>
    <t> 0.0137 </t>
  </si>
  <si>
    <t>2453881.3910 </t>
  </si>
  <si>
    <t> 25.05.2006 21:23 </t>
  </si>
  <si>
    <t>27744.5</t>
  </si>
  <si>
    <t>2453885.3941 </t>
  </si>
  <si>
    <t> 29.05.2006 21:27 </t>
  </si>
  <si>
    <t>27754</t>
  </si>
  <si>
    <t> 0.0122 </t>
  </si>
  <si>
    <t>2453898.46140 </t>
  </si>
  <si>
    <t> 11.06.2006 23:04 </t>
  </si>
  <si>
    <t>27785</t>
  </si>
  <si>
    <t> 0.01235 </t>
  </si>
  <si>
    <t> L.Šmelcer </t>
  </si>
  <si>
    <t>2454198.5863 </t>
  </si>
  <si>
    <t> 08.04.2007 02:04 </t>
  </si>
  <si>
    <t>28497</t>
  </si>
  <si>
    <t> G.Marino et al. </t>
  </si>
  <si>
    <t>IBVS 5917 </t>
  </si>
  <si>
    <t>2454212.4950 </t>
  </si>
  <si>
    <t> 21.04.2007 23:52 </t>
  </si>
  <si>
    <t>IBVS 5835 </t>
  </si>
  <si>
    <t>2454223.4556 </t>
  </si>
  <si>
    <t> 02.05.2007 22:56 </t>
  </si>
  <si>
    <t> 0.0131 </t>
  </si>
  <si>
    <t>m</t>
  </si>
  <si>
    <t>2454245.3765 </t>
  </si>
  <si>
    <t> 24.05.2007 21:02 </t>
  </si>
  <si>
    <t> 0.0148 </t>
  </si>
  <si>
    <t> T.Kilicoglu et al. </t>
  </si>
  <si>
    <t>IBVS 5801 </t>
  </si>
  <si>
    <t>2454274.4626 </t>
  </si>
  <si>
    <t> 22.06.2007 23:06 </t>
  </si>
  <si>
    <t> 0.0159 </t>
  </si>
  <si>
    <t>2454293.43003 </t>
  </si>
  <si>
    <t> 11.07.2007 22:19 </t>
  </si>
  <si>
    <t> 0.01486 </t>
  </si>
  <si>
    <t>2454293.43063 </t>
  </si>
  <si>
    <t> 11.07.2007 22:20 </t>
  </si>
  <si>
    <t> 0.01546 </t>
  </si>
  <si>
    <t>2454296.3785 </t>
  </si>
  <si>
    <t> 14.07.2007 21:05 </t>
  </si>
  <si>
    <t>2454300.3867 </t>
  </si>
  <si>
    <t> 18.07.2007 21:16 </t>
  </si>
  <si>
    <t> 0.0164 </t>
  </si>
  <si>
    <t>2454309.4458 </t>
  </si>
  <si>
    <t> 27.07.2007 22:41 </t>
  </si>
  <si>
    <t> 0.0128 </t>
  </si>
  <si>
    <t> S.Parimucha et al. </t>
  </si>
  <si>
    <t>IBVS 5898 </t>
  </si>
  <si>
    <t>2454335.3687 </t>
  </si>
  <si>
    <t> 22.08.2007 20:50 </t>
  </si>
  <si>
    <t>2454346.3304 </t>
  </si>
  <si>
    <t> 02.09.2007 19:55 </t>
  </si>
  <si>
    <t> 0.0142 </t>
  </si>
  <si>
    <t>2454365.2989 </t>
  </si>
  <si>
    <t> 21.09.2007 19:10 </t>
  </si>
  <si>
    <t>2454580.4869 </t>
  </si>
  <si>
    <t> 23.04.2008 23:41 </t>
  </si>
  <si>
    <t> 0.0152 </t>
  </si>
  <si>
    <t>OEJV 0094 </t>
  </si>
  <si>
    <t>2454580.4872 </t>
  </si>
  <si>
    <t> 0.0155 </t>
  </si>
  <si>
    <t>2454580.4877 </t>
  </si>
  <si>
    <t> 23.04.2008 23:42 </t>
  </si>
  <si>
    <t> 0.0160 </t>
  </si>
  <si>
    <t>2454595.4526 </t>
  </si>
  <si>
    <t> 08.05.2008 22:51 </t>
  </si>
  <si>
    <t> 0.0169 </t>
  </si>
  <si>
    <t>2454610.4137 </t>
  </si>
  <si>
    <t> 23.05.2008 21:55 </t>
  </si>
  <si>
    <t> 0.0140 </t>
  </si>
  <si>
    <t>B;V</t>
  </si>
  <si>
    <t> Ö.Bastürk &amp; E.Esmer </t>
  </si>
  <si>
    <t>IBVS 5887 </t>
  </si>
  <si>
    <t>2454615.4727 </t>
  </si>
  <si>
    <t> 28.05.2008 23:20 </t>
  </si>
  <si>
    <t> 0.0147 </t>
  </si>
  <si>
    <t>2454616.3136 </t>
  </si>
  <si>
    <t> 29.05.2008 19:31 </t>
  </si>
  <si>
    <t> E.Esmer &amp; C.Tezcan </t>
  </si>
  <si>
    <t>2454620.3239 </t>
  </si>
  <si>
    <t> 02.06.2008 19:46 </t>
  </si>
  <si>
    <t> 0.0184 </t>
  </si>
  <si>
    <t> T.Kiliçoglu &amp; S.Aydin </t>
  </si>
  <si>
    <t>2454630.4391 </t>
  </si>
  <si>
    <t> 12.06.2008 22:32 </t>
  </si>
  <si>
    <t> 0.0171 </t>
  </si>
  <si>
    <t> D.Öztürk &amp; K.Topbas </t>
  </si>
  <si>
    <t>2454640.3419 </t>
  </si>
  <si>
    <t> 22.06.2008 20:12 </t>
  </si>
  <si>
    <t> 0.0141 </t>
  </si>
  <si>
    <t> M.Pinarer &amp; H.Durmus </t>
  </si>
  <si>
    <t>2454699.3556 </t>
  </si>
  <si>
    <t> 20.08.2008 20:32 </t>
  </si>
  <si>
    <t>2454706.3122 </t>
  </si>
  <si>
    <t> 27.08.2008 19:29 </t>
  </si>
  <si>
    <t> 0.0162 </t>
  </si>
  <si>
    <t>2454926.5551 </t>
  </si>
  <si>
    <t> 05.04.2009 01:19 </t>
  </si>
  <si>
    <t>2454929.5064 </t>
  </si>
  <si>
    <t> 08.04.2009 00:09 </t>
  </si>
  <si>
    <t> 0.0145 </t>
  </si>
  <si>
    <t>2454971.4510 </t>
  </si>
  <si>
    <t> 19.05.2009 22:49 </t>
  </si>
  <si>
    <t> 0.0177 </t>
  </si>
  <si>
    <t>BAVM 209 </t>
  </si>
  <si>
    <t>2455018.4482 </t>
  </si>
  <si>
    <t> 05.07.2009 22:45 </t>
  </si>
  <si>
    <t> N.Erkan et al. </t>
  </si>
  <si>
    <t>IBVS 5924 </t>
  </si>
  <si>
    <t>2455343.4415 </t>
  </si>
  <si>
    <t> 26.05.2010 22:35 </t>
  </si>
  <si>
    <t> 0.0150 </t>
  </si>
  <si>
    <t> A.Liakos &amp; P.Niarchos </t>
  </si>
  <si>
    <t>IBVS 5943 </t>
  </si>
  <si>
    <t>2455344.4973 </t>
  </si>
  <si>
    <t> 27.05.2010 23:56 </t>
  </si>
  <si>
    <t> 0.0170 </t>
  </si>
  <si>
    <t>2455359.4608 </t>
  </si>
  <si>
    <t> 11.06.2010 23:03 </t>
  </si>
  <si>
    <t> 0.0165 </t>
  </si>
  <si>
    <t>IBVS 5980 </t>
  </si>
  <si>
    <t>2455386.438 </t>
  </si>
  <si>
    <t> 08.07.2010 22:30 </t>
  </si>
  <si>
    <t> C.Moos </t>
  </si>
  <si>
    <t>BAVM 215 </t>
  </si>
  <si>
    <t>2455405.4042 </t>
  </si>
  <si>
    <t> 27.07.2010 21:42 </t>
  </si>
  <si>
    <t> L.Pagel </t>
  </si>
  <si>
    <t>2455751.4745 </t>
  </si>
  <si>
    <t> 08.07.2011 23:23 </t>
  </si>
  <si>
    <t>BAVM 225 </t>
  </si>
  <si>
    <t>2455774.4446 </t>
  </si>
  <si>
    <t> 31.07.2011 22:40 </t>
  </si>
  <si>
    <t> 0.0118 </t>
  </si>
  <si>
    <t>2456127.4750 </t>
  </si>
  <si>
    <t> 18.07.2012 23:24 </t>
  </si>
  <si>
    <t> 0.0176 </t>
  </si>
  <si>
    <t> L.Corp </t>
  </si>
  <si>
    <t> JAAVSO 41;122 </t>
  </si>
  <si>
    <t>2456157.4021 </t>
  </si>
  <si>
    <t> 17.08.2012 21:39 </t>
  </si>
  <si>
    <t> 0.0166 </t>
  </si>
  <si>
    <t>2456506.4227 </t>
  </si>
  <si>
    <t> 01.08.2013 22:08 </t>
  </si>
  <si>
    <t> JAAVSO 41;328 </t>
  </si>
  <si>
    <t>GCVS 4 Eph.</t>
  </si>
  <si>
    <t>--- Working ----</t>
  </si>
  <si>
    <t>Epoch =</t>
  </si>
  <si>
    <t>Period =</t>
  </si>
  <si>
    <t>New Period =</t>
  </si>
  <si>
    <t>New Ephemeris =</t>
  </si>
  <si>
    <t>Source</t>
  </si>
  <si>
    <t>Typ</t>
  </si>
  <si>
    <t>ToM</t>
  </si>
  <si>
    <t>n'</t>
  </si>
  <si>
    <t>n</t>
  </si>
  <si>
    <t>O-C</t>
  </si>
  <si>
    <t>error</t>
  </si>
  <si>
    <t>na</t>
  </si>
  <si>
    <t>Date</t>
  </si>
  <si>
    <t>LS Intercept =</t>
  </si>
  <si>
    <t>LS Slope =</t>
  </si>
  <si>
    <t>New epoch =</t>
  </si>
  <si>
    <t>LS Quadr term =</t>
  </si>
  <si>
    <t>Linear</t>
  </si>
  <si>
    <t>Quadratic</t>
  </si>
  <si>
    <t>Q. Fit</t>
  </si>
  <si>
    <t>Lin Fit</t>
  </si>
  <si>
    <t>System Type:</t>
  </si>
  <si>
    <t>Misc</t>
  </si>
  <si>
    <t># of data points:</t>
  </si>
  <si>
    <t>My time zone &gt;&gt;&gt;&gt;&gt;</t>
  </si>
  <si>
    <t>(PST=8, PDT=MDT=7, MDT=CST=6, etc.)</t>
  </si>
  <si>
    <t>JD today</t>
  </si>
  <si>
    <t>Next ToM</t>
  </si>
  <si>
    <t>Start of linear fit &gt;&gt;&gt;&gt;&gt;&gt;&gt;&gt;&gt;&gt;&gt;&gt;&gt;&gt;&gt;&gt;&gt;&gt;&gt;&gt;&gt;</t>
  </si>
  <si>
    <t>BAD</t>
  </si>
  <si>
    <t>Add cycle</t>
  </si>
  <si>
    <t>Old Cycle</t>
  </si>
  <si>
    <t>New Cycle</t>
  </si>
  <si>
    <t>AK Her / GSC 1536-1738</t>
  </si>
  <si>
    <t>EW/KW</t>
  </si>
  <si>
    <t>Binnendijk 1961</t>
  </si>
  <si>
    <t>I</t>
  </si>
  <si>
    <t>v</t>
  </si>
  <si>
    <t>II</t>
  </si>
  <si>
    <t>pg</t>
  </si>
  <si>
    <t>PE</t>
  </si>
  <si>
    <t>Tunca et al 1987</t>
  </si>
  <si>
    <t>1964AJ.....69..316F</t>
  </si>
  <si>
    <t>?</t>
  </si>
  <si>
    <t>IBVS 1673</t>
  </si>
  <si>
    <t>IBVS 4713</t>
  </si>
  <si>
    <t>Scarfe 1978</t>
  </si>
  <si>
    <t>IBVS 0369</t>
  </si>
  <si>
    <t>IBVS 0710</t>
  </si>
  <si>
    <t>BBSAG Bull....8</t>
  </si>
  <si>
    <t>BBSAG Bull...12</t>
  </si>
  <si>
    <t>IBVS 0456</t>
  </si>
  <si>
    <t>BBSAG Bull...13</t>
  </si>
  <si>
    <t>IBVS 0951</t>
  </si>
  <si>
    <t>BBSAG Bull...18</t>
  </si>
  <si>
    <t>IBVS 0922</t>
  </si>
  <si>
    <t>??</t>
  </si>
  <si>
    <t>BBSAG Bull...19</t>
  </si>
  <si>
    <t>IBVS 0530</t>
  </si>
  <si>
    <t>BBSAG Bull...25</t>
  </si>
  <si>
    <t>BBSAG Bull...26</t>
  </si>
  <si>
    <t>IBVS 0647</t>
  </si>
  <si>
    <t>IBVS 0937</t>
  </si>
  <si>
    <t>Mohammedsahl</t>
  </si>
  <si>
    <t>IBVS 1053</t>
  </si>
  <si>
    <t/>
  </si>
  <si>
    <t>GCVS 4</t>
  </si>
  <si>
    <t>IBVS 1163</t>
  </si>
  <si>
    <t>IBVS 1379</t>
  </si>
  <si>
    <t>IBVS 1119</t>
  </si>
  <si>
    <t>IBVS 1358</t>
  </si>
  <si>
    <t>IBVS 1449</t>
  </si>
  <si>
    <t>IBVS 1924</t>
  </si>
  <si>
    <t>BBSAG Bull.48</t>
  </si>
  <si>
    <t>BBSAG Bull.49</t>
  </si>
  <si>
    <t>BBSAG Bull.50</t>
  </si>
  <si>
    <t>BBSAG Bull.57</t>
  </si>
  <si>
    <t>BBSAG Bull.55</t>
  </si>
  <si>
    <t>BBSAG Bull.56</t>
  </si>
  <si>
    <t>BBSAG Bull.58</t>
  </si>
  <si>
    <t>IBVS 2385</t>
  </si>
  <si>
    <t>BAV-M 36</t>
  </si>
  <si>
    <t>BAV-M 38</t>
  </si>
  <si>
    <t>IBVS 2676</t>
  </si>
  <si>
    <t>IBVS 2677</t>
  </si>
  <si>
    <t>IBVS 2545</t>
  </si>
  <si>
    <t>BBSAG Bull.73</t>
  </si>
  <si>
    <t>BAV-M 39</t>
  </si>
  <si>
    <t>BAAVSS 64,21</t>
  </si>
  <si>
    <t>IBVS 3078</t>
  </si>
  <si>
    <t>BAV-M 46</t>
  </si>
  <si>
    <t>BBSAG Bull.81</t>
  </si>
  <si>
    <t>BAV-M 43</t>
  </si>
  <si>
    <t>BAAVSS 67,7</t>
  </si>
  <si>
    <t>BBSAG Bull.80</t>
  </si>
  <si>
    <t>BBSAG 80</t>
  </si>
  <si>
    <t>BAV-M 50</t>
  </si>
  <si>
    <t>BBSAG Bull.88</t>
  </si>
  <si>
    <t>IBVS 3355</t>
  </si>
  <si>
    <t>BAV-M 52</t>
  </si>
  <si>
    <t>BBSAG Bull.90</t>
  </si>
  <si>
    <t>BAV-M 56</t>
  </si>
  <si>
    <t>BAV-M 59</t>
  </si>
  <si>
    <t>IBVS 3615</t>
  </si>
  <si>
    <t>BBSAG Bull.98</t>
  </si>
  <si>
    <t>Q resid</t>
  </si>
  <si>
    <t>BBSAG Bull.99</t>
  </si>
  <si>
    <t>BAV-M 60</t>
  </si>
  <si>
    <t>IBVS 5143</t>
  </si>
  <si>
    <t>CCD</t>
  </si>
  <si>
    <t>BBSAG Bull.107</t>
  </si>
  <si>
    <t>BBSAG Bull.108</t>
  </si>
  <si>
    <t>BRNO 31</t>
  </si>
  <si>
    <t>IBVS 4340</t>
  </si>
  <si>
    <t>OEJV 0060</t>
  </si>
  <si>
    <t>vis</t>
  </si>
  <si>
    <t>BBSAG Bull.113</t>
  </si>
  <si>
    <t>IBVS 4382</t>
  </si>
  <si>
    <t>IBVS 4472</t>
  </si>
  <si>
    <t>IBVS 4670</t>
  </si>
  <si>
    <t>IBVS 4555</t>
  </si>
  <si>
    <t>BBSAG Bull.115</t>
  </si>
  <si>
    <t>BBSAG 115</t>
  </si>
  <si>
    <t>BAV-M 113</t>
  </si>
  <si>
    <t>IBVS 4633</t>
  </si>
  <si>
    <t>IBVS 4967</t>
  </si>
  <si>
    <t>IBVS 5296</t>
  </si>
  <si>
    <t>IBVS 4941</t>
  </si>
  <si>
    <t>IBVS 5206</t>
  </si>
  <si>
    <t>IBVS 5300</t>
  </si>
  <si>
    <t>IBVS 5223</t>
  </si>
  <si>
    <t>IBVS 5313</t>
  </si>
  <si>
    <t>OEJV 0074</t>
  </si>
  <si>
    <t>IBVS 5484</t>
  </si>
  <si>
    <t>IBVS 5694</t>
  </si>
  <si>
    <t>IBVS 5434</t>
  </si>
  <si>
    <t>IBVS 5493</t>
  </si>
  <si>
    <t>IBVS 5579</t>
  </si>
  <si>
    <t>IBVS 5471</t>
  </si>
  <si>
    <t>IBVS 5602</t>
  </si>
  <si>
    <t>IBVS 5588</t>
  </si>
  <si>
    <t>IBVS 5657</t>
  </si>
  <si>
    <t>IBVS 5741</t>
  </si>
  <si>
    <t>IBVS 5649</t>
  </si>
  <si>
    <t>IBVS 5777</t>
  </si>
  <si>
    <t>IBVS 5753</t>
  </si>
  <si>
    <t>CCD+I</t>
  </si>
  <si>
    <t>IBVS 5917</t>
  </si>
  <si>
    <t>IBVS 5835</t>
  </si>
  <si>
    <t>IBVS 5801</t>
  </si>
  <si>
    <t>IBVS 5898</t>
  </si>
  <si>
    <t>OEJV 0094</t>
  </si>
  <si>
    <t>IBVS 5887</t>
  </si>
  <si>
    <t>IBVS 5918</t>
  </si>
  <si>
    <t>IBVS 5924</t>
  </si>
  <si>
    <t>IBVS 5943</t>
  </si>
  <si>
    <t>IBVS 5980</t>
  </si>
  <si>
    <t>s6</t>
  </si>
  <si>
    <t>s5</t>
  </si>
  <si>
    <t>Minima from the Lichtenknecker Database of the BAV</t>
  </si>
  <si>
    <t>C</t>
  </si>
  <si>
    <t>E</t>
  </si>
  <si>
    <t>http://www.bav-astro.de/LkDB/index.php?lang=en&amp;sprache_dial=en</t>
  </si>
  <si>
    <t>F</t>
  </si>
  <si>
    <t>P</t>
  </si>
  <si>
    <t>V</t>
  </si>
  <si>
    <t> 0.013 </t>
  </si>
  <si>
    <t>V </t>
  </si>
  <si>
    <t> K.Locher </t>
  </si>
  <si>
    <t> 0.004 </t>
  </si>
  <si>
    <t> -0.003 </t>
  </si>
  <si>
    <t> 0.005 </t>
  </si>
  <si>
    <t> 0.010 </t>
  </si>
  <si>
    <t> -0.004 </t>
  </si>
  <si>
    <t> 0.006 </t>
  </si>
  <si>
    <t>2414999.961 </t>
  </si>
  <si>
    <t> 11.12.1899 11:03 </t>
  </si>
  <si>
    <t> -0.015 </t>
  </si>
  <si>
    <t>F </t>
  </si>
  <si>
    <t> E.J.Woodward </t>
  </si>
  <si>
    <t> HC 446 </t>
  </si>
  <si>
    <t>2415599.782 </t>
  </si>
  <si>
    <t> 03.08.1901 06:46 </t>
  </si>
  <si>
    <t> -0.020 </t>
  </si>
  <si>
    <t>2416499.735 </t>
  </si>
  <si>
    <t> 20.01.1904 05:38 </t>
  </si>
  <si>
    <t> -0.017 </t>
  </si>
  <si>
    <t>2417199.887 </t>
  </si>
  <si>
    <t> 20.12.1905 09:17 </t>
  </si>
  <si>
    <t> -0.013 </t>
  </si>
  <si>
    <t>2417990.027 </t>
  </si>
  <si>
    <t> 18.02.1908 12:38 </t>
  </si>
  <si>
    <t> -0.016 </t>
  </si>
  <si>
    <t>2418799.984 </t>
  </si>
  <si>
    <t> 08.05.1910 11:36 </t>
  </si>
  <si>
    <t>2419799.834 </t>
  </si>
  <si>
    <t> 01.02.1913 08:00 </t>
  </si>
  <si>
    <t> -0.014 </t>
  </si>
  <si>
    <t>2420499.975 </t>
  </si>
  <si>
    <t> 02.01.1915 11:24 </t>
  </si>
  <si>
    <t> -0.021 </t>
  </si>
  <si>
    <t>2421200.123 </t>
  </si>
  <si>
    <t> 02.12.1916 14:57 </t>
  </si>
  <si>
    <t>2421999.751 </t>
  </si>
  <si>
    <t> 10.02.1919 06:01 </t>
  </si>
  <si>
    <t>2422799.798 </t>
  </si>
  <si>
    <t> 20.04.1921 07:09 </t>
  </si>
  <si>
    <t> -0.022 </t>
  </si>
  <si>
    <t>2422935.948 </t>
  </si>
  <si>
    <t> 03.09.1921 10:45 </t>
  </si>
  <si>
    <t> -0.023 </t>
  </si>
  <si>
    <t> M.Esch </t>
  </si>
  <si>
    <t> BZ 6.8 </t>
  </si>
  <si>
    <t>2422973.252 </t>
  </si>
  <si>
    <t> 10.10.1921 18:02 </t>
  </si>
  <si>
    <t> -0.024 </t>
  </si>
  <si>
    <t> VALK 7.49 </t>
  </si>
  <si>
    <t>2422974.305 </t>
  </si>
  <si>
    <t> 11.10.1921 19:19 </t>
  </si>
  <si>
    <t>IBVS 6157</t>
  </si>
  <si>
    <t>IBVS 6167</t>
  </si>
  <si>
    <t>Latest data do not fit model</t>
  </si>
  <si>
    <t> -0.025 </t>
  </si>
  <si>
    <t>2422977.254 </t>
  </si>
  <si>
    <t> 14.10.1921 18:05 </t>
  </si>
  <si>
    <t> -0.026 </t>
  </si>
  <si>
    <t> BZ 4.41 </t>
  </si>
  <si>
    <t>2422978.296 </t>
  </si>
  <si>
    <t> 15.10.1921 19:06 </t>
  </si>
  <si>
    <t> -0.038 </t>
  </si>
  <si>
    <t>2422981.257 </t>
  </si>
  <si>
    <t> 18.10.1921 18:10 </t>
  </si>
  <si>
    <t>JAVSO 49, 256</t>
  </si>
  <si>
    <t>JAVSO, 48, 256</t>
  </si>
  <si>
    <t>JAVSO, 48, 87</t>
  </si>
  <si>
    <t>JBAV, 55</t>
  </si>
  <si>
    <t>JBAV, 60</t>
  </si>
  <si>
    <t>JAAVSO, 50, 255</t>
  </si>
  <si>
    <t>11/12/1899</t>
  </si>
  <si>
    <t>JAAVSO, 51, 250</t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</si>
  <si>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>(arg per) =</t>
    </r>
  </si>
  <si>
    <r>
      <t>ω</t>
    </r>
    <r>
      <rPr>
        <vertAlign val="subscript"/>
        <sz val="10"/>
        <rFont val="Arial"/>
        <family val="2"/>
      </rPr>
      <t xml:space="preserve">4 </t>
    </r>
    <r>
      <rPr>
        <sz val="10"/>
        <rFont val="Arial"/>
        <family val="2"/>
      </rPr>
      <t>(arg per) =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</si>
</sst>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$&quot;#,##0_);\(&quot;$&quot;#,##0\)"/>
    <numFmt numFmtId="165" formatCode="0.00000"/>
    <numFmt numFmtId="166" formatCode="0.000"/>
    <numFmt numFmtId="167" formatCode="0.000E+00"/>
  </numFmts>
  <fonts count="35" x14ac:knownFonts="1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10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12"/>
      <name val="Arial"/>
      <family val="2"/>
    </font>
    <font>
      <b/>
      <sz val="10"/>
      <color indexed="14"/>
      <name val="Arial"/>
      <family val="2"/>
    </font>
    <font>
      <b/>
      <sz val="12"/>
      <color indexed="8"/>
      <name val="Arial"/>
      <family val="2"/>
    </font>
    <font>
      <u/>
      <sz val="10"/>
      <color indexed="12"/>
      <name val="Arial"/>
      <family val="2"/>
    </font>
    <font>
      <sz val="10"/>
      <color indexed="12"/>
      <name val="Arial"/>
      <family val="2"/>
    </font>
    <font>
      <b/>
      <sz val="10"/>
      <color indexed="10"/>
      <name val="Arial"/>
      <family val="2"/>
    </font>
    <font>
      <b/>
      <sz val="10"/>
      <color indexed="17"/>
      <name val="Arial"/>
      <family val="2"/>
    </font>
    <font>
      <vertAlign val="subscript"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16"/>
      <name val="Arial"/>
      <family val="2"/>
    </font>
    <font>
      <sz val="10"/>
      <color indexed="13"/>
      <name val="Arial"/>
      <family val="2"/>
    </font>
    <font>
      <b/>
      <vertAlign val="superscript"/>
      <sz val="10"/>
      <name val="Arial"/>
      <family val="2"/>
    </font>
    <font>
      <sz val="10"/>
      <color indexed="8"/>
      <name val="Arial"/>
      <family val="2"/>
    </font>
    <font>
      <b/>
      <sz val="12"/>
      <color indexed="14"/>
      <name val="Arial"/>
      <family val="2"/>
    </font>
    <font>
      <sz val="10"/>
      <name val="Arial"/>
      <family val="2"/>
    </font>
    <font>
      <b/>
      <sz val="10"/>
      <color indexed="30"/>
      <name val="Arial"/>
      <family val="2"/>
    </font>
    <font>
      <sz val="10"/>
      <color indexed="17"/>
      <name val="Arial"/>
      <family val="2"/>
    </font>
    <font>
      <sz val="10"/>
      <color indexed="14"/>
      <name val="Arial"/>
      <family val="2"/>
    </font>
    <font>
      <b/>
      <vertAlign val="subscript"/>
      <sz val="10"/>
      <name val="Arial"/>
      <family val="2"/>
    </font>
    <font>
      <sz val="10"/>
      <color indexed="16"/>
      <name val="Arial"/>
      <family val="2"/>
    </font>
    <font>
      <vertAlign val="subscript"/>
      <sz val="10"/>
      <color indexed="20"/>
      <name val="Arial"/>
      <family val="2"/>
    </font>
    <font>
      <sz val="10"/>
      <color rgb="FF00B05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43"/>
        <bgColor indexed="25"/>
      </patternFill>
    </fill>
    <fill>
      <patternFill patternType="solid">
        <fgColor indexed="43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indexed="43"/>
        <bgColor indexed="24"/>
      </patternFill>
    </fill>
    <fill>
      <patternFill patternType="solid">
        <fgColor indexed="41"/>
        <bgColor indexed="24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5"/>
        <bgColor indexed="64"/>
      </patternFill>
    </fill>
  </fills>
  <borders count="20">
    <border>
      <left/>
      <right/>
      <top/>
      <bottom/>
      <diagonal/>
    </border>
    <border>
      <left/>
      <right/>
      <top style="double">
        <color indexed="8"/>
      </top>
      <bottom/>
      <diagonal/>
    </border>
    <border>
      <left/>
      <right/>
      <top/>
      <bottom style="medium">
        <color indexed="64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0">
    <xf numFmtId="0" fontId="0" fillId="0" borderId="0">
      <alignment vertical="top"/>
    </xf>
    <xf numFmtId="3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2" fontId="27" fillId="0" borderId="0" applyFon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27" fillId="0" borderId="1" applyNumberFormat="0" applyFont="0" applyFill="0" applyAlignment="0" applyProtection="0"/>
  </cellStyleXfs>
  <cellXfs count="190">
    <xf numFmtId="0" fontId="0" fillId="0" borderId="0" xfId="0" applyAlignment="1"/>
    <xf numFmtId="0" fontId="3" fillId="0" borderId="0" xfId="0" applyFont="1" applyAlignme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0" fillId="0" borderId="0" xfId="0" applyAlignment="1">
      <alignment horizontal="left"/>
    </xf>
    <xf numFmtId="0" fontId="11" fillId="0" borderId="0" xfId="0" applyFont="1">
      <alignment vertical="top"/>
    </xf>
    <xf numFmtId="0" fontId="0" fillId="0" borderId="0" xfId="0">
      <alignment vertical="top"/>
    </xf>
    <xf numFmtId="0" fontId="12" fillId="0" borderId="0" xfId="0" applyFont="1">
      <alignment vertical="top"/>
    </xf>
    <xf numFmtId="0" fontId="4" fillId="0" borderId="0" xfId="0" applyFont="1">
      <alignment vertical="top"/>
    </xf>
    <xf numFmtId="0" fontId="10" fillId="0" borderId="0" xfId="0" applyFont="1">
      <alignment vertical="top"/>
    </xf>
    <xf numFmtId="22" fontId="9" fillId="0" borderId="0" xfId="0" applyNumberFormat="1" applyFont="1">
      <alignment vertical="top"/>
    </xf>
    <xf numFmtId="0" fontId="9" fillId="0" borderId="0" xfId="0" applyFont="1" applyAlignment="1">
      <alignment horizontal="left" vertical="top"/>
    </xf>
    <xf numFmtId="0" fontId="9" fillId="0" borderId="0" xfId="0" applyFont="1" applyAlignment="1"/>
    <xf numFmtId="0" fontId="12" fillId="0" borderId="0" xfId="0" applyFont="1" applyAlignment="1">
      <alignment horizontal="left"/>
    </xf>
    <xf numFmtId="0" fontId="13" fillId="0" borderId="2" xfId="0" applyFont="1" applyBorder="1" applyAlignment="1">
      <alignment horizontal="center"/>
    </xf>
    <xf numFmtId="0" fontId="10" fillId="0" borderId="0" xfId="0" applyFont="1" applyAlignment="1">
      <alignment horizontal="left"/>
    </xf>
    <xf numFmtId="0" fontId="11" fillId="0" borderId="0" xfId="0" applyFont="1" applyAlignment="1"/>
    <xf numFmtId="0" fontId="10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0" fillId="0" borderId="4" xfId="0" applyBorder="1" applyAlignment="1">
      <alignment horizontal="center"/>
    </xf>
    <xf numFmtId="0" fontId="0" fillId="0" borderId="5" xfId="0" applyBorder="1" applyAlignment="1"/>
    <xf numFmtId="0" fontId="0" fillId="0" borderId="6" xfId="0" applyBorder="1" applyAlignment="1">
      <alignment horizontal="center"/>
    </xf>
    <xf numFmtId="0" fontId="0" fillId="0" borderId="7" xfId="0" applyBorder="1" applyAlignment="1"/>
    <xf numFmtId="0" fontId="15" fillId="0" borderId="0" xfId="7" applyAlignment="1" applyProtection="1">
      <alignment horizontal="left"/>
    </xf>
    <xf numFmtId="0" fontId="0" fillId="0" borderId="8" xfId="0" applyBorder="1" applyAlignment="1">
      <alignment horizontal="center"/>
    </xf>
    <xf numFmtId="0" fontId="0" fillId="0" borderId="9" xfId="0" applyBorder="1" applyAlignment="1"/>
    <xf numFmtId="0" fontId="0" fillId="0" borderId="0" xfId="0" quotePrefix="1" applyAlignment="1"/>
    <xf numFmtId="0" fontId="5" fillId="2" borderId="10" xfId="0" applyFont="1" applyFill="1" applyBorder="1" applyAlignment="1">
      <alignment horizontal="left" vertical="top" wrapText="1" indent="1"/>
    </xf>
    <xf numFmtId="0" fontId="5" fillId="2" borderId="10" xfId="0" applyFont="1" applyFill="1" applyBorder="1" applyAlignment="1">
      <alignment horizontal="center" vertical="top" wrapText="1"/>
    </xf>
    <xf numFmtId="0" fontId="5" fillId="2" borderId="10" xfId="0" applyFont="1" applyFill="1" applyBorder="1" applyAlignment="1">
      <alignment horizontal="right" vertical="top" wrapText="1"/>
    </xf>
    <xf numFmtId="0" fontId="15" fillId="2" borderId="10" xfId="7" applyFill="1" applyBorder="1" applyAlignment="1" applyProtection="1">
      <alignment horizontal="right" vertical="top" wrapText="1"/>
    </xf>
    <xf numFmtId="0" fontId="12" fillId="0" borderId="0" xfId="0" applyFont="1" applyAlignment="1">
      <alignment horizontal="left" vertical="top"/>
    </xf>
    <xf numFmtId="0" fontId="9" fillId="0" borderId="0" xfId="0" applyFont="1" applyAlignment="1">
      <alignment horizontal="left"/>
    </xf>
    <xf numFmtId="0" fontId="7" fillId="0" borderId="12" xfId="0" applyFont="1" applyBorder="1" applyAlignment="1"/>
    <xf numFmtId="0" fontId="0" fillId="0" borderId="13" xfId="0" applyBorder="1" applyAlignment="1"/>
    <xf numFmtId="0" fontId="0" fillId="0" borderId="14" xfId="0" applyBorder="1" applyAlignment="1"/>
    <xf numFmtId="0" fontId="7" fillId="0" borderId="13" xfId="0" applyFont="1" applyBorder="1" applyAlignment="1">
      <alignment horizontal="center"/>
    </xf>
    <xf numFmtId="0" fontId="7" fillId="0" borderId="13" xfId="0" applyFont="1" applyBorder="1" applyAlignment="1">
      <alignment horizontal="left"/>
    </xf>
    <xf numFmtId="0" fontId="12" fillId="0" borderId="2" xfId="0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18" fillId="0" borderId="2" xfId="0" applyFont="1" applyBorder="1" applyAlignment="1">
      <alignment horizontal="center"/>
    </xf>
    <xf numFmtId="0" fontId="9" fillId="0" borderId="15" xfId="0" applyFont="1" applyBorder="1" applyAlignment="1"/>
    <xf numFmtId="0" fontId="20" fillId="0" borderId="0" xfId="0" applyFont="1" applyAlignment="1"/>
    <xf numFmtId="0" fontId="16" fillId="0" borderId="16" xfId="0" applyFont="1" applyBorder="1" applyAlignment="1"/>
    <xf numFmtId="0" fontId="16" fillId="0" borderId="17" xfId="0" applyFont="1" applyBorder="1" applyAlignment="1"/>
    <xf numFmtId="0" fontId="16" fillId="0" borderId="18" xfId="0" applyFont="1" applyBorder="1" applyAlignment="1"/>
    <xf numFmtId="0" fontId="10" fillId="0" borderId="6" xfId="0" applyFont="1" applyBorder="1" applyAlignment="1"/>
    <xf numFmtId="11" fontId="9" fillId="0" borderId="0" xfId="0" applyNumberFormat="1" applyFont="1" applyAlignment="1"/>
    <xf numFmtId="0" fontId="22" fillId="5" borderId="2" xfId="0" applyFont="1" applyFill="1" applyBorder="1" applyAlignment="1"/>
    <xf numFmtId="0" fontId="23" fillId="0" borderId="0" xfId="0" applyFont="1" applyAlignment="1">
      <alignment horizontal="left"/>
    </xf>
    <xf numFmtId="0" fontId="17" fillId="0" borderId="0" xfId="0" applyFont="1" applyAlignment="1">
      <alignment horizontal="center"/>
    </xf>
    <xf numFmtId="14" fontId="20" fillId="0" borderId="0" xfId="0" applyNumberFormat="1" applyFont="1" applyAlignment="1"/>
    <xf numFmtId="0" fontId="20" fillId="0" borderId="0" xfId="0" applyFont="1" applyAlignment="1">
      <alignment horizontal="center"/>
    </xf>
    <xf numFmtId="0" fontId="23" fillId="6" borderId="0" xfId="0" applyFont="1" applyFill="1" applyAlignment="1"/>
    <xf numFmtId="0" fontId="9" fillId="7" borderId="0" xfId="0" applyFont="1" applyFill="1" applyAlignment="1">
      <alignment horizontal="left"/>
    </xf>
    <xf numFmtId="0" fontId="25" fillId="0" borderId="0" xfId="0" applyFont="1" applyAlignment="1"/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26" fillId="0" borderId="0" xfId="0" applyFont="1" applyAlignment="1"/>
    <xf numFmtId="0" fontId="28" fillId="0" borderId="0" xfId="0" applyFont="1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28" fillId="0" borderId="0" xfId="0" applyFont="1" applyAlignment="1">
      <alignment horizontal="left"/>
    </xf>
    <xf numFmtId="0" fontId="28" fillId="0" borderId="0" xfId="8" applyFont="1" applyAlignment="1">
      <alignment horizontal="left" vertical="center"/>
    </xf>
    <xf numFmtId="0" fontId="28" fillId="0" borderId="0" xfId="8" applyFont="1" applyAlignment="1">
      <alignment horizontal="center" vertical="center"/>
    </xf>
    <xf numFmtId="0" fontId="28" fillId="0" borderId="0" xfId="8" applyFont="1" applyAlignment="1">
      <alignment horizontal="left"/>
    </xf>
    <xf numFmtId="0" fontId="29" fillId="0" borderId="0" xfId="8" applyFont="1" applyAlignment="1">
      <alignment horizontal="left"/>
    </xf>
    <xf numFmtId="0" fontId="29" fillId="0" borderId="0" xfId="8" applyFont="1" applyAlignment="1">
      <alignment horizontal="left" wrapText="1"/>
    </xf>
    <xf numFmtId="0" fontId="9" fillId="0" borderId="0" xfId="8" applyFont="1" applyAlignment="1">
      <alignment horizontal="left"/>
    </xf>
    <xf numFmtId="0" fontId="29" fillId="0" borderId="0" xfId="8" applyFont="1" applyAlignment="1">
      <alignment horizontal="center"/>
    </xf>
    <xf numFmtId="0" fontId="30" fillId="0" borderId="17" xfId="0" applyFont="1" applyBorder="1" applyAlignment="1"/>
    <xf numFmtId="0" fontId="4" fillId="0" borderId="12" xfId="0" applyFont="1" applyBorder="1" applyAlignment="1"/>
    <xf numFmtId="0" fontId="4" fillId="0" borderId="13" xfId="0" applyFont="1" applyBorder="1" applyAlignment="1">
      <alignment horizontal="center"/>
    </xf>
    <xf numFmtId="0" fontId="4" fillId="0" borderId="13" xfId="0" applyFont="1" applyBorder="1" applyAlignment="1">
      <alignment horizontal="left"/>
    </xf>
    <xf numFmtId="0" fontId="6" fillId="0" borderId="0" xfId="0" applyFont="1" applyAlignment="1"/>
    <xf numFmtId="0" fontId="6" fillId="3" borderId="5" xfId="0" applyFont="1" applyFill="1" applyBorder="1" applyAlignment="1"/>
    <xf numFmtId="0" fontId="4" fillId="0" borderId="0" xfId="0" applyFont="1" applyAlignment="1"/>
    <xf numFmtId="0" fontId="6" fillId="3" borderId="7" xfId="0" applyFont="1" applyFill="1" applyBorder="1" applyAlignment="1"/>
    <xf numFmtId="0" fontId="9" fillId="0" borderId="0" xfId="0" applyFont="1">
      <alignment vertical="top"/>
    </xf>
    <xf numFmtId="0" fontId="6" fillId="0" borderId="8" xfId="0" applyFont="1" applyBorder="1" applyAlignment="1"/>
    <xf numFmtId="0" fontId="5" fillId="0" borderId="0" xfId="0" applyFont="1" applyAlignme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14" fontId="6" fillId="0" borderId="0" xfId="0" applyNumberFormat="1" applyFont="1" applyAlignment="1"/>
    <xf numFmtId="0" fontId="5" fillId="0" borderId="0" xfId="0" applyFont="1">
      <alignment vertical="top"/>
    </xf>
    <xf numFmtId="0" fontId="5" fillId="0" borderId="0" xfId="0" applyFont="1" applyAlignment="1">
      <alignment horizontal="center" vertical="top"/>
    </xf>
    <xf numFmtId="0" fontId="5" fillId="0" borderId="0" xfId="0" applyFont="1" applyAlignment="1">
      <alignment horizontal="left" vertical="top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horizontal="center" wrapText="1"/>
    </xf>
    <xf numFmtId="0" fontId="4" fillId="0" borderId="12" xfId="0" applyFont="1" applyBorder="1">
      <alignment vertical="top"/>
    </xf>
    <xf numFmtId="0" fontId="0" fillId="0" borderId="13" xfId="0" applyBorder="1">
      <alignment vertical="top"/>
    </xf>
    <xf numFmtId="0" fontId="0" fillId="0" borderId="14" xfId="0" applyBorder="1">
      <alignment vertical="top"/>
    </xf>
    <xf numFmtId="0" fontId="4" fillId="0" borderId="0" xfId="0" applyFont="1" applyAlignment="1">
      <alignment horizontal="center" vertical="center"/>
    </xf>
    <xf numFmtId="0" fontId="6" fillId="0" borderId="0" xfId="0" applyFont="1">
      <alignment vertical="top"/>
    </xf>
    <xf numFmtId="0" fontId="6" fillId="3" borderId="5" xfId="0" applyFont="1" applyFill="1" applyBorder="1">
      <alignment vertical="top"/>
    </xf>
    <xf numFmtId="0" fontId="4" fillId="3" borderId="6" xfId="0" applyFont="1" applyFill="1" applyBorder="1" applyAlignment="1"/>
    <xf numFmtId="0" fontId="4" fillId="3" borderId="7" xfId="0" applyFont="1" applyFill="1" applyBorder="1" applyAlignment="1"/>
    <xf numFmtId="0" fontId="12" fillId="0" borderId="17" xfId="0" applyFont="1" applyBorder="1" applyAlignment="1"/>
    <xf numFmtId="0" fontId="6" fillId="3" borderId="7" xfId="0" applyFont="1" applyFill="1" applyBorder="1">
      <alignment vertical="top"/>
    </xf>
    <xf numFmtId="0" fontId="22" fillId="0" borderId="2" xfId="0" applyFont="1" applyBorder="1" applyAlignment="1">
      <alignment horizontal="left"/>
    </xf>
    <xf numFmtId="0" fontId="6" fillId="5" borderId="7" xfId="0" applyFont="1" applyFill="1" applyBorder="1">
      <alignment vertical="top"/>
    </xf>
    <xf numFmtId="0" fontId="12" fillId="0" borderId="17" xfId="0" applyFont="1" applyBorder="1">
      <alignment vertical="top"/>
    </xf>
    <xf numFmtId="0" fontId="12" fillId="0" borderId="16" xfId="0" applyFont="1" applyBorder="1">
      <alignment vertical="top"/>
    </xf>
    <xf numFmtId="0" fontId="4" fillId="4" borderId="6" xfId="0" applyFont="1" applyFill="1" applyBorder="1" applyAlignment="1"/>
    <xf numFmtId="0" fontId="4" fillId="5" borderId="7" xfId="0" applyFont="1" applyFill="1" applyBorder="1" applyAlignment="1"/>
    <xf numFmtId="0" fontId="6" fillId="4" borderId="6" xfId="0" applyFont="1" applyFill="1" applyBorder="1">
      <alignment vertical="top"/>
    </xf>
    <xf numFmtId="0" fontId="4" fillId="3" borderId="8" xfId="0" applyFont="1" applyFill="1" applyBorder="1" applyAlignment="1"/>
    <xf numFmtId="0" fontId="4" fillId="3" borderId="9" xfId="0" applyFont="1" applyFill="1" applyBorder="1" applyAlignment="1"/>
    <xf numFmtId="0" fontId="12" fillId="0" borderId="18" xfId="0" applyFont="1" applyBorder="1" applyAlignment="1"/>
    <xf numFmtId="0" fontId="6" fillId="5" borderId="9" xfId="0" applyFont="1" applyFill="1" applyBorder="1">
      <alignment vertical="top"/>
    </xf>
    <xf numFmtId="0" fontId="12" fillId="0" borderId="18" xfId="0" applyFont="1" applyBorder="1">
      <alignment vertical="top"/>
    </xf>
    <xf numFmtId="0" fontId="32" fillId="8" borderId="0" xfId="0" applyFont="1" applyFill="1">
      <alignment vertical="top"/>
    </xf>
    <xf numFmtId="0" fontId="22" fillId="9" borderId="19" xfId="0" applyFont="1" applyFill="1" applyBorder="1">
      <alignment vertical="top"/>
    </xf>
    <xf numFmtId="0" fontId="6" fillId="0" borderId="8" xfId="0" applyFont="1" applyBorder="1">
      <alignment vertical="top"/>
    </xf>
    <xf numFmtId="0" fontId="22" fillId="5" borderId="2" xfId="0" applyFont="1" applyFill="1" applyBorder="1">
      <alignment vertical="top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top"/>
    </xf>
    <xf numFmtId="0" fontId="6" fillId="9" borderId="0" xfId="0" applyFont="1" applyFill="1">
      <alignment vertical="top"/>
    </xf>
    <xf numFmtId="0" fontId="6" fillId="5" borderId="0" xfId="0" applyFont="1" applyFill="1">
      <alignment vertical="top"/>
    </xf>
    <xf numFmtId="0" fontId="6" fillId="11" borderId="0" xfId="0" applyFont="1" applyFill="1">
      <alignment vertical="top"/>
    </xf>
    <xf numFmtId="0" fontId="6" fillId="0" borderId="2" xfId="0" applyFont="1" applyBorder="1">
      <alignment vertical="top"/>
    </xf>
    <xf numFmtId="0" fontId="11" fillId="0" borderId="6" xfId="0" applyFont="1" applyBorder="1" applyAlignment="1"/>
    <xf numFmtId="0" fontId="17" fillId="0" borderId="0" xfId="0" applyFont="1" applyAlignment="1"/>
    <xf numFmtId="0" fontId="13" fillId="0" borderId="0" xfId="0" applyFont="1" applyAlignment="1"/>
    <xf numFmtId="0" fontId="29" fillId="0" borderId="0" xfId="0" applyFont="1" applyAlignment="1">
      <alignment horizontal="left"/>
    </xf>
    <xf numFmtId="0" fontId="29" fillId="0" borderId="0" xfId="0" applyFont="1" applyAlignment="1">
      <alignment horizontal="center"/>
    </xf>
    <xf numFmtId="0" fontId="29" fillId="0" borderId="0" xfId="0" applyFont="1" applyAlignment="1"/>
    <xf numFmtId="0" fontId="12" fillId="0" borderId="0" xfId="0" applyFont="1" applyAlignment="1">
      <alignment horizontal="right" vertical="top"/>
    </xf>
    <xf numFmtId="0" fontId="34" fillId="0" borderId="0" xfId="0" applyFont="1" applyAlignment="1">
      <alignment vertical="center" wrapText="1"/>
    </xf>
    <xf numFmtId="0" fontId="34" fillId="0" borderId="0" xfId="0" applyFont="1" applyAlignment="1">
      <alignment horizontal="center" vertical="center" wrapText="1"/>
    </xf>
    <xf numFmtId="0" fontId="34" fillId="0" borderId="0" xfId="0" applyFont="1" applyAlignment="1">
      <alignment horizontal="left" vertical="center" wrapText="1"/>
    </xf>
    <xf numFmtId="14" fontId="6" fillId="0" borderId="0" xfId="0" quotePrefix="1" applyNumberFormat="1" applyFont="1" applyAlignment="1"/>
    <xf numFmtId="0" fontId="34" fillId="0" borderId="0" xfId="0" applyFont="1" applyAlignment="1" applyProtection="1">
      <protection locked="0"/>
    </xf>
    <xf numFmtId="0" fontId="34" fillId="0" borderId="0" xfId="0" applyFont="1" applyAlignment="1" applyProtection="1">
      <alignment horizontal="center"/>
      <protection locked="0"/>
    </xf>
    <xf numFmtId="0" fontId="6" fillId="0" borderId="0" xfId="0" applyFont="1" applyAlignment="1">
      <alignment horizontal="left"/>
    </xf>
    <xf numFmtId="0" fontId="6" fillId="0" borderId="4" xfId="0" applyFont="1" applyBorder="1" applyAlignment="1"/>
    <xf numFmtId="0" fontId="6" fillId="0" borderId="15" xfId="0" applyFont="1" applyBorder="1" applyAlignment="1">
      <alignment horizontal="right"/>
    </xf>
    <xf numFmtId="0" fontId="6" fillId="0" borderId="5" xfId="0" applyFont="1" applyBorder="1" applyAlignment="1"/>
    <xf numFmtId="0" fontId="6" fillId="6" borderId="0" xfId="0" applyFont="1" applyFill="1" applyAlignment="1">
      <alignment horizontal="center"/>
    </xf>
    <xf numFmtId="0" fontId="6" fillId="6" borderId="0" xfId="0" applyFont="1" applyFill="1" applyAlignment="1">
      <alignment horizontal="left"/>
    </xf>
    <xf numFmtId="0" fontId="6" fillId="6" borderId="0" xfId="0" applyFont="1" applyFill="1" applyAlignment="1"/>
    <xf numFmtId="0" fontId="6" fillId="3" borderId="4" xfId="0" applyFont="1" applyFill="1" applyBorder="1" applyAlignment="1"/>
    <xf numFmtId="0" fontId="6" fillId="0" borderId="7" xfId="0" applyFont="1" applyBorder="1" applyAlignment="1"/>
    <xf numFmtId="0" fontId="6" fillId="0" borderId="11" xfId="0" applyFont="1" applyBorder="1" applyAlignment="1">
      <alignment horizontal="left"/>
    </xf>
    <xf numFmtId="0" fontId="6" fillId="0" borderId="3" xfId="0" applyFont="1" applyBorder="1" applyAlignment="1">
      <alignment horizontal="left"/>
    </xf>
    <xf numFmtId="0" fontId="6" fillId="3" borderId="6" xfId="0" applyFont="1" applyFill="1" applyBorder="1" applyAlignment="1"/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left" vertical="top"/>
    </xf>
    <xf numFmtId="0" fontId="6" fillId="4" borderId="6" xfId="0" applyFont="1" applyFill="1" applyBorder="1" applyAlignment="1"/>
    <xf numFmtId="0" fontId="6" fillId="5" borderId="7" xfId="0" applyFont="1" applyFill="1" applyBorder="1" applyAlignment="1"/>
    <xf numFmtId="0" fontId="16" fillId="0" borderId="0" xfId="0" applyFont="1" applyAlignment="1"/>
    <xf numFmtId="0" fontId="6" fillId="0" borderId="2" xfId="0" applyFont="1" applyBorder="1" applyAlignment="1">
      <alignment horizontal="left"/>
    </xf>
    <xf numFmtId="0" fontId="6" fillId="3" borderId="8" xfId="0" applyFont="1" applyFill="1" applyBorder="1" applyAlignment="1"/>
    <xf numFmtId="0" fontId="6" fillId="3" borderId="9" xfId="0" applyFont="1" applyFill="1" applyBorder="1" applyAlignment="1"/>
    <xf numFmtId="0" fontId="6" fillId="0" borderId="6" xfId="0" applyFont="1" applyBorder="1" applyAlignment="1"/>
    <xf numFmtId="0" fontId="6" fillId="0" borderId="6" xfId="0" applyFont="1" applyBorder="1" applyAlignment="1">
      <alignment horizontal="left"/>
    </xf>
    <xf numFmtId="0" fontId="6" fillId="0" borderId="0" xfId="0" applyFont="1" applyAlignment="1">
      <alignment horizontal="right" vertical="top"/>
    </xf>
    <xf numFmtId="0" fontId="6" fillId="0" borderId="11" xfId="0" applyFont="1" applyBorder="1" applyAlignment="1">
      <alignment horizontal="right" vertical="center"/>
    </xf>
    <xf numFmtId="0" fontId="6" fillId="0" borderId="3" xfId="0" applyFont="1" applyBorder="1" applyAlignment="1">
      <alignment horizontal="right" vertical="center"/>
    </xf>
    <xf numFmtId="0" fontId="6" fillId="0" borderId="2" xfId="0" applyFont="1" applyBorder="1" applyAlignment="1"/>
    <xf numFmtId="0" fontId="6" fillId="0" borderId="9" xfId="0" applyFont="1" applyBorder="1" applyAlignment="1"/>
    <xf numFmtId="0" fontId="6" fillId="0" borderId="2" xfId="0" applyFont="1" applyBorder="1" applyAlignment="1">
      <alignment horizontal="center"/>
    </xf>
    <xf numFmtId="165" fontId="34" fillId="0" borderId="0" xfId="0" applyNumberFormat="1" applyFont="1" applyAlignment="1">
      <alignment horizontal="left" vertical="center" wrapText="1"/>
    </xf>
    <xf numFmtId="0" fontId="6" fillId="0" borderId="4" xfId="0" applyFont="1" applyBorder="1">
      <alignment vertical="top"/>
    </xf>
    <xf numFmtId="0" fontId="9" fillId="0" borderId="15" xfId="0" applyFont="1" applyBorder="1">
      <alignment vertical="top"/>
    </xf>
    <xf numFmtId="0" fontId="6" fillId="0" borderId="5" xfId="0" applyFont="1" applyBorder="1">
      <alignment vertical="top"/>
    </xf>
    <xf numFmtId="0" fontId="6" fillId="3" borderId="4" xfId="0" applyFont="1" applyFill="1" applyBorder="1">
      <alignment vertical="top"/>
    </xf>
    <xf numFmtId="0" fontId="16" fillId="0" borderId="16" xfId="0" applyFont="1" applyBorder="1">
      <alignment vertical="top"/>
    </xf>
    <xf numFmtId="0" fontId="6" fillId="0" borderId="7" xfId="0" applyFont="1" applyBorder="1">
      <alignment vertical="top"/>
    </xf>
    <xf numFmtId="0" fontId="16" fillId="0" borderId="9" xfId="0" applyFont="1" applyBorder="1" applyAlignment="1"/>
    <xf numFmtId="0" fontId="6" fillId="3" borderId="6" xfId="0" applyFont="1" applyFill="1" applyBorder="1">
      <alignment vertical="top"/>
    </xf>
    <xf numFmtId="0" fontId="16" fillId="0" borderId="17" xfId="0" applyFont="1" applyBorder="1">
      <alignment vertical="top"/>
    </xf>
    <xf numFmtId="0" fontId="6" fillId="0" borderId="7" xfId="0" quotePrefix="1" applyFont="1" applyBorder="1">
      <alignment vertical="top"/>
    </xf>
    <xf numFmtId="0" fontId="6" fillId="3" borderId="8" xfId="0" applyFont="1" applyFill="1" applyBorder="1">
      <alignment vertical="top"/>
    </xf>
    <xf numFmtId="0" fontId="6" fillId="0" borderId="6" xfId="0" applyFont="1" applyBorder="1">
      <alignment vertical="top"/>
    </xf>
    <xf numFmtId="2" fontId="9" fillId="0" borderId="0" xfId="0" applyNumberFormat="1" applyFont="1" applyAlignment="1"/>
    <xf numFmtId="0" fontId="10" fillId="0" borderId="6" xfId="0" applyFont="1" applyBorder="1">
      <alignment vertical="top"/>
    </xf>
    <xf numFmtId="2" fontId="9" fillId="0" borderId="0" xfId="0" applyNumberFormat="1" applyFont="1">
      <alignment vertical="top"/>
    </xf>
    <xf numFmtId="166" fontId="6" fillId="0" borderId="0" xfId="0" applyNumberFormat="1" applyFont="1">
      <alignment vertical="top"/>
    </xf>
    <xf numFmtId="167" fontId="9" fillId="0" borderId="0" xfId="0" applyNumberFormat="1" applyFont="1" applyAlignment="1"/>
    <xf numFmtId="1" fontId="9" fillId="0" borderId="0" xfId="0" applyNumberFormat="1" applyFont="1" applyAlignment="1"/>
    <xf numFmtId="1" fontId="9" fillId="0" borderId="0" xfId="0" applyNumberFormat="1" applyFont="1">
      <alignment vertical="top"/>
    </xf>
    <xf numFmtId="0" fontId="23" fillId="10" borderId="0" xfId="0" applyFont="1" applyFill="1">
      <alignment vertical="top"/>
    </xf>
    <xf numFmtId="167" fontId="9" fillId="0" borderId="0" xfId="0" applyNumberFormat="1" applyFont="1">
      <alignment vertical="top"/>
    </xf>
    <xf numFmtId="0" fontId="6" fillId="0" borderId="9" xfId="0" applyFont="1" applyBorder="1">
      <alignment vertical="top"/>
    </xf>
    <xf numFmtId="0" fontId="29" fillId="0" borderId="0" xfId="8" applyFont="1" applyAlignment="1">
      <alignment horizontal="center" wrapText="1"/>
    </xf>
    <xf numFmtId="0" fontId="9" fillId="0" borderId="0" xfId="8" applyFont="1" applyAlignment="1">
      <alignment horizontal="center"/>
    </xf>
    <xf numFmtId="0" fontId="6" fillId="0" borderId="0" xfId="0" applyFont="1" applyAlignment="1">
      <alignment horizontal="right"/>
    </xf>
  </cellXfs>
  <cellStyles count="10">
    <cellStyle name="Comma0" xfId="1" xr:uid="{00000000-0005-0000-0000-000000000000}"/>
    <cellStyle name="Currency0" xfId="2" xr:uid="{00000000-0005-0000-0000-000001000000}"/>
    <cellStyle name="Date" xfId="3" xr:uid="{00000000-0005-0000-0000-000002000000}"/>
    <cellStyle name="Fixed" xfId="4" xr:uid="{00000000-0005-0000-0000-000003000000}"/>
    <cellStyle name="Heading 1" xfId="5" builtinId="16" customBuiltin="1"/>
    <cellStyle name="Heading 2" xfId="6" builtinId="17" customBuiltin="1"/>
    <cellStyle name="Hyperlink" xfId="7" builtinId="8"/>
    <cellStyle name="Normal" xfId="0" builtinId="0"/>
    <cellStyle name="Normal_A" xfId="8" xr:uid="{00000000-0005-0000-0000-000008000000}"/>
    <cellStyle name="Total" xfId="9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AK Her - O-C Diagr.</a:t>
            </a:r>
          </a:p>
        </c:rich>
      </c:tx>
      <c:layout>
        <c:manualLayout>
          <c:xMode val="edge"/>
          <c:yMode val="edge"/>
          <c:x val="0.38796992481203008"/>
          <c:y val="3.27868852459016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85714285714285"/>
          <c:y val="0.13388013864022646"/>
          <c:w val="0.81052631578947365"/>
          <c:h val="0.6666684454737807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1'!$D$21:$D$221</c:f>
                <c:numCache>
                  <c:formatCode>General</c:formatCode>
                  <c:ptCount val="2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</c:numCache>
              </c:numRef>
            </c:plus>
            <c:minus>
              <c:numRef>
                <c:f>'Active 1'!$D$21:$D$221</c:f>
                <c:numCache>
                  <c:formatCode>General</c:formatCode>
                  <c:ptCount val="2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1'!$H$21:$H$976</c:f>
              <c:numCache>
                <c:formatCode>General</c:formatCode>
                <c:ptCount val="956"/>
                <c:pt idx="0">
                  <c:v>-1.5443039999809116E-2</c:v>
                </c:pt>
                <c:pt idx="1">
                  <c:v>-2.0263269998395117E-2</c:v>
                </c:pt>
                <c:pt idx="2">
                  <c:v>-1.6754619999119313E-2</c:v>
                </c:pt>
                <c:pt idx="3">
                  <c:v>-1.2813230001484044E-2</c:v>
                </c:pt>
                <c:pt idx="4">
                  <c:v>-1.5820975000679027E-2</c:v>
                </c:pt>
                <c:pt idx="25">
                  <c:v>-2.1365434997278498E-2</c:v>
                </c:pt>
                <c:pt idx="26">
                  <c:v>-3.1126439997024136E-2</c:v>
                </c:pt>
                <c:pt idx="40">
                  <c:v>-3.4383464997517876E-2</c:v>
                </c:pt>
                <c:pt idx="57">
                  <c:v>-3.1979984996723942E-2</c:v>
                </c:pt>
                <c:pt idx="60">
                  <c:v>-3.8165269997989526E-2</c:v>
                </c:pt>
                <c:pt idx="61">
                  <c:v>-3.4926274998724693E-2</c:v>
                </c:pt>
                <c:pt idx="89">
                  <c:v>-3.3121714997832896E-2</c:v>
                </c:pt>
                <c:pt idx="90">
                  <c:v>-3.9882719996967353E-2</c:v>
                </c:pt>
                <c:pt idx="92">
                  <c:v>-3.477791499972227E-2</c:v>
                </c:pt>
                <c:pt idx="93">
                  <c:v>-3.7538920001679799E-2</c:v>
                </c:pt>
                <c:pt idx="142">
                  <c:v>-3.5774339994532056E-2</c:v>
                </c:pt>
                <c:pt idx="143">
                  <c:v>-3.2774339997558855E-2</c:v>
                </c:pt>
                <c:pt idx="144">
                  <c:v>-3.3535344999108929E-2</c:v>
                </c:pt>
                <c:pt idx="170">
                  <c:v>-1.9940169993788004E-2</c:v>
                </c:pt>
                <c:pt idx="171">
                  <c:v>-2.7701175000402145E-2</c:v>
                </c:pt>
                <c:pt idx="172">
                  <c:v>-2.0260769997548778E-2</c:v>
                </c:pt>
                <c:pt idx="173">
                  <c:v>-2.0021774995257147E-2</c:v>
                </c:pt>
                <c:pt idx="179">
                  <c:v>-1.7912789997353684E-2</c:v>
                </c:pt>
                <c:pt idx="180">
                  <c:v>-2.8673795000941027E-2</c:v>
                </c:pt>
                <c:pt idx="188">
                  <c:v>-1.9879999999830034E-2</c:v>
                </c:pt>
                <c:pt idx="189">
                  <c:v>-2.0641005001380108E-2</c:v>
                </c:pt>
                <c:pt idx="211">
                  <c:v>-1.1669489998894278E-2</c:v>
                </c:pt>
                <c:pt idx="212">
                  <c:v>-1.3430494997010101E-2</c:v>
                </c:pt>
                <c:pt idx="218">
                  <c:v>-9.5233300016843714E-3</c:v>
                </c:pt>
                <c:pt idx="219">
                  <c:v>-1.1284334999800194E-2</c:v>
                </c:pt>
                <c:pt idx="227">
                  <c:v>-7.9938599956221879E-3</c:v>
                </c:pt>
                <c:pt idx="228">
                  <c:v>-1.0754864997579716E-2</c:v>
                </c:pt>
                <c:pt idx="253">
                  <c:v>-1.2277980000362732E-2</c:v>
                </c:pt>
                <c:pt idx="254">
                  <c:v>-1.4038984998478554E-2</c:v>
                </c:pt>
                <c:pt idx="286">
                  <c:v>-5.2585499943234026E-3</c:v>
                </c:pt>
                <c:pt idx="311">
                  <c:v>1.18140799968387E-2</c:v>
                </c:pt>
                <c:pt idx="312">
                  <c:v>-8.9469250015099533E-3</c:v>
                </c:pt>
                <c:pt idx="323">
                  <c:v>3.7355500026023947E-3</c:v>
                </c:pt>
                <c:pt idx="324">
                  <c:v>5.9745450053014793E-3</c:v>
                </c:pt>
                <c:pt idx="352">
                  <c:v>0</c:v>
                </c:pt>
                <c:pt idx="354">
                  <c:v>1.323920000140788E-2</c:v>
                </c:pt>
                <c:pt idx="355">
                  <c:v>-4.5218049999675713E-3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3F7-41FC-B417-6A990AF1AC2E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plus>
            <c:minus>
              <c:numRef>
                <c:f>'Active 1'!$D$21:$D$976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1'!$I$21:$I$976</c:f>
              <c:numCache>
                <c:formatCode>General</c:formatCode>
                <c:ptCount val="956"/>
                <c:pt idx="5">
                  <c:v>-1.3363189998926828E-2</c:v>
                </c:pt>
                <c:pt idx="6">
                  <c:v>-1.3570909999543801E-2</c:v>
                </c:pt>
                <c:pt idx="7">
                  <c:v>-2.0629520000511548E-2</c:v>
                </c:pt>
                <c:pt idx="8">
                  <c:v>-2.0688130000053206E-2</c:v>
                </c:pt>
                <c:pt idx="9">
                  <c:v>-1.9941099999414291E-2</c:v>
                </c:pt>
                <c:pt idx="10">
                  <c:v>-2.1716079998441273E-2</c:v>
                </c:pt>
                <c:pt idx="11">
                  <c:v>-2.3325309997744625E-2</c:v>
                </c:pt>
                <c:pt idx="12">
                  <c:v>-2.402319499742589E-2</c:v>
                </c:pt>
                <c:pt idx="13">
                  <c:v>-2.4828219997289125E-2</c:v>
                </c:pt>
                <c:pt idx="14">
                  <c:v>-2.6482289998966735E-2</c:v>
                </c:pt>
                <c:pt idx="15">
                  <c:v>-3.8287315001070965E-2</c:v>
                </c:pt>
                <c:pt idx="16">
                  <c:v>-2.7941384996665874E-2</c:v>
                </c:pt>
                <c:pt idx="17">
                  <c:v>-2.4909209998440929E-2</c:v>
                </c:pt>
                <c:pt idx="18">
                  <c:v>-2.1909209997829748E-2</c:v>
                </c:pt>
                <c:pt idx="19">
                  <c:v>-2.4670214999787277E-2</c:v>
                </c:pt>
                <c:pt idx="20">
                  <c:v>-2.7989789999992354E-2</c:v>
                </c:pt>
                <c:pt idx="21">
                  <c:v>-3.3794815000874223E-2</c:v>
                </c:pt>
                <c:pt idx="22">
                  <c:v>-1.093933499942068E-2</c:v>
                </c:pt>
                <c:pt idx="23">
                  <c:v>-3.2542949997150572E-2</c:v>
                </c:pt>
                <c:pt idx="24">
                  <c:v>-2.5461139997787541E-2</c:v>
                </c:pt>
                <c:pt idx="27">
                  <c:v>-1.5878549998888047E-2</c:v>
                </c:pt>
                <c:pt idx="28">
                  <c:v>-3.8209970000025351E-2</c:v>
                </c:pt>
                <c:pt idx="29">
                  <c:v>-1.7763129999366356E-2</c:v>
                </c:pt>
                <c:pt idx="30">
                  <c:v>-2.6524134998908266E-2</c:v>
                </c:pt>
                <c:pt idx="31">
                  <c:v>-2.4924699999246513E-2</c:v>
                </c:pt>
                <c:pt idx="32">
                  <c:v>-2.6967079997120891E-2</c:v>
                </c:pt>
                <c:pt idx="33">
                  <c:v>-1.9728084997041151E-2</c:v>
                </c:pt>
                <c:pt idx="34">
                  <c:v>-2.308626999729313E-2</c:v>
                </c:pt>
                <c:pt idx="35">
                  <c:v>-3.61780799976259E-2</c:v>
                </c:pt>
                <c:pt idx="36">
                  <c:v>-2.9178079999837792E-2</c:v>
                </c:pt>
                <c:pt idx="37">
                  <c:v>-1.6832149998663226E-2</c:v>
                </c:pt>
                <c:pt idx="38">
                  <c:v>-2.4718779997783713E-2</c:v>
                </c:pt>
                <c:pt idx="39">
                  <c:v>-3.5504909999872325E-2</c:v>
                </c:pt>
                <c:pt idx="41">
                  <c:v>-2.5815999997576E-2</c:v>
                </c:pt>
                <c:pt idx="42">
                  <c:v>-2.8689349997875979E-2</c:v>
                </c:pt>
                <c:pt idx="43">
                  <c:v>-3.3450355000240961E-2</c:v>
                </c:pt>
                <c:pt idx="44">
                  <c:v>-2.2352599997248035E-2</c:v>
                </c:pt>
                <c:pt idx="46">
                  <c:v>-4.2951089995767688E-2</c:v>
                </c:pt>
                <c:pt idx="47">
                  <c:v>-4.1869280001264997E-2</c:v>
                </c:pt>
                <c:pt idx="48">
                  <c:v>-2.6152090002142359E-2</c:v>
                </c:pt>
                <c:pt idx="49">
                  <c:v>-3.8460229996417183E-2</c:v>
                </c:pt>
                <c:pt idx="50">
                  <c:v>-4.0642539996042615E-2</c:v>
                </c:pt>
                <c:pt idx="51">
                  <c:v>-3.9258819997485261E-2</c:v>
                </c:pt>
                <c:pt idx="52">
                  <c:v>-3.8095199997769669E-2</c:v>
                </c:pt>
                <c:pt idx="53">
                  <c:v>-2.996936999988975E-2</c:v>
                </c:pt>
                <c:pt idx="54">
                  <c:v>-4.8994290002156049E-2</c:v>
                </c:pt>
                <c:pt idx="55">
                  <c:v>-2.944612999635865E-2</c:v>
                </c:pt>
                <c:pt idx="56">
                  <c:v>-3.4218979995785048E-2</c:v>
                </c:pt>
                <c:pt idx="58">
                  <c:v>-3.1753449999087024E-2</c:v>
                </c:pt>
                <c:pt idx="59">
                  <c:v>-2.8380550000292715E-2</c:v>
                </c:pt>
                <c:pt idx="62">
                  <c:v>-3.4254310001415433E-2</c:v>
                </c:pt>
                <c:pt idx="63">
                  <c:v>-3.1298329995479435E-2</c:v>
                </c:pt>
                <c:pt idx="64">
                  <c:v>-2.7952399999776389E-2</c:v>
                </c:pt>
                <c:pt idx="65">
                  <c:v>-3.5398829997575376E-2</c:v>
                </c:pt>
                <c:pt idx="66">
                  <c:v>-3.3052900002076058E-2</c:v>
                </c:pt>
                <c:pt idx="67">
                  <c:v>-3.852424999786308E-2</c:v>
                </c:pt>
                <c:pt idx="68">
                  <c:v>-3.7178319995291531E-2</c:v>
                </c:pt>
                <c:pt idx="69">
                  <c:v>-3.7832390000403393E-2</c:v>
                </c:pt>
                <c:pt idx="70">
                  <c:v>-3.0096509999566479E-2</c:v>
                </c:pt>
                <c:pt idx="71">
                  <c:v>-2.8762629997800104E-2</c:v>
                </c:pt>
                <c:pt idx="72">
                  <c:v>-5.4844029997184407E-2</c:v>
                </c:pt>
                <c:pt idx="73">
                  <c:v>-2.978713999982574E-2</c:v>
                </c:pt>
                <c:pt idx="74">
                  <c:v>-3.3441209998272825E-2</c:v>
                </c:pt>
                <c:pt idx="75">
                  <c:v>-4.3931659998634132E-2</c:v>
                </c:pt>
                <c:pt idx="76">
                  <c:v>-3.6195780001435196E-2</c:v>
                </c:pt>
                <c:pt idx="77">
                  <c:v>-3.3258489998843288E-2</c:v>
                </c:pt>
                <c:pt idx="78">
                  <c:v>-4.3176679999305634E-2</c:v>
                </c:pt>
                <c:pt idx="79">
                  <c:v>-5.1013060001423582E-2</c:v>
                </c:pt>
                <c:pt idx="80">
                  <c:v>-6.3585320000129286E-2</c:v>
                </c:pt>
                <c:pt idx="81">
                  <c:v>-3.5138479997840477E-2</c:v>
                </c:pt>
                <c:pt idx="82">
                  <c:v>-3.5893050000595395E-2</c:v>
                </c:pt>
                <c:pt idx="83">
                  <c:v>-3.5547119998227572E-2</c:v>
                </c:pt>
                <c:pt idx="84">
                  <c:v>-3.846530999726383E-2</c:v>
                </c:pt>
                <c:pt idx="85">
                  <c:v>-3.3383499998308253E-2</c:v>
                </c:pt>
                <c:pt idx="86">
                  <c:v>-3.524479999759933E-2</c:v>
                </c:pt>
                <c:pt idx="87">
                  <c:v>-4.8545069999818224E-2</c:v>
                </c:pt>
                <c:pt idx="88">
                  <c:v>-3.4348659999523079E-2</c:v>
                </c:pt>
                <c:pt idx="91">
                  <c:v>-3.7736149999545887E-2</c:v>
                </c:pt>
                <c:pt idx="94">
                  <c:v>-3.9930589999130461E-2</c:v>
                </c:pt>
                <c:pt idx="95">
                  <c:v>-3.8226064996706555E-2</c:v>
                </c:pt>
                <c:pt idx="96">
                  <c:v>-3.726770499633858E-2</c:v>
                </c:pt>
                <c:pt idx="97">
                  <c:v>-3.8034940000216011E-2</c:v>
                </c:pt>
                <c:pt idx="98">
                  <c:v>-4.0443580001010559E-2</c:v>
                </c:pt>
                <c:pt idx="99">
                  <c:v>-4.127996000170242E-2</c:v>
                </c:pt>
                <c:pt idx="100">
                  <c:v>-2.1587769995676354E-2</c:v>
                </c:pt>
                <c:pt idx="101">
                  <c:v>-2.2656915003608447E-2</c:v>
                </c:pt>
                <c:pt idx="102">
                  <c:v>-3.82543000014266E-2</c:v>
                </c:pt>
                <c:pt idx="104">
                  <c:v>-3.0090680003922898E-2</c:v>
                </c:pt>
                <c:pt idx="105">
                  <c:v>-2.8851685005065519E-2</c:v>
                </c:pt>
                <c:pt idx="106">
                  <c:v>-3.3895499997015577E-2</c:v>
                </c:pt>
                <c:pt idx="107">
                  <c:v>-2.8895499999634922E-2</c:v>
                </c:pt>
                <c:pt idx="108">
                  <c:v>-3.9523420004115906E-2</c:v>
                </c:pt>
                <c:pt idx="109">
                  <c:v>-3.3523420002893545E-2</c:v>
                </c:pt>
                <c:pt idx="110">
                  <c:v>-3.1523420002486091E-2</c:v>
                </c:pt>
                <c:pt idx="111">
                  <c:v>-3.1023420000565238E-2</c:v>
                </c:pt>
                <c:pt idx="113">
                  <c:v>-3.6862504995951895E-2</c:v>
                </c:pt>
                <c:pt idx="114">
                  <c:v>-3.2862504995136987E-2</c:v>
                </c:pt>
                <c:pt idx="115">
                  <c:v>-3.0698884998855647E-2</c:v>
                </c:pt>
                <c:pt idx="116">
                  <c:v>-2.9698885002289899E-2</c:v>
                </c:pt>
                <c:pt idx="117">
                  <c:v>-2.3994360002689064E-2</c:v>
                </c:pt>
                <c:pt idx="118">
                  <c:v>-2.9648430005181581E-2</c:v>
                </c:pt>
                <c:pt idx="119">
                  <c:v>-2.2648430000117514E-2</c:v>
                </c:pt>
                <c:pt idx="120">
                  <c:v>-2.4862095000571571E-2</c:v>
                </c:pt>
                <c:pt idx="121">
                  <c:v>-3.5629329999210313E-2</c:v>
                </c:pt>
                <c:pt idx="122">
                  <c:v>-3.3629329998802859E-2</c:v>
                </c:pt>
                <c:pt idx="123">
                  <c:v>-3.4239380001963582E-2</c:v>
                </c:pt>
                <c:pt idx="124">
                  <c:v>-3.6465709999902174E-2</c:v>
                </c:pt>
                <c:pt idx="125">
                  <c:v>-3.446570999949472E-2</c:v>
                </c:pt>
                <c:pt idx="126">
                  <c:v>-3.0465709998679813E-2</c:v>
                </c:pt>
                <c:pt idx="128">
                  <c:v>-1.9891809999535326E-2</c:v>
                </c:pt>
                <c:pt idx="129">
                  <c:v>-3.9092810002330225E-2</c:v>
                </c:pt>
                <c:pt idx="130">
                  <c:v>-4.5702859992161393E-2</c:v>
                </c:pt>
                <c:pt idx="131">
                  <c:v>-3.2702859993150923E-2</c:v>
                </c:pt>
                <c:pt idx="132">
                  <c:v>-1.6356929998437408E-2</c:v>
                </c:pt>
                <c:pt idx="133">
                  <c:v>-3.4960545002832077E-2</c:v>
                </c:pt>
                <c:pt idx="134">
                  <c:v>-3.1771800000569783E-2</c:v>
                </c:pt>
                <c:pt idx="135">
                  <c:v>-3.0771799996728078E-2</c:v>
                </c:pt>
                <c:pt idx="136">
                  <c:v>-4.0525140000681859E-2</c:v>
                </c:pt>
                <c:pt idx="138">
                  <c:v>-2.9983824999362696E-2</c:v>
                </c:pt>
                <c:pt idx="139">
                  <c:v>-2.6983824995113537E-2</c:v>
                </c:pt>
                <c:pt idx="145">
                  <c:v>-2.7824589997180738E-2</c:v>
                </c:pt>
                <c:pt idx="146">
                  <c:v>-1.4263969998864923E-2</c:v>
                </c:pt>
                <c:pt idx="147">
                  <c:v>-2.5136910000583157E-2</c:v>
                </c:pt>
                <c:pt idx="148">
                  <c:v>-2.8117809997638687E-2</c:v>
                </c:pt>
                <c:pt idx="149">
                  <c:v>-2.5117810000665486E-2</c:v>
                </c:pt>
                <c:pt idx="151">
                  <c:v>-2.5616899998567533E-2</c:v>
                </c:pt>
                <c:pt idx="152">
                  <c:v>-1.2016900000162423E-2</c:v>
                </c:pt>
                <c:pt idx="153">
                  <c:v>-1.3626949999888893E-2</c:v>
                </c:pt>
                <c:pt idx="154">
                  <c:v>-2.5117400000453927E-2</c:v>
                </c:pt>
                <c:pt idx="155">
                  <c:v>-1.5117399998416658E-2</c:v>
                </c:pt>
                <c:pt idx="156">
                  <c:v>-2.2300274998997338E-2</c:v>
                </c:pt>
                <c:pt idx="160">
                  <c:v>-2.9107274996931665E-2</c:v>
                </c:pt>
                <c:pt idx="162">
                  <c:v>-3.0566369998268783E-2</c:v>
                </c:pt>
                <c:pt idx="166">
                  <c:v>-7.0935850017121993E-3</c:v>
                </c:pt>
                <c:pt idx="176">
                  <c:v>-1.4772205002373084E-2</c:v>
                </c:pt>
                <c:pt idx="182">
                  <c:v>-1.552160999563057E-2</c:v>
                </c:pt>
                <c:pt idx="185">
                  <c:v>-1.4726635003171396E-2</c:v>
                </c:pt>
                <c:pt idx="186">
                  <c:v>-1.5770654994412325E-2</c:v>
                </c:pt>
                <c:pt idx="190">
                  <c:v>-4.436421999707818E-2</c:v>
                </c:pt>
                <c:pt idx="191">
                  <c:v>-4.2018290005216841E-2</c:v>
                </c:pt>
                <c:pt idx="192">
                  <c:v>-4.4628340001509059E-2</c:v>
                </c:pt>
                <c:pt idx="193">
                  <c:v>-4.416281000158051E-2</c:v>
                </c:pt>
                <c:pt idx="194">
                  <c:v>-4.7772860001714434E-2</c:v>
                </c:pt>
                <c:pt idx="195">
                  <c:v>-4.3426930002169684E-2</c:v>
                </c:pt>
                <c:pt idx="196">
                  <c:v>-5.3231954996590503E-2</c:v>
                </c:pt>
                <c:pt idx="197">
                  <c:v>-4.3231954994553234E-2</c:v>
                </c:pt>
                <c:pt idx="199">
                  <c:v>-3.4231954996357672E-2</c:v>
                </c:pt>
                <c:pt idx="200">
                  <c:v>-2.9231954998977017E-2</c:v>
                </c:pt>
                <c:pt idx="201">
                  <c:v>-5.1691049993678462E-2</c:v>
                </c:pt>
                <c:pt idx="203">
                  <c:v>-5.3735069996037055E-2</c:v>
                </c:pt>
                <c:pt idx="204">
                  <c:v>-3.6917379999067634E-2</c:v>
                </c:pt>
                <c:pt idx="205">
                  <c:v>-3.4571449999930337E-2</c:v>
                </c:pt>
                <c:pt idx="206">
                  <c:v>-2.0809419998840895E-2</c:v>
                </c:pt>
                <c:pt idx="207">
                  <c:v>-1.7809420001867693E-2</c:v>
                </c:pt>
                <c:pt idx="208">
                  <c:v>-1.3809420001052786E-2</c:v>
                </c:pt>
                <c:pt idx="213">
                  <c:v>-3.4240519999002572E-2</c:v>
                </c:pt>
                <c:pt idx="214">
                  <c:v>-3.3240520002436824E-2</c:v>
                </c:pt>
                <c:pt idx="216">
                  <c:v>-3.0240520005463623E-2</c:v>
                </c:pt>
                <c:pt idx="217">
                  <c:v>-2.8240520005056169E-2</c:v>
                </c:pt>
                <c:pt idx="220">
                  <c:v>-5.3711870001279749E-2</c:v>
                </c:pt>
                <c:pt idx="221">
                  <c:v>-4.671187000349164E-2</c:v>
                </c:pt>
                <c:pt idx="222">
                  <c:v>-4.5711869999649934E-2</c:v>
                </c:pt>
                <c:pt idx="224">
                  <c:v>-4.1711870006110985E-2</c:v>
                </c:pt>
                <c:pt idx="225">
                  <c:v>-4.0711870002269279E-2</c:v>
                </c:pt>
                <c:pt idx="226">
                  <c:v>-3.6711870001454372E-2</c:v>
                </c:pt>
                <c:pt idx="230">
                  <c:v>-1.1354749993188307E-2</c:v>
                </c:pt>
                <c:pt idx="231">
                  <c:v>-1.3518870000552852E-2</c:v>
                </c:pt>
                <c:pt idx="235">
                  <c:v>2.3430519999237731E-2</c:v>
                </c:pt>
                <c:pt idx="236">
                  <c:v>-5.7326899986946955E-3</c:v>
                </c:pt>
                <c:pt idx="238">
                  <c:v>-7.3268999403808266E-4</c:v>
                </c:pt>
                <c:pt idx="239">
                  <c:v>1.267310006369371E-3</c:v>
                </c:pt>
                <c:pt idx="240">
                  <c:v>3.2673100067768246E-3</c:v>
                </c:pt>
                <c:pt idx="241">
                  <c:v>-1.3996809997479431E-2</c:v>
                </c:pt>
                <c:pt idx="242">
                  <c:v>-1.1996809997071978E-2</c:v>
                </c:pt>
                <c:pt idx="244">
                  <c:v>-9.9968099966645241E-3</c:v>
                </c:pt>
                <c:pt idx="245">
                  <c:v>-8.9968100000987761E-3</c:v>
                </c:pt>
                <c:pt idx="246">
                  <c:v>-5.4872600012458861E-3</c:v>
                </c:pt>
                <c:pt idx="247">
                  <c:v>-4.4872599974041805E-3</c:v>
                </c:pt>
                <c:pt idx="249">
                  <c:v>-1.4872600004309788E-3</c:v>
                </c:pt>
                <c:pt idx="251">
                  <c:v>-5.4996999824652448E-4</c:v>
                </c:pt>
                <c:pt idx="252">
                  <c:v>2.4703599992790259E-3</c:v>
                </c:pt>
                <c:pt idx="255">
                  <c:v>-1.503878000221448E-2</c:v>
                </c:pt>
                <c:pt idx="256">
                  <c:v>-4.0387799963355064E-3</c:v>
                </c:pt>
                <c:pt idx="257">
                  <c:v>-1.8283799996424932E-2</c:v>
                </c:pt>
                <c:pt idx="258">
                  <c:v>-1.6283799996017478E-2</c:v>
                </c:pt>
                <c:pt idx="259">
                  <c:v>5.8357999951113015E-3</c:v>
                </c:pt>
                <c:pt idx="260">
                  <c:v>-5.2646999974967912E-3</c:v>
                </c:pt>
                <c:pt idx="261">
                  <c:v>1.6032414998335298E-2</c:v>
                </c:pt>
                <c:pt idx="277">
                  <c:v>-2.2228099987842143E-3</c:v>
                </c:pt>
                <c:pt idx="278">
                  <c:v>1.6286739999486599E-2</c:v>
                </c:pt>
                <c:pt idx="279">
                  <c:v>-2.8631449997192249E-2</c:v>
                </c:pt>
                <c:pt idx="280">
                  <c:v>-6.5670999974827282E-3</c:v>
                </c:pt>
                <c:pt idx="283">
                  <c:v>-3.4397044997604098E-2</c:v>
                </c:pt>
                <c:pt idx="284">
                  <c:v>-3.1202600002870895E-3</c:v>
                </c:pt>
                <c:pt idx="285">
                  <c:v>-1.7743299977155402E-3</c:v>
                </c:pt>
                <c:pt idx="287">
                  <c:v>-3.6798549990635365E-3</c:v>
                </c:pt>
                <c:pt idx="288">
                  <c:v>8.6660750021110289E-3</c:v>
                </c:pt>
                <c:pt idx="290">
                  <c:v>6.8361300000105985E-3</c:v>
                </c:pt>
                <c:pt idx="291">
                  <c:v>4.1003000660566613E-4</c:v>
                </c:pt>
                <c:pt idx="292">
                  <c:v>-2.5395150005351752E-3</c:v>
                </c:pt>
                <c:pt idx="295">
                  <c:v>-1.0753180002211593E-2</c:v>
                </c:pt>
                <c:pt idx="297">
                  <c:v>-1.1017299999366514E-2</c:v>
                </c:pt>
                <c:pt idx="306">
                  <c:v>-8.5367999417940155E-4</c:v>
                </c:pt>
                <c:pt idx="307">
                  <c:v>-7.8977000011946075E-3</c:v>
                </c:pt>
                <c:pt idx="309">
                  <c:v>1.6725014997064136E-2</c:v>
                </c:pt>
                <c:pt idx="310">
                  <c:v>-1.0318594999262132E-2</c:v>
                </c:pt>
                <c:pt idx="315">
                  <c:v>1.463299999886658E-2</c:v>
                </c:pt>
                <c:pt idx="316">
                  <c:v>4.5075800007907674E-3</c:v>
                </c:pt>
                <c:pt idx="318">
                  <c:v>6.2380000599659979E-5</c:v>
                </c:pt>
                <c:pt idx="327">
                  <c:v>-4.0058550002868287E-3</c:v>
                </c:pt>
                <c:pt idx="332">
                  <c:v>6.7949000003864057E-3</c:v>
                </c:pt>
                <c:pt idx="333">
                  <c:v>-1.0840069997357205E-2</c:v>
                </c:pt>
                <c:pt idx="350">
                  <c:v>4.9983600038103759E-3</c:v>
                </c:pt>
                <c:pt idx="353">
                  <c:v>1.2786334998963866E-2</c:v>
                </c:pt>
                <c:pt idx="358">
                  <c:v>-1.4225920000171755E-2</c:v>
                </c:pt>
                <c:pt idx="364">
                  <c:v>1.7341600032523274E-3</c:v>
                </c:pt>
                <c:pt idx="365">
                  <c:v>2.57094999687979E-3</c:v>
                </c:pt>
                <c:pt idx="366">
                  <c:v>1.2916880004922859E-2</c:v>
                </c:pt>
                <c:pt idx="367">
                  <c:v>1.6539595002541319E-2</c:v>
                </c:pt>
                <c:pt idx="368">
                  <c:v>6.2140500085661188E-4</c:v>
                </c:pt>
                <c:pt idx="369">
                  <c:v>3.1623100003344007E-3</c:v>
                </c:pt>
                <c:pt idx="374">
                  <c:v>5.7324400040670298E-3</c:v>
                </c:pt>
                <c:pt idx="375">
                  <c:v>-3.4812250014510937E-3</c:v>
                </c:pt>
                <c:pt idx="377">
                  <c:v>4.0283249982167035E-3</c:v>
                </c:pt>
                <c:pt idx="379">
                  <c:v>5.6196849982370622E-3</c:v>
                </c:pt>
                <c:pt idx="380">
                  <c:v>-1.0013900027843192E-3</c:v>
                </c:pt>
                <c:pt idx="381">
                  <c:v>-1.8438600018271245E-3</c:v>
                </c:pt>
                <c:pt idx="382">
                  <c:v>-1.4451590002863668E-2</c:v>
                </c:pt>
                <c:pt idx="383">
                  <c:v>2.8569999994942918E-4</c:v>
                </c:pt>
                <c:pt idx="384">
                  <c:v>1.2856999965151772E-3</c:v>
                </c:pt>
                <c:pt idx="385">
                  <c:v>-9.7339499916415662E-4</c:v>
                </c:pt>
                <c:pt idx="386">
                  <c:v>-3.1506800005445257E-3</c:v>
                </c:pt>
                <c:pt idx="387">
                  <c:v>-1.1047500011045486E-3</c:v>
                </c:pt>
                <c:pt idx="388">
                  <c:v>-2.9229400024632923E-3</c:v>
                </c:pt>
                <c:pt idx="389">
                  <c:v>-8.7820350017864257E-3</c:v>
                </c:pt>
                <c:pt idx="390">
                  <c:v>-3.0222100031096488E-3</c:v>
                </c:pt>
                <c:pt idx="391">
                  <c:v>4.2691499984357506E-3</c:v>
                </c:pt>
                <c:pt idx="392">
                  <c:v>2.91548999666702E-3</c:v>
                </c:pt>
                <c:pt idx="393">
                  <c:v>1.8664450035430491E-3</c:v>
                </c:pt>
                <c:pt idx="394">
                  <c:v>-4.6486300052492879E-3</c:v>
                </c:pt>
                <c:pt idx="395">
                  <c:v>-3.4863000473706052E-4</c:v>
                </c:pt>
                <c:pt idx="396">
                  <c:v>-2.749599952949211E-4</c:v>
                </c:pt>
                <c:pt idx="398">
                  <c:v>6.4939499861793593E-4</c:v>
                </c:pt>
                <c:pt idx="400">
                  <c:v>1.5684949976275675E-3</c:v>
                </c:pt>
                <c:pt idx="401">
                  <c:v>-1.5633599978173152E-3</c:v>
                </c:pt>
                <c:pt idx="406">
                  <c:v>-1.6780900041339919E-3</c:v>
                </c:pt>
                <c:pt idx="407">
                  <c:v>-1.5094449991011061E-3</c:v>
                </c:pt>
                <c:pt idx="408">
                  <c:v>-2.2763374996429775E-2</c:v>
                </c:pt>
                <c:pt idx="409">
                  <c:v>-1.9519149936968461E-3</c:v>
                </c:pt>
                <c:pt idx="410">
                  <c:v>1.2394015000609215E-2</c:v>
                </c:pt>
                <c:pt idx="419">
                  <c:v>1.9618899968918413E-3</c:v>
                </c:pt>
                <c:pt idx="422">
                  <c:v>5.5532499973196536E-3</c:v>
                </c:pt>
                <c:pt idx="423">
                  <c:v>9.7610950033413246E-3</c:v>
                </c:pt>
                <c:pt idx="424">
                  <c:v>1.3647929998114705E-2</c:v>
                </c:pt>
                <c:pt idx="426">
                  <c:v>1.1058209995098878E-2</c:v>
                </c:pt>
                <c:pt idx="427">
                  <c:v>-4.8599799993098713E-3</c:v>
                </c:pt>
                <c:pt idx="428">
                  <c:v>1.1680925003020093E-2</c:v>
                </c:pt>
                <c:pt idx="429">
                  <c:v>-1.0614550003083423E-2</c:v>
                </c:pt>
                <c:pt idx="433">
                  <c:v>1.0899749977397732E-3</c:v>
                </c:pt>
                <c:pt idx="434">
                  <c:v>1.0435905001941137E-2</c:v>
                </c:pt>
                <c:pt idx="435">
                  <c:v>1.2435905002348591E-2</c:v>
                </c:pt>
                <c:pt idx="436">
                  <c:v>6.0586199979297817E-3</c:v>
                </c:pt>
                <c:pt idx="440">
                  <c:v>4.9141000054078177E-3</c:v>
                </c:pt>
                <c:pt idx="441">
                  <c:v>8.9141000062227249E-3</c:v>
                </c:pt>
                <c:pt idx="442">
                  <c:v>1.2914100007037632E-2</c:v>
                </c:pt>
                <c:pt idx="443">
                  <c:v>1.391410000360338E-2</c:v>
                </c:pt>
                <c:pt idx="444">
                  <c:v>1.510907500050962E-2</c:v>
                </c:pt>
                <c:pt idx="445">
                  <c:v>6.8827450013486668E-3</c:v>
                </c:pt>
                <c:pt idx="446">
                  <c:v>2.6377249960205518E-3</c:v>
                </c:pt>
                <c:pt idx="447">
                  <c:v>4.9661950033623725E-3</c:v>
                </c:pt>
                <c:pt idx="448">
                  <c:v>9.1298150000511669E-3</c:v>
                </c:pt>
                <c:pt idx="449">
                  <c:v>7.3247899999842048E-3</c:v>
                </c:pt>
                <c:pt idx="450">
                  <c:v>-5.2425500325625762E-4</c:v>
                </c:pt>
                <c:pt idx="451">
                  <c:v>7.0851000054972246E-4</c:v>
                </c:pt>
                <c:pt idx="452">
                  <c:v>-8.0524949953542091E-3</c:v>
                </c:pt>
                <c:pt idx="453">
                  <c:v>9.4443900015903637E-3</c:v>
                </c:pt>
                <c:pt idx="457">
                  <c:v>-3.8919900034670718E-3</c:v>
                </c:pt>
                <c:pt idx="459">
                  <c:v>1.6223150014411658E-3</c:v>
                </c:pt>
                <c:pt idx="461">
                  <c:v>1.3610059999336954E-2</c:v>
                </c:pt>
                <c:pt idx="462">
                  <c:v>-1.0798579998663627E-2</c:v>
                </c:pt>
                <c:pt idx="463">
                  <c:v>-1.151536000543274E-2</c:v>
                </c:pt>
                <c:pt idx="464">
                  <c:v>-2.5153599999612197E-3</c:v>
                </c:pt>
                <c:pt idx="465">
                  <c:v>1.4846400008536875E-3</c:v>
                </c:pt>
                <c:pt idx="466">
                  <c:v>2.4846399974194355E-3</c:v>
                </c:pt>
                <c:pt idx="467">
                  <c:v>-8.1254100005025975E-3</c:v>
                </c:pt>
                <c:pt idx="468">
                  <c:v>-6.1254100000951439E-3</c:v>
                </c:pt>
                <c:pt idx="469">
                  <c:v>-4.1254099996876903E-3</c:v>
                </c:pt>
                <c:pt idx="470">
                  <c:v>-2.1254099992802367E-3</c:v>
                </c:pt>
                <c:pt idx="471">
                  <c:v>-1.1254100027144887E-3</c:v>
                </c:pt>
                <c:pt idx="472">
                  <c:v>-9.7794799949042499E-3</c:v>
                </c:pt>
                <c:pt idx="473">
                  <c:v>1.2205200036987662E-3</c:v>
                </c:pt>
                <c:pt idx="474">
                  <c:v>1.1220520005736034E-2</c:v>
                </c:pt>
                <c:pt idx="475">
                  <c:v>1.622052000311669E-2</c:v>
                </c:pt>
                <c:pt idx="476">
                  <c:v>6.0759999978472479E-3</c:v>
                </c:pt>
                <c:pt idx="477">
                  <c:v>1.1190805002115667E-2</c:v>
                </c:pt>
                <c:pt idx="478">
                  <c:v>1.454425000702031E-3</c:v>
                </c:pt>
                <c:pt idx="479">
                  <c:v>1.895329995022621E-3</c:v>
                </c:pt>
                <c:pt idx="480">
                  <c:v>1.0782165001728572E-2</c:v>
                </c:pt>
                <c:pt idx="481">
                  <c:v>-2.6228599963360466E-3</c:v>
                </c:pt>
                <c:pt idx="482">
                  <c:v>-3.9410499957739376E-3</c:v>
                </c:pt>
                <c:pt idx="483">
                  <c:v>-2.9410499992081895E-3</c:v>
                </c:pt>
                <c:pt idx="484">
                  <c:v>-1.8595119996462017E-2</c:v>
                </c:pt>
                <c:pt idx="485">
                  <c:v>-1.5595119999488816E-2</c:v>
                </c:pt>
                <c:pt idx="486">
                  <c:v>-1.0595119994832203E-2</c:v>
                </c:pt>
                <c:pt idx="487">
                  <c:v>-9.5951199982664548E-3</c:v>
                </c:pt>
                <c:pt idx="488">
                  <c:v>-7.5951199978590012E-3</c:v>
                </c:pt>
                <c:pt idx="489">
                  <c:v>8.5336000483948737E-4</c:v>
                </c:pt>
                <c:pt idx="490">
                  <c:v>1.8533600014052354E-3</c:v>
                </c:pt>
                <c:pt idx="491">
                  <c:v>5.7401950034545735E-3</c:v>
                </c:pt>
                <c:pt idx="493">
                  <c:v>1.6199700003198814E-2</c:v>
                </c:pt>
                <c:pt idx="494">
                  <c:v>5.7406050036661327E-3</c:v>
                </c:pt>
                <c:pt idx="495">
                  <c:v>5.9355800040066242E-3</c:v>
                </c:pt>
                <c:pt idx="496">
                  <c:v>7.2815099993022159E-3</c:v>
                </c:pt>
                <c:pt idx="497">
                  <c:v>-9.2089399986434728E-3</c:v>
                </c:pt>
                <c:pt idx="498">
                  <c:v>3.8415150047512725E-3</c:v>
                </c:pt>
                <c:pt idx="502">
                  <c:v>-1.4923670001735445E-2</c:v>
                </c:pt>
                <c:pt idx="503">
                  <c:v>7.9822650004643947E-3</c:v>
                </c:pt>
                <c:pt idx="513">
                  <c:v>-1.8005149999225978E-2</c:v>
                </c:pt>
                <c:pt idx="514">
                  <c:v>-1.1005150001437869E-2</c:v>
                </c:pt>
                <c:pt idx="518">
                  <c:v>8.9146800019079819E-3</c:v>
                </c:pt>
                <c:pt idx="519">
                  <c:v>1.1014679999789223E-2</c:v>
                </c:pt>
                <c:pt idx="522">
                  <c:v>4.6696600038558245E-3</c:v>
                </c:pt>
                <c:pt idx="526">
                  <c:v>-1.084909999917727E-3</c:v>
                </c:pt>
                <c:pt idx="527">
                  <c:v>2.1478550042957067E-3</c:v>
                </c:pt>
                <c:pt idx="528">
                  <c:v>1.2342830006673466E-2</c:v>
                </c:pt>
                <c:pt idx="529">
                  <c:v>8.7705699988873675E-3</c:v>
                </c:pt>
                <c:pt idx="530">
                  <c:v>1.0506449994863942E-2</c:v>
                </c:pt>
                <c:pt idx="532">
                  <c:v>-2.8658099981839769E-3</c:v>
                </c:pt>
                <c:pt idx="533">
                  <c:v>3.4341899954597466E-3</c:v>
                </c:pt>
                <c:pt idx="534">
                  <c:v>8.2341899978928268E-3</c:v>
                </c:pt>
                <c:pt idx="535">
                  <c:v>1.0016000000177883E-2</c:v>
                </c:pt>
                <c:pt idx="536">
                  <c:v>1.0645150003256276E-2</c:v>
                </c:pt>
                <c:pt idx="537">
                  <c:v>3.3183199993800372E-3</c:v>
                </c:pt>
                <c:pt idx="538">
                  <c:v>6.1262800008989871E-3</c:v>
                </c:pt>
                <c:pt idx="539">
                  <c:v>3.5080900051980279E-3</c:v>
                </c:pt>
                <c:pt idx="540">
                  <c:v>7.2080899990396574E-3</c:v>
                </c:pt>
                <c:pt idx="541">
                  <c:v>3.1999500060919672E-3</c:v>
                </c:pt>
                <c:pt idx="542">
                  <c:v>-1.2080950000381563E-2</c:v>
                </c:pt>
                <c:pt idx="543">
                  <c:v>1.8190499977208674E-3</c:v>
                </c:pt>
                <c:pt idx="544">
                  <c:v>8.7190499980351888E-3</c:v>
                </c:pt>
                <c:pt idx="545">
                  <c:v>1.0119049999048002E-2</c:v>
                </c:pt>
                <c:pt idx="546">
                  <c:v>6.8008599992026575E-3</c:v>
                </c:pt>
                <c:pt idx="551">
                  <c:v>3.9653900021221489E-3</c:v>
                </c:pt>
                <c:pt idx="556">
                  <c:v>9.0497499986668117E-3</c:v>
                </c:pt>
                <c:pt idx="559">
                  <c:v>5.6588000006740913E-3</c:v>
                </c:pt>
                <c:pt idx="560">
                  <c:v>1.5047299966681749E-3</c:v>
                </c:pt>
                <c:pt idx="561">
                  <c:v>-1.6318299967679195E-3</c:v>
                </c:pt>
                <c:pt idx="566">
                  <c:v>1.9341100050951354E-3</c:v>
                </c:pt>
                <c:pt idx="568">
                  <c:v>5.7895900026778691E-3</c:v>
                </c:pt>
                <c:pt idx="570">
                  <c:v>9.8471200035419315E-3</c:v>
                </c:pt>
                <c:pt idx="571">
                  <c:v>6.9116500017116778E-3</c:v>
                </c:pt>
                <c:pt idx="572">
                  <c:v>2.0911649997287896E-2</c:v>
                </c:pt>
                <c:pt idx="573">
                  <c:v>4.0993460002937354E-2</c:v>
                </c:pt>
                <c:pt idx="574">
                  <c:v>-6.4151799961109646E-3</c:v>
                </c:pt>
                <c:pt idx="575">
                  <c:v>-3.3333699975628406E-3</c:v>
                </c:pt>
                <c:pt idx="580">
                  <c:v>7.7691800033790059E-3</c:v>
                </c:pt>
                <c:pt idx="594">
                  <c:v>8.1948799997917376E-3</c:v>
                </c:pt>
                <c:pt idx="596">
                  <c:v>2.4493380005878862E-2</c:v>
                </c:pt>
                <c:pt idx="598">
                  <c:v>9.855999996943865E-3</c:v>
                </c:pt>
                <c:pt idx="600">
                  <c:v>9.873919996607583E-3</c:v>
                </c:pt>
                <c:pt idx="610">
                  <c:v>1.5929060005873907E-2</c:v>
                </c:pt>
                <c:pt idx="611">
                  <c:v>9.9369500021566637E-3</c:v>
                </c:pt>
                <c:pt idx="616">
                  <c:v>1.3631090005219448E-2</c:v>
                </c:pt>
                <c:pt idx="619">
                  <c:v>4.0755200025159866E-3</c:v>
                </c:pt>
                <c:pt idx="660">
                  <c:v>1.6256850001809653E-2</c:v>
                </c:pt>
                <c:pt idx="662">
                  <c:v>1.3966399994387757E-2</c:v>
                </c:pt>
                <c:pt idx="664">
                  <c:v>1.4696189995447639E-2</c:v>
                </c:pt>
                <c:pt idx="665">
                  <c:v>1.1846645007608458E-2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3F7-41FC-B417-6A990AF1AC2E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6633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plus>
            <c:minus>
              <c:numRef>
                <c:f>'Active 1'!$D$21:$D$976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1'!$J$21:$J$976</c:f>
              <c:numCache>
                <c:formatCode>General</c:formatCode>
                <c:ptCount val="956"/>
                <c:pt idx="45">
                  <c:v>-3.5521220001101028E-2</c:v>
                </c:pt>
                <c:pt idx="103">
                  <c:v>-3.4254300000611693E-2</c:v>
                </c:pt>
                <c:pt idx="112">
                  <c:v>-2.7013869999791496E-2</c:v>
                </c:pt>
                <c:pt idx="127">
                  <c:v>-3.2355429997551255E-2</c:v>
                </c:pt>
                <c:pt idx="140">
                  <c:v>-2.777308999793604E-2</c:v>
                </c:pt>
                <c:pt idx="141">
                  <c:v>-2.7972180003416725E-2</c:v>
                </c:pt>
                <c:pt idx="150">
                  <c:v>-2.5586750001821201E-2</c:v>
                </c:pt>
                <c:pt idx="157">
                  <c:v>-2.2000274999300018E-2</c:v>
                </c:pt>
                <c:pt idx="158">
                  <c:v>-2.3418465003487654E-2</c:v>
                </c:pt>
                <c:pt idx="159">
                  <c:v>-2.6503659995796625E-2</c:v>
                </c:pt>
                <c:pt idx="161">
                  <c:v>-2.1112299997184891E-2</c:v>
                </c:pt>
                <c:pt idx="163">
                  <c:v>-1.9006365000677761E-2</c:v>
                </c:pt>
                <c:pt idx="164">
                  <c:v>-1.9488675003231037E-2</c:v>
                </c:pt>
                <c:pt idx="165">
                  <c:v>-2.3501839998061769E-2</c:v>
                </c:pt>
                <c:pt idx="167">
                  <c:v>-2.305476999754319E-2</c:v>
                </c:pt>
                <c:pt idx="168">
                  <c:v>-2.2088830002758186E-2</c:v>
                </c:pt>
                <c:pt idx="169">
                  <c:v>-1.7293855002208147E-2</c:v>
                </c:pt>
                <c:pt idx="174">
                  <c:v>-1.8704469999647699E-2</c:v>
                </c:pt>
                <c:pt idx="175">
                  <c:v>-1.8879139999626204E-2</c:v>
                </c:pt>
                <c:pt idx="177">
                  <c:v>-1.793321000150172E-2</c:v>
                </c:pt>
                <c:pt idx="178">
                  <c:v>-1.6139940002176445E-2</c:v>
                </c:pt>
                <c:pt idx="181">
                  <c:v>-1.6398394996940624E-2</c:v>
                </c:pt>
                <c:pt idx="183">
                  <c:v>-1.5965630002028774E-2</c:v>
                </c:pt>
                <c:pt idx="184">
                  <c:v>-1.5026635002868716E-2</c:v>
                </c:pt>
                <c:pt idx="187">
                  <c:v>-1.5775679996295366E-2</c:v>
                </c:pt>
                <c:pt idx="198">
                  <c:v>-3.9231955001014285E-2</c:v>
                </c:pt>
                <c:pt idx="202">
                  <c:v>-3.7691049998102244E-2</c:v>
                </c:pt>
                <c:pt idx="209">
                  <c:v>-1.2393524993967731E-2</c:v>
                </c:pt>
                <c:pt idx="210">
                  <c:v>-3.1078949992661364E-2</c:v>
                </c:pt>
                <c:pt idx="215">
                  <c:v>-3.1240520002029371E-2</c:v>
                </c:pt>
                <c:pt idx="223">
                  <c:v>-4.2711870002676733E-2</c:v>
                </c:pt>
                <c:pt idx="229">
                  <c:v>-1.1654749992885627E-2</c:v>
                </c:pt>
                <c:pt idx="232">
                  <c:v>-1.4282080002885778E-2</c:v>
                </c:pt>
                <c:pt idx="233">
                  <c:v>-1.085128999693552E-2</c:v>
                </c:pt>
                <c:pt idx="234">
                  <c:v>-1.0651289994711988E-2</c:v>
                </c:pt>
                <c:pt idx="237">
                  <c:v>-1.7326899978797883E-3</c:v>
                </c:pt>
                <c:pt idx="243">
                  <c:v>-1.099681000050623E-2</c:v>
                </c:pt>
                <c:pt idx="248">
                  <c:v>-3.4872600008384325E-3</c:v>
                </c:pt>
                <c:pt idx="250">
                  <c:v>-1.179539999429835E-2</c:v>
                </c:pt>
                <c:pt idx="262">
                  <c:v>-9.6216549936798401E-3</c:v>
                </c:pt>
                <c:pt idx="263">
                  <c:v>-6.55180500325514E-3</c:v>
                </c:pt>
                <c:pt idx="264">
                  <c:v>-6.0359249982866459E-3</c:v>
                </c:pt>
                <c:pt idx="265">
                  <c:v>-5.9659249964170158E-3</c:v>
                </c:pt>
                <c:pt idx="266">
                  <c:v>-5.6159249943448231E-3</c:v>
                </c:pt>
                <c:pt idx="267">
                  <c:v>-5.5259249929804355E-3</c:v>
                </c:pt>
                <c:pt idx="268">
                  <c:v>-7.5750200048787519E-3</c:v>
                </c:pt>
                <c:pt idx="269">
                  <c:v>-6.1800449984730221E-3</c:v>
                </c:pt>
                <c:pt idx="270">
                  <c:v>-7.0850699994480237E-3</c:v>
                </c:pt>
                <c:pt idx="271">
                  <c:v>-7.6290899960440584E-3</c:v>
                </c:pt>
                <c:pt idx="272">
                  <c:v>-8.1391399944550358E-3</c:v>
                </c:pt>
                <c:pt idx="273">
                  <c:v>-4.5881850019213744E-3</c:v>
                </c:pt>
                <c:pt idx="274">
                  <c:v>-6.0982350041740574E-3</c:v>
                </c:pt>
                <c:pt idx="275">
                  <c:v>-8.3050300017930567E-3</c:v>
                </c:pt>
                <c:pt idx="276">
                  <c:v>-9.3046199981472455E-3</c:v>
                </c:pt>
                <c:pt idx="281">
                  <c:v>-5.5606649984838441E-3</c:v>
                </c:pt>
                <c:pt idx="282">
                  <c:v>-5.3656899981433526E-3</c:v>
                </c:pt>
                <c:pt idx="289">
                  <c:v>-3.1325149975600652E-3</c:v>
                </c:pt>
                <c:pt idx="293">
                  <c:v>-4.5445400028256699E-3</c:v>
                </c:pt>
                <c:pt idx="294">
                  <c:v>-6.5708700058166869E-3</c:v>
                </c:pt>
                <c:pt idx="296">
                  <c:v>-4.1531800015945919E-3</c:v>
                </c:pt>
                <c:pt idx="298">
                  <c:v>-4.4833299980382435E-3</c:v>
                </c:pt>
                <c:pt idx="299">
                  <c:v>-7.3254399976576678E-3</c:v>
                </c:pt>
                <c:pt idx="300">
                  <c:v>-6.1254399988683872E-3</c:v>
                </c:pt>
                <c:pt idx="301">
                  <c:v>-5.825439999171067E-3</c:v>
                </c:pt>
                <c:pt idx="302">
                  <c:v>-4.196494999632705E-3</c:v>
                </c:pt>
                <c:pt idx="303">
                  <c:v>-4.8015199936344288E-3</c:v>
                </c:pt>
                <c:pt idx="304">
                  <c:v>-3.8505650009028614E-3</c:v>
                </c:pt>
                <c:pt idx="305">
                  <c:v>-4.8606150012346916E-3</c:v>
                </c:pt>
                <c:pt idx="308">
                  <c:v>-2.9567949968622997E-3</c:v>
                </c:pt>
                <c:pt idx="313">
                  <c:v>-2.612429998407606E-3</c:v>
                </c:pt>
                <c:pt idx="314">
                  <c:v>3.92847500188509E-3</c:v>
                </c:pt>
                <c:pt idx="317">
                  <c:v>-1.9515149979270063E-3</c:v>
                </c:pt>
                <c:pt idx="319">
                  <c:v>-3.4136999965994619E-3</c:v>
                </c:pt>
                <c:pt idx="320">
                  <c:v>-3.567769999790471E-3</c:v>
                </c:pt>
                <c:pt idx="321">
                  <c:v>-1.6872795000381302E-2</c:v>
                </c:pt>
                <c:pt idx="322">
                  <c:v>-1.7727950034895912E-3</c:v>
                </c:pt>
                <c:pt idx="325">
                  <c:v>-3.4958050018758513E-3</c:v>
                </c:pt>
                <c:pt idx="326">
                  <c:v>-4.1448499978287145E-3</c:v>
                </c:pt>
                <c:pt idx="328">
                  <c:v>-3.1058550011948682E-3</c:v>
                </c:pt>
                <c:pt idx="329">
                  <c:v>-3.880320000462234E-3</c:v>
                </c:pt>
                <c:pt idx="330">
                  <c:v>-2.156695001758635E-3</c:v>
                </c:pt>
                <c:pt idx="331">
                  <c:v>-1.3060100027360022E-3</c:v>
                </c:pt>
                <c:pt idx="334">
                  <c:v>-2.6125100048375316E-3</c:v>
                </c:pt>
                <c:pt idx="335">
                  <c:v>-6.1251000443007797E-4</c:v>
                </c:pt>
                <c:pt idx="336">
                  <c:v>3.8748999941162765E-4</c:v>
                </c:pt>
                <c:pt idx="338">
                  <c:v>-2.8254700009711087E-3</c:v>
                </c:pt>
                <c:pt idx="340">
                  <c:v>-2.7795399946626276E-3</c:v>
                </c:pt>
                <c:pt idx="341">
                  <c:v>-2.3795399974915199E-3</c:v>
                </c:pt>
                <c:pt idx="342">
                  <c:v>-2.9235600013635121E-3</c:v>
                </c:pt>
                <c:pt idx="344">
                  <c:v>-7.8456499613821507E-4</c:v>
                </c:pt>
                <c:pt idx="345">
                  <c:v>-3.0456500098807737E-4</c:v>
                </c:pt>
                <c:pt idx="346">
                  <c:v>-2.0115999941481277E-3</c:v>
                </c:pt>
                <c:pt idx="347">
                  <c:v>-1.6115999969770201E-3</c:v>
                </c:pt>
                <c:pt idx="348">
                  <c:v>-1.3115999972796999E-3</c:v>
                </c:pt>
                <c:pt idx="349">
                  <c:v>-1.6121000007842667E-3</c:v>
                </c:pt>
                <c:pt idx="351">
                  <c:v>-8.0000000161817297E-4</c:v>
                </c:pt>
                <c:pt idx="356">
                  <c:v>-1.317279995419085E-3</c:v>
                </c:pt>
                <c:pt idx="357">
                  <c:v>-6.1727999855065718E-4</c:v>
                </c:pt>
                <c:pt idx="359">
                  <c:v>-4.7020999772939831E-4</c:v>
                </c:pt>
                <c:pt idx="360">
                  <c:v>1.1232649994781241E-3</c:v>
                </c:pt>
                <c:pt idx="361">
                  <c:v>9.6639996627345681E-5</c:v>
                </c:pt>
                <c:pt idx="362">
                  <c:v>1.9664000137709081E-4</c:v>
                </c:pt>
                <c:pt idx="363">
                  <c:v>-1.1127000470878556E-4</c:v>
                </c:pt>
                <c:pt idx="370">
                  <c:v>-2.9896199994254857E-3</c:v>
                </c:pt>
                <c:pt idx="371">
                  <c:v>-2.2896199952811003E-3</c:v>
                </c:pt>
                <c:pt idx="372">
                  <c:v>1.3901249985792674E-3</c:v>
                </c:pt>
                <c:pt idx="373">
                  <c:v>4.6952500269981101E-4</c:v>
                </c:pt>
                <c:pt idx="376">
                  <c:v>-1.9403199985390529E-3</c:v>
                </c:pt>
                <c:pt idx="378">
                  <c:v>6.6510399992694147E-3</c:v>
                </c:pt>
                <c:pt idx="397">
                  <c:v>6.0511900010169484E-3</c:v>
                </c:pt>
                <c:pt idx="402">
                  <c:v>-7.2393000300507993E-4</c:v>
                </c:pt>
                <c:pt idx="403">
                  <c:v>1.7104500147979707E-4</c:v>
                </c:pt>
                <c:pt idx="404">
                  <c:v>2.8308449982432649E-3</c:v>
                </c:pt>
                <c:pt idx="405">
                  <c:v>2.2602500393986702E-4</c:v>
                </c:pt>
                <c:pt idx="411">
                  <c:v>-4.107460001250729E-3</c:v>
                </c:pt>
                <c:pt idx="412">
                  <c:v>-4.5684650031034835E-3</c:v>
                </c:pt>
                <c:pt idx="413">
                  <c:v>-2.7175100040039979E-3</c:v>
                </c:pt>
                <c:pt idx="414">
                  <c:v>1.2183699946035631E-3</c:v>
                </c:pt>
                <c:pt idx="415">
                  <c:v>8.0520500341663137E-4</c:v>
                </c:pt>
                <c:pt idx="416">
                  <c:v>-1.5538900042884052E-3</c:v>
                </c:pt>
                <c:pt idx="417">
                  <c:v>5.9706500178435817E-4</c:v>
                </c:pt>
                <c:pt idx="418">
                  <c:v>-1.8620299961185083E-3</c:v>
                </c:pt>
                <c:pt idx="420">
                  <c:v>1.1475499923108146E-4</c:v>
                </c:pt>
                <c:pt idx="421">
                  <c:v>-1.3902700011385605E-3</c:v>
                </c:pt>
                <c:pt idx="425">
                  <c:v>5.2297399961389601E-3</c:v>
                </c:pt>
                <c:pt idx="430">
                  <c:v>-4.5736449974356219E-3</c:v>
                </c:pt>
                <c:pt idx="431">
                  <c:v>-5.5176649984787218E-3</c:v>
                </c:pt>
                <c:pt idx="432">
                  <c:v>-1.049999991664663E-4</c:v>
                </c:pt>
                <c:pt idx="437">
                  <c:v>-2.0495200005825609E-3</c:v>
                </c:pt>
                <c:pt idx="438">
                  <c:v>-3.2677100025466643E-3</c:v>
                </c:pt>
                <c:pt idx="439">
                  <c:v>-1.6727350011933595E-3</c:v>
                </c:pt>
                <c:pt idx="454">
                  <c:v>-4.3656600028043613E-3</c:v>
                </c:pt>
                <c:pt idx="455">
                  <c:v>-6.7706850022659637E-3</c:v>
                </c:pt>
                <c:pt idx="456">
                  <c:v>-4.9147049940074794E-3</c:v>
                </c:pt>
                <c:pt idx="458">
                  <c:v>-6.087465000746306E-3</c:v>
                </c:pt>
                <c:pt idx="460">
                  <c:v>-1.3171800019335933E-3</c:v>
                </c:pt>
                <c:pt idx="492">
                  <c:v>-2.6002999948104843E-3</c:v>
                </c:pt>
                <c:pt idx="511">
                  <c:v>3.7712250050390139E-3</c:v>
                </c:pt>
                <c:pt idx="512">
                  <c:v>-6.7832000058842823E-4</c:v>
                </c:pt>
                <c:pt idx="515">
                  <c:v>3.4869399969466031E-3</c:v>
                </c:pt>
                <c:pt idx="516">
                  <c:v>4.8869399979594164E-3</c:v>
                </c:pt>
                <c:pt idx="517">
                  <c:v>4.9869400027091615E-3</c:v>
                </c:pt>
                <c:pt idx="520">
                  <c:v>3.4337800025241449E-3</c:v>
                </c:pt>
                <c:pt idx="521">
                  <c:v>4.2337800041423179E-3</c:v>
                </c:pt>
                <c:pt idx="523">
                  <c:v>3.7433300021803007E-3</c:v>
                </c:pt>
                <c:pt idx="524">
                  <c:v>4.343330001574941E-3</c:v>
                </c:pt>
                <c:pt idx="525">
                  <c:v>7.5251400048728101E-3</c:v>
                </c:pt>
                <c:pt idx="531">
                  <c:v>7.3932850064011291E-3</c:v>
                </c:pt>
                <c:pt idx="547">
                  <c:v>4.1367400044691749E-3</c:v>
                </c:pt>
                <c:pt idx="548">
                  <c:v>3.9644800053793006E-3</c:v>
                </c:pt>
                <c:pt idx="549">
                  <c:v>6.6281000035814941E-3</c:v>
                </c:pt>
                <c:pt idx="550">
                  <c:v>8.9281000036862679E-3</c:v>
                </c:pt>
                <c:pt idx="552">
                  <c:v>3.70126999769127E-3</c:v>
                </c:pt>
                <c:pt idx="553">
                  <c:v>4.5012699993094429E-3</c:v>
                </c:pt>
                <c:pt idx="554">
                  <c:v>4.95657000283245E-3</c:v>
                </c:pt>
                <c:pt idx="555">
                  <c:v>6.6974749934161082E-3</c:v>
                </c:pt>
                <c:pt idx="557">
                  <c:v>6.0705549985868856E-3</c:v>
                </c:pt>
                <c:pt idx="558">
                  <c:v>6.5705550005077384E-3</c:v>
                </c:pt>
                <c:pt idx="562">
                  <c:v>5.6140999950002879E-3</c:v>
                </c:pt>
                <c:pt idx="563">
                  <c:v>4.0090750044328161E-3</c:v>
                </c:pt>
                <c:pt idx="564">
                  <c:v>-4.7634999646106735E-4</c:v>
                </c:pt>
                <c:pt idx="565">
                  <c:v>-1.3668000028701499E-3</c:v>
                </c:pt>
                <c:pt idx="567">
                  <c:v>-2.1040999854449183E-4</c:v>
                </c:pt>
                <c:pt idx="578">
                  <c:v>9.090985004149843E-3</c:v>
                </c:pt>
                <c:pt idx="579">
                  <c:v>8.2896300009451807E-3</c:v>
                </c:pt>
                <c:pt idx="581">
                  <c:v>6.1612700010300614E-3</c:v>
                </c:pt>
                <c:pt idx="590">
                  <c:v>8.3085200021741912E-3</c:v>
                </c:pt>
                <c:pt idx="591">
                  <c:v>9.9821900003007613E-3</c:v>
                </c:pt>
                <c:pt idx="592">
                  <c:v>1.1714954998751637E-2</c:v>
                </c:pt>
                <c:pt idx="593">
                  <c:v>1.2601789996551815E-2</c:v>
                </c:pt>
                <c:pt idx="599">
                  <c:v>6.5770100045483559E-3</c:v>
                </c:pt>
                <c:pt idx="609">
                  <c:v>1.2319055000261869E-2</c:v>
                </c:pt>
                <c:pt idx="615">
                  <c:v>1.1619810000411235E-2</c:v>
                </c:pt>
                <c:pt idx="617">
                  <c:v>1.0510489999433048E-2</c:v>
                </c:pt>
                <c:pt idx="621">
                  <c:v>1.4335525003843941E-2</c:v>
                </c:pt>
                <c:pt idx="631">
                  <c:v>1.4837919996352866E-2</c:v>
                </c:pt>
                <c:pt idx="632">
                  <c:v>1.5919229997962248E-2</c:v>
                </c:pt>
                <c:pt idx="635">
                  <c:v>1.2674710000283085E-2</c:v>
                </c:pt>
                <c:pt idx="636">
                  <c:v>1.6415615005826112E-2</c:v>
                </c:pt>
                <c:pt idx="645">
                  <c:v>1.3977260001411196E-2</c:v>
                </c:pt>
                <c:pt idx="647">
                  <c:v>1.2569120000989642E-2</c:v>
                </c:pt>
                <c:pt idx="648">
                  <c:v>1.841002500441391E-2</c:v>
                </c:pt>
                <c:pt idx="649">
                  <c:v>1.7081785001209937E-2</c:v>
                </c:pt>
                <c:pt idx="650">
                  <c:v>1.4114550001977477E-2</c:v>
                </c:pt>
                <c:pt idx="655">
                  <c:v>1.7675695002253633E-2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3F7-41FC-B417-6A990AF1AC2E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plus>
            <c:minus>
              <c:numRef>
                <c:f>'Active 1'!$D$21:$D$976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1'!$K$21:$K$976</c:f>
              <c:numCache>
                <c:formatCode>General</c:formatCode>
                <c:ptCount val="956"/>
                <c:pt idx="137">
                  <c:v>-2.6273479998053517E-2</c:v>
                </c:pt>
                <c:pt idx="337">
                  <c:v>-3.1854699991527013E-3</c:v>
                </c:pt>
                <c:pt idx="339">
                  <c:v>-4.1295399933005683E-3</c:v>
                </c:pt>
                <c:pt idx="343">
                  <c:v>2.2916440000699367E-2</c:v>
                </c:pt>
                <c:pt idx="499">
                  <c:v>3.5682000452652574E-4</c:v>
                </c:pt>
                <c:pt idx="500">
                  <c:v>2.2395400010282174E-3</c:v>
                </c:pt>
                <c:pt idx="501">
                  <c:v>-1.9968399938079529E-3</c:v>
                </c:pt>
                <c:pt idx="504">
                  <c:v>-3.6917999386787415E-4</c:v>
                </c:pt>
                <c:pt idx="505">
                  <c:v>6.7717249985435046E-3</c:v>
                </c:pt>
                <c:pt idx="506">
                  <c:v>3.866700004437007E-3</c:v>
                </c:pt>
                <c:pt idx="507">
                  <c:v>1.1226799979340285E-3</c:v>
                </c:pt>
                <c:pt idx="508">
                  <c:v>5.2126299997325987E-3</c:v>
                </c:pt>
                <c:pt idx="509">
                  <c:v>5.10760500037577E-3</c:v>
                </c:pt>
                <c:pt idx="510">
                  <c:v>6.6635850016609766E-3</c:v>
                </c:pt>
                <c:pt idx="569">
                  <c:v>6.955759999982547E-3</c:v>
                </c:pt>
                <c:pt idx="576">
                  <c:v>7.8482600001734681E-3</c:v>
                </c:pt>
                <c:pt idx="577">
                  <c:v>8.4687700000358745E-3</c:v>
                </c:pt>
                <c:pt idx="582">
                  <c:v>1.0013135004555807E-2</c:v>
                </c:pt>
                <c:pt idx="583">
                  <c:v>1.0513134999200702E-2</c:v>
                </c:pt>
                <c:pt idx="584">
                  <c:v>7.6076099940109998E-3</c:v>
                </c:pt>
                <c:pt idx="585">
                  <c:v>8.6076099978527054E-3</c:v>
                </c:pt>
                <c:pt idx="586">
                  <c:v>9.4944450029288419E-3</c:v>
                </c:pt>
                <c:pt idx="587">
                  <c:v>7.3403749993303791E-3</c:v>
                </c:pt>
                <c:pt idx="588">
                  <c:v>7.7403750037774444E-3</c:v>
                </c:pt>
                <c:pt idx="589">
                  <c:v>9.9681150022661313E-3</c:v>
                </c:pt>
                <c:pt idx="595">
                  <c:v>1.0505635000299662E-2</c:v>
                </c:pt>
                <c:pt idx="597">
                  <c:v>1.0138810001080856E-2</c:v>
                </c:pt>
                <c:pt idx="601">
                  <c:v>1.0443769999255892E-2</c:v>
                </c:pt>
                <c:pt idx="602">
                  <c:v>1.1100454998086207E-2</c:v>
                </c:pt>
                <c:pt idx="603">
                  <c:v>1.2128194997785613E-2</c:v>
                </c:pt>
                <c:pt idx="604">
                  <c:v>1.141000500501832E-2</c:v>
                </c:pt>
                <c:pt idx="605">
                  <c:v>1.0484379999979865E-2</c:v>
                </c:pt>
                <c:pt idx="606">
                  <c:v>1.1196340004971717E-2</c:v>
                </c:pt>
                <c:pt idx="607">
                  <c:v>1.2313325001741759E-2</c:v>
                </c:pt>
                <c:pt idx="608">
                  <c:v>1.2383175002469216E-2</c:v>
                </c:pt>
                <c:pt idx="612">
                  <c:v>1.285939499939559E-2</c:v>
                </c:pt>
                <c:pt idx="613">
                  <c:v>1.1446230004366953E-2</c:v>
                </c:pt>
                <c:pt idx="614">
                  <c:v>1.1524219997227192E-2</c:v>
                </c:pt>
                <c:pt idx="618">
                  <c:v>1.2656419996346813E-2</c:v>
                </c:pt>
                <c:pt idx="620">
                  <c:v>9.859190002316609E-3</c:v>
                </c:pt>
                <c:pt idx="622">
                  <c:v>1.5119885007152334E-2</c:v>
                </c:pt>
                <c:pt idx="623">
                  <c:v>1.3870839997252915E-2</c:v>
                </c:pt>
                <c:pt idx="624">
                  <c:v>1.374260000011418E-2</c:v>
                </c:pt>
                <c:pt idx="625">
                  <c:v>1.359355500608217E-2</c:v>
                </c:pt>
                <c:pt idx="626">
                  <c:v>1.2234460002218839E-2</c:v>
                </c:pt>
                <c:pt idx="627">
                  <c:v>1.2352149999060202E-2</c:v>
                </c:pt>
                <c:pt idx="628">
                  <c:v>1.3581030005298089E-2</c:v>
                </c:pt>
                <c:pt idx="629">
                  <c:v>1.2054700004227925E-2</c:v>
                </c:pt>
                <c:pt idx="630">
                  <c:v>1.3082440003927331E-2</c:v>
                </c:pt>
                <c:pt idx="633">
                  <c:v>1.4858780006761663E-2</c:v>
                </c:pt>
                <c:pt idx="634">
                  <c:v>1.5458780006156303E-2</c:v>
                </c:pt>
                <c:pt idx="637">
                  <c:v>1.2792400004400406E-2</c:v>
                </c:pt>
                <c:pt idx="638">
                  <c:v>1.2088784998923074E-2</c:v>
                </c:pt>
                <c:pt idx="639">
                  <c:v>1.4216524999937974E-2</c:v>
                </c:pt>
                <c:pt idx="640">
                  <c:v>1.4226074999896809E-2</c:v>
                </c:pt>
                <c:pt idx="641">
                  <c:v>1.5259970001352485E-2</c:v>
                </c:pt>
                <c:pt idx="642">
                  <c:v>1.5559970001049805E-2</c:v>
                </c:pt>
                <c:pt idx="643">
                  <c:v>1.6059969995694701E-2</c:v>
                </c:pt>
                <c:pt idx="644">
                  <c:v>1.6908614998101257E-2</c:v>
                </c:pt>
                <c:pt idx="646">
                  <c:v>1.4713140000822023E-2</c:v>
                </c:pt>
                <c:pt idx="651">
                  <c:v>1.47331500047585E-2</c:v>
                </c:pt>
                <c:pt idx="652">
                  <c:v>1.6219985001953319E-2</c:v>
                </c:pt>
                <c:pt idx="653">
                  <c:v>1.3869759997760411E-2</c:v>
                </c:pt>
                <c:pt idx="654">
                  <c:v>1.4515689996187575E-2</c:v>
                </c:pt>
                <c:pt idx="656">
                  <c:v>1.5171580002061091E-2</c:v>
                </c:pt>
                <c:pt idx="657">
                  <c:v>1.5001870000560302E-2</c:v>
                </c:pt>
                <c:pt idx="658">
                  <c:v>1.6996845006360672E-2</c:v>
                </c:pt>
                <c:pt idx="659">
                  <c:v>1.6465489999973215E-2</c:v>
                </c:pt>
                <c:pt idx="661">
                  <c:v>1.6256850001809653E-2</c:v>
                </c:pt>
                <c:pt idx="663">
                  <c:v>1.3966399994387757E-2</c:v>
                </c:pt>
                <c:pt idx="666">
                  <c:v>1.7663270002231002E-2</c:v>
                </c:pt>
                <c:pt idx="667">
                  <c:v>1.6700559994205832E-2</c:v>
                </c:pt>
                <c:pt idx="668">
                  <c:v>1.7076279997127131E-2</c:v>
                </c:pt>
                <c:pt idx="669">
                  <c:v>1.5823350004211534E-2</c:v>
                </c:pt>
                <c:pt idx="670">
                  <c:v>1.6456115001346916E-2</c:v>
                </c:pt>
                <c:pt idx="671">
                  <c:v>1.5751089995319489E-2</c:v>
                </c:pt>
                <c:pt idx="672">
                  <c:v>1.7747475001669955E-2</c:v>
                </c:pt>
                <c:pt idx="673">
                  <c:v>1.8683355003304314E-2</c:v>
                </c:pt>
                <c:pt idx="674">
                  <c:v>1.6853410001203883E-2</c:v>
                </c:pt>
                <c:pt idx="675">
                  <c:v>1.632681000046432E-2</c:v>
                </c:pt>
                <c:pt idx="676">
                  <c:v>1.6088520002085716E-2</c:v>
                </c:pt>
                <c:pt idx="677">
                  <c:v>1.7178469999635126E-2</c:v>
                </c:pt>
                <c:pt idx="678">
                  <c:v>1.9578175000788178E-2</c:v>
                </c:pt>
                <c:pt idx="679">
                  <c:v>1.8201619997853413E-2</c:v>
                </c:pt>
                <c:pt idx="680">
                  <c:v>1.6151370000443421E-2</c:v>
                </c:pt>
                <c:pt idx="681">
                  <c:v>1.7212990002008155E-2</c:v>
                </c:pt>
                <c:pt idx="682">
                  <c:v>1.8010514999332372E-2</c:v>
                </c:pt>
                <c:pt idx="683">
                  <c:v>2.3404990002745762E-2</c:v>
                </c:pt>
                <c:pt idx="684">
                  <c:v>1.5447805002622772E-2</c:v>
                </c:pt>
                <c:pt idx="685">
                  <c:v>2.1255790001305286E-2</c:v>
                </c:pt>
                <c:pt idx="686">
                  <c:v>1.9493219995638356E-2</c:v>
                </c:pt>
                <c:pt idx="687">
                  <c:v>2.0050610000907909E-2</c:v>
                </c:pt>
                <c:pt idx="688">
                  <c:v>2.1603114997560624E-2</c:v>
                </c:pt>
                <c:pt idx="689">
                  <c:v>1.8111190038325731E-2</c:v>
                </c:pt>
                <c:pt idx="690">
                  <c:v>2.219702499860432E-2</c:v>
                </c:pt>
                <c:pt idx="691">
                  <c:v>2.2252504997595679E-2</c:v>
                </c:pt>
                <c:pt idx="692">
                  <c:v>2.343686499807518E-2</c:v>
                </c:pt>
                <c:pt idx="693">
                  <c:v>3.1973385004675947E-2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3F7-41FC-B417-6A990AF1AC2E}"/>
            </c:ext>
          </c:extLst>
        </c:ser>
        <c:ser>
          <c:idx val="2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plus>
            <c:minus>
              <c:numRef>
                <c:f>'Active 1'!$D$21:$D$976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1'!$L$21:$L$976</c:f>
              <c:numCache>
                <c:formatCode>General</c:formatCode>
                <c:ptCount val="9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3F7-41FC-B417-6A990AF1AC2E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plus>
            <c:minus>
              <c:numRef>
                <c:f>'Active 1'!$D$21:$D$976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1'!$M$21:$M$976</c:f>
              <c:numCache>
                <c:formatCode>General</c:formatCode>
                <c:ptCount val="9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3F7-41FC-B417-6A990AF1AC2E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plus>
            <c:minus>
              <c:numRef>
                <c:f>'Active 1'!$D$21:$D$976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1'!$N$21:$N$976</c:f>
              <c:numCache>
                <c:formatCode>General</c:formatCode>
                <c:ptCount val="9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3F7-41FC-B417-6A990AF1AC2E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1'!$O$21:$O$976</c:f>
              <c:numCache>
                <c:formatCode>General</c:formatCode>
                <c:ptCount val="956"/>
                <c:pt idx="0">
                  <c:v>-5.0885493853440093E-2</c:v>
                </c:pt>
                <c:pt idx="1">
                  <c:v>-4.9900323062778175E-2</c:v>
                </c:pt>
                <c:pt idx="2">
                  <c:v>-4.8422220716985348E-2</c:v>
                </c:pt>
                <c:pt idx="3">
                  <c:v>-4.727227786154653E-2</c:v>
                </c:pt>
                <c:pt idx="4">
                  <c:v>-4.597452477152842E-2</c:v>
                </c:pt>
                <c:pt idx="5">
                  <c:v>-4.4644232660314878E-2</c:v>
                </c:pt>
                <c:pt idx="6">
                  <c:v>-4.300205056934505E-2</c:v>
                </c:pt>
                <c:pt idx="7">
                  <c:v>-4.1852107713906232E-2</c:v>
                </c:pt>
                <c:pt idx="8">
                  <c:v>-4.0702164858467407E-2</c:v>
                </c:pt>
                <c:pt idx="9">
                  <c:v>-3.9388834577451487E-2</c:v>
                </c:pt>
                <c:pt idx="10">
                  <c:v>-3.8074811976835668E-2</c:v>
                </c:pt>
                <c:pt idx="11">
                  <c:v>-3.7851192746067013E-2</c:v>
                </c:pt>
                <c:pt idx="12">
                  <c:v>-3.7789922461475597E-2</c:v>
                </c:pt>
                <c:pt idx="13">
                  <c:v>-3.7788191662475837E-2</c:v>
                </c:pt>
                <c:pt idx="14">
                  <c:v>-3.7783345425276518E-2</c:v>
                </c:pt>
                <c:pt idx="15">
                  <c:v>-3.7781614626276765E-2</c:v>
                </c:pt>
                <c:pt idx="16">
                  <c:v>-3.7776768389077439E-2</c:v>
                </c:pt>
                <c:pt idx="17">
                  <c:v>-3.7581188102104854E-2</c:v>
                </c:pt>
                <c:pt idx="18">
                  <c:v>-3.7581188102104854E-2</c:v>
                </c:pt>
                <c:pt idx="19">
                  <c:v>-3.7580841942304904E-2</c:v>
                </c:pt>
                <c:pt idx="20">
                  <c:v>-3.7264105725349293E-2</c:v>
                </c:pt>
                <c:pt idx="21">
                  <c:v>-3.726237492634954E-2</c:v>
                </c:pt>
                <c:pt idx="22">
                  <c:v>-3.7226374307154586E-2</c:v>
                </c:pt>
                <c:pt idx="23">
                  <c:v>-3.7183796651760553E-2</c:v>
                </c:pt>
                <c:pt idx="24">
                  <c:v>-3.7170642579362395E-2</c:v>
                </c:pt>
                <c:pt idx="25">
                  <c:v>-3.6804059351213773E-2</c:v>
                </c:pt>
                <c:pt idx="26">
                  <c:v>-3.6803713191413824E-2</c:v>
                </c:pt>
                <c:pt idx="27">
                  <c:v>-3.6103778075911933E-2</c:v>
                </c:pt>
                <c:pt idx="28">
                  <c:v>-3.5590076932783932E-2</c:v>
                </c:pt>
                <c:pt idx="29">
                  <c:v>-3.5509767859195185E-2</c:v>
                </c:pt>
                <c:pt idx="30">
                  <c:v>-3.5509421699395236E-2</c:v>
                </c:pt>
                <c:pt idx="31">
                  <c:v>-3.4985681922068641E-2</c:v>
                </c:pt>
                <c:pt idx="32">
                  <c:v>-3.4543982017330555E-2</c:v>
                </c:pt>
                <c:pt idx="33">
                  <c:v>-3.4543635857530605E-2</c:v>
                </c:pt>
                <c:pt idx="34">
                  <c:v>-3.4461595984942105E-2</c:v>
                </c:pt>
                <c:pt idx="35">
                  <c:v>-3.3782430457437292E-2</c:v>
                </c:pt>
                <c:pt idx="36">
                  <c:v>-3.3782430457437292E-2</c:v>
                </c:pt>
                <c:pt idx="37">
                  <c:v>-3.3777584220237973E-2</c:v>
                </c:pt>
                <c:pt idx="38">
                  <c:v>-3.3733968085444085E-2</c:v>
                </c:pt>
                <c:pt idx="39">
                  <c:v>-3.3724967930645347E-2</c:v>
                </c:pt>
                <c:pt idx="40">
                  <c:v>-3.3201920472918658E-2</c:v>
                </c:pt>
                <c:pt idx="41">
                  <c:v>-3.2818721574372371E-2</c:v>
                </c:pt>
                <c:pt idx="42">
                  <c:v>-3.2586794508404876E-2</c:v>
                </c:pt>
                <c:pt idx="43">
                  <c:v>-3.2586448348604927E-2</c:v>
                </c:pt>
                <c:pt idx="44">
                  <c:v>-3.1669471038533452E-2</c:v>
                </c:pt>
                <c:pt idx="45">
                  <c:v>-3.1349619383378283E-2</c:v>
                </c:pt>
                <c:pt idx="46">
                  <c:v>-3.0250908178332279E-2</c:v>
                </c:pt>
                <c:pt idx="47">
                  <c:v>-3.0237754105934128E-2</c:v>
                </c:pt>
                <c:pt idx="48">
                  <c:v>-3.0181676218341988E-2</c:v>
                </c:pt>
                <c:pt idx="49">
                  <c:v>-3.0171983743943344E-2</c:v>
                </c:pt>
                <c:pt idx="50">
                  <c:v>-3.0150521836346353E-2</c:v>
                </c:pt>
                <c:pt idx="51">
                  <c:v>-3.0131136887549072E-2</c:v>
                </c:pt>
                <c:pt idx="52">
                  <c:v>-3.0104828742752755E-2</c:v>
                </c:pt>
                <c:pt idx="53">
                  <c:v>-3.0093059309554408E-2</c:v>
                </c:pt>
                <c:pt idx="54">
                  <c:v>-3.0029365906363334E-2</c:v>
                </c:pt>
                <c:pt idx="55">
                  <c:v>-2.9763515180000595E-2</c:v>
                </c:pt>
                <c:pt idx="56">
                  <c:v>-2.9566204094028249E-2</c:v>
                </c:pt>
                <c:pt idx="57">
                  <c:v>-2.95658579342283E-2</c:v>
                </c:pt>
                <c:pt idx="58">
                  <c:v>-2.953366507283281E-2</c:v>
                </c:pt>
                <c:pt idx="59">
                  <c:v>-2.9042118156901706E-2</c:v>
                </c:pt>
                <c:pt idx="60">
                  <c:v>-2.8992271145708695E-2</c:v>
                </c:pt>
                <c:pt idx="61">
                  <c:v>-2.8991924985908746E-2</c:v>
                </c:pt>
                <c:pt idx="62">
                  <c:v>-2.8920269907318788E-2</c:v>
                </c:pt>
                <c:pt idx="63">
                  <c:v>-2.8918885268118984E-2</c:v>
                </c:pt>
                <c:pt idx="64">
                  <c:v>-2.8914039030919658E-2</c:v>
                </c:pt>
                <c:pt idx="65">
                  <c:v>-2.8884269288123834E-2</c:v>
                </c:pt>
                <c:pt idx="66">
                  <c:v>-2.8879423050924509E-2</c:v>
                </c:pt>
                <c:pt idx="67">
                  <c:v>-2.8785959904937611E-2</c:v>
                </c:pt>
                <c:pt idx="68">
                  <c:v>-2.8781113667738292E-2</c:v>
                </c:pt>
                <c:pt idx="69">
                  <c:v>-2.8776267430538974E-2</c:v>
                </c:pt>
                <c:pt idx="70">
                  <c:v>-2.8767959595340134E-2</c:v>
                </c:pt>
                <c:pt idx="71">
                  <c:v>-2.8621187840160704E-2</c:v>
                </c:pt>
                <c:pt idx="72">
                  <c:v>-2.8524263096174292E-2</c:v>
                </c:pt>
                <c:pt idx="73">
                  <c:v>-2.8447415620585066E-2</c:v>
                </c:pt>
                <c:pt idx="74">
                  <c:v>-2.8442569383385741E-2</c:v>
                </c:pt>
                <c:pt idx="75">
                  <c:v>-2.8411415001390113E-2</c:v>
                </c:pt>
                <c:pt idx="76">
                  <c:v>-2.8403107166191273E-2</c:v>
                </c:pt>
                <c:pt idx="77">
                  <c:v>-2.8353952474598161E-2</c:v>
                </c:pt>
                <c:pt idx="78">
                  <c:v>-2.834079840220001E-2</c:v>
                </c:pt>
                <c:pt idx="79">
                  <c:v>-2.8314490257403693E-2</c:v>
                </c:pt>
                <c:pt idx="80">
                  <c:v>-2.8296489947806217E-2</c:v>
                </c:pt>
                <c:pt idx="81">
                  <c:v>-2.8216180874217477E-2</c:v>
                </c:pt>
                <c:pt idx="82">
                  <c:v>-2.8176718657023002E-2</c:v>
                </c:pt>
                <c:pt idx="83">
                  <c:v>-2.8171872419823683E-2</c:v>
                </c:pt>
                <c:pt idx="84">
                  <c:v>-2.8158718347425525E-2</c:v>
                </c:pt>
                <c:pt idx="85">
                  <c:v>-2.8145564275027374E-2</c:v>
                </c:pt>
                <c:pt idx="86">
                  <c:v>-2.805556272703999E-2</c:v>
                </c:pt>
                <c:pt idx="87">
                  <c:v>-2.762147833790083E-2</c:v>
                </c:pt>
                <c:pt idx="88">
                  <c:v>-2.7234471681555072E-2</c:v>
                </c:pt>
                <c:pt idx="89">
                  <c:v>-2.7092200003775012E-2</c:v>
                </c:pt>
                <c:pt idx="90">
                  <c:v>-2.7091853843975063E-2</c:v>
                </c:pt>
                <c:pt idx="91">
                  <c:v>-2.6577460381247163E-2</c:v>
                </c:pt>
                <c:pt idx="92">
                  <c:v>-2.5970642251932213E-2</c:v>
                </c:pt>
                <c:pt idx="93">
                  <c:v>-2.5970296092132264E-2</c:v>
                </c:pt>
                <c:pt idx="94">
                  <c:v>-2.4746967359103728E-2</c:v>
                </c:pt>
                <c:pt idx="95">
                  <c:v>-2.4714082178108339E-2</c:v>
                </c:pt>
                <c:pt idx="96">
                  <c:v>-2.2385119044034771E-2</c:v>
                </c:pt>
                <c:pt idx="97">
                  <c:v>-2.2368849533437048E-2</c:v>
                </c:pt>
                <c:pt idx="98">
                  <c:v>-2.2324541079043261E-2</c:v>
                </c:pt>
                <c:pt idx="99">
                  <c:v>-2.2298232934246945E-2</c:v>
                </c:pt>
                <c:pt idx="100">
                  <c:v>-2.0511356046897401E-2</c:v>
                </c:pt>
                <c:pt idx="101">
                  <c:v>-2.0501317412698807E-2</c:v>
                </c:pt>
                <c:pt idx="102">
                  <c:v>-2.0474663108102545E-2</c:v>
                </c:pt>
                <c:pt idx="103">
                  <c:v>-2.0474663108102545E-2</c:v>
                </c:pt>
                <c:pt idx="104">
                  <c:v>-2.0448354963306232E-2</c:v>
                </c:pt>
                <c:pt idx="105">
                  <c:v>-2.0448008803506279E-2</c:v>
                </c:pt>
                <c:pt idx="106">
                  <c:v>-2.0391584756114189E-2</c:v>
                </c:pt>
                <c:pt idx="107">
                  <c:v>-2.0391584756114189E-2</c:v>
                </c:pt>
                <c:pt idx="108">
                  <c:v>-2.0120195472952226E-2</c:v>
                </c:pt>
                <c:pt idx="109">
                  <c:v>-2.0120195472952226E-2</c:v>
                </c:pt>
                <c:pt idx="110">
                  <c:v>-2.0120195472952226E-2</c:v>
                </c:pt>
                <c:pt idx="111">
                  <c:v>-2.0120195472952226E-2</c:v>
                </c:pt>
                <c:pt idx="112">
                  <c:v>-2.0089041090956591E-2</c:v>
                </c:pt>
                <c:pt idx="113">
                  <c:v>-1.9975846836372459E-2</c:v>
                </c:pt>
                <c:pt idx="114">
                  <c:v>-1.9975846836372459E-2</c:v>
                </c:pt>
                <c:pt idx="115">
                  <c:v>-1.9949538691576146E-2</c:v>
                </c:pt>
                <c:pt idx="116">
                  <c:v>-1.9949538691576146E-2</c:v>
                </c:pt>
                <c:pt idx="117">
                  <c:v>-1.9916653510580758E-2</c:v>
                </c:pt>
                <c:pt idx="118">
                  <c:v>-1.9911807273381436E-2</c:v>
                </c:pt>
                <c:pt idx="119">
                  <c:v>-1.9911807273381436E-2</c:v>
                </c:pt>
                <c:pt idx="120">
                  <c:v>-1.9865768019987885E-2</c:v>
                </c:pt>
                <c:pt idx="121">
                  <c:v>-1.9849498509390169E-2</c:v>
                </c:pt>
                <c:pt idx="122">
                  <c:v>-1.9849498509390169E-2</c:v>
                </c:pt>
                <c:pt idx="123">
                  <c:v>-1.9846036911390655E-2</c:v>
                </c:pt>
                <c:pt idx="124">
                  <c:v>-1.9823190364593856E-2</c:v>
                </c:pt>
                <c:pt idx="125">
                  <c:v>-1.9823190364593856E-2</c:v>
                </c:pt>
                <c:pt idx="126">
                  <c:v>-1.9823190364593856E-2</c:v>
                </c:pt>
                <c:pt idx="127">
                  <c:v>-1.9427183553449363E-2</c:v>
                </c:pt>
                <c:pt idx="128">
                  <c:v>-1.9400875408653047E-2</c:v>
                </c:pt>
                <c:pt idx="129">
                  <c:v>-1.9331643448662752E-2</c:v>
                </c:pt>
                <c:pt idx="130">
                  <c:v>-1.9328181850663238E-2</c:v>
                </c:pt>
                <c:pt idx="131">
                  <c:v>-1.9328181850663238E-2</c:v>
                </c:pt>
                <c:pt idx="132">
                  <c:v>-1.9323335613463916E-2</c:v>
                </c:pt>
                <c:pt idx="133">
                  <c:v>-1.9280757958069883E-2</c:v>
                </c:pt>
                <c:pt idx="134">
                  <c:v>-1.9263103808272359E-2</c:v>
                </c:pt>
                <c:pt idx="135">
                  <c:v>-1.9263103808272359E-2</c:v>
                </c:pt>
                <c:pt idx="136">
                  <c:v>-1.8893405141924176E-2</c:v>
                </c:pt>
                <c:pt idx="137">
                  <c:v>-1.8869866275527475E-2</c:v>
                </c:pt>
                <c:pt idx="138">
                  <c:v>-1.8776749289340526E-2</c:v>
                </c:pt>
                <c:pt idx="139">
                  <c:v>-1.8776749289340526E-2</c:v>
                </c:pt>
                <c:pt idx="140">
                  <c:v>-1.8343011060001323E-2</c:v>
                </c:pt>
                <c:pt idx="141">
                  <c:v>-1.8267548223611898E-2</c:v>
                </c:pt>
                <c:pt idx="142">
                  <c:v>-1.8256471110013453E-2</c:v>
                </c:pt>
                <c:pt idx="143">
                  <c:v>-1.8256471110013453E-2</c:v>
                </c:pt>
                <c:pt idx="144">
                  <c:v>-1.8256124950213497E-2</c:v>
                </c:pt>
                <c:pt idx="145">
                  <c:v>-1.8239163120015875E-2</c:v>
                </c:pt>
                <c:pt idx="146">
                  <c:v>-1.8005159095248677E-2</c:v>
                </c:pt>
                <c:pt idx="147">
                  <c:v>-1.7663153212896611E-2</c:v>
                </c:pt>
                <c:pt idx="148">
                  <c:v>-1.7600844448905344E-2</c:v>
                </c:pt>
                <c:pt idx="149">
                  <c:v>-1.7600844448905344E-2</c:v>
                </c:pt>
                <c:pt idx="150">
                  <c:v>-1.7535766406514466E-2</c:v>
                </c:pt>
                <c:pt idx="151">
                  <c:v>-1.752538161251592E-2</c:v>
                </c:pt>
                <c:pt idx="152">
                  <c:v>-1.752538161251592E-2</c:v>
                </c:pt>
                <c:pt idx="153">
                  <c:v>-1.7521920014516405E-2</c:v>
                </c:pt>
                <c:pt idx="154">
                  <c:v>-1.7490765632520774E-2</c:v>
                </c:pt>
                <c:pt idx="155">
                  <c:v>-1.7490765632520774E-2</c:v>
                </c:pt>
                <c:pt idx="156">
                  <c:v>-1.6945563947597192E-2</c:v>
                </c:pt>
                <c:pt idx="157">
                  <c:v>-1.6945563947597192E-2</c:v>
                </c:pt>
                <c:pt idx="158">
                  <c:v>-1.6932409875199034E-2</c:v>
                </c:pt>
                <c:pt idx="159">
                  <c:v>-1.6503517883059149E-2</c:v>
                </c:pt>
                <c:pt idx="160">
                  <c:v>-1.6460940227665116E-2</c:v>
                </c:pt>
                <c:pt idx="161">
                  <c:v>-1.6459209428665359E-2</c:v>
                </c:pt>
                <c:pt idx="162">
                  <c:v>-1.6454363191466037E-2</c:v>
                </c:pt>
                <c:pt idx="163">
                  <c:v>-1.6385477391275695E-2</c:v>
                </c:pt>
                <c:pt idx="164">
                  <c:v>-1.6364015483678704E-2</c:v>
                </c:pt>
                <c:pt idx="165">
                  <c:v>-1.6352592210280303E-2</c:v>
                </c:pt>
                <c:pt idx="166">
                  <c:v>-1.6162550480106938E-2</c:v>
                </c:pt>
                <c:pt idx="167">
                  <c:v>-1.5872814727547549E-2</c:v>
                </c:pt>
                <c:pt idx="168">
                  <c:v>-1.5730196889967539E-2</c:v>
                </c:pt>
                <c:pt idx="169">
                  <c:v>-1.5728466090967782E-2</c:v>
                </c:pt>
                <c:pt idx="170">
                  <c:v>-1.5498962143599949E-2</c:v>
                </c:pt>
                <c:pt idx="171">
                  <c:v>-1.5498615983799998E-2</c:v>
                </c:pt>
                <c:pt idx="172">
                  <c:v>-1.5457422967605772E-2</c:v>
                </c:pt>
                <c:pt idx="173">
                  <c:v>-1.5457076807805821E-2</c:v>
                </c:pt>
                <c:pt idx="174">
                  <c:v>-1.5201264715641675E-2</c:v>
                </c:pt>
                <c:pt idx="175">
                  <c:v>-1.5154879302448177E-2</c:v>
                </c:pt>
                <c:pt idx="176">
                  <c:v>-1.5150379225048808E-2</c:v>
                </c:pt>
                <c:pt idx="177">
                  <c:v>-1.5150033065248857E-2</c:v>
                </c:pt>
                <c:pt idx="178">
                  <c:v>-1.5099493734455941E-2</c:v>
                </c:pt>
                <c:pt idx="179">
                  <c:v>-1.4902182648483597E-2</c:v>
                </c:pt>
                <c:pt idx="180">
                  <c:v>-1.4901836488683644E-2</c:v>
                </c:pt>
                <c:pt idx="181">
                  <c:v>-1.4583369472728281E-2</c:v>
                </c:pt>
                <c:pt idx="182">
                  <c:v>-1.4568484601330367E-2</c:v>
                </c:pt>
                <c:pt idx="183">
                  <c:v>-1.4567099962130563E-2</c:v>
                </c:pt>
                <c:pt idx="184">
                  <c:v>-1.456675380233061E-2</c:v>
                </c:pt>
                <c:pt idx="185">
                  <c:v>-1.456675380233061E-2</c:v>
                </c:pt>
                <c:pt idx="186">
                  <c:v>-1.4565369163130804E-2</c:v>
                </c:pt>
                <c:pt idx="187">
                  <c:v>-1.4563638364131047E-2</c:v>
                </c:pt>
                <c:pt idx="188">
                  <c:v>-1.4541484136934152E-2</c:v>
                </c:pt>
                <c:pt idx="189">
                  <c:v>-1.4541137977134201E-2</c:v>
                </c:pt>
                <c:pt idx="190">
                  <c:v>-1.4526253105736287E-2</c:v>
                </c:pt>
                <c:pt idx="191">
                  <c:v>-1.4521406868536967E-2</c:v>
                </c:pt>
                <c:pt idx="192">
                  <c:v>-1.4517945270537451E-2</c:v>
                </c:pt>
                <c:pt idx="193">
                  <c:v>-1.4485406249342012E-2</c:v>
                </c:pt>
                <c:pt idx="194">
                  <c:v>-1.4481944651342497E-2</c:v>
                </c:pt>
                <c:pt idx="195">
                  <c:v>-1.4477098414143177E-2</c:v>
                </c:pt>
                <c:pt idx="196">
                  <c:v>-1.447536761514342E-2</c:v>
                </c:pt>
                <c:pt idx="197">
                  <c:v>-1.447536761514342E-2</c:v>
                </c:pt>
                <c:pt idx="198">
                  <c:v>-1.447536761514342E-2</c:v>
                </c:pt>
                <c:pt idx="199">
                  <c:v>-1.447536761514342E-2</c:v>
                </c:pt>
                <c:pt idx="200">
                  <c:v>-1.447536761514342E-2</c:v>
                </c:pt>
                <c:pt idx="201">
                  <c:v>-1.4468790578944341E-2</c:v>
                </c:pt>
                <c:pt idx="202">
                  <c:v>-1.4468790578944341E-2</c:v>
                </c:pt>
                <c:pt idx="203">
                  <c:v>-1.4467405939744535E-2</c:v>
                </c:pt>
                <c:pt idx="204">
                  <c:v>-1.4445944032147544E-2</c:v>
                </c:pt>
                <c:pt idx="205">
                  <c:v>-1.4441097794948222E-2</c:v>
                </c:pt>
                <c:pt idx="206">
                  <c:v>-1.4166246913786746E-2</c:v>
                </c:pt>
                <c:pt idx="207">
                  <c:v>-1.4166246913786746E-2</c:v>
                </c:pt>
                <c:pt idx="208">
                  <c:v>-1.4166246913786746E-2</c:v>
                </c:pt>
                <c:pt idx="209">
                  <c:v>-1.3951281678016876E-2</c:v>
                </c:pt>
                <c:pt idx="210">
                  <c:v>-1.3921858095021E-2</c:v>
                </c:pt>
                <c:pt idx="211">
                  <c:v>-1.3746008916645649E-2</c:v>
                </c:pt>
                <c:pt idx="212">
                  <c:v>-1.3745662756845696E-2</c:v>
                </c:pt>
                <c:pt idx="213">
                  <c:v>-1.3397772157894457E-2</c:v>
                </c:pt>
                <c:pt idx="214">
                  <c:v>-1.3397772157894457E-2</c:v>
                </c:pt>
                <c:pt idx="215">
                  <c:v>-1.3397772157894457E-2</c:v>
                </c:pt>
                <c:pt idx="216">
                  <c:v>-1.3397772157894457E-2</c:v>
                </c:pt>
                <c:pt idx="217">
                  <c:v>-1.3397772157894457E-2</c:v>
                </c:pt>
                <c:pt idx="218">
                  <c:v>-1.3341694270302316E-2</c:v>
                </c:pt>
                <c:pt idx="219">
                  <c:v>-1.3341348110502367E-2</c:v>
                </c:pt>
                <c:pt idx="220">
                  <c:v>-1.3304309011907559E-2</c:v>
                </c:pt>
                <c:pt idx="221">
                  <c:v>-1.3304309011907559E-2</c:v>
                </c:pt>
                <c:pt idx="222">
                  <c:v>-1.3304309011907559E-2</c:v>
                </c:pt>
                <c:pt idx="223">
                  <c:v>-1.3304309011907559E-2</c:v>
                </c:pt>
                <c:pt idx="224">
                  <c:v>-1.3304309011907559E-2</c:v>
                </c:pt>
                <c:pt idx="225">
                  <c:v>-1.3304309011907559E-2</c:v>
                </c:pt>
                <c:pt idx="226">
                  <c:v>-1.3304309011907559E-2</c:v>
                </c:pt>
                <c:pt idx="227">
                  <c:v>-1.3028073491546275E-2</c:v>
                </c:pt>
                <c:pt idx="228">
                  <c:v>-1.3027727331746324E-2</c:v>
                </c:pt>
                <c:pt idx="229">
                  <c:v>-1.2827993127174319E-2</c:v>
                </c:pt>
                <c:pt idx="230">
                  <c:v>-1.2827993127174319E-2</c:v>
                </c:pt>
                <c:pt idx="231">
                  <c:v>-1.2819685291975483E-2</c:v>
                </c:pt>
                <c:pt idx="232">
                  <c:v>-1.2735914620387225E-2</c:v>
                </c:pt>
                <c:pt idx="233">
                  <c:v>-1.2236752188857189E-2</c:v>
                </c:pt>
                <c:pt idx="234">
                  <c:v>-1.2236752188857189E-2</c:v>
                </c:pt>
                <c:pt idx="235">
                  <c:v>-1.2223598116459032E-2</c:v>
                </c:pt>
                <c:pt idx="236">
                  <c:v>-1.2139827444870775E-2</c:v>
                </c:pt>
                <c:pt idx="237">
                  <c:v>-1.2139827444870775E-2</c:v>
                </c:pt>
                <c:pt idx="238">
                  <c:v>-1.2139827444870775E-2</c:v>
                </c:pt>
                <c:pt idx="239">
                  <c:v>-1.2139827444870775E-2</c:v>
                </c:pt>
                <c:pt idx="240">
                  <c:v>-1.2139827444870775E-2</c:v>
                </c:pt>
                <c:pt idx="241">
                  <c:v>-1.2131519609671938E-2</c:v>
                </c:pt>
                <c:pt idx="242">
                  <c:v>-1.2131519609671938E-2</c:v>
                </c:pt>
                <c:pt idx="243">
                  <c:v>-1.2131519609671938E-2</c:v>
                </c:pt>
                <c:pt idx="244">
                  <c:v>-1.2131519609671938E-2</c:v>
                </c:pt>
                <c:pt idx="245">
                  <c:v>-1.2131519609671938E-2</c:v>
                </c:pt>
                <c:pt idx="246">
                  <c:v>-1.2100365227676305E-2</c:v>
                </c:pt>
                <c:pt idx="247">
                  <c:v>-1.2100365227676305E-2</c:v>
                </c:pt>
                <c:pt idx="248">
                  <c:v>-1.2100365227676305E-2</c:v>
                </c:pt>
                <c:pt idx="249">
                  <c:v>-1.2100365227676305E-2</c:v>
                </c:pt>
                <c:pt idx="250">
                  <c:v>-1.2090672753277663E-2</c:v>
                </c:pt>
                <c:pt idx="251">
                  <c:v>-1.2051210536083195E-2</c:v>
                </c:pt>
                <c:pt idx="252">
                  <c:v>-1.1658665322938215E-2</c:v>
                </c:pt>
                <c:pt idx="253">
                  <c:v>-1.1635126456541516E-2</c:v>
                </c:pt>
                <c:pt idx="254">
                  <c:v>-1.1634780296741563E-2</c:v>
                </c:pt>
                <c:pt idx="255">
                  <c:v>-1.1579740888549277E-2</c:v>
                </c:pt>
                <c:pt idx="256">
                  <c:v>-1.1579740888549277E-2</c:v>
                </c:pt>
                <c:pt idx="257">
                  <c:v>-1.1509124289359175E-2</c:v>
                </c:pt>
                <c:pt idx="258">
                  <c:v>-1.1509124289359175E-2</c:v>
                </c:pt>
                <c:pt idx="259">
                  <c:v>-1.1481431505363057E-2</c:v>
                </c:pt>
                <c:pt idx="260">
                  <c:v>-1.1446815525367908E-2</c:v>
                </c:pt>
                <c:pt idx="261">
                  <c:v>-1.1039385440825014E-2</c:v>
                </c:pt>
                <c:pt idx="262">
                  <c:v>-1.1034539203625694E-2</c:v>
                </c:pt>
                <c:pt idx="263">
                  <c:v>-1.1024154409627149E-2</c:v>
                </c:pt>
                <c:pt idx="264">
                  <c:v>-1.1015846574428313E-2</c:v>
                </c:pt>
                <c:pt idx="265">
                  <c:v>-1.1015846574428313E-2</c:v>
                </c:pt>
                <c:pt idx="266">
                  <c:v>-1.1015846574428313E-2</c:v>
                </c:pt>
                <c:pt idx="267">
                  <c:v>-1.1015846574428313E-2</c:v>
                </c:pt>
                <c:pt idx="268">
                  <c:v>-1.1009269538229236E-2</c:v>
                </c:pt>
                <c:pt idx="269">
                  <c:v>-1.1007538739229479E-2</c:v>
                </c:pt>
                <c:pt idx="270">
                  <c:v>-1.100580794022972E-2</c:v>
                </c:pt>
                <c:pt idx="271">
                  <c:v>-1.1004423301029916E-2</c:v>
                </c:pt>
                <c:pt idx="272">
                  <c:v>-1.1000961703030401E-2</c:v>
                </c:pt>
                <c:pt idx="273">
                  <c:v>-1.0997846264830836E-2</c:v>
                </c:pt>
                <c:pt idx="274">
                  <c:v>-1.0994384666831322E-2</c:v>
                </c:pt>
                <c:pt idx="275">
                  <c:v>-1.0454721538706963E-2</c:v>
                </c:pt>
                <c:pt idx="276">
                  <c:v>-1.0344642722322391E-2</c:v>
                </c:pt>
                <c:pt idx="277">
                  <c:v>-1.0331488649924236E-2</c:v>
                </c:pt>
                <c:pt idx="278">
                  <c:v>-1.0300334267928602E-2</c:v>
                </c:pt>
                <c:pt idx="279">
                  <c:v>-1.0287180195530446E-2</c:v>
                </c:pt>
                <c:pt idx="280">
                  <c:v>-9.8960196215852718E-3</c:v>
                </c:pt>
                <c:pt idx="281">
                  <c:v>-9.8569035641907533E-3</c:v>
                </c:pt>
                <c:pt idx="282">
                  <c:v>-9.8551727651909962E-3</c:v>
                </c:pt>
                <c:pt idx="283">
                  <c:v>-9.830595419394442E-3</c:v>
                </c:pt>
                <c:pt idx="284">
                  <c:v>-9.8157105479965284E-3</c:v>
                </c:pt>
                <c:pt idx="285">
                  <c:v>-9.8108643107972064E-3</c:v>
                </c:pt>
                <c:pt idx="286">
                  <c:v>-9.7956332795993417E-3</c:v>
                </c:pt>
                <c:pt idx="287">
                  <c:v>-9.7745175318023018E-3</c:v>
                </c:pt>
                <c:pt idx="288">
                  <c:v>-9.7696712946029815E-3</c:v>
                </c:pt>
                <c:pt idx="289">
                  <c:v>-9.7288244382087059E-3</c:v>
                </c:pt>
                <c:pt idx="290">
                  <c:v>-9.70424709241215E-3</c:v>
                </c:pt>
                <c:pt idx="291">
                  <c:v>-9.2819321364713443E-3</c:v>
                </c:pt>
                <c:pt idx="292">
                  <c:v>-9.2442007182766319E-3</c:v>
                </c:pt>
                <c:pt idx="293">
                  <c:v>-9.2424699192768748E-3</c:v>
                </c:pt>
                <c:pt idx="294">
                  <c:v>-9.2196233724800777E-3</c:v>
                </c:pt>
                <c:pt idx="295">
                  <c:v>-9.198161464883085E-3</c:v>
                </c:pt>
                <c:pt idx="296">
                  <c:v>-9.198161464883085E-3</c:v>
                </c:pt>
                <c:pt idx="297">
                  <c:v>-9.1898536296842505E-3</c:v>
                </c:pt>
                <c:pt idx="298">
                  <c:v>-9.1877766708845406E-3</c:v>
                </c:pt>
                <c:pt idx="299">
                  <c:v>-9.1801611552856082E-3</c:v>
                </c:pt>
                <c:pt idx="300">
                  <c:v>-9.1801611552856082E-3</c:v>
                </c:pt>
                <c:pt idx="301">
                  <c:v>-9.1801611552856082E-3</c:v>
                </c:pt>
                <c:pt idx="302">
                  <c:v>-9.1763533974861429E-3</c:v>
                </c:pt>
                <c:pt idx="303">
                  <c:v>-9.174622598486384E-3</c:v>
                </c:pt>
                <c:pt idx="304">
                  <c:v>-9.1715071602868209E-3</c:v>
                </c:pt>
                <c:pt idx="305">
                  <c:v>-9.1680455622873067E-3</c:v>
                </c:pt>
                <c:pt idx="306">
                  <c:v>-9.1635454848879375E-3</c:v>
                </c:pt>
                <c:pt idx="307">
                  <c:v>-9.1621608456881314E-3</c:v>
                </c:pt>
                <c:pt idx="308">
                  <c:v>-9.155583809489054E-3</c:v>
                </c:pt>
                <c:pt idx="309">
                  <c:v>-9.1424297370908958E-3</c:v>
                </c:pt>
                <c:pt idx="310">
                  <c:v>-9.0309662815065191E-3</c:v>
                </c:pt>
                <c:pt idx="311">
                  <c:v>-8.8700019745290813E-3</c:v>
                </c:pt>
                <c:pt idx="312">
                  <c:v>-8.8696558147291285E-3</c:v>
                </c:pt>
                <c:pt idx="313">
                  <c:v>-8.5577658349728445E-3</c:v>
                </c:pt>
                <c:pt idx="314">
                  <c:v>-8.5511887987737671E-3</c:v>
                </c:pt>
                <c:pt idx="315">
                  <c:v>-8.518303617778375E-3</c:v>
                </c:pt>
                <c:pt idx="316">
                  <c:v>-8.4199942345921548E-3</c:v>
                </c:pt>
                <c:pt idx="317">
                  <c:v>-8.4134171983930774E-3</c:v>
                </c:pt>
                <c:pt idx="318">
                  <c:v>-8.059988042642614E-3</c:v>
                </c:pt>
                <c:pt idx="319">
                  <c:v>-8.0544494858433915E-3</c:v>
                </c:pt>
                <c:pt idx="320">
                  <c:v>-8.0496032486440695E-3</c:v>
                </c:pt>
                <c:pt idx="321">
                  <c:v>-8.0478724496443124E-3</c:v>
                </c:pt>
                <c:pt idx="322">
                  <c:v>-8.0478724496443124E-3</c:v>
                </c:pt>
                <c:pt idx="323">
                  <c:v>-8.0025255158506677E-3</c:v>
                </c:pt>
                <c:pt idx="324">
                  <c:v>-8.0021793560507166E-3</c:v>
                </c:pt>
                <c:pt idx="325">
                  <c:v>-7.9779481700541135E-3</c:v>
                </c:pt>
                <c:pt idx="326">
                  <c:v>-7.9748327318545503E-3</c:v>
                </c:pt>
                <c:pt idx="327">
                  <c:v>-7.9744865720545975E-3</c:v>
                </c:pt>
                <c:pt idx="328">
                  <c:v>-7.9744865720545975E-3</c:v>
                </c:pt>
                <c:pt idx="329">
                  <c:v>-7.8730617506688142E-3</c:v>
                </c:pt>
                <c:pt idx="330">
                  <c:v>-7.7778678056821572E-3</c:v>
                </c:pt>
                <c:pt idx="331">
                  <c:v>-7.3406679783434362E-3</c:v>
                </c:pt>
                <c:pt idx="332">
                  <c:v>-7.2652051419540131E-3</c:v>
                </c:pt>
                <c:pt idx="333">
                  <c:v>-7.1980501407634253E-3</c:v>
                </c:pt>
                <c:pt idx="334">
                  <c:v>-6.8906602384065097E-3</c:v>
                </c:pt>
                <c:pt idx="335">
                  <c:v>-6.8906602384065097E-3</c:v>
                </c:pt>
                <c:pt idx="336">
                  <c:v>-6.8906602384065097E-3</c:v>
                </c:pt>
                <c:pt idx="337">
                  <c:v>-6.8241975568158258E-3</c:v>
                </c:pt>
                <c:pt idx="338">
                  <c:v>-6.8241975568158258E-3</c:v>
                </c:pt>
                <c:pt idx="339">
                  <c:v>-6.8193513196165047E-3</c:v>
                </c:pt>
                <c:pt idx="340">
                  <c:v>-6.8193513196165047E-3</c:v>
                </c:pt>
                <c:pt idx="341">
                  <c:v>-6.8193513196165047E-3</c:v>
                </c:pt>
                <c:pt idx="342">
                  <c:v>-6.8179666804166986E-3</c:v>
                </c:pt>
                <c:pt idx="343">
                  <c:v>-6.8179666804166986E-3</c:v>
                </c:pt>
                <c:pt idx="344">
                  <c:v>-6.8176205206167476E-3</c:v>
                </c:pt>
                <c:pt idx="345">
                  <c:v>-6.8176205206167476E-3</c:v>
                </c:pt>
                <c:pt idx="346">
                  <c:v>-6.8151974020170874E-3</c:v>
                </c:pt>
                <c:pt idx="347">
                  <c:v>-6.8151974020170874E-3</c:v>
                </c:pt>
                <c:pt idx="348">
                  <c:v>-6.8151974020170874E-3</c:v>
                </c:pt>
                <c:pt idx="349">
                  <c:v>-6.780581422021939E-3</c:v>
                </c:pt>
                <c:pt idx="350">
                  <c:v>-6.6739642036368826E-3</c:v>
                </c:pt>
                <c:pt idx="351">
                  <c:v>-6.2336489380985984E-3</c:v>
                </c:pt>
                <c:pt idx="352">
                  <c:v>-6.2336489380985984E-3</c:v>
                </c:pt>
                <c:pt idx="353">
                  <c:v>-6.1876096847050515E-3</c:v>
                </c:pt>
                <c:pt idx="354">
                  <c:v>-6.1782633701063612E-3</c:v>
                </c:pt>
                <c:pt idx="355">
                  <c:v>-6.1779172103064101E-3</c:v>
                </c:pt>
                <c:pt idx="356">
                  <c:v>-6.1450320293110188E-3</c:v>
                </c:pt>
                <c:pt idx="357">
                  <c:v>-6.1450320293110188E-3</c:v>
                </c:pt>
                <c:pt idx="358">
                  <c:v>-6.1007235749172299E-3</c:v>
                </c:pt>
                <c:pt idx="359">
                  <c:v>-5.6652545465782659E-3</c:v>
                </c:pt>
                <c:pt idx="360">
                  <c:v>-5.5596758075930636E-3</c:v>
                </c:pt>
                <c:pt idx="361">
                  <c:v>-5.4471738726088329E-3</c:v>
                </c:pt>
                <c:pt idx="362">
                  <c:v>-5.4471738726088329E-3</c:v>
                </c:pt>
                <c:pt idx="363">
                  <c:v>-5.038012989066182E-3</c:v>
                </c:pt>
                <c:pt idx="364">
                  <c:v>-4.9985507718717133E-3</c:v>
                </c:pt>
                <c:pt idx="365">
                  <c:v>-4.914780100283454E-3</c:v>
                </c:pt>
                <c:pt idx="366">
                  <c:v>-4.9099338630841337E-3</c:v>
                </c:pt>
                <c:pt idx="367">
                  <c:v>-4.8902027544868989E-3</c:v>
                </c:pt>
                <c:pt idx="368">
                  <c:v>-4.8770486820887433E-3</c:v>
                </c:pt>
                <c:pt idx="369">
                  <c:v>-4.8704716458896642E-3</c:v>
                </c:pt>
                <c:pt idx="370">
                  <c:v>-4.4599261231472072E-3</c:v>
                </c:pt>
                <c:pt idx="371">
                  <c:v>-4.4599261231472072E-3</c:v>
                </c:pt>
                <c:pt idx="372">
                  <c:v>-3.8191843334370156E-3</c:v>
                </c:pt>
                <c:pt idx="373">
                  <c:v>-3.7776451574428379E-3</c:v>
                </c:pt>
                <c:pt idx="374">
                  <c:v>-3.7717604408436627E-3</c:v>
                </c:pt>
                <c:pt idx="375">
                  <c:v>-3.7257211874501157E-3</c:v>
                </c:pt>
                <c:pt idx="376">
                  <c:v>-3.7191441512510375E-3</c:v>
                </c:pt>
                <c:pt idx="377">
                  <c:v>-3.6945668054544824E-3</c:v>
                </c:pt>
                <c:pt idx="378">
                  <c:v>-3.6748356968572477E-3</c:v>
                </c:pt>
                <c:pt idx="379">
                  <c:v>-3.6502583510606926E-3</c:v>
                </c:pt>
                <c:pt idx="380">
                  <c:v>-3.2296741941196428E-3</c:v>
                </c:pt>
                <c:pt idx="381">
                  <c:v>-2.643279493001833E-3</c:v>
                </c:pt>
                <c:pt idx="382">
                  <c:v>-2.5235082022186206E-3</c:v>
                </c:pt>
                <c:pt idx="383">
                  <c:v>-2.4743535106255105E-3</c:v>
                </c:pt>
                <c:pt idx="384">
                  <c:v>-2.4743535106255105E-3</c:v>
                </c:pt>
                <c:pt idx="385">
                  <c:v>-2.4677764744264323E-3</c:v>
                </c:pt>
                <c:pt idx="386">
                  <c:v>-2.4480453658291979E-3</c:v>
                </c:pt>
                <c:pt idx="387">
                  <c:v>-2.4431991286298768E-3</c:v>
                </c:pt>
                <c:pt idx="388">
                  <c:v>-2.4300450562317207E-3</c:v>
                </c:pt>
                <c:pt idx="389">
                  <c:v>-2.4234680200326424E-3</c:v>
                </c:pt>
                <c:pt idx="390">
                  <c:v>-2.0651926270828591E-3</c:v>
                </c:pt>
                <c:pt idx="391">
                  <c:v>-2.0208841726890693E-3</c:v>
                </c:pt>
                <c:pt idx="392">
                  <c:v>-1.9059591191051776E-3</c:v>
                </c:pt>
                <c:pt idx="393">
                  <c:v>-1.9028436809056144E-3</c:v>
                </c:pt>
                <c:pt idx="394">
                  <c:v>-1.8976512839063422E-3</c:v>
                </c:pt>
                <c:pt idx="395">
                  <c:v>-1.8976512839063422E-3</c:v>
                </c:pt>
                <c:pt idx="396">
                  <c:v>-1.8748047371095443E-3</c:v>
                </c:pt>
                <c:pt idx="397">
                  <c:v>-1.6082616911469042E-3</c:v>
                </c:pt>
                <c:pt idx="398">
                  <c:v>-1.4147583629740253E-3</c:v>
                </c:pt>
                <c:pt idx="399">
                  <c:v>-1.3687191095804784E-3</c:v>
                </c:pt>
                <c:pt idx="400">
                  <c:v>-1.3524495989827587E-3</c:v>
                </c:pt>
                <c:pt idx="401">
                  <c:v>-1.2932562731910562E-3</c:v>
                </c:pt>
                <c:pt idx="402">
                  <c:v>-8.3840229605480938E-4</c:v>
                </c:pt>
                <c:pt idx="403">
                  <c:v>-8.366714970550514E-4</c:v>
                </c:pt>
                <c:pt idx="404">
                  <c:v>-8.2282510505699274E-4</c:v>
                </c:pt>
                <c:pt idx="405">
                  <c:v>-7.6605489786494944E-4</c:v>
                </c:pt>
                <c:pt idx="406">
                  <c:v>-6.8886126247576923E-4</c:v>
                </c:pt>
                <c:pt idx="407">
                  <c:v>-6.6428391667921419E-4</c:v>
                </c:pt>
                <c:pt idx="408">
                  <c:v>-1.1527447395616452E-4</c:v>
                </c:pt>
                <c:pt idx="409">
                  <c:v>-7.788921556140492E-5</c:v>
                </c:pt>
                <c:pt idx="410">
                  <c:v>-7.3042978362083781E-5</c:v>
                </c:pt>
                <c:pt idx="411">
                  <c:v>3.7523396257508473E-4</c:v>
                </c:pt>
                <c:pt idx="412">
                  <c:v>3.7558012237503581E-4</c:v>
                </c:pt>
                <c:pt idx="413">
                  <c:v>3.7869556057459983E-4</c:v>
                </c:pt>
                <c:pt idx="414">
                  <c:v>3.870033957734352E-4</c:v>
                </c:pt>
                <c:pt idx="415">
                  <c:v>3.9842666917183373E-4</c:v>
                </c:pt>
                <c:pt idx="416">
                  <c:v>4.0500370537091199E-4</c:v>
                </c:pt>
                <c:pt idx="417">
                  <c:v>4.0811914357047514E-4</c:v>
                </c:pt>
                <c:pt idx="418">
                  <c:v>4.146961797695534E-4</c:v>
                </c:pt>
                <c:pt idx="419">
                  <c:v>4.2023473656877756E-4</c:v>
                </c:pt>
                <c:pt idx="420">
                  <c:v>4.2958105116746702E-4</c:v>
                </c:pt>
                <c:pt idx="421">
                  <c:v>4.3131185016722501E-4</c:v>
                </c:pt>
                <c:pt idx="422">
                  <c:v>4.6454319096256649E-4</c:v>
                </c:pt>
                <c:pt idx="423">
                  <c:v>5.4450610475135879E-4</c:v>
                </c:pt>
                <c:pt idx="424">
                  <c:v>5.5592937814975818E-4</c:v>
                </c:pt>
                <c:pt idx="425">
                  <c:v>5.6908345054791382E-4</c:v>
                </c:pt>
                <c:pt idx="426">
                  <c:v>9.519361892942526E-4</c:v>
                </c:pt>
                <c:pt idx="427">
                  <c:v>9.6509026169240911E-4</c:v>
                </c:pt>
                <c:pt idx="428">
                  <c:v>9.7166729789148736E-4</c:v>
                </c:pt>
                <c:pt idx="429">
                  <c:v>1.0045524788868778E-3</c:v>
                </c:pt>
                <c:pt idx="430">
                  <c:v>1.011129515085956E-3</c:v>
                </c:pt>
                <c:pt idx="431">
                  <c:v>1.0125141542857621E-3</c:v>
                </c:pt>
                <c:pt idx="432">
                  <c:v>1.0357068608825111E-3</c:v>
                </c:pt>
                <c:pt idx="433">
                  <c:v>1.0374376598822682E-3</c:v>
                </c:pt>
                <c:pt idx="434">
                  <c:v>1.0422838970815893E-3</c:v>
                </c:pt>
                <c:pt idx="435">
                  <c:v>1.0422838970815893E-3</c:v>
                </c:pt>
                <c:pt idx="436">
                  <c:v>1.0620150056788241E-3</c:v>
                </c:pt>
                <c:pt idx="437">
                  <c:v>1.0717074800774655E-3</c:v>
                </c:pt>
                <c:pt idx="438">
                  <c:v>1.0848615524756211E-3</c:v>
                </c:pt>
                <c:pt idx="439">
                  <c:v>1.0865923514753791E-3</c:v>
                </c:pt>
                <c:pt idx="440">
                  <c:v>1.0980156248737777E-3</c:v>
                </c:pt>
                <c:pt idx="441">
                  <c:v>1.0980156248737777E-3</c:v>
                </c:pt>
                <c:pt idx="442">
                  <c:v>1.0980156248737777E-3</c:v>
                </c:pt>
                <c:pt idx="443">
                  <c:v>1.0980156248737777E-3</c:v>
                </c:pt>
                <c:pt idx="444">
                  <c:v>1.0997464238735356E-3</c:v>
                </c:pt>
                <c:pt idx="445">
                  <c:v>1.1225929706703327E-3</c:v>
                </c:pt>
                <c:pt idx="446">
                  <c:v>1.1932095698604355E-3</c:v>
                </c:pt>
                <c:pt idx="447">
                  <c:v>1.5760623086067734E-3</c:v>
                </c:pt>
                <c:pt idx="448">
                  <c:v>1.6023704534030864E-3</c:v>
                </c:pt>
                <c:pt idx="449">
                  <c:v>1.6041012524028436E-3</c:v>
                </c:pt>
                <c:pt idx="450">
                  <c:v>1.6072166906024067E-3</c:v>
                </c:pt>
                <c:pt idx="451">
                  <c:v>1.6234862012001264E-3</c:v>
                </c:pt>
                <c:pt idx="452">
                  <c:v>1.6238323610000775E-3</c:v>
                </c:pt>
                <c:pt idx="453">
                  <c:v>1.6317940363989626E-3</c:v>
                </c:pt>
                <c:pt idx="454">
                  <c:v>1.6352556343984768E-3</c:v>
                </c:pt>
                <c:pt idx="455">
                  <c:v>1.636986433398234E-3</c:v>
                </c:pt>
                <c:pt idx="456">
                  <c:v>1.63837107259804E-3</c:v>
                </c:pt>
                <c:pt idx="457">
                  <c:v>1.6581021811952739E-3</c:v>
                </c:pt>
                <c:pt idx="458">
                  <c:v>1.690987362190666E-3</c:v>
                </c:pt>
                <c:pt idx="459">
                  <c:v>2.121610153330308E-3</c:v>
                </c:pt>
                <c:pt idx="460">
                  <c:v>2.1558799735255044E-3</c:v>
                </c:pt>
                <c:pt idx="461">
                  <c:v>2.2084962631181305E-3</c:v>
                </c:pt>
                <c:pt idx="462">
                  <c:v>2.2528047175119203E-3</c:v>
                </c:pt>
                <c:pt idx="463">
                  <c:v>2.3068056463043506E-3</c:v>
                </c:pt>
                <c:pt idx="464">
                  <c:v>2.3068056463043506E-3</c:v>
                </c:pt>
                <c:pt idx="465">
                  <c:v>2.3068056463043506E-3</c:v>
                </c:pt>
                <c:pt idx="466">
                  <c:v>2.3068056463043506E-3</c:v>
                </c:pt>
                <c:pt idx="467">
                  <c:v>2.3102672443038666E-3</c:v>
                </c:pt>
                <c:pt idx="468">
                  <c:v>2.3102672443038666E-3</c:v>
                </c:pt>
                <c:pt idx="469">
                  <c:v>2.3102672443038666E-3</c:v>
                </c:pt>
                <c:pt idx="470">
                  <c:v>2.3102672443038666E-3</c:v>
                </c:pt>
                <c:pt idx="471">
                  <c:v>2.3102672443038666E-3</c:v>
                </c:pt>
                <c:pt idx="472">
                  <c:v>2.3151134815031869E-3</c:v>
                </c:pt>
                <c:pt idx="473">
                  <c:v>2.3151134815031869E-3</c:v>
                </c:pt>
                <c:pt idx="474">
                  <c:v>2.3151134815031869E-3</c:v>
                </c:pt>
                <c:pt idx="475">
                  <c:v>2.3151134815031869E-3</c:v>
                </c:pt>
                <c:pt idx="476">
                  <c:v>2.3511141006981404E-3</c:v>
                </c:pt>
                <c:pt idx="477">
                  <c:v>2.7800060928380253E-3</c:v>
                </c:pt>
                <c:pt idx="478">
                  <c:v>2.8063142376343383E-3</c:v>
                </c:pt>
                <c:pt idx="479">
                  <c:v>2.8128912738334174E-3</c:v>
                </c:pt>
                <c:pt idx="480">
                  <c:v>2.8243145472318151E-3</c:v>
                </c:pt>
                <c:pt idx="481">
                  <c:v>2.8260453462315722E-3</c:v>
                </c:pt>
                <c:pt idx="482">
                  <c:v>2.8391994186297287E-3</c:v>
                </c:pt>
                <c:pt idx="483">
                  <c:v>2.8391994186297287E-3</c:v>
                </c:pt>
                <c:pt idx="484">
                  <c:v>2.8440456558290507E-3</c:v>
                </c:pt>
                <c:pt idx="485">
                  <c:v>2.8440456558290507E-3</c:v>
                </c:pt>
                <c:pt idx="486">
                  <c:v>2.8440456558290507E-3</c:v>
                </c:pt>
                <c:pt idx="487">
                  <c:v>2.8440456558290507E-3</c:v>
                </c:pt>
                <c:pt idx="488">
                  <c:v>2.8440456558290507E-3</c:v>
                </c:pt>
                <c:pt idx="489">
                  <c:v>3.3646699949560783E-3</c:v>
                </c:pt>
                <c:pt idx="490">
                  <c:v>3.3646699949560783E-3</c:v>
                </c:pt>
                <c:pt idx="491">
                  <c:v>3.3760932683544777E-3</c:v>
                </c:pt>
                <c:pt idx="492">
                  <c:v>3.4795950485399692E-3</c:v>
                </c:pt>
                <c:pt idx="493">
                  <c:v>3.4795950485399692E-3</c:v>
                </c:pt>
                <c:pt idx="494">
                  <c:v>3.4861720847390483E-3</c:v>
                </c:pt>
                <c:pt idx="495">
                  <c:v>3.4879028837388054E-3</c:v>
                </c:pt>
                <c:pt idx="496">
                  <c:v>3.4927491209381257E-3</c:v>
                </c:pt>
                <c:pt idx="497">
                  <c:v>3.523903502933759E-3</c:v>
                </c:pt>
                <c:pt idx="498">
                  <c:v>3.5616349211284714E-3</c:v>
                </c:pt>
                <c:pt idx="499">
                  <c:v>3.9559109332732087E-3</c:v>
                </c:pt>
                <c:pt idx="500">
                  <c:v>4.0445278420607883E-3</c:v>
                </c:pt>
                <c:pt idx="501">
                  <c:v>4.0708359868570996E-3</c:v>
                </c:pt>
                <c:pt idx="502">
                  <c:v>4.1282985136490459E-3</c:v>
                </c:pt>
                <c:pt idx="503">
                  <c:v>4.2020305510387119E-3</c:v>
                </c:pt>
                <c:pt idx="504">
                  <c:v>5.7559418930209112E-3</c:v>
                </c:pt>
                <c:pt idx="505">
                  <c:v>5.7625189292199903E-3</c:v>
                </c:pt>
                <c:pt idx="506">
                  <c:v>5.7642497282197475E-3</c:v>
                </c:pt>
                <c:pt idx="507">
                  <c:v>5.7656343674195535E-3</c:v>
                </c:pt>
                <c:pt idx="508">
                  <c:v>5.7690959654190677E-3</c:v>
                </c:pt>
                <c:pt idx="509">
                  <c:v>5.7708267644188248E-3</c:v>
                </c:pt>
                <c:pt idx="510">
                  <c:v>5.7722114036186309E-3</c:v>
                </c:pt>
                <c:pt idx="511">
                  <c:v>5.7971349092151379E-3</c:v>
                </c:pt>
                <c:pt idx="512">
                  <c:v>5.8348663274098503E-3</c:v>
                </c:pt>
                <c:pt idx="513">
                  <c:v>5.8923288542017949E-3</c:v>
                </c:pt>
                <c:pt idx="514">
                  <c:v>5.8923288542017949E-3</c:v>
                </c:pt>
                <c:pt idx="515">
                  <c:v>6.3014897377444458E-3</c:v>
                </c:pt>
                <c:pt idx="516">
                  <c:v>6.3014897377444458E-3</c:v>
                </c:pt>
                <c:pt idx="517">
                  <c:v>6.3014897377444458E-3</c:v>
                </c:pt>
                <c:pt idx="518">
                  <c:v>6.3194900473419226E-3</c:v>
                </c:pt>
                <c:pt idx="519">
                  <c:v>6.3194900473419226E-3</c:v>
                </c:pt>
                <c:pt idx="520">
                  <c:v>6.3817988113331909E-3</c:v>
                </c:pt>
                <c:pt idx="521">
                  <c:v>6.3817988113331909E-3</c:v>
                </c:pt>
                <c:pt idx="522">
                  <c:v>6.3901066465320254E-3</c:v>
                </c:pt>
                <c:pt idx="523">
                  <c:v>6.4129531933288242E-3</c:v>
                </c:pt>
                <c:pt idx="524">
                  <c:v>6.4129531933288242E-3</c:v>
                </c:pt>
                <c:pt idx="525">
                  <c:v>6.426107265726979E-3</c:v>
                </c:pt>
                <c:pt idx="526">
                  <c:v>6.4295688637264949E-3</c:v>
                </c:pt>
                <c:pt idx="527">
                  <c:v>6.4458383743242146E-3</c:v>
                </c:pt>
                <c:pt idx="528">
                  <c:v>6.4475691733239717E-3</c:v>
                </c:pt>
                <c:pt idx="529">
                  <c:v>6.4655694829214485E-3</c:v>
                </c:pt>
                <c:pt idx="530">
                  <c:v>6.4738773181202847E-3</c:v>
                </c:pt>
                <c:pt idx="531">
                  <c:v>6.4853005915186824E-3</c:v>
                </c:pt>
                <c:pt idx="532">
                  <c:v>6.4918776277177615E-3</c:v>
                </c:pt>
                <c:pt idx="533">
                  <c:v>6.4918776277177615E-3</c:v>
                </c:pt>
                <c:pt idx="534">
                  <c:v>6.4918776277177615E-3</c:v>
                </c:pt>
                <c:pt idx="535">
                  <c:v>6.505031700115918E-3</c:v>
                </c:pt>
                <c:pt idx="536">
                  <c:v>6.5638788661076686E-3</c:v>
                </c:pt>
                <c:pt idx="537">
                  <c:v>6.621341392899615E-3</c:v>
                </c:pt>
                <c:pt idx="538">
                  <c:v>6.9010385112604124E-3</c:v>
                </c:pt>
                <c:pt idx="539">
                  <c:v>6.914192583658569E-3</c:v>
                </c:pt>
                <c:pt idx="540">
                  <c:v>6.914192583658569E-3</c:v>
                </c:pt>
                <c:pt idx="541">
                  <c:v>6.9238850580572095E-3</c:v>
                </c:pt>
                <c:pt idx="542">
                  <c:v>6.9861938220484761E-3</c:v>
                </c:pt>
                <c:pt idx="543">
                  <c:v>6.9861938220484761E-3</c:v>
                </c:pt>
                <c:pt idx="544">
                  <c:v>6.9861938220484761E-3</c:v>
                </c:pt>
                <c:pt idx="545">
                  <c:v>6.9861938220484761E-3</c:v>
                </c:pt>
                <c:pt idx="546">
                  <c:v>6.9993478944466326E-3</c:v>
                </c:pt>
                <c:pt idx="547">
                  <c:v>7.0076557296454688E-3</c:v>
                </c:pt>
                <c:pt idx="548">
                  <c:v>7.0256560392429456E-3</c:v>
                </c:pt>
                <c:pt idx="549">
                  <c:v>7.0519641840392586E-3</c:v>
                </c:pt>
                <c:pt idx="550">
                  <c:v>7.0519641840392586E-3</c:v>
                </c:pt>
                <c:pt idx="551">
                  <c:v>7.1011188756323687E-3</c:v>
                </c:pt>
                <c:pt idx="552">
                  <c:v>7.1094267108312032E-3</c:v>
                </c:pt>
                <c:pt idx="553">
                  <c:v>7.1094267108312032E-3</c:v>
                </c:pt>
                <c:pt idx="554">
                  <c:v>7.4348169227855965E-3</c:v>
                </c:pt>
                <c:pt idx="555">
                  <c:v>7.4413939589846739E-3</c:v>
                </c:pt>
                <c:pt idx="556">
                  <c:v>7.6300510499582325E-3</c:v>
                </c:pt>
                <c:pt idx="557">
                  <c:v>7.6435512821563401E-3</c:v>
                </c:pt>
                <c:pt idx="558">
                  <c:v>7.6435512821563401E-3</c:v>
                </c:pt>
                <c:pt idx="559">
                  <c:v>7.6958214119490134E-3</c:v>
                </c:pt>
                <c:pt idx="560">
                  <c:v>7.7006676491483336E-3</c:v>
                </c:pt>
                <c:pt idx="561">
                  <c:v>8.0163653867040847E-3</c:v>
                </c:pt>
                <c:pt idx="562">
                  <c:v>8.0212116239034067E-3</c:v>
                </c:pt>
                <c:pt idx="563">
                  <c:v>8.0229424229031638E-3</c:v>
                </c:pt>
                <c:pt idx="564">
                  <c:v>8.05236600589904E-3</c:v>
                </c:pt>
                <c:pt idx="565">
                  <c:v>8.0835203878946733E-3</c:v>
                </c:pt>
                <c:pt idx="566">
                  <c:v>8.1589832242840964E-3</c:v>
                </c:pt>
                <c:pt idx="567">
                  <c:v>8.1949838434790499E-3</c:v>
                </c:pt>
                <c:pt idx="568">
                  <c:v>8.1949838434790499E-3</c:v>
                </c:pt>
                <c:pt idx="569">
                  <c:v>8.7370700902030703E-3</c:v>
                </c:pt>
                <c:pt idx="570">
                  <c:v>8.7813785445968601E-3</c:v>
                </c:pt>
                <c:pt idx="571">
                  <c:v>8.8831495257825945E-3</c:v>
                </c:pt>
                <c:pt idx="572">
                  <c:v>8.8831495257825945E-3</c:v>
                </c:pt>
                <c:pt idx="573">
                  <c:v>8.896303598180751E-3</c:v>
                </c:pt>
                <c:pt idx="574">
                  <c:v>8.9406120525745408E-3</c:v>
                </c:pt>
                <c:pt idx="575">
                  <c:v>8.9537661249726973E-3</c:v>
                </c:pt>
                <c:pt idx="576">
                  <c:v>9.2563097901302918E-3</c:v>
                </c:pt>
                <c:pt idx="577">
                  <c:v>9.359465410515834E-3</c:v>
                </c:pt>
                <c:pt idx="578">
                  <c:v>9.4138124991082154E-3</c:v>
                </c:pt>
                <c:pt idx="579">
                  <c:v>9.4383898449047713E-3</c:v>
                </c:pt>
                <c:pt idx="580">
                  <c:v>9.4695442269004029E-3</c:v>
                </c:pt>
                <c:pt idx="581">
                  <c:v>9.8787051104430538E-3</c:v>
                </c:pt>
                <c:pt idx="582">
                  <c:v>9.95728338503204E-3</c:v>
                </c:pt>
                <c:pt idx="583">
                  <c:v>9.95728338503204E-3</c:v>
                </c:pt>
                <c:pt idx="584">
                  <c:v>9.9936301640269464E-3</c:v>
                </c:pt>
                <c:pt idx="585">
                  <c:v>9.9936301640269464E-3</c:v>
                </c:pt>
                <c:pt idx="586">
                  <c:v>1.0005053437425348E-2</c:v>
                </c:pt>
                <c:pt idx="587">
                  <c:v>1.0009899674624666E-2</c:v>
                </c:pt>
                <c:pt idx="588">
                  <c:v>1.0009899674624666E-2</c:v>
                </c:pt>
                <c:pt idx="589">
                  <c:v>1.0027899984222143E-2</c:v>
                </c:pt>
                <c:pt idx="590">
                  <c:v>1.0069093000416371E-2</c:v>
                </c:pt>
                <c:pt idx="591">
                  <c:v>1.0091939547213167E-2</c:v>
                </c:pt>
                <c:pt idx="592">
                  <c:v>1.0108209057810886E-2</c:v>
                </c:pt>
                <c:pt idx="593">
                  <c:v>1.0119632331209287E-2</c:v>
                </c:pt>
                <c:pt idx="594">
                  <c:v>1.045956125476164E-2</c:v>
                </c:pt>
                <c:pt idx="595">
                  <c:v>1.0476523084959265E-2</c:v>
                </c:pt>
                <c:pt idx="596">
                  <c:v>1.0563409194747084E-2</c:v>
                </c:pt>
                <c:pt idx="597">
                  <c:v>1.0602871411941555E-2</c:v>
                </c:pt>
                <c:pt idx="598">
                  <c:v>1.0658949299533696E-2</c:v>
                </c:pt>
                <c:pt idx="599">
                  <c:v>1.0727488939924089E-2</c:v>
                </c:pt>
                <c:pt idx="600">
                  <c:v>1.1079879616274697E-2</c:v>
                </c:pt>
                <c:pt idx="601">
                  <c:v>1.109026441027324E-2</c:v>
                </c:pt>
                <c:pt idx="602">
                  <c:v>1.1112072477670184E-2</c:v>
                </c:pt>
                <c:pt idx="603">
                  <c:v>1.113007278726766E-2</c:v>
                </c:pt>
                <c:pt idx="604">
                  <c:v>1.1143226859665819E-2</c:v>
                </c:pt>
                <c:pt idx="605">
                  <c:v>1.1186496834659753E-2</c:v>
                </c:pt>
                <c:pt idx="606">
                  <c:v>1.1189266113059365E-2</c:v>
                </c:pt>
                <c:pt idx="607">
                  <c:v>1.1190304592459217E-2</c:v>
                </c:pt>
                <c:pt idx="608">
                  <c:v>1.1200689386457763E-2</c:v>
                </c:pt>
                <c:pt idx="609">
                  <c:v>1.1208997221656599E-2</c:v>
                </c:pt>
                <c:pt idx="610">
                  <c:v>1.1277883021846942E-2</c:v>
                </c:pt>
                <c:pt idx="611">
                  <c:v>1.1285498537445876E-2</c:v>
                </c:pt>
                <c:pt idx="612">
                  <c:v>1.1739314035182269E-2</c:v>
                </c:pt>
                <c:pt idx="613">
                  <c:v>1.1750737308580667E-2</c:v>
                </c:pt>
                <c:pt idx="614">
                  <c:v>1.1751429628180569E-2</c:v>
                </c:pt>
                <c:pt idx="615">
                  <c:v>1.1918278651757182E-2</c:v>
                </c:pt>
                <c:pt idx="616">
                  <c:v>1.2245053502911383E-2</c:v>
                </c:pt>
                <c:pt idx="617">
                  <c:v>1.2286592678905561E-2</c:v>
                </c:pt>
                <c:pt idx="618">
                  <c:v>1.2291438916104879E-2</c:v>
                </c:pt>
                <c:pt idx="619">
                  <c:v>1.2353747680096146E-2</c:v>
                </c:pt>
                <c:pt idx="620">
                  <c:v>1.2376594226892945E-2</c:v>
                </c:pt>
                <c:pt idx="621">
                  <c:v>1.2422633480286492E-2</c:v>
                </c:pt>
                <c:pt idx="622">
                  <c:v>1.2951565654612357E-2</c:v>
                </c:pt>
                <c:pt idx="623">
                  <c:v>1.2954681092811919E-2</c:v>
                </c:pt>
                <c:pt idx="624">
                  <c:v>1.2971296763209591E-2</c:v>
                </c:pt>
                <c:pt idx="625">
                  <c:v>1.2974412201409153E-2</c:v>
                </c:pt>
                <c:pt idx="626">
                  <c:v>1.2980989237608232E-2</c:v>
                </c:pt>
                <c:pt idx="627">
                  <c:v>1.3002451145205223E-2</c:v>
                </c:pt>
                <c:pt idx="628">
                  <c:v>1.3495382700336135E-2</c:v>
                </c:pt>
                <c:pt idx="629">
                  <c:v>1.351822924713293E-2</c:v>
                </c:pt>
                <c:pt idx="630">
                  <c:v>1.3536229556730407E-2</c:v>
                </c:pt>
                <c:pt idx="631">
                  <c:v>1.357223017592536E-2</c:v>
                </c:pt>
                <c:pt idx="632">
                  <c:v>1.3620000228318668E-2</c:v>
                </c:pt>
                <c:pt idx="633">
                  <c:v>1.36511546103143E-2</c:v>
                </c:pt>
                <c:pt idx="634">
                  <c:v>1.36511546103143E-2</c:v>
                </c:pt>
                <c:pt idx="635">
                  <c:v>1.3656000847513622E-2</c:v>
                </c:pt>
                <c:pt idx="636">
                  <c:v>1.3662577883712697E-2</c:v>
                </c:pt>
                <c:pt idx="637">
                  <c:v>1.3677462755110613E-2</c:v>
                </c:pt>
                <c:pt idx="638">
                  <c:v>1.3720040410504645E-2</c:v>
                </c:pt>
                <c:pt idx="639">
                  <c:v>1.3738040720102122E-2</c:v>
                </c:pt>
                <c:pt idx="640">
                  <c:v>1.3769195102097754E-2</c:v>
                </c:pt>
                <c:pt idx="641">
                  <c:v>1.4122624257848217E-2</c:v>
                </c:pt>
                <c:pt idx="642">
                  <c:v>1.4122624257848217E-2</c:v>
                </c:pt>
                <c:pt idx="643">
                  <c:v>1.4122624257848217E-2</c:v>
                </c:pt>
                <c:pt idx="644">
                  <c:v>1.4147201603644773E-2</c:v>
                </c:pt>
                <c:pt idx="645">
                  <c:v>1.4171778949441329E-2</c:v>
                </c:pt>
                <c:pt idx="646">
                  <c:v>1.4180086784640162E-2</c:v>
                </c:pt>
                <c:pt idx="647">
                  <c:v>1.4181471423839969E-2</c:v>
                </c:pt>
                <c:pt idx="648">
                  <c:v>1.4188048460039049E-2</c:v>
                </c:pt>
                <c:pt idx="649">
                  <c:v>1.4204664130436718E-2</c:v>
                </c:pt>
                <c:pt idx="650">
                  <c:v>1.4220933641034437E-2</c:v>
                </c:pt>
                <c:pt idx="651">
                  <c:v>1.4317858385020853E-2</c:v>
                </c:pt>
                <c:pt idx="652">
                  <c:v>1.4329281658419251E-2</c:v>
                </c:pt>
                <c:pt idx="653">
                  <c:v>1.469101864936855E-2</c:v>
                </c:pt>
                <c:pt idx="654">
                  <c:v>1.4695864886567869E-2</c:v>
                </c:pt>
                <c:pt idx="655">
                  <c:v>1.4764750686758215E-2</c:v>
                </c:pt>
                <c:pt idx="656">
                  <c:v>1.4841944322147397E-2</c:v>
                </c:pt>
                <c:pt idx="657">
                  <c:v>1.5375722733672581E-2</c:v>
                </c:pt>
                <c:pt idx="658">
                  <c:v>1.5377453532672338E-2</c:v>
                </c:pt>
                <c:pt idx="659">
                  <c:v>1.5402030878468894E-2</c:v>
                </c:pt>
                <c:pt idx="660">
                  <c:v>1.5446339332862683E-2</c:v>
                </c:pt>
                <c:pt idx="661">
                  <c:v>1.5446339332862683E-2</c:v>
                </c:pt>
                <c:pt idx="662">
                  <c:v>1.5477493714858315E-2</c:v>
                </c:pt>
                <c:pt idx="663">
                  <c:v>1.5477493714858315E-2</c:v>
                </c:pt>
                <c:pt idx="664">
                  <c:v>1.604588810637865E-2</c:v>
                </c:pt>
                <c:pt idx="665">
                  <c:v>1.6083619524573357E-2</c:v>
                </c:pt>
                <c:pt idx="666">
                  <c:v>1.6663437189492092E-2</c:v>
                </c:pt>
                <c:pt idx="667">
                  <c:v>1.6712591881085204E-2</c:v>
                </c:pt>
                <c:pt idx="668">
                  <c:v>1.7285832509804852E-2</c:v>
                </c:pt>
                <c:pt idx="669">
                  <c:v>1.7765609992537609E-2</c:v>
                </c:pt>
                <c:pt idx="670">
                  <c:v>1.7781879503135326E-2</c:v>
                </c:pt>
                <c:pt idx="671">
                  <c:v>1.7783610302135086E-2</c:v>
                </c:pt>
                <c:pt idx="672">
                  <c:v>1.7826187957529119E-2</c:v>
                </c:pt>
                <c:pt idx="673">
                  <c:v>1.7834495792727952E-2</c:v>
                </c:pt>
                <c:pt idx="674">
                  <c:v>1.789991999491878E-2</c:v>
                </c:pt>
                <c:pt idx="675">
                  <c:v>1.8356850930854735E-2</c:v>
                </c:pt>
                <c:pt idx="676">
                  <c:v>1.8376928199251921E-2</c:v>
                </c:pt>
                <c:pt idx="677">
                  <c:v>1.8380389797251435E-2</c:v>
                </c:pt>
                <c:pt idx="678">
                  <c:v>1.847004518543887E-2</c:v>
                </c:pt>
                <c:pt idx="679">
                  <c:v>1.8854628723184969E-2</c:v>
                </c:pt>
                <c:pt idx="680">
                  <c:v>1.887193671318254E-2</c:v>
                </c:pt>
                <c:pt idx="681">
                  <c:v>1.9036708777959446E-2</c:v>
                </c:pt>
                <c:pt idx="682">
                  <c:v>1.9554217678886911E-2</c:v>
                </c:pt>
                <c:pt idx="683">
                  <c:v>1.9590564457881821E-2</c:v>
                </c:pt>
                <c:pt idx="684">
                  <c:v>1.9603372370480023E-2</c:v>
                </c:pt>
                <c:pt idx="685">
                  <c:v>2.0227498489792543E-2</c:v>
                </c:pt>
                <c:pt idx="686">
                  <c:v>2.0820816386909385E-2</c:v>
                </c:pt>
                <c:pt idx="687">
                  <c:v>2.0863047882503462E-2</c:v>
                </c:pt>
                <c:pt idx="688">
                  <c:v>2.1451173382621029E-2</c:v>
                </c:pt>
                <c:pt idx="689">
                  <c:v>2.193060470555383E-2</c:v>
                </c:pt>
                <c:pt idx="690">
                  <c:v>2.2011259938942526E-2</c:v>
                </c:pt>
                <c:pt idx="691">
                  <c:v>2.204726055813748E-2</c:v>
                </c:pt>
                <c:pt idx="692">
                  <c:v>2.2576192732463342E-2</c:v>
                </c:pt>
                <c:pt idx="693">
                  <c:v>2.3094047793190763E-2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3F7-41FC-B417-6A990AF1AC2E}"/>
            </c:ext>
          </c:extLst>
        </c:ser>
        <c:ser>
          <c:idx val="8"/>
          <c:order val="8"/>
          <c:tx>
            <c:strRef>
              <c:f>'Active 1'!$R$20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3"/>
            <c:spPr>
              <a:solidFill>
                <a:srgbClr val="00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1'!$R$21:$R$976</c:f>
              <c:numCache>
                <c:formatCode>General</c:formatCode>
                <c:ptCount val="956"/>
                <c:pt idx="308">
                  <c:v>0</c:v>
                </c:pt>
                <c:pt idx="399">
                  <c:v>-9.2664269999659155E-2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3F7-41FC-B417-6A990AF1A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967480"/>
        <c:axId val="1"/>
      </c:scatterChart>
      <c:valAx>
        <c:axId val="671967480"/>
        <c:scaling>
          <c:orientation val="minMax"/>
          <c:min val="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781954887218041"/>
              <c:y val="0.85246131118856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624060150375938E-2"/>
              <c:y val="0.385247049036903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196748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804511278195488"/>
          <c:y val="0.92896174863387981"/>
          <c:w val="0.71127819548872173"/>
          <c:h val="5.46448087431693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AK Her - LiTE Residuals</a:t>
            </a:r>
          </a:p>
        </c:rich>
      </c:tx>
      <c:layout>
        <c:manualLayout>
          <c:xMode val="edge"/>
          <c:yMode val="edge"/>
          <c:x val="0.35885933177271756"/>
          <c:y val="3.26975476839237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6338295822623"/>
          <c:y val="0.13351516401349095"/>
          <c:w val="0.81681801452528879"/>
          <c:h val="0.66757582006745475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1'!$AB$20</c:f>
              <c:strCache>
                <c:ptCount val="1"/>
                <c:pt idx="0">
                  <c:v>S Resid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plus>
            <c:minus>
              <c:numRef>
                <c:f>'Active 1'!$D$21:$D$976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1'!$F$21:$F$1976</c:f>
              <c:numCache>
                <c:formatCode>General</c:formatCode>
                <c:ptCount val="1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1'!$AB$21:$AB$1976</c:f>
              <c:numCache>
                <c:formatCode>General</c:formatCode>
                <c:ptCount val="1956"/>
                <c:pt idx="0">
                  <c:v>-2.3907684581120074E-2</c:v>
                </c:pt>
                <c:pt idx="1">
                  <c:v>-2.8114970139966302E-2</c:v>
                </c:pt>
                <c:pt idx="2">
                  <c:v>-2.3556938973725624E-2</c:v>
                </c:pt>
                <c:pt idx="3">
                  <c:v>-1.8746332091296353E-2</c:v>
                </c:pt>
                <c:pt idx="4">
                  <c:v>-2.0741402855980466E-2</c:v>
                </c:pt>
                <c:pt idx="5">
                  <c:v>-1.7190328574860074E-2</c:v>
                </c:pt>
                <c:pt idx="6">
                  <c:v>-1.5904988129287111E-2</c:v>
                </c:pt>
                <c:pt idx="7">
                  <c:v>-2.1812736105860379E-2</c:v>
                </c:pt>
                <c:pt idx="8">
                  <c:v>-2.0675181996188476E-2</c:v>
                </c:pt>
                <c:pt idx="9">
                  <c:v>-1.8602791259918181E-2</c:v>
                </c:pt>
                <c:pt idx="10">
                  <c:v>-1.9219849656226029E-2</c:v>
                </c:pt>
                <c:pt idx="11">
                  <c:v>-2.0657183002810324E-2</c:v>
                </c:pt>
                <c:pt idx="12">
                  <c:v>-2.130943618199652E-2</c:v>
                </c:pt>
                <c:pt idx="13">
                  <c:v>-2.2113181480985868E-2</c:v>
                </c:pt>
                <c:pt idx="14">
                  <c:v>-2.3763671059709758E-2</c:v>
                </c:pt>
                <c:pt idx="15">
                  <c:v>-3.5567418318204751E-2</c:v>
                </c:pt>
                <c:pt idx="16">
                  <c:v>-2.5217913374400037E-2</c:v>
                </c:pt>
                <c:pt idx="17">
                  <c:v>-2.2044875940197529E-2</c:v>
                </c:pt>
                <c:pt idx="18">
                  <c:v>-1.9044875939586349E-2</c:v>
                </c:pt>
                <c:pt idx="19">
                  <c:v>-2.1805637594688558E-2</c:v>
                </c:pt>
                <c:pt idx="20">
                  <c:v>-2.4911601344816407E-2</c:v>
                </c:pt>
                <c:pt idx="21">
                  <c:v>-3.0715509385069305E-2</c:v>
                </c:pt>
                <c:pt idx="22">
                  <c:v>-7.8369221578460675E-3</c:v>
                </c:pt>
                <c:pt idx="23">
                  <c:v>-2.9413518420164247E-2</c:v>
                </c:pt>
                <c:pt idx="24">
                  <c:v>-2.2323429278420664E-2</c:v>
                </c:pt>
                <c:pt idx="25">
                  <c:v>-1.8010058751696298E-2</c:v>
                </c:pt>
                <c:pt idx="26">
                  <c:v>-2.7770870211421588E-2</c:v>
                </c:pt>
                <c:pt idx="27">
                  <c:v>-1.2178132181379754E-2</c:v>
                </c:pt>
                <c:pt idx="28">
                  <c:v>-3.431430936737119E-2</c:v>
                </c:pt>
                <c:pt idx="29">
                  <c:v>-1.3841159378809254E-2</c:v>
                </c:pt>
                <c:pt idx="30">
                  <c:v>-2.2602053351565322E-2</c:v>
                </c:pt>
                <c:pt idx="31">
                  <c:v>-2.0856877119835256E-2</c:v>
                </c:pt>
                <c:pt idx="32">
                  <c:v>-2.2807460823971747E-2</c:v>
                </c:pt>
                <c:pt idx="33">
                  <c:v>-1.5568403616945401E-2</c:v>
                </c:pt>
                <c:pt idx="34">
                  <c:v>-1.8912236276656471E-2</c:v>
                </c:pt>
                <c:pt idx="35">
                  <c:v>-3.1910197747163124E-2</c:v>
                </c:pt>
                <c:pt idx="36">
                  <c:v>-2.4910197749375012E-2</c:v>
                </c:pt>
                <c:pt idx="37">
                  <c:v>-1.2563724468330994E-2</c:v>
                </c:pt>
                <c:pt idx="38">
                  <c:v>-2.0445524010333595E-2</c:v>
                </c:pt>
                <c:pt idx="39">
                  <c:v>-3.1230670087473759E-2</c:v>
                </c:pt>
                <c:pt idx="40">
                  <c:v>-3.0057210170097319E-2</c:v>
                </c:pt>
                <c:pt idx="41">
                  <c:v>-2.1453286003993967E-2</c:v>
                </c:pt>
                <c:pt idx="42">
                  <c:v>-2.4302799180330809E-2</c:v>
                </c:pt>
                <c:pt idx="43">
                  <c:v>-2.9063766879427213E-2</c:v>
                </c:pt>
                <c:pt idx="44">
                  <c:v>-1.7836148416738876E-2</c:v>
                </c:pt>
                <c:pt idx="45">
                  <c:v>-3.093919305315445E-2</c:v>
                </c:pt>
                <c:pt idx="46">
                  <c:v>-3.8035883480423888E-2</c:v>
                </c:pt>
                <c:pt idx="47">
                  <c:v>-3.6949003097322138E-2</c:v>
                </c:pt>
                <c:pt idx="48">
                  <c:v>-2.1209908334085641E-2</c:v>
                </c:pt>
                <c:pt idx="49">
                  <c:v>-3.3514214974521707E-2</c:v>
                </c:pt>
                <c:pt idx="50">
                  <c:v>-3.5687987290283732E-2</c:v>
                </c:pt>
                <c:pt idx="51">
                  <c:v>-3.4296497251859182E-2</c:v>
                </c:pt>
                <c:pt idx="52">
                  <c:v>-3.3122243445507939E-2</c:v>
                </c:pt>
                <c:pt idx="53">
                  <c:v>-2.4991623193843036E-2</c:v>
                </c:pt>
                <c:pt idx="54">
                  <c:v>-4.3990266578321363E-2</c:v>
                </c:pt>
                <c:pt idx="55">
                  <c:v>-2.4326096084418491E-2</c:v>
                </c:pt>
                <c:pt idx="56">
                  <c:v>-2.9006437348573694E-2</c:v>
                </c:pt>
                <c:pt idx="57">
                  <c:v>-2.6767275414226348E-2</c:v>
                </c:pt>
                <c:pt idx="58">
                  <c:v>-2.6525145782557234E-2</c:v>
                </c:pt>
                <c:pt idx="59">
                  <c:v>-2.2897916801423474E-2</c:v>
                </c:pt>
                <c:pt idx="60">
                  <c:v>-3.2655259877317447E-2</c:v>
                </c:pt>
                <c:pt idx="61">
                  <c:v>-2.9416073815130023E-2</c:v>
                </c:pt>
                <c:pt idx="62">
                  <c:v>-2.8704283511749976E-2</c:v>
                </c:pt>
                <c:pt idx="63">
                  <c:v>-2.5747528603683789E-2</c:v>
                </c:pt>
                <c:pt idx="64">
                  <c:v>-2.2398884879624235E-2</c:v>
                </c:pt>
                <c:pt idx="65">
                  <c:v>-2.9828591553712966E-2</c:v>
                </c:pt>
                <c:pt idx="66">
                  <c:v>-2.7479930542985722E-2</c:v>
                </c:pt>
                <c:pt idx="67">
                  <c:v>-3.2898149884285924E-2</c:v>
                </c:pt>
                <c:pt idx="68">
                  <c:v>-3.1549441504020719E-2</c:v>
                </c:pt>
                <c:pt idx="69">
                  <c:v>-3.2200730864050973E-2</c:v>
                </c:pt>
                <c:pt idx="70">
                  <c:v>-2.4460078786396854E-2</c:v>
                </c:pt>
                <c:pt idx="71">
                  <c:v>-2.3040831864503227E-2</c:v>
                </c:pt>
                <c:pt idx="72">
                  <c:v>-4.9064814978468485E-2</c:v>
                </c:pt>
                <c:pt idx="73">
                  <c:v>-2.3961854657992821E-2</c:v>
                </c:pt>
                <c:pt idx="74">
                  <c:v>-2.7613003821180163E-2</c:v>
                </c:pt>
                <c:pt idx="75">
                  <c:v>-3.8084634409727237E-2</c:v>
                </c:pt>
                <c:pt idx="76">
                  <c:v>-3.034372359600037E-2</c:v>
                </c:pt>
                <c:pt idx="77">
                  <c:v>-2.7376564490050451E-2</c:v>
                </c:pt>
                <c:pt idx="78">
                  <c:v>-3.7286731936442163E-2</c:v>
                </c:pt>
                <c:pt idx="79">
                  <c:v>-4.5107030533454766E-2</c:v>
                </c:pt>
                <c:pt idx="80">
                  <c:v>-5.7668260061479869E-2</c:v>
                </c:pt>
                <c:pt idx="81">
                  <c:v>-2.9171946290766356E-2</c:v>
                </c:pt>
                <c:pt idx="82">
                  <c:v>-2.9902056627228425E-2</c:v>
                </c:pt>
                <c:pt idx="83">
                  <c:v>-2.9553116309435683E-2</c:v>
                </c:pt>
                <c:pt idx="84">
                  <c:v>-3.2463128434165933E-2</c:v>
                </c:pt>
                <c:pt idx="85">
                  <c:v>-2.7373130419285789E-2</c:v>
                </c:pt>
                <c:pt idx="86">
                  <c:v>-2.9178146694912206E-2</c:v>
                </c:pt>
                <c:pt idx="87">
                  <c:v>-4.2201903977753176E-2</c:v>
                </c:pt>
                <c:pt idx="88">
                  <c:v>-2.7755086302810542E-2</c:v>
                </c:pt>
                <c:pt idx="89">
                  <c:v>-2.6435956322895242E-2</c:v>
                </c:pt>
                <c:pt idx="90">
                  <c:v>-3.3196737222423438E-2</c:v>
                </c:pt>
                <c:pt idx="91">
                  <c:v>-3.0719994643254648E-2</c:v>
                </c:pt>
                <c:pt idx="92">
                  <c:v>-2.7386910025736216E-2</c:v>
                </c:pt>
                <c:pt idx="93">
                  <c:v>-3.0147707816906639E-2</c:v>
                </c:pt>
                <c:pt idx="94">
                  <c:v>-3.1873424677831247E-2</c:v>
                </c:pt>
                <c:pt idx="95">
                  <c:v>-3.0153102541595832E-2</c:v>
                </c:pt>
                <c:pt idx="96">
                  <c:v>-2.8397505639401702E-2</c:v>
                </c:pt>
                <c:pt idx="97">
                  <c:v>-2.9161357203539153E-2</c:v>
                </c:pt>
                <c:pt idx="98">
                  <c:v>-3.156092658416676E-2</c:v>
                </c:pt>
                <c:pt idx="99">
                  <c:v>-3.2392020144866446E-2</c:v>
                </c:pt>
                <c:pt idx="100">
                  <c:v>-1.2504055478849382E-2</c:v>
                </c:pt>
                <c:pt idx="101">
                  <c:v>-1.357297865327437E-2</c:v>
                </c:pt>
                <c:pt idx="102">
                  <c:v>-2.9169822178919731E-2</c:v>
                </c:pt>
                <c:pt idx="103">
                  <c:v>-2.5169822178104824E-2</c:v>
                </c:pt>
                <c:pt idx="104">
                  <c:v>-2.1005735551386046E-2</c:v>
                </c:pt>
                <c:pt idx="105">
                  <c:v>-1.9766734862221892E-2</c:v>
                </c:pt>
                <c:pt idx="106">
                  <c:v>-2.4809778712106892E-2</c:v>
                </c:pt>
                <c:pt idx="107">
                  <c:v>-1.9809778714726237E-2</c:v>
                </c:pt>
                <c:pt idx="108">
                  <c:v>-3.0438372817806942E-2</c:v>
                </c:pt>
                <c:pt idx="109">
                  <c:v>-2.4438372816584581E-2</c:v>
                </c:pt>
                <c:pt idx="110">
                  <c:v>-2.2438372816177127E-2</c:v>
                </c:pt>
                <c:pt idx="111">
                  <c:v>-2.1938372814256275E-2</c:v>
                </c:pt>
                <c:pt idx="112">
                  <c:v>-1.7929369983596059E-2</c:v>
                </c:pt>
                <c:pt idx="113">
                  <c:v>-2.778082031282908E-2</c:v>
                </c:pt>
                <c:pt idx="114">
                  <c:v>-2.3780820312014173E-2</c:v>
                </c:pt>
                <c:pt idx="115">
                  <c:v>-2.1618041826525568E-2</c:v>
                </c:pt>
                <c:pt idx="116">
                  <c:v>-2.061804182995982E-2</c:v>
                </c:pt>
                <c:pt idx="117">
                  <c:v>-1.4914668773896043E-2</c:v>
                </c:pt>
                <c:pt idx="118">
                  <c:v>-2.0568917963624565E-2</c:v>
                </c:pt>
                <c:pt idx="119">
                  <c:v>-1.3568917958560498E-2</c:v>
                </c:pt>
                <c:pt idx="120">
                  <c:v>-1.5784406505339209E-2</c:v>
                </c:pt>
                <c:pt idx="121">
                  <c:v>-2.6552338562752999E-2</c:v>
                </c:pt>
                <c:pt idx="122">
                  <c:v>-2.4552338562345545E-2</c:v>
                </c:pt>
                <c:pt idx="123">
                  <c:v>-2.5162540434707475E-2</c:v>
                </c:pt>
                <c:pt idx="124">
                  <c:v>-2.7389904154729618E-2</c:v>
                </c:pt>
                <c:pt idx="125">
                  <c:v>-2.5389904154322164E-2</c:v>
                </c:pt>
                <c:pt idx="126">
                  <c:v>-2.1389904153507257E-2</c:v>
                </c:pt>
                <c:pt idx="127">
                  <c:v>-2.3306407192129869E-2</c:v>
                </c:pt>
                <c:pt idx="128">
                  <c:v>-1.0845176018957738E-2</c:v>
                </c:pt>
                <c:pt idx="129">
                  <c:v>-3.0052836588626418E-2</c:v>
                </c:pt>
                <c:pt idx="130">
                  <c:v>-3.6663233935779617E-2</c:v>
                </c:pt>
                <c:pt idx="131">
                  <c:v>-2.3663233936769147E-2</c:v>
                </c:pt>
                <c:pt idx="132">
                  <c:v>-7.3177925468595299E-3</c:v>
                </c:pt>
                <c:pt idx="133">
                  <c:v>-2.5925816269941754E-2</c:v>
                </c:pt>
                <c:pt idx="134">
                  <c:v>-2.2738960619369787E-2</c:v>
                </c:pt>
                <c:pt idx="135">
                  <c:v>-2.1738960615528082E-2</c:v>
                </c:pt>
                <c:pt idx="136">
                  <c:v>-3.1540383494528965E-2</c:v>
                </c:pt>
                <c:pt idx="137">
                  <c:v>-1.7292352234728327E-2</c:v>
                </c:pt>
                <c:pt idx="138">
                  <c:v>-2.1017742475022971E-2</c:v>
                </c:pt>
                <c:pt idx="139">
                  <c:v>-1.8017742470773812E-2</c:v>
                </c:pt>
                <c:pt idx="140">
                  <c:v>-1.8892257750853181E-2</c:v>
                </c:pt>
                <c:pt idx="141">
                  <c:v>-1.9108857269459309E-2</c:v>
                </c:pt>
                <c:pt idx="142">
                  <c:v>-2.6913657155001852E-2</c:v>
                </c:pt>
                <c:pt idx="143">
                  <c:v>-2.3913657158028651E-2</c:v>
                </c:pt>
                <c:pt idx="144">
                  <c:v>-2.4674744945849598E-2</c:v>
                </c:pt>
                <c:pt idx="145">
                  <c:v>-1.8968068020932684E-2</c:v>
                </c:pt>
                <c:pt idx="146">
                  <c:v>-5.4681129955058607E-3</c:v>
                </c:pt>
                <c:pt idx="147">
                  <c:v>-1.6445275476011115E-2</c:v>
                </c:pt>
                <c:pt idx="148">
                  <c:v>-1.9447268636096936E-2</c:v>
                </c:pt>
                <c:pt idx="149">
                  <c:v>-1.6447268639123734E-2</c:v>
                </c:pt>
                <c:pt idx="150">
                  <c:v>-1.693896225484556E-2</c:v>
                </c:pt>
                <c:pt idx="151">
                  <c:v>-1.6972812375411823E-2</c:v>
                </c:pt>
                <c:pt idx="152">
                  <c:v>-3.3728123770067151E-3</c:v>
                </c:pt>
                <c:pt idx="153">
                  <c:v>-4.9841000169678421E-3</c:v>
                </c:pt>
                <c:pt idx="154">
                  <c:v>-1.6485785165811468E-2</c:v>
                </c:pt>
                <c:pt idx="155">
                  <c:v>-6.4857851637741999E-3</c:v>
                </c:pt>
                <c:pt idx="156">
                  <c:v>-1.38950171207003E-2</c:v>
                </c:pt>
                <c:pt idx="157">
                  <c:v>-1.3595017121002979E-2</c:v>
                </c:pt>
                <c:pt idx="158">
                  <c:v>-1.501940614939882E-2</c:v>
                </c:pt>
                <c:pt idx="159">
                  <c:v>-1.8327880273602874E-2</c:v>
                </c:pt>
                <c:pt idx="160">
                  <c:v>-2.0956028325824702E-2</c:v>
                </c:pt>
                <c:pt idx="161">
                  <c:v>-1.2962060157552146E-2</c:v>
                </c:pt>
                <c:pt idx="162">
                  <c:v>-2.2418953280805828E-2</c:v>
                </c:pt>
                <c:pt idx="163">
                  <c:v>-1.0899719273457982E-2</c:v>
                </c:pt>
                <c:pt idx="164">
                  <c:v>-1.1394979887431E-2</c:v>
                </c:pt>
                <c:pt idx="165">
                  <c:v>-1.5415086618330314E-2</c:v>
                </c:pt>
                <c:pt idx="166">
                  <c:v>8.7258138089586074E-4</c:v>
                </c:pt>
                <c:pt idx="167">
                  <c:v>-1.5292204925347237E-2</c:v>
                </c:pt>
                <c:pt idx="168">
                  <c:v>-1.4436021342904353E-2</c:v>
                </c:pt>
                <c:pt idx="169">
                  <c:v>-9.6424194286615257E-3</c:v>
                </c:pt>
                <c:pt idx="170">
                  <c:v>-1.2480047264972401E-2</c:v>
                </c:pt>
                <c:pt idx="171">
                  <c:v>-2.0241355202370491E-2</c:v>
                </c:pt>
                <c:pt idx="172">
                  <c:v>-1.2837322058005262E-2</c:v>
                </c:pt>
                <c:pt idx="173">
                  <c:v>-1.2598635436080178E-2</c:v>
                </c:pt>
                <c:pt idx="174">
                  <c:v>-1.1522369638405151E-2</c:v>
                </c:pt>
                <c:pt idx="175">
                  <c:v>-1.1743724009581083E-2</c:v>
                </c:pt>
                <c:pt idx="176">
                  <c:v>-7.6413697612733849E-3</c:v>
                </c:pt>
                <c:pt idx="177">
                  <c:v>-1.0802727508327902E-2</c:v>
                </c:pt>
                <c:pt idx="178">
                  <c:v>-9.0615523195486433E-3</c:v>
                </c:pt>
                <c:pt idx="179">
                  <c:v>-1.104973804627681E-2</c:v>
                </c:pt>
                <c:pt idx="180">
                  <c:v>-2.181113857986202E-2</c:v>
                </c:pt>
                <c:pt idx="181">
                  <c:v>-9.9300417306347026E-3</c:v>
                </c:pt>
                <c:pt idx="182">
                  <c:v>-9.0733372190194179E-3</c:v>
                </c:pt>
                <c:pt idx="183">
                  <c:v>-9.5192335560872234E-3</c:v>
                </c:pt>
                <c:pt idx="184">
                  <c:v>-8.5807078637858466E-3</c:v>
                </c:pt>
                <c:pt idx="185">
                  <c:v>-8.2807078640885264E-3</c:v>
                </c:pt>
                <c:pt idx="186">
                  <c:v>-9.3266059805652383E-3</c:v>
                </c:pt>
                <c:pt idx="187">
                  <c:v>-9.3339806616415787E-3</c:v>
                </c:pt>
                <c:pt idx="188">
                  <c:v>-1.3468576932965935E-2</c:v>
                </c:pt>
                <c:pt idx="189">
                  <c:v>-1.4230057977508002E-2</c:v>
                </c:pt>
                <c:pt idx="190">
                  <c:v>-3.7973830691042917E-2</c:v>
                </c:pt>
                <c:pt idx="191">
                  <c:v>-3.5634631256878747E-2</c:v>
                </c:pt>
                <c:pt idx="192">
                  <c:v>-3.8249500127278256E-2</c:v>
                </c:pt>
                <c:pt idx="193">
                  <c:v>-3.7829736605738518E-2</c:v>
                </c:pt>
                <c:pt idx="194">
                  <c:v>-4.1444706062602761E-2</c:v>
                </c:pt>
                <c:pt idx="195">
                  <c:v>-3.710567994458587E-2</c:v>
                </c:pt>
                <c:pt idx="196">
                  <c:v>-4.6913175335367499E-2</c:v>
                </c:pt>
                <c:pt idx="197">
                  <c:v>-3.6913175333330231E-2</c:v>
                </c:pt>
                <c:pt idx="198">
                  <c:v>-3.2913175339791281E-2</c:v>
                </c:pt>
                <c:pt idx="199">
                  <c:v>-2.7913175335134668E-2</c:v>
                </c:pt>
                <c:pt idx="200">
                  <c:v>-2.2913175337754013E-2</c:v>
                </c:pt>
                <c:pt idx="201">
                  <c:v>-4.5381680636430929E-2</c:v>
                </c:pt>
                <c:pt idx="202">
                  <c:v>-3.1381680640854712E-2</c:v>
                </c:pt>
                <c:pt idx="203">
                  <c:v>-4.7427686373062772E-2</c:v>
                </c:pt>
                <c:pt idx="204">
                  <c:v>-3.0640983125715043E-2</c:v>
                </c:pt>
                <c:pt idx="205">
                  <c:v>-2.8302104803380728E-2</c:v>
                </c:pt>
                <c:pt idx="206">
                  <c:v>-1.4977781024934859E-2</c:v>
                </c:pt>
                <c:pt idx="207">
                  <c:v>-1.1977781027961657E-2</c:v>
                </c:pt>
                <c:pt idx="208">
                  <c:v>-7.9777810271467499E-3</c:v>
                </c:pt>
                <c:pt idx="209">
                  <c:v>-6.9704806865671055E-3</c:v>
                </c:pt>
                <c:pt idx="210">
                  <c:v>-2.5717739113659446E-2</c:v>
                </c:pt>
                <c:pt idx="211">
                  <c:v>-6.7155184242900217E-3</c:v>
                </c:pt>
                <c:pt idx="212">
                  <c:v>-8.477396955976324E-3</c:v>
                </c:pt>
                <c:pt idx="213">
                  <c:v>-3.0362013106086477E-2</c:v>
                </c:pt>
                <c:pt idx="214">
                  <c:v>-2.9362013109520729E-2</c:v>
                </c:pt>
                <c:pt idx="215">
                  <c:v>-2.7362013109113275E-2</c:v>
                </c:pt>
                <c:pt idx="216">
                  <c:v>-2.6362013112547527E-2</c:v>
                </c:pt>
                <c:pt idx="217">
                  <c:v>-2.4362013112140073E-2</c:v>
                </c:pt>
                <c:pt idx="218">
                  <c:v>-5.864579224568409E-3</c:v>
                </c:pt>
                <c:pt idx="219">
                  <c:v>-7.6269903865853125E-3</c:v>
                </c:pt>
                <c:pt idx="220">
                  <c:v>-5.0208675919532715E-2</c:v>
                </c:pt>
                <c:pt idx="221">
                  <c:v>-4.3208675921744606E-2</c:v>
                </c:pt>
                <c:pt idx="222">
                  <c:v>-4.2208675917902901E-2</c:v>
                </c:pt>
                <c:pt idx="223">
                  <c:v>-3.9208675920929699E-2</c:v>
                </c:pt>
                <c:pt idx="224">
                  <c:v>-3.8208675924363951E-2</c:v>
                </c:pt>
                <c:pt idx="225">
                  <c:v>-3.7208675920522245E-2</c:v>
                </c:pt>
                <c:pt idx="226">
                  <c:v>-3.3208675919707338E-2</c:v>
                </c:pt>
                <c:pt idx="227">
                  <c:v>-5.9065922292305031E-3</c:v>
                </c:pt>
                <c:pt idx="228">
                  <c:v>-8.6697026405474394E-3</c:v>
                </c:pt>
                <c:pt idx="229">
                  <c:v>-1.093736717191671E-2</c:v>
                </c:pt>
                <c:pt idx="230">
                  <c:v>-1.063736717221939E-2</c:v>
                </c:pt>
                <c:pt idx="231">
                  <c:v>-1.2865006929403578E-2</c:v>
                </c:pt>
                <c:pt idx="232">
                  <c:v>-1.4296821481717377E-2</c:v>
                </c:pt>
                <c:pt idx="233">
                  <c:v>-1.5406709351307019E-2</c:v>
                </c:pt>
                <c:pt idx="234">
                  <c:v>-1.5206709349083487E-2</c:v>
                </c:pt>
                <c:pt idx="235">
                  <c:v>1.8759962630964327E-2</c:v>
                </c:pt>
                <c:pt idx="236">
                  <c:v>-1.1107757736664338E-2</c:v>
                </c:pt>
                <c:pt idx="237">
                  <c:v>-7.107757735849431E-3</c:v>
                </c:pt>
                <c:pt idx="238">
                  <c:v>-6.1077577320077254E-3</c:v>
                </c:pt>
                <c:pt idx="239">
                  <c:v>-4.1077577316002718E-3</c:v>
                </c:pt>
                <c:pt idx="240">
                  <c:v>-2.1077577311928181E-3</c:v>
                </c:pt>
                <c:pt idx="241">
                  <c:v>-1.9438722429974943E-2</c:v>
                </c:pt>
                <c:pt idx="242">
                  <c:v>-1.7438722429567489E-2</c:v>
                </c:pt>
                <c:pt idx="243">
                  <c:v>-1.6438722433001741E-2</c:v>
                </c:pt>
                <c:pt idx="244">
                  <c:v>-1.5438722429160038E-2</c:v>
                </c:pt>
                <c:pt idx="245">
                  <c:v>-1.443872243259429E-2</c:v>
                </c:pt>
                <c:pt idx="246">
                  <c:v>-1.1174453047378703E-2</c:v>
                </c:pt>
                <c:pt idx="247">
                  <c:v>-1.0174453043536997E-2</c:v>
                </c:pt>
                <c:pt idx="248">
                  <c:v>-9.1744530469712489E-3</c:v>
                </c:pt>
                <c:pt idx="249">
                  <c:v>-7.1744530465637953E-3</c:v>
                </c:pt>
                <c:pt idx="250">
                  <c:v>-1.7557109493708933E-2</c:v>
                </c:pt>
                <c:pt idx="251">
                  <c:v>-6.6058690875069681E-3</c:v>
                </c:pt>
                <c:pt idx="252">
                  <c:v>-5.6424699684631124E-3</c:v>
                </c:pt>
                <c:pt idx="253">
                  <c:v>-2.0466647751232671E-2</c:v>
                </c:pt>
                <c:pt idx="254">
                  <c:v>-2.2228733644190576E-2</c:v>
                </c:pt>
                <c:pt idx="255">
                  <c:v>-2.3388264087181594E-2</c:v>
                </c:pt>
                <c:pt idx="256">
                  <c:v>-1.238826408130262E-2</c:v>
                </c:pt>
                <c:pt idx="257">
                  <c:v>-2.6805495681778993E-2</c:v>
                </c:pt>
                <c:pt idx="258">
                  <c:v>-2.4805495681371539E-2</c:v>
                </c:pt>
                <c:pt idx="259">
                  <c:v>-2.7443446743779243E-3</c:v>
                </c:pt>
                <c:pt idx="260">
                  <c:v>-1.3911352700534618E-2</c:v>
                </c:pt>
                <c:pt idx="261">
                  <c:v>6.9895480150056061E-3</c:v>
                </c:pt>
                <c:pt idx="262">
                  <c:v>-1.8666308744298876E-2</c:v>
                </c:pt>
                <c:pt idx="263">
                  <c:v>-1.5600134095102159E-2</c:v>
                </c:pt>
                <c:pt idx="264">
                  <c:v>-1.5087046870277194E-2</c:v>
                </c:pt>
                <c:pt idx="265">
                  <c:v>-1.5017046868407564E-2</c:v>
                </c:pt>
                <c:pt idx="266">
                  <c:v>-1.4667046866335371E-2</c:v>
                </c:pt>
                <c:pt idx="267">
                  <c:v>-1.4577046864970983E-2</c:v>
                </c:pt>
                <c:pt idx="268">
                  <c:v>-1.6628261943721148E-2</c:v>
                </c:pt>
                <c:pt idx="269">
                  <c:v>-1.5233831699235222E-2</c:v>
                </c:pt>
                <c:pt idx="270">
                  <c:v>-1.6139396032122534E-2</c:v>
                </c:pt>
                <c:pt idx="271">
                  <c:v>-1.6683843601650025E-2</c:v>
                </c:pt>
                <c:pt idx="272">
                  <c:v>-1.7194947483734693E-2</c:v>
                </c:pt>
                <c:pt idx="273">
                  <c:v>-1.3644922736667653E-2</c:v>
                </c:pt>
                <c:pt idx="274">
                  <c:v>-1.5155986249448607E-2</c:v>
                </c:pt>
                <c:pt idx="275">
                  <c:v>-1.735054309361023E-2</c:v>
                </c:pt>
                <c:pt idx="276">
                  <c:v>-1.8322252427509646E-2</c:v>
                </c:pt>
                <c:pt idx="277">
                  <c:v>-1.1236755077136052E-2</c:v>
                </c:pt>
                <c:pt idx="278">
                  <c:v>7.2818072167229204E-3</c:v>
                </c:pt>
                <c:pt idx="279">
                  <c:v>-3.7632463052289025E-2</c:v>
                </c:pt>
                <c:pt idx="280">
                  <c:v>-1.5425597236927598E-2</c:v>
                </c:pt>
                <c:pt idx="281">
                  <c:v>-1.440256491987037E-2</c:v>
                </c:pt>
                <c:pt idx="282">
                  <c:v>-1.4206846992801885E-2</c:v>
                </c:pt>
                <c:pt idx="283">
                  <c:v>-4.3227575840367273E-2</c:v>
                </c:pt>
                <c:pt idx="284">
                  <c:v>-1.1944286502107356E-2</c:v>
                </c:pt>
                <c:pt idx="285">
                  <c:v>-1.0596227746506866E-2</c:v>
                </c:pt>
                <c:pt idx="286">
                  <c:v>-1.4073722341560067E-2</c:v>
                </c:pt>
                <c:pt idx="287">
                  <c:v>-1.2485616538282902E-2</c:v>
                </c:pt>
                <c:pt idx="288">
                  <c:v>-1.375125814169903E-4</c:v>
                </c:pt>
                <c:pt idx="289">
                  <c:v>-1.191757376622498E-2</c:v>
                </c:pt>
                <c:pt idx="290">
                  <c:v>-1.9376062650341315E-3</c:v>
                </c:pt>
                <c:pt idx="291">
                  <c:v>-8.1510044120936664E-3</c:v>
                </c:pt>
                <c:pt idx="292">
                  <c:v>-1.1080055882531307E-2</c:v>
                </c:pt>
                <c:pt idx="293">
                  <c:v>-1.3084135550610545E-2</c:v>
                </c:pt>
                <c:pt idx="294">
                  <c:v>-1.5097944466820969E-2</c:v>
                </c:pt>
                <c:pt idx="295">
                  <c:v>-1.9268420693839418E-2</c:v>
                </c:pt>
                <c:pt idx="296">
                  <c:v>-1.2668420693222417E-2</c:v>
                </c:pt>
                <c:pt idx="297">
                  <c:v>-1.9527941488463086E-2</c:v>
                </c:pt>
                <c:pt idx="298">
                  <c:v>-1.2992820094163507E-2</c:v>
                </c:pt>
                <c:pt idx="299">
                  <c:v>-1.583070289194554E-2</c:v>
                </c:pt>
                <c:pt idx="300">
                  <c:v>-1.4630702893156261E-2</c:v>
                </c:pt>
                <c:pt idx="301">
                  <c:v>-1.4330702893458941E-2</c:v>
                </c:pt>
                <c:pt idx="302">
                  <c:v>-1.2699641104152412E-2</c:v>
                </c:pt>
                <c:pt idx="303">
                  <c:v>-1.3303703220257692E-2</c:v>
                </c:pt>
                <c:pt idx="304">
                  <c:v>-1.2351013945779509E-2</c:v>
                </c:pt>
                <c:pt idx="305">
                  <c:v>-1.3359135308406172E-2</c:v>
                </c:pt>
                <c:pt idx="306">
                  <c:v>-9.3496904695817788E-3</c:v>
                </c:pt>
                <c:pt idx="307">
                  <c:v>-1.6392937629962023E-2</c:v>
                </c:pt>
                <c:pt idx="308">
                  <c:v>-1.1448357818418287E-2</c:v>
                </c:pt>
                <c:pt idx="309">
                  <c:v>8.2408204663869233E-3</c:v>
                </c:pt>
                <c:pt idx="310">
                  <c:v>-1.8739381803213596E-2</c:v>
                </c:pt>
                <c:pt idx="311">
                  <c:v>3.4877412406251734E-3</c:v>
                </c:pt>
                <c:pt idx="312">
                  <c:v>-1.7273057188576649E-2</c:v>
                </c:pt>
                <c:pt idx="313">
                  <c:v>-1.0746999286728905E-2</c:v>
                </c:pt>
                <c:pt idx="314">
                  <c:v>-4.2019452939603512E-3</c:v>
                </c:pt>
                <c:pt idx="315">
                  <c:v>6.5233874909950331E-3</c:v>
                </c:pt>
                <c:pt idx="316">
                  <c:v>-3.5392214665446193E-3</c:v>
                </c:pt>
                <c:pt idx="317">
                  <c:v>-9.9940827896437337E-3</c:v>
                </c:pt>
                <c:pt idx="318">
                  <c:v>-7.7473853635375073E-3</c:v>
                </c:pt>
                <c:pt idx="319">
                  <c:v>-1.1219740269461521E-2</c:v>
                </c:pt>
                <c:pt idx="320">
                  <c:v>-1.1370549011521243E-2</c:v>
                </c:pt>
                <c:pt idx="321">
                  <c:v>-2.467440886841674E-2</c:v>
                </c:pt>
                <c:pt idx="322">
                  <c:v>-9.5744088715250288E-3</c:v>
                </c:pt>
                <c:pt idx="323">
                  <c:v>-4.0354614471658527E-3</c:v>
                </c:pt>
                <c:pt idx="324">
                  <c:v>-1.7962322829444093E-3</c:v>
                </c:pt>
                <c:pt idx="325">
                  <c:v>-1.125017036420773E-2</c:v>
                </c:pt>
                <c:pt idx="326">
                  <c:v>-1.1897102321722895E-2</c:v>
                </c:pt>
                <c:pt idx="327">
                  <c:v>-1.1757872501096354E-2</c:v>
                </c:pt>
                <c:pt idx="328">
                  <c:v>-1.0857872502004394E-2</c:v>
                </c:pt>
                <c:pt idx="329">
                  <c:v>-1.1563188035603356E-2</c:v>
                </c:pt>
                <c:pt idx="330">
                  <c:v>-9.7740574038781888E-3</c:v>
                </c:pt>
                <c:pt idx="331">
                  <c:v>-8.6158674304928767E-3</c:v>
                </c:pt>
                <c:pt idx="332">
                  <c:v>-4.6089764802156093E-4</c:v>
                </c:pt>
                <c:pt idx="333">
                  <c:v>-1.8047542568082203E-2</c:v>
                </c:pt>
                <c:pt idx="334">
                  <c:v>-9.5963970938415764E-3</c:v>
                </c:pt>
                <c:pt idx="335">
                  <c:v>-7.5963970934341219E-3</c:v>
                </c:pt>
                <c:pt idx="336">
                  <c:v>-6.5963970895924163E-3</c:v>
                </c:pt>
                <c:pt idx="337">
                  <c:v>-1.0120543030312422E-2</c:v>
                </c:pt>
                <c:pt idx="338">
                  <c:v>-9.7605430321308292E-3</c:v>
                </c:pt>
                <c:pt idx="339">
                  <c:v>-1.106104760543097E-2</c:v>
                </c:pt>
                <c:pt idx="340">
                  <c:v>-9.7110476067930294E-3</c:v>
                </c:pt>
                <c:pt idx="341">
                  <c:v>-9.3110476096219218E-3</c:v>
                </c:pt>
                <c:pt idx="342">
                  <c:v>-9.8540487732880905E-3</c:v>
                </c:pt>
                <c:pt idx="343">
                  <c:v>1.5985951228774789E-2</c:v>
                </c:pt>
                <c:pt idx="344">
                  <c:v>-7.7147990476743155E-3</c:v>
                </c:pt>
                <c:pt idx="345">
                  <c:v>-7.2347990525241778E-3</c:v>
                </c:pt>
                <c:pt idx="346">
                  <c:v>-8.9400508872895523E-3</c:v>
                </c:pt>
                <c:pt idx="347">
                  <c:v>-8.5400508901184446E-3</c:v>
                </c:pt>
                <c:pt idx="348">
                  <c:v>-8.2400508904211245E-3</c:v>
                </c:pt>
                <c:pt idx="349">
                  <c:v>-8.5150552696197819E-3</c:v>
                </c:pt>
                <c:pt idx="350">
                  <c:v>-1.8258186483518738E-3</c:v>
                </c:pt>
                <c:pt idx="351">
                  <c:v>-7.2952870490686945E-3</c:v>
                </c:pt>
                <c:pt idx="352">
                  <c:v>-6.4952870474505216E-3</c:v>
                </c:pt>
                <c:pt idx="353">
                  <c:v>6.325729250735693E-3</c:v>
                </c:pt>
                <c:pt idx="354">
                  <c:v>6.7856409268722143E-3</c:v>
                </c:pt>
                <c:pt idx="355">
                  <c:v>-1.0975103047415426E-2</c:v>
                </c:pt>
                <c:pt idx="356">
                  <c:v>-7.7457678131413153E-3</c:v>
                </c:pt>
                <c:pt idx="357">
                  <c:v>-7.0457678162728875E-3</c:v>
                </c:pt>
                <c:pt idx="358">
                  <c:v>-2.0620940258376862E-2</c:v>
                </c:pt>
                <c:pt idx="359">
                  <c:v>-6.5341190807557117E-3</c:v>
                </c:pt>
                <c:pt idx="360">
                  <c:v>-4.8598163559949292E-3</c:v>
                </c:pt>
                <c:pt idx="361">
                  <c:v>-5.8000921749834936E-3</c:v>
                </c:pt>
                <c:pt idx="362">
                  <c:v>-5.7000921702337485E-3</c:v>
                </c:pt>
                <c:pt idx="363">
                  <c:v>-5.6920525411137436E-3</c:v>
                </c:pt>
                <c:pt idx="364">
                  <c:v>-3.8159887539595365E-3</c:v>
                </c:pt>
                <c:pt idx="365">
                  <c:v>-2.9140703219492367E-3</c:v>
                </c:pt>
                <c:pt idx="366">
                  <c:v>7.4356316279627155E-3</c:v>
                </c:pt>
                <c:pt idx="367">
                  <c:v>1.1073708610531214E-2</c:v>
                </c:pt>
                <c:pt idx="368">
                  <c:v>-4.8342357685335069E-3</c:v>
                </c:pt>
                <c:pt idx="369">
                  <c:v>-2.2882066603074928E-3</c:v>
                </c:pt>
                <c:pt idx="370">
                  <c:v>-8.1184386823402073E-3</c:v>
                </c:pt>
                <c:pt idx="371">
                  <c:v>-7.4184386781958218E-3</c:v>
                </c:pt>
                <c:pt idx="372">
                  <c:v>-3.2275787839745867E-3</c:v>
                </c:pt>
                <c:pt idx="373">
                  <c:v>-4.1145674438669184E-3</c:v>
                </c:pt>
                <c:pt idx="374">
                  <c:v>1.1531145302100896E-3</c:v>
                </c:pt>
                <c:pt idx="375">
                  <c:v>-8.0232091142864483E-3</c:v>
                </c:pt>
                <c:pt idx="376">
                  <c:v>-6.4769627786035395E-3</c:v>
                </c:pt>
                <c:pt idx="377">
                  <c:v>-4.8834267879540975E-4</c:v>
                </c:pt>
                <c:pt idx="378">
                  <c:v>2.1504264089498813E-3</c:v>
                </c:pt>
                <c:pt idx="379">
                  <c:v>1.1390909820596972E-3</c:v>
                </c:pt>
                <c:pt idx="380">
                  <c:v>-5.1352137014536361E-3</c:v>
                </c:pt>
                <c:pt idx="381">
                  <c:v>-5.4787315743458076E-3</c:v>
                </c:pt>
                <c:pt idx="382">
                  <c:v>-1.7982005024529252E-2</c:v>
                </c:pt>
                <c:pt idx="383">
                  <c:v>-3.2015770565365239E-3</c:v>
                </c:pt>
                <c:pt idx="384">
                  <c:v>-2.2015770599707759E-3</c:v>
                </c:pt>
                <c:pt idx="385">
                  <c:v>-4.4548880579027856E-3</c:v>
                </c:pt>
                <c:pt idx="386">
                  <c:v>-6.6148039545250066E-3</c:v>
                </c:pt>
                <c:pt idx="387">
                  <c:v>-4.5646039241150922E-3</c:v>
                </c:pt>
                <c:pt idx="388">
                  <c:v>-6.3711959980250112E-3</c:v>
                </c:pt>
                <c:pt idx="389">
                  <c:v>-1.2224487727529026E-2</c:v>
                </c:pt>
                <c:pt idx="390">
                  <c:v>-6.1441003414773277E-3</c:v>
                </c:pt>
                <c:pt idx="391">
                  <c:v>1.1875218525743644E-3</c:v>
                </c:pt>
                <c:pt idx="392">
                  <c:v>-6.1062450174920093E-5</c:v>
                </c:pt>
                <c:pt idx="393">
                  <c:v>-1.1072459832745388E-3</c:v>
                </c:pt>
                <c:pt idx="394">
                  <c:v>-7.6175503610105277E-3</c:v>
                </c:pt>
                <c:pt idx="395">
                  <c:v>-3.3175503604982999E-3</c:v>
                </c:pt>
                <c:pt idx="396">
                  <c:v>-3.2228668285067289E-3</c:v>
                </c:pt>
                <c:pt idx="397">
                  <c:v>3.3511851616114022E-3</c:v>
                </c:pt>
                <c:pt idx="398">
                  <c:v>-1.8674825538116612E-3</c:v>
                </c:pt>
                <c:pt idx="399">
                  <c:v>-2.4729201880358148E-3</c:v>
                </c:pt>
                <c:pt idx="400">
                  <c:v>-8.8885616306097308E-4</c:v>
                </c:pt>
                <c:pt idx="401">
                  <c:v>-3.9639120775385363E-3</c:v>
                </c:pt>
                <c:pt idx="402">
                  <c:v>-2.6802237518277726E-3</c:v>
                </c:pt>
                <c:pt idx="403">
                  <c:v>-1.7835330301852032E-3</c:v>
                </c:pt>
                <c:pt idx="404">
                  <c:v>8.8999925315800914E-4</c:v>
                </c:pt>
                <c:pt idx="405">
                  <c:v>-1.6583977634374548E-3</c:v>
                </c:pt>
                <c:pt idx="406">
                  <c:v>-3.485486361125759E-3</c:v>
                </c:pt>
                <c:pt idx="407">
                  <c:v>-3.2922451721716798E-3</c:v>
                </c:pt>
                <c:pt idx="408">
                  <c:v>-2.3988680079674585E-2</c:v>
                </c:pt>
                <c:pt idx="409">
                  <c:v>-3.1387704985993909E-3</c:v>
                </c:pt>
                <c:pt idx="410">
                  <c:v>1.1212147494987834E-2</c:v>
                </c:pt>
                <c:pt idx="411">
                  <c:v>-4.824876677320092E-3</c:v>
                </c:pt>
                <c:pt idx="412">
                  <c:v>-5.2855212157201749E-3</c:v>
                </c:pt>
                <c:pt idx="413">
                  <c:v>-3.4313219576335083E-3</c:v>
                </c:pt>
                <c:pt idx="414">
                  <c:v>5.1321016281147031E-4</c:v>
                </c:pt>
                <c:pt idx="415">
                  <c:v>1.1194361290762177E-4</c:v>
                </c:pt>
                <c:pt idx="416">
                  <c:v>-2.2402998708968493E-3</c:v>
                </c:pt>
                <c:pt idx="417">
                  <c:v>-8.6099180228741182E-5</c:v>
                </c:pt>
                <c:pt idx="418">
                  <c:v>-2.5383417089311754E-3</c:v>
                </c:pt>
                <c:pt idx="419">
                  <c:v>1.291349269084161E-3</c:v>
                </c:pt>
                <c:pt idx="420">
                  <c:v>-5.4604621127803761E-4</c:v>
                </c:pt>
                <c:pt idx="421">
                  <c:v>-2.0492674648957513E-3</c:v>
                </c:pt>
                <c:pt idx="422">
                  <c:v>4.9288920697766123E-3</c:v>
                </c:pt>
                <c:pt idx="423">
                  <c:v>9.2201389428695386E-3</c:v>
                </c:pt>
                <c:pt idx="424">
                  <c:v>1.3118893212385234E-2</c:v>
                </c:pt>
                <c:pt idx="425">
                  <c:v>4.7144296096353075E-3</c:v>
                </c:pt>
                <c:pt idx="426">
                  <c:v>1.0942415859507176E-2</c:v>
                </c:pt>
                <c:pt idx="427">
                  <c:v>-4.96206659419477E-3</c:v>
                </c:pt>
                <c:pt idx="428">
                  <c:v>1.1585691221416396E-2</c:v>
                </c:pt>
                <c:pt idx="429">
                  <c:v>-1.0675529932073921E-2</c:v>
                </c:pt>
                <c:pt idx="430">
                  <c:v>-4.6277763114695647E-3</c:v>
                </c:pt>
                <c:pt idx="431">
                  <c:v>-5.5703545946535291E-3</c:v>
                </c:pt>
                <c:pt idx="432">
                  <c:v>-1.3354594389261516E-4</c:v>
                </c:pt>
                <c:pt idx="433">
                  <c:v>1.0632304195980166E-3</c:v>
                </c:pt>
                <c:pt idx="434">
                  <c:v>1.041420394680705E-2</c:v>
                </c:pt>
                <c:pt idx="435">
                  <c:v>1.2414203947214503E-2</c:v>
                </c:pt>
                <c:pt idx="436">
                  <c:v>6.0574485485352285E-3</c:v>
                </c:pt>
                <c:pt idx="437">
                  <c:v>-2.0406096108866222E-3</c:v>
                </c:pt>
                <c:pt idx="438">
                  <c:v>-3.245120273535987E-3</c:v>
                </c:pt>
                <c:pt idx="439">
                  <c:v>-1.6483456357729654E-3</c:v>
                </c:pt>
                <c:pt idx="440">
                  <c:v>4.9503653196467301E-3</c:v>
                </c:pt>
                <c:pt idx="441">
                  <c:v>8.9503653204616365E-3</c:v>
                </c:pt>
                <c:pt idx="442">
                  <c:v>1.2950365321276544E-2</c:v>
                </c:pt>
                <c:pt idx="443">
                  <c:v>1.3950365317842292E-2</c:v>
                </c:pt>
                <c:pt idx="444">
                  <c:v>1.5147139447459251E-2</c:v>
                </c:pt>
                <c:pt idx="445">
                  <c:v>6.9445515545761907E-3</c:v>
                </c:pt>
                <c:pt idx="446">
                  <c:v>2.7728344284357422E-3</c:v>
                </c:pt>
                <c:pt idx="447">
                  <c:v>5.4957623600567912E-3</c:v>
                </c:pt>
                <c:pt idx="448">
                  <c:v>9.686253623275581E-3</c:v>
                </c:pt>
                <c:pt idx="449">
                  <c:v>7.8829952152399043E-3</c:v>
                </c:pt>
                <c:pt idx="450">
                  <c:v>3.7129682694282294E-5</c:v>
                </c:pt>
                <c:pt idx="451">
                  <c:v>1.2864902723235068E-3</c:v>
                </c:pt>
                <c:pt idx="452">
                  <c:v>-7.474161778813348E-3</c:v>
                </c:pt>
                <c:pt idx="453">
                  <c:v>1.0030839174322247E-2</c:v>
                </c:pt>
                <c:pt idx="454">
                  <c:v>-3.775683218323873E-3</c:v>
                </c:pt>
                <c:pt idx="455">
                  <c:v>-6.1789446551028101E-3</c:v>
                </c:pt>
                <c:pt idx="456">
                  <c:v>-4.3215539137131378E-3</c:v>
                </c:pt>
                <c:pt idx="457">
                  <c:v>-3.2787473726820066E-3</c:v>
                </c:pt>
                <c:pt idx="458">
                  <c:v>-5.4407847147676077E-3</c:v>
                </c:pt>
                <c:pt idx="459">
                  <c:v>2.7003245177219604E-3</c:v>
                </c:pt>
                <c:pt idx="460">
                  <c:v>-2.0544417484781737E-4</c:v>
                </c:pt>
                <c:pt idx="461">
                  <c:v>1.4773382262063097E-2</c:v>
                </c:pt>
                <c:pt idx="462">
                  <c:v>-9.5920055431014915E-3</c:v>
                </c:pt>
                <c:pt idx="463">
                  <c:v>-1.0256313349339918E-2</c:v>
                </c:pt>
                <c:pt idx="464">
                  <c:v>-1.2563133438683971E-3</c:v>
                </c:pt>
                <c:pt idx="465">
                  <c:v>2.7436866569465102E-3</c:v>
                </c:pt>
                <c:pt idx="466">
                  <c:v>3.7436866535122582E-3</c:v>
                </c:pt>
                <c:pt idx="467">
                  <c:v>-6.8630089820960827E-3</c:v>
                </c:pt>
                <c:pt idx="468">
                  <c:v>-4.8630089816886291E-3</c:v>
                </c:pt>
                <c:pt idx="469">
                  <c:v>-2.8630089812811755E-3</c:v>
                </c:pt>
                <c:pt idx="470">
                  <c:v>-8.6300898087372205E-4</c:v>
                </c:pt>
                <c:pt idx="471">
                  <c:v>1.3699101569202596E-4</c:v>
                </c:pt>
                <c:pt idx="472">
                  <c:v>-8.5123847636740264E-3</c:v>
                </c:pt>
                <c:pt idx="473">
                  <c:v>2.4876152349289893E-3</c:v>
                </c:pt>
                <c:pt idx="474">
                  <c:v>1.2487615236966258E-2</c:v>
                </c:pt>
                <c:pt idx="475">
                  <c:v>1.7487615234346911E-2</c:v>
                </c:pt>
                <c:pt idx="476">
                  <c:v>7.3778967093125385E-3</c:v>
                </c:pt>
                <c:pt idx="477">
                  <c:v>1.2896960856477279E-2</c:v>
                </c:pt>
                <c:pt idx="478">
                  <c:v>3.1847024583320166E-3</c:v>
                </c:pt>
                <c:pt idx="479">
                  <c:v>3.6316247557673705E-3</c:v>
                </c:pt>
                <c:pt idx="480">
                  <c:v>1.2528898336374413E-2</c:v>
                </c:pt>
                <c:pt idx="481">
                  <c:v>-8.7454645102000923E-4</c:v>
                </c:pt>
                <c:pt idx="482">
                  <c:v>-2.1807388605097522E-3</c:v>
                </c:pt>
                <c:pt idx="483">
                  <c:v>-1.1807388639440042E-3</c:v>
                </c:pt>
                <c:pt idx="484">
                  <c:v>-1.6830394062774146E-2</c:v>
                </c:pt>
                <c:pt idx="485">
                  <c:v>-1.3830394065800944E-2</c:v>
                </c:pt>
                <c:pt idx="486">
                  <c:v>-8.830394061144331E-3</c:v>
                </c:pt>
                <c:pt idx="487">
                  <c:v>-7.830394064578583E-3</c:v>
                </c:pt>
                <c:pt idx="488">
                  <c:v>-5.8303940641711285E-3</c:v>
                </c:pt>
                <c:pt idx="489">
                  <c:v>3.0743005574565521E-3</c:v>
                </c:pt>
                <c:pt idx="490">
                  <c:v>4.0743005540222997E-3</c:v>
                </c:pt>
                <c:pt idx="491">
                  <c:v>7.9707182104758727E-3</c:v>
                </c:pt>
                <c:pt idx="492">
                  <c:v>-2.8384576859146827E-4</c:v>
                </c:pt>
                <c:pt idx="493">
                  <c:v>1.8516154229417828E-2</c:v>
                </c:pt>
                <c:pt idx="494">
                  <c:v>8.0624647136745328E-3</c:v>
                </c:pt>
                <c:pt idx="495">
                  <c:v>8.2588611058325018E-3</c:v>
                </c:pt>
                <c:pt idx="496">
                  <c:v>9.6087685483070666E-3</c:v>
                </c:pt>
                <c:pt idx="497">
                  <c:v>-6.8561986444075421E-3</c:v>
                </c:pt>
                <c:pt idx="498">
                  <c:v>6.2249171109276273E-3</c:v>
                </c:pt>
                <c:pt idx="499">
                  <c:v>3.0468851651385491E-3</c:v>
                </c:pt>
                <c:pt idx="500">
                  <c:v>4.9949493296892085E-3</c:v>
                </c:pt>
                <c:pt idx="501">
                  <c:v>7.7770701386016723E-4</c:v>
                </c:pt>
                <c:pt idx="502">
                  <c:v>-1.2107742462208599E-2</c:v>
                </c:pt>
                <c:pt idx="503">
                  <c:v>1.0850437785247108E-2</c:v>
                </c:pt>
                <c:pt idx="504">
                  <c:v>3.3655981393534563E-3</c:v>
                </c:pt>
                <c:pt idx="505">
                  <c:v>1.050920652394941E-2</c:v>
                </c:pt>
                <c:pt idx="506">
                  <c:v>7.6048916262438241E-3</c:v>
                </c:pt>
                <c:pt idx="507">
                  <c:v>4.8614393002237317E-3</c:v>
                </c:pt>
                <c:pt idx="508">
                  <c:v>8.952806961122297E-3</c:v>
                </c:pt>
                <c:pt idx="509">
                  <c:v>8.8484899653871879E-3</c:v>
                </c:pt>
                <c:pt idx="510">
                  <c:v>1.0405035973220783E-2</c:v>
                </c:pt>
                <c:pt idx="511">
                  <c:v>7.522803912840487E-3</c:v>
                </c:pt>
                <c:pt idx="512">
                  <c:v>3.0883750317987025E-3</c:v>
                </c:pt>
                <c:pt idx="513">
                  <c:v>-1.4215932464944511E-2</c:v>
                </c:pt>
                <c:pt idx="514">
                  <c:v>-7.2159324671564025E-3</c:v>
                </c:pt>
                <c:pt idx="515">
                  <c:v>7.419562488052844E-3</c:v>
                </c:pt>
                <c:pt idx="516">
                  <c:v>8.8195624890656573E-3</c:v>
                </c:pt>
                <c:pt idx="517">
                  <c:v>8.9195624938154024E-3</c:v>
                </c:pt>
                <c:pt idx="518">
                  <c:v>1.2852947442453326E-2</c:v>
                </c:pt>
                <c:pt idx="519">
                  <c:v>1.4952947440334567E-2</c:v>
                </c:pt>
                <c:pt idx="520">
                  <c:v>7.391170241933101E-3</c:v>
                </c:pt>
                <c:pt idx="521">
                  <c:v>8.191170243551274E-3</c:v>
                </c:pt>
                <c:pt idx="522">
                  <c:v>8.6295513599985961E-3</c:v>
                </c:pt>
                <c:pt idx="523">
                  <c:v>7.7100409344696046E-3</c:v>
                </c:pt>
                <c:pt idx="524">
                  <c:v>8.3100409338642441E-3</c:v>
                </c:pt>
                <c:pt idx="525">
                  <c:v>1.1495738589015519E-2</c:v>
                </c:pt>
                <c:pt idx="526">
                  <c:v>2.8867069575603662E-3</c:v>
                </c:pt>
                <c:pt idx="527">
                  <c:v>6.1242321995036752E-3</c:v>
                </c:pt>
                <c:pt idx="528">
                  <c:v>1.6319711080288641E-2</c:v>
                </c:pt>
                <c:pt idx="529">
                  <c:v>1.2752662660355258E-2</c:v>
                </c:pt>
                <c:pt idx="530">
                  <c:v>1.4490930358639378E-2</c:v>
                </c:pt>
                <c:pt idx="531">
                  <c:v>1.1381030326253708E-2</c:v>
                </c:pt>
                <c:pt idx="532">
                  <c:v>1.1238056428086026E-3</c:v>
                </c:pt>
                <c:pt idx="533">
                  <c:v>7.4238056364523261E-3</c:v>
                </c:pt>
                <c:pt idx="534">
                  <c:v>1.2223805638885407E-2</c:v>
                </c:pt>
                <c:pt idx="535">
                  <c:v>1.4009335512670938E-2</c:v>
                </c:pt>
                <c:pt idx="536">
                  <c:v>1.465479050276999E-2</c:v>
                </c:pt>
                <c:pt idx="537">
                  <c:v>7.3433577527947276E-3</c:v>
                </c:pt>
                <c:pt idx="538">
                  <c:v>1.0219182384758016E-2</c:v>
                </c:pt>
                <c:pt idx="539">
                  <c:v>7.6039068985844288E-3</c:v>
                </c:pt>
                <c:pt idx="540">
                  <c:v>1.1303906892426059E-2</c:v>
                </c:pt>
                <c:pt idx="541">
                  <c:v>7.2978991360733428E-3</c:v>
                </c:pt>
                <c:pt idx="542">
                  <c:v>-7.9695997341124453E-3</c:v>
                </c:pt>
                <c:pt idx="543">
                  <c:v>5.930400263989985E-3</c:v>
                </c:pt>
                <c:pt idx="544">
                  <c:v>1.2830400264304306E-2</c:v>
                </c:pt>
                <c:pt idx="545">
                  <c:v>1.423040026531712E-2</c:v>
                </c:pt>
                <c:pt idx="546">
                  <c:v>1.0914972520522745E-2</c:v>
                </c:pt>
                <c:pt idx="547">
                  <c:v>8.2525852486026383E-3</c:v>
                </c:pt>
                <c:pt idx="548">
                  <c:v>8.0840481785781383E-3</c:v>
                </c:pt>
                <c:pt idx="549">
                  <c:v>1.0753032966429044E-2</c:v>
                </c:pt>
                <c:pt idx="550">
                  <c:v>1.3053032966533817E-2</c:v>
                </c:pt>
                <c:pt idx="551">
                  <c:v>8.1001071574096188E-3</c:v>
                </c:pt>
                <c:pt idx="552">
                  <c:v>7.8376104252953892E-3</c:v>
                </c:pt>
                <c:pt idx="553">
                  <c:v>8.6376104269135622E-3</c:v>
                </c:pt>
                <c:pt idx="554">
                  <c:v>9.1500424599383415E-3</c:v>
                </c:pt>
                <c:pt idx="555">
                  <c:v>1.0891981328987402E-2</c:v>
                </c:pt>
                <c:pt idx="556">
                  <c:v>1.3272108864684667E-2</c:v>
                </c:pt>
                <c:pt idx="557">
                  <c:v>1.0294780706444653E-2</c:v>
                </c:pt>
                <c:pt idx="558">
                  <c:v>1.0794780708365505E-2</c:v>
                </c:pt>
                <c:pt idx="559">
                  <c:v>9.8901062006948801E-3</c:v>
                </c:pt>
                <c:pt idx="560">
                  <c:v>5.736681049686292E-3</c:v>
                </c:pt>
                <c:pt idx="561">
                  <c:v>2.6384013982943613E-3</c:v>
                </c:pt>
                <c:pt idx="562">
                  <c:v>9.884868928492347E-3</c:v>
                </c:pt>
                <c:pt idx="563">
                  <c:v>8.2800356013683421E-3</c:v>
                </c:pt>
                <c:pt idx="564">
                  <c:v>3.7978440286595971E-3</c:v>
                </c:pt>
                <c:pt idx="565">
                  <c:v>2.9107682067911747E-3</c:v>
                </c:pt>
                <c:pt idx="566">
                  <c:v>6.219656517636756E-3</c:v>
                </c:pt>
                <c:pt idx="567">
                  <c:v>4.0788540135745554E-3</c:v>
                </c:pt>
                <c:pt idx="568">
                  <c:v>1.0078854014796915E-2</c:v>
                </c:pt>
                <c:pt idx="569">
                  <c:v>1.1297154067666749E-2</c:v>
                </c:pt>
                <c:pt idx="570">
                  <c:v>1.4192701246427354E-2</c:v>
                </c:pt>
                <c:pt idx="571">
                  <c:v>1.1266961544748213E-2</c:v>
                </c:pt>
                <c:pt idx="572">
                  <c:v>2.5266961540324429E-2</c:v>
                </c:pt>
                <c:pt idx="573">
                  <c:v>4.5350044299499598E-2</c:v>
                </c:pt>
                <c:pt idx="574">
                  <c:v>-2.0542770450606247E-3</c:v>
                </c:pt>
                <c:pt idx="575">
                  <c:v>1.0288251949198178E-3</c:v>
                </c:pt>
                <c:pt idx="576">
                  <c:v>1.224196234421456E-2</c:v>
                </c:pt>
                <c:pt idx="577">
                  <c:v>1.2874248914044496E-2</c:v>
                </c:pt>
                <c:pt idx="578">
                  <c:v>1.3502934787310895E-2</c:v>
                </c:pt>
                <c:pt idx="579">
                  <c:v>1.2704571248196999E-2</c:v>
                </c:pt>
                <c:pt idx="580">
                  <c:v>1.2187974099558917E-2</c:v>
                </c:pt>
                <c:pt idx="581">
                  <c:v>1.0638039033863716E-2</c:v>
                </c:pt>
                <c:pt idx="582">
                  <c:v>1.4502844067632331E-2</c:v>
                </c:pt>
                <c:pt idx="583">
                  <c:v>1.5002844062277226E-2</c:v>
                </c:pt>
                <c:pt idx="584">
                  <c:v>1.2103525761445012E-2</c:v>
                </c:pt>
                <c:pt idx="585">
                  <c:v>1.3103525765286717E-2</c:v>
                </c:pt>
                <c:pt idx="586">
                  <c:v>1.3992341060205919E-2</c:v>
                </c:pt>
                <c:pt idx="587">
                  <c:v>1.1839115499945291E-2</c:v>
                </c:pt>
                <c:pt idx="588">
                  <c:v>1.2239115504392356E-2</c:v>
                </c:pt>
                <c:pt idx="589">
                  <c:v>1.4470014681566161E-2</c:v>
                </c:pt>
                <c:pt idx="590">
                  <c:v>1.2817785322472516E-2</c:v>
                </c:pt>
                <c:pt idx="591">
                  <c:v>1.4495623224236569E-2</c:v>
                </c:pt>
                <c:pt idx="592">
                  <c:v>1.6231392760202752E-2</c:v>
                </c:pt>
                <c:pt idx="593">
                  <c:v>1.7120355612851686E-2</c:v>
                </c:pt>
                <c:pt idx="594">
                  <c:v>1.2784050768925911E-2</c:v>
                </c:pt>
                <c:pt idx="595">
                  <c:v>1.5098715908464764E-2</c:v>
                </c:pt>
                <c:pt idx="596">
                  <c:v>2.910709594333576E-2</c:v>
                </c:pt>
                <c:pt idx="597">
                  <c:v>1.476223708655963E-2</c:v>
                </c:pt>
                <c:pt idx="598">
                  <c:v>1.4493597180098679E-2</c:v>
                </c:pt>
                <c:pt idx="599">
                  <c:v>1.1232523618072624E-2</c:v>
                </c:pt>
                <c:pt idx="600">
                  <c:v>1.4632231081335739E-2</c:v>
                </c:pt>
                <c:pt idx="601">
                  <c:v>1.5205387250121893E-2</c:v>
                </c:pt>
                <c:pt idx="602">
                  <c:v>1.5869067444384332E-2</c:v>
                </c:pt>
                <c:pt idx="603">
                  <c:v>1.6902634642403751E-2</c:v>
                </c:pt>
                <c:pt idx="604">
                  <c:v>1.6188733552723687E-2</c:v>
                </c:pt>
                <c:pt idx="605">
                  <c:v>1.5277399130809562E-2</c:v>
                </c:pt>
                <c:pt idx="606">
                  <c:v>1.5990283264813693E-2</c:v>
                </c:pt>
                <c:pt idx="607">
                  <c:v>1.710761510579574E-2</c:v>
                </c:pt>
                <c:pt idx="608">
                  <c:v>1.71809424252959E-2</c:v>
                </c:pt>
                <c:pt idx="609">
                  <c:v>1.7119615901379039E-2</c:v>
                </c:pt>
                <c:pt idx="610">
                  <c:v>2.0753181861576327E-2</c:v>
                </c:pt>
                <c:pt idx="611">
                  <c:v>1.4763720261469019E-2</c:v>
                </c:pt>
                <c:pt idx="612">
                  <c:v>1.7859638411403162E-2</c:v>
                </c:pt>
                <c:pt idx="613">
                  <c:v>1.6451233721973192E-2</c:v>
                </c:pt>
                <c:pt idx="614">
                  <c:v>1.6529512830755475E-2</c:v>
                </c:pt>
                <c:pt idx="615">
                  <c:v>1.6696804454888099E-2</c:v>
                </c:pt>
                <c:pt idx="616">
                  <c:v>1.8859863328965137E-2</c:v>
                </c:pt>
                <c:pt idx="617">
                  <c:v>1.575959296298779E-2</c:v>
                </c:pt>
                <c:pt idx="618">
                  <c:v>1.7907909483368858E-2</c:v>
                </c:pt>
                <c:pt idx="619">
                  <c:v>9.3579646806019254E-3</c:v>
                </c:pt>
                <c:pt idx="620">
                  <c:v>1.515310991620545E-2</c:v>
                </c:pt>
                <c:pt idx="621">
                  <c:v>1.9652770217557618E-2</c:v>
                </c:pt>
                <c:pt idx="622">
                  <c:v>2.0723009971606712E-2</c:v>
                </c:pt>
                <c:pt idx="623">
                  <c:v>1.9475738537081299E-2</c:v>
                </c:pt>
                <c:pt idx="624">
                  <c:v>1.9356973777380417E-2</c:v>
                </c:pt>
                <c:pt idx="625">
                  <c:v>1.9209708408992759E-2</c:v>
                </c:pt>
                <c:pt idx="626">
                  <c:v>1.7854373507437564E-2</c:v>
                </c:pt>
                <c:pt idx="627">
                  <c:v>1.7984362540416236E-2</c:v>
                </c:pt>
                <c:pt idx="628">
                  <c:v>1.9506756725257042E-2</c:v>
                </c:pt>
                <c:pt idx="629">
                  <c:v>1.7994479707383902E-2</c:v>
                </c:pt>
                <c:pt idx="630">
                  <c:v>1.9033315711749377E-2</c:v>
                </c:pt>
                <c:pt idx="631">
                  <c:v>2.0811049472432029E-2</c:v>
                </c:pt>
                <c:pt idx="632">
                  <c:v>2.1922011298021946E-2</c:v>
                </c:pt>
                <c:pt idx="633">
                  <c:v>2.0880971872847785E-2</c:v>
                </c:pt>
                <c:pt idx="634">
                  <c:v>2.1480971872242426E-2</c:v>
                </c:pt>
                <c:pt idx="635">
                  <c:v>1.8699926269320044E-2</c:v>
                </c:pt>
                <c:pt idx="636">
                  <c:v>2.2444937932497806E-2</c:v>
                </c:pt>
                <c:pt idx="637">
                  <c:v>1.8831025830067689E-2</c:v>
                </c:pt>
                <c:pt idx="638">
                  <c:v>1.8154087792153877E-2</c:v>
                </c:pt>
                <c:pt idx="639">
                  <c:v>2.0293134541025094E-2</c:v>
                </c:pt>
                <c:pt idx="640">
                  <c:v>2.0322292666525736E-2</c:v>
                </c:pt>
                <c:pt idx="641">
                  <c:v>2.1581472806782825E-2</c:v>
                </c:pt>
                <c:pt idx="642">
                  <c:v>2.1881472806480146E-2</c:v>
                </c:pt>
                <c:pt idx="643">
                  <c:v>2.2381472801125041E-2</c:v>
                </c:pt>
                <c:pt idx="644">
                  <c:v>2.3245936591563685E-2</c:v>
                </c:pt>
                <c:pt idx="645">
                  <c:v>2.0330414872629959E-2</c:v>
                </c:pt>
                <c:pt idx="646">
                  <c:v>2.1071650070287148E-2</c:v>
                </c:pt>
                <c:pt idx="647">
                  <c:v>1.892852275094099E-2</c:v>
                </c:pt>
                <c:pt idx="648">
                  <c:v>2.4773668552622988E-2</c:v>
                </c:pt>
                <c:pt idx="649">
                  <c:v>2.3456146206055909E-2</c:v>
                </c:pt>
                <c:pt idx="650">
                  <c:v>2.0499410985577289E-2</c:v>
                </c:pt>
                <c:pt idx="651">
                  <c:v>2.1180658130706069E-2</c:v>
                </c:pt>
                <c:pt idx="652">
                  <c:v>2.2674885601886914E-2</c:v>
                </c:pt>
                <c:pt idx="653">
                  <c:v>2.055905591469516E-2</c:v>
                </c:pt>
                <c:pt idx="654">
                  <c:v>2.1208122891050035E-2</c:v>
                </c:pt>
                <c:pt idx="655">
                  <c:v>2.441268512186872E-2</c:v>
                </c:pt>
                <c:pt idx="656">
                  <c:v>2.1958410865624792E-2</c:v>
                </c:pt>
                <c:pt idx="657">
                  <c:v>2.2128502644192284E-2</c:v>
                </c:pt>
                <c:pt idx="658">
                  <c:v>2.4124560234456846E-2</c:v>
                </c:pt>
                <c:pt idx="659">
                  <c:v>2.3608561149820285E-2</c:v>
                </c:pt>
                <c:pt idx="660">
                  <c:v>2.3427523957801465E-2</c:v>
                </c:pt>
                <c:pt idx="661">
                  <c:v>2.3427523957801465E-2</c:v>
                </c:pt>
                <c:pt idx="662">
                  <c:v>2.1156417632173831E-2</c:v>
                </c:pt>
                <c:pt idx="663">
                  <c:v>2.1156417632173831E-2</c:v>
                </c:pt>
                <c:pt idx="664">
                  <c:v>2.2227953326560291E-2</c:v>
                </c:pt>
                <c:pt idx="665">
                  <c:v>1.9400232379639795E-2</c:v>
                </c:pt>
                <c:pt idx="666">
                  <c:v>2.5535916579890454E-2</c:v>
                </c:pt>
                <c:pt idx="667">
                  <c:v>2.459873379891098E-2</c:v>
                </c:pt>
                <c:pt idx="668">
                  <c:v>2.5252750081582738E-2</c:v>
                </c:pt>
                <c:pt idx="669">
                  <c:v>2.4203753342683043E-2</c:v>
                </c:pt>
                <c:pt idx="670">
                  <c:v>2.4842955862569915E-2</c:v>
                </c:pt>
                <c:pt idx="671">
                  <c:v>2.4138613841451911E-2</c:v>
                </c:pt>
                <c:pt idx="672">
                  <c:v>2.61516877247575E-2</c:v>
                </c:pt>
                <c:pt idx="673">
                  <c:v>2.7090798863470253E-2</c:v>
                </c:pt>
                <c:pt idx="674">
                  <c:v>2.5286011031075271E-2</c:v>
                </c:pt>
                <c:pt idx="675">
                  <c:v>2.4920875522684099E-2</c:v>
                </c:pt>
                <c:pt idx="676">
                  <c:v>2.4689111390081113E-2</c:v>
                </c:pt>
                <c:pt idx="677">
                  <c:v>2.5780181728636123E-2</c:v>
                </c:pt>
                <c:pt idx="678">
                  <c:v>2.8208411954558796E-2</c:v>
                </c:pt>
                <c:pt idx="679">
                  <c:v>2.694359268361152E-2</c:v>
                </c:pt>
                <c:pt idx="680">
                  <c:v>2.4897971213654033E-2</c:v>
                </c:pt>
                <c:pt idx="681">
                  <c:v>2.6001958442592697E-2</c:v>
                </c:pt>
                <c:pt idx="682">
                  <c:v>2.6913063701456831E-2</c:v>
                </c:pt>
                <c:pt idx="683">
                  <c:v>3.2314433996650946E-2</c:v>
                </c:pt>
                <c:pt idx="684">
                  <c:v>2.435964564780646E-2</c:v>
                </c:pt>
                <c:pt idx="685">
                  <c:v>3.0264005337963695E-2</c:v>
                </c:pt>
                <c:pt idx="686">
                  <c:v>2.8557290936651526E-2</c:v>
                </c:pt>
                <c:pt idx="687">
                  <c:v>2.9117361635753562E-2</c:v>
                </c:pt>
                <c:pt idx="688">
                  <c:v>3.0689338150325235E-2</c:v>
                </c:pt>
                <c:pt idx="689">
                  <c:v>2.7188078568969137E-2</c:v>
                </c:pt>
                <c:pt idx="690">
                  <c:v>3.1270029070503108E-2</c:v>
                </c:pt>
                <c:pt idx="691">
                  <c:v>3.1323553924278776E-2</c:v>
                </c:pt>
                <c:pt idx="692">
                  <c:v>3.2462834585787401E-2</c:v>
                </c:pt>
                <c:pt idx="693">
                  <c:v>4.0923315497427608E-2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3D-492E-8E6F-5A448A2CB9D1}"/>
            </c:ext>
          </c:extLst>
        </c:ser>
        <c:ser>
          <c:idx val="7"/>
          <c:order val="1"/>
          <c:tx>
            <c:strRef>
              <c:f>'Active 1'!$R$1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1'!$Q$2:$Q$13</c:f>
              <c:numCache>
                <c:formatCode>General</c:formatCode>
                <c:ptCount val="12"/>
                <c:pt idx="0">
                  <c:v>-70000</c:v>
                </c:pt>
                <c:pt idx="1">
                  <c:v>-60000</c:v>
                </c:pt>
                <c:pt idx="2">
                  <c:v>-50000</c:v>
                </c:pt>
                <c:pt idx="3">
                  <c:v>-40000</c:v>
                </c:pt>
                <c:pt idx="4">
                  <c:v>-30000</c:v>
                </c:pt>
                <c:pt idx="5">
                  <c:v>-20000</c:v>
                </c:pt>
                <c:pt idx="6">
                  <c:v>-10000</c:v>
                </c:pt>
                <c:pt idx="7">
                  <c:v>0</c:v>
                </c:pt>
                <c:pt idx="8">
                  <c:v>10000</c:v>
                </c:pt>
                <c:pt idx="9">
                  <c:v>20000</c:v>
                </c:pt>
                <c:pt idx="10">
                  <c:v>30000</c:v>
                </c:pt>
                <c:pt idx="11">
                  <c:v>40000</c:v>
                </c:pt>
              </c:numCache>
            </c:numRef>
          </c:xVal>
          <c:yVal>
            <c:numRef>
              <c:f>'Active 1'!$R$2:$R$13</c:f>
              <c:numCache>
                <c:formatCode>General</c:formatCode>
                <c:ptCount val="12"/>
                <c:pt idx="0">
                  <c:v>-2.1444268917722942E-2</c:v>
                </c:pt>
                <c:pt idx="1">
                  <c:v>-2.4710321495333424E-2</c:v>
                </c:pt>
                <c:pt idx="2">
                  <c:v>-2.6293545118393664E-2</c:v>
                </c:pt>
                <c:pt idx="3">
                  <c:v>-2.6193939786903646E-2</c:v>
                </c:pt>
                <c:pt idx="4">
                  <c:v>-2.4411505500863403E-2</c:v>
                </c:pt>
                <c:pt idx="5">
                  <c:v>-2.0946242260272911E-2</c:v>
                </c:pt>
                <c:pt idx="6">
                  <c:v>-1.5798150065132174E-2</c:v>
                </c:pt>
                <c:pt idx="7">
                  <c:v>-8.9672289154411992E-3</c:v>
                </c:pt>
                <c:pt idx="8">
                  <c:v>-4.5347881119998034E-4</c:v>
                </c:pt>
                <c:pt idx="9">
                  <c:v>9.7431002475914814E-3</c:v>
                </c:pt>
                <c:pt idx="10">
                  <c:v>2.1622508260933183E-2</c:v>
                </c:pt>
                <c:pt idx="11">
                  <c:v>3.5184745228825129E-2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B3D-492E-8E6F-5A448A2CB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974040"/>
        <c:axId val="1"/>
      </c:scatterChart>
      <c:valAx>
        <c:axId val="67197404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52331071228708"/>
              <c:y val="0.852862179693478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54954954954955E-2"/>
              <c:y val="0.384196757421671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197404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696696696696699"/>
          <c:y val="0.92915531335149859"/>
          <c:w val="0.20270270270270269"/>
          <c:h val="5.449591280653953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AK Her - O-C Diagr.</a:t>
            </a:r>
          </a:p>
        </c:rich>
      </c:tx>
      <c:layout>
        <c:manualLayout>
          <c:xMode val="edge"/>
          <c:yMode val="edge"/>
          <c:x val="0.39193113829071075"/>
          <c:y val="3.333333333333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68308835997189"/>
          <c:y val="0.136111480337132"/>
          <c:w val="0.82276714948382168"/>
          <c:h val="0.6611129044946411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1'!$D$21:$D$221</c:f>
                <c:numCache>
                  <c:formatCode>General</c:formatCode>
                  <c:ptCount val="2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</c:numCache>
              </c:numRef>
            </c:plus>
            <c:minus>
              <c:numRef>
                <c:f>'Active 1'!$D$21:$D$221</c:f>
                <c:numCache>
                  <c:formatCode>General</c:formatCode>
                  <c:ptCount val="2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1'!$H$21:$H$976</c:f>
              <c:numCache>
                <c:formatCode>General</c:formatCode>
                <c:ptCount val="956"/>
                <c:pt idx="0">
                  <c:v>-1.5443039999809116E-2</c:v>
                </c:pt>
                <c:pt idx="1">
                  <c:v>-2.0263269998395117E-2</c:v>
                </c:pt>
                <c:pt idx="2">
                  <c:v>-1.6754619999119313E-2</c:v>
                </c:pt>
                <c:pt idx="3">
                  <c:v>-1.2813230001484044E-2</c:v>
                </c:pt>
                <c:pt idx="4">
                  <c:v>-1.5820975000679027E-2</c:v>
                </c:pt>
                <c:pt idx="25">
                  <c:v>-2.1365434997278498E-2</c:v>
                </c:pt>
                <c:pt idx="26">
                  <c:v>-3.1126439997024136E-2</c:v>
                </c:pt>
                <c:pt idx="40">
                  <c:v>-3.4383464997517876E-2</c:v>
                </c:pt>
                <c:pt idx="57">
                  <c:v>-3.1979984996723942E-2</c:v>
                </c:pt>
                <c:pt idx="60">
                  <c:v>-3.8165269997989526E-2</c:v>
                </c:pt>
                <c:pt idx="61">
                  <c:v>-3.4926274998724693E-2</c:v>
                </c:pt>
                <c:pt idx="89">
                  <c:v>-3.3121714997832896E-2</c:v>
                </c:pt>
                <c:pt idx="90">
                  <c:v>-3.9882719996967353E-2</c:v>
                </c:pt>
                <c:pt idx="92">
                  <c:v>-3.477791499972227E-2</c:v>
                </c:pt>
                <c:pt idx="93">
                  <c:v>-3.7538920001679799E-2</c:v>
                </c:pt>
                <c:pt idx="142">
                  <c:v>-3.5774339994532056E-2</c:v>
                </c:pt>
                <c:pt idx="143">
                  <c:v>-3.2774339997558855E-2</c:v>
                </c:pt>
                <c:pt idx="144">
                  <c:v>-3.3535344999108929E-2</c:v>
                </c:pt>
                <c:pt idx="170">
                  <c:v>-1.9940169993788004E-2</c:v>
                </c:pt>
                <c:pt idx="171">
                  <c:v>-2.7701175000402145E-2</c:v>
                </c:pt>
                <c:pt idx="172">
                  <c:v>-2.0260769997548778E-2</c:v>
                </c:pt>
                <c:pt idx="173">
                  <c:v>-2.0021774995257147E-2</c:v>
                </c:pt>
                <c:pt idx="179">
                  <c:v>-1.7912789997353684E-2</c:v>
                </c:pt>
                <c:pt idx="180">
                  <c:v>-2.8673795000941027E-2</c:v>
                </c:pt>
                <c:pt idx="188">
                  <c:v>-1.9879999999830034E-2</c:v>
                </c:pt>
                <c:pt idx="189">
                  <c:v>-2.0641005001380108E-2</c:v>
                </c:pt>
                <c:pt idx="211">
                  <c:v>-1.1669489998894278E-2</c:v>
                </c:pt>
                <c:pt idx="212">
                  <c:v>-1.3430494997010101E-2</c:v>
                </c:pt>
                <c:pt idx="218">
                  <c:v>-9.5233300016843714E-3</c:v>
                </c:pt>
                <c:pt idx="219">
                  <c:v>-1.1284334999800194E-2</c:v>
                </c:pt>
                <c:pt idx="227">
                  <c:v>-7.9938599956221879E-3</c:v>
                </c:pt>
                <c:pt idx="228">
                  <c:v>-1.0754864997579716E-2</c:v>
                </c:pt>
                <c:pt idx="253">
                  <c:v>-1.2277980000362732E-2</c:v>
                </c:pt>
                <c:pt idx="254">
                  <c:v>-1.4038984998478554E-2</c:v>
                </c:pt>
                <c:pt idx="286">
                  <c:v>-5.2585499943234026E-3</c:v>
                </c:pt>
                <c:pt idx="311">
                  <c:v>1.18140799968387E-2</c:v>
                </c:pt>
                <c:pt idx="312">
                  <c:v>-8.9469250015099533E-3</c:v>
                </c:pt>
                <c:pt idx="323">
                  <c:v>3.7355500026023947E-3</c:v>
                </c:pt>
                <c:pt idx="324">
                  <c:v>5.9745450053014793E-3</c:v>
                </c:pt>
                <c:pt idx="352">
                  <c:v>0</c:v>
                </c:pt>
                <c:pt idx="354">
                  <c:v>1.323920000140788E-2</c:v>
                </c:pt>
                <c:pt idx="355">
                  <c:v>-4.5218049999675713E-3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50-435E-89F3-7F15F5F48C8D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plus>
            <c:minus>
              <c:numRef>
                <c:f>'Active 1'!$D$21:$D$976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1'!$I$21:$I$976</c:f>
              <c:numCache>
                <c:formatCode>General</c:formatCode>
                <c:ptCount val="956"/>
                <c:pt idx="5">
                  <c:v>-1.3363189998926828E-2</c:v>
                </c:pt>
                <c:pt idx="6">
                  <c:v>-1.3570909999543801E-2</c:v>
                </c:pt>
                <c:pt idx="7">
                  <c:v>-2.0629520000511548E-2</c:v>
                </c:pt>
                <c:pt idx="8">
                  <c:v>-2.0688130000053206E-2</c:v>
                </c:pt>
                <c:pt idx="9">
                  <c:v>-1.9941099999414291E-2</c:v>
                </c:pt>
                <c:pt idx="10">
                  <c:v>-2.1716079998441273E-2</c:v>
                </c:pt>
                <c:pt idx="11">
                  <c:v>-2.3325309997744625E-2</c:v>
                </c:pt>
                <c:pt idx="12">
                  <c:v>-2.402319499742589E-2</c:v>
                </c:pt>
                <c:pt idx="13">
                  <c:v>-2.4828219997289125E-2</c:v>
                </c:pt>
                <c:pt idx="14">
                  <c:v>-2.6482289998966735E-2</c:v>
                </c:pt>
                <c:pt idx="15">
                  <c:v>-3.8287315001070965E-2</c:v>
                </c:pt>
                <c:pt idx="16">
                  <c:v>-2.7941384996665874E-2</c:v>
                </c:pt>
                <c:pt idx="17">
                  <c:v>-2.4909209998440929E-2</c:v>
                </c:pt>
                <c:pt idx="18">
                  <c:v>-2.1909209997829748E-2</c:v>
                </c:pt>
                <c:pt idx="19">
                  <c:v>-2.4670214999787277E-2</c:v>
                </c:pt>
                <c:pt idx="20">
                  <c:v>-2.7989789999992354E-2</c:v>
                </c:pt>
                <c:pt idx="21">
                  <c:v>-3.3794815000874223E-2</c:v>
                </c:pt>
                <c:pt idx="22">
                  <c:v>-1.093933499942068E-2</c:v>
                </c:pt>
                <c:pt idx="23">
                  <c:v>-3.2542949997150572E-2</c:v>
                </c:pt>
                <c:pt idx="24">
                  <c:v>-2.5461139997787541E-2</c:v>
                </c:pt>
                <c:pt idx="27">
                  <c:v>-1.5878549998888047E-2</c:v>
                </c:pt>
                <c:pt idx="28">
                  <c:v>-3.8209970000025351E-2</c:v>
                </c:pt>
                <c:pt idx="29">
                  <c:v>-1.7763129999366356E-2</c:v>
                </c:pt>
                <c:pt idx="30">
                  <c:v>-2.6524134998908266E-2</c:v>
                </c:pt>
                <c:pt idx="31">
                  <c:v>-2.4924699999246513E-2</c:v>
                </c:pt>
                <c:pt idx="32">
                  <c:v>-2.6967079997120891E-2</c:v>
                </c:pt>
                <c:pt idx="33">
                  <c:v>-1.9728084997041151E-2</c:v>
                </c:pt>
                <c:pt idx="34">
                  <c:v>-2.308626999729313E-2</c:v>
                </c:pt>
                <c:pt idx="35">
                  <c:v>-3.61780799976259E-2</c:v>
                </c:pt>
                <c:pt idx="36">
                  <c:v>-2.9178079999837792E-2</c:v>
                </c:pt>
                <c:pt idx="37">
                  <c:v>-1.6832149998663226E-2</c:v>
                </c:pt>
                <c:pt idx="38">
                  <c:v>-2.4718779997783713E-2</c:v>
                </c:pt>
                <c:pt idx="39">
                  <c:v>-3.5504909999872325E-2</c:v>
                </c:pt>
                <c:pt idx="41">
                  <c:v>-2.5815999997576E-2</c:v>
                </c:pt>
                <c:pt idx="42">
                  <c:v>-2.8689349997875979E-2</c:v>
                </c:pt>
                <c:pt idx="43">
                  <c:v>-3.3450355000240961E-2</c:v>
                </c:pt>
                <c:pt idx="44">
                  <c:v>-2.2352599997248035E-2</c:v>
                </c:pt>
                <c:pt idx="46">
                  <c:v>-4.2951089995767688E-2</c:v>
                </c:pt>
                <c:pt idx="47">
                  <c:v>-4.1869280001264997E-2</c:v>
                </c:pt>
                <c:pt idx="48">
                  <c:v>-2.6152090002142359E-2</c:v>
                </c:pt>
                <c:pt idx="49">
                  <c:v>-3.8460229996417183E-2</c:v>
                </c:pt>
                <c:pt idx="50">
                  <c:v>-4.0642539996042615E-2</c:v>
                </c:pt>
                <c:pt idx="51">
                  <c:v>-3.9258819997485261E-2</c:v>
                </c:pt>
                <c:pt idx="52">
                  <c:v>-3.8095199997769669E-2</c:v>
                </c:pt>
                <c:pt idx="53">
                  <c:v>-2.996936999988975E-2</c:v>
                </c:pt>
                <c:pt idx="54">
                  <c:v>-4.8994290002156049E-2</c:v>
                </c:pt>
                <c:pt idx="55">
                  <c:v>-2.944612999635865E-2</c:v>
                </c:pt>
                <c:pt idx="56">
                  <c:v>-3.4218979995785048E-2</c:v>
                </c:pt>
                <c:pt idx="58">
                  <c:v>-3.1753449999087024E-2</c:v>
                </c:pt>
                <c:pt idx="59">
                  <c:v>-2.8380550000292715E-2</c:v>
                </c:pt>
                <c:pt idx="62">
                  <c:v>-3.4254310001415433E-2</c:v>
                </c:pt>
                <c:pt idx="63">
                  <c:v>-3.1298329995479435E-2</c:v>
                </c:pt>
                <c:pt idx="64">
                  <c:v>-2.7952399999776389E-2</c:v>
                </c:pt>
                <c:pt idx="65">
                  <c:v>-3.5398829997575376E-2</c:v>
                </c:pt>
                <c:pt idx="66">
                  <c:v>-3.3052900002076058E-2</c:v>
                </c:pt>
                <c:pt idx="67">
                  <c:v>-3.852424999786308E-2</c:v>
                </c:pt>
                <c:pt idx="68">
                  <c:v>-3.7178319995291531E-2</c:v>
                </c:pt>
                <c:pt idx="69">
                  <c:v>-3.7832390000403393E-2</c:v>
                </c:pt>
                <c:pt idx="70">
                  <c:v>-3.0096509999566479E-2</c:v>
                </c:pt>
                <c:pt idx="71">
                  <c:v>-2.8762629997800104E-2</c:v>
                </c:pt>
                <c:pt idx="72">
                  <c:v>-5.4844029997184407E-2</c:v>
                </c:pt>
                <c:pt idx="73">
                  <c:v>-2.978713999982574E-2</c:v>
                </c:pt>
                <c:pt idx="74">
                  <c:v>-3.3441209998272825E-2</c:v>
                </c:pt>
                <c:pt idx="75">
                  <c:v>-4.3931659998634132E-2</c:v>
                </c:pt>
                <c:pt idx="76">
                  <c:v>-3.6195780001435196E-2</c:v>
                </c:pt>
                <c:pt idx="77">
                  <c:v>-3.3258489998843288E-2</c:v>
                </c:pt>
                <c:pt idx="78">
                  <c:v>-4.3176679999305634E-2</c:v>
                </c:pt>
                <c:pt idx="79">
                  <c:v>-5.1013060001423582E-2</c:v>
                </c:pt>
                <c:pt idx="80">
                  <c:v>-6.3585320000129286E-2</c:v>
                </c:pt>
                <c:pt idx="81">
                  <c:v>-3.5138479997840477E-2</c:v>
                </c:pt>
                <c:pt idx="82">
                  <c:v>-3.5893050000595395E-2</c:v>
                </c:pt>
                <c:pt idx="83">
                  <c:v>-3.5547119998227572E-2</c:v>
                </c:pt>
                <c:pt idx="84">
                  <c:v>-3.846530999726383E-2</c:v>
                </c:pt>
                <c:pt idx="85">
                  <c:v>-3.3383499998308253E-2</c:v>
                </c:pt>
                <c:pt idx="86">
                  <c:v>-3.524479999759933E-2</c:v>
                </c:pt>
                <c:pt idx="87">
                  <c:v>-4.8545069999818224E-2</c:v>
                </c:pt>
                <c:pt idx="88">
                  <c:v>-3.4348659999523079E-2</c:v>
                </c:pt>
                <c:pt idx="91">
                  <c:v>-3.7736149999545887E-2</c:v>
                </c:pt>
                <c:pt idx="94">
                  <c:v>-3.9930589999130461E-2</c:v>
                </c:pt>
                <c:pt idx="95">
                  <c:v>-3.8226064996706555E-2</c:v>
                </c:pt>
                <c:pt idx="96">
                  <c:v>-3.726770499633858E-2</c:v>
                </c:pt>
                <c:pt idx="97">
                  <c:v>-3.8034940000216011E-2</c:v>
                </c:pt>
                <c:pt idx="98">
                  <c:v>-4.0443580001010559E-2</c:v>
                </c:pt>
                <c:pt idx="99">
                  <c:v>-4.127996000170242E-2</c:v>
                </c:pt>
                <c:pt idx="100">
                  <c:v>-2.1587769995676354E-2</c:v>
                </c:pt>
                <c:pt idx="101">
                  <c:v>-2.2656915003608447E-2</c:v>
                </c:pt>
                <c:pt idx="102">
                  <c:v>-3.82543000014266E-2</c:v>
                </c:pt>
                <c:pt idx="104">
                  <c:v>-3.0090680003922898E-2</c:v>
                </c:pt>
                <c:pt idx="105">
                  <c:v>-2.8851685005065519E-2</c:v>
                </c:pt>
                <c:pt idx="106">
                  <c:v>-3.3895499997015577E-2</c:v>
                </c:pt>
                <c:pt idx="107">
                  <c:v>-2.8895499999634922E-2</c:v>
                </c:pt>
                <c:pt idx="108">
                  <c:v>-3.9523420004115906E-2</c:v>
                </c:pt>
                <c:pt idx="109">
                  <c:v>-3.3523420002893545E-2</c:v>
                </c:pt>
                <c:pt idx="110">
                  <c:v>-3.1523420002486091E-2</c:v>
                </c:pt>
                <c:pt idx="111">
                  <c:v>-3.1023420000565238E-2</c:v>
                </c:pt>
                <c:pt idx="113">
                  <c:v>-3.6862504995951895E-2</c:v>
                </c:pt>
                <c:pt idx="114">
                  <c:v>-3.2862504995136987E-2</c:v>
                </c:pt>
                <c:pt idx="115">
                  <c:v>-3.0698884998855647E-2</c:v>
                </c:pt>
                <c:pt idx="116">
                  <c:v>-2.9698885002289899E-2</c:v>
                </c:pt>
                <c:pt idx="117">
                  <c:v>-2.3994360002689064E-2</c:v>
                </c:pt>
                <c:pt idx="118">
                  <c:v>-2.9648430005181581E-2</c:v>
                </c:pt>
                <c:pt idx="119">
                  <c:v>-2.2648430000117514E-2</c:v>
                </c:pt>
                <c:pt idx="120">
                  <c:v>-2.4862095000571571E-2</c:v>
                </c:pt>
                <c:pt idx="121">
                  <c:v>-3.5629329999210313E-2</c:v>
                </c:pt>
                <c:pt idx="122">
                  <c:v>-3.3629329998802859E-2</c:v>
                </c:pt>
                <c:pt idx="123">
                  <c:v>-3.4239380001963582E-2</c:v>
                </c:pt>
                <c:pt idx="124">
                  <c:v>-3.6465709999902174E-2</c:v>
                </c:pt>
                <c:pt idx="125">
                  <c:v>-3.446570999949472E-2</c:v>
                </c:pt>
                <c:pt idx="126">
                  <c:v>-3.0465709998679813E-2</c:v>
                </c:pt>
                <c:pt idx="128">
                  <c:v>-1.9891809999535326E-2</c:v>
                </c:pt>
                <c:pt idx="129">
                  <c:v>-3.9092810002330225E-2</c:v>
                </c:pt>
                <c:pt idx="130">
                  <c:v>-4.5702859992161393E-2</c:v>
                </c:pt>
                <c:pt idx="131">
                  <c:v>-3.2702859993150923E-2</c:v>
                </c:pt>
                <c:pt idx="132">
                  <c:v>-1.6356929998437408E-2</c:v>
                </c:pt>
                <c:pt idx="133">
                  <c:v>-3.4960545002832077E-2</c:v>
                </c:pt>
                <c:pt idx="134">
                  <c:v>-3.1771800000569783E-2</c:v>
                </c:pt>
                <c:pt idx="135">
                  <c:v>-3.0771799996728078E-2</c:v>
                </c:pt>
                <c:pt idx="136">
                  <c:v>-4.0525140000681859E-2</c:v>
                </c:pt>
                <c:pt idx="138">
                  <c:v>-2.9983824999362696E-2</c:v>
                </c:pt>
                <c:pt idx="139">
                  <c:v>-2.6983824995113537E-2</c:v>
                </c:pt>
                <c:pt idx="145">
                  <c:v>-2.7824589997180738E-2</c:v>
                </c:pt>
                <c:pt idx="146">
                  <c:v>-1.4263969998864923E-2</c:v>
                </c:pt>
                <c:pt idx="147">
                  <c:v>-2.5136910000583157E-2</c:v>
                </c:pt>
                <c:pt idx="148">
                  <c:v>-2.8117809997638687E-2</c:v>
                </c:pt>
                <c:pt idx="149">
                  <c:v>-2.5117810000665486E-2</c:v>
                </c:pt>
                <c:pt idx="151">
                  <c:v>-2.5616899998567533E-2</c:v>
                </c:pt>
                <c:pt idx="152">
                  <c:v>-1.2016900000162423E-2</c:v>
                </c:pt>
                <c:pt idx="153">
                  <c:v>-1.3626949999888893E-2</c:v>
                </c:pt>
                <c:pt idx="154">
                  <c:v>-2.5117400000453927E-2</c:v>
                </c:pt>
                <c:pt idx="155">
                  <c:v>-1.5117399998416658E-2</c:v>
                </c:pt>
                <c:pt idx="156">
                  <c:v>-2.2300274998997338E-2</c:v>
                </c:pt>
                <c:pt idx="160">
                  <c:v>-2.9107274996931665E-2</c:v>
                </c:pt>
                <c:pt idx="162">
                  <c:v>-3.0566369998268783E-2</c:v>
                </c:pt>
                <c:pt idx="166">
                  <c:v>-7.0935850017121993E-3</c:v>
                </c:pt>
                <c:pt idx="176">
                  <c:v>-1.4772205002373084E-2</c:v>
                </c:pt>
                <c:pt idx="182">
                  <c:v>-1.552160999563057E-2</c:v>
                </c:pt>
                <c:pt idx="185">
                  <c:v>-1.4726635003171396E-2</c:v>
                </c:pt>
                <c:pt idx="186">
                  <c:v>-1.5770654994412325E-2</c:v>
                </c:pt>
                <c:pt idx="190">
                  <c:v>-4.436421999707818E-2</c:v>
                </c:pt>
                <c:pt idx="191">
                  <c:v>-4.2018290005216841E-2</c:v>
                </c:pt>
                <c:pt idx="192">
                  <c:v>-4.4628340001509059E-2</c:v>
                </c:pt>
                <c:pt idx="193">
                  <c:v>-4.416281000158051E-2</c:v>
                </c:pt>
                <c:pt idx="194">
                  <c:v>-4.7772860001714434E-2</c:v>
                </c:pt>
                <c:pt idx="195">
                  <c:v>-4.3426930002169684E-2</c:v>
                </c:pt>
                <c:pt idx="196">
                  <c:v>-5.3231954996590503E-2</c:v>
                </c:pt>
                <c:pt idx="197">
                  <c:v>-4.3231954994553234E-2</c:v>
                </c:pt>
                <c:pt idx="199">
                  <c:v>-3.4231954996357672E-2</c:v>
                </c:pt>
                <c:pt idx="200">
                  <c:v>-2.9231954998977017E-2</c:v>
                </c:pt>
                <c:pt idx="201">
                  <c:v>-5.1691049993678462E-2</c:v>
                </c:pt>
                <c:pt idx="203">
                  <c:v>-5.3735069996037055E-2</c:v>
                </c:pt>
                <c:pt idx="204">
                  <c:v>-3.6917379999067634E-2</c:v>
                </c:pt>
                <c:pt idx="205">
                  <c:v>-3.4571449999930337E-2</c:v>
                </c:pt>
                <c:pt idx="206">
                  <c:v>-2.0809419998840895E-2</c:v>
                </c:pt>
                <c:pt idx="207">
                  <c:v>-1.7809420001867693E-2</c:v>
                </c:pt>
                <c:pt idx="208">
                  <c:v>-1.3809420001052786E-2</c:v>
                </c:pt>
                <c:pt idx="213">
                  <c:v>-3.4240519999002572E-2</c:v>
                </c:pt>
                <c:pt idx="214">
                  <c:v>-3.3240520002436824E-2</c:v>
                </c:pt>
                <c:pt idx="216">
                  <c:v>-3.0240520005463623E-2</c:v>
                </c:pt>
                <c:pt idx="217">
                  <c:v>-2.8240520005056169E-2</c:v>
                </c:pt>
                <c:pt idx="220">
                  <c:v>-5.3711870001279749E-2</c:v>
                </c:pt>
                <c:pt idx="221">
                  <c:v>-4.671187000349164E-2</c:v>
                </c:pt>
                <c:pt idx="222">
                  <c:v>-4.5711869999649934E-2</c:v>
                </c:pt>
                <c:pt idx="224">
                  <c:v>-4.1711870006110985E-2</c:v>
                </c:pt>
                <c:pt idx="225">
                  <c:v>-4.0711870002269279E-2</c:v>
                </c:pt>
                <c:pt idx="226">
                  <c:v>-3.6711870001454372E-2</c:v>
                </c:pt>
                <c:pt idx="230">
                  <c:v>-1.1354749993188307E-2</c:v>
                </c:pt>
                <c:pt idx="231">
                  <c:v>-1.3518870000552852E-2</c:v>
                </c:pt>
                <c:pt idx="235">
                  <c:v>2.3430519999237731E-2</c:v>
                </c:pt>
                <c:pt idx="236">
                  <c:v>-5.7326899986946955E-3</c:v>
                </c:pt>
                <c:pt idx="238">
                  <c:v>-7.3268999403808266E-4</c:v>
                </c:pt>
                <c:pt idx="239">
                  <c:v>1.267310006369371E-3</c:v>
                </c:pt>
                <c:pt idx="240">
                  <c:v>3.2673100067768246E-3</c:v>
                </c:pt>
                <c:pt idx="241">
                  <c:v>-1.3996809997479431E-2</c:v>
                </c:pt>
                <c:pt idx="242">
                  <c:v>-1.1996809997071978E-2</c:v>
                </c:pt>
                <c:pt idx="244">
                  <c:v>-9.9968099966645241E-3</c:v>
                </c:pt>
                <c:pt idx="245">
                  <c:v>-8.9968100000987761E-3</c:v>
                </c:pt>
                <c:pt idx="246">
                  <c:v>-5.4872600012458861E-3</c:v>
                </c:pt>
                <c:pt idx="247">
                  <c:v>-4.4872599974041805E-3</c:v>
                </c:pt>
                <c:pt idx="249">
                  <c:v>-1.4872600004309788E-3</c:v>
                </c:pt>
                <c:pt idx="251">
                  <c:v>-5.4996999824652448E-4</c:v>
                </c:pt>
                <c:pt idx="252">
                  <c:v>2.4703599992790259E-3</c:v>
                </c:pt>
                <c:pt idx="255">
                  <c:v>-1.503878000221448E-2</c:v>
                </c:pt>
                <c:pt idx="256">
                  <c:v>-4.0387799963355064E-3</c:v>
                </c:pt>
                <c:pt idx="257">
                  <c:v>-1.8283799996424932E-2</c:v>
                </c:pt>
                <c:pt idx="258">
                  <c:v>-1.6283799996017478E-2</c:v>
                </c:pt>
                <c:pt idx="259">
                  <c:v>5.8357999951113015E-3</c:v>
                </c:pt>
                <c:pt idx="260">
                  <c:v>-5.2646999974967912E-3</c:v>
                </c:pt>
                <c:pt idx="261">
                  <c:v>1.6032414998335298E-2</c:v>
                </c:pt>
                <c:pt idx="277">
                  <c:v>-2.2228099987842143E-3</c:v>
                </c:pt>
                <c:pt idx="278">
                  <c:v>1.6286739999486599E-2</c:v>
                </c:pt>
                <c:pt idx="279">
                  <c:v>-2.8631449997192249E-2</c:v>
                </c:pt>
                <c:pt idx="280">
                  <c:v>-6.5670999974827282E-3</c:v>
                </c:pt>
                <c:pt idx="283">
                  <c:v>-3.4397044997604098E-2</c:v>
                </c:pt>
                <c:pt idx="284">
                  <c:v>-3.1202600002870895E-3</c:v>
                </c:pt>
                <c:pt idx="285">
                  <c:v>-1.7743299977155402E-3</c:v>
                </c:pt>
                <c:pt idx="287">
                  <c:v>-3.6798549990635365E-3</c:v>
                </c:pt>
                <c:pt idx="288">
                  <c:v>8.6660750021110289E-3</c:v>
                </c:pt>
                <c:pt idx="290">
                  <c:v>6.8361300000105985E-3</c:v>
                </c:pt>
                <c:pt idx="291">
                  <c:v>4.1003000660566613E-4</c:v>
                </c:pt>
                <c:pt idx="292">
                  <c:v>-2.5395150005351752E-3</c:v>
                </c:pt>
                <c:pt idx="295">
                  <c:v>-1.0753180002211593E-2</c:v>
                </c:pt>
                <c:pt idx="297">
                  <c:v>-1.1017299999366514E-2</c:v>
                </c:pt>
                <c:pt idx="306">
                  <c:v>-8.5367999417940155E-4</c:v>
                </c:pt>
                <c:pt idx="307">
                  <c:v>-7.8977000011946075E-3</c:v>
                </c:pt>
                <c:pt idx="309">
                  <c:v>1.6725014997064136E-2</c:v>
                </c:pt>
                <c:pt idx="310">
                  <c:v>-1.0318594999262132E-2</c:v>
                </c:pt>
                <c:pt idx="315">
                  <c:v>1.463299999886658E-2</c:v>
                </c:pt>
                <c:pt idx="316">
                  <c:v>4.5075800007907674E-3</c:v>
                </c:pt>
                <c:pt idx="318">
                  <c:v>6.2380000599659979E-5</c:v>
                </c:pt>
                <c:pt idx="327">
                  <c:v>-4.0058550002868287E-3</c:v>
                </c:pt>
                <c:pt idx="332">
                  <c:v>6.7949000003864057E-3</c:v>
                </c:pt>
                <c:pt idx="333">
                  <c:v>-1.0840069997357205E-2</c:v>
                </c:pt>
                <c:pt idx="350">
                  <c:v>4.9983600038103759E-3</c:v>
                </c:pt>
                <c:pt idx="353">
                  <c:v>1.2786334998963866E-2</c:v>
                </c:pt>
                <c:pt idx="358">
                  <c:v>-1.4225920000171755E-2</c:v>
                </c:pt>
                <c:pt idx="364">
                  <c:v>1.7341600032523274E-3</c:v>
                </c:pt>
                <c:pt idx="365">
                  <c:v>2.57094999687979E-3</c:v>
                </c:pt>
                <c:pt idx="366">
                  <c:v>1.2916880004922859E-2</c:v>
                </c:pt>
                <c:pt idx="367">
                  <c:v>1.6539595002541319E-2</c:v>
                </c:pt>
                <c:pt idx="368">
                  <c:v>6.2140500085661188E-4</c:v>
                </c:pt>
                <c:pt idx="369">
                  <c:v>3.1623100003344007E-3</c:v>
                </c:pt>
                <c:pt idx="374">
                  <c:v>5.7324400040670298E-3</c:v>
                </c:pt>
                <c:pt idx="375">
                  <c:v>-3.4812250014510937E-3</c:v>
                </c:pt>
                <c:pt idx="377">
                  <c:v>4.0283249982167035E-3</c:v>
                </c:pt>
                <c:pt idx="379">
                  <c:v>5.6196849982370622E-3</c:v>
                </c:pt>
                <c:pt idx="380">
                  <c:v>-1.0013900027843192E-3</c:v>
                </c:pt>
                <c:pt idx="381">
                  <c:v>-1.8438600018271245E-3</c:v>
                </c:pt>
                <c:pt idx="382">
                  <c:v>-1.4451590002863668E-2</c:v>
                </c:pt>
                <c:pt idx="383">
                  <c:v>2.8569999994942918E-4</c:v>
                </c:pt>
                <c:pt idx="384">
                  <c:v>1.2856999965151772E-3</c:v>
                </c:pt>
                <c:pt idx="385">
                  <c:v>-9.7339499916415662E-4</c:v>
                </c:pt>
                <c:pt idx="386">
                  <c:v>-3.1506800005445257E-3</c:v>
                </c:pt>
                <c:pt idx="387">
                  <c:v>-1.1047500011045486E-3</c:v>
                </c:pt>
                <c:pt idx="388">
                  <c:v>-2.9229400024632923E-3</c:v>
                </c:pt>
                <c:pt idx="389">
                  <c:v>-8.7820350017864257E-3</c:v>
                </c:pt>
                <c:pt idx="390">
                  <c:v>-3.0222100031096488E-3</c:v>
                </c:pt>
                <c:pt idx="391">
                  <c:v>4.2691499984357506E-3</c:v>
                </c:pt>
                <c:pt idx="392">
                  <c:v>2.91548999666702E-3</c:v>
                </c:pt>
                <c:pt idx="393">
                  <c:v>1.8664450035430491E-3</c:v>
                </c:pt>
                <c:pt idx="394">
                  <c:v>-4.6486300052492879E-3</c:v>
                </c:pt>
                <c:pt idx="395">
                  <c:v>-3.4863000473706052E-4</c:v>
                </c:pt>
                <c:pt idx="396">
                  <c:v>-2.749599952949211E-4</c:v>
                </c:pt>
                <c:pt idx="398">
                  <c:v>6.4939499861793593E-4</c:v>
                </c:pt>
                <c:pt idx="400">
                  <c:v>1.5684949976275675E-3</c:v>
                </c:pt>
                <c:pt idx="401">
                  <c:v>-1.5633599978173152E-3</c:v>
                </c:pt>
                <c:pt idx="406">
                  <c:v>-1.6780900041339919E-3</c:v>
                </c:pt>
                <c:pt idx="407">
                  <c:v>-1.5094449991011061E-3</c:v>
                </c:pt>
                <c:pt idx="408">
                  <c:v>-2.2763374996429775E-2</c:v>
                </c:pt>
                <c:pt idx="409">
                  <c:v>-1.9519149936968461E-3</c:v>
                </c:pt>
                <c:pt idx="410">
                  <c:v>1.2394015000609215E-2</c:v>
                </c:pt>
                <c:pt idx="419">
                  <c:v>1.9618899968918413E-3</c:v>
                </c:pt>
                <c:pt idx="422">
                  <c:v>5.5532499973196536E-3</c:v>
                </c:pt>
                <c:pt idx="423">
                  <c:v>9.7610950033413246E-3</c:v>
                </c:pt>
                <c:pt idx="424">
                  <c:v>1.3647929998114705E-2</c:v>
                </c:pt>
                <c:pt idx="426">
                  <c:v>1.1058209995098878E-2</c:v>
                </c:pt>
                <c:pt idx="427">
                  <c:v>-4.8599799993098713E-3</c:v>
                </c:pt>
                <c:pt idx="428">
                  <c:v>1.1680925003020093E-2</c:v>
                </c:pt>
                <c:pt idx="429">
                  <c:v>-1.0614550003083423E-2</c:v>
                </c:pt>
                <c:pt idx="433">
                  <c:v>1.0899749977397732E-3</c:v>
                </c:pt>
                <c:pt idx="434">
                  <c:v>1.0435905001941137E-2</c:v>
                </c:pt>
                <c:pt idx="435">
                  <c:v>1.2435905002348591E-2</c:v>
                </c:pt>
                <c:pt idx="436">
                  <c:v>6.0586199979297817E-3</c:v>
                </c:pt>
                <c:pt idx="440">
                  <c:v>4.9141000054078177E-3</c:v>
                </c:pt>
                <c:pt idx="441">
                  <c:v>8.9141000062227249E-3</c:v>
                </c:pt>
                <c:pt idx="442">
                  <c:v>1.2914100007037632E-2</c:v>
                </c:pt>
                <c:pt idx="443">
                  <c:v>1.391410000360338E-2</c:v>
                </c:pt>
                <c:pt idx="444">
                  <c:v>1.510907500050962E-2</c:v>
                </c:pt>
                <c:pt idx="445">
                  <c:v>6.8827450013486668E-3</c:v>
                </c:pt>
                <c:pt idx="446">
                  <c:v>2.6377249960205518E-3</c:v>
                </c:pt>
                <c:pt idx="447">
                  <c:v>4.9661950033623725E-3</c:v>
                </c:pt>
                <c:pt idx="448">
                  <c:v>9.1298150000511669E-3</c:v>
                </c:pt>
                <c:pt idx="449">
                  <c:v>7.3247899999842048E-3</c:v>
                </c:pt>
                <c:pt idx="450">
                  <c:v>-5.2425500325625762E-4</c:v>
                </c:pt>
                <c:pt idx="451">
                  <c:v>7.0851000054972246E-4</c:v>
                </c:pt>
                <c:pt idx="452">
                  <c:v>-8.0524949953542091E-3</c:v>
                </c:pt>
                <c:pt idx="453">
                  <c:v>9.4443900015903637E-3</c:v>
                </c:pt>
                <c:pt idx="457">
                  <c:v>-3.8919900034670718E-3</c:v>
                </c:pt>
                <c:pt idx="459">
                  <c:v>1.6223150014411658E-3</c:v>
                </c:pt>
                <c:pt idx="461">
                  <c:v>1.3610059999336954E-2</c:v>
                </c:pt>
                <c:pt idx="462">
                  <c:v>-1.0798579998663627E-2</c:v>
                </c:pt>
                <c:pt idx="463">
                  <c:v>-1.151536000543274E-2</c:v>
                </c:pt>
                <c:pt idx="464">
                  <c:v>-2.5153599999612197E-3</c:v>
                </c:pt>
                <c:pt idx="465">
                  <c:v>1.4846400008536875E-3</c:v>
                </c:pt>
                <c:pt idx="466">
                  <c:v>2.4846399974194355E-3</c:v>
                </c:pt>
                <c:pt idx="467">
                  <c:v>-8.1254100005025975E-3</c:v>
                </c:pt>
                <c:pt idx="468">
                  <c:v>-6.1254100000951439E-3</c:v>
                </c:pt>
                <c:pt idx="469">
                  <c:v>-4.1254099996876903E-3</c:v>
                </c:pt>
                <c:pt idx="470">
                  <c:v>-2.1254099992802367E-3</c:v>
                </c:pt>
                <c:pt idx="471">
                  <c:v>-1.1254100027144887E-3</c:v>
                </c:pt>
                <c:pt idx="472">
                  <c:v>-9.7794799949042499E-3</c:v>
                </c:pt>
                <c:pt idx="473">
                  <c:v>1.2205200036987662E-3</c:v>
                </c:pt>
                <c:pt idx="474">
                  <c:v>1.1220520005736034E-2</c:v>
                </c:pt>
                <c:pt idx="475">
                  <c:v>1.622052000311669E-2</c:v>
                </c:pt>
                <c:pt idx="476">
                  <c:v>6.0759999978472479E-3</c:v>
                </c:pt>
                <c:pt idx="477">
                  <c:v>1.1190805002115667E-2</c:v>
                </c:pt>
                <c:pt idx="478">
                  <c:v>1.454425000702031E-3</c:v>
                </c:pt>
                <c:pt idx="479">
                  <c:v>1.895329995022621E-3</c:v>
                </c:pt>
                <c:pt idx="480">
                  <c:v>1.0782165001728572E-2</c:v>
                </c:pt>
                <c:pt idx="481">
                  <c:v>-2.6228599963360466E-3</c:v>
                </c:pt>
                <c:pt idx="482">
                  <c:v>-3.9410499957739376E-3</c:v>
                </c:pt>
                <c:pt idx="483">
                  <c:v>-2.9410499992081895E-3</c:v>
                </c:pt>
                <c:pt idx="484">
                  <c:v>-1.8595119996462017E-2</c:v>
                </c:pt>
                <c:pt idx="485">
                  <c:v>-1.5595119999488816E-2</c:v>
                </c:pt>
                <c:pt idx="486">
                  <c:v>-1.0595119994832203E-2</c:v>
                </c:pt>
                <c:pt idx="487">
                  <c:v>-9.5951199982664548E-3</c:v>
                </c:pt>
                <c:pt idx="488">
                  <c:v>-7.5951199978590012E-3</c:v>
                </c:pt>
                <c:pt idx="489">
                  <c:v>8.5336000483948737E-4</c:v>
                </c:pt>
                <c:pt idx="490">
                  <c:v>1.8533600014052354E-3</c:v>
                </c:pt>
                <c:pt idx="491">
                  <c:v>5.7401950034545735E-3</c:v>
                </c:pt>
                <c:pt idx="493">
                  <c:v>1.6199700003198814E-2</c:v>
                </c:pt>
                <c:pt idx="494">
                  <c:v>5.7406050036661327E-3</c:v>
                </c:pt>
                <c:pt idx="495">
                  <c:v>5.9355800040066242E-3</c:v>
                </c:pt>
                <c:pt idx="496">
                  <c:v>7.2815099993022159E-3</c:v>
                </c:pt>
                <c:pt idx="497">
                  <c:v>-9.2089399986434728E-3</c:v>
                </c:pt>
                <c:pt idx="498">
                  <c:v>3.8415150047512725E-3</c:v>
                </c:pt>
                <c:pt idx="502">
                  <c:v>-1.4923670001735445E-2</c:v>
                </c:pt>
                <c:pt idx="503">
                  <c:v>7.9822650004643947E-3</c:v>
                </c:pt>
                <c:pt idx="513">
                  <c:v>-1.8005149999225978E-2</c:v>
                </c:pt>
                <c:pt idx="514">
                  <c:v>-1.1005150001437869E-2</c:v>
                </c:pt>
                <c:pt idx="518">
                  <c:v>8.9146800019079819E-3</c:v>
                </c:pt>
                <c:pt idx="519">
                  <c:v>1.1014679999789223E-2</c:v>
                </c:pt>
                <c:pt idx="522">
                  <c:v>4.6696600038558245E-3</c:v>
                </c:pt>
                <c:pt idx="526">
                  <c:v>-1.084909999917727E-3</c:v>
                </c:pt>
                <c:pt idx="527">
                  <c:v>2.1478550042957067E-3</c:v>
                </c:pt>
                <c:pt idx="528">
                  <c:v>1.2342830006673466E-2</c:v>
                </c:pt>
                <c:pt idx="529">
                  <c:v>8.7705699988873675E-3</c:v>
                </c:pt>
                <c:pt idx="530">
                  <c:v>1.0506449994863942E-2</c:v>
                </c:pt>
                <c:pt idx="532">
                  <c:v>-2.8658099981839769E-3</c:v>
                </c:pt>
                <c:pt idx="533">
                  <c:v>3.4341899954597466E-3</c:v>
                </c:pt>
                <c:pt idx="534">
                  <c:v>8.2341899978928268E-3</c:v>
                </c:pt>
                <c:pt idx="535">
                  <c:v>1.0016000000177883E-2</c:v>
                </c:pt>
                <c:pt idx="536">
                  <c:v>1.0645150003256276E-2</c:v>
                </c:pt>
                <c:pt idx="537">
                  <c:v>3.3183199993800372E-3</c:v>
                </c:pt>
                <c:pt idx="538">
                  <c:v>6.1262800008989871E-3</c:v>
                </c:pt>
                <c:pt idx="539">
                  <c:v>3.5080900051980279E-3</c:v>
                </c:pt>
                <c:pt idx="540">
                  <c:v>7.2080899990396574E-3</c:v>
                </c:pt>
                <c:pt idx="541">
                  <c:v>3.1999500060919672E-3</c:v>
                </c:pt>
                <c:pt idx="542">
                  <c:v>-1.2080950000381563E-2</c:v>
                </c:pt>
                <c:pt idx="543">
                  <c:v>1.8190499977208674E-3</c:v>
                </c:pt>
                <c:pt idx="544">
                  <c:v>8.7190499980351888E-3</c:v>
                </c:pt>
                <c:pt idx="545">
                  <c:v>1.0119049999048002E-2</c:v>
                </c:pt>
                <c:pt idx="546">
                  <c:v>6.8008599992026575E-3</c:v>
                </c:pt>
                <c:pt idx="551">
                  <c:v>3.9653900021221489E-3</c:v>
                </c:pt>
                <c:pt idx="556">
                  <c:v>9.0497499986668117E-3</c:v>
                </c:pt>
                <c:pt idx="559">
                  <c:v>5.6588000006740913E-3</c:v>
                </c:pt>
                <c:pt idx="560">
                  <c:v>1.5047299966681749E-3</c:v>
                </c:pt>
                <c:pt idx="561">
                  <c:v>-1.6318299967679195E-3</c:v>
                </c:pt>
                <c:pt idx="566">
                  <c:v>1.9341100050951354E-3</c:v>
                </c:pt>
                <c:pt idx="568">
                  <c:v>5.7895900026778691E-3</c:v>
                </c:pt>
                <c:pt idx="570">
                  <c:v>9.8471200035419315E-3</c:v>
                </c:pt>
                <c:pt idx="571">
                  <c:v>6.9116500017116778E-3</c:v>
                </c:pt>
                <c:pt idx="572">
                  <c:v>2.0911649997287896E-2</c:v>
                </c:pt>
                <c:pt idx="573">
                  <c:v>4.0993460002937354E-2</c:v>
                </c:pt>
                <c:pt idx="574">
                  <c:v>-6.4151799961109646E-3</c:v>
                </c:pt>
                <c:pt idx="575">
                  <c:v>-3.3333699975628406E-3</c:v>
                </c:pt>
                <c:pt idx="580">
                  <c:v>7.7691800033790059E-3</c:v>
                </c:pt>
                <c:pt idx="594">
                  <c:v>8.1948799997917376E-3</c:v>
                </c:pt>
                <c:pt idx="596">
                  <c:v>2.4493380005878862E-2</c:v>
                </c:pt>
                <c:pt idx="598">
                  <c:v>9.855999996943865E-3</c:v>
                </c:pt>
                <c:pt idx="600">
                  <c:v>9.873919996607583E-3</c:v>
                </c:pt>
                <c:pt idx="610">
                  <c:v>1.5929060005873907E-2</c:v>
                </c:pt>
                <c:pt idx="611">
                  <c:v>9.9369500021566637E-3</c:v>
                </c:pt>
                <c:pt idx="616">
                  <c:v>1.3631090005219448E-2</c:v>
                </c:pt>
                <c:pt idx="619">
                  <c:v>4.0755200025159866E-3</c:v>
                </c:pt>
                <c:pt idx="660">
                  <c:v>1.6256850001809653E-2</c:v>
                </c:pt>
                <c:pt idx="662">
                  <c:v>1.3966399994387757E-2</c:v>
                </c:pt>
                <c:pt idx="664">
                  <c:v>1.4696189995447639E-2</c:v>
                </c:pt>
                <c:pt idx="665">
                  <c:v>1.1846645007608458E-2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150-435E-89F3-7F15F5F48C8D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plus>
            <c:minus>
              <c:numRef>
                <c:f>'Active 1'!$D$21:$D$976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1'!$J$21:$J$976</c:f>
              <c:numCache>
                <c:formatCode>General</c:formatCode>
                <c:ptCount val="956"/>
                <c:pt idx="45">
                  <c:v>-3.5521220001101028E-2</c:v>
                </c:pt>
                <c:pt idx="103">
                  <c:v>-3.4254300000611693E-2</c:v>
                </c:pt>
                <c:pt idx="112">
                  <c:v>-2.7013869999791496E-2</c:v>
                </c:pt>
                <c:pt idx="127">
                  <c:v>-3.2355429997551255E-2</c:v>
                </c:pt>
                <c:pt idx="140">
                  <c:v>-2.777308999793604E-2</c:v>
                </c:pt>
                <c:pt idx="141">
                  <c:v>-2.7972180003416725E-2</c:v>
                </c:pt>
                <c:pt idx="150">
                  <c:v>-2.5586750001821201E-2</c:v>
                </c:pt>
                <c:pt idx="157">
                  <c:v>-2.2000274999300018E-2</c:v>
                </c:pt>
                <c:pt idx="158">
                  <c:v>-2.3418465003487654E-2</c:v>
                </c:pt>
                <c:pt idx="159">
                  <c:v>-2.6503659995796625E-2</c:v>
                </c:pt>
                <c:pt idx="161">
                  <c:v>-2.1112299997184891E-2</c:v>
                </c:pt>
                <c:pt idx="163">
                  <c:v>-1.9006365000677761E-2</c:v>
                </c:pt>
                <c:pt idx="164">
                  <c:v>-1.9488675003231037E-2</c:v>
                </c:pt>
                <c:pt idx="165">
                  <c:v>-2.3501839998061769E-2</c:v>
                </c:pt>
                <c:pt idx="167">
                  <c:v>-2.305476999754319E-2</c:v>
                </c:pt>
                <c:pt idx="168">
                  <c:v>-2.2088830002758186E-2</c:v>
                </c:pt>
                <c:pt idx="169">
                  <c:v>-1.7293855002208147E-2</c:v>
                </c:pt>
                <c:pt idx="174">
                  <c:v>-1.8704469999647699E-2</c:v>
                </c:pt>
                <c:pt idx="175">
                  <c:v>-1.8879139999626204E-2</c:v>
                </c:pt>
                <c:pt idx="177">
                  <c:v>-1.793321000150172E-2</c:v>
                </c:pt>
                <c:pt idx="178">
                  <c:v>-1.6139940002176445E-2</c:v>
                </c:pt>
                <c:pt idx="181">
                  <c:v>-1.6398394996940624E-2</c:v>
                </c:pt>
                <c:pt idx="183">
                  <c:v>-1.5965630002028774E-2</c:v>
                </c:pt>
                <c:pt idx="184">
                  <c:v>-1.5026635002868716E-2</c:v>
                </c:pt>
                <c:pt idx="187">
                  <c:v>-1.5775679996295366E-2</c:v>
                </c:pt>
                <c:pt idx="198">
                  <c:v>-3.9231955001014285E-2</c:v>
                </c:pt>
                <c:pt idx="202">
                  <c:v>-3.7691049998102244E-2</c:v>
                </c:pt>
                <c:pt idx="209">
                  <c:v>-1.2393524993967731E-2</c:v>
                </c:pt>
                <c:pt idx="210">
                  <c:v>-3.1078949992661364E-2</c:v>
                </c:pt>
                <c:pt idx="215">
                  <c:v>-3.1240520002029371E-2</c:v>
                </c:pt>
                <c:pt idx="223">
                  <c:v>-4.2711870002676733E-2</c:v>
                </c:pt>
                <c:pt idx="229">
                  <c:v>-1.1654749992885627E-2</c:v>
                </c:pt>
                <c:pt idx="232">
                  <c:v>-1.4282080002885778E-2</c:v>
                </c:pt>
                <c:pt idx="233">
                  <c:v>-1.085128999693552E-2</c:v>
                </c:pt>
                <c:pt idx="234">
                  <c:v>-1.0651289994711988E-2</c:v>
                </c:pt>
                <c:pt idx="237">
                  <c:v>-1.7326899978797883E-3</c:v>
                </c:pt>
                <c:pt idx="243">
                  <c:v>-1.099681000050623E-2</c:v>
                </c:pt>
                <c:pt idx="248">
                  <c:v>-3.4872600008384325E-3</c:v>
                </c:pt>
                <c:pt idx="250">
                  <c:v>-1.179539999429835E-2</c:v>
                </c:pt>
                <c:pt idx="262">
                  <c:v>-9.6216549936798401E-3</c:v>
                </c:pt>
                <c:pt idx="263">
                  <c:v>-6.55180500325514E-3</c:v>
                </c:pt>
                <c:pt idx="264">
                  <c:v>-6.0359249982866459E-3</c:v>
                </c:pt>
                <c:pt idx="265">
                  <c:v>-5.9659249964170158E-3</c:v>
                </c:pt>
                <c:pt idx="266">
                  <c:v>-5.6159249943448231E-3</c:v>
                </c:pt>
                <c:pt idx="267">
                  <c:v>-5.5259249929804355E-3</c:v>
                </c:pt>
                <c:pt idx="268">
                  <c:v>-7.5750200048787519E-3</c:v>
                </c:pt>
                <c:pt idx="269">
                  <c:v>-6.1800449984730221E-3</c:v>
                </c:pt>
                <c:pt idx="270">
                  <c:v>-7.0850699994480237E-3</c:v>
                </c:pt>
                <c:pt idx="271">
                  <c:v>-7.6290899960440584E-3</c:v>
                </c:pt>
                <c:pt idx="272">
                  <c:v>-8.1391399944550358E-3</c:v>
                </c:pt>
                <c:pt idx="273">
                  <c:v>-4.5881850019213744E-3</c:v>
                </c:pt>
                <c:pt idx="274">
                  <c:v>-6.0982350041740574E-3</c:v>
                </c:pt>
                <c:pt idx="275">
                  <c:v>-8.3050300017930567E-3</c:v>
                </c:pt>
                <c:pt idx="276">
                  <c:v>-9.3046199981472455E-3</c:v>
                </c:pt>
                <c:pt idx="281">
                  <c:v>-5.5606649984838441E-3</c:v>
                </c:pt>
                <c:pt idx="282">
                  <c:v>-5.3656899981433526E-3</c:v>
                </c:pt>
                <c:pt idx="289">
                  <c:v>-3.1325149975600652E-3</c:v>
                </c:pt>
                <c:pt idx="293">
                  <c:v>-4.5445400028256699E-3</c:v>
                </c:pt>
                <c:pt idx="294">
                  <c:v>-6.5708700058166869E-3</c:v>
                </c:pt>
                <c:pt idx="296">
                  <c:v>-4.1531800015945919E-3</c:v>
                </c:pt>
                <c:pt idx="298">
                  <c:v>-4.4833299980382435E-3</c:v>
                </c:pt>
                <c:pt idx="299">
                  <c:v>-7.3254399976576678E-3</c:v>
                </c:pt>
                <c:pt idx="300">
                  <c:v>-6.1254399988683872E-3</c:v>
                </c:pt>
                <c:pt idx="301">
                  <c:v>-5.825439999171067E-3</c:v>
                </c:pt>
                <c:pt idx="302">
                  <c:v>-4.196494999632705E-3</c:v>
                </c:pt>
                <c:pt idx="303">
                  <c:v>-4.8015199936344288E-3</c:v>
                </c:pt>
                <c:pt idx="304">
                  <c:v>-3.8505650009028614E-3</c:v>
                </c:pt>
                <c:pt idx="305">
                  <c:v>-4.8606150012346916E-3</c:v>
                </c:pt>
                <c:pt idx="308">
                  <c:v>-2.9567949968622997E-3</c:v>
                </c:pt>
                <c:pt idx="313">
                  <c:v>-2.612429998407606E-3</c:v>
                </c:pt>
                <c:pt idx="314">
                  <c:v>3.92847500188509E-3</c:v>
                </c:pt>
                <c:pt idx="317">
                  <c:v>-1.9515149979270063E-3</c:v>
                </c:pt>
                <c:pt idx="319">
                  <c:v>-3.4136999965994619E-3</c:v>
                </c:pt>
                <c:pt idx="320">
                  <c:v>-3.567769999790471E-3</c:v>
                </c:pt>
                <c:pt idx="321">
                  <c:v>-1.6872795000381302E-2</c:v>
                </c:pt>
                <c:pt idx="322">
                  <c:v>-1.7727950034895912E-3</c:v>
                </c:pt>
                <c:pt idx="325">
                  <c:v>-3.4958050018758513E-3</c:v>
                </c:pt>
                <c:pt idx="326">
                  <c:v>-4.1448499978287145E-3</c:v>
                </c:pt>
                <c:pt idx="328">
                  <c:v>-3.1058550011948682E-3</c:v>
                </c:pt>
                <c:pt idx="329">
                  <c:v>-3.880320000462234E-3</c:v>
                </c:pt>
                <c:pt idx="330">
                  <c:v>-2.156695001758635E-3</c:v>
                </c:pt>
                <c:pt idx="331">
                  <c:v>-1.3060100027360022E-3</c:v>
                </c:pt>
                <c:pt idx="334">
                  <c:v>-2.6125100048375316E-3</c:v>
                </c:pt>
                <c:pt idx="335">
                  <c:v>-6.1251000443007797E-4</c:v>
                </c:pt>
                <c:pt idx="336">
                  <c:v>3.8748999941162765E-4</c:v>
                </c:pt>
                <c:pt idx="338">
                  <c:v>-2.8254700009711087E-3</c:v>
                </c:pt>
                <c:pt idx="340">
                  <c:v>-2.7795399946626276E-3</c:v>
                </c:pt>
                <c:pt idx="341">
                  <c:v>-2.3795399974915199E-3</c:v>
                </c:pt>
                <c:pt idx="342">
                  <c:v>-2.9235600013635121E-3</c:v>
                </c:pt>
                <c:pt idx="344">
                  <c:v>-7.8456499613821507E-4</c:v>
                </c:pt>
                <c:pt idx="345">
                  <c:v>-3.0456500098807737E-4</c:v>
                </c:pt>
                <c:pt idx="346">
                  <c:v>-2.0115999941481277E-3</c:v>
                </c:pt>
                <c:pt idx="347">
                  <c:v>-1.6115999969770201E-3</c:v>
                </c:pt>
                <c:pt idx="348">
                  <c:v>-1.3115999972796999E-3</c:v>
                </c:pt>
                <c:pt idx="349">
                  <c:v>-1.6121000007842667E-3</c:v>
                </c:pt>
                <c:pt idx="351">
                  <c:v>-8.0000000161817297E-4</c:v>
                </c:pt>
                <c:pt idx="356">
                  <c:v>-1.317279995419085E-3</c:v>
                </c:pt>
                <c:pt idx="357">
                  <c:v>-6.1727999855065718E-4</c:v>
                </c:pt>
                <c:pt idx="359">
                  <c:v>-4.7020999772939831E-4</c:v>
                </c:pt>
                <c:pt idx="360">
                  <c:v>1.1232649994781241E-3</c:v>
                </c:pt>
                <c:pt idx="361">
                  <c:v>9.6639996627345681E-5</c:v>
                </c:pt>
                <c:pt idx="362">
                  <c:v>1.9664000137709081E-4</c:v>
                </c:pt>
                <c:pt idx="363">
                  <c:v>-1.1127000470878556E-4</c:v>
                </c:pt>
                <c:pt idx="370">
                  <c:v>-2.9896199994254857E-3</c:v>
                </c:pt>
                <c:pt idx="371">
                  <c:v>-2.2896199952811003E-3</c:v>
                </c:pt>
                <c:pt idx="372">
                  <c:v>1.3901249985792674E-3</c:v>
                </c:pt>
                <c:pt idx="373">
                  <c:v>4.6952500269981101E-4</c:v>
                </c:pt>
                <c:pt idx="376">
                  <c:v>-1.9403199985390529E-3</c:v>
                </c:pt>
                <c:pt idx="378">
                  <c:v>6.6510399992694147E-3</c:v>
                </c:pt>
                <c:pt idx="397">
                  <c:v>6.0511900010169484E-3</c:v>
                </c:pt>
                <c:pt idx="402">
                  <c:v>-7.2393000300507993E-4</c:v>
                </c:pt>
                <c:pt idx="403">
                  <c:v>1.7104500147979707E-4</c:v>
                </c:pt>
                <c:pt idx="404">
                  <c:v>2.8308449982432649E-3</c:v>
                </c:pt>
                <c:pt idx="405">
                  <c:v>2.2602500393986702E-4</c:v>
                </c:pt>
                <c:pt idx="411">
                  <c:v>-4.107460001250729E-3</c:v>
                </c:pt>
                <c:pt idx="412">
                  <c:v>-4.5684650031034835E-3</c:v>
                </c:pt>
                <c:pt idx="413">
                  <c:v>-2.7175100040039979E-3</c:v>
                </c:pt>
                <c:pt idx="414">
                  <c:v>1.2183699946035631E-3</c:v>
                </c:pt>
                <c:pt idx="415">
                  <c:v>8.0520500341663137E-4</c:v>
                </c:pt>
                <c:pt idx="416">
                  <c:v>-1.5538900042884052E-3</c:v>
                </c:pt>
                <c:pt idx="417">
                  <c:v>5.9706500178435817E-4</c:v>
                </c:pt>
                <c:pt idx="418">
                  <c:v>-1.8620299961185083E-3</c:v>
                </c:pt>
                <c:pt idx="420">
                  <c:v>1.1475499923108146E-4</c:v>
                </c:pt>
                <c:pt idx="421">
                  <c:v>-1.3902700011385605E-3</c:v>
                </c:pt>
                <c:pt idx="425">
                  <c:v>5.2297399961389601E-3</c:v>
                </c:pt>
                <c:pt idx="430">
                  <c:v>-4.5736449974356219E-3</c:v>
                </c:pt>
                <c:pt idx="431">
                  <c:v>-5.5176649984787218E-3</c:v>
                </c:pt>
                <c:pt idx="432">
                  <c:v>-1.049999991664663E-4</c:v>
                </c:pt>
                <c:pt idx="437">
                  <c:v>-2.0495200005825609E-3</c:v>
                </c:pt>
                <c:pt idx="438">
                  <c:v>-3.2677100025466643E-3</c:v>
                </c:pt>
                <c:pt idx="439">
                  <c:v>-1.6727350011933595E-3</c:v>
                </c:pt>
                <c:pt idx="454">
                  <c:v>-4.3656600028043613E-3</c:v>
                </c:pt>
                <c:pt idx="455">
                  <c:v>-6.7706850022659637E-3</c:v>
                </c:pt>
                <c:pt idx="456">
                  <c:v>-4.9147049940074794E-3</c:v>
                </c:pt>
                <c:pt idx="458">
                  <c:v>-6.087465000746306E-3</c:v>
                </c:pt>
                <c:pt idx="460">
                  <c:v>-1.3171800019335933E-3</c:v>
                </c:pt>
                <c:pt idx="492">
                  <c:v>-2.6002999948104843E-3</c:v>
                </c:pt>
                <c:pt idx="511">
                  <c:v>3.7712250050390139E-3</c:v>
                </c:pt>
                <c:pt idx="512">
                  <c:v>-6.7832000058842823E-4</c:v>
                </c:pt>
                <c:pt idx="515">
                  <c:v>3.4869399969466031E-3</c:v>
                </c:pt>
                <c:pt idx="516">
                  <c:v>4.8869399979594164E-3</c:v>
                </c:pt>
                <c:pt idx="517">
                  <c:v>4.9869400027091615E-3</c:v>
                </c:pt>
                <c:pt idx="520">
                  <c:v>3.4337800025241449E-3</c:v>
                </c:pt>
                <c:pt idx="521">
                  <c:v>4.2337800041423179E-3</c:v>
                </c:pt>
                <c:pt idx="523">
                  <c:v>3.7433300021803007E-3</c:v>
                </c:pt>
                <c:pt idx="524">
                  <c:v>4.343330001574941E-3</c:v>
                </c:pt>
                <c:pt idx="525">
                  <c:v>7.5251400048728101E-3</c:v>
                </c:pt>
                <c:pt idx="531">
                  <c:v>7.3932850064011291E-3</c:v>
                </c:pt>
                <c:pt idx="547">
                  <c:v>4.1367400044691749E-3</c:v>
                </c:pt>
                <c:pt idx="548">
                  <c:v>3.9644800053793006E-3</c:v>
                </c:pt>
                <c:pt idx="549">
                  <c:v>6.6281000035814941E-3</c:v>
                </c:pt>
                <c:pt idx="550">
                  <c:v>8.9281000036862679E-3</c:v>
                </c:pt>
                <c:pt idx="552">
                  <c:v>3.70126999769127E-3</c:v>
                </c:pt>
                <c:pt idx="553">
                  <c:v>4.5012699993094429E-3</c:v>
                </c:pt>
                <c:pt idx="554">
                  <c:v>4.95657000283245E-3</c:v>
                </c:pt>
                <c:pt idx="555">
                  <c:v>6.6974749934161082E-3</c:v>
                </c:pt>
                <c:pt idx="557">
                  <c:v>6.0705549985868856E-3</c:v>
                </c:pt>
                <c:pt idx="558">
                  <c:v>6.5705550005077384E-3</c:v>
                </c:pt>
                <c:pt idx="562">
                  <c:v>5.6140999950002879E-3</c:v>
                </c:pt>
                <c:pt idx="563">
                  <c:v>4.0090750044328161E-3</c:v>
                </c:pt>
                <c:pt idx="564">
                  <c:v>-4.7634999646106735E-4</c:v>
                </c:pt>
                <c:pt idx="565">
                  <c:v>-1.3668000028701499E-3</c:v>
                </c:pt>
                <c:pt idx="567">
                  <c:v>-2.1040999854449183E-4</c:v>
                </c:pt>
                <c:pt idx="578">
                  <c:v>9.090985004149843E-3</c:v>
                </c:pt>
                <c:pt idx="579">
                  <c:v>8.2896300009451807E-3</c:v>
                </c:pt>
                <c:pt idx="581">
                  <c:v>6.1612700010300614E-3</c:v>
                </c:pt>
                <c:pt idx="590">
                  <c:v>8.3085200021741912E-3</c:v>
                </c:pt>
                <c:pt idx="591">
                  <c:v>9.9821900003007613E-3</c:v>
                </c:pt>
                <c:pt idx="592">
                  <c:v>1.1714954998751637E-2</c:v>
                </c:pt>
                <c:pt idx="593">
                  <c:v>1.2601789996551815E-2</c:v>
                </c:pt>
                <c:pt idx="599">
                  <c:v>6.5770100045483559E-3</c:v>
                </c:pt>
                <c:pt idx="609">
                  <c:v>1.2319055000261869E-2</c:v>
                </c:pt>
                <c:pt idx="615">
                  <c:v>1.1619810000411235E-2</c:v>
                </c:pt>
                <c:pt idx="617">
                  <c:v>1.0510489999433048E-2</c:v>
                </c:pt>
                <c:pt idx="621">
                  <c:v>1.4335525003843941E-2</c:v>
                </c:pt>
                <c:pt idx="631">
                  <c:v>1.4837919996352866E-2</c:v>
                </c:pt>
                <c:pt idx="632">
                  <c:v>1.5919229997962248E-2</c:v>
                </c:pt>
                <c:pt idx="635">
                  <c:v>1.2674710000283085E-2</c:v>
                </c:pt>
                <c:pt idx="636">
                  <c:v>1.6415615005826112E-2</c:v>
                </c:pt>
                <c:pt idx="645">
                  <c:v>1.3977260001411196E-2</c:v>
                </c:pt>
                <c:pt idx="647">
                  <c:v>1.2569120000989642E-2</c:v>
                </c:pt>
                <c:pt idx="648">
                  <c:v>1.841002500441391E-2</c:v>
                </c:pt>
                <c:pt idx="649">
                  <c:v>1.7081785001209937E-2</c:v>
                </c:pt>
                <c:pt idx="650">
                  <c:v>1.4114550001977477E-2</c:v>
                </c:pt>
                <c:pt idx="655">
                  <c:v>1.7675695002253633E-2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150-435E-89F3-7F15F5F48C8D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plus>
            <c:minus>
              <c:numRef>
                <c:f>'Active 1'!$D$21:$D$976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1'!$F$21:$F$1976</c:f>
              <c:numCache>
                <c:formatCode>General</c:formatCode>
                <c:ptCount val="1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1'!$K$21:$K$1976</c:f>
              <c:numCache>
                <c:formatCode>General</c:formatCode>
                <c:ptCount val="1956"/>
                <c:pt idx="137">
                  <c:v>-2.6273479998053517E-2</c:v>
                </c:pt>
                <c:pt idx="337">
                  <c:v>-3.1854699991527013E-3</c:v>
                </c:pt>
                <c:pt idx="339">
                  <c:v>-4.1295399933005683E-3</c:v>
                </c:pt>
                <c:pt idx="343">
                  <c:v>2.2916440000699367E-2</c:v>
                </c:pt>
                <c:pt idx="499">
                  <c:v>3.5682000452652574E-4</c:v>
                </c:pt>
                <c:pt idx="500">
                  <c:v>2.2395400010282174E-3</c:v>
                </c:pt>
                <c:pt idx="501">
                  <c:v>-1.9968399938079529E-3</c:v>
                </c:pt>
                <c:pt idx="504">
                  <c:v>-3.6917999386787415E-4</c:v>
                </c:pt>
                <c:pt idx="505">
                  <c:v>6.7717249985435046E-3</c:v>
                </c:pt>
                <c:pt idx="506">
                  <c:v>3.866700004437007E-3</c:v>
                </c:pt>
                <c:pt idx="507">
                  <c:v>1.1226799979340285E-3</c:v>
                </c:pt>
                <c:pt idx="508">
                  <c:v>5.2126299997325987E-3</c:v>
                </c:pt>
                <c:pt idx="509">
                  <c:v>5.10760500037577E-3</c:v>
                </c:pt>
                <c:pt idx="510">
                  <c:v>6.6635850016609766E-3</c:v>
                </c:pt>
                <c:pt idx="569">
                  <c:v>6.955759999982547E-3</c:v>
                </c:pt>
                <c:pt idx="576">
                  <c:v>7.8482600001734681E-3</c:v>
                </c:pt>
                <c:pt idx="577">
                  <c:v>8.4687700000358745E-3</c:v>
                </c:pt>
                <c:pt idx="582">
                  <c:v>1.0013135004555807E-2</c:v>
                </c:pt>
                <c:pt idx="583">
                  <c:v>1.0513134999200702E-2</c:v>
                </c:pt>
                <c:pt idx="584">
                  <c:v>7.6076099940109998E-3</c:v>
                </c:pt>
                <c:pt idx="585">
                  <c:v>8.6076099978527054E-3</c:v>
                </c:pt>
                <c:pt idx="586">
                  <c:v>9.4944450029288419E-3</c:v>
                </c:pt>
                <c:pt idx="587">
                  <c:v>7.3403749993303791E-3</c:v>
                </c:pt>
                <c:pt idx="588">
                  <c:v>7.7403750037774444E-3</c:v>
                </c:pt>
                <c:pt idx="589">
                  <c:v>9.9681150022661313E-3</c:v>
                </c:pt>
                <c:pt idx="595">
                  <c:v>1.0505635000299662E-2</c:v>
                </c:pt>
                <c:pt idx="597">
                  <c:v>1.0138810001080856E-2</c:v>
                </c:pt>
                <c:pt idx="601">
                  <c:v>1.0443769999255892E-2</c:v>
                </c:pt>
                <c:pt idx="602">
                  <c:v>1.1100454998086207E-2</c:v>
                </c:pt>
                <c:pt idx="603">
                  <c:v>1.2128194997785613E-2</c:v>
                </c:pt>
                <c:pt idx="604">
                  <c:v>1.141000500501832E-2</c:v>
                </c:pt>
                <c:pt idx="605">
                  <c:v>1.0484379999979865E-2</c:v>
                </c:pt>
                <c:pt idx="606">
                  <c:v>1.1196340004971717E-2</c:v>
                </c:pt>
                <c:pt idx="607">
                  <c:v>1.2313325001741759E-2</c:v>
                </c:pt>
                <c:pt idx="608">
                  <c:v>1.2383175002469216E-2</c:v>
                </c:pt>
                <c:pt idx="612">
                  <c:v>1.285939499939559E-2</c:v>
                </c:pt>
                <c:pt idx="613">
                  <c:v>1.1446230004366953E-2</c:v>
                </c:pt>
                <c:pt idx="614">
                  <c:v>1.1524219997227192E-2</c:v>
                </c:pt>
                <c:pt idx="618">
                  <c:v>1.2656419996346813E-2</c:v>
                </c:pt>
                <c:pt idx="620">
                  <c:v>9.859190002316609E-3</c:v>
                </c:pt>
                <c:pt idx="622">
                  <c:v>1.5119885007152334E-2</c:v>
                </c:pt>
                <c:pt idx="623">
                  <c:v>1.3870839997252915E-2</c:v>
                </c:pt>
                <c:pt idx="624">
                  <c:v>1.374260000011418E-2</c:v>
                </c:pt>
                <c:pt idx="625">
                  <c:v>1.359355500608217E-2</c:v>
                </c:pt>
                <c:pt idx="626">
                  <c:v>1.2234460002218839E-2</c:v>
                </c:pt>
                <c:pt idx="627">
                  <c:v>1.2352149999060202E-2</c:v>
                </c:pt>
                <c:pt idx="628">
                  <c:v>1.3581030005298089E-2</c:v>
                </c:pt>
                <c:pt idx="629">
                  <c:v>1.2054700004227925E-2</c:v>
                </c:pt>
                <c:pt idx="630">
                  <c:v>1.3082440003927331E-2</c:v>
                </c:pt>
                <c:pt idx="633">
                  <c:v>1.4858780006761663E-2</c:v>
                </c:pt>
                <c:pt idx="634">
                  <c:v>1.5458780006156303E-2</c:v>
                </c:pt>
                <c:pt idx="637">
                  <c:v>1.2792400004400406E-2</c:v>
                </c:pt>
                <c:pt idx="638">
                  <c:v>1.2088784998923074E-2</c:v>
                </c:pt>
                <c:pt idx="639">
                  <c:v>1.4216524999937974E-2</c:v>
                </c:pt>
                <c:pt idx="640">
                  <c:v>1.4226074999896809E-2</c:v>
                </c:pt>
                <c:pt idx="641">
                  <c:v>1.5259970001352485E-2</c:v>
                </c:pt>
                <c:pt idx="642">
                  <c:v>1.5559970001049805E-2</c:v>
                </c:pt>
                <c:pt idx="643">
                  <c:v>1.6059969995694701E-2</c:v>
                </c:pt>
                <c:pt idx="644">
                  <c:v>1.6908614998101257E-2</c:v>
                </c:pt>
                <c:pt idx="646">
                  <c:v>1.4713140000822023E-2</c:v>
                </c:pt>
                <c:pt idx="651">
                  <c:v>1.47331500047585E-2</c:v>
                </c:pt>
                <c:pt idx="652">
                  <c:v>1.6219985001953319E-2</c:v>
                </c:pt>
                <c:pt idx="653">
                  <c:v>1.3869759997760411E-2</c:v>
                </c:pt>
                <c:pt idx="654">
                  <c:v>1.4515689996187575E-2</c:v>
                </c:pt>
                <c:pt idx="656">
                  <c:v>1.5171580002061091E-2</c:v>
                </c:pt>
                <c:pt idx="657">
                  <c:v>1.5001870000560302E-2</c:v>
                </c:pt>
                <c:pt idx="658">
                  <c:v>1.6996845006360672E-2</c:v>
                </c:pt>
                <c:pt idx="659">
                  <c:v>1.6465489999973215E-2</c:v>
                </c:pt>
                <c:pt idx="661">
                  <c:v>1.6256850001809653E-2</c:v>
                </c:pt>
                <c:pt idx="663">
                  <c:v>1.3966399994387757E-2</c:v>
                </c:pt>
                <c:pt idx="666">
                  <c:v>1.7663270002231002E-2</c:v>
                </c:pt>
                <c:pt idx="667">
                  <c:v>1.6700559994205832E-2</c:v>
                </c:pt>
                <c:pt idx="668">
                  <c:v>1.7076279997127131E-2</c:v>
                </c:pt>
                <c:pt idx="669">
                  <c:v>1.5823350004211534E-2</c:v>
                </c:pt>
                <c:pt idx="670">
                  <c:v>1.6456115001346916E-2</c:v>
                </c:pt>
                <c:pt idx="671">
                  <c:v>1.5751089995319489E-2</c:v>
                </c:pt>
                <c:pt idx="672">
                  <c:v>1.7747475001669955E-2</c:v>
                </c:pt>
                <c:pt idx="673">
                  <c:v>1.8683355003304314E-2</c:v>
                </c:pt>
                <c:pt idx="674">
                  <c:v>1.6853410001203883E-2</c:v>
                </c:pt>
                <c:pt idx="675">
                  <c:v>1.632681000046432E-2</c:v>
                </c:pt>
                <c:pt idx="676">
                  <c:v>1.6088520002085716E-2</c:v>
                </c:pt>
                <c:pt idx="677">
                  <c:v>1.7178469999635126E-2</c:v>
                </c:pt>
                <c:pt idx="678">
                  <c:v>1.9578175000788178E-2</c:v>
                </c:pt>
                <c:pt idx="679">
                  <c:v>1.8201619997853413E-2</c:v>
                </c:pt>
                <c:pt idx="680">
                  <c:v>1.6151370000443421E-2</c:v>
                </c:pt>
                <c:pt idx="681">
                  <c:v>1.7212990002008155E-2</c:v>
                </c:pt>
                <c:pt idx="682">
                  <c:v>1.8010514999332372E-2</c:v>
                </c:pt>
                <c:pt idx="683">
                  <c:v>2.3404990002745762E-2</c:v>
                </c:pt>
                <c:pt idx="684">
                  <c:v>1.5447805002622772E-2</c:v>
                </c:pt>
                <c:pt idx="685">
                  <c:v>2.1255790001305286E-2</c:v>
                </c:pt>
                <c:pt idx="686">
                  <c:v>1.9493219995638356E-2</c:v>
                </c:pt>
                <c:pt idx="687">
                  <c:v>2.0050610000907909E-2</c:v>
                </c:pt>
                <c:pt idx="688">
                  <c:v>2.1603114997560624E-2</c:v>
                </c:pt>
                <c:pt idx="689">
                  <c:v>1.8111190038325731E-2</c:v>
                </c:pt>
                <c:pt idx="690">
                  <c:v>2.219702499860432E-2</c:v>
                </c:pt>
                <c:pt idx="691">
                  <c:v>2.2252504997595679E-2</c:v>
                </c:pt>
                <c:pt idx="692">
                  <c:v>2.343686499807518E-2</c:v>
                </c:pt>
                <c:pt idx="693">
                  <c:v>3.1973385004675947E-2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150-435E-89F3-7F15F5F48C8D}"/>
            </c:ext>
          </c:extLst>
        </c:ser>
        <c:ser>
          <c:idx val="2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plus>
            <c:minus>
              <c:numRef>
                <c:f>'Active 1'!$D$21:$D$976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1'!$L$21:$L$976</c:f>
              <c:numCache>
                <c:formatCode>General</c:formatCode>
                <c:ptCount val="9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150-435E-89F3-7F15F5F48C8D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plus>
            <c:minus>
              <c:numRef>
                <c:f>'Active 1'!$D$21:$D$976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1'!$M$21:$M$976</c:f>
              <c:numCache>
                <c:formatCode>General</c:formatCode>
                <c:ptCount val="9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150-435E-89F3-7F15F5F48C8D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plus>
            <c:minus>
              <c:numRef>
                <c:f>'Active 1'!$D$21:$D$976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1'!$N$21:$N$976</c:f>
              <c:numCache>
                <c:formatCode>General</c:formatCode>
                <c:ptCount val="9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150-435E-89F3-7F15F5F48C8D}"/>
            </c:ext>
          </c:extLst>
        </c:ser>
        <c:ser>
          <c:idx val="7"/>
          <c:order val="7"/>
          <c:tx>
            <c:strRef>
              <c:f>'Active 1'!$AX$1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1'!$AW$2:$AW$112</c:f>
              <c:numCache>
                <c:formatCode>General</c:formatCode>
                <c:ptCount val="111"/>
                <c:pt idx="0">
                  <c:v>-70000</c:v>
                </c:pt>
                <c:pt idx="1">
                  <c:v>-69000</c:v>
                </c:pt>
                <c:pt idx="2">
                  <c:v>-68000</c:v>
                </c:pt>
                <c:pt idx="3">
                  <c:v>-67000</c:v>
                </c:pt>
                <c:pt idx="4">
                  <c:v>-66000</c:v>
                </c:pt>
                <c:pt idx="5">
                  <c:v>-65000</c:v>
                </c:pt>
                <c:pt idx="6">
                  <c:v>-64000</c:v>
                </c:pt>
                <c:pt idx="7">
                  <c:v>-63000</c:v>
                </c:pt>
                <c:pt idx="8">
                  <c:v>-62000</c:v>
                </c:pt>
                <c:pt idx="9">
                  <c:v>-61000</c:v>
                </c:pt>
                <c:pt idx="10">
                  <c:v>-60000</c:v>
                </c:pt>
                <c:pt idx="11">
                  <c:v>-59000</c:v>
                </c:pt>
                <c:pt idx="12">
                  <c:v>-58000</c:v>
                </c:pt>
                <c:pt idx="13">
                  <c:v>-57000</c:v>
                </c:pt>
                <c:pt idx="14">
                  <c:v>-56000</c:v>
                </c:pt>
                <c:pt idx="15">
                  <c:v>-55000</c:v>
                </c:pt>
                <c:pt idx="16">
                  <c:v>-54000</c:v>
                </c:pt>
                <c:pt idx="17">
                  <c:v>-53000</c:v>
                </c:pt>
                <c:pt idx="18">
                  <c:v>-52000</c:v>
                </c:pt>
                <c:pt idx="19">
                  <c:v>-51000</c:v>
                </c:pt>
                <c:pt idx="20">
                  <c:v>-50000</c:v>
                </c:pt>
                <c:pt idx="21">
                  <c:v>-49000</c:v>
                </c:pt>
                <c:pt idx="22">
                  <c:v>-48000</c:v>
                </c:pt>
                <c:pt idx="23">
                  <c:v>-47000</c:v>
                </c:pt>
                <c:pt idx="24">
                  <c:v>-46000</c:v>
                </c:pt>
                <c:pt idx="25">
                  <c:v>-45000</c:v>
                </c:pt>
                <c:pt idx="26">
                  <c:v>-44000</c:v>
                </c:pt>
                <c:pt idx="27">
                  <c:v>-43000</c:v>
                </c:pt>
                <c:pt idx="28">
                  <c:v>-42000</c:v>
                </c:pt>
                <c:pt idx="29">
                  <c:v>-41000</c:v>
                </c:pt>
                <c:pt idx="30">
                  <c:v>-40000</c:v>
                </c:pt>
                <c:pt idx="31">
                  <c:v>-39000</c:v>
                </c:pt>
                <c:pt idx="32">
                  <c:v>-38000</c:v>
                </c:pt>
                <c:pt idx="33">
                  <c:v>-37000</c:v>
                </c:pt>
                <c:pt idx="34">
                  <c:v>-36000</c:v>
                </c:pt>
                <c:pt idx="35">
                  <c:v>-35000</c:v>
                </c:pt>
                <c:pt idx="36">
                  <c:v>-34000</c:v>
                </c:pt>
                <c:pt idx="37">
                  <c:v>-33000</c:v>
                </c:pt>
                <c:pt idx="38">
                  <c:v>-32000</c:v>
                </c:pt>
                <c:pt idx="39">
                  <c:v>-31000</c:v>
                </c:pt>
                <c:pt idx="40">
                  <c:v>-30000</c:v>
                </c:pt>
                <c:pt idx="41">
                  <c:v>-29000</c:v>
                </c:pt>
                <c:pt idx="42">
                  <c:v>-28000</c:v>
                </c:pt>
                <c:pt idx="43">
                  <c:v>-27000</c:v>
                </c:pt>
                <c:pt idx="44">
                  <c:v>-26000</c:v>
                </c:pt>
                <c:pt idx="45">
                  <c:v>-25000</c:v>
                </c:pt>
                <c:pt idx="46">
                  <c:v>-24000</c:v>
                </c:pt>
                <c:pt idx="47">
                  <c:v>-23000</c:v>
                </c:pt>
                <c:pt idx="48">
                  <c:v>-22000</c:v>
                </c:pt>
                <c:pt idx="49">
                  <c:v>-21000</c:v>
                </c:pt>
                <c:pt idx="50">
                  <c:v>-20000</c:v>
                </c:pt>
                <c:pt idx="51">
                  <c:v>-19000</c:v>
                </c:pt>
                <c:pt idx="52">
                  <c:v>-18000</c:v>
                </c:pt>
                <c:pt idx="53">
                  <c:v>-17000</c:v>
                </c:pt>
                <c:pt idx="54">
                  <c:v>-16000</c:v>
                </c:pt>
                <c:pt idx="55">
                  <c:v>-15000</c:v>
                </c:pt>
                <c:pt idx="56">
                  <c:v>-14000</c:v>
                </c:pt>
                <c:pt idx="57">
                  <c:v>-13000</c:v>
                </c:pt>
                <c:pt idx="58">
                  <c:v>-12000</c:v>
                </c:pt>
                <c:pt idx="59">
                  <c:v>-11000</c:v>
                </c:pt>
                <c:pt idx="60">
                  <c:v>-10000</c:v>
                </c:pt>
                <c:pt idx="61">
                  <c:v>-9000</c:v>
                </c:pt>
                <c:pt idx="62">
                  <c:v>-8000</c:v>
                </c:pt>
                <c:pt idx="63">
                  <c:v>-7000</c:v>
                </c:pt>
                <c:pt idx="64">
                  <c:v>-6000</c:v>
                </c:pt>
                <c:pt idx="65">
                  <c:v>-5000</c:v>
                </c:pt>
                <c:pt idx="66">
                  <c:v>-4000</c:v>
                </c:pt>
                <c:pt idx="67">
                  <c:v>-3000</c:v>
                </c:pt>
                <c:pt idx="68">
                  <c:v>-2000</c:v>
                </c:pt>
                <c:pt idx="69">
                  <c:v>-1000</c:v>
                </c:pt>
                <c:pt idx="70">
                  <c:v>0</c:v>
                </c:pt>
                <c:pt idx="71">
                  <c:v>1000</c:v>
                </c:pt>
                <c:pt idx="72">
                  <c:v>2000</c:v>
                </c:pt>
                <c:pt idx="73">
                  <c:v>3000</c:v>
                </c:pt>
                <c:pt idx="74">
                  <c:v>4000</c:v>
                </c:pt>
                <c:pt idx="75">
                  <c:v>5000</c:v>
                </c:pt>
                <c:pt idx="76">
                  <c:v>6000</c:v>
                </c:pt>
                <c:pt idx="77">
                  <c:v>7000</c:v>
                </c:pt>
                <c:pt idx="78">
                  <c:v>8000</c:v>
                </c:pt>
                <c:pt idx="79">
                  <c:v>9000</c:v>
                </c:pt>
                <c:pt idx="80">
                  <c:v>10000</c:v>
                </c:pt>
                <c:pt idx="81">
                  <c:v>11000</c:v>
                </c:pt>
                <c:pt idx="82">
                  <c:v>12000</c:v>
                </c:pt>
                <c:pt idx="83">
                  <c:v>13000</c:v>
                </c:pt>
                <c:pt idx="84">
                  <c:v>14000</c:v>
                </c:pt>
                <c:pt idx="85">
                  <c:v>15000</c:v>
                </c:pt>
                <c:pt idx="86">
                  <c:v>16000</c:v>
                </c:pt>
                <c:pt idx="87">
                  <c:v>17000</c:v>
                </c:pt>
                <c:pt idx="88">
                  <c:v>18000</c:v>
                </c:pt>
                <c:pt idx="89">
                  <c:v>19000</c:v>
                </c:pt>
                <c:pt idx="90">
                  <c:v>20000</c:v>
                </c:pt>
                <c:pt idx="91">
                  <c:v>21000</c:v>
                </c:pt>
                <c:pt idx="92">
                  <c:v>22000</c:v>
                </c:pt>
                <c:pt idx="93">
                  <c:v>23000</c:v>
                </c:pt>
                <c:pt idx="94">
                  <c:v>24000</c:v>
                </c:pt>
                <c:pt idx="95">
                  <c:v>25000</c:v>
                </c:pt>
                <c:pt idx="96">
                  <c:v>26000</c:v>
                </c:pt>
                <c:pt idx="97">
                  <c:v>27000</c:v>
                </c:pt>
                <c:pt idx="98">
                  <c:v>28000</c:v>
                </c:pt>
                <c:pt idx="99">
                  <c:v>29000</c:v>
                </c:pt>
                <c:pt idx="100">
                  <c:v>30000</c:v>
                </c:pt>
                <c:pt idx="101">
                  <c:v>31000</c:v>
                </c:pt>
                <c:pt idx="102">
                  <c:v>32000</c:v>
                </c:pt>
                <c:pt idx="103">
                  <c:v>33000</c:v>
                </c:pt>
                <c:pt idx="104">
                  <c:v>34000</c:v>
                </c:pt>
                <c:pt idx="105">
                  <c:v>35000</c:v>
                </c:pt>
                <c:pt idx="106">
                  <c:v>36000</c:v>
                </c:pt>
                <c:pt idx="107">
                  <c:v>37000</c:v>
                </c:pt>
                <c:pt idx="108">
                  <c:v>38000</c:v>
                </c:pt>
                <c:pt idx="109">
                  <c:v>39000</c:v>
                </c:pt>
                <c:pt idx="110">
                  <c:v>40000</c:v>
                </c:pt>
              </c:numCache>
            </c:numRef>
          </c:xVal>
          <c:yVal>
            <c:numRef>
              <c:f>'Active 1'!$AX$2:$AX$112</c:f>
              <c:numCache>
                <c:formatCode>General</c:formatCode>
                <c:ptCount val="111"/>
                <c:pt idx="0">
                  <c:v>-2.2817924163363878E-2</c:v>
                </c:pt>
                <c:pt idx="1">
                  <c:v>-1.7196521492348276E-2</c:v>
                </c:pt>
                <c:pt idx="2">
                  <c:v>-1.3766259917553019E-2</c:v>
                </c:pt>
                <c:pt idx="3">
                  <c:v>-1.3516646485333553E-2</c:v>
                </c:pt>
                <c:pt idx="4">
                  <c:v>-1.3996576320788027E-2</c:v>
                </c:pt>
                <c:pt idx="5">
                  <c:v>-1.4634711482444145E-2</c:v>
                </c:pt>
                <c:pt idx="6">
                  <c:v>-1.5343198800004535E-2</c:v>
                </c:pt>
                <c:pt idx="7">
                  <c:v>-1.6089346465230029E-2</c:v>
                </c:pt>
                <c:pt idx="8">
                  <c:v>-1.6854016271813762E-2</c:v>
                </c:pt>
                <c:pt idx="9">
                  <c:v>-1.7625324699685526E-2</c:v>
                </c:pt>
                <c:pt idx="10">
                  <c:v>-1.8395279298170621E-2</c:v>
                </c:pt>
                <c:pt idx="11">
                  <c:v>-1.9158818633767671E-2</c:v>
                </c:pt>
                <c:pt idx="12">
                  <c:v>-1.9914397320089445E-2</c:v>
                </c:pt>
                <c:pt idx="13">
                  <c:v>-2.0664494739751533E-2</c:v>
                </c:pt>
                <c:pt idx="14">
                  <c:v>-2.1414967234433674E-2</c:v>
                </c:pt>
                <c:pt idx="15">
                  <c:v>-2.2173146591109839E-2</c:v>
                </c:pt>
                <c:pt idx="16">
                  <c:v>-2.2945307860975504E-2</c:v>
                </c:pt>
                <c:pt idx="17">
                  <c:v>-2.3734308148635263E-2</c:v>
                </c:pt>
                <c:pt idx="18">
                  <c:v>-2.4537978687626322E-2</c:v>
                </c:pt>
                <c:pt idx="19">
                  <c:v>-2.5348525394442618E-2</c:v>
                </c:pt>
                <c:pt idx="20">
                  <c:v>-2.615293242562387E-2</c:v>
                </c:pt>
                <c:pt idx="21">
                  <c:v>-2.6934191291079958E-2</c:v>
                </c:pt>
                <c:pt idx="22">
                  <c:v>-2.7673070883913218E-2</c:v>
                </c:pt>
                <c:pt idx="23">
                  <c:v>-2.8350104326713046E-2</c:v>
                </c:pt>
                <c:pt idx="24">
                  <c:v>-2.8947510758262789E-2</c:v>
                </c:pt>
                <c:pt idx="25">
                  <c:v>-2.9450878649139527E-2</c:v>
                </c:pt>
                <c:pt idx="26">
                  <c:v>-2.9850564140236638E-2</c:v>
                </c:pt>
                <c:pt idx="27">
                  <c:v>-3.0142848142352113E-2</c:v>
                </c:pt>
                <c:pt idx="28">
                  <c:v>-3.0330900336313284E-2</c:v>
                </c:pt>
                <c:pt idx="29">
                  <c:v>-3.0425475241390811E-2</c:v>
                </c:pt>
                <c:pt idx="30">
                  <c:v>-3.0445020460495371E-2</c:v>
                </c:pt>
                <c:pt idx="31">
                  <c:v>-3.0414651611991219E-2</c:v>
                </c:pt>
                <c:pt idx="32">
                  <c:v>-3.0363530584954262E-2</c:v>
                </c:pt>
                <c:pt idx="33">
                  <c:v>-3.0320764314259001E-2</c:v>
                </c:pt>
                <c:pt idx="34">
                  <c:v>-3.0310765227568676E-2</c:v>
                </c:pt>
                <c:pt idx="35">
                  <c:v>-3.0349454651600178E-2</c:v>
                </c:pt>
                <c:pt idx="36">
                  <c:v>-3.0442360865172755E-2</c:v>
                </c:pt>
                <c:pt idx="37">
                  <c:v>-3.0584837785180313E-2</c:v>
                </c:pt>
                <c:pt idx="38">
                  <c:v>-3.0763911499183089E-2</c:v>
                </c:pt>
                <c:pt idx="39">
                  <c:v>-3.0960993480990903E-2</c:v>
                </c:pt>
                <c:pt idx="40">
                  <c:v>-3.1154807524915621E-2</c:v>
                </c:pt>
                <c:pt idx="41">
                  <c:v>-3.1324113639578856E-2</c:v>
                </c:pt>
                <c:pt idx="42">
                  <c:v>-3.1449993881213417E-2</c:v>
                </c:pt>
                <c:pt idx="43">
                  <c:v>-3.1517543798487764E-2</c:v>
                </c:pt>
                <c:pt idx="44">
                  <c:v>-3.1516834140160238E-2</c:v>
                </c:pt>
                <c:pt idx="45">
                  <c:v>-3.1443043878718296E-2</c:v>
                </c:pt>
                <c:pt idx="46">
                  <c:v>-3.1295760543740322E-2</c:v>
                </c:pt>
                <c:pt idx="47">
                  <c:v>-3.1077584029978428E-2</c:v>
                </c:pt>
                <c:pt idx="48">
                  <c:v>-3.0792305596019746E-2</c:v>
                </c:pt>
                <c:pt idx="49">
                  <c:v>-3.0443021900816922E-2</c:v>
                </c:pt>
                <c:pt idx="50">
                  <c:v>-3.003056598614923E-2</c:v>
                </c:pt>
                <c:pt idx="51">
                  <c:v>-2.9552570654888411E-2</c:v>
                </c:pt>
                <c:pt idx="52">
                  <c:v>-2.9003273153387105E-2</c:v>
                </c:pt>
                <c:pt idx="53">
                  <c:v>-2.837379262261347E-2</c:v>
                </c:pt>
                <c:pt idx="54">
                  <c:v>-2.7652177662930235E-2</c:v>
                </c:pt>
                <c:pt idx="55">
                  <c:v>-2.6822336322360391E-2</c:v>
                </c:pt>
                <c:pt idx="56">
                  <c:v>-2.5861247864818526E-2</c:v>
                </c:pt>
                <c:pt idx="57">
                  <c:v>-2.4733554325756784E-2</c:v>
                </c:pt>
                <c:pt idx="58">
                  <c:v>-2.3373817887388439E-2</c:v>
                </c:pt>
                <c:pt idx="59">
                  <c:v>-2.1589855631837497E-2</c:v>
                </c:pt>
                <c:pt idx="60">
                  <c:v>-1.8608373674347554E-2</c:v>
                </c:pt>
                <c:pt idx="61">
                  <c:v>-1.2739215663518794E-2</c:v>
                </c:pt>
                <c:pt idx="62">
                  <c:v>-6.8888149575247401E-3</c:v>
                </c:pt>
                <c:pt idx="63">
                  <c:v>-4.8995104126731345E-3</c:v>
                </c:pt>
                <c:pt idx="64">
                  <c:v>-4.2385651948835187E-3</c:v>
                </c:pt>
                <c:pt idx="65">
                  <c:v>-3.8234851584500237E-3</c:v>
                </c:pt>
                <c:pt idx="66">
                  <c:v>-3.4969648851022953E-3</c:v>
                </c:pt>
                <c:pt idx="67">
                  <c:v>-3.2173058648942883E-3</c:v>
                </c:pt>
                <c:pt idx="68">
                  <c:v>-2.9617130215711983E-3</c:v>
                </c:pt>
                <c:pt idx="69">
                  <c:v>-2.7162931899996513E-3</c:v>
                </c:pt>
                <c:pt idx="70">
                  <c:v>-2.4719418679906777E-3</c:v>
                </c:pt>
                <c:pt idx="71">
                  <c:v>-2.2225659469478102E-3</c:v>
                </c:pt>
                <c:pt idx="72">
                  <c:v>-1.9653153807057929E-3</c:v>
                </c:pt>
                <c:pt idx="73">
                  <c:v>-1.7012855208290711E-3</c:v>
                </c:pt>
                <c:pt idx="74">
                  <c:v>-1.4353284868595349E-3</c:v>
                </c:pt>
                <c:pt idx="75">
                  <c:v>-1.1745390137866303E-3</c:v>
                </c:pt>
                <c:pt idx="76">
                  <c:v>-9.2584699929626653E-4</c:v>
                </c:pt>
                <c:pt idx="77">
                  <c:v>-6.9351555568062826E-4</c:v>
                </c:pt>
                <c:pt idx="78">
                  <c:v>-4.772286117939123E-4</c:v>
                </c:pt>
                <c:pt idx="79">
                  <c:v>-2.7113345895903246E-4</c:v>
                </c:pt>
                <c:pt idx="80">
                  <c:v>-6.3911531698985504E-5</c:v>
                </c:pt>
                <c:pt idx="81">
                  <c:v>1.6024901096151989E-4</c:v>
                </c:pt>
                <c:pt idx="82">
                  <c:v>4.2003341807552472E-4</c:v>
                </c:pt>
                <c:pt idx="83">
                  <c:v>7.3505252908015071E-4</c:v>
                </c:pt>
                <c:pt idx="84">
                  <c:v>1.1238725505780065E-3</c:v>
                </c:pt>
                <c:pt idx="85">
                  <c:v>1.6022381369501298E-3</c:v>
                </c:pt>
                <c:pt idx="86">
                  <c:v>2.1815775552173123E-3</c:v>
                </c:pt>
                <c:pt idx="87">
                  <c:v>2.8677699843998065E-3</c:v>
                </c:pt>
                <c:pt idx="88">
                  <c:v>3.6601157398972149E-3</c:v>
                </c:pt>
                <c:pt idx="89">
                  <c:v>4.5505259360351944E-3</c:v>
                </c:pt>
                <c:pt idx="90">
                  <c:v>5.5231582437235312E-3</c:v>
                </c:pt>
                <c:pt idx="91">
                  <c:v>6.5549850151814092E-3</c:v>
                </c:pt>
                <c:pt idx="92">
                  <c:v>7.6178386127880261E-3</c:v>
                </c:pt>
                <c:pt idx="93">
                  <c:v>8.6820687407744082E-3</c:v>
                </c:pt>
                <c:pt idx="94">
                  <c:v>9.7211451991856407E-3</c:v>
                </c:pt>
                <c:pt idx="95">
                  <c:v>1.0715896281655347E-2</c:v>
                </c:pt>
                <c:pt idx="96">
                  <c:v>1.1657134506257733E-2</c:v>
                </c:pt>
                <c:pt idx="97">
                  <c:v>1.2546141337853322E-2</c:v>
                </c:pt>
                <c:pt idx="98">
                  <c:v>1.3393299207571079E-2</c:v>
                </c:pt>
                <c:pt idx="99">
                  <c:v>1.4215592576262981E-2</c:v>
                </c:pt>
                <c:pt idx="100">
                  <c:v>1.5033695574121327E-2</c:v>
                </c:pt>
                <c:pt idx="101">
                  <c:v>1.586914462099815E-2</c:v>
                </c:pt>
                <c:pt idx="102">
                  <c:v>1.6741881911562409E-2</c:v>
                </c:pt>
                <c:pt idx="103">
                  <c:v>1.7668343160178866E-2</c:v>
                </c:pt>
                <c:pt idx="104">
                  <c:v>1.8660230368732659E-2</c:v>
                </c:pt>
                <c:pt idx="105">
                  <c:v>1.9724086652954765E-2</c:v>
                </c:pt>
                <c:pt idx="106">
                  <c:v>2.0861716788680117E-2</c:v>
                </c:pt>
                <c:pt idx="107">
                  <c:v>2.2071367889709981E-2</c:v>
                </c:pt>
                <c:pt idx="108">
                  <c:v>2.3349441467239405E-2</c:v>
                </c:pt>
                <c:pt idx="109">
                  <c:v>2.4692400535768919E-2</c:v>
                </c:pt>
                <c:pt idx="110">
                  <c:v>2.609848915400053E-2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150-435E-89F3-7F15F5F48C8D}"/>
            </c:ext>
          </c:extLst>
        </c:ser>
        <c:ser>
          <c:idx val="8"/>
          <c:order val="8"/>
          <c:tx>
            <c:strRef>
              <c:f>'Active 1'!$R$20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3"/>
            <c:spPr>
              <a:solidFill>
                <a:srgbClr val="00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1'!$R$21:$R$976</c:f>
              <c:numCache>
                <c:formatCode>General</c:formatCode>
                <c:ptCount val="956"/>
                <c:pt idx="308">
                  <c:v>0</c:v>
                </c:pt>
                <c:pt idx="399">
                  <c:v>-9.2664269999659155E-2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150-435E-89F3-7F15F5F48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946488"/>
        <c:axId val="1"/>
      </c:scatterChart>
      <c:valAx>
        <c:axId val="671946488"/>
        <c:scaling>
          <c:orientation val="minMax"/>
          <c:max val="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05505759906812"/>
              <c:y val="0.850002333041703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991354466858789E-2"/>
              <c:y val="0.383334499854184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194648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1037479104737267"/>
          <c:y val="0.92778040244969373"/>
          <c:w val="0.71325693798361667"/>
          <c:h val="5.55558471857684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AK Her - [42186.46, 0.42152201]</a:t>
            </a:r>
          </a:p>
        </c:rich>
      </c:tx>
      <c:layout>
        <c:manualLayout>
          <c:xMode val="edge"/>
          <c:yMode val="edge"/>
          <c:x val="0.26666711822312533"/>
          <c:y val="1.84501845018450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924938938463838E-2"/>
          <c:y val="0.15129178550901159"/>
          <c:w val="0.8258081859210894"/>
          <c:h val="0.7195584920550551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1'!$D$21:$D$221</c:f>
                <c:numCache>
                  <c:formatCode>General</c:formatCode>
                  <c:ptCount val="2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</c:numCache>
              </c:numRef>
            </c:plus>
            <c:minus>
              <c:numRef>
                <c:f>'Active 1'!$D$21:$D$221</c:f>
                <c:numCache>
                  <c:formatCode>General</c:formatCode>
                  <c:ptCount val="2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1'!$H$21:$H$976</c:f>
              <c:numCache>
                <c:formatCode>General</c:formatCode>
                <c:ptCount val="956"/>
                <c:pt idx="0">
                  <c:v>-1.5443039999809116E-2</c:v>
                </c:pt>
                <c:pt idx="1">
                  <c:v>-2.0263269998395117E-2</c:v>
                </c:pt>
                <c:pt idx="2">
                  <c:v>-1.6754619999119313E-2</c:v>
                </c:pt>
                <c:pt idx="3">
                  <c:v>-1.2813230001484044E-2</c:v>
                </c:pt>
                <c:pt idx="4">
                  <c:v>-1.5820975000679027E-2</c:v>
                </c:pt>
                <c:pt idx="25">
                  <c:v>-2.1365434997278498E-2</c:v>
                </c:pt>
                <c:pt idx="26">
                  <c:v>-3.1126439997024136E-2</c:v>
                </c:pt>
                <c:pt idx="40">
                  <c:v>-3.4383464997517876E-2</c:v>
                </c:pt>
                <c:pt idx="57">
                  <c:v>-3.1979984996723942E-2</c:v>
                </c:pt>
                <c:pt idx="60">
                  <c:v>-3.8165269997989526E-2</c:v>
                </c:pt>
                <c:pt idx="61">
                  <c:v>-3.4926274998724693E-2</c:v>
                </c:pt>
                <c:pt idx="89">
                  <c:v>-3.3121714997832896E-2</c:v>
                </c:pt>
                <c:pt idx="90">
                  <c:v>-3.9882719996967353E-2</c:v>
                </c:pt>
                <c:pt idx="92">
                  <c:v>-3.477791499972227E-2</c:v>
                </c:pt>
                <c:pt idx="93">
                  <c:v>-3.7538920001679799E-2</c:v>
                </c:pt>
                <c:pt idx="142">
                  <c:v>-3.5774339994532056E-2</c:v>
                </c:pt>
                <c:pt idx="143">
                  <c:v>-3.2774339997558855E-2</c:v>
                </c:pt>
                <c:pt idx="144">
                  <c:v>-3.3535344999108929E-2</c:v>
                </c:pt>
                <c:pt idx="170">
                  <c:v>-1.9940169993788004E-2</c:v>
                </c:pt>
                <c:pt idx="171">
                  <c:v>-2.7701175000402145E-2</c:v>
                </c:pt>
                <c:pt idx="172">
                  <c:v>-2.0260769997548778E-2</c:v>
                </c:pt>
                <c:pt idx="173">
                  <c:v>-2.0021774995257147E-2</c:v>
                </c:pt>
                <c:pt idx="179">
                  <c:v>-1.7912789997353684E-2</c:v>
                </c:pt>
                <c:pt idx="180">
                  <c:v>-2.8673795000941027E-2</c:v>
                </c:pt>
                <c:pt idx="188">
                  <c:v>-1.9879999999830034E-2</c:v>
                </c:pt>
                <c:pt idx="189">
                  <c:v>-2.0641005001380108E-2</c:v>
                </c:pt>
                <c:pt idx="211">
                  <c:v>-1.1669489998894278E-2</c:v>
                </c:pt>
                <c:pt idx="212">
                  <c:v>-1.3430494997010101E-2</c:v>
                </c:pt>
                <c:pt idx="218">
                  <c:v>-9.5233300016843714E-3</c:v>
                </c:pt>
                <c:pt idx="219">
                  <c:v>-1.1284334999800194E-2</c:v>
                </c:pt>
                <c:pt idx="227">
                  <c:v>-7.9938599956221879E-3</c:v>
                </c:pt>
                <c:pt idx="228">
                  <c:v>-1.0754864997579716E-2</c:v>
                </c:pt>
                <c:pt idx="253">
                  <c:v>-1.2277980000362732E-2</c:v>
                </c:pt>
                <c:pt idx="254">
                  <c:v>-1.4038984998478554E-2</c:v>
                </c:pt>
                <c:pt idx="286">
                  <c:v>-5.2585499943234026E-3</c:v>
                </c:pt>
                <c:pt idx="311">
                  <c:v>1.18140799968387E-2</c:v>
                </c:pt>
                <c:pt idx="312">
                  <c:v>-8.9469250015099533E-3</c:v>
                </c:pt>
                <c:pt idx="323">
                  <c:v>3.7355500026023947E-3</c:v>
                </c:pt>
                <c:pt idx="324">
                  <c:v>5.9745450053014793E-3</c:v>
                </c:pt>
                <c:pt idx="352">
                  <c:v>0</c:v>
                </c:pt>
                <c:pt idx="354">
                  <c:v>1.323920000140788E-2</c:v>
                </c:pt>
                <c:pt idx="355">
                  <c:v>-4.5218049999675713E-3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6D-4900-9C88-B81859C6E719}"/>
            </c:ext>
          </c:extLst>
        </c:ser>
        <c:ser>
          <c:idx val="3"/>
          <c:order val="1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6633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plus>
            <c:minus>
              <c:numRef>
                <c:f>'Active 1'!$D$21:$D$976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1'!$J$21:$J$976</c:f>
              <c:numCache>
                <c:formatCode>General</c:formatCode>
                <c:ptCount val="956"/>
                <c:pt idx="45">
                  <c:v>-3.5521220001101028E-2</c:v>
                </c:pt>
                <c:pt idx="103">
                  <c:v>-3.4254300000611693E-2</c:v>
                </c:pt>
                <c:pt idx="112">
                  <c:v>-2.7013869999791496E-2</c:v>
                </c:pt>
                <c:pt idx="127">
                  <c:v>-3.2355429997551255E-2</c:v>
                </c:pt>
                <c:pt idx="140">
                  <c:v>-2.777308999793604E-2</c:v>
                </c:pt>
                <c:pt idx="141">
                  <c:v>-2.7972180003416725E-2</c:v>
                </c:pt>
                <c:pt idx="150">
                  <c:v>-2.5586750001821201E-2</c:v>
                </c:pt>
                <c:pt idx="157">
                  <c:v>-2.2000274999300018E-2</c:v>
                </c:pt>
                <c:pt idx="158">
                  <c:v>-2.3418465003487654E-2</c:v>
                </c:pt>
                <c:pt idx="159">
                  <c:v>-2.6503659995796625E-2</c:v>
                </c:pt>
                <c:pt idx="161">
                  <c:v>-2.1112299997184891E-2</c:v>
                </c:pt>
                <c:pt idx="163">
                  <c:v>-1.9006365000677761E-2</c:v>
                </c:pt>
                <c:pt idx="164">
                  <c:v>-1.9488675003231037E-2</c:v>
                </c:pt>
                <c:pt idx="165">
                  <c:v>-2.3501839998061769E-2</c:v>
                </c:pt>
                <c:pt idx="167">
                  <c:v>-2.305476999754319E-2</c:v>
                </c:pt>
                <c:pt idx="168">
                  <c:v>-2.2088830002758186E-2</c:v>
                </c:pt>
                <c:pt idx="169">
                  <c:v>-1.7293855002208147E-2</c:v>
                </c:pt>
                <c:pt idx="174">
                  <c:v>-1.8704469999647699E-2</c:v>
                </c:pt>
                <c:pt idx="175">
                  <c:v>-1.8879139999626204E-2</c:v>
                </c:pt>
                <c:pt idx="177">
                  <c:v>-1.793321000150172E-2</c:v>
                </c:pt>
                <c:pt idx="178">
                  <c:v>-1.6139940002176445E-2</c:v>
                </c:pt>
                <c:pt idx="181">
                  <c:v>-1.6398394996940624E-2</c:v>
                </c:pt>
                <c:pt idx="183">
                  <c:v>-1.5965630002028774E-2</c:v>
                </c:pt>
                <c:pt idx="184">
                  <c:v>-1.5026635002868716E-2</c:v>
                </c:pt>
                <c:pt idx="187">
                  <c:v>-1.5775679996295366E-2</c:v>
                </c:pt>
                <c:pt idx="198">
                  <c:v>-3.9231955001014285E-2</c:v>
                </c:pt>
                <c:pt idx="202">
                  <c:v>-3.7691049998102244E-2</c:v>
                </c:pt>
                <c:pt idx="209">
                  <c:v>-1.2393524993967731E-2</c:v>
                </c:pt>
                <c:pt idx="210">
                  <c:v>-3.1078949992661364E-2</c:v>
                </c:pt>
                <c:pt idx="215">
                  <c:v>-3.1240520002029371E-2</c:v>
                </c:pt>
                <c:pt idx="223">
                  <c:v>-4.2711870002676733E-2</c:v>
                </c:pt>
                <c:pt idx="229">
                  <c:v>-1.1654749992885627E-2</c:v>
                </c:pt>
                <c:pt idx="232">
                  <c:v>-1.4282080002885778E-2</c:v>
                </c:pt>
                <c:pt idx="233">
                  <c:v>-1.085128999693552E-2</c:v>
                </c:pt>
                <c:pt idx="234">
                  <c:v>-1.0651289994711988E-2</c:v>
                </c:pt>
                <c:pt idx="237">
                  <c:v>-1.7326899978797883E-3</c:v>
                </c:pt>
                <c:pt idx="243">
                  <c:v>-1.099681000050623E-2</c:v>
                </c:pt>
                <c:pt idx="248">
                  <c:v>-3.4872600008384325E-3</c:v>
                </c:pt>
                <c:pt idx="250">
                  <c:v>-1.179539999429835E-2</c:v>
                </c:pt>
                <c:pt idx="262">
                  <c:v>-9.6216549936798401E-3</c:v>
                </c:pt>
                <c:pt idx="263">
                  <c:v>-6.55180500325514E-3</c:v>
                </c:pt>
                <c:pt idx="264">
                  <c:v>-6.0359249982866459E-3</c:v>
                </c:pt>
                <c:pt idx="265">
                  <c:v>-5.9659249964170158E-3</c:v>
                </c:pt>
                <c:pt idx="266">
                  <c:v>-5.6159249943448231E-3</c:v>
                </c:pt>
                <c:pt idx="267">
                  <c:v>-5.5259249929804355E-3</c:v>
                </c:pt>
                <c:pt idx="268">
                  <c:v>-7.5750200048787519E-3</c:v>
                </c:pt>
                <c:pt idx="269">
                  <c:v>-6.1800449984730221E-3</c:v>
                </c:pt>
                <c:pt idx="270">
                  <c:v>-7.0850699994480237E-3</c:v>
                </c:pt>
                <c:pt idx="271">
                  <c:v>-7.6290899960440584E-3</c:v>
                </c:pt>
                <c:pt idx="272">
                  <c:v>-8.1391399944550358E-3</c:v>
                </c:pt>
                <c:pt idx="273">
                  <c:v>-4.5881850019213744E-3</c:v>
                </c:pt>
                <c:pt idx="274">
                  <c:v>-6.0982350041740574E-3</c:v>
                </c:pt>
                <c:pt idx="275">
                  <c:v>-8.3050300017930567E-3</c:v>
                </c:pt>
                <c:pt idx="276">
                  <c:v>-9.3046199981472455E-3</c:v>
                </c:pt>
                <c:pt idx="281">
                  <c:v>-5.5606649984838441E-3</c:v>
                </c:pt>
                <c:pt idx="282">
                  <c:v>-5.3656899981433526E-3</c:v>
                </c:pt>
                <c:pt idx="289">
                  <c:v>-3.1325149975600652E-3</c:v>
                </c:pt>
                <c:pt idx="293">
                  <c:v>-4.5445400028256699E-3</c:v>
                </c:pt>
                <c:pt idx="294">
                  <c:v>-6.5708700058166869E-3</c:v>
                </c:pt>
                <c:pt idx="296">
                  <c:v>-4.1531800015945919E-3</c:v>
                </c:pt>
                <c:pt idx="298">
                  <c:v>-4.4833299980382435E-3</c:v>
                </c:pt>
                <c:pt idx="299">
                  <c:v>-7.3254399976576678E-3</c:v>
                </c:pt>
                <c:pt idx="300">
                  <c:v>-6.1254399988683872E-3</c:v>
                </c:pt>
                <c:pt idx="301">
                  <c:v>-5.825439999171067E-3</c:v>
                </c:pt>
                <c:pt idx="302">
                  <c:v>-4.196494999632705E-3</c:v>
                </c:pt>
                <c:pt idx="303">
                  <c:v>-4.8015199936344288E-3</c:v>
                </c:pt>
                <c:pt idx="304">
                  <c:v>-3.8505650009028614E-3</c:v>
                </c:pt>
                <c:pt idx="305">
                  <c:v>-4.8606150012346916E-3</c:v>
                </c:pt>
                <c:pt idx="308">
                  <c:v>-2.9567949968622997E-3</c:v>
                </c:pt>
                <c:pt idx="313">
                  <c:v>-2.612429998407606E-3</c:v>
                </c:pt>
                <c:pt idx="314">
                  <c:v>3.92847500188509E-3</c:v>
                </c:pt>
                <c:pt idx="317">
                  <c:v>-1.9515149979270063E-3</c:v>
                </c:pt>
                <c:pt idx="319">
                  <c:v>-3.4136999965994619E-3</c:v>
                </c:pt>
                <c:pt idx="320">
                  <c:v>-3.567769999790471E-3</c:v>
                </c:pt>
                <c:pt idx="321">
                  <c:v>-1.6872795000381302E-2</c:v>
                </c:pt>
                <c:pt idx="322">
                  <c:v>-1.7727950034895912E-3</c:v>
                </c:pt>
                <c:pt idx="325">
                  <c:v>-3.4958050018758513E-3</c:v>
                </c:pt>
                <c:pt idx="326">
                  <c:v>-4.1448499978287145E-3</c:v>
                </c:pt>
                <c:pt idx="328">
                  <c:v>-3.1058550011948682E-3</c:v>
                </c:pt>
                <c:pt idx="329">
                  <c:v>-3.880320000462234E-3</c:v>
                </c:pt>
                <c:pt idx="330">
                  <c:v>-2.156695001758635E-3</c:v>
                </c:pt>
                <c:pt idx="331">
                  <c:v>-1.3060100027360022E-3</c:v>
                </c:pt>
                <c:pt idx="334">
                  <c:v>-2.6125100048375316E-3</c:v>
                </c:pt>
                <c:pt idx="335">
                  <c:v>-6.1251000443007797E-4</c:v>
                </c:pt>
                <c:pt idx="336">
                  <c:v>3.8748999941162765E-4</c:v>
                </c:pt>
                <c:pt idx="338">
                  <c:v>-2.8254700009711087E-3</c:v>
                </c:pt>
                <c:pt idx="340">
                  <c:v>-2.7795399946626276E-3</c:v>
                </c:pt>
                <c:pt idx="341">
                  <c:v>-2.3795399974915199E-3</c:v>
                </c:pt>
                <c:pt idx="342">
                  <c:v>-2.9235600013635121E-3</c:v>
                </c:pt>
                <c:pt idx="344">
                  <c:v>-7.8456499613821507E-4</c:v>
                </c:pt>
                <c:pt idx="345">
                  <c:v>-3.0456500098807737E-4</c:v>
                </c:pt>
                <c:pt idx="346">
                  <c:v>-2.0115999941481277E-3</c:v>
                </c:pt>
                <c:pt idx="347">
                  <c:v>-1.6115999969770201E-3</c:v>
                </c:pt>
                <c:pt idx="348">
                  <c:v>-1.3115999972796999E-3</c:v>
                </c:pt>
                <c:pt idx="349">
                  <c:v>-1.6121000007842667E-3</c:v>
                </c:pt>
                <c:pt idx="351">
                  <c:v>-8.0000000161817297E-4</c:v>
                </c:pt>
                <c:pt idx="356">
                  <c:v>-1.317279995419085E-3</c:v>
                </c:pt>
                <c:pt idx="357">
                  <c:v>-6.1727999855065718E-4</c:v>
                </c:pt>
                <c:pt idx="359">
                  <c:v>-4.7020999772939831E-4</c:v>
                </c:pt>
                <c:pt idx="360">
                  <c:v>1.1232649994781241E-3</c:v>
                </c:pt>
                <c:pt idx="361">
                  <c:v>9.6639996627345681E-5</c:v>
                </c:pt>
                <c:pt idx="362">
                  <c:v>1.9664000137709081E-4</c:v>
                </c:pt>
                <c:pt idx="363">
                  <c:v>-1.1127000470878556E-4</c:v>
                </c:pt>
                <c:pt idx="370">
                  <c:v>-2.9896199994254857E-3</c:v>
                </c:pt>
                <c:pt idx="371">
                  <c:v>-2.2896199952811003E-3</c:v>
                </c:pt>
                <c:pt idx="372">
                  <c:v>1.3901249985792674E-3</c:v>
                </c:pt>
                <c:pt idx="373">
                  <c:v>4.6952500269981101E-4</c:v>
                </c:pt>
                <c:pt idx="376">
                  <c:v>-1.9403199985390529E-3</c:v>
                </c:pt>
                <c:pt idx="378">
                  <c:v>6.6510399992694147E-3</c:v>
                </c:pt>
                <c:pt idx="397">
                  <c:v>6.0511900010169484E-3</c:v>
                </c:pt>
                <c:pt idx="402">
                  <c:v>-7.2393000300507993E-4</c:v>
                </c:pt>
                <c:pt idx="403">
                  <c:v>1.7104500147979707E-4</c:v>
                </c:pt>
                <c:pt idx="404">
                  <c:v>2.8308449982432649E-3</c:v>
                </c:pt>
                <c:pt idx="405">
                  <c:v>2.2602500393986702E-4</c:v>
                </c:pt>
                <c:pt idx="411">
                  <c:v>-4.107460001250729E-3</c:v>
                </c:pt>
                <c:pt idx="412">
                  <c:v>-4.5684650031034835E-3</c:v>
                </c:pt>
                <c:pt idx="413">
                  <c:v>-2.7175100040039979E-3</c:v>
                </c:pt>
                <c:pt idx="414">
                  <c:v>1.2183699946035631E-3</c:v>
                </c:pt>
                <c:pt idx="415">
                  <c:v>8.0520500341663137E-4</c:v>
                </c:pt>
                <c:pt idx="416">
                  <c:v>-1.5538900042884052E-3</c:v>
                </c:pt>
                <c:pt idx="417">
                  <c:v>5.9706500178435817E-4</c:v>
                </c:pt>
                <c:pt idx="418">
                  <c:v>-1.8620299961185083E-3</c:v>
                </c:pt>
                <c:pt idx="420">
                  <c:v>1.1475499923108146E-4</c:v>
                </c:pt>
                <c:pt idx="421">
                  <c:v>-1.3902700011385605E-3</c:v>
                </c:pt>
                <c:pt idx="425">
                  <c:v>5.2297399961389601E-3</c:v>
                </c:pt>
                <c:pt idx="430">
                  <c:v>-4.5736449974356219E-3</c:v>
                </c:pt>
                <c:pt idx="431">
                  <c:v>-5.5176649984787218E-3</c:v>
                </c:pt>
                <c:pt idx="432">
                  <c:v>-1.049999991664663E-4</c:v>
                </c:pt>
                <c:pt idx="437">
                  <c:v>-2.0495200005825609E-3</c:v>
                </c:pt>
                <c:pt idx="438">
                  <c:v>-3.2677100025466643E-3</c:v>
                </c:pt>
                <c:pt idx="439">
                  <c:v>-1.6727350011933595E-3</c:v>
                </c:pt>
                <c:pt idx="454">
                  <c:v>-4.3656600028043613E-3</c:v>
                </c:pt>
                <c:pt idx="455">
                  <c:v>-6.7706850022659637E-3</c:v>
                </c:pt>
                <c:pt idx="456">
                  <c:v>-4.9147049940074794E-3</c:v>
                </c:pt>
                <c:pt idx="458">
                  <c:v>-6.087465000746306E-3</c:v>
                </c:pt>
                <c:pt idx="460">
                  <c:v>-1.3171800019335933E-3</c:v>
                </c:pt>
                <c:pt idx="492">
                  <c:v>-2.6002999948104843E-3</c:v>
                </c:pt>
                <c:pt idx="511">
                  <c:v>3.7712250050390139E-3</c:v>
                </c:pt>
                <c:pt idx="512">
                  <c:v>-6.7832000058842823E-4</c:v>
                </c:pt>
                <c:pt idx="515">
                  <c:v>3.4869399969466031E-3</c:v>
                </c:pt>
                <c:pt idx="516">
                  <c:v>4.8869399979594164E-3</c:v>
                </c:pt>
                <c:pt idx="517">
                  <c:v>4.9869400027091615E-3</c:v>
                </c:pt>
                <c:pt idx="520">
                  <c:v>3.4337800025241449E-3</c:v>
                </c:pt>
                <c:pt idx="521">
                  <c:v>4.2337800041423179E-3</c:v>
                </c:pt>
                <c:pt idx="523">
                  <c:v>3.7433300021803007E-3</c:v>
                </c:pt>
                <c:pt idx="524">
                  <c:v>4.343330001574941E-3</c:v>
                </c:pt>
                <c:pt idx="525">
                  <c:v>7.5251400048728101E-3</c:v>
                </c:pt>
                <c:pt idx="531">
                  <c:v>7.3932850064011291E-3</c:v>
                </c:pt>
                <c:pt idx="547">
                  <c:v>4.1367400044691749E-3</c:v>
                </c:pt>
                <c:pt idx="548">
                  <c:v>3.9644800053793006E-3</c:v>
                </c:pt>
                <c:pt idx="549">
                  <c:v>6.6281000035814941E-3</c:v>
                </c:pt>
                <c:pt idx="550">
                  <c:v>8.9281000036862679E-3</c:v>
                </c:pt>
                <c:pt idx="552">
                  <c:v>3.70126999769127E-3</c:v>
                </c:pt>
                <c:pt idx="553">
                  <c:v>4.5012699993094429E-3</c:v>
                </c:pt>
                <c:pt idx="554">
                  <c:v>4.95657000283245E-3</c:v>
                </c:pt>
                <c:pt idx="555">
                  <c:v>6.6974749934161082E-3</c:v>
                </c:pt>
                <c:pt idx="557">
                  <c:v>6.0705549985868856E-3</c:v>
                </c:pt>
                <c:pt idx="558">
                  <c:v>6.5705550005077384E-3</c:v>
                </c:pt>
                <c:pt idx="562">
                  <c:v>5.6140999950002879E-3</c:v>
                </c:pt>
                <c:pt idx="563">
                  <c:v>4.0090750044328161E-3</c:v>
                </c:pt>
                <c:pt idx="564">
                  <c:v>-4.7634999646106735E-4</c:v>
                </c:pt>
                <c:pt idx="565">
                  <c:v>-1.3668000028701499E-3</c:v>
                </c:pt>
                <c:pt idx="567">
                  <c:v>-2.1040999854449183E-4</c:v>
                </c:pt>
                <c:pt idx="578">
                  <c:v>9.090985004149843E-3</c:v>
                </c:pt>
                <c:pt idx="579">
                  <c:v>8.2896300009451807E-3</c:v>
                </c:pt>
                <c:pt idx="581">
                  <c:v>6.1612700010300614E-3</c:v>
                </c:pt>
                <c:pt idx="590">
                  <c:v>8.3085200021741912E-3</c:v>
                </c:pt>
                <c:pt idx="591">
                  <c:v>9.9821900003007613E-3</c:v>
                </c:pt>
                <c:pt idx="592">
                  <c:v>1.1714954998751637E-2</c:v>
                </c:pt>
                <c:pt idx="593">
                  <c:v>1.2601789996551815E-2</c:v>
                </c:pt>
                <c:pt idx="599">
                  <c:v>6.5770100045483559E-3</c:v>
                </c:pt>
                <c:pt idx="609">
                  <c:v>1.2319055000261869E-2</c:v>
                </c:pt>
                <c:pt idx="615">
                  <c:v>1.1619810000411235E-2</c:v>
                </c:pt>
                <c:pt idx="617">
                  <c:v>1.0510489999433048E-2</c:v>
                </c:pt>
                <c:pt idx="621">
                  <c:v>1.4335525003843941E-2</c:v>
                </c:pt>
                <c:pt idx="631">
                  <c:v>1.4837919996352866E-2</c:v>
                </c:pt>
                <c:pt idx="632">
                  <c:v>1.5919229997962248E-2</c:v>
                </c:pt>
                <c:pt idx="635">
                  <c:v>1.2674710000283085E-2</c:v>
                </c:pt>
                <c:pt idx="636">
                  <c:v>1.6415615005826112E-2</c:v>
                </c:pt>
                <c:pt idx="645">
                  <c:v>1.3977260001411196E-2</c:v>
                </c:pt>
                <c:pt idx="647">
                  <c:v>1.2569120000989642E-2</c:v>
                </c:pt>
                <c:pt idx="648">
                  <c:v>1.841002500441391E-2</c:v>
                </c:pt>
                <c:pt idx="649">
                  <c:v>1.7081785001209937E-2</c:v>
                </c:pt>
                <c:pt idx="650">
                  <c:v>1.4114550001977477E-2</c:v>
                </c:pt>
                <c:pt idx="655">
                  <c:v>1.7675695002253633E-2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E6D-4900-9C88-B81859C6E719}"/>
            </c:ext>
          </c:extLst>
        </c:ser>
        <c:ser>
          <c:idx val="4"/>
          <c:order val="2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plus>
            <c:minus>
              <c:numRef>
                <c:f>'Active 1'!$D$21:$D$976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1'!$K$21:$K$976</c:f>
              <c:numCache>
                <c:formatCode>General</c:formatCode>
                <c:ptCount val="956"/>
                <c:pt idx="137">
                  <c:v>-2.6273479998053517E-2</c:v>
                </c:pt>
                <c:pt idx="337">
                  <c:v>-3.1854699991527013E-3</c:v>
                </c:pt>
                <c:pt idx="339">
                  <c:v>-4.1295399933005683E-3</c:v>
                </c:pt>
                <c:pt idx="343">
                  <c:v>2.2916440000699367E-2</c:v>
                </c:pt>
                <c:pt idx="499">
                  <c:v>3.5682000452652574E-4</c:v>
                </c:pt>
                <c:pt idx="500">
                  <c:v>2.2395400010282174E-3</c:v>
                </c:pt>
                <c:pt idx="501">
                  <c:v>-1.9968399938079529E-3</c:v>
                </c:pt>
                <c:pt idx="504">
                  <c:v>-3.6917999386787415E-4</c:v>
                </c:pt>
                <c:pt idx="505">
                  <c:v>6.7717249985435046E-3</c:v>
                </c:pt>
                <c:pt idx="506">
                  <c:v>3.866700004437007E-3</c:v>
                </c:pt>
                <c:pt idx="507">
                  <c:v>1.1226799979340285E-3</c:v>
                </c:pt>
                <c:pt idx="508">
                  <c:v>5.2126299997325987E-3</c:v>
                </c:pt>
                <c:pt idx="509">
                  <c:v>5.10760500037577E-3</c:v>
                </c:pt>
                <c:pt idx="510">
                  <c:v>6.6635850016609766E-3</c:v>
                </c:pt>
                <c:pt idx="569">
                  <c:v>6.955759999982547E-3</c:v>
                </c:pt>
                <c:pt idx="576">
                  <c:v>7.8482600001734681E-3</c:v>
                </c:pt>
                <c:pt idx="577">
                  <c:v>8.4687700000358745E-3</c:v>
                </c:pt>
                <c:pt idx="582">
                  <c:v>1.0013135004555807E-2</c:v>
                </c:pt>
                <c:pt idx="583">
                  <c:v>1.0513134999200702E-2</c:v>
                </c:pt>
                <c:pt idx="584">
                  <c:v>7.6076099940109998E-3</c:v>
                </c:pt>
                <c:pt idx="585">
                  <c:v>8.6076099978527054E-3</c:v>
                </c:pt>
                <c:pt idx="586">
                  <c:v>9.4944450029288419E-3</c:v>
                </c:pt>
                <c:pt idx="587">
                  <c:v>7.3403749993303791E-3</c:v>
                </c:pt>
                <c:pt idx="588">
                  <c:v>7.7403750037774444E-3</c:v>
                </c:pt>
                <c:pt idx="589">
                  <c:v>9.9681150022661313E-3</c:v>
                </c:pt>
                <c:pt idx="595">
                  <c:v>1.0505635000299662E-2</c:v>
                </c:pt>
                <c:pt idx="597">
                  <c:v>1.0138810001080856E-2</c:v>
                </c:pt>
                <c:pt idx="601">
                  <c:v>1.0443769999255892E-2</c:v>
                </c:pt>
                <c:pt idx="602">
                  <c:v>1.1100454998086207E-2</c:v>
                </c:pt>
                <c:pt idx="603">
                  <c:v>1.2128194997785613E-2</c:v>
                </c:pt>
                <c:pt idx="604">
                  <c:v>1.141000500501832E-2</c:v>
                </c:pt>
                <c:pt idx="605">
                  <c:v>1.0484379999979865E-2</c:v>
                </c:pt>
                <c:pt idx="606">
                  <c:v>1.1196340004971717E-2</c:v>
                </c:pt>
                <c:pt idx="607">
                  <c:v>1.2313325001741759E-2</c:v>
                </c:pt>
                <c:pt idx="608">
                  <c:v>1.2383175002469216E-2</c:v>
                </c:pt>
                <c:pt idx="612">
                  <c:v>1.285939499939559E-2</c:v>
                </c:pt>
                <c:pt idx="613">
                  <c:v>1.1446230004366953E-2</c:v>
                </c:pt>
                <c:pt idx="614">
                  <c:v>1.1524219997227192E-2</c:v>
                </c:pt>
                <c:pt idx="618">
                  <c:v>1.2656419996346813E-2</c:v>
                </c:pt>
                <c:pt idx="620">
                  <c:v>9.859190002316609E-3</c:v>
                </c:pt>
                <c:pt idx="622">
                  <c:v>1.5119885007152334E-2</c:v>
                </c:pt>
                <c:pt idx="623">
                  <c:v>1.3870839997252915E-2</c:v>
                </c:pt>
                <c:pt idx="624">
                  <c:v>1.374260000011418E-2</c:v>
                </c:pt>
                <c:pt idx="625">
                  <c:v>1.359355500608217E-2</c:v>
                </c:pt>
                <c:pt idx="626">
                  <c:v>1.2234460002218839E-2</c:v>
                </c:pt>
                <c:pt idx="627">
                  <c:v>1.2352149999060202E-2</c:v>
                </c:pt>
                <c:pt idx="628">
                  <c:v>1.3581030005298089E-2</c:v>
                </c:pt>
                <c:pt idx="629">
                  <c:v>1.2054700004227925E-2</c:v>
                </c:pt>
                <c:pt idx="630">
                  <c:v>1.3082440003927331E-2</c:v>
                </c:pt>
                <c:pt idx="633">
                  <c:v>1.4858780006761663E-2</c:v>
                </c:pt>
                <c:pt idx="634">
                  <c:v>1.5458780006156303E-2</c:v>
                </c:pt>
                <c:pt idx="637">
                  <c:v>1.2792400004400406E-2</c:v>
                </c:pt>
                <c:pt idx="638">
                  <c:v>1.2088784998923074E-2</c:v>
                </c:pt>
                <c:pt idx="639">
                  <c:v>1.4216524999937974E-2</c:v>
                </c:pt>
                <c:pt idx="640">
                  <c:v>1.4226074999896809E-2</c:v>
                </c:pt>
                <c:pt idx="641">
                  <c:v>1.5259970001352485E-2</c:v>
                </c:pt>
                <c:pt idx="642">
                  <c:v>1.5559970001049805E-2</c:v>
                </c:pt>
                <c:pt idx="643">
                  <c:v>1.6059969995694701E-2</c:v>
                </c:pt>
                <c:pt idx="644">
                  <c:v>1.6908614998101257E-2</c:v>
                </c:pt>
                <c:pt idx="646">
                  <c:v>1.4713140000822023E-2</c:v>
                </c:pt>
                <c:pt idx="651">
                  <c:v>1.47331500047585E-2</c:v>
                </c:pt>
                <c:pt idx="652">
                  <c:v>1.6219985001953319E-2</c:v>
                </c:pt>
                <c:pt idx="653">
                  <c:v>1.3869759997760411E-2</c:v>
                </c:pt>
                <c:pt idx="654">
                  <c:v>1.4515689996187575E-2</c:v>
                </c:pt>
                <c:pt idx="656">
                  <c:v>1.5171580002061091E-2</c:v>
                </c:pt>
                <c:pt idx="657">
                  <c:v>1.5001870000560302E-2</c:v>
                </c:pt>
                <c:pt idx="658">
                  <c:v>1.6996845006360672E-2</c:v>
                </c:pt>
                <c:pt idx="659">
                  <c:v>1.6465489999973215E-2</c:v>
                </c:pt>
                <c:pt idx="661">
                  <c:v>1.6256850001809653E-2</c:v>
                </c:pt>
                <c:pt idx="663">
                  <c:v>1.3966399994387757E-2</c:v>
                </c:pt>
                <c:pt idx="666">
                  <c:v>1.7663270002231002E-2</c:v>
                </c:pt>
                <c:pt idx="667">
                  <c:v>1.6700559994205832E-2</c:v>
                </c:pt>
                <c:pt idx="668">
                  <c:v>1.7076279997127131E-2</c:v>
                </c:pt>
                <c:pt idx="669">
                  <c:v>1.5823350004211534E-2</c:v>
                </c:pt>
                <c:pt idx="670">
                  <c:v>1.6456115001346916E-2</c:v>
                </c:pt>
                <c:pt idx="671">
                  <c:v>1.5751089995319489E-2</c:v>
                </c:pt>
                <c:pt idx="672">
                  <c:v>1.7747475001669955E-2</c:v>
                </c:pt>
                <c:pt idx="673">
                  <c:v>1.8683355003304314E-2</c:v>
                </c:pt>
                <c:pt idx="674">
                  <c:v>1.6853410001203883E-2</c:v>
                </c:pt>
                <c:pt idx="675">
                  <c:v>1.632681000046432E-2</c:v>
                </c:pt>
                <c:pt idx="676">
                  <c:v>1.6088520002085716E-2</c:v>
                </c:pt>
                <c:pt idx="677">
                  <c:v>1.7178469999635126E-2</c:v>
                </c:pt>
                <c:pt idx="678">
                  <c:v>1.9578175000788178E-2</c:v>
                </c:pt>
                <c:pt idx="679">
                  <c:v>1.8201619997853413E-2</c:v>
                </c:pt>
                <c:pt idx="680">
                  <c:v>1.6151370000443421E-2</c:v>
                </c:pt>
                <c:pt idx="681">
                  <c:v>1.7212990002008155E-2</c:v>
                </c:pt>
                <c:pt idx="682">
                  <c:v>1.8010514999332372E-2</c:v>
                </c:pt>
                <c:pt idx="683">
                  <c:v>2.3404990002745762E-2</c:v>
                </c:pt>
                <c:pt idx="684">
                  <c:v>1.5447805002622772E-2</c:v>
                </c:pt>
                <c:pt idx="685">
                  <c:v>2.1255790001305286E-2</c:v>
                </c:pt>
                <c:pt idx="686">
                  <c:v>1.9493219995638356E-2</c:v>
                </c:pt>
                <c:pt idx="687">
                  <c:v>2.0050610000907909E-2</c:v>
                </c:pt>
                <c:pt idx="688">
                  <c:v>2.1603114997560624E-2</c:v>
                </c:pt>
                <c:pt idx="689">
                  <c:v>1.8111190038325731E-2</c:v>
                </c:pt>
                <c:pt idx="690">
                  <c:v>2.219702499860432E-2</c:v>
                </c:pt>
                <c:pt idx="691">
                  <c:v>2.2252504997595679E-2</c:v>
                </c:pt>
                <c:pt idx="692">
                  <c:v>2.343686499807518E-2</c:v>
                </c:pt>
                <c:pt idx="693">
                  <c:v>3.1973385004675947E-2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E6D-4900-9C88-B81859C6E719}"/>
            </c:ext>
          </c:extLst>
        </c:ser>
        <c:ser>
          <c:idx val="2"/>
          <c:order val="3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plus>
            <c:minus>
              <c:numRef>
                <c:f>'Active 1'!$D$21:$D$976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1'!$L$21:$L$976</c:f>
              <c:numCache>
                <c:formatCode>General</c:formatCode>
                <c:ptCount val="9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E6D-4900-9C88-B81859C6E719}"/>
            </c:ext>
          </c:extLst>
        </c:ser>
        <c:ser>
          <c:idx val="5"/>
          <c:order val="4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plus>
            <c:minus>
              <c:numRef>
                <c:f>'Active 1'!$D$21:$D$976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1'!$M$21:$M$976</c:f>
              <c:numCache>
                <c:formatCode>General</c:formatCode>
                <c:ptCount val="9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E6D-4900-9C88-B81859C6E719}"/>
            </c:ext>
          </c:extLst>
        </c:ser>
        <c:ser>
          <c:idx val="6"/>
          <c:order val="5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plus>
            <c:minus>
              <c:numRef>
                <c:f>'Active 1'!$D$21:$D$976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1'!$N$21:$N$976</c:f>
              <c:numCache>
                <c:formatCode>General</c:formatCode>
                <c:ptCount val="9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E6D-4900-9C88-B81859C6E719}"/>
            </c:ext>
          </c:extLst>
        </c:ser>
        <c:ser>
          <c:idx val="7"/>
          <c:order val="6"/>
          <c:tx>
            <c:strRef>
              <c:f>'Active 1'!$AX$1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1'!$AW$2:$AW$112</c:f>
              <c:numCache>
                <c:formatCode>General</c:formatCode>
                <c:ptCount val="111"/>
                <c:pt idx="0">
                  <c:v>-70000</c:v>
                </c:pt>
                <c:pt idx="1">
                  <c:v>-69000</c:v>
                </c:pt>
                <c:pt idx="2">
                  <c:v>-68000</c:v>
                </c:pt>
                <c:pt idx="3">
                  <c:v>-67000</c:v>
                </c:pt>
                <c:pt idx="4">
                  <c:v>-66000</c:v>
                </c:pt>
                <c:pt idx="5">
                  <c:v>-65000</c:v>
                </c:pt>
                <c:pt idx="6">
                  <c:v>-64000</c:v>
                </c:pt>
                <c:pt idx="7">
                  <c:v>-63000</c:v>
                </c:pt>
                <c:pt idx="8">
                  <c:v>-62000</c:v>
                </c:pt>
                <c:pt idx="9">
                  <c:v>-61000</c:v>
                </c:pt>
                <c:pt idx="10">
                  <c:v>-60000</c:v>
                </c:pt>
                <c:pt idx="11">
                  <c:v>-59000</c:v>
                </c:pt>
                <c:pt idx="12">
                  <c:v>-58000</c:v>
                </c:pt>
                <c:pt idx="13">
                  <c:v>-57000</c:v>
                </c:pt>
                <c:pt idx="14">
                  <c:v>-56000</c:v>
                </c:pt>
                <c:pt idx="15">
                  <c:v>-55000</c:v>
                </c:pt>
                <c:pt idx="16">
                  <c:v>-54000</c:v>
                </c:pt>
                <c:pt idx="17">
                  <c:v>-53000</c:v>
                </c:pt>
                <c:pt idx="18">
                  <c:v>-52000</c:v>
                </c:pt>
                <c:pt idx="19">
                  <c:v>-51000</c:v>
                </c:pt>
                <c:pt idx="20">
                  <c:v>-50000</c:v>
                </c:pt>
                <c:pt idx="21">
                  <c:v>-49000</c:v>
                </c:pt>
                <c:pt idx="22">
                  <c:v>-48000</c:v>
                </c:pt>
                <c:pt idx="23">
                  <c:v>-47000</c:v>
                </c:pt>
                <c:pt idx="24">
                  <c:v>-46000</c:v>
                </c:pt>
                <c:pt idx="25">
                  <c:v>-45000</c:v>
                </c:pt>
                <c:pt idx="26">
                  <c:v>-44000</c:v>
                </c:pt>
                <c:pt idx="27">
                  <c:v>-43000</c:v>
                </c:pt>
                <c:pt idx="28">
                  <c:v>-42000</c:v>
                </c:pt>
                <c:pt idx="29">
                  <c:v>-41000</c:v>
                </c:pt>
                <c:pt idx="30">
                  <c:v>-40000</c:v>
                </c:pt>
                <c:pt idx="31">
                  <c:v>-39000</c:v>
                </c:pt>
                <c:pt idx="32">
                  <c:v>-38000</c:v>
                </c:pt>
                <c:pt idx="33">
                  <c:v>-37000</c:v>
                </c:pt>
                <c:pt idx="34">
                  <c:v>-36000</c:v>
                </c:pt>
                <c:pt idx="35">
                  <c:v>-35000</c:v>
                </c:pt>
                <c:pt idx="36">
                  <c:v>-34000</c:v>
                </c:pt>
                <c:pt idx="37">
                  <c:v>-33000</c:v>
                </c:pt>
                <c:pt idx="38">
                  <c:v>-32000</c:v>
                </c:pt>
                <c:pt idx="39">
                  <c:v>-31000</c:v>
                </c:pt>
                <c:pt idx="40">
                  <c:v>-30000</c:v>
                </c:pt>
                <c:pt idx="41">
                  <c:v>-29000</c:v>
                </c:pt>
                <c:pt idx="42">
                  <c:v>-28000</c:v>
                </c:pt>
                <c:pt idx="43">
                  <c:v>-27000</c:v>
                </c:pt>
                <c:pt idx="44">
                  <c:v>-26000</c:v>
                </c:pt>
                <c:pt idx="45">
                  <c:v>-25000</c:v>
                </c:pt>
                <c:pt idx="46">
                  <c:v>-24000</c:v>
                </c:pt>
                <c:pt idx="47">
                  <c:v>-23000</c:v>
                </c:pt>
                <c:pt idx="48">
                  <c:v>-22000</c:v>
                </c:pt>
                <c:pt idx="49">
                  <c:v>-21000</c:v>
                </c:pt>
                <c:pt idx="50">
                  <c:v>-20000</c:v>
                </c:pt>
                <c:pt idx="51">
                  <c:v>-19000</c:v>
                </c:pt>
                <c:pt idx="52">
                  <c:v>-18000</c:v>
                </c:pt>
                <c:pt idx="53">
                  <c:v>-17000</c:v>
                </c:pt>
                <c:pt idx="54">
                  <c:v>-16000</c:v>
                </c:pt>
                <c:pt idx="55">
                  <c:v>-15000</c:v>
                </c:pt>
                <c:pt idx="56">
                  <c:v>-14000</c:v>
                </c:pt>
                <c:pt idx="57">
                  <c:v>-13000</c:v>
                </c:pt>
                <c:pt idx="58">
                  <c:v>-12000</c:v>
                </c:pt>
                <c:pt idx="59">
                  <c:v>-11000</c:v>
                </c:pt>
                <c:pt idx="60">
                  <c:v>-10000</c:v>
                </c:pt>
                <c:pt idx="61">
                  <c:v>-9000</c:v>
                </c:pt>
                <c:pt idx="62">
                  <c:v>-8000</c:v>
                </c:pt>
                <c:pt idx="63">
                  <c:v>-7000</c:v>
                </c:pt>
                <c:pt idx="64">
                  <c:v>-6000</c:v>
                </c:pt>
                <c:pt idx="65">
                  <c:v>-5000</c:v>
                </c:pt>
                <c:pt idx="66">
                  <c:v>-4000</c:v>
                </c:pt>
                <c:pt idx="67">
                  <c:v>-3000</c:v>
                </c:pt>
                <c:pt idx="68">
                  <c:v>-2000</c:v>
                </c:pt>
                <c:pt idx="69">
                  <c:v>-1000</c:v>
                </c:pt>
                <c:pt idx="70">
                  <c:v>0</c:v>
                </c:pt>
                <c:pt idx="71">
                  <c:v>1000</c:v>
                </c:pt>
                <c:pt idx="72">
                  <c:v>2000</c:v>
                </c:pt>
                <c:pt idx="73">
                  <c:v>3000</c:v>
                </c:pt>
                <c:pt idx="74">
                  <c:v>4000</c:v>
                </c:pt>
                <c:pt idx="75">
                  <c:v>5000</c:v>
                </c:pt>
                <c:pt idx="76">
                  <c:v>6000</c:v>
                </c:pt>
                <c:pt idx="77">
                  <c:v>7000</c:v>
                </c:pt>
                <c:pt idx="78">
                  <c:v>8000</c:v>
                </c:pt>
                <c:pt idx="79">
                  <c:v>9000</c:v>
                </c:pt>
                <c:pt idx="80">
                  <c:v>10000</c:v>
                </c:pt>
                <c:pt idx="81">
                  <c:v>11000</c:v>
                </c:pt>
                <c:pt idx="82">
                  <c:v>12000</c:v>
                </c:pt>
                <c:pt idx="83">
                  <c:v>13000</c:v>
                </c:pt>
                <c:pt idx="84">
                  <c:v>14000</c:v>
                </c:pt>
                <c:pt idx="85">
                  <c:v>15000</c:v>
                </c:pt>
                <c:pt idx="86">
                  <c:v>16000</c:v>
                </c:pt>
                <c:pt idx="87">
                  <c:v>17000</c:v>
                </c:pt>
                <c:pt idx="88">
                  <c:v>18000</c:v>
                </c:pt>
                <c:pt idx="89">
                  <c:v>19000</c:v>
                </c:pt>
                <c:pt idx="90">
                  <c:v>20000</c:v>
                </c:pt>
                <c:pt idx="91">
                  <c:v>21000</c:v>
                </c:pt>
                <c:pt idx="92">
                  <c:v>22000</c:v>
                </c:pt>
                <c:pt idx="93">
                  <c:v>23000</c:v>
                </c:pt>
                <c:pt idx="94">
                  <c:v>24000</c:v>
                </c:pt>
                <c:pt idx="95">
                  <c:v>25000</c:v>
                </c:pt>
                <c:pt idx="96">
                  <c:v>26000</c:v>
                </c:pt>
                <c:pt idx="97">
                  <c:v>27000</c:v>
                </c:pt>
                <c:pt idx="98">
                  <c:v>28000</c:v>
                </c:pt>
                <c:pt idx="99">
                  <c:v>29000</c:v>
                </c:pt>
                <c:pt idx="100">
                  <c:v>30000</c:v>
                </c:pt>
                <c:pt idx="101">
                  <c:v>31000</c:v>
                </c:pt>
                <c:pt idx="102">
                  <c:v>32000</c:v>
                </c:pt>
                <c:pt idx="103">
                  <c:v>33000</c:v>
                </c:pt>
                <c:pt idx="104">
                  <c:v>34000</c:v>
                </c:pt>
                <c:pt idx="105">
                  <c:v>35000</c:v>
                </c:pt>
                <c:pt idx="106">
                  <c:v>36000</c:v>
                </c:pt>
                <c:pt idx="107">
                  <c:v>37000</c:v>
                </c:pt>
                <c:pt idx="108">
                  <c:v>38000</c:v>
                </c:pt>
                <c:pt idx="109">
                  <c:v>39000</c:v>
                </c:pt>
                <c:pt idx="110">
                  <c:v>40000</c:v>
                </c:pt>
              </c:numCache>
            </c:numRef>
          </c:xVal>
          <c:yVal>
            <c:numRef>
              <c:f>'Active 1'!$AX$2:$AX$112</c:f>
              <c:numCache>
                <c:formatCode>General</c:formatCode>
                <c:ptCount val="111"/>
                <c:pt idx="0">
                  <c:v>-2.2817924163363878E-2</c:v>
                </c:pt>
                <c:pt idx="1">
                  <c:v>-1.7196521492348276E-2</c:v>
                </c:pt>
                <c:pt idx="2">
                  <c:v>-1.3766259917553019E-2</c:v>
                </c:pt>
                <c:pt idx="3">
                  <c:v>-1.3516646485333553E-2</c:v>
                </c:pt>
                <c:pt idx="4">
                  <c:v>-1.3996576320788027E-2</c:v>
                </c:pt>
                <c:pt idx="5">
                  <c:v>-1.4634711482444145E-2</c:v>
                </c:pt>
                <c:pt idx="6">
                  <c:v>-1.5343198800004535E-2</c:v>
                </c:pt>
                <c:pt idx="7">
                  <c:v>-1.6089346465230029E-2</c:v>
                </c:pt>
                <c:pt idx="8">
                  <c:v>-1.6854016271813762E-2</c:v>
                </c:pt>
                <c:pt idx="9">
                  <c:v>-1.7625324699685526E-2</c:v>
                </c:pt>
                <c:pt idx="10">
                  <c:v>-1.8395279298170621E-2</c:v>
                </c:pt>
                <c:pt idx="11">
                  <c:v>-1.9158818633767671E-2</c:v>
                </c:pt>
                <c:pt idx="12">
                  <c:v>-1.9914397320089445E-2</c:v>
                </c:pt>
                <c:pt idx="13">
                  <c:v>-2.0664494739751533E-2</c:v>
                </c:pt>
                <c:pt idx="14">
                  <c:v>-2.1414967234433674E-2</c:v>
                </c:pt>
                <c:pt idx="15">
                  <c:v>-2.2173146591109839E-2</c:v>
                </c:pt>
                <c:pt idx="16">
                  <c:v>-2.2945307860975504E-2</c:v>
                </c:pt>
                <c:pt idx="17">
                  <c:v>-2.3734308148635263E-2</c:v>
                </c:pt>
                <c:pt idx="18">
                  <c:v>-2.4537978687626322E-2</c:v>
                </c:pt>
                <c:pt idx="19">
                  <c:v>-2.5348525394442618E-2</c:v>
                </c:pt>
                <c:pt idx="20">
                  <c:v>-2.615293242562387E-2</c:v>
                </c:pt>
                <c:pt idx="21">
                  <c:v>-2.6934191291079958E-2</c:v>
                </c:pt>
                <c:pt idx="22">
                  <c:v>-2.7673070883913218E-2</c:v>
                </c:pt>
                <c:pt idx="23">
                  <c:v>-2.8350104326713046E-2</c:v>
                </c:pt>
                <c:pt idx="24">
                  <c:v>-2.8947510758262789E-2</c:v>
                </c:pt>
                <c:pt idx="25">
                  <c:v>-2.9450878649139527E-2</c:v>
                </c:pt>
                <c:pt idx="26">
                  <c:v>-2.9850564140236638E-2</c:v>
                </c:pt>
                <c:pt idx="27">
                  <c:v>-3.0142848142352113E-2</c:v>
                </c:pt>
                <c:pt idx="28">
                  <c:v>-3.0330900336313284E-2</c:v>
                </c:pt>
                <c:pt idx="29">
                  <c:v>-3.0425475241390811E-2</c:v>
                </c:pt>
                <c:pt idx="30">
                  <c:v>-3.0445020460495371E-2</c:v>
                </c:pt>
                <c:pt idx="31">
                  <c:v>-3.0414651611991219E-2</c:v>
                </c:pt>
                <c:pt idx="32">
                  <c:v>-3.0363530584954262E-2</c:v>
                </c:pt>
                <c:pt idx="33">
                  <c:v>-3.0320764314259001E-2</c:v>
                </c:pt>
                <c:pt idx="34">
                  <c:v>-3.0310765227568676E-2</c:v>
                </c:pt>
                <c:pt idx="35">
                  <c:v>-3.0349454651600178E-2</c:v>
                </c:pt>
                <c:pt idx="36">
                  <c:v>-3.0442360865172755E-2</c:v>
                </c:pt>
                <c:pt idx="37">
                  <c:v>-3.0584837785180313E-2</c:v>
                </c:pt>
                <c:pt idx="38">
                  <c:v>-3.0763911499183089E-2</c:v>
                </c:pt>
                <c:pt idx="39">
                  <c:v>-3.0960993480990903E-2</c:v>
                </c:pt>
                <c:pt idx="40">
                  <c:v>-3.1154807524915621E-2</c:v>
                </c:pt>
                <c:pt idx="41">
                  <c:v>-3.1324113639578856E-2</c:v>
                </c:pt>
                <c:pt idx="42">
                  <c:v>-3.1449993881213417E-2</c:v>
                </c:pt>
                <c:pt idx="43">
                  <c:v>-3.1517543798487764E-2</c:v>
                </c:pt>
                <c:pt idx="44">
                  <c:v>-3.1516834140160238E-2</c:v>
                </c:pt>
                <c:pt idx="45">
                  <c:v>-3.1443043878718296E-2</c:v>
                </c:pt>
                <c:pt idx="46">
                  <c:v>-3.1295760543740322E-2</c:v>
                </c:pt>
                <c:pt idx="47">
                  <c:v>-3.1077584029978428E-2</c:v>
                </c:pt>
                <c:pt idx="48">
                  <c:v>-3.0792305596019746E-2</c:v>
                </c:pt>
                <c:pt idx="49">
                  <c:v>-3.0443021900816922E-2</c:v>
                </c:pt>
                <c:pt idx="50">
                  <c:v>-3.003056598614923E-2</c:v>
                </c:pt>
                <c:pt idx="51">
                  <c:v>-2.9552570654888411E-2</c:v>
                </c:pt>
                <c:pt idx="52">
                  <c:v>-2.9003273153387105E-2</c:v>
                </c:pt>
                <c:pt idx="53">
                  <c:v>-2.837379262261347E-2</c:v>
                </c:pt>
                <c:pt idx="54">
                  <c:v>-2.7652177662930235E-2</c:v>
                </c:pt>
                <c:pt idx="55">
                  <c:v>-2.6822336322360391E-2</c:v>
                </c:pt>
                <c:pt idx="56">
                  <c:v>-2.5861247864818526E-2</c:v>
                </c:pt>
                <c:pt idx="57">
                  <c:v>-2.4733554325756784E-2</c:v>
                </c:pt>
                <c:pt idx="58">
                  <c:v>-2.3373817887388439E-2</c:v>
                </c:pt>
                <c:pt idx="59">
                  <c:v>-2.1589855631837497E-2</c:v>
                </c:pt>
                <c:pt idx="60">
                  <c:v>-1.8608373674347554E-2</c:v>
                </c:pt>
                <c:pt idx="61">
                  <c:v>-1.2739215663518794E-2</c:v>
                </c:pt>
                <c:pt idx="62">
                  <c:v>-6.8888149575247401E-3</c:v>
                </c:pt>
                <c:pt idx="63">
                  <c:v>-4.8995104126731345E-3</c:v>
                </c:pt>
                <c:pt idx="64">
                  <c:v>-4.2385651948835187E-3</c:v>
                </c:pt>
                <c:pt idx="65">
                  <c:v>-3.8234851584500237E-3</c:v>
                </c:pt>
                <c:pt idx="66">
                  <c:v>-3.4969648851022953E-3</c:v>
                </c:pt>
                <c:pt idx="67">
                  <c:v>-3.2173058648942883E-3</c:v>
                </c:pt>
                <c:pt idx="68">
                  <c:v>-2.9617130215711983E-3</c:v>
                </c:pt>
                <c:pt idx="69">
                  <c:v>-2.7162931899996513E-3</c:v>
                </c:pt>
                <c:pt idx="70">
                  <c:v>-2.4719418679906777E-3</c:v>
                </c:pt>
                <c:pt idx="71">
                  <c:v>-2.2225659469478102E-3</c:v>
                </c:pt>
                <c:pt idx="72">
                  <c:v>-1.9653153807057929E-3</c:v>
                </c:pt>
                <c:pt idx="73">
                  <c:v>-1.7012855208290711E-3</c:v>
                </c:pt>
                <c:pt idx="74">
                  <c:v>-1.4353284868595349E-3</c:v>
                </c:pt>
                <c:pt idx="75">
                  <c:v>-1.1745390137866303E-3</c:v>
                </c:pt>
                <c:pt idx="76">
                  <c:v>-9.2584699929626653E-4</c:v>
                </c:pt>
                <c:pt idx="77">
                  <c:v>-6.9351555568062826E-4</c:v>
                </c:pt>
                <c:pt idx="78">
                  <c:v>-4.772286117939123E-4</c:v>
                </c:pt>
                <c:pt idx="79">
                  <c:v>-2.7113345895903246E-4</c:v>
                </c:pt>
                <c:pt idx="80">
                  <c:v>-6.3911531698985504E-5</c:v>
                </c:pt>
                <c:pt idx="81">
                  <c:v>1.6024901096151989E-4</c:v>
                </c:pt>
                <c:pt idx="82">
                  <c:v>4.2003341807552472E-4</c:v>
                </c:pt>
                <c:pt idx="83">
                  <c:v>7.3505252908015071E-4</c:v>
                </c:pt>
                <c:pt idx="84">
                  <c:v>1.1238725505780065E-3</c:v>
                </c:pt>
                <c:pt idx="85">
                  <c:v>1.6022381369501298E-3</c:v>
                </c:pt>
                <c:pt idx="86">
                  <c:v>2.1815775552173123E-3</c:v>
                </c:pt>
                <c:pt idx="87">
                  <c:v>2.8677699843998065E-3</c:v>
                </c:pt>
                <c:pt idx="88">
                  <c:v>3.6601157398972149E-3</c:v>
                </c:pt>
                <c:pt idx="89">
                  <c:v>4.5505259360351944E-3</c:v>
                </c:pt>
                <c:pt idx="90">
                  <c:v>5.5231582437235312E-3</c:v>
                </c:pt>
                <c:pt idx="91">
                  <c:v>6.5549850151814092E-3</c:v>
                </c:pt>
                <c:pt idx="92">
                  <c:v>7.6178386127880261E-3</c:v>
                </c:pt>
                <c:pt idx="93">
                  <c:v>8.6820687407744082E-3</c:v>
                </c:pt>
                <c:pt idx="94">
                  <c:v>9.7211451991856407E-3</c:v>
                </c:pt>
                <c:pt idx="95">
                  <c:v>1.0715896281655347E-2</c:v>
                </c:pt>
                <c:pt idx="96">
                  <c:v>1.1657134506257733E-2</c:v>
                </c:pt>
                <c:pt idx="97">
                  <c:v>1.2546141337853322E-2</c:v>
                </c:pt>
                <c:pt idx="98">
                  <c:v>1.3393299207571079E-2</c:v>
                </c:pt>
                <c:pt idx="99">
                  <c:v>1.4215592576262981E-2</c:v>
                </c:pt>
                <c:pt idx="100">
                  <c:v>1.5033695574121327E-2</c:v>
                </c:pt>
                <c:pt idx="101">
                  <c:v>1.586914462099815E-2</c:v>
                </c:pt>
                <c:pt idx="102">
                  <c:v>1.6741881911562409E-2</c:v>
                </c:pt>
                <c:pt idx="103">
                  <c:v>1.7668343160178866E-2</c:v>
                </c:pt>
                <c:pt idx="104">
                  <c:v>1.8660230368732659E-2</c:v>
                </c:pt>
                <c:pt idx="105">
                  <c:v>1.9724086652954765E-2</c:v>
                </c:pt>
                <c:pt idx="106">
                  <c:v>2.0861716788680117E-2</c:v>
                </c:pt>
                <c:pt idx="107">
                  <c:v>2.2071367889709981E-2</c:v>
                </c:pt>
                <c:pt idx="108">
                  <c:v>2.3349441467239405E-2</c:v>
                </c:pt>
                <c:pt idx="109">
                  <c:v>2.4692400535768919E-2</c:v>
                </c:pt>
                <c:pt idx="110">
                  <c:v>2.609848915400053E-2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E6D-4900-9C88-B81859C6E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975352"/>
        <c:axId val="1"/>
      </c:scatterChart>
      <c:valAx>
        <c:axId val="671975352"/>
        <c:scaling>
          <c:orientation val="minMax"/>
          <c:max val="6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1975352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AK Her - O-C Diagr.</a:t>
            </a:r>
          </a:p>
        </c:rich>
      </c:tx>
      <c:layout>
        <c:manualLayout>
          <c:xMode val="edge"/>
          <c:yMode val="edge"/>
          <c:x val="0.39249699848125041"/>
          <c:y val="3.34261838440111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8703128809198"/>
          <c:y val="0.13649025069637882"/>
          <c:w val="0.82251198157915872"/>
          <c:h val="0.6601671309192200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1'!$D$21:$D$221</c:f>
                <c:numCache>
                  <c:formatCode>General</c:formatCode>
                  <c:ptCount val="2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</c:numCache>
              </c:numRef>
            </c:plus>
            <c:minus>
              <c:numRef>
                <c:f>'Active 1'!$D$21:$D$221</c:f>
                <c:numCache>
                  <c:formatCode>General</c:formatCode>
                  <c:ptCount val="2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1'!$H$21:$H$976</c:f>
              <c:numCache>
                <c:formatCode>General</c:formatCode>
                <c:ptCount val="956"/>
                <c:pt idx="0">
                  <c:v>-1.5443039999809116E-2</c:v>
                </c:pt>
                <c:pt idx="1">
                  <c:v>-2.0263269998395117E-2</c:v>
                </c:pt>
                <c:pt idx="2">
                  <c:v>-1.6754619999119313E-2</c:v>
                </c:pt>
                <c:pt idx="3">
                  <c:v>-1.2813230001484044E-2</c:v>
                </c:pt>
                <c:pt idx="4">
                  <c:v>-1.5820975000679027E-2</c:v>
                </c:pt>
                <c:pt idx="25">
                  <c:v>-2.1365434997278498E-2</c:v>
                </c:pt>
                <c:pt idx="26">
                  <c:v>-3.1126439997024136E-2</c:v>
                </c:pt>
                <c:pt idx="40">
                  <c:v>-3.4383464997517876E-2</c:v>
                </c:pt>
                <c:pt idx="57">
                  <c:v>-3.1979984996723942E-2</c:v>
                </c:pt>
                <c:pt idx="60">
                  <c:v>-3.8165269997989526E-2</c:v>
                </c:pt>
                <c:pt idx="61">
                  <c:v>-3.4926274998724693E-2</c:v>
                </c:pt>
                <c:pt idx="89">
                  <c:v>-3.3121714997832896E-2</c:v>
                </c:pt>
                <c:pt idx="90">
                  <c:v>-3.9882719996967353E-2</c:v>
                </c:pt>
                <c:pt idx="92">
                  <c:v>-3.477791499972227E-2</c:v>
                </c:pt>
                <c:pt idx="93">
                  <c:v>-3.7538920001679799E-2</c:v>
                </c:pt>
                <c:pt idx="142">
                  <c:v>-3.5774339994532056E-2</c:v>
                </c:pt>
                <c:pt idx="143">
                  <c:v>-3.2774339997558855E-2</c:v>
                </c:pt>
                <c:pt idx="144">
                  <c:v>-3.3535344999108929E-2</c:v>
                </c:pt>
                <c:pt idx="170">
                  <c:v>-1.9940169993788004E-2</c:v>
                </c:pt>
                <c:pt idx="171">
                  <c:v>-2.7701175000402145E-2</c:v>
                </c:pt>
                <c:pt idx="172">
                  <c:v>-2.0260769997548778E-2</c:v>
                </c:pt>
                <c:pt idx="173">
                  <c:v>-2.0021774995257147E-2</c:v>
                </c:pt>
                <c:pt idx="179">
                  <c:v>-1.7912789997353684E-2</c:v>
                </c:pt>
                <c:pt idx="180">
                  <c:v>-2.8673795000941027E-2</c:v>
                </c:pt>
                <c:pt idx="188">
                  <c:v>-1.9879999999830034E-2</c:v>
                </c:pt>
                <c:pt idx="189">
                  <c:v>-2.0641005001380108E-2</c:v>
                </c:pt>
                <c:pt idx="211">
                  <c:v>-1.1669489998894278E-2</c:v>
                </c:pt>
                <c:pt idx="212">
                  <c:v>-1.3430494997010101E-2</c:v>
                </c:pt>
                <c:pt idx="218">
                  <c:v>-9.5233300016843714E-3</c:v>
                </c:pt>
                <c:pt idx="219">
                  <c:v>-1.1284334999800194E-2</c:v>
                </c:pt>
                <c:pt idx="227">
                  <c:v>-7.9938599956221879E-3</c:v>
                </c:pt>
                <c:pt idx="228">
                  <c:v>-1.0754864997579716E-2</c:v>
                </c:pt>
                <c:pt idx="253">
                  <c:v>-1.2277980000362732E-2</c:v>
                </c:pt>
                <c:pt idx="254">
                  <c:v>-1.4038984998478554E-2</c:v>
                </c:pt>
                <c:pt idx="286">
                  <c:v>-5.2585499943234026E-3</c:v>
                </c:pt>
                <c:pt idx="311">
                  <c:v>1.18140799968387E-2</c:v>
                </c:pt>
                <c:pt idx="312">
                  <c:v>-8.9469250015099533E-3</c:v>
                </c:pt>
                <c:pt idx="323">
                  <c:v>3.7355500026023947E-3</c:v>
                </c:pt>
                <c:pt idx="324">
                  <c:v>5.9745450053014793E-3</c:v>
                </c:pt>
                <c:pt idx="352">
                  <c:v>0</c:v>
                </c:pt>
                <c:pt idx="354">
                  <c:v>1.323920000140788E-2</c:v>
                </c:pt>
                <c:pt idx="355">
                  <c:v>-4.5218049999675713E-3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651-4275-B668-5362945081C0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plus>
            <c:minus>
              <c:numRef>
                <c:f>'Active 1'!$D$21:$D$976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1'!$I$21:$I$976</c:f>
              <c:numCache>
                <c:formatCode>General</c:formatCode>
                <c:ptCount val="956"/>
                <c:pt idx="5">
                  <c:v>-1.3363189998926828E-2</c:v>
                </c:pt>
                <c:pt idx="6">
                  <c:v>-1.3570909999543801E-2</c:v>
                </c:pt>
                <c:pt idx="7">
                  <c:v>-2.0629520000511548E-2</c:v>
                </c:pt>
                <c:pt idx="8">
                  <c:v>-2.0688130000053206E-2</c:v>
                </c:pt>
                <c:pt idx="9">
                  <c:v>-1.9941099999414291E-2</c:v>
                </c:pt>
                <c:pt idx="10">
                  <c:v>-2.1716079998441273E-2</c:v>
                </c:pt>
                <c:pt idx="11">
                  <c:v>-2.3325309997744625E-2</c:v>
                </c:pt>
                <c:pt idx="12">
                  <c:v>-2.402319499742589E-2</c:v>
                </c:pt>
                <c:pt idx="13">
                  <c:v>-2.4828219997289125E-2</c:v>
                </c:pt>
                <c:pt idx="14">
                  <c:v>-2.6482289998966735E-2</c:v>
                </c:pt>
                <c:pt idx="15">
                  <c:v>-3.8287315001070965E-2</c:v>
                </c:pt>
                <c:pt idx="16">
                  <c:v>-2.7941384996665874E-2</c:v>
                </c:pt>
                <c:pt idx="17">
                  <c:v>-2.4909209998440929E-2</c:v>
                </c:pt>
                <c:pt idx="18">
                  <c:v>-2.1909209997829748E-2</c:v>
                </c:pt>
                <c:pt idx="19">
                  <c:v>-2.4670214999787277E-2</c:v>
                </c:pt>
                <c:pt idx="20">
                  <c:v>-2.7989789999992354E-2</c:v>
                </c:pt>
                <c:pt idx="21">
                  <c:v>-3.3794815000874223E-2</c:v>
                </c:pt>
                <c:pt idx="22">
                  <c:v>-1.093933499942068E-2</c:v>
                </c:pt>
                <c:pt idx="23">
                  <c:v>-3.2542949997150572E-2</c:v>
                </c:pt>
                <c:pt idx="24">
                  <c:v>-2.5461139997787541E-2</c:v>
                </c:pt>
                <c:pt idx="27">
                  <c:v>-1.5878549998888047E-2</c:v>
                </c:pt>
                <c:pt idx="28">
                  <c:v>-3.8209970000025351E-2</c:v>
                </c:pt>
                <c:pt idx="29">
                  <c:v>-1.7763129999366356E-2</c:v>
                </c:pt>
                <c:pt idx="30">
                  <c:v>-2.6524134998908266E-2</c:v>
                </c:pt>
                <c:pt idx="31">
                  <c:v>-2.4924699999246513E-2</c:v>
                </c:pt>
                <c:pt idx="32">
                  <c:v>-2.6967079997120891E-2</c:v>
                </c:pt>
                <c:pt idx="33">
                  <c:v>-1.9728084997041151E-2</c:v>
                </c:pt>
                <c:pt idx="34">
                  <c:v>-2.308626999729313E-2</c:v>
                </c:pt>
                <c:pt idx="35">
                  <c:v>-3.61780799976259E-2</c:v>
                </c:pt>
                <c:pt idx="36">
                  <c:v>-2.9178079999837792E-2</c:v>
                </c:pt>
                <c:pt idx="37">
                  <c:v>-1.6832149998663226E-2</c:v>
                </c:pt>
                <c:pt idx="38">
                  <c:v>-2.4718779997783713E-2</c:v>
                </c:pt>
                <c:pt idx="39">
                  <c:v>-3.5504909999872325E-2</c:v>
                </c:pt>
                <c:pt idx="41">
                  <c:v>-2.5815999997576E-2</c:v>
                </c:pt>
                <c:pt idx="42">
                  <c:v>-2.8689349997875979E-2</c:v>
                </c:pt>
                <c:pt idx="43">
                  <c:v>-3.3450355000240961E-2</c:v>
                </c:pt>
                <c:pt idx="44">
                  <c:v>-2.2352599997248035E-2</c:v>
                </c:pt>
                <c:pt idx="46">
                  <c:v>-4.2951089995767688E-2</c:v>
                </c:pt>
                <c:pt idx="47">
                  <c:v>-4.1869280001264997E-2</c:v>
                </c:pt>
                <c:pt idx="48">
                  <c:v>-2.6152090002142359E-2</c:v>
                </c:pt>
                <c:pt idx="49">
                  <c:v>-3.8460229996417183E-2</c:v>
                </c:pt>
                <c:pt idx="50">
                  <c:v>-4.0642539996042615E-2</c:v>
                </c:pt>
                <c:pt idx="51">
                  <c:v>-3.9258819997485261E-2</c:v>
                </c:pt>
                <c:pt idx="52">
                  <c:v>-3.8095199997769669E-2</c:v>
                </c:pt>
                <c:pt idx="53">
                  <c:v>-2.996936999988975E-2</c:v>
                </c:pt>
                <c:pt idx="54">
                  <c:v>-4.8994290002156049E-2</c:v>
                </c:pt>
                <c:pt idx="55">
                  <c:v>-2.944612999635865E-2</c:v>
                </c:pt>
                <c:pt idx="56">
                  <c:v>-3.4218979995785048E-2</c:v>
                </c:pt>
                <c:pt idx="58">
                  <c:v>-3.1753449999087024E-2</c:v>
                </c:pt>
                <c:pt idx="59">
                  <c:v>-2.8380550000292715E-2</c:v>
                </c:pt>
                <c:pt idx="62">
                  <c:v>-3.4254310001415433E-2</c:v>
                </c:pt>
                <c:pt idx="63">
                  <c:v>-3.1298329995479435E-2</c:v>
                </c:pt>
                <c:pt idx="64">
                  <c:v>-2.7952399999776389E-2</c:v>
                </c:pt>
                <c:pt idx="65">
                  <c:v>-3.5398829997575376E-2</c:v>
                </c:pt>
                <c:pt idx="66">
                  <c:v>-3.3052900002076058E-2</c:v>
                </c:pt>
                <c:pt idx="67">
                  <c:v>-3.852424999786308E-2</c:v>
                </c:pt>
                <c:pt idx="68">
                  <c:v>-3.7178319995291531E-2</c:v>
                </c:pt>
                <c:pt idx="69">
                  <c:v>-3.7832390000403393E-2</c:v>
                </c:pt>
                <c:pt idx="70">
                  <c:v>-3.0096509999566479E-2</c:v>
                </c:pt>
                <c:pt idx="71">
                  <c:v>-2.8762629997800104E-2</c:v>
                </c:pt>
                <c:pt idx="72">
                  <c:v>-5.4844029997184407E-2</c:v>
                </c:pt>
                <c:pt idx="73">
                  <c:v>-2.978713999982574E-2</c:v>
                </c:pt>
                <c:pt idx="74">
                  <c:v>-3.3441209998272825E-2</c:v>
                </c:pt>
                <c:pt idx="75">
                  <c:v>-4.3931659998634132E-2</c:v>
                </c:pt>
                <c:pt idx="76">
                  <c:v>-3.6195780001435196E-2</c:v>
                </c:pt>
                <c:pt idx="77">
                  <c:v>-3.3258489998843288E-2</c:v>
                </c:pt>
                <c:pt idx="78">
                  <c:v>-4.3176679999305634E-2</c:v>
                </c:pt>
                <c:pt idx="79">
                  <c:v>-5.1013060001423582E-2</c:v>
                </c:pt>
                <c:pt idx="80">
                  <c:v>-6.3585320000129286E-2</c:v>
                </c:pt>
                <c:pt idx="81">
                  <c:v>-3.5138479997840477E-2</c:v>
                </c:pt>
                <c:pt idx="82">
                  <c:v>-3.5893050000595395E-2</c:v>
                </c:pt>
                <c:pt idx="83">
                  <c:v>-3.5547119998227572E-2</c:v>
                </c:pt>
                <c:pt idx="84">
                  <c:v>-3.846530999726383E-2</c:v>
                </c:pt>
                <c:pt idx="85">
                  <c:v>-3.3383499998308253E-2</c:v>
                </c:pt>
                <c:pt idx="86">
                  <c:v>-3.524479999759933E-2</c:v>
                </c:pt>
                <c:pt idx="87">
                  <c:v>-4.8545069999818224E-2</c:v>
                </c:pt>
                <c:pt idx="88">
                  <c:v>-3.4348659999523079E-2</c:v>
                </c:pt>
                <c:pt idx="91">
                  <c:v>-3.7736149999545887E-2</c:v>
                </c:pt>
                <c:pt idx="94">
                  <c:v>-3.9930589999130461E-2</c:v>
                </c:pt>
                <c:pt idx="95">
                  <c:v>-3.8226064996706555E-2</c:v>
                </c:pt>
                <c:pt idx="96">
                  <c:v>-3.726770499633858E-2</c:v>
                </c:pt>
                <c:pt idx="97">
                  <c:v>-3.8034940000216011E-2</c:v>
                </c:pt>
                <c:pt idx="98">
                  <c:v>-4.0443580001010559E-2</c:v>
                </c:pt>
                <c:pt idx="99">
                  <c:v>-4.127996000170242E-2</c:v>
                </c:pt>
                <c:pt idx="100">
                  <c:v>-2.1587769995676354E-2</c:v>
                </c:pt>
                <c:pt idx="101">
                  <c:v>-2.2656915003608447E-2</c:v>
                </c:pt>
                <c:pt idx="102">
                  <c:v>-3.82543000014266E-2</c:v>
                </c:pt>
                <c:pt idx="104">
                  <c:v>-3.0090680003922898E-2</c:v>
                </c:pt>
                <c:pt idx="105">
                  <c:v>-2.8851685005065519E-2</c:v>
                </c:pt>
                <c:pt idx="106">
                  <c:v>-3.3895499997015577E-2</c:v>
                </c:pt>
                <c:pt idx="107">
                  <c:v>-2.8895499999634922E-2</c:v>
                </c:pt>
                <c:pt idx="108">
                  <c:v>-3.9523420004115906E-2</c:v>
                </c:pt>
                <c:pt idx="109">
                  <c:v>-3.3523420002893545E-2</c:v>
                </c:pt>
                <c:pt idx="110">
                  <c:v>-3.1523420002486091E-2</c:v>
                </c:pt>
                <c:pt idx="111">
                  <c:v>-3.1023420000565238E-2</c:v>
                </c:pt>
                <c:pt idx="113">
                  <c:v>-3.6862504995951895E-2</c:v>
                </c:pt>
                <c:pt idx="114">
                  <c:v>-3.2862504995136987E-2</c:v>
                </c:pt>
                <c:pt idx="115">
                  <c:v>-3.0698884998855647E-2</c:v>
                </c:pt>
                <c:pt idx="116">
                  <c:v>-2.9698885002289899E-2</c:v>
                </c:pt>
                <c:pt idx="117">
                  <c:v>-2.3994360002689064E-2</c:v>
                </c:pt>
                <c:pt idx="118">
                  <c:v>-2.9648430005181581E-2</c:v>
                </c:pt>
                <c:pt idx="119">
                  <c:v>-2.2648430000117514E-2</c:v>
                </c:pt>
                <c:pt idx="120">
                  <c:v>-2.4862095000571571E-2</c:v>
                </c:pt>
                <c:pt idx="121">
                  <c:v>-3.5629329999210313E-2</c:v>
                </c:pt>
                <c:pt idx="122">
                  <c:v>-3.3629329998802859E-2</c:v>
                </c:pt>
                <c:pt idx="123">
                  <c:v>-3.4239380001963582E-2</c:v>
                </c:pt>
                <c:pt idx="124">
                  <c:v>-3.6465709999902174E-2</c:v>
                </c:pt>
                <c:pt idx="125">
                  <c:v>-3.446570999949472E-2</c:v>
                </c:pt>
                <c:pt idx="126">
                  <c:v>-3.0465709998679813E-2</c:v>
                </c:pt>
                <c:pt idx="128">
                  <c:v>-1.9891809999535326E-2</c:v>
                </c:pt>
                <c:pt idx="129">
                  <c:v>-3.9092810002330225E-2</c:v>
                </c:pt>
                <c:pt idx="130">
                  <c:v>-4.5702859992161393E-2</c:v>
                </c:pt>
                <c:pt idx="131">
                  <c:v>-3.2702859993150923E-2</c:v>
                </c:pt>
                <c:pt idx="132">
                  <c:v>-1.6356929998437408E-2</c:v>
                </c:pt>
                <c:pt idx="133">
                  <c:v>-3.4960545002832077E-2</c:v>
                </c:pt>
                <c:pt idx="134">
                  <c:v>-3.1771800000569783E-2</c:v>
                </c:pt>
                <c:pt idx="135">
                  <c:v>-3.0771799996728078E-2</c:v>
                </c:pt>
                <c:pt idx="136">
                  <c:v>-4.0525140000681859E-2</c:v>
                </c:pt>
                <c:pt idx="138">
                  <c:v>-2.9983824999362696E-2</c:v>
                </c:pt>
                <c:pt idx="139">
                  <c:v>-2.6983824995113537E-2</c:v>
                </c:pt>
                <c:pt idx="145">
                  <c:v>-2.7824589997180738E-2</c:v>
                </c:pt>
                <c:pt idx="146">
                  <c:v>-1.4263969998864923E-2</c:v>
                </c:pt>
                <c:pt idx="147">
                  <c:v>-2.5136910000583157E-2</c:v>
                </c:pt>
                <c:pt idx="148">
                  <c:v>-2.8117809997638687E-2</c:v>
                </c:pt>
                <c:pt idx="149">
                  <c:v>-2.5117810000665486E-2</c:v>
                </c:pt>
                <c:pt idx="151">
                  <c:v>-2.5616899998567533E-2</c:v>
                </c:pt>
                <c:pt idx="152">
                  <c:v>-1.2016900000162423E-2</c:v>
                </c:pt>
                <c:pt idx="153">
                  <c:v>-1.3626949999888893E-2</c:v>
                </c:pt>
                <c:pt idx="154">
                  <c:v>-2.5117400000453927E-2</c:v>
                </c:pt>
                <c:pt idx="155">
                  <c:v>-1.5117399998416658E-2</c:v>
                </c:pt>
                <c:pt idx="156">
                  <c:v>-2.2300274998997338E-2</c:v>
                </c:pt>
                <c:pt idx="160">
                  <c:v>-2.9107274996931665E-2</c:v>
                </c:pt>
                <c:pt idx="162">
                  <c:v>-3.0566369998268783E-2</c:v>
                </c:pt>
                <c:pt idx="166">
                  <c:v>-7.0935850017121993E-3</c:v>
                </c:pt>
                <c:pt idx="176">
                  <c:v>-1.4772205002373084E-2</c:v>
                </c:pt>
                <c:pt idx="182">
                  <c:v>-1.552160999563057E-2</c:v>
                </c:pt>
                <c:pt idx="185">
                  <c:v>-1.4726635003171396E-2</c:v>
                </c:pt>
                <c:pt idx="186">
                  <c:v>-1.5770654994412325E-2</c:v>
                </c:pt>
                <c:pt idx="190">
                  <c:v>-4.436421999707818E-2</c:v>
                </c:pt>
                <c:pt idx="191">
                  <c:v>-4.2018290005216841E-2</c:v>
                </c:pt>
                <c:pt idx="192">
                  <c:v>-4.4628340001509059E-2</c:v>
                </c:pt>
                <c:pt idx="193">
                  <c:v>-4.416281000158051E-2</c:v>
                </c:pt>
                <c:pt idx="194">
                  <c:v>-4.7772860001714434E-2</c:v>
                </c:pt>
                <c:pt idx="195">
                  <c:v>-4.3426930002169684E-2</c:v>
                </c:pt>
                <c:pt idx="196">
                  <c:v>-5.3231954996590503E-2</c:v>
                </c:pt>
                <c:pt idx="197">
                  <c:v>-4.3231954994553234E-2</c:v>
                </c:pt>
                <c:pt idx="199">
                  <c:v>-3.4231954996357672E-2</c:v>
                </c:pt>
                <c:pt idx="200">
                  <c:v>-2.9231954998977017E-2</c:v>
                </c:pt>
                <c:pt idx="201">
                  <c:v>-5.1691049993678462E-2</c:v>
                </c:pt>
                <c:pt idx="203">
                  <c:v>-5.3735069996037055E-2</c:v>
                </c:pt>
                <c:pt idx="204">
                  <c:v>-3.6917379999067634E-2</c:v>
                </c:pt>
                <c:pt idx="205">
                  <c:v>-3.4571449999930337E-2</c:v>
                </c:pt>
                <c:pt idx="206">
                  <c:v>-2.0809419998840895E-2</c:v>
                </c:pt>
                <c:pt idx="207">
                  <c:v>-1.7809420001867693E-2</c:v>
                </c:pt>
                <c:pt idx="208">
                  <c:v>-1.3809420001052786E-2</c:v>
                </c:pt>
                <c:pt idx="213">
                  <c:v>-3.4240519999002572E-2</c:v>
                </c:pt>
                <c:pt idx="214">
                  <c:v>-3.3240520002436824E-2</c:v>
                </c:pt>
                <c:pt idx="216">
                  <c:v>-3.0240520005463623E-2</c:v>
                </c:pt>
                <c:pt idx="217">
                  <c:v>-2.8240520005056169E-2</c:v>
                </c:pt>
                <c:pt idx="220">
                  <c:v>-5.3711870001279749E-2</c:v>
                </c:pt>
                <c:pt idx="221">
                  <c:v>-4.671187000349164E-2</c:v>
                </c:pt>
                <c:pt idx="222">
                  <c:v>-4.5711869999649934E-2</c:v>
                </c:pt>
                <c:pt idx="224">
                  <c:v>-4.1711870006110985E-2</c:v>
                </c:pt>
                <c:pt idx="225">
                  <c:v>-4.0711870002269279E-2</c:v>
                </c:pt>
                <c:pt idx="226">
                  <c:v>-3.6711870001454372E-2</c:v>
                </c:pt>
                <c:pt idx="230">
                  <c:v>-1.1354749993188307E-2</c:v>
                </c:pt>
                <c:pt idx="231">
                  <c:v>-1.3518870000552852E-2</c:v>
                </c:pt>
                <c:pt idx="235">
                  <c:v>2.3430519999237731E-2</c:v>
                </c:pt>
                <c:pt idx="236">
                  <c:v>-5.7326899986946955E-3</c:v>
                </c:pt>
                <c:pt idx="238">
                  <c:v>-7.3268999403808266E-4</c:v>
                </c:pt>
                <c:pt idx="239">
                  <c:v>1.267310006369371E-3</c:v>
                </c:pt>
                <c:pt idx="240">
                  <c:v>3.2673100067768246E-3</c:v>
                </c:pt>
                <c:pt idx="241">
                  <c:v>-1.3996809997479431E-2</c:v>
                </c:pt>
                <c:pt idx="242">
                  <c:v>-1.1996809997071978E-2</c:v>
                </c:pt>
                <c:pt idx="244">
                  <c:v>-9.9968099966645241E-3</c:v>
                </c:pt>
                <c:pt idx="245">
                  <c:v>-8.9968100000987761E-3</c:v>
                </c:pt>
                <c:pt idx="246">
                  <c:v>-5.4872600012458861E-3</c:v>
                </c:pt>
                <c:pt idx="247">
                  <c:v>-4.4872599974041805E-3</c:v>
                </c:pt>
                <c:pt idx="249">
                  <c:v>-1.4872600004309788E-3</c:v>
                </c:pt>
                <c:pt idx="251">
                  <c:v>-5.4996999824652448E-4</c:v>
                </c:pt>
                <c:pt idx="252">
                  <c:v>2.4703599992790259E-3</c:v>
                </c:pt>
                <c:pt idx="255">
                  <c:v>-1.503878000221448E-2</c:v>
                </c:pt>
                <c:pt idx="256">
                  <c:v>-4.0387799963355064E-3</c:v>
                </c:pt>
                <c:pt idx="257">
                  <c:v>-1.8283799996424932E-2</c:v>
                </c:pt>
                <c:pt idx="258">
                  <c:v>-1.6283799996017478E-2</c:v>
                </c:pt>
                <c:pt idx="259">
                  <c:v>5.8357999951113015E-3</c:v>
                </c:pt>
                <c:pt idx="260">
                  <c:v>-5.2646999974967912E-3</c:v>
                </c:pt>
                <c:pt idx="261">
                  <c:v>1.6032414998335298E-2</c:v>
                </c:pt>
                <c:pt idx="277">
                  <c:v>-2.2228099987842143E-3</c:v>
                </c:pt>
                <c:pt idx="278">
                  <c:v>1.6286739999486599E-2</c:v>
                </c:pt>
                <c:pt idx="279">
                  <c:v>-2.8631449997192249E-2</c:v>
                </c:pt>
                <c:pt idx="280">
                  <c:v>-6.5670999974827282E-3</c:v>
                </c:pt>
                <c:pt idx="283">
                  <c:v>-3.4397044997604098E-2</c:v>
                </c:pt>
                <c:pt idx="284">
                  <c:v>-3.1202600002870895E-3</c:v>
                </c:pt>
                <c:pt idx="285">
                  <c:v>-1.7743299977155402E-3</c:v>
                </c:pt>
                <c:pt idx="287">
                  <c:v>-3.6798549990635365E-3</c:v>
                </c:pt>
                <c:pt idx="288">
                  <c:v>8.6660750021110289E-3</c:v>
                </c:pt>
                <c:pt idx="290">
                  <c:v>6.8361300000105985E-3</c:v>
                </c:pt>
                <c:pt idx="291">
                  <c:v>4.1003000660566613E-4</c:v>
                </c:pt>
                <c:pt idx="292">
                  <c:v>-2.5395150005351752E-3</c:v>
                </c:pt>
                <c:pt idx="295">
                  <c:v>-1.0753180002211593E-2</c:v>
                </c:pt>
                <c:pt idx="297">
                  <c:v>-1.1017299999366514E-2</c:v>
                </c:pt>
                <c:pt idx="306">
                  <c:v>-8.5367999417940155E-4</c:v>
                </c:pt>
                <c:pt idx="307">
                  <c:v>-7.8977000011946075E-3</c:v>
                </c:pt>
                <c:pt idx="309">
                  <c:v>1.6725014997064136E-2</c:v>
                </c:pt>
                <c:pt idx="310">
                  <c:v>-1.0318594999262132E-2</c:v>
                </c:pt>
                <c:pt idx="315">
                  <c:v>1.463299999886658E-2</c:v>
                </c:pt>
                <c:pt idx="316">
                  <c:v>4.5075800007907674E-3</c:v>
                </c:pt>
                <c:pt idx="318">
                  <c:v>6.2380000599659979E-5</c:v>
                </c:pt>
                <c:pt idx="327">
                  <c:v>-4.0058550002868287E-3</c:v>
                </c:pt>
                <c:pt idx="332">
                  <c:v>6.7949000003864057E-3</c:v>
                </c:pt>
                <c:pt idx="333">
                  <c:v>-1.0840069997357205E-2</c:v>
                </c:pt>
                <c:pt idx="350">
                  <c:v>4.9983600038103759E-3</c:v>
                </c:pt>
                <c:pt idx="353">
                  <c:v>1.2786334998963866E-2</c:v>
                </c:pt>
                <c:pt idx="358">
                  <c:v>-1.4225920000171755E-2</c:v>
                </c:pt>
                <c:pt idx="364">
                  <c:v>1.7341600032523274E-3</c:v>
                </c:pt>
                <c:pt idx="365">
                  <c:v>2.57094999687979E-3</c:v>
                </c:pt>
                <c:pt idx="366">
                  <c:v>1.2916880004922859E-2</c:v>
                </c:pt>
                <c:pt idx="367">
                  <c:v>1.6539595002541319E-2</c:v>
                </c:pt>
                <c:pt idx="368">
                  <c:v>6.2140500085661188E-4</c:v>
                </c:pt>
                <c:pt idx="369">
                  <c:v>3.1623100003344007E-3</c:v>
                </c:pt>
                <c:pt idx="374">
                  <c:v>5.7324400040670298E-3</c:v>
                </c:pt>
                <c:pt idx="375">
                  <c:v>-3.4812250014510937E-3</c:v>
                </c:pt>
                <c:pt idx="377">
                  <c:v>4.0283249982167035E-3</c:v>
                </c:pt>
                <c:pt idx="379">
                  <c:v>5.6196849982370622E-3</c:v>
                </c:pt>
                <c:pt idx="380">
                  <c:v>-1.0013900027843192E-3</c:v>
                </c:pt>
                <c:pt idx="381">
                  <c:v>-1.8438600018271245E-3</c:v>
                </c:pt>
                <c:pt idx="382">
                  <c:v>-1.4451590002863668E-2</c:v>
                </c:pt>
                <c:pt idx="383">
                  <c:v>2.8569999994942918E-4</c:v>
                </c:pt>
                <c:pt idx="384">
                  <c:v>1.2856999965151772E-3</c:v>
                </c:pt>
                <c:pt idx="385">
                  <c:v>-9.7339499916415662E-4</c:v>
                </c:pt>
                <c:pt idx="386">
                  <c:v>-3.1506800005445257E-3</c:v>
                </c:pt>
                <c:pt idx="387">
                  <c:v>-1.1047500011045486E-3</c:v>
                </c:pt>
                <c:pt idx="388">
                  <c:v>-2.9229400024632923E-3</c:v>
                </c:pt>
                <c:pt idx="389">
                  <c:v>-8.7820350017864257E-3</c:v>
                </c:pt>
                <c:pt idx="390">
                  <c:v>-3.0222100031096488E-3</c:v>
                </c:pt>
                <c:pt idx="391">
                  <c:v>4.2691499984357506E-3</c:v>
                </c:pt>
                <c:pt idx="392">
                  <c:v>2.91548999666702E-3</c:v>
                </c:pt>
                <c:pt idx="393">
                  <c:v>1.8664450035430491E-3</c:v>
                </c:pt>
                <c:pt idx="394">
                  <c:v>-4.6486300052492879E-3</c:v>
                </c:pt>
                <c:pt idx="395">
                  <c:v>-3.4863000473706052E-4</c:v>
                </c:pt>
                <c:pt idx="396">
                  <c:v>-2.749599952949211E-4</c:v>
                </c:pt>
                <c:pt idx="398">
                  <c:v>6.4939499861793593E-4</c:v>
                </c:pt>
                <c:pt idx="400">
                  <c:v>1.5684949976275675E-3</c:v>
                </c:pt>
                <c:pt idx="401">
                  <c:v>-1.5633599978173152E-3</c:v>
                </c:pt>
                <c:pt idx="406">
                  <c:v>-1.6780900041339919E-3</c:v>
                </c:pt>
                <c:pt idx="407">
                  <c:v>-1.5094449991011061E-3</c:v>
                </c:pt>
                <c:pt idx="408">
                  <c:v>-2.2763374996429775E-2</c:v>
                </c:pt>
                <c:pt idx="409">
                  <c:v>-1.9519149936968461E-3</c:v>
                </c:pt>
                <c:pt idx="410">
                  <c:v>1.2394015000609215E-2</c:v>
                </c:pt>
                <c:pt idx="419">
                  <c:v>1.9618899968918413E-3</c:v>
                </c:pt>
                <c:pt idx="422">
                  <c:v>5.5532499973196536E-3</c:v>
                </c:pt>
                <c:pt idx="423">
                  <c:v>9.7610950033413246E-3</c:v>
                </c:pt>
                <c:pt idx="424">
                  <c:v>1.3647929998114705E-2</c:v>
                </c:pt>
                <c:pt idx="426">
                  <c:v>1.1058209995098878E-2</c:v>
                </c:pt>
                <c:pt idx="427">
                  <c:v>-4.8599799993098713E-3</c:v>
                </c:pt>
                <c:pt idx="428">
                  <c:v>1.1680925003020093E-2</c:v>
                </c:pt>
                <c:pt idx="429">
                  <c:v>-1.0614550003083423E-2</c:v>
                </c:pt>
                <c:pt idx="433">
                  <c:v>1.0899749977397732E-3</c:v>
                </c:pt>
                <c:pt idx="434">
                  <c:v>1.0435905001941137E-2</c:v>
                </c:pt>
                <c:pt idx="435">
                  <c:v>1.2435905002348591E-2</c:v>
                </c:pt>
                <c:pt idx="436">
                  <c:v>6.0586199979297817E-3</c:v>
                </c:pt>
                <c:pt idx="440">
                  <c:v>4.9141000054078177E-3</c:v>
                </c:pt>
                <c:pt idx="441">
                  <c:v>8.9141000062227249E-3</c:v>
                </c:pt>
                <c:pt idx="442">
                  <c:v>1.2914100007037632E-2</c:v>
                </c:pt>
                <c:pt idx="443">
                  <c:v>1.391410000360338E-2</c:v>
                </c:pt>
                <c:pt idx="444">
                  <c:v>1.510907500050962E-2</c:v>
                </c:pt>
                <c:pt idx="445">
                  <c:v>6.8827450013486668E-3</c:v>
                </c:pt>
                <c:pt idx="446">
                  <c:v>2.6377249960205518E-3</c:v>
                </c:pt>
                <c:pt idx="447">
                  <c:v>4.9661950033623725E-3</c:v>
                </c:pt>
                <c:pt idx="448">
                  <c:v>9.1298150000511669E-3</c:v>
                </c:pt>
                <c:pt idx="449">
                  <c:v>7.3247899999842048E-3</c:v>
                </c:pt>
                <c:pt idx="450">
                  <c:v>-5.2425500325625762E-4</c:v>
                </c:pt>
                <c:pt idx="451">
                  <c:v>7.0851000054972246E-4</c:v>
                </c:pt>
                <c:pt idx="452">
                  <c:v>-8.0524949953542091E-3</c:v>
                </c:pt>
                <c:pt idx="453">
                  <c:v>9.4443900015903637E-3</c:v>
                </c:pt>
                <c:pt idx="457">
                  <c:v>-3.8919900034670718E-3</c:v>
                </c:pt>
                <c:pt idx="459">
                  <c:v>1.6223150014411658E-3</c:v>
                </c:pt>
                <c:pt idx="461">
                  <c:v>1.3610059999336954E-2</c:v>
                </c:pt>
                <c:pt idx="462">
                  <c:v>-1.0798579998663627E-2</c:v>
                </c:pt>
                <c:pt idx="463">
                  <c:v>-1.151536000543274E-2</c:v>
                </c:pt>
                <c:pt idx="464">
                  <c:v>-2.5153599999612197E-3</c:v>
                </c:pt>
                <c:pt idx="465">
                  <c:v>1.4846400008536875E-3</c:v>
                </c:pt>
                <c:pt idx="466">
                  <c:v>2.4846399974194355E-3</c:v>
                </c:pt>
                <c:pt idx="467">
                  <c:v>-8.1254100005025975E-3</c:v>
                </c:pt>
                <c:pt idx="468">
                  <c:v>-6.1254100000951439E-3</c:v>
                </c:pt>
                <c:pt idx="469">
                  <c:v>-4.1254099996876903E-3</c:v>
                </c:pt>
                <c:pt idx="470">
                  <c:v>-2.1254099992802367E-3</c:v>
                </c:pt>
                <c:pt idx="471">
                  <c:v>-1.1254100027144887E-3</c:v>
                </c:pt>
                <c:pt idx="472">
                  <c:v>-9.7794799949042499E-3</c:v>
                </c:pt>
                <c:pt idx="473">
                  <c:v>1.2205200036987662E-3</c:v>
                </c:pt>
                <c:pt idx="474">
                  <c:v>1.1220520005736034E-2</c:v>
                </c:pt>
                <c:pt idx="475">
                  <c:v>1.622052000311669E-2</c:v>
                </c:pt>
                <c:pt idx="476">
                  <c:v>6.0759999978472479E-3</c:v>
                </c:pt>
                <c:pt idx="477">
                  <c:v>1.1190805002115667E-2</c:v>
                </c:pt>
                <c:pt idx="478">
                  <c:v>1.454425000702031E-3</c:v>
                </c:pt>
                <c:pt idx="479">
                  <c:v>1.895329995022621E-3</c:v>
                </c:pt>
                <c:pt idx="480">
                  <c:v>1.0782165001728572E-2</c:v>
                </c:pt>
                <c:pt idx="481">
                  <c:v>-2.6228599963360466E-3</c:v>
                </c:pt>
                <c:pt idx="482">
                  <c:v>-3.9410499957739376E-3</c:v>
                </c:pt>
                <c:pt idx="483">
                  <c:v>-2.9410499992081895E-3</c:v>
                </c:pt>
                <c:pt idx="484">
                  <c:v>-1.8595119996462017E-2</c:v>
                </c:pt>
                <c:pt idx="485">
                  <c:v>-1.5595119999488816E-2</c:v>
                </c:pt>
                <c:pt idx="486">
                  <c:v>-1.0595119994832203E-2</c:v>
                </c:pt>
                <c:pt idx="487">
                  <c:v>-9.5951199982664548E-3</c:v>
                </c:pt>
                <c:pt idx="488">
                  <c:v>-7.5951199978590012E-3</c:v>
                </c:pt>
                <c:pt idx="489">
                  <c:v>8.5336000483948737E-4</c:v>
                </c:pt>
                <c:pt idx="490">
                  <c:v>1.8533600014052354E-3</c:v>
                </c:pt>
                <c:pt idx="491">
                  <c:v>5.7401950034545735E-3</c:v>
                </c:pt>
                <c:pt idx="493">
                  <c:v>1.6199700003198814E-2</c:v>
                </c:pt>
                <c:pt idx="494">
                  <c:v>5.7406050036661327E-3</c:v>
                </c:pt>
                <c:pt idx="495">
                  <c:v>5.9355800040066242E-3</c:v>
                </c:pt>
                <c:pt idx="496">
                  <c:v>7.2815099993022159E-3</c:v>
                </c:pt>
                <c:pt idx="497">
                  <c:v>-9.2089399986434728E-3</c:v>
                </c:pt>
                <c:pt idx="498">
                  <c:v>3.8415150047512725E-3</c:v>
                </c:pt>
                <c:pt idx="502">
                  <c:v>-1.4923670001735445E-2</c:v>
                </c:pt>
                <c:pt idx="503">
                  <c:v>7.9822650004643947E-3</c:v>
                </c:pt>
                <c:pt idx="513">
                  <c:v>-1.8005149999225978E-2</c:v>
                </c:pt>
                <c:pt idx="514">
                  <c:v>-1.1005150001437869E-2</c:v>
                </c:pt>
                <c:pt idx="518">
                  <c:v>8.9146800019079819E-3</c:v>
                </c:pt>
                <c:pt idx="519">
                  <c:v>1.1014679999789223E-2</c:v>
                </c:pt>
                <c:pt idx="522">
                  <c:v>4.6696600038558245E-3</c:v>
                </c:pt>
                <c:pt idx="526">
                  <c:v>-1.084909999917727E-3</c:v>
                </c:pt>
                <c:pt idx="527">
                  <c:v>2.1478550042957067E-3</c:v>
                </c:pt>
                <c:pt idx="528">
                  <c:v>1.2342830006673466E-2</c:v>
                </c:pt>
                <c:pt idx="529">
                  <c:v>8.7705699988873675E-3</c:v>
                </c:pt>
                <c:pt idx="530">
                  <c:v>1.0506449994863942E-2</c:v>
                </c:pt>
                <c:pt idx="532">
                  <c:v>-2.8658099981839769E-3</c:v>
                </c:pt>
                <c:pt idx="533">
                  <c:v>3.4341899954597466E-3</c:v>
                </c:pt>
                <c:pt idx="534">
                  <c:v>8.2341899978928268E-3</c:v>
                </c:pt>
                <c:pt idx="535">
                  <c:v>1.0016000000177883E-2</c:v>
                </c:pt>
                <c:pt idx="536">
                  <c:v>1.0645150003256276E-2</c:v>
                </c:pt>
                <c:pt idx="537">
                  <c:v>3.3183199993800372E-3</c:v>
                </c:pt>
                <c:pt idx="538">
                  <c:v>6.1262800008989871E-3</c:v>
                </c:pt>
                <c:pt idx="539">
                  <c:v>3.5080900051980279E-3</c:v>
                </c:pt>
                <c:pt idx="540">
                  <c:v>7.2080899990396574E-3</c:v>
                </c:pt>
                <c:pt idx="541">
                  <c:v>3.1999500060919672E-3</c:v>
                </c:pt>
                <c:pt idx="542">
                  <c:v>-1.2080950000381563E-2</c:v>
                </c:pt>
                <c:pt idx="543">
                  <c:v>1.8190499977208674E-3</c:v>
                </c:pt>
                <c:pt idx="544">
                  <c:v>8.7190499980351888E-3</c:v>
                </c:pt>
                <c:pt idx="545">
                  <c:v>1.0119049999048002E-2</c:v>
                </c:pt>
                <c:pt idx="546">
                  <c:v>6.8008599992026575E-3</c:v>
                </c:pt>
                <c:pt idx="551">
                  <c:v>3.9653900021221489E-3</c:v>
                </c:pt>
                <c:pt idx="556">
                  <c:v>9.0497499986668117E-3</c:v>
                </c:pt>
                <c:pt idx="559">
                  <c:v>5.6588000006740913E-3</c:v>
                </c:pt>
                <c:pt idx="560">
                  <c:v>1.5047299966681749E-3</c:v>
                </c:pt>
                <c:pt idx="561">
                  <c:v>-1.6318299967679195E-3</c:v>
                </c:pt>
                <c:pt idx="566">
                  <c:v>1.9341100050951354E-3</c:v>
                </c:pt>
                <c:pt idx="568">
                  <c:v>5.7895900026778691E-3</c:v>
                </c:pt>
                <c:pt idx="570">
                  <c:v>9.8471200035419315E-3</c:v>
                </c:pt>
                <c:pt idx="571">
                  <c:v>6.9116500017116778E-3</c:v>
                </c:pt>
                <c:pt idx="572">
                  <c:v>2.0911649997287896E-2</c:v>
                </c:pt>
                <c:pt idx="573">
                  <c:v>4.0993460002937354E-2</c:v>
                </c:pt>
                <c:pt idx="574">
                  <c:v>-6.4151799961109646E-3</c:v>
                </c:pt>
                <c:pt idx="575">
                  <c:v>-3.3333699975628406E-3</c:v>
                </c:pt>
                <c:pt idx="580">
                  <c:v>7.7691800033790059E-3</c:v>
                </c:pt>
                <c:pt idx="594">
                  <c:v>8.1948799997917376E-3</c:v>
                </c:pt>
                <c:pt idx="596">
                  <c:v>2.4493380005878862E-2</c:v>
                </c:pt>
                <c:pt idx="598">
                  <c:v>9.855999996943865E-3</c:v>
                </c:pt>
                <c:pt idx="600">
                  <c:v>9.873919996607583E-3</c:v>
                </c:pt>
                <c:pt idx="610">
                  <c:v>1.5929060005873907E-2</c:v>
                </c:pt>
                <c:pt idx="611">
                  <c:v>9.9369500021566637E-3</c:v>
                </c:pt>
                <c:pt idx="616">
                  <c:v>1.3631090005219448E-2</c:v>
                </c:pt>
                <c:pt idx="619">
                  <c:v>4.0755200025159866E-3</c:v>
                </c:pt>
                <c:pt idx="660">
                  <c:v>1.6256850001809653E-2</c:v>
                </c:pt>
                <c:pt idx="662">
                  <c:v>1.3966399994387757E-2</c:v>
                </c:pt>
                <c:pt idx="664">
                  <c:v>1.4696189995447639E-2</c:v>
                </c:pt>
                <c:pt idx="665">
                  <c:v>1.1846645007608458E-2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651-4275-B668-5362945081C0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plus>
            <c:minus>
              <c:numRef>
                <c:f>'Active 1'!$D$21:$D$976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1'!$J$21:$J$976</c:f>
              <c:numCache>
                <c:formatCode>General</c:formatCode>
                <c:ptCount val="956"/>
                <c:pt idx="45">
                  <c:v>-3.5521220001101028E-2</c:v>
                </c:pt>
                <c:pt idx="103">
                  <c:v>-3.4254300000611693E-2</c:v>
                </c:pt>
                <c:pt idx="112">
                  <c:v>-2.7013869999791496E-2</c:v>
                </c:pt>
                <c:pt idx="127">
                  <c:v>-3.2355429997551255E-2</c:v>
                </c:pt>
                <c:pt idx="140">
                  <c:v>-2.777308999793604E-2</c:v>
                </c:pt>
                <c:pt idx="141">
                  <c:v>-2.7972180003416725E-2</c:v>
                </c:pt>
                <c:pt idx="150">
                  <c:v>-2.5586750001821201E-2</c:v>
                </c:pt>
                <c:pt idx="157">
                  <c:v>-2.2000274999300018E-2</c:v>
                </c:pt>
                <c:pt idx="158">
                  <c:v>-2.3418465003487654E-2</c:v>
                </c:pt>
                <c:pt idx="159">
                  <c:v>-2.6503659995796625E-2</c:v>
                </c:pt>
                <c:pt idx="161">
                  <c:v>-2.1112299997184891E-2</c:v>
                </c:pt>
                <c:pt idx="163">
                  <c:v>-1.9006365000677761E-2</c:v>
                </c:pt>
                <c:pt idx="164">
                  <c:v>-1.9488675003231037E-2</c:v>
                </c:pt>
                <c:pt idx="165">
                  <c:v>-2.3501839998061769E-2</c:v>
                </c:pt>
                <c:pt idx="167">
                  <c:v>-2.305476999754319E-2</c:v>
                </c:pt>
                <c:pt idx="168">
                  <c:v>-2.2088830002758186E-2</c:v>
                </c:pt>
                <c:pt idx="169">
                  <c:v>-1.7293855002208147E-2</c:v>
                </c:pt>
                <c:pt idx="174">
                  <c:v>-1.8704469999647699E-2</c:v>
                </c:pt>
                <c:pt idx="175">
                  <c:v>-1.8879139999626204E-2</c:v>
                </c:pt>
                <c:pt idx="177">
                  <c:v>-1.793321000150172E-2</c:v>
                </c:pt>
                <c:pt idx="178">
                  <c:v>-1.6139940002176445E-2</c:v>
                </c:pt>
                <c:pt idx="181">
                  <c:v>-1.6398394996940624E-2</c:v>
                </c:pt>
                <c:pt idx="183">
                  <c:v>-1.5965630002028774E-2</c:v>
                </c:pt>
                <c:pt idx="184">
                  <c:v>-1.5026635002868716E-2</c:v>
                </c:pt>
                <c:pt idx="187">
                  <c:v>-1.5775679996295366E-2</c:v>
                </c:pt>
                <c:pt idx="198">
                  <c:v>-3.9231955001014285E-2</c:v>
                </c:pt>
                <c:pt idx="202">
                  <c:v>-3.7691049998102244E-2</c:v>
                </c:pt>
                <c:pt idx="209">
                  <c:v>-1.2393524993967731E-2</c:v>
                </c:pt>
                <c:pt idx="210">
                  <c:v>-3.1078949992661364E-2</c:v>
                </c:pt>
                <c:pt idx="215">
                  <c:v>-3.1240520002029371E-2</c:v>
                </c:pt>
                <c:pt idx="223">
                  <c:v>-4.2711870002676733E-2</c:v>
                </c:pt>
                <c:pt idx="229">
                  <c:v>-1.1654749992885627E-2</c:v>
                </c:pt>
                <c:pt idx="232">
                  <c:v>-1.4282080002885778E-2</c:v>
                </c:pt>
                <c:pt idx="233">
                  <c:v>-1.085128999693552E-2</c:v>
                </c:pt>
                <c:pt idx="234">
                  <c:v>-1.0651289994711988E-2</c:v>
                </c:pt>
                <c:pt idx="237">
                  <c:v>-1.7326899978797883E-3</c:v>
                </c:pt>
                <c:pt idx="243">
                  <c:v>-1.099681000050623E-2</c:v>
                </c:pt>
                <c:pt idx="248">
                  <c:v>-3.4872600008384325E-3</c:v>
                </c:pt>
                <c:pt idx="250">
                  <c:v>-1.179539999429835E-2</c:v>
                </c:pt>
                <c:pt idx="262">
                  <c:v>-9.6216549936798401E-3</c:v>
                </c:pt>
                <c:pt idx="263">
                  <c:v>-6.55180500325514E-3</c:v>
                </c:pt>
                <c:pt idx="264">
                  <c:v>-6.0359249982866459E-3</c:v>
                </c:pt>
                <c:pt idx="265">
                  <c:v>-5.9659249964170158E-3</c:v>
                </c:pt>
                <c:pt idx="266">
                  <c:v>-5.6159249943448231E-3</c:v>
                </c:pt>
                <c:pt idx="267">
                  <c:v>-5.5259249929804355E-3</c:v>
                </c:pt>
                <c:pt idx="268">
                  <c:v>-7.5750200048787519E-3</c:v>
                </c:pt>
                <c:pt idx="269">
                  <c:v>-6.1800449984730221E-3</c:v>
                </c:pt>
                <c:pt idx="270">
                  <c:v>-7.0850699994480237E-3</c:v>
                </c:pt>
                <c:pt idx="271">
                  <c:v>-7.6290899960440584E-3</c:v>
                </c:pt>
                <c:pt idx="272">
                  <c:v>-8.1391399944550358E-3</c:v>
                </c:pt>
                <c:pt idx="273">
                  <c:v>-4.5881850019213744E-3</c:v>
                </c:pt>
                <c:pt idx="274">
                  <c:v>-6.0982350041740574E-3</c:v>
                </c:pt>
                <c:pt idx="275">
                  <c:v>-8.3050300017930567E-3</c:v>
                </c:pt>
                <c:pt idx="276">
                  <c:v>-9.3046199981472455E-3</c:v>
                </c:pt>
                <c:pt idx="281">
                  <c:v>-5.5606649984838441E-3</c:v>
                </c:pt>
                <c:pt idx="282">
                  <c:v>-5.3656899981433526E-3</c:v>
                </c:pt>
                <c:pt idx="289">
                  <c:v>-3.1325149975600652E-3</c:v>
                </c:pt>
                <c:pt idx="293">
                  <c:v>-4.5445400028256699E-3</c:v>
                </c:pt>
                <c:pt idx="294">
                  <c:v>-6.5708700058166869E-3</c:v>
                </c:pt>
                <c:pt idx="296">
                  <c:v>-4.1531800015945919E-3</c:v>
                </c:pt>
                <c:pt idx="298">
                  <c:v>-4.4833299980382435E-3</c:v>
                </c:pt>
                <c:pt idx="299">
                  <c:v>-7.3254399976576678E-3</c:v>
                </c:pt>
                <c:pt idx="300">
                  <c:v>-6.1254399988683872E-3</c:v>
                </c:pt>
                <c:pt idx="301">
                  <c:v>-5.825439999171067E-3</c:v>
                </c:pt>
                <c:pt idx="302">
                  <c:v>-4.196494999632705E-3</c:v>
                </c:pt>
                <c:pt idx="303">
                  <c:v>-4.8015199936344288E-3</c:v>
                </c:pt>
                <c:pt idx="304">
                  <c:v>-3.8505650009028614E-3</c:v>
                </c:pt>
                <c:pt idx="305">
                  <c:v>-4.8606150012346916E-3</c:v>
                </c:pt>
                <c:pt idx="308">
                  <c:v>-2.9567949968622997E-3</c:v>
                </c:pt>
                <c:pt idx="313">
                  <c:v>-2.612429998407606E-3</c:v>
                </c:pt>
                <c:pt idx="314">
                  <c:v>3.92847500188509E-3</c:v>
                </c:pt>
                <c:pt idx="317">
                  <c:v>-1.9515149979270063E-3</c:v>
                </c:pt>
                <c:pt idx="319">
                  <c:v>-3.4136999965994619E-3</c:v>
                </c:pt>
                <c:pt idx="320">
                  <c:v>-3.567769999790471E-3</c:v>
                </c:pt>
                <c:pt idx="321">
                  <c:v>-1.6872795000381302E-2</c:v>
                </c:pt>
                <c:pt idx="322">
                  <c:v>-1.7727950034895912E-3</c:v>
                </c:pt>
                <c:pt idx="325">
                  <c:v>-3.4958050018758513E-3</c:v>
                </c:pt>
                <c:pt idx="326">
                  <c:v>-4.1448499978287145E-3</c:v>
                </c:pt>
                <c:pt idx="328">
                  <c:v>-3.1058550011948682E-3</c:v>
                </c:pt>
                <c:pt idx="329">
                  <c:v>-3.880320000462234E-3</c:v>
                </c:pt>
                <c:pt idx="330">
                  <c:v>-2.156695001758635E-3</c:v>
                </c:pt>
                <c:pt idx="331">
                  <c:v>-1.3060100027360022E-3</c:v>
                </c:pt>
                <c:pt idx="334">
                  <c:v>-2.6125100048375316E-3</c:v>
                </c:pt>
                <c:pt idx="335">
                  <c:v>-6.1251000443007797E-4</c:v>
                </c:pt>
                <c:pt idx="336">
                  <c:v>3.8748999941162765E-4</c:v>
                </c:pt>
                <c:pt idx="338">
                  <c:v>-2.8254700009711087E-3</c:v>
                </c:pt>
                <c:pt idx="340">
                  <c:v>-2.7795399946626276E-3</c:v>
                </c:pt>
                <c:pt idx="341">
                  <c:v>-2.3795399974915199E-3</c:v>
                </c:pt>
                <c:pt idx="342">
                  <c:v>-2.9235600013635121E-3</c:v>
                </c:pt>
                <c:pt idx="344">
                  <c:v>-7.8456499613821507E-4</c:v>
                </c:pt>
                <c:pt idx="345">
                  <c:v>-3.0456500098807737E-4</c:v>
                </c:pt>
                <c:pt idx="346">
                  <c:v>-2.0115999941481277E-3</c:v>
                </c:pt>
                <c:pt idx="347">
                  <c:v>-1.6115999969770201E-3</c:v>
                </c:pt>
                <c:pt idx="348">
                  <c:v>-1.3115999972796999E-3</c:v>
                </c:pt>
                <c:pt idx="349">
                  <c:v>-1.6121000007842667E-3</c:v>
                </c:pt>
                <c:pt idx="351">
                  <c:v>-8.0000000161817297E-4</c:v>
                </c:pt>
                <c:pt idx="356">
                  <c:v>-1.317279995419085E-3</c:v>
                </c:pt>
                <c:pt idx="357">
                  <c:v>-6.1727999855065718E-4</c:v>
                </c:pt>
                <c:pt idx="359">
                  <c:v>-4.7020999772939831E-4</c:v>
                </c:pt>
                <c:pt idx="360">
                  <c:v>1.1232649994781241E-3</c:v>
                </c:pt>
                <c:pt idx="361">
                  <c:v>9.6639996627345681E-5</c:v>
                </c:pt>
                <c:pt idx="362">
                  <c:v>1.9664000137709081E-4</c:v>
                </c:pt>
                <c:pt idx="363">
                  <c:v>-1.1127000470878556E-4</c:v>
                </c:pt>
                <c:pt idx="370">
                  <c:v>-2.9896199994254857E-3</c:v>
                </c:pt>
                <c:pt idx="371">
                  <c:v>-2.2896199952811003E-3</c:v>
                </c:pt>
                <c:pt idx="372">
                  <c:v>1.3901249985792674E-3</c:v>
                </c:pt>
                <c:pt idx="373">
                  <c:v>4.6952500269981101E-4</c:v>
                </c:pt>
                <c:pt idx="376">
                  <c:v>-1.9403199985390529E-3</c:v>
                </c:pt>
                <c:pt idx="378">
                  <c:v>6.6510399992694147E-3</c:v>
                </c:pt>
                <c:pt idx="397">
                  <c:v>6.0511900010169484E-3</c:v>
                </c:pt>
                <c:pt idx="402">
                  <c:v>-7.2393000300507993E-4</c:v>
                </c:pt>
                <c:pt idx="403">
                  <c:v>1.7104500147979707E-4</c:v>
                </c:pt>
                <c:pt idx="404">
                  <c:v>2.8308449982432649E-3</c:v>
                </c:pt>
                <c:pt idx="405">
                  <c:v>2.2602500393986702E-4</c:v>
                </c:pt>
                <c:pt idx="411">
                  <c:v>-4.107460001250729E-3</c:v>
                </c:pt>
                <c:pt idx="412">
                  <c:v>-4.5684650031034835E-3</c:v>
                </c:pt>
                <c:pt idx="413">
                  <c:v>-2.7175100040039979E-3</c:v>
                </c:pt>
                <c:pt idx="414">
                  <c:v>1.2183699946035631E-3</c:v>
                </c:pt>
                <c:pt idx="415">
                  <c:v>8.0520500341663137E-4</c:v>
                </c:pt>
                <c:pt idx="416">
                  <c:v>-1.5538900042884052E-3</c:v>
                </c:pt>
                <c:pt idx="417">
                  <c:v>5.9706500178435817E-4</c:v>
                </c:pt>
                <c:pt idx="418">
                  <c:v>-1.8620299961185083E-3</c:v>
                </c:pt>
                <c:pt idx="420">
                  <c:v>1.1475499923108146E-4</c:v>
                </c:pt>
                <c:pt idx="421">
                  <c:v>-1.3902700011385605E-3</c:v>
                </c:pt>
                <c:pt idx="425">
                  <c:v>5.2297399961389601E-3</c:v>
                </c:pt>
                <c:pt idx="430">
                  <c:v>-4.5736449974356219E-3</c:v>
                </c:pt>
                <c:pt idx="431">
                  <c:v>-5.5176649984787218E-3</c:v>
                </c:pt>
                <c:pt idx="432">
                  <c:v>-1.049999991664663E-4</c:v>
                </c:pt>
                <c:pt idx="437">
                  <c:v>-2.0495200005825609E-3</c:v>
                </c:pt>
                <c:pt idx="438">
                  <c:v>-3.2677100025466643E-3</c:v>
                </c:pt>
                <c:pt idx="439">
                  <c:v>-1.6727350011933595E-3</c:v>
                </c:pt>
                <c:pt idx="454">
                  <c:v>-4.3656600028043613E-3</c:v>
                </c:pt>
                <c:pt idx="455">
                  <c:v>-6.7706850022659637E-3</c:v>
                </c:pt>
                <c:pt idx="456">
                  <c:v>-4.9147049940074794E-3</c:v>
                </c:pt>
                <c:pt idx="458">
                  <c:v>-6.087465000746306E-3</c:v>
                </c:pt>
                <c:pt idx="460">
                  <c:v>-1.3171800019335933E-3</c:v>
                </c:pt>
                <c:pt idx="492">
                  <c:v>-2.6002999948104843E-3</c:v>
                </c:pt>
                <c:pt idx="511">
                  <c:v>3.7712250050390139E-3</c:v>
                </c:pt>
                <c:pt idx="512">
                  <c:v>-6.7832000058842823E-4</c:v>
                </c:pt>
                <c:pt idx="515">
                  <c:v>3.4869399969466031E-3</c:v>
                </c:pt>
                <c:pt idx="516">
                  <c:v>4.8869399979594164E-3</c:v>
                </c:pt>
                <c:pt idx="517">
                  <c:v>4.9869400027091615E-3</c:v>
                </c:pt>
                <c:pt idx="520">
                  <c:v>3.4337800025241449E-3</c:v>
                </c:pt>
                <c:pt idx="521">
                  <c:v>4.2337800041423179E-3</c:v>
                </c:pt>
                <c:pt idx="523">
                  <c:v>3.7433300021803007E-3</c:v>
                </c:pt>
                <c:pt idx="524">
                  <c:v>4.343330001574941E-3</c:v>
                </c:pt>
                <c:pt idx="525">
                  <c:v>7.5251400048728101E-3</c:v>
                </c:pt>
                <c:pt idx="531">
                  <c:v>7.3932850064011291E-3</c:v>
                </c:pt>
                <c:pt idx="547">
                  <c:v>4.1367400044691749E-3</c:v>
                </c:pt>
                <c:pt idx="548">
                  <c:v>3.9644800053793006E-3</c:v>
                </c:pt>
                <c:pt idx="549">
                  <c:v>6.6281000035814941E-3</c:v>
                </c:pt>
                <c:pt idx="550">
                  <c:v>8.9281000036862679E-3</c:v>
                </c:pt>
                <c:pt idx="552">
                  <c:v>3.70126999769127E-3</c:v>
                </c:pt>
                <c:pt idx="553">
                  <c:v>4.5012699993094429E-3</c:v>
                </c:pt>
                <c:pt idx="554">
                  <c:v>4.95657000283245E-3</c:v>
                </c:pt>
                <c:pt idx="555">
                  <c:v>6.6974749934161082E-3</c:v>
                </c:pt>
                <c:pt idx="557">
                  <c:v>6.0705549985868856E-3</c:v>
                </c:pt>
                <c:pt idx="558">
                  <c:v>6.5705550005077384E-3</c:v>
                </c:pt>
                <c:pt idx="562">
                  <c:v>5.6140999950002879E-3</c:v>
                </c:pt>
                <c:pt idx="563">
                  <c:v>4.0090750044328161E-3</c:v>
                </c:pt>
                <c:pt idx="564">
                  <c:v>-4.7634999646106735E-4</c:v>
                </c:pt>
                <c:pt idx="565">
                  <c:v>-1.3668000028701499E-3</c:v>
                </c:pt>
                <c:pt idx="567">
                  <c:v>-2.1040999854449183E-4</c:v>
                </c:pt>
                <c:pt idx="578">
                  <c:v>9.090985004149843E-3</c:v>
                </c:pt>
                <c:pt idx="579">
                  <c:v>8.2896300009451807E-3</c:v>
                </c:pt>
                <c:pt idx="581">
                  <c:v>6.1612700010300614E-3</c:v>
                </c:pt>
                <c:pt idx="590">
                  <c:v>8.3085200021741912E-3</c:v>
                </c:pt>
                <c:pt idx="591">
                  <c:v>9.9821900003007613E-3</c:v>
                </c:pt>
                <c:pt idx="592">
                  <c:v>1.1714954998751637E-2</c:v>
                </c:pt>
                <c:pt idx="593">
                  <c:v>1.2601789996551815E-2</c:v>
                </c:pt>
                <c:pt idx="599">
                  <c:v>6.5770100045483559E-3</c:v>
                </c:pt>
                <c:pt idx="609">
                  <c:v>1.2319055000261869E-2</c:v>
                </c:pt>
                <c:pt idx="615">
                  <c:v>1.1619810000411235E-2</c:v>
                </c:pt>
                <c:pt idx="617">
                  <c:v>1.0510489999433048E-2</c:v>
                </c:pt>
                <c:pt idx="621">
                  <c:v>1.4335525003843941E-2</c:v>
                </c:pt>
                <c:pt idx="631">
                  <c:v>1.4837919996352866E-2</c:v>
                </c:pt>
                <c:pt idx="632">
                  <c:v>1.5919229997962248E-2</c:v>
                </c:pt>
                <c:pt idx="635">
                  <c:v>1.2674710000283085E-2</c:v>
                </c:pt>
                <c:pt idx="636">
                  <c:v>1.6415615005826112E-2</c:v>
                </c:pt>
                <c:pt idx="645">
                  <c:v>1.3977260001411196E-2</c:v>
                </c:pt>
                <c:pt idx="647">
                  <c:v>1.2569120000989642E-2</c:v>
                </c:pt>
                <c:pt idx="648">
                  <c:v>1.841002500441391E-2</c:v>
                </c:pt>
                <c:pt idx="649">
                  <c:v>1.7081785001209937E-2</c:v>
                </c:pt>
                <c:pt idx="650">
                  <c:v>1.4114550001977477E-2</c:v>
                </c:pt>
                <c:pt idx="655">
                  <c:v>1.7675695002253633E-2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651-4275-B668-5362945081C0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plus>
            <c:minus>
              <c:numRef>
                <c:f>'Active 1'!$D$21:$D$976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1'!$K$21:$K$976</c:f>
              <c:numCache>
                <c:formatCode>General</c:formatCode>
                <c:ptCount val="956"/>
                <c:pt idx="137">
                  <c:v>-2.6273479998053517E-2</c:v>
                </c:pt>
                <c:pt idx="337">
                  <c:v>-3.1854699991527013E-3</c:v>
                </c:pt>
                <c:pt idx="339">
                  <c:v>-4.1295399933005683E-3</c:v>
                </c:pt>
                <c:pt idx="343">
                  <c:v>2.2916440000699367E-2</c:v>
                </c:pt>
                <c:pt idx="499">
                  <c:v>3.5682000452652574E-4</c:v>
                </c:pt>
                <c:pt idx="500">
                  <c:v>2.2395400010282174E-3</c:v>
                </c:pt>
                <c:pt idx="501">
                  <c:v>-1.9968399938079529E-3</c:v>
                </c:pt>
                <c:pt idx="504">
                  <c:v>-3.6917999386787415E-4</c:v>
                </c:pt>
                <c:pt idx="505">
                  <c:v>6.7717249985435046E-3</c:v>
                </c:pt>
                <c:pt idx="506">
                  <c:v>3.866700004437007E-3</c:v>
                </c:pt>
                <c:pt idx="507">
                  <c:v>1.1226799979340285E-3</c:v>
                </c:pt>
                <c:pt idx="508">
                  <c:v>5.2126299997325987E-3</c:v>
                </c:pt>
                <c:pt idx="509">
                  <c:v>5.10760500037577E-3</c:v>
                </c:pt>
                <c:pt idx="510">
                  <c:v>6.6635850016609766E-3</c:v>
                </c:pt>
                <c:pt idx="569">
                  <c:v>6.955759999982547E-3</c:v>
                </c:pt>
                <c:pt idx="576">
                  <c:v>7.8482600001734681E-3</c:v>
                </c:pt>
                <c:pt idx="577">
                  <c:v>8.4687700000358745E-3</c:v>
                </c:pt>
                <c:pt idx="582">
                  <c:v>1.0013135004555807E-2</c:v>
                </c:pt>
                <c:pt idx="583">
                  <c:v>1.0513134999200702E-2</c:v>
                </c:pt>
                <c:pt idx="584">
                  <c:v>7.6076099940109998E-3</c:v>
                </c:pt>
                <c:pt idx="585">
                  <c:v>8.6076099978527054E-3</c:v>
                </c:pt>
                <c:pt idx="586">
                  <c:v>9.4944450029288419E-3</c:v>
                </c:pt>
                <c:pt idx="587">
                  <c:v>7.3403749993303791E-3</c:v>
                </c:pt>
                <c:pt idx="588">
                  <c:v>7.7403750037774444E-3</c:v>
                </c:pt>
                <c:pt idx="589">
                  <c:v>9.9681150022661313E-3</c:v>
                </c:pt>
                <c:pt idx="595">
                  <c:v>1.0505635000299662E-2</c:v>
                </c:pt>
                <c:pt idx="597">
                  <c:v>1.0138810001080856E-2</c:v>
                </c:pt>
                <c:pt idx="601">
                  <c:v>1.0443769999255892E-2</c:v>
                </c:pt>
                <c:pt idx="602">
                  <c:v>1.1100454998086207E-2</c:v>
                </c:pt>
                <c:pt idx="603">
                  <c:v>1.2128194997785613E-2</c:v>
                </c:pt>
                <c:pt idx="604">
                  <c:v>1.141000500501832E-2</c:v>
                </c:pt>
                <c:pt idx="605">
                  <c:v>1.0484379999979865E-2</c:v>
                </c:pt>
                <c:pt idx="606">
                  <c:v>1.1196340004971717E-2</c:v>
                </c:pt>
                <c:pt idx="607">
                  <c:v>1.2313325001741759E-2</c:v>
                </c:pt>
                <c:pt idx="608">
                  <c:v>1.2383175002469216E-2</c:v>
                </c:pt>
                <c:pt idx="612">
                  <c:v>1.285939499939559E-2</c:v>
                </c:pt>
                <c:pt idx="613">
                  <c:v>1.1446230004366953E-2</c:v>
                </c:pt>
                <c:pt idx="614">
                  <c:v>1.1524219997227192E-2</c:v>
                </c:pt>
                <c:pt idx="618">
                  <c:v>1.2656419996346813E-2</c:v>
                </c:pt>
                <c:pt idx="620">
                  <c:v>9.859190002316609E-3</c:v>
                </c:pt>
                <c:pt idx="622">
                  <c:v>1.5119885007152334E-2</c:v>
                </c:pt>
                <c:pt idx="623">
                  <c:v>1.3870839997252915E-2</c:v>
                </c:pt>
                <c:pt idx="624">
                  <c:v>1.374260000011418E-2</c:v>
                </c:pt>
                <c:pt idx="625">
                  <c:v>1.359355500608217E-2</c:v>
                </c:pt>
                <c:pt idx="626">
                  <c:v>1.2234460002218839E-2</c:v>
                </c:pt>
                <c:pt idx="627">
                  <c:v>1.2352149999060202E-2</c:v>
                </c:pt>
                <c:pt idx="628">
                  <c:v>1.3581030005298089E-2</c:v>
                </c:pt>
                <c:pt idx="629">
                  <c:v>1.2054700004227925E-2</c:v>
                </c:pt>
                <c:pt idx="630">
                  <c:v>1.3082440003927331E-2</c:v>
                </c:pt>
                <c:pt idx="633">
                  <c:v>1.4858780006761663E-2</c:v>
                </c:pt>
                <c:pt idx="634">
                  <c:v>1.5458780006156303E-2</c:v>
                </c:pt>
                <c:pt idx="637">
                  <c:v>1.2792400004400406E-2</c:v>
                </c:pt>
                <c:pt idx="638">
                  <c:v>1.2088784998923074E-2</c:v>
                </c:pt>
                <c:pt idx="639">
                  <c:v>1.4216524999937974E-2</c:v>
                </c:pt>
                <c:pt idx="640">
                  <c:v>1.4226074999896809E-2</c:v>
                </c:pt>
                <c:pt idx="641">
                  <c:v>1.5259970001352485E-2</c:v>
                </c:pt>
                <c:pt idx="642">
                  <c:v>1.5559970001049805E-2</c:v>
                </c:pt>
                <c:pt idx="643">
                  <c:v>1.6059969995694701E-2</c:v>
                </c:pt>
                <c:pt idx="644">
                  <c:v>1.6908614998101257E-2</c:v>
                </c:pt>
                <c:pt idx="646">
                  <c:v>1.4713140000822023E-2</c:v>
                </c:pt>
                <c:pt idx="651">
                  <c:v>1.47331500047585E-2</c:v>
                </c:pt>
                <c:pt idx="652">
                  <c:v>1.6219985001953319E-2</c:v>
                </c:pt>
                <c:pt idx="653">
                  <c:v>1.3869759997760411E-2</c:v>
                </c:pt>
                <c:pt idx="654">
                  <c:v>1.4515689996187575E-2</c:v>
                </c:pt>
                <c:pt idx="656">
                  <c:v>1.5171580002061091E-2</c:v>
                </c:pt>
                <c:pt idx="657">
                  <c:v>1.5001870000560302E-2</c:v>
                </c:pt>
                <c:pt idx="658">
                  <c:v>1.6996845006360672E-2</c:v>
                </c:pt>
                <c:pt idx="659">
                  <c:v>1.6465489999973215E-2</c:v>
                </c:pt>
                <c:pt idx="661">
                  <c:v>1.6256850001809653E-2</c:v>
                </c:pt>
                <c:pt idx="663">
                  <c:v>1.3966399994387757E-2</c:v>
                </c:pt>
                <c:pt idx="666">
                  <c:v>1.7663270002231002E-2</c:v>
                </c:pt>
                <c:pt idx="667">
                  <c:v>1.6700559994205832E-2</c:v>
                </c:pt>
                <c:pt idx="668">
                  <c:v>1.7076279997127131E-2</c:v>
                </c:pt>
                <c:pt idx="669">
                  <c:v>1.5823350004211534E-2</c:v>
                </c:pt>
                <c:pt idx="670">
                  <c:v>1.6456115001346916E-2</c:v>
                </c:pt>
                <c:pt idx="671">
                  <c:v>1.5751089995319489E-2</c:v>
                </c:pt>
                <c:pt idx="672">
                  <c:v>1.7747475001669955E-2</c:v>
                </c:pt>
                <c:pt idx="673">
                  <c:v>1.8683355003304314E-2</c:v>
                </c:pt>
                <c:pt idx="674">
                  <c:v>1.6853410001203883E-2</c:v>
                </c:pt>
                <c:pt idx="675">
                  <c:v>1.632681000046432E-2</c:v>
                </c:pt>
                <c:pt idx="676">
                  <c:v>1.6088520002085716E-2</c:v>
                </c:pt>
                <c:pt idx="677">
                  <c:v>1.7178469999635126E-2</c:v>
                </c:pt>
                <c:pt idx="678">
                  <c:v>1.9578175000788178E-2</c:v>
                </c:pt>
                <c:pt idx="679">
                  <c:v>1.8201619997853413E-2</c:v>
                </c:pt>
                <c:pt idx="680">
                  <c:v>1.6151370000443421E-2</c:v>
                </c:pt>
                <c:pt idx="681">
                  <c:v>1.7212990002008155E-2</c:v>
                </c:pt>
                <c:pt idx="682">
                  <c:v>1.8010514999332372E-2</c:v>
                </c:pt>
                <c:pt idx="683">
                  <c:v>2.3404990002745762E-2</c:v>
                </c:pt>
                <c:pt idx="684">
                  <c:v>1.5447805002622772E-2</c:v>
                </c:pt>
                <c:pt idx="685">
                  <c:v>2.1255790001305286E-2</c:v>
                </c:pt>
                <c:pt idx="686">
                  <c:v>1.9493219995638356E-2</c:v>
                </c:pt>
                <c:pt idx="687">
                  <c:v>2.0050610000907909E-2</c:v>
                </c:pt>
                <c:pt idx="688">
                  <c:v>2.1603114997560624E-2</c:v>
                </c:pt>
                <c:pt idx="689">
                  <c:v>1.8111190038325731E-2</c:v>
                </c:pt>
                <c:pt idx="690">
                  <c:v>2.219702499860432E-2</c:v>
                </c:pt>
                <c:pt idx="691">
                  <c:v>2.2252504997595679E-2</c:v>
                </c:pt>
                <c:pt idx="692">
                  <c:v>2.343686499807518E-2</c:v>
                </c:pt>
                <c:pt idx="693">
                  <c:v>3.1973385004675947E-2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651-4275-B668-5362945081C0}"/>
            </c:ext>
          </c:extLst>
        </c:ser>
        <c:ser>
          <c:idx val="2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plus>
            <c:minus>
              <c:numRef>
                <c:f>'Active 1'!$D$21:$D$976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1'!$L$21:$L$976</c:f>
              <c:numCache>
                <c:formatCode>General</c:formatCode>
                <c:ptCount val="9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651-4275-B668-5362945081C0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plus>
            <c:minus>
              <c:numRef>
                <c:f>'Active 1'!$D$21:$D$976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1'!$M$21:$M$976</c:f>
              <c:numCache>
                <c:formatCode>General</c:formatCode>
                <c:ptCount val="9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651-4275-B668-5362945081C0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plus>
            <c:minus>
              <c:numRef>
                <c:f>'Active 1'!$D$21:$D$976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1'!$N$21:$N$976</c:f>
              <c:numCache>
                <c:formatCode>General</c:formatCode>
                <c:ptCount val="9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651-4275-B668-5362945081C0}"/>
            </c:ext>
          </c:extLst>
        </c:ser>
        <c:ser>
          <c:idx val="7"/>
          <c:order val="7"/>
          <c:tx>
            <c:strRef>
              <c:f>'Active 1'!$AX$1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1'!$AW$2:$AW$112</c:f>
              <c:numCache>
                <c:formatCode>General</c:formatCode>
                <c:ptCount val="111"/>
                <c:pt idx="0">
                  <c:v>-70000</c:v>
                </c:pt>
                <c:pt idx="1">
                  <c:v>-69000</c:v>
                </c:pt>
                <c:pt idx="2">
                  <c:v>-68000</c:v>
                </c:pt>
                <c:pt idx="3">
                  <c:v>-67000</c:v>
                </c:pt>
                <c:pt idx="4">
                  <c:v>-66000</c:v>
                </c:pt>
                <c:pt idx="5">
                  <c:v>-65000</c:v>
                </c:pt>
                <c:pt idx="6">
                  <c:v>-64000</c:v>
                </c:pt>
                <c:pt idx="7">
                  <c:v>-63000</c:v>
                </c:pt>
                <c:pt idx="8">
                  <c:v>-62000</c:v>
                </c:pt>
                <c:pt idx="9">
                  <c:v>-61000</c:v>
                </c:pt>
                <c:pt idx="10">
                  <c:v>-60000</c:v>
                </c:pt>
                <c:pt idx="11">
                  <c:v>-59000</c:v>
                </c:pt>
                <c:pt idx="12">
                  <c:v>-58000</c:v>
                </c:pt>
                <c:pt idx="13">
                  <c:v>-57000</c:v>
                </c:pt>
                <c:pt idx="14">
                  <c:v>-56000</c:v>
                </c:pt>
                <c:pt idx="15">
                  <c:v>-55000</c:v>
                </c:pt>
                <c:pt idx="16">
                  <c:v>-54000</c:v>
                </c:pt>
                <c:pt idx="17">
                  <c:v>-53000</c:v>
                </c:pt>
                <c:pt idx="18">
                  <c:v>-52000</c:v>
                </c:pt>
                <c:pt idx="19">
                  <c:v>-51000</c:v>
                </c:pt>
                <c:pt idx="20">
                  <c:v>-50000</c:v>
                </c:pt>
                <c:pt idx="21">
                  <c:v>-49000</c:v>
                </c:pt>
                <c:pt idx="22">
                  <c:v>-48000</c:v>
                </c:pt>
                <c:pt idx="23">
                  <c:v>-47000</c:v>
                </c:pt>
                <c:pt idx="24">
                  <c:v>-46000</c:v>
                </c:pt>
                <c:pt idx="25">
                  <c:v>-45000</c:v>
                </c:pt>
                <c:pt idx="26">
                  <c:v>-44000</c:v>
                </c:pt>
                <c:pt idx="27">
                  <c:v>-43000</c:v>
                </c:pt>
                <c:pt idx="28">
                  <c:v>-42000</c:v>
                </c:pt>
                <c:pt idx="29">
                  <c:v>-41000</c:v>
                </c:pt>
                <c:pt idx="30">
                  <c:v>-40000</c:v>
                </c:pt>
                <c:pt idx="31">
                  <c:v>-39000</c:v>
                </c:pt>
                <c:pt idx="32">
                  <c:v>-38000</c:v>
                </c:pt>
                <c:pt idx="33">
                  <c:v>-37000</c:v>
                </c:pt>
                <c:pt idx="34">
                  <c:v>-36000</c:v>
                </c:pt>
                <c:pt idx="35">
                  <c:v>-35000</c:v>
                </c:pt>
                <c:pt idx="36">
                  <c:v>-34000</c:v>
                </c:pt>
                <c:pt idx="37">
                  <c:v>-33000</c:v>
                </c:pt>
                <c:pt idx="38">
                  <c:v>-32000</c:v>
                </c:pt>
                <c:pt idx="39">
                  <c:v>-31000</c:v>
                </c:pt>
                <c:pt idx="40">
                  <c:v>-30000</c:v>
                </c:pt>
                <c:pt idx="41">
                  <c:v>-29000</c:v>
                </c:pt>
                <c:pt idx="42">
                  <c:v>-28000</c:v>
                </c:pt>
                <c:pt idx="43">
                  <c:v>-27000</c:v>
                </c:pt>
                <c:pt idx="44">
                  <c:v>-26000</c:v>
                </c:pt>
                <c:pt idx="45">
                  <c:v>-25000</c:v>
                </c:pt>
                <c:pt idx="46">
                  <c:v>-24000</c:v>
                </c:pt>
                <c:pt idx="47">
                  <c:v>-23000</c:v>
                </c:pt>
                <c:pt idx="48">
                  <c:v>-22000</c:v>
                </c:pt>
                <c:pt idx="49">
                  <c:v>-21000</c:v>
                </c:pt>
                <c:pt idx="50">
                  <c:v>-20000</c:v>
                </c:pt>
                <c:pt idx="51">
                  <c:v>-19000</c:v>
                </c:pt>
                <c:pt idx="52">
                  <c:v>-18000</c:v>
                </c:pt>
                <c:pt idx="53">
                  <c:v>-17000</c:v>
                </c:pt>
                <c:pt idx="54">
                  <c:v>-16000</c:v>
                </c:pt>
                <c:pt idx="55">
                  <c:v>-15000</c:v>
                </c:pt>
                <c:pt idx="56">
                  <c:v>-14000</c:v>
                </c:pt>
                <c:pt idx="57">
                  <c:v>-13000</c:v>
                </c:pt>
                <c:pt idx="58">
                  <c:v>-12000</c:v>
                </c:pt>
                <c:pt idx="59">
                  <c:v>-11000</c:v>
                </c:pt>
                <c:pt idx="60">
                  <c:v>-10000</c:v>
                </c:pt>
                <c:pt idx="61">
                  <c:v>-9000</c:v>
                </c:pt>
                <c:pt idx="62">
                  <c:v>-8000</c:v>
                </c:pt>
                <c:pt idx="63">
                  <c:v>-7000</c:v>
                </c:pt>
                <c:pt idx="64">
                  <c:v>-6000</c:v>
                </c:pt>
                <c:pt idx="65">
                  <c:v>-5000</c:v>
                </c:pt>
                <c:pt idx="66">
                  <c:v>-4000</c:v>
                </c:pt>
                <c:pt idx="67">
                  <c:v>-3000</c:v>
                </c:pt>
                <c:pt idx="68">
                  <c:v>-2000</c:v>
                </c:pt>
                <c:pt idx="69">
                  <c:v>-1000</c:v>
                </c:pt>
                <c:pt idx="70">
                  <c:v>0</c:v>
                </c:pt>
                <c:pt idx="71">
                  <c:v>1000</c:v>
                </c:pt>
                <c:pt idx="72">
                  <c:v>2000</c:v>
                </c:pt>
                <c:pt idx="73">
                  <c:v>3000</c:v>
                </c:pt>
                <c:pt idx="74">
                  <c:v>4000</c:v>
                </c:pt>
                <c:pt idx="75">
                  <c:v>5000</c:v>
                </c:pt>
                <c:pt idx="76">
                  <c:v>6000</c:v>
                </c:pt>
                <c:pt idx="77">
                  <c:v>7000</c:v>
                </c:pt>
                <c:pt idx="78">
                  <c:v>8000</c:v>
                </c:pt>
                <c:pt idx="79">
                  <c:v>9000</c:v>
                </c:pt>
                <c:pt idx="80">
                  <c:v>10000</c:v>
                </c:pt>
                <c:pt idx="81">
                  <c:v>11000</c:v>
                </c:pt>
                <c:pt idx="82">
                  <c:v>12000</c:v>
                </c:pt>
                <c:pt idx="83">
                  <c:v>13000</c:v>
                </c:pt>
                <c:pt idx="84">
                  <c:v>14000</c:v>
                </c:pt>
                <c:pt idx="85">
                  <c:v>15000</c:v>
                </c:pt>
                <c:pt idx="86">
                  <c:v>16000</c:v>
                </c:pt>
                <c:pt idx="87">
                  <c:v>17000</c:v>
                </c:pt>
                <c:pt idx="88">
                  <c:v>18000</c:v>
                </c:pt>
                <c:pt idx="89">
                  <c:v>19000</c:v>
                </c:pt>
                <c:pt idx="90">
                  <c:v>20000</c:v>
                </c:pt>
                <c:pt idx="91">
                  <c:v>21000</c:v>
                </c:pt>
                <c:pt idx="92">
                  <c:v>22000</c:v>
                </c:pt>
                <c:pt idx="93">
                  <c:v>23000</c:v>
                </c:pt>
                <c:pt idx="94">
                  <c:v>24000</c:v>
                </c:pt>
                <c:pt idx="95">
                  <c:v>25000</c:v>
                </c:pt>
                <c:pt idx="96">
                  <c:v>26000</c:v>
                </c:pt>
                <c:pt idx="97">
                  <c:v>27000</c:v>
                </c:pt>
                <c:pt idx="98">
                  <c:v>28000</c:v>
                </c:pt>
                <c:pt idx="99">
                  <c:v>29000</c:v>
                </c:pt>
                <c:pt idx="100">
                  <c:v>30000</c:v>
                </c:pt>
                <c:pt idx="101">
                  <c:v>31000</c:v>
                </c:pt>
                <c:pt idx="102">
                  <c:v>32000</c:v>
                </c:pt>
                <c:pt idx="103">
                  <c:v>33000</c:v>
                </c:pt>
                <c:pt idx="104">
                  <c:v>34000</c:v>
                </c:pt>
                <c:pt idx="105">
                  <c:v>35000</c:v>
                </c:pt>
                <c:pt idx="106">
                  <c:v>36000</c:v>
                </c:pt>
                <c:pt idx="107">
                  <c:v>37000</c:v>
                </c:pt>
                <c:pt idx="108">
                  <c:v>38000</c:v>
                </c:pt>
                <c:pt idx="109">
                  <c:v>39000</c:v>
                </c:pt>
                <c:pt idx="110">
                  <c:v>40000</c:v>
                </c:pt>
              </c:numCache>
            </c:numRef>
          </c:xVal>
          <c:yVal>
            <c:numRef>
              <c:f>'Active 1'!$AX$2:$AX$112</c:f>
              <c:numCache>
                <c:formatCode>General</c:formatCode>
                <c:ptCount val="111"/>
                <c:pt idx="0">
                  <c:v>-2.2817924163363878E-2</c:v>
                </c:pt>
                <c:pt idx="1">
                  <c:v>-1.7196521492348276E-2</c:v>
                </c:pt>
                <c:pt idx="2">
                  <c:v>-1.3766259917553019E-2</c:v>
                </c:pt>
                <c:pt idx="3">
                  <c:v>-1.3516646485333553E-2</c:v>
                </c:pt>
                <c:pt idx="4">
                  <c:v>-1.3996576320788027E-2</c:v>
                </c:pt>
                <c:pt idx="5">
                  <c:v>-1.4634711482444145E-2</c:v>
                </c:pt>
                <c:pt idx="6">
                  <c:v>-1.5343198800004535E-2</c:v>
                </c:pt>
                <c:pt idx="7">
                  <c:v>-1.6089346465230029E-2</c:v>
                </c:pt>
                <c:pt idx="8">
                  <c:v>-1.6854016271813762E-2</c:v>
                </c:pt>
                <c:pt idx="9">
                  <c:v>-1.7625324699685526E-2</c:v>
                </c:pt>
                <c:pt idx="10">
                  <c:v>-1.8395279298170621E-2</c:v>
                </c:pt>
                <c:pt idx="11">
                  <c:v>-1.9158818633767671E-2</c:v>
                </c:pt>
                <c:pt idx="12">
                  <c:v>-1.9914397320089445E-2</c:v>
                </c:pt>
                <c:pt idx="13">
                  <c:v>-2.0664494739751533E-2</c:v>
                </c:pt>
                <c:pt idx="14">
                  <c:v>-2.1414967234433674E-2</c:v>
                </c:pt>
                <c:pt idx="15">
                  <c:v>-2.2173146591109839E-2</c:v>
                </c:pt>
                <c:pt idx="16">
                  <c:v>-2.2945307860975504E-2</c:v>
                </c:pt>
                <c:pt idx="17">
                  <c:v>-2.3734308148635263E-2</c:v>
                </c:pt>
                <c:pt idx="18">
                  <c:v>-2.4537978687626322E-2</c:v>
                </c:pt>
                <c:pt idx="19">
                  <c:v>-2.5348525394442618E-2</c:v>
                </c:pt>
                <c:pt idx="20">
                  <c:v>-2.615293242562387E-2</c:v>
                </c:pt>
                <c:pt idx="21">
                  <c:v>-2.6934191291079958E-2</c:v>
                </c:pt>
                <c:pt idx="22">
                  <c:v>-2.7673070883913218E-2</c:v>
                </c:pt>
                <c:pt idx="23">
                  <c:v>-2.8350104326713046E-2</c:v>
                </c:pt>
                <c:pt idx="24">
                  <c:v>-2.8947510758262789E-2</c:v>
                </c:pt>
                <c:pt idx="25">
                  <c:v>-2.9450878649139527E-2</c:v>
                </c:pt>
                <c:pt idx="26">
                  <c:v>-2.9850564140236638E-2</c:v>
                </c:pt>
                <c:pt idx="27">
                  <c:v>-3.0142848142352113E-2</c:v>
                </c:pt>
                <c:pt idx="28">
                  <c:v>-3.0330900336313284E-2</c:v>
                </c:pt>
                <c:pt idx="29">
                  <c:v>-3.0425475241390811E-2</c:v>
                </c:pt>
                <c:pt idx="30">
                  <c:v>-3.0445020460495371E-2</c:v>
                </c:pt>
                <c:pt idx="31">
                  <c:v>-3.0414651611991219E-2</c:v>
                </c:pt>
                <c:pt idx="32">
                  <c:v>-3.0363530584954262E-2</c:v>
                </c:pt>
                <c:pt idx="33">
                  <c:v>-3.0320764314259001E-2</c:v>
                </c:pt>
                <c:pt idx="34">
                  <c:v>-3.0310765227568676E-2</c:v>
                </c:pt>
                <c:pt idx="35">
                  <c:v>-3.0349454651600178E-2</c:v>
                </c:pt>
                <c:pt idx="36">
                  <c:v>-3.0442360865172755E-2</c:v>
                </c:pt>
                <c:pt idx="37">
                  <c:v>-3.0584837785180313E-2</c:v>
                </c:pt>
                <c:pt idx="38">
                  <c:v>-3.0763911499183089E-2</c:v>
                </c:pt>
                <c:pt idx="39">
                  <c:v>-3.0960993480990903E-2</c:v>
                </c:pt>
                <c:pt idx="40">
                  <c:v>-3.1154807524915621E-2</c:v>
                </c:pt>
                <c:pt idx="41">
                  <c:v>-3.1324113639578856E-2</c:v>
                </c:pt>
                <c:pt idx="42">
                  <c:v>-3.1449993881213417E-2</c:v>
                </c:pt>
                <c:pt idx="43">
                  <c:v>-3.1517543798487764E-2</c:v>
                </c:pt>
                <c:pt idx="44">
                  <c:v>-3.1516834140160238E-2</c:v>
                </c:pt>
                <c:pt idx="45">
                  <c:v>-3.1443043878718296E-2</c:v>
                </c:pt>
                <c:pt idx="46">
                  <c:v>-3.1295760543740322E-2</c:v>
                </c:pt>
                <c:pt idx="47">
                  <c:v>-3.1077584029978428E-2</c:v>
                </c:pt>
                <c:pt idx="48">
                  <c:v>-3.0792305596019746E-2</c:v>
                </c:pt>
                <c:pt idx="49">
                  <c:v>-3.0443021900816922E-2</c:v>
                </c:pt>
                <c:pt idx="50">
                  <c:v>-3.003056598614923E-2</c:v>
                </c:pt>
                <c:pt idx="51">
                  <c:v>-2.9552570654888411E-2</c:v>
                </c:pt>
                <c:pt idx="52">
                  <c:v>-2.9003273153387105E-2</c:v>
                </c:pt>
                <c:pt idx="53">
                  <c:v>-2.837379262261347E-2</c:v>
                </c:pt>
                <c:pt idx="54">
                  <c:v>-2.7652177662930235E-2</c:v>
                </c:pt>
                <c:pt idx="55">
                  <c:v>-2.6822336322360391E-2</c:v>
                </c:pt>
                <c:pt idx="56">
                  <c:v>-2.5861247864818526E-2</c:v>
                </c:pt>
                <c:pt idx="57">
                  <c:v>-2.4733554325756784E-2</c:v>
                </c:pt>
                <c:pt idx="58">
                  <c:v>-2.3373817887388439E-2</c:v>
                </c:pt>
                <c:pt idx="59">
                  <c:v>-2.1589855631837497E-2</c:v>
                </c:pt>
                <c:pt idx="60">
                  <c:v>-1.8608373674347554E-2</c:v>
                </c:pt>
                <c:pt idx="61">
                  <c:v>-1.2739215663518794E-2</c:v>
                </c:pt>
                <c:pt idx="62">
                  <c:v>-6.8888149575247401E-3</c:v>
                </c:pt>
                <c:pt idx="63">
                  <c:v>-4.8995104126731345E-3</c:v>
                </c:pt>
                <c:pt idx="64">
                  <c:v>-4.2385651948835187E-3</c:v>
                </c:pt>
                <c:pt idx="65">
                  <c:v>-3.8234851584500237E-3</c:v>
                </c:pt>
                <c:pt idx="66">
                  <c:v>-3.4969648851022953E-3</c:v>
                </c:pt>
                <c:pt idx="67">
                  <c:v>-3.2173058648942883E-3</c:v>
                </c:pt>
                <c:pt idx="68">
                  <c:v>-2.9617130215711983E-3</c:v>
                </c:pt>
                <c:pt idx="69">
                  <c:v>-2.7162931899996513E-3</c:v>
                </c:pt>
                <c:pt idx="70">
                  <c:v>-2.4719418679906777E-3</c:v>
                </c:pt>
                <c:pt idx="71">
                  <c:v>-2.2225659469478102E-3</c:v>
                </c:pt>
                <c:pt idx="72">
                  <c:v>-1.9653153807057929E-3</c:v>
                </c:pt>
                <c:pt idx="73">
                  <c:v>-1.7012855208290711E-3</c:v>
                </c:pt>
                <c:pt idx="74">
                  <c:v>-1.4353284868595349E-3</c:v>
                </c:pt>
                <c:pt idx="75">
                  <c:v>-1.1745390137866303E-3</c:v>
                </c:pt>
                <c:pt idx="76">
                  <c:v>-9.2584699929626653E-4</c:v>
                </c:pt>
                <c:pt idx="77">
                  <c:v>-6.9351555568062826E-4</c:v>
                </c:pt>
                <c:pt idx="78">
                  <c:v>-4.772286117939123E-4</c:v>
                </c:pt>
                <c:pt idx="79">
                  <c:v>-2.7113345895903246E-4</c:v>
                </c:pt>
                <c:pt idx="80">
                  <c:v>-6.3911531698985504E-5</c:v>
                </c:pt>
                <c:pt idx="81">
                  <c:v>1.6024901096151989E-4</c:v>
                </c:pt>
                <c:pt idx="82">
                  <c:v>4.2003341807552472E-4</c:v>
                </c:pt>
                <c:pt idx="83">
                  <c:v>7.3505252908015071E-4</c:v>
                </c:pt>
                <c:pt idx="84">
                  <c:v>1.1238725505780065E-3</c:v>
                </c:pt>
                <c:pt idx="85">
                  <c:v>1.6022381369501298E-3</c:v>
                </c:pt>
                <c:pt idx="86">
                  <c:v>2.1815775552173123E-3</c:v>
                </c:pt>
                <c:pt idx="87">
                  <c:v>2.8677699843998065E-3</c:v>
                </c:pt>
                <c:pt idx="88">
                  <c:v>3.6601157398972149E-3</c:v>
                </c:pt>
                <c:pt idx="89">
                  <c:v>4.5505259360351944E-3</c:v>
                </c:pt>
                <c:pt idx="90">
                  <c:v>5.5231582437235312E-3</c:v>
                </c:pt>
                <c:pt idx="91">
                  <c:v>6.5549850151814092E-3</c:v>
                </c:pt>
                <c:pt idx="92">
                  <c:v>7.6178386127880261E-3</c:v>
                </c:pt>
                <c:pt idx="93">
                  <c:v>8.6820687407744082E-3</c:v>
                </c:pt>
                <c:pt idx="94">
                  <c:v>9.7211451991856407E-3</c:v>
                </c:pt>
                <c:pt idx="95">
                  <c:v>1.0715896281655347E-2</c:v>
                </c:pt>
                <c:pt idx="96">
                  <c:v>1.1657134506257733E-2</c:v>
                </c:pt>
                <c:pt idx="97">
                  <c:v>1.2546141337853322E-2</c:v>
                </c:pt>
                <c:pt idx="98">
                  <c:v>1.3393299207571079E-2</c:v>
                </c:pt>
                <c:pt idx="99">
                  <c:v>1.4215592576262981E-2</c:v>
                </c:pt>
                <c:pt idx="100">
                  <c:v>1.5033695574121327E-2</c:v>
                </c:pt>
                <c:pt idx="101">
                  <c:v>1.586914462099815E-2</c:v>
                </c:pt>
                <c:pt idx="102">
                  <c:v>1.6741881911562409E-2</c:v>
                </c:pt>
                <c:pt idx="103">
                  <c:v>1.7668343160178866E-2</c:v>
                </c:pt>
                <c:pt idx="104">
                  <c:v>1.8660230368732659E-2</c:v>
                </c:pt>
                <c:pt idx="105">
                  <c:v>1.9724086652954765E-2</c:v>
                </c:pt>
                <c:pt idx="106">
                  <c:v>2.0861716788680117E-2</c:v>
                </c:pt>
                <c:pt idx="107">
                  <c:v>2.2071367889709981E-2</c:v>
                </c:pt>
                <c:pt idx="108">
                  <c:v>2.3349441467239405E-2</c:v>
                </c:pt>
                <c:pt idx="109">
                  <c:v>2.4692400535768919E-2</c:v>
                </c:pt>
                <c:pt idx="110">
                  <c:v>2.609848915400053E-2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651-4275-B668-5362945081C0}"/>
            </c:ext>
          </c:extLst>
        </c:ser>
        <c:ser>
          <c:idx val="8"/>
          <c:order val="8"/>
          <c:tx>
            <c:strRef>
              <c:f>'Active 1'!$R$20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3"/>
            <c:spPr>
              <a:solidFill>
                <a:srgbClr val="00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1'!$R$21:$R$976</c:f>
              <c:numCache>
                <c:formatCode>General</c:formatCode>
                <c:ptCount val="956"/>
                <c:pt idx="308">
                  <c:v>0</c:v>
                </c:pt>
                <c:pt idx="399">
                  <c:v>-9.2664269999659155E-2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651-4275-B668-53629450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968136"/>
        <c:axId val="1"/>
      </c:scatterChart>
      <c:valAx>
        <c:axId val="671968136"/>
        <c:scaling>
          <c:orientation val="minMax"/>
          <c:max val="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81028129059626"/>
              <c:y val="0.849582172701949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062049062049064E-2"/>
              <c:y val="0.381615598885793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196813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067821067821069"/>
          <c:y val="0.92757660167130918"/>
          <c:w val="0.7142857142857143"/>
          <c:h val="5.571030640668528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AK Her - O-C Diagr.</a:t>
            </a:r>
          </a:p>
        </c:rich>
      </c:tx>
      <c:layout>
        <c:manualLayout>
          <c:xMode val="edge"/>
          <c:yMode val="edge"/>
          <c:x val="0.39249699848125041"/>
          <c:y val="3.34261219958471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8703128809198"/>
          <c:y val="0.13054830287206268"/>
          <c:w val="0.82251198157915872"/>
          <c:h val="0.6762402088772846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2'!$D$21:$D$221</c:f>
                <c:numCache>
                  <c:formatCode>General</c:formatCode>
                  <c:ptCount val="2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</c:numCache>
              </c:numRef>
            </c:plus>
            <c:minus>
              <c:numRef>
                <c:f>'Active 2'!$D$21:$D$221</c:f>
                <c:numCache>
                  <c:formatCode>General</c:formatCode>
                  <c:ptCount val="2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2'!$H$21:$H$976</c:f>
              <c:numCache>
                <c:formatCode>General</c:formatCode>
                <c:ptCount val="956"/>
                <c:pt idx="0">
                  <c:v>-1.5443039999809116E-2</c:v>
                </c:pt>
                <c:pt idx="1">
                  <c:v>-2.0263269998395117E-2</c:v>
                </c:pt>
                <c:pt idx="2">
                  <c:v>-1.6754619999119313E-2</c:v>
                </c:pt>
                <c:pt idx="3">
                  <c:v>-1.2813230001484044E-2</c:v>
                </c:pt>
                <c:pt idx="4">
                  <c:v>-1.5820975000679027E-2</c:v>
                </c:pt>
                <c:pt idx="25">
                  <c:v>-2.1365434997278498E-2</c:v>
                </c:pt>
                <c:pt idx="26">
                  <c:v>-3.1126439997024136E-2</c:v>
                </c:pt>
                <c:pt idx="40">
                  <c:v>-3.4383464997517876E-2</c:v>
                </c:pt>
                <c:pt idx="57">
                  <c:v>-3.1979984996723942E-2</c:v>
                </c:pt>
                <c:pt idx="60">
                  <c:v>-3.8165269997989526E-2</c:v>
                </c:pt>
                <c:pt idx="61">
                  <c:v>-3.4926274998724693E-2</c:v>
                </c:pt>
                <c:pt idx="89">
                  <c:v>-3.3121714997832896E-2</c:v>
                </c:pt>
                <c:pt idx="90">
                  <c:v>-3.9882719996967353E-2</c:v>
                </c:pt>
                <c:pt idx="92">
                  <c:v>-3.477791499972227E-2</c:v>
                </c:pt>
                <c:pt idx="93">
                  <c:v>-3.7538920001679799E-2</c:v>
                </c:pt>
                <c:pt idx="142">
                  <c:v>-3.5774339994532056E-2</c:v>
                </c:pt>
                <c:pt idx="143">
                  <c:v>-3.2774339997558855E-2</c:v>
                </c:pt>
                <c:pt idx="144">
                  <c:v>-3.3535344999108929E-2</c:v>
                </c:pt>
                <c:pt idx="170">
                  <c:v>-1.9940169993788004E-2</c:v>
                </c:pt>
                <c:pt idx="171">
                  <c:v>-2.7701175000402145E-2</c:v>
                </c:pt>
                <c:pt idx="172">
                  <c:v>-2.0260769997548778E-2</c:v>
                </c:pt>
                <c:pt idx="173">
                  <c:v>-2.0021774995257147E-2</c:v>
                </c:pt>
                <c:pt idx="179">
                  <c:v>-1.7912789997353684E-2</c:v>
                </c:pt>
                <c:pt idx="180">
                  <c:v>-2.8673795000941027E-2</c:v>
                </c:pt>
                <c:pt idx="188">
                  <c:v>-1.9879999999830034E-2</c:v>
                </c:pt>
                <c:pt idx="189">
                  <c:v>-2.0641005001380108E-2</c:v>
                </c:pt>
                <c:pt idx="211">
                  <c:v>-1.1669489998894278E-2</c:v>
                </c:pt>
                <c:pt idx="212">
                  <c:v>-1.3430494997010101E-2</c:v>
                </c:pt>
                <c:pt idx="218">
                  <c:v>-9.5233300016843714E-3</c:v>
                </c:pt>
                <c:pt idx="219">
                  <c:v>-1.1284334999800194E-2</c:v>
                </c:pt>
                <c:pt idx="227">
                  <c:v>-7.9938599956221879E-3</c:v>
                </c:pt>
                <c:pt idx="228">
                  <c:v>-1.0754864997579716E-2</c:v>
                </c:pt>
                <c:pt idx="253">
                  <c:v>-1.2277980000362732E-2</c:v>
                </c:pt>
                <c:pt idx="254">
                  <c:v>-1.4038984998478554E-2</c:v>
                </c:pt>
                <c:pt idx="286">
                  <c:v>-5.2585499943234026E-3</c:v>
                </c:pt>
                <c:pt idx="311">
                  <c:v>1.18140799968387E-2</c:v>
                </c:pt>
                <c:pt idx="312">
                  <c:v>-8.9469250015099533E-3</c:v>
                </c:pt>
                <c:pt idx="323">
                  <c:v>3.7355500026023947E-3</c:v>
                </c:pt>
                <c:pt idx="324">
                  <c:v>5.9745450053014793E-3</c:v>
                </c:pt>
                <c:pt idx="352">
                  <c:v>0</c:v>
                </c:pt>
                <c:pt idx="354">
                  <c:v>1.323920000140788E-2</c:v>
                </c:pt>
                <c:pt idx="355">
                  <c:v>-4.5218049999675713E-3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052-4A52-B9A7-1A5AD5858006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plus>
            <c:minus>
              <c:numRef>
                <c:f>'Active 2'!$D$21:$D$976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2'!$I$21:$I$976</c:f>
              <c:numCache>
                <c:formatCode>General</c:formatCode>
                <c:ptCount val="956"/>
                <c:pt idx="5">
                  <c:v>-1.3363189998926828E-2</c:v>
                </c:pt>
                <c:pt idx="6">
                  <c:v>-1.3570909999543801E-2</c:v>
                </c:pt>
                <c:pt idx="7">
                  <c:v>-2.0629520000511548E-2</c:v>
                </c:pt>
                <c:pt idx="8">
                  <c:v>-2.0688130000053206E-2</c:v>
                </c:pt>
                <c:pt idx="9">
                  <c:v>-1.9941099999414291E-2</c:v>
                </c:pt>
                <c:pt idx="10">
                  <c:v>-2.1716079998441273E-2</c:v>
                </c:pt>
                <c:pt idx="11">
                  <c:v>-2.3325309997744625E-2</c:v>
                </c:pt>
                <c:pt idx="12">
                  <c:v>-2.402319499742589E-2</c:v>
                </c:pt>
                <c:pt idx="13">
                  <c:v>-2.4828219997289125E-2</c:v>
                </c:pt>
                <c:pt idx="14">
                  <c:v>-2.6482289998966735E-2</c:v>
                </c:pt>
                <c:pt idx="15">
                  <c:v>-3.8287315001070965E-2</c:v>
                </c:pt>
                <c:pt idx="16">
                  <c:v>-2.7941384996665874E-2</c:v>
                </c:pt>
                <c:pt idx="17">
                  <c:v>-2.4909209998440929E-2</c:v>
                </c:pt>
                <c:pt idx="18">
                  <c:v>-2.1909209997829748E-2</c:v>
                </c:pt>
                <c:pt idx="19">
                  <c:v>-2.4670214999787277E-2</c:v>
                </c:pt>
                <c:pt idx="20">
                  <c:v>-2.7989789999992354E-2</c:v>
                </c:pt>
                <c:pt idx="21">
                  <c:v>-3.3794815000874223E-2</c:v>
                </c:pt>
                <c:pt idx="22">
                  <c:v>-1.093933499942068E-2</c:v>
                </c:pt>
                <c:pt idx="23">
                  <c:v>-3.2542949997150572E-2</c:v>
                </c:pt>
                <c:pt idx="24">
                  <c:v>-2.5461139997787541E-2</c:v>
                </c:pt>
                <c:pt idx="27">
                  <c:v>-1.5878549998888047E-2</c:v>
                </c:pt>
                <c:pt idx="28">
                  <c:v>-3.8209970000025351E-2</c:v>
                </c:pt>
                <c:pt idx="29">
                  <c:v>-1.7763129999366356E-2</c:v>
                </c:pt>
                <c:pt idx="30">
                  <c:v>-2.6524134998908266E-2</c:v>
                </c:pt>
                <c:pt idx="31">
                  <c:v>-2.4924699999246513E-2</c:v>
                </c:pt>
                <c:pt idx="32">
                  <c:v>-2.6967079997120891E-2</c:v>
                </c:pt>
                <c:pt idx="33">
                  <c:v>-1.9728084997041151E-2</c:v>
                </c:pt>
                <c:pt idx="34">
                  <c:v>-2.308626999729313E-2</c:v>
                </c:pt>
                <c:pt idx="35">
                  <c:v>-3.61780799976259E-2</c:v>
                </c:pt>
                <c:pt idx="36">
                  <c:v>-2.9178079999837792E-2</c:v>
                </c:pt>
                <c:pt idx="37">
                  <c:v>-1.6832149998663226E-2</c:v>
                </c:pt>
                <c:pt idx="38">
                  <c:v>-2.4718779997783713E-2</c:v>
                </c:pt>
                <c:pt idx="39">
                  <c:v>-3.5504909999872325E-2</c:v>
                </c:pt>
                <c:pt idx="41">
                  <c:v>-2.5815999997576E-2</c:v>
                </c:pt>
                <c:pt idx="42">
                  <c:v>-2.8689349997875979E-2</c:v>
                </c:pt>
                <c:pt idx="43">
                  <c:v>-3.3450355000240961E-2</c:v>
                </c:pt>
                <c:pt idx="44">
                  <c:v>-2.2352599997248035E-2</c:v>
                </c:pt>
                <c:pt idx="46">
                  <c:v>-4.2951089995767688E-2</c:v>
                </c:pt>
                <c:pt idx="47">
                  <c:v>-4.1869280001264997E-2</c:v>
                </c:pt>
                <c:pt idx="48">
                  <c:v>-2.6152090002142359E-2</c:v>
                </c:pt>
                <c:pt idx="49">
                  <c:v>-3.8460229996417183E-2</c:v>
                </c:pt>
                <c:pt idx="50">
                  <c:v>-4.0642539996042615E-2</c:v>
                </c:pt>
                <c:pt idx="51">
                  <c:v>-3.9258819997485261E-2</c:v>
                </c:pt>
                <c:pt idx="52">
                  <c:v>-3.8095199997769669E-2</c:v>
                </c:pt>
                <c:pt idx="53">
                  <c:v>-2.996936999988975E-2</c:v>
                </c:pt>
                <c:pt idx="54">
                  <c:v>-4.8994290002156049E-2</c:v>
                </c:pt>
                <c:pt idx="55">
                  <c:v>-2.944612999635865E-2</c:v>
                </c:pt>
                <c:pt idx="56">
                  <c:v>-3.4218979995785048E-2</c:v>
                </c:pt>
                <c:pt idx="58">
                  <c:v>-3.1753449999087024E-2</c:v>
                </c:pt>
                <c:pt idx="59">
                  <c:v>-2.8380550000292715E-2</c:v>
                </c:pt>
                <c:pt idx="62">
                  <c:v>-3.4254310001415433E-2</c:v>
                </c:pt>
                <c:pt idx="63">
                  <c:v>-3.1298329995479435E-2</c:v>
                </c:pt>
                <c:pt idx="64">
                  <c:v>-2.7952399999776389E-2</c:v>
                </c:pt>
                <c:pt idx="65">
                  <c:v>-3.5398829997575376E-2</c:v>
                </c:pt>
                <c:pt idx="66">
                  <c:v>-3.3052900002076058E-2</c:v>
                </c:pt>
                <c:pt idx="67">
                  <c:v>-3.852424999786308E-2</c:v>
                </c:pt>
                <c:pt idx="68">
                  <c:v>-3.7178319995291531E-2</c:v>
                </c:pt>
                <c:pt idx="69">
                  <c:v>-3.7832390000403393E-2</c:v>
                </c:pt>
                <c:pt idx="70">
                  <c:v>-3.0096509999566479E-2</c:v>
                </c:pt>
                <c:pt idx="71">
                  <c:v>-2.8762629997800104E-2</c:v>
                </c:pt>
                <c:pt idx="72">
                  <c:v>-5.4844029997184407E-2</c:v>
                </c:pt>
                <c:pt idx="73">
                  <c:v>-2.978713999982574E-2</c:v>
                </c:pt>
                <c:pt idx="74">
                  <c:v>-3.3441209998272825E-2</c:v>
                </c:pt>
                <c:pt idx="75">
                  <c:v>-4.3931659998634132E-2</c:v>
                </c:pt>
                <c:pt idx="76">
                  <c:v>-3.6195780001435196E-2</c:v>
                </c:pt>
                <c:pt idx="77">
                  <c:v>-3.3258489998843288E-2</c:v>
                </c:pt>
                <c:pt idx="78">
                  <c:v>-4.3176679999305634E-2</c:v>
                </c:pt>
                <c:pt idx="79">
                  <c:v>-5.1013060001423582E-2</c:v>
                </c:pt>
                <c:pt idx="80">
                  <c:v>-6.3585320000129286E-2</c:v>
                </c:pt>
                <c:pt idx="81">
                  <c:v>-3.5138479997840477E-2</c:v>
                </c:pt>
                <c:pt idx="82">
                  <c:v>-3.5893050000595395E-2</c:v>
                </c:pt>
                <c:pt idx="83">
                  <c:v>-3.5547119998227572E-2</c:v>
                </c:pt>
                <c:pt idx="84">
                  <c:v>-3.846530999726383E-2</c:v>
                </c:pt>
                <c:pt idx="85">
                  <c:v>-3.3383499998308253E-2</c:v>
                </c:pt>
                <c:pt idx="86">
                  <c:v>-3.524479999759933E-2</c:v>
                </c:pt>
                <c:pt idx="87">
                  <c:v>-4.8545069999818224E-2</c:v>
                </c:pt>
                <c:pt idx="88">
                  <c:v>-3.4348659999523079E-2</c:v>
                </c:pt>
                <c:pt idx="91">
                  <c:v>-3.7736149999545887E-2</c:v>
                </c:pt>
                <c:pt idx="94">
                  <c:v>-3.9930589999130461E-2</c:v>
                </c:pt>
                <c:pt idx="95">
                  <c:v>-3.8226064996706555E-2</c:v>
                </c:pt>
                <c:pt idx="96">
                  <c:v>-3.726770499633858E-2</c:v>
                </c:pt>
                <c:pt idx="97">
                  <c:v>-3.8034940000216011E-2</c:v>
                </c:pt>
                <c:pt idx="98">
                  <c:v>-4.0443580001010559E-2</c:v>
                </c:pt>
                <c:pt idx="99">
                  <c:v>-4.127996000170242E-2</c:v>
                </c:pt>
                <c:pt idx="100">
                  <c:v>-2.1587769995676354E-2</c:v>
                </c:pt>
                <c:pt idx="101">
                  <c:v>-2.2656915003608447E-2</c:v>
                </c:pt>
                <c:pt idx="102">
                  <c:v>-3.82543000014266E-2</c:v>
                </c:pt>
                <c:pt idx="104">
                  <c:v>-3.0090680003922898E-2</c:v>
                </c:pt>
                <c:pt idx="105">
                  <c:v>-2.8851685005065519E-2</c:v>
                </c:pt>
                <c:pt idx="106">
                  <c:v>-3.3895499997015577E-2</c:v>
                </c:pt>
                <c:pt idx="107">
                  <c:v>-2.8895499999634922E-2</c:v>
                </c:pt>
                <c:pt idx="108">
                  <c:v>-3.9523420004115906E-2</c:v>
                </c:pt>
                <c:pt idx="109">
                  <c:v>-3.3523420002893545E-2</c:v>
                </c:pt>
                <c:pt idx="110">
                  <c:v>-3.1523420002486091E-2</c:v>
                </c:pt>
                <c:pt idx="111">
                  <c:v>-3.1023420000565238E-2</c:v>
                </c:pt>
                <c:pt idx="113">
                  <c:v>-3.6862504995951895E-2</c:v>
                </c:pt>
                <c:pt idx="114">
                  <c:v>-3.2862504995136987E-2</c:v>
                </c:pt>
                <c:pt idx="115">
                  <c:v>-3.0698884998855647E-2</c:v>
                </c:pt>
                <c:pt idx="116">
                  <c:v>-2.9698885002289899E-2</c:v>
                </c:pt>
                <c:pt idx="117">
                  <c:v>-2.3994360002689064E-2</c:v>
                </c:pt>
                <c:pt idx="118">
                  <c:v>-2.9648430005181581E-2</c:v>
                </c:pt>
                <c:pt idx="119">
                  <c:v>-2.2648430000117514E-2</c:v>
                </c:pt>
                <c:pt idx="120">
                  <c:v>-2.4862095000571571E-2</c:v>
                </c:pt>
                <c:pt idx="121">
                  <c:v>-3.5629329999210313E-2</c:v>
                </c:pt>
                <c:pt idx="122">
                  <c:v>-3.3629329998802859E-2</c:v>
                </c:pt>
                <c:pt idx="123">
                  <c:v>-3.4239380001963582E-2</c:v>
                </c:pt>
                <c:pt idx="124">
                  <c:v>-3.6465709999902174E-2</c:v>
                </c:pt>
                <c:pt idx="125">
                  <c:v>-3.446570999949472E-2</c:v>
                </c:pt>
                <c:pt idx="126">
                  <c:v>-3.0465709998679813E-2</c:v>
                </c:pt>
                <c:pt idx="128">
                  <c:v>-1.9891809999535326E-2</c:v>
                </c:pt>
                <c:pt idx="129">
                  <c:v>-3.9092810002330225E-2</c:v>
                </c:pt>
                <c:pt idx="130">
                  <c:v>-4.5702859992161393E-2</c:v>
                </c:pt>
                <c:pt idx="131">
                  <c:v>-3.2702859993150923E-2</c:v>
                </c:pt>
                <c:pt idx="132">
                  <c:v>-1.6356929998437408E-2</c:v>
                </c:pt>
                <c:pt idx="133">
                  <c:v>-3.4960545002832077E-2</c:v>
                </c:pt>
                <c:pt idx="134">
                  <c:v>-3.1771800000569783E-2</c:v>
                </c:pt>
                <c:pt idx="135">
                  <c:v>-3.0771799996728078E-2</c:v>
                </c:pt>
                <c:pt idx="136">
                  <c:v>-4.0525140000681859E-2</c:v>
                </c:pt>
                <c:pt idx="138">
                  <c:v>-2.9983824999362696E-2</c:v>
                </c:pt>
                <c:pt idx="139">
                  <c:v>-2.6983824995113537E-2</c:v>
                </c:pt>
                <c:pt idx="145">
                  <c:v>-2.7824589997180738E-2</c:v>
                </c:pt>
                <c:pt idx="146">
                  <c:v>-1.4263969998864923E-2</c:v>
                </c:pt>
                <c:pt idx="147">
                  <c:v>-2.5136910000583157E-2</c:v>
                </c:pt>
                <c:pt idx="148">
                  <c:v>-2.8117809997638687E-2</c:v>
                </c:pt>
                <c:pt idx="149">
                  <c:v>-2.5117810000665486E-2</c:v>
                </c:pt>
                <c:pt idx="151">
                  <c:v>-2.5616899998567533E-2</c:v>
                </c:pt>
                <c:pt idx="152">
                  <c:v>-1.2016900000162423E-2</c:v>
                </c:pt>
                <c:pt idx="153">
                  <c:v>-1.3626949999888893E-2</c:v>
                </c:pt>
                <c:pt idx="154">
                  <c:v>-2.5117400000453927E-2</c:v>
                </c:pt>
                <c:pt idx="155">
                  <c:v>-1.5117399998416658E-2</c:v>
                </c:pt>
                <c:pt idx="156">
                  <c:v>-2.2300274998997338E-2</c:v>
                </c:pt>
                <c:pt idx="160">
                  <c:v>-2.9107274996931665E-2</c:v>
                </c:pt>
                <c:pt idx="162">
                  <c:v>-3.0566369998268783E-2</c:v>
                </c:pt>
                <c:pt idx="166">
                  <c:v>-7.0935850017121993E-3</c:v>
                </c:pt>
                <c:pt idx="176">
                  <c:v>-1.4772205002373084E-2</c:v>
                </c:pt>
                <c:pt idx="182">
                  <c:v>-1.552160999563057E-2</c:v>
                </c:pt>
                <c:pt idx="185">
                  <c:v>-1.4726635003171396E-2</c:v>
                </c:pt>
                <c:pt idx="186">
                  <c:v>-1.5770654994412325E-2</c:v>
                </c:pt>
                <c:pt idx="190">
                  <c:v>-4.436421999707818E-2</c:v>
                </c:pt>
                <c:pt idx="191">
                  <c:v>-4.2018290005216841E-2</c:v>
                </c:pt>
                <c:pt idx="192">
                  <c:v>-4.4628340001509059E-2</c:v>
                </c:pt>
                <c:pt idx="193">
                  <c:v>-4.416281000158051E-2</c:v>
                </c:pt>
                <c:pt idx="194">
                  <c:v>-4.7772860001714434E-2</c:v>
                </c:pt>
                <c:pt idx="195">
                  <c:v>-4.3426930002169684E-2</c:v>
                </c:pt>
                <c:pt idx="196">
                  <c:v>-5.3231954996590503E-2</c:v>
                </c:pt>
                <c:pt idx="197">
                  <c:v>-4.3231954994553234E-2</c:v>
                </c:pt>
                <c:pt idx="199">
                  <c:v>-3.4231954996357672E-2</c:v>
                </c:pt>
                <c:pt idx="200">
                  <c:v>-2.9231954998977017E-2</c:v>
                </c:pt>
                <c:pt idx="201">
                  <c:v>-5.1691049993678462E-2</c:v>
                </c:pt>
                <c:pt idx="203">
                  <c:v>-5.3735069996037055E-2</c:v>
                </c:pt>
                <c:pt idx="204">
                  <c:v>-3.6917379999067634E-2</c:v>
                </c:pt>
                <c:pt idx="205">
                  <c:v>-3.4571449999930337E-2</c:v>
                </c:pt>
                <c:pt idx="206">
                  <c:v>-2.0809419998840895E-2</c:v>
                </c:pt>
                <c:pt idx="207">
                  <c:v>-1.7809420001867693E-2</c:v>
                </c:pt>
                <c:pt idx="208">
                  <c:v>-1.3809420001052786E-2</c:v>
                </c:pt>
                <c:pt idx="213">
                  <c:v>-3.4240519999002572E-2</c:v>
                </c:pt>
                <c:pt idx="214">
                  <c:v>-3.3240520002436824E-2</c:v>
                </c:pt>
                <c:pt idx="216">
                  <c:v>-3.0240520005463623E-2</c:v>
                </c:pt>
                <c:pt idx="217">
                  <c:v>-2.8240520005056169E-2</c:v>
                </c:pt>
                <c:pt idx="220">
                  <c:v>-5.3711870001279749E-2</c:v>
                </c:pt>
                <c:pt idx="221">
                  <c:v>-4.671187000349164E-2</c:v>
                </c:pt>
                <c:pt idx="222">
                  <c:v>-4.5711869999649934E-2</c:v>
                </c:pt>
                <c:pt idx="224">
                  <c:v>-4.1711870006110985E-2</c:v>
                </c:pt>
                <c:pt idx="225">
                  <c:v>-4.0711870002269279E-2</c:v>
                </c:pt>
                <c:pt idx="226">
                  <c:v>-3.6711870001454372E-2</c:v>
                </c:pt>
                <c:pt idx="230">
                  <c:v>-1.1354749993188307E-2</c:v>
                </c:pt>
                <c:pt idx="231">
                  <c:v>-1.3518870000552852E-2</c:v>
                </c:pt>
                <c:pt idx="235">
                  <c:v>2.3430519999237731E-2</c:v>
                </c:pt>
                <c:pt idx="236">
                  <c:v>-5.7326899986946955E-3</c:v>
                </c:pt>
                <c:pt idx="238">
                  <c:v>-7.3268999403808266E-4</c:v>
                </c:pt>
                <c:pt idx="239">
                  <c:v>1.267310006369371E-3</c:v>
                </c:pt>
                <c:pt idx="240">
                  <c:v>3.2673100067768246E-3</c:v>
                </c:pt>
                <c:pt idx="241">
                  <c:v>-1.3996809997479431E-2</c:v>
                </c:pt>
                <c:pt idx="242">
                  <c:v>-1.1996809997071978E-2</c:v>
                </c:pt>
                <c:pt idx="244">
                  <c:v>-9.9968099966645241E-3</c:v>
                </c:pt>
                <c:pt idx="245">
                  <c:v>-8.9968100000987761E-3</c:v>
                </c:pt>
                <c:pt idx="246">
                  <c:v>-5.4872600012458861E-3</c:v>
                </c:pt>
                <c:pt idx="247">
                  <c:v>-4.4872599974041805E-3</c:v>
                </c:pt>
                <c:pt idx="249">
                  <c:v>-1.4872600004309788E-3</c:v>
                </c:pt>
                <c:pt idx="251">
                  <c:v>-5.4996999824652448E-4</c:v>
                </c:pt>
                <c:pt idx="252">
                  <c:v>2.4703599992790259E-3</c:v>
                </c:pt>
                <c:pt idx="255">
                  <c:v>-1.503878000221448E-2</c:v>
                </c:pt>
                <c:pt idx="256">
                  <c:v>-4.0387799963355064E-3</c:v>
                </c:pt>
                <c:pt idx="257">
                  <c:v>-1.8283799996424932E-2</c:v>
                </c:pt>
                <c:pt idx="258">
                  <c:v>-1.6283799996017478E-2</c:v>
                </c:pt>
                <c:pt idx="259">
                  <c:v>5.8357999951113015E-3</c:v>
                </c:pt>
                <c:pt idx="260">
                  <c:v>-5.2646999974967912E-3</c:v>
                </c:pt>
                <c:pt idx="261">
                  <c:v>1.6032414998335298E-2</c:v>
                </c:pt>
                <c:pt idx="277">
                  <c:v>-2.2228099987842143E-3</c:v>
                </c:pt>
                <c:pt idx="278">
                  <c:v>1.6286739999486599E-2</c:v>
                </c:pt>
                <c:pt idx="279">
                  <c:v>-2.8631449997192249E-2</c:v>
                </c:pt>
                <c:pt idx="280">
                  <c:v>-6.5670999974827282E-3</c:v>
                </c:pt>
                <c:pt idx="283">
                  <c:v>-3.4397044997604098E-2</c:v>
                </c:pt>
                <c:pt idx="284">
                  <c:v>-3.1202600002870895E-3</c:v>
                </c:pt>
                <c:pt idx="285">
                  <c:v>-1.7743299977155402E-3</c:v>
                </c:pt>
                <c:pt idx="287">
                  <c:v>-3.6798549990635365E-3</c:v>
                </c:pt>
                <c:pt idx="288">
                  <c:v>8.6660750021110289E-3</c:v>
                </c:pt>
                <c:pt idx="290">
                  <c:v>6.8361300000105985E-3</c:v>
                </c:pt>
                <c:pt idx="291">
                  <c:v>4.1003000660566613E-4</c:v>
                </c:pt>
                <c:pt idx="292">
                  <c:v>-2.5395150005351752E-3</c:v>
                </c:pt>
                <c:pt idx="295">
                  <c:v>-1.0753180002211593E-2</c:v>
                </c:pt>
                <c:pt idx="297">
                  <c:v>-1.1017299999366514E-2</c:v>
                </c:pt>
                <c:pt idx="306">
                  <c:v>-8.5367999417940155E-4</c:v>
                </c:pt>
                <c:pt idx="307">
                  <c:v>-7.8977000011946075E-3</c:v>
                </c:pt>
                <c:pt idx="309">
                  <c:v>1.6725014997064136E-2</c:v>
                </c:pt>
                <c:pt idx="310">
                  <c:v>-1.0318594999262132E-2</c:v>
                </c:pt>
                <c:pt idx="315">
                  <c:v>1.463299999886658E-2</c:v>
                </c:pt>
                <c:pt idx="316">
                  <c:v>4.5075800007907674E-3</c:v>
                </c:pt>
                <c:pt idx="318">
                  <c:v>6.2380000599659979E-5</c:v>
                </c:pt>
                <c:pt idx="327">
                  <c:v>-4.0058550002868287E-3</c:v>
                </c:pt>
                <c:pt idx="332">
                  <c:v>6.7949000003864057E-3</c:v>
                </c:pt>
                <c:pt idx="333">
                  <c:v>-1.0840069997357205E-2</c:v>
                </c:pt>
                <c:pt idx="350">
                  <c:v>4.9983600038103759E-3</c:v>
                </c:pt>
                <c:pt idx="353">
                  <c:v>1.2786334998963866E-2</c:v>
                </c:pt>
                <c:pt idx="358">
                  <c:v>-1.4225920000171755E-2</c:v>
                </c:pt>
                <c:pt idx="364">
                  <c:v>1.7341600032523274E-3</c:v>
                </c:pt>
                <c:pt idx="365">
                  <c:v>2.57094999687979E-3</c:v>
                </c:pt>
                <c:pt idx="366">
                  <c:v>1.2916880004922859E-2</c:v>
                </c:pt>
                <c:pt idx="367">
                  <c:v>1.6539595002541319E-2</c:v>
                </c:pt>
                <c:pt idx="368">
                  <c:v>6.2140500085661188E-4</c:v>
                </c:pt>
                <c:pt idx="369">
                  <c:v>3.1623100003344007E-3</c:v>
                </c:pt>
                <c:pt idx="374">
                  <c:v>5.7324400040670298E-3</c:v>
                </c:pt>
                <c:pt idx="375">
                  <c:v>-3.4812250014510937E-3</c:v>
                </c:pt>
                <c:pt idx="377">
                  <c:v>4.0283249982167035E-3</c:v>
                </c:pt>
                <c:pt idx="379">
                  <c:v>5.6196849982370622E-3</c:v>
                </c:pt>
                <c:pt idx="380">
                  <c:v>-1.0013900027843192E-3</c:v>
                </c:pt>
                <c:pt idx="381">
                  <c:v>-1.8438600018271245E-3</c:v>
                </c:pt>
                <c:pt idx="382">
                  <c:v>-1.4451590002863668E-2</c:v>
                </c:pt>
                <c:pt idx="383">
                  <c:v>2.8569999994942918E-4</c:v>
                </c:pt>
                <c:pt idx="384">
                  <c:v>1.2856999965151772E-3</c:v>
                </c:pt>
                <c:pt idx="385">
                  <c:v>-9.7339499916415662E-4</c:v>
                </c:pt>
                <c:pt idx="386">
                  <c:v>-3.1506800005445257E-3</c:v>
                </c:pt>
                <c:pt idx="387">
                  <c:v>-1.1047500011045486E-3</c:v>
                </c:pt>
                <c:pt idx="388">
                  <c:v>-2.9229400024632923E-3</c:v>
                </c:pt>
                <c:pt idx="389">
                  <c:v>-8.7820350017864257E-3</c:v>
                </c:pt>
                <c:pt idx="390">
                  <c:v>-3.0222100031096488E-3</c:v>
                </c:pt>
                <c:pt idx="391">
                  <c:v>4.2691499984357506E-3</c:v>
                </c:pt>
                <c:pt idx="392">
                  <c:v>2.91548999666702E-3</c:v>
                </c:pt>
                <c:pt idx="393">
                  <c:v>1.8664450035430491E-3</c:v>
                </c:pt>
                <c:pt idx="394">
                  <c:v>-4.6486300052492879E-3</c:v>
                </c:pt>
                <c:pt idx="395">
                  <c:v>-3.4863000473706052E-4</c:v>
                </c:pt>
                <c:pt idx="396">
                  <c:v>-2.749599952949211E-4</c:v>
                </c:pt>
                <c:pt idx="398">
                  <c:v>6.4939499861793593E-4</c:v>
                </c:pt>
                <c:pt idx="400">
                  <c:v>1.5684949976275675E-3</c:v>
                </c:pt>
                <c:pt idx="401">
                  <c:v>-1.5633599978173152E-3</c:v>
                </c:pt>
                <c:pt idx="406">
                  <c:v>-1.6780900041339919E-3</c:v>
                </c:pt>
                <c:pt idx="407">
                  <c:v>-1.5094449991011061E-3</c:v>
                </c:pt>
                <c:pt idx="408">
                  <c:v>-2.2763374996429775E-2</c:v>
                </c:pt>
                <c:pt idx="409">
                  <c:v>-1.9519149936968461E-3</c:v>
                </c:pt>
                <c:pt idx="410">
                  <c:v>1.2394015000609215E-2</c:v>
                </c:pt>
                <c:pt idx="419">
                  <c:v>1.9618899968918413E-3</c:v>
                </c:pt>
                <c:pt idx="422">
                  <c:v>5.5532499973196536E-3</c:v>
                </c:pt>
                <c:pt idx="423">
                  <c:v>9.7610950033413246E-3</c:v>
                </c:pt>
                <c:pt idx="424">
                  <c:v>1.3647929998114705E-2</c:v>
                </c:pt>
                <c:pt idx="426">
                  <c:v>1.1058209995098878E-2</c:v>
                </c:pt>
                <c:pt idx="427">
                  <c:v>-4.8599799993098713E-3</c:v>
                </c:pt>
                <c:pt idx="428">
                  <c:v>1.1680925003020093E-2</c:v>
                </c:pt>
                <c:pt idx="429">
                  <c:v>-1.0614550003083423E-2</c:v>
                </c:pt>
                <c:pt idx="433">
                  <c:v>1.0899749977397732E-3</c:v>
                </c:pt>
                <c:pt idx="434">
                  <c:v>1.0435905001941137E-2</c:v>
                </c:pt>
                <c:pt idx="435">
                  <c:v>1.2435905002348591E-2</c:v>
                </c:pt>
                <c:pt idx="436">
                  <c:v>6.0586199979297817E-3</c:v>
                </c:pt>
                <c:pt idx="440">
                  <c:v>4.9141000054078177E-3</c:v>
                </c:pt>
                <c:pt idx="441">
                  <c:v>8.9141000062227249E-3</c:v>
                </c:pt>
                <c:pt idx="442">
                  <c:v>1.2914100007037632E-2</c:v>
                </c:pt>
                <c:pt idx="443">
                  <c:v>1.391410000360338E-2</c:v>
                </c:pt>
                <c:pt idx="444">
                  <c:v>1.510907500050962E-2</c:v>
                </c:pt>
                <c:pt idx="445">
                  <c:v>6.8827450013486668E-3</c:v>
                </c:pt>
                <c:pt idx="446">
                  <c:v>2.6377249960205518E-3</c:v>
                </c:pt>
                <c:pt idx="447">
                  <c:v>4.9661950033623725E-3</c:v>
                </c:pt>
                <c:pt idx="448">
                  <c:v>9.1298150000511669E-3</c:v>
                </c:pt>
                <c:pt idx="449">
                  <c:v>7.3247899999842048E-3</c:v>
                </c:pt>
                <c:pt idx="450">
                  <c:v>-5.2425500325625762E-4</c:v>
                </c:pt>
                <c:pt idx="451">
                  <c:v>7.0851000054972246E-4</c:v>
                </c:pt>
                <c:pt idx="452">
                  <c:v>-8.0524949953542091E-3</c:v>
                </c:pt>
                <c:pt idx="453">
                  <c:v>9.4443900015903637E-3</c:v>
                </c:pt>
                <c:pt idx="457">
                  <c:v>-3.8919900034670718E-3</c:v>
                </c:pt>
                <c:pt idx="459">
                  <c:v>1.6223150014411658E-3</c:v>
                </c:pt>
                <c:pt idx="461">
                  <c:v>1.3610059999336954E-2</c:v>
                </c:pt>
                <c:pt idx="462">
                  <c:v>-1.0798579998663627E-2</c:v>
                </c:pt>
                <c:pt idx="463">
                  <c:v>-1.151536000543274E-2</c:v>
                </c:pt>
                <c:pt idx="464">
                  <c:v>-2.5153599999612197E-3</c:v>
                </c:pt>
                <c:pt idx="465">
                  <c:v>1.4846400008536875E-3</c:v>
                </c:pt>
                <c:pt idx="466">
                  <c:v>2.4846399974194355E-3</c:v>
                </c:pt>
                <c:pt idx="467">
                  <c:v>-8.1254100005025975E-3</c:v>
                </c:pt>
                <c:pt idx="468">
                  <c:v>-6.1254100000951439E-3</c:v>
                </c:pt>
                <c:pt idx="469">
                  <c:v>-4.1254099996876903E-3</c:v>
                </c:pt>
                <c:pt idx="470">
                  <c:v>-2.1254099992802367E-3</c:v>
                </c:pt>
                <c:pt idx="471">
                  <c:v>-1.1254100027144887E-3</c:v>
                </c:pt>
                <c:pt idx="472">
                  <c:v>-9.7794799949042499E-3</c:v>
                </c:pt>
                <c:pt idx="473">
                  <c:v>1.2205200036987662E-3</c:v>
                </c:pt>
                <c:pt idx="474">
                  <c:v>1.1220520005736034E-2</c:v>
                </c:pt>
                <c:pt idx="475">
                  <c:v>1.622052000311669E-2</c:v>
                </c:pt>
                <c:pt idx="476">
                  <c:v>6.0759999978472479E-3</c:v>
                </c:pt>
                <c:pt idx="477">
                  <c:v>1.1190805002115667E-2</c:v>
                </c:pt>
                <c:pt idx="478">
                  <c:v>1.454425000702031E-3</c:v>
                </c:pt>
                <c:pt idx="479">
                  <c:v>1.895329995022621E-3</c:v>
                </c:pt>
                <c:pt idx="480">
                  <c:v>1.0782165001728572E-2</c:v>
                </c:pt>
                <c:pt idx="481">
                  <c:v>-2.6228599963360466E-3</c:v>
                </c:pt>
                <c:pt idx="482">
                  <c:v>-3.9410499957739376E-3</c:v>
                </c:pt>
                <c:pt idx="483">
                  <c:v>-2.9410499992081895E-3</c:v>
                </c:pt>
                <c:pt idx="484">
                  <c:v>-1.8595119996462017E-2</c:v>
                </c:pt>
                <c:pt idx="485">
                  <c:v>-1.5595119999488816E-2</c:v>
                </c:pt>
                <c:pt idx="486">
                  <c:v>-1.0595119994832203E-2</c:v>
                </c:pt>
                <c:pt idx="487">
                  <c:v>-9.5951199982664548E-3</c:v>
                </c:pt>
                <c:pt idx="488">
                  <c:v>-7.5951199978590012E-3</c:v>
                </c:pt>
                <c:pt idx="489">
                  <c:v>8.5336000483948737E-4</c:v>
                </c:pt>
                <c:pt idx="490">
                  <c:v>1.8533600014052354E-3</c:v>
                </c:pt>
                <c:pt idx="491">
                  <c:v>5.7401950034545735E-3</c:v>
                </c:pt>
                <c:pt idx="493">
                  <c:v>1.6199700003198814E-2</c:v>
                </c:pt>
                <c:pt idx="494">
                  <c:v>5.7406050036661327E-3</c:v>
                </c:pt>
                <c:pt idx="495">
                  <c:v>5.9355800040066242E-3</c:v>
                </c:pt>
                <c:pt idx="496">
                  <c:v>7.2815099993022159E-3</c:v>
                </c:pt>
                <c:pt idx="497">
                  <c:v>-9.2089399986434728E-3</c:v>
                </c:pt>
                <c:pt idx="498">
                  <c:v>3.8415150047512725E-3</c:v>
                </c:pt>
                <c:pt idx="502">
                  <c:v>-1.4923670001735445E-2</c:v>
                </c:pt>
                <c:pt idx="503">
                  <c:v>7.9822650004643947E-3</c:v>
                </c:pt>
                <c:pt idx="513">
                  <c:v>-1.8005149999225978E-2</c:v>
                </c:pt>
                <c:pt idx="514">
                  <c:v>-1.1005150001437869E-2</c:v>
                </c:pt>
                <c:pt idx="518">
                  <c:v>8.9146800019079819E-3</c:v>
                </c:pt>
                <c:pt idx="519">
                  <c:v>1.1014679999789223E-2</c:v>
                </c:pt>
                <c:pt idx="522">
                  <c:v>4.6696600038558245E-3</c:v>
                </c:pt>
                <c:pt idx="526">
                  <c:v>-1.084909999917727E-3</c:v>
                </c:pt>
                <c:pt idx="527">
                  <c:v>2.1478550042957067E-3</c:v>
                </c:pt>
                <c:pt idx="528">
                  <c:v>1.2342830006673466E-2</c:v>
                </c:pt>
                <c:pt idx="529">
                  <c:v>8.7705699988873675E-3</c:v>
                </c:pt>
                <c:pt idx="530">
                  <c:v>1.0506449994863942E-2</c:v>
                </c:pt>
                <c:pt idx="532">
                  <c:v>-2.8658099981839769E-3</c:v>
                </c:pt>
                <c:pt idx="533">
                  <c:v>3.4341899954597466E-3</c:v>
                </c:pt>
                <c:pt idx="534">
                  <c:v>8.2341899978928268E-3</c:v>
                </c:pt>
                <c:pt idx="535">
                  <c:v>1.0016000000177883E-2</c:v>
                </c:pt>
                <c:pt idx="536">
                  <c:v>1.0645150003256276E-2</c:v>
                </c:pt>
                <c:pt idx="537">
                  <c:v>3.3183199993800372E-3</c:v>
                </c:pt>
                <c:pt idx="538">
                  <c:v>6.1262800008989871E-3</c:v>
                </c:pt>
                <c:pt idx="539">
                  <c:v>3.5080900051980279E-3</c:v>
                </c:pt>
                <c:pt idx="540">
                  <c:v>7.2080899990396574E-3</c:v>
                </c:pt>
                <c:pt idx="541">
                  <c:v>3.1999500060919672E-3</c:v>
                </c:pt>
                <c:pt idx="542">
                  <c:v>-1.2080950000381563E-2</c:v>
                </c:pt>
                <c:pt idx="543">
                  <c:v>1.8190499977208674E-3</c:v>
                </c:pt>
                <c:pt idx="544">
                  <c:v>8.7190499980351888E-3</c:v>
                </c:pt>
                <c:pt idx="545">
                  <c:v>1.0119049999048002E-2</c:v>
                </c:pt>
                <c:pt idx="546">
                  <c:v>6.8008599992026575E-3</c:v>
                </c:pt>
                <c:pt idx="551">
                  <c:v>3.9653900021221489E-3</c:v>
                </c:pt>
                <c:pt idx="556">
                  <c:v>9.0497499986668117E-3</c:v>
                </c:pt>
                <c:pt idx="559">
                  <c:v>5.6588000006740913E-3</c:v>
                </c:pt>
                <c:pt idx="560">
                  <c:v>1.5047299966681749E-3</c:v>
                </c:pt>
                <c:pt idx="561">
                  <c:v>-1.6318299967679195E-3</c:v>
                </c:pt>
                <c:pt idx="566">
                  <c:v>1.9341100050951354E-3</c:v>
                </c:pt>
                <c:pt idx="568">
                  <c:v>5.7895900026778691E-3</c:v>
                </c:pt>
                <c:pt idx="570">
                  <c:v>9.8471200035419315E-3</c:v>
                </c:pt>
                <c:pt idx="571">
                  <c:v>6.9116500017116778E-3</c:v>
                </c:pt>
                <c:pt idx="572">
                  <c:v>2.0911649997287896E-2</c:v>
                </c:pt>
                <c:pt idx="573">
                  <c:v>4.0993460002937354E-2</c:v>
                </c:pt>
                <c:pt idx="574">
                  <c:v>-6.4151799961109646E-3</c:v>
                </c:pt>
                <c:pt idx="575">
                  <c:v>-3.3333699975628406E-3</c:v>
                </c:pt>
                <c:pt idx="580">
                  <c:v>7.7691800033790059E-3</c:v>
                </c:pt>
                <c:pt idx="594">
                  <c:v>8.1948799997917376E-3</c:v>
                </c:pt>
                <c:pt idx="596">
                  <c:v>2.4493380005878862E-2</c:v>
                </c:pt>
                <c:pt idx="598">
                  <c:v>9.855999996943865E-3</c:v>
                </c:pt>
                <c:pt idx="600">
                  <c:v>9.873919996607583E-3</c:v>
                </c:pt>
                <c:pt idx="610">
                  <c:v>1.5929060005873907E-2</c:v>
                </c:pt>
                <c:pt idx="611">
                  <c:v>9.9369500021566637E-3</c:v>
                </c:pt>
                <c:pt idx="616">
                  <c:v>1.3631090005219448E-2</c:v>
                </c:pt>
                <c:pt idx="619">
                  <c:v>4.0755200025159866E-3</c:v>
                </c:pt>
                <c:pt idx="660">
                  <c:v>1.6256850001809653E-2</c:v>
                </c:pt>
                <c:pt idx="662">
                  <c:v>1.3966399994387757E-2</c:v>
                </c:pt>
                <c:pt idx="664">
                  <c:v>1.4696189995447639E-2</c:v>
                </c:pt>
                <c:pt idx="665">
                  <c:v>1.1846645007608458E-2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052-4A52-B9A7-1A5AD5858006}"/>
            </c:ext>
          </c:extLst>
        </c:ser>
        <c:ser>
          <c:idx val="3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plus>
            <c:minus>
              <c:numRef>
                <c:f>'Active 2'!$D$21:$D$976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2'!$J$21:$J$976</c:f>
              <c:numCache>
                <c:formatCode>General</c:formatCode>
                <c:ptCount val="956"/>
                <c:pt idx="45">
                  <c:v>-3.5521220001101028E-2</c:v>
                </c:pt>
                <c:pt idx="103">
                  <c:v>-3.4254300000611693E-2</c:v>
                </c:pt>
                <c:pt idx="112">
                  <c:v>-2.7013869999791496E-2</c:v>
                </c:pt>
                <c:pt idx="127">
                  <c:v>-3.2355429997551255E-2</c:v>
                </c:pt>
                <c:pt idx="140">
                  <c:v>-2.777308999793604E-2</c:v>
                </c:pt>
                <c:pt idx="141">
                  <c:v>-2.7972180003416725E-2</c:v>
                </c:pt>
                <c:pt idx="150">
                  <c:v>-2.5586750001821201E-2</c:v>
                </c:pt>
                <c:pt idx="157">
                  <c:v>-2.2000274999300018E-2</c:v>
                </c:pt>
                <c:pt idx="158">
                  <c:v>-2.3418465003487654E-2</c:v>
                </c:pt>
                <c:pt idx="159">
                  <c:v>-2.6503659995796625E-2</c:v>
                </c:pt>
                <c:pt idx="161">
                  <c:v>-2.1112299997184891E-2</c:v>
                </c:pt>
                <c:pt idx="163">
                  <c:v>-1.9006365000677761E-2</c:v>
                </c:pt>
                <c:pt idx="164">
                  <c:v>-1.9488675003231037E-2</c:v>
                </c:pt>
                <c:pt idx="165">
                  <c:v>-2.3501839998061769E-2</c:v>
                </c:pt>
                <c:pt idx="167">
                  <c:v>-2.305476999754319E-2</c:v>
                </c:pt>
                <c:pt idx="168">
                  <c:v>-2.2088830002758186E-2</c:v>
                </c:pt>
                <c:pt idx="169">
                  <c:v>-1.7293855002208147E-2</c:v>
                </c:pt>
                <c:pt idx="174">
                  <c:v>-1.8704469999647699E-2</c:v>
                </c:pt>
                <c:pt idx="175">
                  <c:v>-1.8879139999626204E-2</c:v>
                </c:pt>
                <c:pt idx="177">
                  <c:v>-1.793321000150172E-2</c:v>
                </c:pt>
                <c:pt idx="178">
                  <c:v>-1.6139940002176445E-2</c:v>
                </c:pt>
                <c:pt idx="181">
                  <c:v>-1.6398394996940624E-2</c:v>
                </c:pt>
                <c:pt idx="183">
                  <c:v>-1.5965630002028774E-2</c:v>
                </c:pt>
                <c:pt idx="184">
                  <c:v>-1.5026635002868716E-2</c:v>
                </c:pt>
                <c:pt idx="187">
                  <c:v>-1.5775679996295366E-2</c:v>
                </c:pt>
                <c:pt idx="198">
                  <c:v>-3.9231955001014285E-2</c:v>
                </c:pt>
                <c:pt idx="202">
                  <c:v>-3.7691049998102244E-2</c:v>
                </c:pt>
                <c:pt idx="209">
                  <c:v>-1.2393524993967731E-2</c:v>
                </c:pt>
                <c:pt idx="210">
                  <c:v>-3.1078949992661364E-2</c:v>
                </c:pt>
                <c:pt idx="215">
                  <c:v>-3.1240520002029371E-2</c:v>
                </c:pt>
                <c:pt idx="223">
                  <c:v>-4.2711870002676733E-2</c:v>
                </c:pt>
                <c:pt idx="229">
                  <c:v>-1.1654749992885627E-2</c:v>
                </c:pt>
                <c:pt idx="232">
                  <c:v>-1.4282080002885778E-2</c:v>
                </c:pt>
                <c:pt idx="233">
                  <c:v>-1.085128999693552E-2</c:v>
                </c:pt>
                <c:pt idx="234">
                  <c:v>-1.0651289994711988E-2</c:v>
                </c:pt>
                <c:pt idx="237">
                  <c:v>-1.7326899978797883E-3</c:v>
                </c:pt>
                <c:pt idx="243">
                  <c:v>-1.099681000050623E-2</c:v>
                </c:pt>
                <c:pt idx="248">
                  <c:v>-3.4872600008384325E-3</c:v>
                </c:pt>
                <c:pt idx="250">
                  <c:v>-1.179539999429835E-2</c:v>
                </c:pt>
                <c:pt idx="262">
                  <c:v>-9.6216549936798401E-3</c:v>
                </c:pt>
                <c:pt idx="263">
                  <c:v>-6.55180500325514E-3</c:v>
                </c:pt>
                <c:pt idx="264">
                  <c:v>-6.0359249982866459E-3</c:v>
                </c:pt>
                <c:pt idx="265">
                  <c:v>-5.9659249964170158E-3</c:v>
                </c:pt>
                <c:pt idx="266">
                  <c:v>-5.6159249943448231E-3</c:v>
                </c:pt>
                <c:pt idx="267">
                  <c:v>-5.5259249929804355E-3</c:v>
                </c:pt>
                <c:pt idx="268">
                  <c:v>-7.5750200048787519E-3</c:v>
                </c:pt>
                <c:pt idx="269">
                  <c:v>-6.1800449984730221E-3</c:v>
                </c:pt>
                <c:pt idx="270">
                  <c:v>-7.0850699994480237E-3</c:v>
                </c:pt>
                <c:pt idx="271">
                  <c:v>-7.6290899960440584E-3</c:v>
                </c:pt>
                <c:pt idx="272">
                  <c:v>-8.1391399944550358E-3</c:v>
                </c:pt>
                <c:pt idx="273">
                  <c:v>-4.5881850019213744E-3</c:v>
                </c:pt>
                <c:pt idx="274">
                  <c:v>-6.0982350041740574E-3</c:v>
                </c:pt>
                <c:pt idx="275">
                  <c:v>-8.3050300017930567E-3</c:v>
                </c:pt>
                <c:pt idx="276">
                  <c:v>-9.3046199981472455E-3</c:v>
                </c:pt>
                <c:pt idx="281">
                  <c:v>-5.5606649984838441E-3</c:v>
                </c:pt>
                <c:pt idx="282">
                  <c:v>-5.3656899981433526E-3</c:v>
                </c:pt>
                <c:pt idx="289">
                  <c:v>-3.1325149975600652E-3</c:v>
                </c:pt>
                <c:pt idx="293">
                  <c:v>-4.5445400028256699E-3</c:v>
                </c:pt>
                <c:pt idx="294">
                  <c:v>-6.5708700058166869E-3</c:v>
                </c:pt>
                <c:pt idx="296">
                  <c:v>-4.1531800015945919E-3</c:v>
                </c:pt>
                <c:pt idx="298">
                  <c:v>-4.4833299980382435E-3</c:v>
                </c:pt>
                <c:pt idx="299">
                  <c:v>-7.3254399976576678E-3</c:v>
                </c:pt>
                <c:pt idx="300">
                  <c:v>-6.1254399988683872E-3</c:v>
                </c:pt>
                <c:pt idx="301">
                  <c:v>-5.825439999171067E-3</c:v>
                </c:pt>
                <c:pt idx="302">
                  <c:v>-4.196494999632705E-3</c:v>
                </c:pt>
                <c:pt idx="303">
                  <c:v>-4.8015199936344288E-3</c:v>
                </c:pt>
                <c:pt idx="304">
                  <c:v>-3.8505650009028614E-3</c:v>
                </c:pt>
                <c:pt idx="305">
                  <c:v>-4.8606150012346916E-3</c:v>
                </c:pt>
                <c:pt idx="308">
                  <c:v>-2.9567949968622997E-3</c:v>
                </c:pt>
                <c:pt idx="313">
                  <c:v>-2.612429998407606E-3</c:v>
                </c:pt>
                <c:pt idx="314">
                  <c:v>3.92847500188509E-3</c:v>
                </c:pt>
                <c:pt idx="317">
                  <c:v>-1.9515149979270063E-3</c:v>
                </c:pt>
                <c:pt idx="319">
                  <c:v>-3.4136999965994619E-3</c:v>
                </c:pt>
                <c:pt idx="320">
                  <c:v>-3.567769999790471E-3</c:v>
                </c:pt>
                <c:pt idx="321">
                  <c:v>-1.6872795000381302E-2</c:v>
                </c:pt>
                <c:pt idx="322">
                  <c:v>-1.7727950034895912E-3</c:v>
                </c:pt>
                <c:pt idx="325">
                  <c:v>-3.4958050018758513E-3</c:v>
                </c:pt>
                <c:pt idx="326">
                  <c:v>-4.1448499978287145E-3</c:v>
                </c:pt>
                <c:pt idx="328">
                  <c:v>-3.1058550011948682E-3</c:v>
                </c:pt>
                <c:pt idx="329">
                  <c:v>-3.880320000462234E-3</c:v>
                </c:pt>
                <c:pt idx="330">
                  <c:v>-2.156695001758635E-3</c:v>
                </c:pt>
                <c:pt idx="331">
                  <c:v>-1.3060100027360022E-3</c:v>
                </c:pt>
                <c:pt idx="334">
                  <c:v>-2.6125100048375316E-3</c:v>
                </c:pt>
                <c:pt idx="335">
                  <c:v>-6.1251000443007797E-4</c:v>
                </c:pt>
                <c:pt idx="336">
                  <c:v>3.8748999941162765E-4</c:v>
                </c:pt>
                <c:pt idx="338">
                  <c:v>-2.8254700009711087E-3</c:v>
                </c:pt>
                <c:pt idx="340">
                  <c:v>-2.7795399946626276E-3</c:v>
                </c:pt>
                <c:pt idx="341">
                  <c:v>-2.3795399974915199E-3</c:v>
                </c:pt>
                <c:pt idx="342">
                  <c:v>-2.9235600013635121E-3</c:v>
                </c:pt>
                <c:pt idx="344">
                  <c:v>-7.8456499613821507E-4</c:v>
                </c:pt>
                <c:pt idx="345">
                  <c:v>-3.0456500098807737E-4</c:v>
                </c:pt>
                <c:pt idx="346">
                  <c:v>-2.0115999941481277E-3</c:v>
                </c:pt>
                <c:pt idx="347">
                  <c:v>-1.6115999969770201E-3</c:v>
                </c:pt>
                <c:pt idx="348">
                  <c:v>-1.3115999972796999E-3</c:v>
                </c:pt>
                <c:pt idx="349">
                  <c:v>-1.6121000007842667E-3</c:v>
                </c:pt>
                <c:pt idx="351">
                  <c:v>-8.0000000161817297E-4</c:v>
                </c:pt>
                <c:pt idx="356">
                  <c:v>-1.317279995419085E-3</c:v>
                </c:pt>
                <c:pt idx="357">
                  <c:v>-6.1727999855065718E-4</c:v>
                </c:pt>
                <c:pt idx="359">
                  <c:v>-4.7020999772939831E-4</c:v>
                </c:pt>
                <c:pt idx="360">
                  <c:v>1.1232649994781241E-3</c:v>
                </c:pt>
                <c:pt idx="361">
                  <c:v>9.6639996627345681E-5</c:v>
                </c:pt>
                <c:pt idx="362">
                  <c:v>1.9664000137709081E-4</c:v>
                </c:pt>
                <c:pt idx="363">
                  <c:v>-1.1127000470878556E-4</c:v>
                </c:pt>
                <c:pt idx="370">
                  <c:v>-2.9896199994254857E-3</c:v>
                </c:pt>
                <c:pt idx="371">
                  <c:v>-2.2896199952811003E-3</c:v>
                </c:pt>
                <c:pt idx="372">
                  <c:v>1.3901249985792674E-3</c:v>
                </c:pt>
                <c:pt idx="373">
                  <c:v>4.6952500269981101E-4</c:v>
                </c:pt>
                <c:pt idx="376">
                  <c:v>-1.9403199985390529E-3</c:v>
                </c:pt>
                <c:pt idx="378">
                  <c:v>6.6510399992694147E-3</c:v>
                </c:pt>
                <c:pt idx="397">
                  <c:v>6.0511900010169484E-3</c:v>
                </c:pt>
                <c:pt idx="402">
                  <c:v>-7.2393000300507993E-4</c:v>
                </c:pt>
                <c:pt idx="403">
                  <c:v>1.7104500147979707E-4</c:v>
                </c:pt>
                <c:pt idx="404">
                  <c:v>2.8308449982432649E-3</c:v>
                </c:pt>
                <c:pt idx="405">
                  <c:v>2.2602500393986702E-4</c:v>
                </c:pt>
                <c:pt idx="411">
                  <c:v>-4.107460001250729E-3</c:v>
                </c:pt>
                <c:pt idx="412">
                  <c:v>-4.5684650031034835E-3</c:v>
                </c:pt>
                <c:pt idx="413">
                  <c:v>-2.7175100040039979E-3</c:v>
                </c:pt>
                <c:pt idx="414">
                  <c:v>1.2183699946035631E-3</c:v>
                </c:pt>
                <c:pt idx="415">
                  <c:v>8.0520500341663137E-4</c:v>
                </c:pt>
                <c:pt idx="416">
                  <c:v>-1.5538900042884052E-3</c:v>
                </c:pt>
                <c:pt idx="417">
                  <c:v>5.9706500178435817E-4</c:v>
                </c:pt>
                <c:pt idx="418">
                  <c:v>-1.8620299961185083E-3</c:v>
                </c:pt>
                <c:pt idx="420">
                  <c:v>1.1475499923108146E-4</c:v>
                </c:pt>
                <c:pt idx="421">
                  <c:v>-1.3902700011385605E-3</c:v>
                </c:pt>
                <c:pt idx="425">
                  <c:v>5.2297399961389601E-3</c:v>
                </c:pt>
                <c:pt idx="430">
                  <c:v>-4.5736449974356219E-3</c:v>
                </c:pt>
                <c:pt idx="431">
                  <c:v>-5.5176649984787218E-3</c:v>
                </c:pt>
                <c:pt idx="432">
                  <c:v>-1.049999991664663E-4</c:v>
                </c:pt>
                <c:pt idx="437">
                  <c:v>-2.0495200005825609E-3</c:v>
                </c:pt>
                <c:pt idx="438">
                  <c:v>-3.2677100025466643E-3</c:v>
                </c:pt>
                <c:pt idx="439">
                  <c:v>-1.6727350011933595E-3</c:v>
                </c:pt>
                <c:pt idx="454">
                  <c:v>-4.3656600028043613E-3</c:v>
                </c:pt>
                <c:pt idx="455">
                  <c:v>-6.7706850022659637E-3</c:v>
                </c:pt>
                <c:pt idx="456">
                  <c:v>-4.9147049940074794E-3</c:v>
                </c:pt>
                <c:pt idx="458">
                  <c:v>-6.087465000746306E-3</c:v>
                </c:pt>
                <c:pt idx="460">
                  <c:v>-1.3171800019335933E-3</c:v>
                </c:pt>
                <c:pt idx="492">
                  <c:v>-2.6002999948104843E-3</c:v>
                </c:pt>
                <c:pt idx="511">
                  <c:v>3.7712250050390139E-3</c:v>
                </c:pt>
                <c:pt idx="512">
                  <c:v>-6.7832000058842823E-4</c:v>
                </c:pt>
                <c:pt idx="515">
                  <c:v>3.4869399969466031E-3</c:v>
                </c:pt>
                <c:pt idx="516">
                  <c:v>4.8869399979594164E-3</c:v>
                </c:pt>
                <c:pt idx="517">
                  <c:v>4.9869400027091615E-3</c:v>
                </c:pt>
                <c:pt idx="520">
                  <c:v>3.4337800025241449E-3</c:v>
                </c:pt>
                <c:pt idx="521">
                  <c:v>4.2337800041423179E-3</c:v>
                </c:pt>
                <c:pt idx="523">
                  <c:v>3.7433300021803007E-3</c:v>
                </c:pt>
                <c:pt idx="524">
                  <c:v>4.343330001574941E-3</c:v>
                </c:pt>
                <c:pt idx="525">
                  <c:v>7.5251400048728101E-3</c:v>
                </c:pt>
                <c:pt idx="531">
                  <c:v>7.3932850064011291E-3</c:v>
                </c:pt>
                <c:pt idx="547">
                  <c:v>4.1367400044691749E-3</c:v>
                </c:pt>
                <c:pt idx="548">
                  <c:v>3.9644800053793006E-3</c:v>
                </c:pt>
                <c:pt idx="549">
                  <c:v>6.6281000035814941E-3</c:v>
                </c:pt>
                <c:pt idx="550">
                  <c:v>8.9281000036862679E-3</c:v>
                </c:pt>
                <c:pt idx="552">
                  <c:v>3.70126999769127E-3</c:v>
                </c:pt>
                <c:pt idx="553">
                  <c:v>4.5012699993094429E-3</c:v>
                </c:pt>
                <c:pt idx="554">
                  <c:v>4.95657000283245E-3</c:v>
                </c:pt>
                <c:pt idx="555">
                  <c:v>6.6974749934161082E-3</c:v>
                </c:pt>
                <c:pt idx="557">
                  <c:v>6.0705549985868856E-3</c:v>
                </c:pt>
                <c:pt idx="558">
                  <c:v>6.5705550005077384E-3</c:v>
                </c:pt>
                <c:pt idx="562">
                  <c:v>5.6140999950002879E-3</c:v>
                </c:pt>
                <c:pt idx="563">
                  <c:v>4.0090750044328161E-3</c:v>
                </c:pt>
                <c:pt idx="564">
                  <c:v>-4.7634999646106735E-4</c:v>
                </c:pt>
                <c:pt idx="565">
                  <c:v>-1.3668000028701499E-3</c:v>
                </c:pt>
                <c:pt idx="567">
                  <c:v>-2.1040999854449183E-4</c:v>
                </c:pt>
                <c:pt idx="578">
                  <c:v>9.090985004149843E-3</c:v>
                </c:pt>
                <c:pt idx="579">
                  <c:v>8.2896300009451807E-3</c:v>
                </c:pt>
                <c:pt idx="581">
                  <c:v>6.1612700010300614E-3</c:v>
                </c:pt>
                <c:pt idx="590">
                  <c:v>8.3085200021741912E-3</c:v>
                </c:pt>
                <c:pt idx="591">
                  <c:v>9.9821900003007613E-3</c:v>
                </c:pt>
                <c:pt idx="592">
                  <c:v>1.1714954998751637E-2</c:v>
                </c:pt>
                <c:pt idx="593">
                  <c:v>1.2601789996551815E-2</c:v>
                </c:pt>
                <c:pt idx="599">
                  <c:v>6.5770100045483559E-3</c:v>
                </c:pt>
                <c:pt idx="609">
                  <c:v>1.2319055000261869E-2</c:v>
                </c:pt>
                <c:pt idx="615">
                  <c:v>1.1619810000411235E-2</c:v>
                </c:pt>
                <c:pt idx="617">
                  <c:v>1.0510489999433048E-2</c:v>
                </c:pt>
                <c:pt idx="621">
                  <c:v>1.4335525003843941E-2</c:v>
                </c:pt>
                <c:pt idx="631">
                  <c:v>1.4837919996352866E-2</c:v>
                </c:pt>
                <c:pt idx="632">
                  <c:v>1.5919229997962248E-2</c:v>
                </c:pt>
                <c:pt idx="635">
                  <c:v>1.2674710000283085E-2</c:v>
                </c:pt>
                <c:pt idx="636">
                  <c:v>1.6415615005826112E-2</c:v>
                </c:pt>
                <c:pt idx="645">
                  <c:v>1.3977260001411196E-2</c:v>
                </c:pt>
                <c:pt idx="647">
                  <c:v>1.2569120000989642E-2</c:v>
                </c:pt>
                <c:pt idx="648">
                  <c:v>1.841002500441391E-2</c:v>
                </c:pt>
                <c:pt idx="649">
                  <c:v>1.7081785001209937E-2</c:v>
                </c:pt>
                <c:pt idx="650">
                  <c:v>1.4114550001977477E-2</c:v>
                </c:pt>
                <c:pt idx="655">
                  <c:v>1.7675695002253633E-2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052-4A52-B9A7-1A5AD5858006}"/>
            </c:ext>
          </c:extLst>
        </c:ser>
        <c:ser>
          <c:idx val="4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plus>
            <c:minus>
              <c:numRef>
                <c:f>'Active 2'!$D$21:$D$976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2'!$F$21:$F$1976</c:f>
              <c:numCache>
                <c:formatCode>General</c:formatCode>
                <c:ptCount val="1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2'!$K$21:$K$1976</c:f>
              <c:numCache>
                <c:formatCode>General</c:formatCode>
                <c:ptCount val="1956"/>
                <c:pt idx="137">
                  <c:v>-2.6273479998053517E-2</c:v>
                </c:pt>
                <c:pt idx="337">
                  <c:v>-3.1854699991527013E-3</c:v>
                </c:pt>
                <c:pt idx="339">
                  <c:v>-4.1295399933005683E-3</c:v>
                </c:pt>
                <c:pt idx="343">
                  <c:v>2.2916440000699367E-2</c:v>
                </c:pt>
                <c:pt idx="499">
                  <c:v>3.5682000452652574E-4</c:v>
                </c:pt>
                <c:pt idx="500">
                  <c:v>2.2395400010282174E-3</c:v>
                </c:pt>
                <c:pt idx="501">
                  <c:v>-1.9968399938079529E-3</c:v>
                </c:pt>
                <c:pt idx="504">
                  <c:v>-3.6917999386787415E-4</c:v>
                </c:pt>
                <c:pt idx="505">
                  <c:v>6.7717249985435046E-3</c:v>
                </c:pt>
                <c:pt idx="506">
                  <c:v>3.866700004437007E-3</c:v>
                </c:pt>
                <c:pt idx="507">
                  <c:v>1.1226799979340285E-3</c:v>
                </c:pt>
                <c:pt idx="508">
                  <c:v>5.2126299997325987E-3</c:v>
                </c:pt>
                <c:pt idx="509">
                  <c:v>5.10760500037577E-3</c:v>
                </c:pt>
                <c:pt idx="510">
                  <c:v>6.6635850016609766E-3</c:v>
                </c:pt>
                <c:pt idx="569">
                  <c:v>6.955759999982547E-3</c:v>
                </c:pt>
                <c:pt idx="576">
                  <c:v>7.8482600001734681E-3</c:v>
                </c:pt>
                <c:pt idx="577">
                  <c:v>8.4687700000358745E-3</c:v>
                </c:pt>
                <c:pt idx="582">
                  <c:v>1.0013135004555807E-2</c:v>
                </c:pt>
                <c:pt idx="583">
                  <c:v>1.0513134999200702E-2</c:v>
                </c:pt>
                <c:pt idx="584">
                  <c:v>7.6076099940109998E-3</c:v>
                </c:pt>
                <c:pt idx="585">
                  <c:v>8.6076099978527054E-3</c:v>
                </c:pt>
                <c:pt idx="586">
                  <c:v>9.4944450029288419E-3</c:v>
                </c:pt>
                <c:pt idx="587">
                  <c:v>7.3403749993303791E-3</c:v>
                </c:pt>
                <c:pt idx="588">
                  <c:v>7.7403750037774444E-3</c:v>
                </c:pt>
                <c:pt idx="589">
                  <c:v>9.9681150022661313E-3</c:v>
                </c:pt>
                <c:pt idx="595">
                  <c:v>1.0505635000299662E-2</c:v>
                </c:pt>
                <c:pt idx="597">
                  <c:v>1.0138810001080856E-2</c:v>
                </c:pt>
                <c:pt idx="601">
                  <c:v>1.0443769999255892E-2</c:v>
                </c:pt>
                <c:pt idx="602">
                  <c:v>1.1100454998086207E-2</c:v>
                </c:pt>
                <c:pt idx="603">
                  <c:v>1.2128194997785613E-2</c:v>
                </c:pt>
                <c:pt idx="604">
                  <c:v>1.141000500501832E-2</c:v>
                </c:pt>
                <c:pt idx="605">
                  <c:v>1.0484379999979865E-2</c:v>
                </c:pt>
                <c:pt idx="606">
                  <c:v>1.1196340004971717E-2</c:v>
                </c:pt>
                <c:pt idx="607">
                  <c:v>1.2313325001741759E-2</c:v>
                </c:pt>
                <c:pt idx="608">
                  <c:v>1.2383175002469216E-2</c:v>
                </c:pt>
                <c:pt idx="612">
                  <c:v>1.285939499939559E-2</c:v>
                </c:pt>
                <c:pt idx="613">
                  <c:v>1.1446230004366953E-2</c:v>
                </c:pt>
                <c:pt idx="614">
                  <c:v>1.1524219997227192E-2</c:v>
                </c:pt>
                <c:pt idx="618">
                  <c:v>1.2656419996346813E-2</c:v>
                </c:pt>
                <c:pt idx="620">
                  <c:v>9.859190002316609E-3</c:v>
                </c:pt>
                <c:pt idx="622">
                  <c:v>1.5119885007152334E-2</c:v>
                </c:pt>
                <c:pt idx="623">
                  <c:v>1.3870839997252915E-2</c:v>
                </c:pt>
                <c:pt idx="624">
                  <c:v>1.374260000011418E-2</c:v>
                </c:pt>
                <c:pt idx="625">
                  <c:v>1.359355500608217E-2</c:v>
                </c:pt>
                <c:pt idx="626">
                  <c:v>1.2234460002218839E-2</c:v>
                </c:pt>
                <c:pt idx="627">
                  <c:v>1.2352149999060202E-2</c:v>
                </c:pt>
                <c:pt idx="628">
                  <c:v>1.3581030005298089E-2</c:v>
                </c:pt>
                <c:pt idx="629">
                  <c:v>1.2054700004227925E-2</c:v>
                </c:pt>
                <c:pt idx="630">
                  <c:v>1.3082440003927331E-2</c:v>
                </c:pt>
                <c:pt idx="633">
                  <c:v>1.4858780006761663E-2</c:v>
                </c:pt>
                <c:pt idx="634">
                  <c:v>1.5458780006156303E-2</c:v>
                </c:pt>
                <c:pt idx="637">
                  <c:v>1.2792400004400406E-2</c:v>
                </c:pt>
                <c:pt idx="638">
                  <c:v>1.2088784998923074E-2</c:v>
                </c:pt>
                <c:pt idx="639">
                  <c:v>1.4216524999937974E-2</c:v>
                </c:pt>
                <c:pt idx="640">
                  <c:v>1.4226074999896809E-2</c:v>
                </c:pt>
                <c:pt idx="641">
                  <c:v>1.5259970001352485E-2</c:v>
                </c:pt>
                <c:pt idx="642">
                  <c:v>1.5559970001049805E-2</c:v>
                </c:pt>
                <c:pt idx="643">
                  <c:v>1.6059969995694701E-2</c:v>
                </c:pt>
                <c:pt idx="644">
                  <c:v>1.6908614998101257E-2</c:v>
                </c:pt>
                <c:pt idx="646">
                  <c:v>1.4713140000822023E-2</c:v>
                </c:pt>
                <c:pt idx="651">
                  <c:v>1.47331500047585E-2</c:v>
                </c:pt>
                <c:pt idx="652">
                  <c:v>1.6219985001953319E-2</c:v>
                </c:pt>
                <c:pt idx="653">
                  <c:v>1.3869759997760411E-2</c:v>
                </c:pt>
                <c:pt idx="654">
                  <c:v>1.4515689996187575E-2</c:v>
                </c:pt>
                <c:pt idx="656">
                  <c:v>1.5171580002061091E-2</c:v>
                </c:pt>
                <c:pt idx="657">
                  <c:v>1.5001870000560302E-2</c:v>
                </c:pt>
                <c:pt idx="658">
                  <c:v>1.6996845006360672E-2</c:v>
                </c:pt>
                <c:pt idx="659">
                  <c:v>1.6465489999973215E-2</c:v>
                </c:pt>
                <c:pt idx="661">
                  <c:v>1.6256850001809653E-2</c:v>
                </c:pt>
                <c:pt idx="663">
                  <c:v>1.3966399994387757E-2</c:v>
                </c:pt>
                <c:pt idx="666">
                  <c:v>1.7663270002231002E-2</c:v>
                </c:pt>
                <c:pt idx="667">
                  <c:v>1.6700559994205832E-2</c:v>
                </c:pt>
                <c:pt idx="668">
                  <c:v>1.7076279997127131E-2</c:v>
                </c:pt>
                <c:pt idx="669">
                  <c:v>1.5823350004211534E-2</c:v>
                </c:pt>
                <c:pt idx="670">
                  <c:v>1.6456115001346916E-2</c:v>
                </c:pt>
                <c:pt idx="671">
                  <c:v>1.5751089995319489E-2</c:v>
                </c:pt>
                <c:pt idx="672">
                  <c:v>1.7747475001669955E-2</c:v>
                </c:pt>
                <c:pt idx="673">
                  <c:v>1.8683355003304314E-2</c:v>
                </c:pt>
                <c:pt idx="674">
                  <c:v>1.6853410001203883E-2</c:v>
                </c:pt>
                <c:pt idx="675">
                  <c:v>1.632681000046432E-2</c:v>
                </c:pt>
                <c:pt idx="676">
                  <c:v>1.6088520002085716E-2</c:v>
                </c:pt>
                <c:pt idx="677">
                  <c:v>1.7178469999635126E-2</c:v>
                </c:pt>
                <c:pt idx="678">
                  <c:v>1.9578175000788178E-2</c:v>
                </c:pt>
                <c:pt idx="679">
                  <c:v>1.8201619997853413E-2</c:v>
                </c:pt>
                <c:pt idx="680">
                  <c:v>1.6151370000443421E-2</c:v>
                </c:pt>
                <c:pt idx="681">
                  <c:v>1.7212990002008155E-2</c:v>
                </c:pt>
                <c:pt idx="682">
                  <c:v>1.8010514999332372E-2</c:v>
                </c:pt>
                <c:pt idx="683">
                  <c:v>2.3404990002745762E-2</c:v>
                </c:pt>
                <c:pt idx="684">
                  <c:v>1.5447805002622772E-2</c:v>
                </c:pt>
                <c:pt idx="685">
                  <c:v>2.1255790001305286E-2</c:v>
                </c:pt>
                <c:pt idx="686">
                  <c:v>1.9493219995638356E-2</c:v>
                </c:pt>
                <c:pt idx="687">
                  <c:v>2.0050610000907909E-2</c:v>
                </c:pt>
                <c:pt idx="688">
                  <c:v>2.1603114997560624E-2</c:v>
                </c:pt>
                <c:pt idx="689">
                  <c:v>1.8111190038325731E-2</c:v>
                </c:pt>
                <c:pt idx="690">
                  <c:v>2.219702499860432E-2</c:v>
                </c:pt>
                <c:pt idx="691">
                  <c:v>2.2252504997595679E-2</c:v>
                </c:pt>
                <c:pt idx="692">
                  <c:v>2.343686499807518E-2</c:v>
                </c:pt>
                <c:pt idx="693">
                  <c:v>3.1973385004675947E-2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052-4A52-B9A7-1A5AD5858006}"/>
            </c:ext>
          </c:extLst>
        </c:ser>
        <c:ser>
          <c:idx val="2"/>
          <c:order val="4"/>
          <c:tx>
            <c:strRef>
              <c:f>'Active 2'!$L$20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plus>
            <c:minus>
              <c:numRef>
                <c:f>'Active 2'!$D$21:$D$976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2'!$L$21:$L$976</c:f>
              <c:numCache>
                <c:formatCode>General</c:formatCode>
                <c:ptCount val="9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052-4A52-B9A7-1A5AD5858006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plus>
            <c:minus>
              <c:numRef>
                <c:f>'Active 2'!$D$21:$D$976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2'!$M$21:$M$976</c:f>
              <c:numCache>
                <c:formatCode>General</c:formatCode>
                <c:ptCount val="9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052-4A52-B9A7-1A5AD5858006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plus>
            <c:minus>
              <c:numRef>
                <c:f>'Active 2'!$D$21:$D$976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2'!$N$21:$N$976</c:f>
              <c:numCache>
                <c:formatCode>General</c:formatCode>
                <c:ptCount val="9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052-4A52-B9A7-1A5AD5858006}"/>
            </c:ext>
          </c:extLst>
        </c:ser>
        <c:ser>
          <c:idx val="7"/>
          <c:order val="7"/>
          <c:tx>
            <c:strRef>
              <c:f>'Active 2'!#REF!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'Active 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052-4A52-B9A7-1A5AD5858006}"/>
            </c:ext>
          </c:extLst>
        </c:ser>
        <c:ser>
          <c:idx val="8"/>
          <c:order val="8"/>
          <c:tx>
            <c:strRef>
              <c:f>'Active 2'!$R$20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3"/>
            <c:spPr>
              <a:solidFill>
                <a:srgbClr val="00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2'!$R$21:$R$976</c:f>
              <c:numCache>
                <c:formatCode>General</c:formatCode>
                <c:ptCount val="956"/>
                <c:pt idx="308">
                  <c:v>0</c:v>
                </c:pt>
                <c:pt idx="399">
                  <c:v>-9.2664269999659155E-2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052-4A52-B9A7-1A5AD5858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958952"/>
        <c:axId val="1"/>
      </c:scatterChart>
      <c:valAx>
        <c:axId val="671958952"/>
        <c:scaling>
          <c:orientation val="minMax"/>
          <c:max val="4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81028129059626"/>
              <c:y val="0.84958203984293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062049062049064E-2"/>
              <c:y val="0.381615509549556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195895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067851367063964"/>
          <c:y val="0.93211488250652741"/>
          <c:w val="0.71428677475921576"/>
          <c:h val="5.22193211488251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AK Her - O-C Diagr.</a:t>
            </a:r>
          </a:p>
        </c:rich>
      </c:tx>
      <c:layout>
        <c:manualLayout>
          <c:xMode val="edge"/>
          <c:yMode val="edge"/>
          <c:x val="0.39193113829071075"/>
          <c:y val="3.33334703919190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68308835997189"/>
          <c:y val="0.13054830287206268"/>
          <c:w val="0.82276714948382168"/>
          <c:h val="0.6762402088772846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2'!$D$21:$D$221</c:f>
                <c:numCache>
                  <c:formatCode>General</c:formatCode>
                  <c:ptCount val="2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</c:numCache>
              </c:numRef>
            </c:plus>
            <c:minus>
              <c:numRef>
                <c:f>'Active 2'!$D$21:$D$221</c:f>
                <c:numCache>
                  <c:formatCode>General</c:formatCode>
                  <c:ptCount val="2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2'!$H$21:$H$976</c:f>
              <c:numCache>
                <c:formatCode>General</c:formatCode>
                <c:ptCount val="956"/>
                <c:pt idx="0">
                  <c:v>-1.5443039999809116E-2</c:v>
                </c:pt>
                <c:pt idx="1">
                  <c:v>-2.0263269998395117E-2</c:v>
                </c:pt>
                <c:pt idx="2">
                  <c:v>-1.6754619999119313E-2</c:v>
                </c:pt>
                <c:pt idx="3">
                  <c:v>-1.2813230001484044E-2</c:v>
                </c:pt>
                <c:pt idx="4">
                  <c:v>-1.5820975000679027E-2</c:v>
                </c:pt>
                <c:pt idx="25">
                  <c:v>-2.1365434997278498E-2</c:v>
                </c:pt>
                <c:pt idx="26">
                  <c:v>-3.1126439997024136E-2</c:v>
                </c:pt>
                <c:pt idx="40">
                  <c:v>-3.4383464997517876E-2</c:v>
                </c:pt>
                <c:pt idx="57">
                  <c:v>-3.1979984996723942E-2</c:v>
                </c:pt>
                <c:pt idx="60">
                  <c:v>-3.8165269997989526E-2</c:v>
                </c:pt>
                <c:pt idx="61">
                  <c:v>-3.4926274998724693E-2</c:v>
                </c:pt>
                <c:pt idx="89">
                  <c:v>-3.3121714997832896E-2</c:v>
                </c:pt>
                <c:pt idx="90">
                  <c:v>-3.9882719996967353E-2</c:v>
                </c:pt>
                <c:pt idx="92">
                  <c:v>-3.477791499972227E-2</c:v>
                </c:pt>
                <c:pt idx="93">
                  <c:v>-3.7538920001679799E-2</c:v>
                </c:pt>
                <c:pt idx="142">
                  <c:v>-3.5774339994532056E-2</c:v>
                </c:pt>
                <c:pt idx="143">
                  <c:v>-3.2774339997558855E-2</c:v>
                </c:pt>
                <c:pt idx="144">
                  <c:v>-3.3535344999108929E-2</c:v>
                </c:pt>
                <c:pt idx="170">
                  <c:v>-1.9940169993788004E-2</c:v>
                </c:pt>
                <c:pt idx="171">
                  <c:v>-2.7701175000402145E-2</c:v>
                </c:pt>
                <c:pt idx="172">
                  <c:v>-2.0260769997548778E-2</c:v>
                </c:pt>
                <c:pt idx="173">
                  <c:v>-2.0021774995257147E-2</c:v>
                </c:pt>
                <c:pt idx="179">
                  <c:v>-1.7912789997353684E-2</c:v>
                </c:pt>
                <c:pt idx="180">
                  <c:v>-2.8673795000941027E-2</c:v>
                </c:pt>
                <c:pt idx="188">
                  <c:v>-1.9879999999830034E-2</c:v>
                </c:pt>
                <c:pt idx="189">
                  <c:v>-2.0641005001380108E-2</c:v>
                </c:pt>
                <c:pt idx="211">
                  <c:v>-1.1669489998894278E-2</c:v>
                </c:pt>
                <c:pt idx="212">
                  <c:v>-1.3430494997010101E-2</c:v>
                </c:pt>
                <c:pt idx="218">
                  <c:v>-9.5233300016843714E-3</c:v>
                </c:pt>
                <c:pt idx="219">
                  <c:v>-1.1284334999800194E-2</c:v>
                </c:pt>
                <c:pt idx="227">
                  <c:v>-7.9938599956221879E-3</c:v>
                </c:pt>
                <c:pt idx="228">
                  <c:v>-1.0754864997579716E-2</c:v>
                </c:pt>
                <c:pt idx="253">
                  <c:v>-1.2277980000362732E-2</c:v>
                </c:pt>
                <c:pt idx="254">
                  <c:v>-1.4038984998478554E-2</c:v>
                </c:pt>
                <c:pt idx="286">
                  <c:v>-5.2585499943234026E-3</c:v>
                </c:pt>
                <c:pt idx="311">
                  <c:v>1.18140799968387E-2</c:v>
                </c:pt>
                <c:pt idx="312">
                  <c:v>-8.9469250015099533E-3</c:v>
                </c:pt>
                <c:pt idx="323">
                  <c:v>3.7355500026023947E-3</c:v>
                </c:pt>
                <c:pt idx="324">
                  <c:v>5.9745450053014793E-3</c:v>
                </c:pt>
                <c:pt idx="352">
                  <c:v>0</c:v>
                </c:pt>
                <c:pt idx="354">
                  <c:v>1.323920000140788E-2</c:v>
                </c:pt>
                <c:pt idx="355">
                  <c:v>-4.5218049999675713E-3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D90-4302-A375-7BFD07F29EE0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plus>
            <c:minus>
              <c:numRef>
                <c:f>'Active 2'!$D$21:$D$976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2'!$I$21:$I$976</c:f>
              <c:numCache>
                <c:formatCode>General</c:formatCode>
                <c:ptCount val="956"/>
                <c:pt idx="5">
                  <c:v>-1.3363189998926828E-2</c:v>
                </c:pt>
                <c:pt idx="6">
                  <c:v>-1.3570909999543801E-2</c:v>
                </c:pt>
                <c:pt idx="7">
                  <c:v>-2.0629520000511548E-2</c:v>
                </c:pt>
                <c:pt idx="8">
                  <c:v>-2.0688130000053206E-2</c:v>
                </c:pt>
                <c:pt idx="9">
                  <c:v>-1.9941099999414291E-2</c:v>
                </c:pt>
                <c:pt idx="10">
                  <c:v>-2.1716079998441273E-2</c:v>
                </c:pt>
                <c:pt idx="11">
                  <c:v>-2.3325309997744625E-2</c:v>
                </c:pt>
                <c:pt idx="12">
                  <c:v>-2.402319499742589E-2</c:v>
                </c:pt>
                <c:pt idx="13">
                  <c:v>-2.4828219997289125E-2</c:v>
                </c:pt>
                <c:pt idx="14">
                  <c:v>-2.6482289998966735E-2</c:v>
                </c:pt>
                <c:pt idx="15">
                  <c:v>-3.8287315001070965E-2</c:v>
                </c:pt>
                <c:pt idx="16">
                  <c:v>-2.7941384996665874E-2</c:v>
                </c:pt>
                <c:pt idx="17">
                  <c:v>-2.4909209998440929E-2</c:v>
                </c:pt>
                <c:pt idx="18">
                  <c:v>-2.1909209997829748E-2</c:v>
                </c:pt>
                <c:pt idx="19">
                  <c:v>-2.4670214999787277E-2</c:v>
                </c:pt>
                <c:pt idx="20">
                  <c:v>-2.7989789999992354E-2</c:v>
                </c:pt>
                <c:pt idx="21">
                  <c:v>-3.3794815000874223E-2</c:v>
                </c:pt>
                <c:pt idx="22">
                  <c:v>-1.093933499942068E-2</c:v>
                </c:pt>
                <c:pt idx="23">
                  <c:v>-3.2542949997150572E-2</c:v>
                </c:pt>
                <c:pt idx="24">
                  <c:v>-2.5461139997787541E-2</c:v>
                </c:pt>
                <c:pt idx="27">
                  <c:v>-1.5878549998888047E-2</c:v>
                </c:pt>
                <c:pt idx="28">
                  <c:v>-3.8209970000025351E-2</c:v>
                </c:pt>
                <c:pt idx="29">
                  <c:v>-1.7763129999366356E-2</c:v>
                </c:pt>
                <c:pt idx="30">
                  <c:v>-2.6524134998908266E-2</c:v>
                </c:pt>
                <c:pt idx="31">
                  <c:v>-2.4924699999246513E-2</c:v>
                </c:pt>
                <c:pt idx="32">
                  <c:v>-2.6967079997120891E-2</c:v>
                </c:pt>
                <c:pt idx="33">
                  <c:v>-1.9728084997041151E-2</c:v>
                </c:pt>
                <c:pt idx="34">
                  <c:v>-2.308626999729313E-2</c:v>
                </c:pt>
                <c:pt idx="35">
                  <c:v>-3.61780799976259E-2</c:v>
                </c:pt>
                <c:pt idx="36">
                  <c:v>-2.9178079999837792E-2</c:v>
                </c:pt>
                <c:pt idx="37">
                  <c:v>-1.6832149998663226E-2</c:v>
                </c:pt>
                <c:pt idx="38">
                  <c:v>-2.4718779997783713E-2</c:v>
                </c:pt>
                <c:pt idx="39">
                  <c:v>-3.5504909999872325E-2</c:v>
                </c:pt>
                <c:pt idx="41">
                  <c:v>-2.5815999997576E-2</c:v>
                </c:pt>
                <c:pt idx="42">
                  <c:v>-2.8689349997875979E-2</c:v>
                </c:pt>
                <c:pt idx="43">
                  <c:v>-3.3450355000240961E-2</c:v>
                </c:pt>
                <c:pt idx="44">
                  <c:v>-2.2352599997248035E-2</c:v>
                </c:pt>
                <c:pt idx="46">
                  <c:v>-4.2951089995767688E-2</c:v>
                </c:pt>
                <c:pt idx="47">
                  <c:v>-4.1869280001264997E-2</c:v>
                </c:pt>
                <c:pt idx="48">
                  <c:v>-2.6152090002142359E-2</c:v>
                </c:pt>
                <c:pt idx="49">
                  <c:v>-3.8460229996417183E-2</c:v>
                </c:pt>
                <c:pt idx="50">
                  <c:v>-4.0642539996042615E-2</c:v>
                </c:pt>
                <c:pt idx="51">
                  <c:v>-3.9258819997485261E-2</c:v>
                </c:pt>
                <c:pt idx="52">
                  <c:v>-3.8095199997769669E-2</c:v>
                </c:pt>
                <c:pt idx="53">
                  <c:v>-2.996936999988975E-2</c:v>
                </c:pt>
                <c:pt idx="54">
                  <c:v>-4.8994290002156049E-2</c:v>
                </c:pt>
                <c:pt idx="55">
                  <c:v>-2.944612999635865E-2</c:v>
                </c:pt>
                <c:pt idx="56">
                  <c:v>-3.4218979995785048E-2</c:v>
                </c:pt>
                <c:pt idx="58">
                  <c:v>-3.1753449999087024E-2</c:v>
                </c:pt>
                <c:pt idx="59">
                  <c:v>-2.8380550000292715E-2</c:v>
                </c:pt>
                <c:pt idx="62">
                  <c:v>-3.4254310001415433E-2</c:v>
                </c:pt>
                <c:pt idx="63">
                  <c:v>-3.1298329995479435E-2</c:v>
                </c:pt>
                <c:pt idx="64">
                  <c:v>-2.7952399999776389E-2</c:v>
                </c:pt>
                <c:pt idx="65">
                  <c:v>-3.5398829997575376E-2</c:v>
                </c:pt>
                <c:pt idx="66">
                  <c:v>-3.3052900002076058E-2</c:v>
                </c:pt>
                <c:pt idx="67">
                  <c:v>-3.852424999786308E-2</c:v>
                </c:pt>
                <c:pt idx="68">
                  <c:v>-3.7178319995291531E-2</c:v>
                </c:pt>
                <c:pt idx="69">
                  <c:v>-3.7832390000403393E-2</c:v>
                </c:pt>
                <c:pt idx="70">
                  <c:v>-3.0096509999566479E-2</c:v>
                </c:pt>
                <c:pt idx="71">
                  <c:v>-2.8762629997800104E-2</c:v>
                </c:pt>
                <c:pt idx="72">
                  <c:v>-5.4844029997184407E-2</c:v>
                </c:pt>
                <c:pt idx="73">
                  <c:v>-2.978713999982574E-2</c:v>
                </c:pt>
                <c:pt idx="74">
                  <c:v>-3.3441209998272825E-2</c:v>
                </c:pt>
                <c:pt idx="75">
                  <c:v>-4.3931659998634132E-2</c:v>
                </c:pt>
                <c:pt idx="76">
                  <c:v>-3.6195780001435196E-2</c:v>
                </c:pt>
                <c:pt idx="77">
                  <c:v>-3.3258489998843288E-2</c:v>
                </c:pt>
                <c:pt idx="78">
                  <c:v>-4.3176679999305634E-2</c:v>
                </c:pt>
                <c:pt idx="79">
                  <c:v>-5.1013060001423582E-2</c:v>
                </c:pt>
                <c:pt idx="80">
                  <c:v>-6.3585320000129286E-2</c:v>
                </c:pt>
                <c:pt idx="81">
                  <c:v>-3.5138479997840477E-2</c:v>
                </c:pt>
                <c:pt idx="82">
                  <c:v>-3.5893050000595395E-2</c:v>
                </c:pt>
                <c:pt idx="83">
                  <c:v>-3.5547119998227572E-2</c:v>
                </c:pt>
                <c:pt idx="84">
                  <c:v>-3.846530999726383E-2</c:v>
                </c:pt>
                <c:pt idx="85">
                  <c:v>-3.3383499998308253E-2</c:v>
                </c:pt>
                <c:pt idx="86">
                  <c:v>-3.524479999759933E-2</c:v>
                </c:pt>
                <c:pt idx="87">
                  <c:v>-4.8545069999818224E-2</c:v>
                </c:pt>
                <c:pt idx="88">
                  <c:v>-3.4348659999523079E-2</c:v>
                </c:pt>
                <c:pt idx="91">
                  <c:v>-3.7736149999545887E-2</c:v>
                </c:pt>
                <c:pt idx="94">
                  <c:v>-3.9930589999130461E-2</c:v>
                </c:pt>
                <c:pt idx="95">
                  <c:v>-3.8226064996706555E-2</c:v>
                </c:pt>
                <c:pt idx="96">
                  <c:v>-3.726770499633858E-2</c:v>
                </c:pt>
                <c:pt idx="97">
                  <c:v>-3.8034940000216011E-2</c:v>
                </c:pt>
                <c:pt idx="98">
                  <c:v>-4.0443580001010559E-2</c:v>
                </c:pt>
                <c:pt idx="99">
                  <c:v>-4.127996000170242E-2</c:v>
                </c:pt>
                <c:pt idx="100">
                  <c:v>-2.1587769995676354E-2</c:v>
                </c:pt>
                <c:pt idx="101">
                  <c:v>-2.2656915003608447E-2</c:v>
                </c:pt>
                <c:pt idx="102">
                  <c:v>-3.82543000014266E-2</c:v>
                </c:pt>
                <c:pt idx="104">
                  <c:v>-3.0090680003922898E-2</c:v>
                </c:pt>
                <c:pt idx="105">
                  <c:v>-2.8851685005065519E-2</c:v>
                </c:pt>
                <c:pt idx="106">
                  <c:v>-3.3895499997015577E-2</c:v>
                </c:pt>
                <c:pt idx="107">
                  <c:v>-2.8895499999634922E-2</c:v>
                </c:pt>
                <c:pt idx="108">
                  <c:v>-3.9523420004115906E-2</c:v>
                </c:pt>
                <c:pt idx="109">
                  <c:v>-3.3523420002893545E-2</c:v>
                </c:pt>
                <c:pt idx="110">
                  <c:v>-3.1523420002486091E-2</c:v>
                </c:pt>
                <c:pt idx="111">
                  <c:v>-3.1023420000565238E-2</c:v>
                </c:pt>
                <c:pt idx="113">
                  <c:v>-3.6862504995951895E-2</c:v>
                </c:pt>
                <c:pt idx="114">
                  <c:v>-3.2862504995136987E-2</c:v>
                </c:pt>
                <c:pt idx="115">
                  <c:v>-3.0698884998855647E-2</c:v>
                </c:pt>
                <c:pt idx="116">
                  <c:v>-2.9698885002289899E-2</c:v>
                </c:pt>
                <c:pt idx="117">
                  <c:v>-2.3994360002689064E-2</c:v>
                </c:pt>
                <c:pt idx="118">
                  <c:v>-2.9648430005181581E-2</c:v>
                </c:pt>
                <c:pt idx="119">
                  <c:v>-2.2648430000117514E-2</c:v>
                </c:pt>
                <c:pt idx="120">
                  <c:v>-2.4862095000571571E-2</c:v>
                </c:pt>
                <c:pt idx="121">
                  <c:v>-3.5629329999210313E-2</c:v>
                </c:pt>
                <c:pt idx="122">
                  <c:v>-3.3629329998802859E-2</c:v>
                </c:pt>
                <c:pt idx="123">
                  <c:v>-3.4239380001963582E-2</c:v>
                </c:pt>
                <c:pt idx="124">
                  <c:v>-3.6465709999902174E-2</c:v>
                </c:pt>
                <c:pt idx="125">
                  <c:v>-3.446570999949472E-2</c:v>
                </c:pt>
                <c:pt idx="126">
                  <c:v>-3.0465709998679813E-2</c:v>
                </c:pt>
                <c:pt idx="128">
                  <c:v>-1.9891809999535326E-2</c:v>
                </c:pt>
                <c:pt idx="129">
                  <c:v>-3.9092810002330225E-2</c:v>
                </c:pt>
                <c:pt idx="130">
                  <c:v>-4.5702859992161393E-2</c:v>
                </c:pt>
                <c:pt idx="131">
                  <c:v>-3.2702859993150923E-2</c:v>
                </c:pt>
                <c:pt idx="132">
                  <c:v>-1.6356929998437408E-2</c:v>
                </c:pt>
                <c:pt idx="133">
                  <c:v>-3.4960545002832077E-2</c:v>
                </c:pt>
                <c:pt idx="134">
                  <c:v>-3.1771800000569783E-2</c:v>
                </c:pt>
                <c:pt idx="135">
                  <c:v>-3.0771799996728078E-2</c:v>
                </c:pt>
                <c:pt idx="136">
                  <c:v>-4.0525140000681859E-2</c:v>
                </c:pt>
                <c:pt idx="138">
                  <c:v>-2.9983824999362696E-2</c:v>
                </c:pt>
                <c:pt idx="139">
                  <c:v>-2.6983824995113537E-2</c:v>
                </c:pt>
                <c:pt idx="145">
                  <c:v>-2.7824589997180738E-2</c:v>
                </c:pt>
                <c:pt idx="146">
                  <c:v>-1.4263969998864923E-2</c:v>
                </c:pt>
                <c:pt idx="147">
                  <c:v>-2.5136910000583157E-2</c:v>
                </c:pt>
                <c:pt idx="148">
                  <c:v>-2.8117809997638687E-2</c:v>
                </c:pt>
                <c:pt idx="149">
                  <c:v>-2.5117810000665486E-2</c:v>
                </c:pt>
                <c:pt idx="151">
                  <c:v>-2.5616899998567533E-2</c:v>
                </c:pt>
                <c:pt idx="152">
                  <c:v>-1.2016900000162423E-2</c:v>
                </c:pt>
                <c:pt idx="153">
                  <c:v>-1.3626949999888893E-2</c:v>
                </c:pt>
                <c:pt idx="154">
                  <c:v>-2.5117400000453927E-2</c:v>
                </c:pt>
                <c:pt idx="155">
                  <c:v>-1.5117399998416658E-2</c:v>
                </c:pt>
                <c:pt idx="156">
                  <c:v>-2.2300274998997338E-2</c:v>
                </c:pt>
                <c:pt idx="160">
                  <c:v>-2.9107274996931665E-2</c:v>
                </c:pt>
                <c:pt idx="162">
                  <c:v>-3.0566369998268783E-2</c:v>
                </c:pt>
                <c:pt idx="166">
                  <c:v>-7.0935850017121993E-3</c:v>
                </c:pt>
                <c:pt idx="176">
                  <c:v>-1.4772205002373084E-2</c:v>
                </c:pt>
                <c:pt idx="182">
                  <c:v>-1.552160999563057E-2</c:v>
                </c:pt>
                <c:pt idx="185">
                  <c:v>-1.4726635003171396E-2</c:v>
                </c:pt>
                <c:pt idx="186">
                  <c:v>-1.5770654994412325E-2</c:v>
                </c:pt>
                <c:pt idx="190">
                  <c:v>-4.436421999707818E-2</c:v>
                </c:pt>
                <c:pt idx="191">
                  <c:v>-4.2018290005216841E-2</c:v>
                </c:pt>
                <c:pt idx="192">
                  <c:v>-4.4628340001509059E-2</c:v>
                </c:pt>
                <c:pt idx="193">
                  <c:v>-4.416281000158051E-2</c:v>
                </c:pt>
                <c:pt idx="194">
                  <c:v>-4.7772860001714434E-2</c:v>
                </c:pt>
                <c:pt idx="195">
                  <c:v>-4.3426930002169684E-2</c:v>
                </c:pt>
                <c:pt idx="196">
                  <c:v>-5.3231954996590503E-2</c:v>
                </c:pt>
                <c:pt idx="197">
                  <c:v>-4.3231954994553234E-2</c:v>
                </c:pt>
                <c:pt idx="199">
                  <c:v>-3.4231954996357672E-2</c:v>
                </c:pt>
                <c:pt idx="200">
                  <c:v>-2.9231954998977017E-2</c:v>
                </c:pt>
                <c:pt idx="201">
                  <c:v>-5.1691049993678462E-2</c:v>
                </c:pt>
                <c:pt idx="203">
                  <c:v>-5.3735069996037055E-2</c:v>
                </c:pt>
                <c:pt idx="204">
                  <c:v>-3.6917379999067634E-2</c:v>
                </c:pt>
                <c:pt idx="205">
                  <c:v>-3.4571449999930337E-2</c:v>
                </c:pt>
                <c:pt idx="206">
                  <c:v>-2.0809419998840895E-2</c:v>
                </c:pt>
                <c:pt idx="207">
                  <c:v>-1.7809420001867693E-2</c:v>
                </c:pt>
                <c:pt idx="208">
                  <c:v>-1.3809420001052786E-2</c:v>
                </c:pt>
                <c:pt idx="213">
                  <c:v>-3.4240519999002572E-2</c:v>
                </c:pt>
                <c:pt idx="214">
                  <c:v>-3.3240520002436824E-2</c:v>
                </c:pt>
                <c:pt idx="216">
                  <c:v>-3.0240520005463623E-2</c:v>
                </c:pt>
                <c:pt idx="217">
                  <c:v>-2.8240520005056169E-2</c:v>
                </c:pt>
                <c:pt idx="220">
                  <c:v>-5.3711870001279749E-2</c:v>
                </c:pt>
                <c:pt idx="221">
                  <c:v>-4.671187000349164E-2</c:v>
                </c:pt>
                <c:pt idx="222">
                  <c:v>-4.5711869999649934E-2</c:v>
                </c:pt>
                <c:pt idx="224">
                  <c:v>-4.1711870006110985E-2</c:v>
                </c:pt>
                <c:pt idx="225">
                  <c:v>-4.0711870002269279E-2</c:v>
                </c:pt>
                <c:pt idx="226">
                  <c:v>-3.6711870001454372E-2</c:v>
                </c:pt>
                <c:pt idx="230">
                  <c:v>-1.1354749993188307E-2</c:v>
                </c:pt>
                <c:pt idx="231">
                  <c:v>-1.3518870000552852E-2</c:v>
                </c:pt>
                <c:pt idx="235">
                  <c:v>2.3430519999237731E-2</c:v>
                </c:pt>
                <c:pt idx="236">
                  <c:v>-5.7326899986946955E-3</c:v>
                </c:pt>
                <c:pt idx="238">
                  <c:v>-7.3268999403808266E-4</c:v>
                </c:pt>
                <c:pt idx="239">
                  <c:v>1.267310006369371E-3</c:v>
                </c:pt>
                <c:pt idx="240">
                  <c:v>3.2673100067768246E-3</c:v>
                </c:pt>
                <c:pt idx="241">
                  <c:v>-1.3996809997479431E-2</c:v>
                </c:pt>
                <c:pt idx="242">
                  <c:v>-1.1996809997071978E-2</c:v>
                </c:pt>
                <c:pt idx="244">
                  <c:v>-9.9968099966645241E-3</c:v>
                </c:pt>
                <c:pt idx="245">
                  <c:v>-8.9968100000987761E-3</c:v>
                </c:pt>
                <c:pt idx="246">
                  <c:v>-5.4872600012458861E-3</c:v>
                </c:pt>
                <c:pt idx="247">
                  <c:v>-4.4872599974041805E-3</c:v>
                </c:pt>
                <c:pt idx="249">
                  <c:v>-1.4872600004309788E-3</c:v>
                </c:pt>
                <c:pt idx="251">
                  <c:v>-5.4996999824652448E-4</c:v>
                </c:pt>
                <c:pt idx="252">
                  <c:v>2.4703599992790259E-3</c:v>
                </c:pt>
                <c:pt idx="255">
                  <c:v>-1.503878000221448E-2</c:v>
                </c:pt>
                <c:pt idx="256">
                  <c:v>-4.0387799963355064E-3</c:v>
                </c:pt>
                <c:pt idx="257">
                  <c:v>-1.8283799996424932E-2</c:v>
                </c:pt>
                <c:pt idx="258">
                  <c:v>-1.6283799996017478E-2</c:v>
                </c:pt>
                <c:pt idx="259">
                  <c:v>5.8357999951113015E-3</c:v>
                </c:pt>
                <c:pt idx="260">
                  <c:v>-5.2646999974967912E-3</c:v>
                </c:pt>
                <c:pt idx="261">
                  <c:v>1.6032414998335298E-2</c:v>
                </c:pt>
                <c:pt idx="277">
                  <c:v>-2.2228099987842143E-3</c:v>
                </c:pt>
                <c:pt idx="278">
                  <c:v>1.6286739999486599E-2</c:v>
                </c:pt>
                <c:pt idx="279">
                  <c:v>-2.8631449997192249E-2</c:v>
                </c:pt>
                <c:pt idx="280">
                  <c:v>-6.5670999974827282E-3</c:v>
                </c:pt>
                <c:pt idx="283">
                  <c:v>-3.4397044997604098E-2</c:v>
                </c:pt>
                <c:pt idx="284">
                  <c:v>-3.1202600002870895E-3</c:v>
                </c:pt>
                <c:pt idx="285">
                  <c:v>-1.7743299977155402E-3</c:v>
                </c:pt>
                <c:pt idx="287">
                  <c:v>-3.6798549990635365E-3</c:v>
                </c:pt>
                <c:pt idx="288">
                  <c:v>8.6660750021110289E-3</c:v>
                </c:pt>
                <c:pt idx="290">
                  <c:v>6.8361300000105985E-3</c:v>
                </c:pt>
                <c:pt idx="291">
                  <c:v>4.1003000660566613E-4</c:v>
                </c:pt>
                <c:pt idx="292">
                  <c:v>-2.5395150005351752E-3</c:v>
                </c:pt>
                <c:pt idx="295">
                  <c:v>-1.0753180002211593E-2</c:v>
                </c:pt>
                <c:pt idx="297">
                  <c:v>-1.1017299999366514E-2</c:v>
                </c:pt>
                <c:pt idx="306">
                  <c:v>-8.5367999417940155E-4</c:v>
                </c:pt>
                <c:pt idx="307">
                  <c:v>-7.8977000011946075E-3</c:v>
                </c:pt>
                <c:pt idx="309">
                  <c:v>1.6725014997064136E-2</c:v>
                </c:pt>
                <c:pt idx="310">
                  <c:v>-1.0318594999262132E-2</c:v>
                </c:pt>
                <c:pt idx="315">
                  <c:v>1.463299999886658E-2</c:v>
                </c:pt>
                <c:pt idx="316">
                  <c:v>4.5075800007907674E-3</c:v>
                </c:pt>
                <c:pt idx="318">
                  <c:v>6.2380000599659979E-5</c:v>
                </c:pt>
                <c:pt idx="327">
                  <c:v>-4.0058550002868287E-3</c:v>
                </c:pt>
                <c:pt idx="332">
                  <c:v>6.7949000003864057E-3</c:v>
                </c:pt>
                <c:pt idx="333">
                  <c:v>-1.0840069997357205E-2</c:v>
                </c:pt>
                <c:pt idx="350">
                  <c:v>4.9983600038103759E-3</c:v>
                </c:pt>
                <c:pt idx="353">
                  <c:v>1.2786334998963866E-2</c:v>
                </c:pt>
                <c:pt idx="358">
                  <c:v>-1.4225920000171755E-2</c:v>
                </c:pt>
                <c:pt idx="364">
                  <c:v>1.7341600032523274E-3</c:v>
                </c:pt>
                <c:pt idx="365">
                  <c:v>2.57094999687979E-3</c:v>
                </c:pt>
                <c:pt idx="366">
                  <c:v>1.2916880004922859E-2</c:v>
                </c:pt>
                <c:pt idx="367">
                  <c:v>1.6539595002541319E-2</c:v>
                </c:pt>
                <c:pt idx="368">
                  <c:v>6.2140500085661188E-4</c:v>
                </c:pt>
                <c:pt idx="369">
                  <c:v>3.1623100003344007E-3</c:v>
                </c:pt>
                <c:pt idx="374">
                  <c:v>5.7324400040670298E-3</c:v>
                </c:pt>
                <c:pt idx="375">
                  <c:v>-3.4812250014510937E-3</c:v>
                </c:pt>
                <c:pt idx="377">
                  <c:v>4.0283249982167035E-3</c:v>
                </c:pt>
                <c:pt idx="379">
                  <c:v>5.6196849982370622E-3</c:v>
                </c:pt>
                <c:pt idx="380">
                  <c:v>-1.0013900027843192E-3</c:v>
                </c:pt>
                <c:pt idx="381">
                  <c:v>-1.8438600018271245E-3</c:v>
                </c:pt>
                <c:pt idx="382">
                  <c:v>-1.4451590002863668E-2</c:v>
                </c:pt>
                <c:pt idx="383">
                  <c:v>2.8569999994942918E-4</c:v>
                </c:pt>
                <c:pt idx="384">
                  <c:v>1.2856999965151772E-3</c:v>
                </c:pt>
                <c:pt idx="385">
                  <c:v>-9.7339499916415662E-4</c:v>
                </c:pt>
                <c:pt idx="386">
                  <c:v>-3.1506800005445257E-3</c:v>
                </c:pt>
                <c:pt idx="387">
                  <c:v>-1.1047500011045486E-3</c:v>
                </c:pt>
                <c:pt idx="388">
                  <c:v>-2.9229400024632923E-3</c:v>
                </c:pt>
                <c:pt idx="389">
                  <c:v>-8.7820350017864257E-3</c:v>
                </c:pt>
                <c:pt idx="390">
                  <c:v>-3.0222100031096488E-3</c:v>
                </c:pt>
                <c:pt idx="391">
                  <c:v>4.2691499984357506E-3</c:v>
                </c:pt>
                <c:pt idx="392">
                  <c:v>2.91548999666702E-3</c:v>
                </c:pt>
                <c:pt idx="393">
                  <c:v>1.8664450035430491E-3</c:v>
                </c:pt>
                <c:pt idx="394">
                  <c:v>-4.6486300052492879E-3</c:v>
                </c:pt>
                <c:pt idx="395">
                  <c:v>-3.4863000473706052E-4</c:v>
                </c:pt>
                <c:pt idx="396">
                  <c:v>-2.749599952949211E-4</c:v>
                </c:pt>
                <c:pt idx="398">
                  <c:v>6.4939499861793593E-4</c:v>
                </c:pt>
                <c:pt idx="400">
                  <c:v>1.5684949976275675E-3</c:v>
                </c:pt>
                <c:pt idx="401">
                  <c:v>-1.5633599978173152E-3</c:v>
                </c:pt>
                <c:pt idx="406">
                  <c:v>-1.6780900041339919E-3</c:v>
                </c:pt>
                <c:pt idx="407">
                  <c:v>-1.5094449991011061E-3</c:v>
                </c:pt>
                <c:pt idx="408">
                  <c:v>-2.2763374996429775E-2</c:v>
                </c:pt>
                <c:pt idx="409">
                  <c:v>-1.9519149936968461E-3</c:v>
                </c:pt>
                <c:pt idx="410">
                  <c:v>1.2394015000609215E-2</c:v>
                </c:pt>
                <c:pt idx="419">
                  <c:v>1.9618899968918413E-3</c:v>
                </c:pt>
                <c:pt idx="422">
                  <c:v>5.5532499973196536E-3</c:v>
                </c:pt>
                <c:pt idx="423">
                  <c:v>9.7610950033413246E-3</c:v>
                </c:pt>
                <c:pt idx="424">
                  <c:v>1.3647929998114705E-2</c:v>
                </c:pt>
                <c:pt idx="426">
                  <c:v>1.1058209995098878E-2</c:v>
                </c:pt>
                <c:pt idx="427">
                  <c:v>-4.8599799993098713E-3</c:v>
                </c:pt>
                <c:pt idx="428">
                  <c:v>1.1680925003020093E-2</c:v>
                </c:pt>
                <c:pt idx="429">
                  <c:v>-1.0614550003083423E-2</c:v>
                </c:pt>
                <c:pt idx="433">
                  <c:v>1.0899749977397732E-3</c:v>
                </c:pt>
                <c:pt idx="434">
                  <c:v>1.0435905001941137E-2</c:v>
                </c:pt>
                <c:pt idx="435">
                  <c:v>1.2435905002348591E-2</c:v>
                </c:pt>
                <c:pt idx="436">
                  <c:v>6.0586199979297817E-3</c:v>
                </c:pt>
                <c:pt idx="440">
                  <c:v>4.9141000054078177E-3</c:v>
                </c:pt>
                <c:pt idx="441">
                  <c:v>8.9141000062227249E-3</c:v>
                </c:pt>
                <c:pt idx="442">
                  <c:v>1.2914100007037632E-2</c:v>
                </c:pt>
                <c:pt idx="443">
                  <c:v>1.391410000360338E-2</c:v>
                </c:pt>
                <c:pt idx="444">
                  <c:v>1.510907500050962E-2</c:v>
                </c:pt>
                <c:pt idx="445">
                  <c:v>6.8827450013486668E-3</c:v>
                </c:pt>
                <c:pt idx="446">
                  <c:v>2.6377249960205518E-3</c:v>
                </c:pt>
                <c:pt idx="447">
                  <c:v>4.9661950033623725E-3</c:v>
                </c:pt>
                <c:pt idx="448">
                  <c:v>9.1298150000511669E-3</c:v>
                </c:pt>
                <c:pt idx="449">
                  <c:v>7.3247899999842048E-3</c:v>
                </c:pt>
                <c:pt idx="450">
                  <c:v>-5.2425500325625762E-4</c:v>
                </c:pt>
                <c:pt idx="451">
                  <c:v>7.0851000054972246E-4</c:v>
                </c:pt>
                <c:pt idx="452">
                  <c:v>-8.0524949953542091E-3</c:v>
                </c:pt>
                <c:pt idx="453">
                  <c:v>9.4443900015903637E-3</c:v>
                </c:pt>
                <c:pt idx="457">
                  <c:v>-3.8919900034670718E-3</c:v>
                </c:pt>
                <c:pt idx="459">
                  <c:v>1.6223150014411658E-3</c:v>
                </c:pt>
                <c:pt idx="461">
                  <c:v>1.3610059999336954E-2</c:v>
                </c:pt>
                <c:pt idx="462">
                  <c:v>-1.0798579998663627E-2</c:v>
                </c:pt>
                <c:pt idx="463">
                  <c:v>-1.151536000543274E-2</c:v>
                </c:pt>
                <c:pt idx="464">
                  <c:v>-2.5153599999612197E-3</c:v>
                </c:pt>
                <c:pt idx="465">
                  <c:v>1.4846400008536875E-3</c:v>
                </c:pt>
                <c:pt idx="466">
                  <c:v>2.4846399974194355E-3</c:v>
                </c:pt>
                <c:pt idx="467">
                  <c:v>-8.1254100005025975E-3</c:v>
                </c:pt>
                <c:pt idx="468">
                  <c:v>-6.1254100000951439E-3</c:v>
                </c:pt>
                <c:pt idx="469">
                  <c:v>-4.1254099996876903E-3</c:v>
                </c:pt>
                <c:pt idx="470">
                  <c:v>-2.1254099992802367E-3</c:v>
                </c:pt>
                <c:pt idx="471">
                  <c:v>-1.1254100027144887E-3</c:v>
                </c:pt>
                <c:pt idx="472">
                  <c:v>-9.7794799949042499E-3</c:v>
                </c:pt>
                <c:pt idx="473">
                  <c:v>1.2205200036987662E-3</c:v>
                </c:pt>
                <c:pt idx="474">
                  <c:v>1.1220520005736034E-2</c:v>
                </c:pt>
                <c:pt idx="475">
                  <c:v>1.622052000311669E-2</c:v>
                </c:pt>
                <c:pt idx="476">
                  <c:v>6.0759999978472479E-3</c:v>
                </c:pt>
                <c:pt idx="477">
                  <c:v>1.1190805002115667E-2</c:v>
                </c:pt>
                <c:pt idx="478">
                  <c:v>1.454425000702031E-3</c:v>
                </c:pt>
                <c:pt idx="479">
                  <c:v>1.895329995022621E-3</c:v>
                </c:pt>
                <c:pt idx="480">
                  <c:v>1.0782165001728572E-2</c:v>
                </c:pt>
                <c:pt idx="481">
                  <c:v>-2.6228599963360466E-3</c:v>
                </c:pt>
                <c:pt idx="482">
                  <c:v>-3.9410499957739376E-3</c:v>
                </c:pt>
                <c:pt idx="483">
                  <c:v>-2.9410499992081895E-3</c:v>
                </c:pt>
                <c:pt idx="484">
                  <c:v>-1.8595119996462017E-2</c:v>
                </c:pt>
                <c:pt idx="485">
                  <c:v>-1.5595119999488816E-2</c:v>
                </c:pt>
                <c:pt idx="486">
                  <c:v>-1.0595119994832203E-2</c:v>
                </c:pt>
                <c:pt idx="487">
                  <c:v>-9.5951199982664548E-3</c:v>
                </c:pt>
                <c:pt idx="488">
                  <c:v>-7.5951199978590012E-3</c:v>
                </c:pt>
                <c:pt idx="489">
                  <c:v>8.5336000483948737E-4</c:v>
                </c:pt>
                <c:pt idx="490">
                  <c:v>1.8533600014052354E-3</c:v>
                </c:pt>
                <c:pt idx="491">
                  <c:v>5.7401950034545735E-3</c:v>
                </c:pt>
                <c:pt idx="493">
                  <c:v>1.6199700003198814E-2</c:v>
                </c:pt>
                <c:pt idx="494">
                  <c:v>5.7406050036661327E-3</c:v>
                </c:pt>
                <c:pt idx="495">
                  <c:v>5.9355800040066242E-3</c:v>
                </c:pt>
                <c:pt idx="496">
                  <c:v>7.2815099993022159E-3</c:v>
                </c:pt>
                <c:pt idx="497">
                  <c:v>-9.2089399986434728E-3</c:v>
                </c:pt>
                <c:pt idx="498">
                  <c:v>3.8415150047512725E-3</c:v>
                </c:pt>
                <c:pt idx="502">
                  <c:v>-1.4923670001735445E-2</c:v>
                </c:pt>
                <c:pt idx="503">
                  <c:v>7.9822650004643947E-3</c:v>
                </c:pt>
                <c:pt idx="513">
                  <c:v>-1.8005149999225978E-2</c:v>
                </c:pt>
                <c:pt idx="514">
                  <c:v>-1.1005150001437869E-2</c:v>
                </c:pt>
                <c:pt idx="518">
                  <c:v>8.9146800019079819E-3</c:v>
                </c:pt>
                <c:pt idx="519">
                  <c:v>1.1014679999789223E-2</c:v>
                </c:pt>
                <c:pt idx="522">
                  <c:v>4.6696600038558245E-3</c:v>
                </c:pt>
                <c:pt idx="526">
                  <c:v>-1.084909999917727E-3</c:v>
                </c:pt>
                <c:pt idx="527">
                  <c:v>2.1478550042957067E-3</c:v>
                </c:pt>
                <c:pt idx="528">
                  <c:v>1.2342830006673466E-2</c:v>
                </c:pt>
                <c:pt idx="529">
                  <c:v>8.7705699988873675E-3</c:v>
                </c:pt>
                <c:pt idx="530">
                  <c:v>1.0506449994863942E-2</c:v>
                </c:pt>
                <c:pt idx="532">
                  <c:v>-2.8658099981839769E-3</c:v>
                </c:pt>
                <c:pt idx="533">
                  <c:v>3.4341899954597466E-3</c:v>
                </c:pt>
                <c:pt idx="534">
                  <c:v>8.2341899978928268E-3</c:v>
                </c:pt>
                <c:pt idx="535">
                  <c:v>1.0016000000177883E-2</c:v>
                </c:pt>
                <c:pt idx="536">
                  <c:v>1.0645150003256276E-2</c:v>
                </c:pt>
                <c:pt idx="537">
                  <c:v>3.3183199993800372E-3</c:v>
                </c:pt>
                <c:pt idx="538">
                  <c:v>6.1262800008989871E-3</c:v>
                </c:pt>
                <c:pt idx="539">
                  <c:v>3.5080900051980279E-3</c:v>
                </c:pt>
                <c:pt idx="540">
                  <c:v>7.2080899990396574E-3</c:v>
                </c:pt>
                <c:pt idx="541">
                  <c:v>3.1999500060919672E-3</c:v>
                </c:pt>
                <c:pt idx="542">
                  <c:v>-1.2080950000381563E-2</c:v>
                </c:pt>
                <c:pt idx="543">
                  <c:v>1.8190499977208674E-3</c:v>
                </c:pt>
                <c:pt idx="544">
                  <c:v>8.7190499980351888E-3</c:v>
                </c:pt>
                <c:pt idx="545">
                  <c:v>1.0119049999048002E-2</c:v>
                </c:pt>
                <c:pt idx="546">
                  <c:v>6.8008599992026575E-3</c:v>
                </c:pt>
                <c:pt idx="551">
                  <c:v>3.9653900021221489E-3</c:v>
                </c:pt>
                <c:pt idx="556">
                  <c:v>9.0497499986668117E-3</c:v>
                </c:pt>
                <c:pt idx="559">
                  <c:v>5.6588000006740913E-3</c:v>
                </c:pt>
                <c:pt idx="560">
                  <c:v>1.5047299966681749E-3</c:v>
                </c:pt>
                <c:pt idx="561">
                  <c:v>-1.6318299967679195E-3</c:v>
                </c:pt>
                <c:pt idx="566">
                  <c:v>1.9341100050951354E-3</c:v>
                </c:pt>
                <c:pt idx="568">
                  <c:v>5.7895900026778691E-3</c:v>
                </c:pt>
                <c:pt idx="570">
                  <c:v>9.8471200035419315E-3</c:v>
                </c:pt>
                <c:pt idx="571">
                  <c:v>6.9116500017116778E-3</c:v>
                </c:pt>
                <c:pt idx="572">
                  <c:v>2.0911649997287896E-2</c:v>
                </c:pt>
                <c:pt idx="573">
                  <c:v>4.0993460002937354E-2</c:v>
                </c:pt>
                <c:pt idx="574">
                  <c:v>-6.4151799961109646E-3</c:v>
                </c:pt>
                <c:pt idx="575">
                  <c:v>-3.3333699975628406E-3</c:v>
                </c:pt>
                <c:pt idx="580">
                  <c:v>7.7691800033790059E-3</c:v>
                </c:pt>
                <c:pt idx="594">
                  <c:v>8.1948799997917376E-3</c:v>
                </c:pt>
                <c:pt idx="596">
                  <c:v>2.4493380005878862E-2</c:v>
                </c:pt>
                <c:pt idx="598">
                  <c:v>9.855999996943865E-3</c:v>
                </c:pt>
                <c:pt idx="600">
                  <c:v>9.873919996607583E-3</c:v>
                </c:pt>
                <c:pt idx="610">
                  <c:v>1.5929060005873907E-2</c:v>
                </c:pt>
                <c:pt idx="611">
                  <c:v>9.9369500021566637E-3</c:v>
                </c:pt>
                <c:pt idx="616">
                  <c:v>1.3631090005219448E-2</c:v>
                </c:pt>
                <c:pt idx="619">
                  <c:v>4.0755200025159866E-3</c:v>
                </c:pt>
                <c:pt idx="660">
                  <c:v>1.6256850001809653E-2</c:v>
                </c:pt>
                <c:pt idx="662">
                  <c:v>1.3966399994387757E-2</c:v>
                </c:pt>
                <c:pt idx="664">
                  <c:v>1.4696189995447639E-2</c:v>
                </c:pt>
                <c:pt idx="665">
                  <c:v>1.1846645007608458E-2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D90-4302-A375-7BFD07F29EE0}"/>
            </c:ext>
          </c:extLst>
        </c:ser>
        <c:ser>
          <c:idx val="3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plus>
            <c:minus>
              <c:numRef>
                <c:f>'Active 2'!$D$21:$D$976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2'!$J$21:$J$976</c:f>
              <c:numCache>
                <c:formatCode>General</c:formatCode>
                <c:ptCount val="956"/>
                <c:pt idx="45">
                  <c:v>-3.5521220001101028E-2</c:v>
                </c:pt>
                <c:pt idx="103">
                  <c:v>-3.4254300000611693E-2</c:v>
                </c:pt>
                <c:pt idx="112">
                  <c:v>-2.7013869999791496E-2</c:v>
                </c:pt>
                <c:pt idx="127">
                  <c:v>-3.2355429997551255E-2</c:v>
                </c:pt>
                <c:pt idx="140">
                  <c:v>-2.777308999793604E-2</c:v>
                </c:pt>
                <c:pt idx="141">
                  <c:v>-2.7972180003416725E-2</c:v>
                </c:pt>
                <c:pt idx="150">
                  <c:v>-2.5586750001821201E-2</c:v>
                </c:pt>
                <c:pt idx="157">
                  <c:v>-2.2000274999300018E-2</c:v>
                </c:pt>
                <c:pt idx="158">
                  <c:v>-2.3418465003487654E-2</c:v>
                </c:pt>
                <c:pt idx="159">
                  <c:v>-2.6503659995796625E-2</c:v>
                </c:pt>
                <c:pt idx="161">
                  <c:v>-2.1112299997184891E-2</c:v>
                </c:pt>
                <c:pt idx="163">
                  <c:v>-1.9006365000677761E-2</c:v>
                </c:pt>
                <c:pt idx="164">
                  <c:v>-1.9488675003231037E-2</c:v>
                </c:pt>
                <c:pt idx="165">
                  <c:v>-2.3501839998061769E-2</c:v>
                </c:pt>
                <c:pt idx="167">
                  <c:v>-2.305476999754319E-2</c:v>
                </c:pt>
                <c:pt idx="168">
                  <c:v>-2.2088830002758186E-2</c:v>
                </c:pt>
                <c:pt idx="169">
                  <c:v>-1.7293855002208147E-2</c:v>
                </c:pt>
                <c:pt idx="174">
                  <c:v>-1.8704469999647699E-2</c:v>
                </c:pt>
                <c:pt idx="175">
                  <c:v>-1.8879139999626204E-2</c:v>
                </c:pt>
                <c:pt idx="177">
                  <c:v>-1.793321000150172E-2</c:v>
                </c:pt>
                <c:pt idx="178">
                  <c:v>-1.6139940002176445E-2</c:v>
                </c:pt>
                <c:pt idx="181">
                  <c:v>-1.6398394996940624E-2</c:v>
                </c:pt>
                <c:pt idx="183">
                  <c:v>-1.5965630002028774E-2</c:v>
                </c:pt>
                <c:pt idx="184">
                  <c:v>-1.5026635002868716E-2</c:v>
                </c:pt>
                <c:pt idx="187">
                  <c:v>-1.5775679996295366E-2</c:v>
                </c:pt>
                <c:pt idx="198">
                  <c:v>-3.9231955001014285E-2</c:v>
                </c:pt>
                <c:pt idx="202">
                  <c:v>-3.7691049998102244E-2</c:v>
                </c:pt>
                <c:pt idx="209">
                  <c:v>-1.2393524993967731E-2</c:v>
                </c:pt>
                <c:pt idx="210">
                  <c:v>-3.1078949992661364E-2</c:v>
                </c:pt>
                <c:pt idx="215">
                  <c:v>-3.1240520002029371E-2</c:v>
                </c:pt>
                <c:pt idx="223">
                  <c:v>-4.2711870002676733E-2</c:v>
                </c:pt>
                <c:pt idx="229">
                  <c:v>-1.1654749992885627E-2</c:v>
                </c:pt>
                <c:pt idx="232">
                  <c:v>-1.4282080002885778E-2</c:v>
                </c:pt>
                <c:pt idx="233">
                  <c:v>-1.085128999693552E-2</c:v>
                </c:pt>
                <c:pt idx="234">
                  <c:v>-1.0651289994711988E-2</c:v>
                </c:pt>
                <c:pt idx="237">
                  <c:v>-1.7326899978797883E-3</c:v>
                </c:pt>
                <c:pt idx="243">
                  <c:v>-1.099681000050623E-2</c:v>
                </c:pt>
                <c:pt idx="248">
                  <c:v>-3.4872600008384325E-3</c:v>
                </c:pt>
                <c:pt idx="250">
                  <c:v>-1.179539999429835E-2</c:v>
                </c:pt>
                <c:pt idx="262">
                  <c:v>-9.6216549936798401E-3</c:v>
                </c:pt>
                <c:pt idx="263">
                  <c:v>-6.55180500325514E-3</c:v>
                </c:pt>
                <c:pt idx="264">
                  <c:v>-6.0359249982866459E-3</c:v>
                </c:pt>
                <c:pt idx="265">
                  <c:v>-5.9659249964170158E-3</c:v>
                </c:pt>
                <c:pt idx="266">
                  <c:v>-5.6159249943448231E-3</c:v>
                </c:pt>
                <c:pt idx="267">
                  <c:v>-5.5259249929804355E-3</c:v>
                </c:pt>
                <c:pt idx="268">
                  <c:v>-7.5750200048787519E-3</c:v>
                </c:pt>
                <c:pt idx="269">
                  <c:v>-6.1800449984730221E-3</c:v>
                </c:pt>
                <c:pt idx="270">
                  <c:v>-7.0850699994480237E-3</c:v>
                </c:pt>
                <c:pt idx="271">
                  <c:v>-7.6290899960440584E-3</c:v>
                </c:pt>
                <c:pt idx="272">
                  <c:v>-8.1391399944550358E-3</c:v>
                </c:pt>
                <c:pt idx="273">
                  <c:v>-4.5881850019213744E-3</c:v>
                </c:pt>
                <c:pt idx="274">
                  <c:v>-6.0982350041740574E-3</c:v>
                </c:pt>
                <c:pt idx="275">
                  <c:v>-8.3050300017930567E-3</c:v>
                </c:pt>
                <c:pt idx="276">
                  <c:v>-9.3046199981472455E-3</c:v>
                </c:pt>
                <c:pt idx="281">
                  <c:v>-5.5606649984838441E-3</c:v>
                </c:pt>
                <c:pt idx="282">
                  <c:v>-5.3656899981433526E-3</c:v>
                </c:pt>
                <c:pt idx="289">
                  <c:v>-3.1325149975600652E-3</c:v>
                </c:pt>
                <c:pt idx="293">
                  <c:v>-4.5445400028256699E-3</c:v>
                </c:pt>
                <c:pt idx="294">
                  <c:v>-6.5708700058166869E-3</c:v>
                </c:pt>
                <c:pt idx="296">
                  <c:v>-4.1531800015945919E-3</c:v>
                </c:pt>
                <c:pt idx="298">
                  <c:v>-4.4833299980382435E-3</c:v>
                </c:pt>
                <c:pt idx="299">
                  <c:v>-7.3254399976576678E-3</c:v>
                </c:pt>
                <c:pt idx="300">
                  <c:v>-6.1254399988683872E-3</c:v>
                </c:pt>
                <c:pt idx="301">
                  <c:v>-5.825439999171067E-3</c:v>
                </c:pt>
                <c:pt idx="302">
                  <c:v>-4.196494999632705E-3</c:v>
                </c:pt>
                <c:pt idx="303">
                  <c:v>-4.8015199936344288E-3</c:v>
                </c:pt>
                <c:pt idx="304">
                  <c:v>-3.8505650009028614E-3</c:v>
                </c:pt>
                <c:pt idx="305">
                  <c:v>-4.8606150012346916E-3</c:v>
                </c:pt>
                <c:pt idx="308">
                  <c:v>-2.9567949968622997E-3</c:v>
                </c:pt>
                <c:pt idx="313">
                  <c:v>-2.612429998407606E-3</c:v>
                </c:pt>
                <c:pt idx="314">
                  <c:v>3.92847500188509E-3</c:v>
                </c:pt>
                <c:pt idx="317">
                  <c:v>-1.9515149979270063E-3</c:v>
                </c:pt>
                <c:pt idx="319">
                  <c:v>-3.4136999965994619E-3</c:v>
                </c:pt>
                <c:pt idx="320">
                  <c:v>-3.567769999790471E-3</c:v>
                </c:pt>
                <c:pt idx="321">
                  <c:v>-1.6872795000381302E-2</c:v>
                </c:pt>
                <c:pt idx="322">
                  <c:v>-1.7727950034895912E-3</c:v>
                </c:pt>
                <c:pt idx="325">
                  <c:v>-3.4958050018758513E-3</c:v>
                </c:pt>
                <c:pt idx="326">
                  <c:v>-4.1448499978287145E-3</c:v>
                </c:pt>
                <c:pt idx="328">
                  <c:v>-3.1058550011948682E-3</c:v>
                </c:pt>
                <c:pt idx="329">
                  <c:v>-3.880320000462234E-3</c:v>
                </c:pt>
                <c:pt idx="330">
                  <c:v>-2.156695001758635E-3</c:v>
                </c:pt>
                <c:pt idx="331">
                  <c:v>-1.3060100027360022E-3</c:v>
                </c:pt>
                <c:pt idx="334">
                  <c:v>-2.6125100048375316E-3</c:v>
                </c:pt>
                <c:pt idx="335">
                  <c:v>-6.1251000443007797E-4</c:v>
                </c:pt>
                <c:pt idx="336">
                  <c:v>3.8748999941162765E-4</c:v>
                </c:pt>
                <c:pt idx="338">
                  <c:v>-2.8254700009711087E-3</c:v>
                </c:pt>
                <c:pt idx="340">
                  <c:v>-2.7795399946626276E-3</c:v>
                </c:pt>
                <c:pt idx="341">
                  <c:v>-2.3795399974915199E-3</c:v>
                </c:pt>
                <c:pt idx="342">
                  <c:v>-2.9235600013635121E-3</c:v>
                </c:pt>
                <c:pt idx="344">
                  <c:v>-7.8456499613821507E-4</c:v>
                </c:pt>
                <c:pt idx="345">
                  <c:v>-3.0456500098807737E-4</c:v>
                </c:pt>
                <c:pt idx="346">
                  <c:v>-2.0115999941481277E-3</c:v>
                </c:pt>
                <c:pt idx="347">
                  <c:v>-1.6115999969770201E-3</c:v>
                </c:pt>
                <c:pt idx="348">
                  <c:v>-1.3115999972796999E-3</c:v>
                </c:pt>
                <c:pt idx="349">
                  <c:v>-1.6121000007842667E-3</c:v>
                </c:pt>
                <c:pt idx="351">
                  <c:v>-8.0000000161817297E-4</c:v>
                </c:pt>
                <c:pt idx="356">
                  <c:v>-1.317279995419085E-3</c:v>
                </c:pt>
                <c:pt idx="357">
                  <c:v>-6.1727999855065718E-4</c:v>
                </c:pt>
                <c:pt idx="359">
                  <c:v>-4.7020999772939831E-4</c:v>
                </c:pt>
                <c:pt idx="360">
                  <c:v>1.1232649994781241E-3</c:v>
                </c:pt>
                <c:pt idx="361">
                  <c:v>9.6639996627345681E-5</c:v>
                </c:pt>
                <c:pt idx="362">
                  <c:v>1.9664000137709081E-4</c:v>
                </c:pt>
                <c:pt idx="363">
                  <c:v>-1.1127000470878556E-4</c:v>
                </c:pt>
                <c:pt idx="370">
                  <c:v>-2.9896199994254857E-3</c:v>
                </c:pt>
                <c:pt idx="371">
                  <c:v>-2.2896199952811003E-3</c:v>
                </c:pt>
                <c:pt idx="372">
                  <c:v>1.3901249985792674E-3</c:v>
                </c:pt>
                <c:pt idx="373">
                  <c:v>4.6952500269981101E-4</c:v>
                </c:pt>
                <c:pt idx="376">
                  <c:v>-1.9403199985390529E-3</c:v>
                </c:pt>
                <c:pt idx="378">
                  <c:v>6.6510399992694147E-3</c:v>
                </c:pt>
                <c:pt idx="397">
                  <c:v>6.0511900010169484E-3</c:v>
                </c:pt>
                <c:pt idx="402">
                  <c:v>-7.2393000300507993E-4</c:v>
                </c:pt>
                <c:pt idx="403">
                  <c:v>1.7104500147979707E-4</c:v>
                </c:pt>
                <c:pt idx="404">
                  <c:v>2.8308449982432649E-3</c:v>
                </c:pt>
                <c:pt idx="405">
                  <c:v>2.2602500393986702E-4</c:v>
                </c:pt>
                <c:pt idx="411">
                  <c:v>-4.107460001250729E-3</c:v>
                </c:pt>
                <c:pt idx="412">
                  <c:v>-4.5684650031034835E-3</c:v>
                </c:pt>
                <c:pt idx="413">
                  <c:v>-2.7175100040039979E-3</c:v>
                </c:pt>
                <c:pt idx="414">
                  <c:v>1.2183699946035631E-3</c:v>
                </c:pt>
                <c:pt idx="415">
                  <c:v>8.0520500341663137E-4</c:v>
                </c:pt>
                <c:pt idx="416">
                  <c:v>-1.5538900042884052E-3</c:v>
                </c:pt>
                <c:pt idx="417">
                  <c:v>5.9706500178435817E-4</c:v>
                </c:pt>
                <c:pt idx="418">
                  <c:v>-1.8620299961185083E-3</c:v>
                </c:pt>
                <c:pt idx="420">
                  <c:v>1.1475499923108146E-4</c:v>
                </c:pt>
                <c:pt idx="421">
                  <c:v>-1.3902700011385605E-3</c:v>
                </c:pt>
                <c:pt idx="425">
                  <c:v>5.2297399961389601E-3</c:v>
                </c:pt>
                <c:pt idx="430">
                  <c:v>-4.5736449974356219E-3</c:v>
                </c:pt>
                <c:pt idx="431">
                  <c:v>-5.5176649984787218E-3</c:v>
                </c:pt>
                <c:pt idx="432">
                  <c:v>-1.049999991664663E-4</c:v>
                </c:pt>
                <c:pt idx="437">
                  <c:v>-2.0495200005825609E-3</c:v>
                </c:pt>
                <c:pt idx="438">
                  <c:v>-3.2677100025466643E-3</c:v>
                </c:pt>
                <c:pt idx="439">
                  <c:v>-1.6727350011933595E-3</c:v>
                </c:pt>
                <c:pt idx="454">
                  <c:v>-4.3656600028043613E-3</c:v>
                </c:pt>
                <c:pt idx="455">
                  <c:v>-6.7706850022659637E-3</c:v>
                </c:pt>
                <c:pt idx="456">
                  <c:v>-4.9147049940074794E-3</c:v>
                </c:pt>
                <c:pt idx="458">
                  <c:v>-6.087465000746306E-3</c:v>
                </c:pt>
                <c:pt idx="460">
                  <c:v>-1.3171800019335933E-3</c:v>
                </c:pt>
                <c:pt idx="492">
                  <c:v>-2.6002999948104843E-3</c:v>
                </c:pt>
                <c:pt idx="511">
                  <c:v>3.7712250050390139E-3</c:v>
                </c:pt>
                <c:pt idx="512">
                  <c:v>-6.7832000058842823E-4</c:v>
                </c:pt>
                <c:pt idx="515">
                  <c:v>3.4869399969466031E-3</c:v>
                </c:pt>
                <c:pt idx="516">
                  <c:v>4.8869399979594164E-3</c:v>
                </c:pt>
                <c:pt idx="517">
                  <c:v>4.9869400027091615E-3</c:v>
                </c:pt>
                <c:pt idx="520">
                  <c:v>3.4337800025241449E-3</c:v>
                </c:pt>
                <c:pt idx="521">
                  <c:v>4.2337800041423179E-3</c:v>
                </c:pt>
                <c:pt idx="523">
                  <c:v>3.7433300021803007E-3</c:v>
                </c:pt>
                <c:pt idx="524">
                  <c:v>4.343330001574941E-3</c:v>
                </c:pt>
                <c:pt idx="525">
                  <c:v>7.5251400048728101E-3</c:v>
                </c:pt>
                <c:pt idx="531">
                  <c:v>7.3932850064011291E-3</c:v>
                </c:pt>
                <c:pt idx="547">
                  <c:v>4.1367400044691749E-3</c:v>
                </c:pt>
                <c:pt idx="548">
                  <c:v>3.9644800053793006E-3</c:v>
                </c:pt>
                <c:pt idx="549">
                  <c:v>6.6281000035814941E-3</c:v>
                </c:pt>
                <c:pt idx="550">
                  <c:v>8.9281000036862679E-3</c:v>
                </c:pt>
                <c:pt idx="552">
                  <c:v>3.70126999769127E-3</c:v>
                </c:pt>
                <c:pt idx="553">
                  <c:v>4.5012699993094429E-3</c:v>
                </c:pt>
                <c:pt idx="554">
                  <c:v>4.95657000283245E-3</c:v>
                </c:pt>
                <c:pt idx="555">
                  <c:v>6.6974749934161082E-3</c:v>
                </c:pt>
                <c:pt idx="557">
                  <c:v>6.0705549985868856E-3</c:v>
                </c:pt>
                <c:pt idx="558">
                  <c:v>6.5705550005077384E-3</c:v>
                </c:pt>
                <c:pt idx="562">
                  <c:v>5.6140999950002879E-3</c:v>
                </c:pt>
                <c:pt idx="563">
                  <c:v>4.0090750044328161E-3</c:v>
                </c:pt>
                <c:pt idx="564">
                  <c:v>-4.7634999646106735E-4</c:v>
                </c:pt>
                <c:pt idx="565">
                  <c:v>-1.3668000028701499E-3</c:v>
                </c:pt>
                <c:pt idx="567">
                  <c:v>-2.1040999854449183E-4</c:v>
                </c:pt>
                <c:pt idx="578">
                  <c:v>9.090985004149843E-3</c:v>
                </c:pt>
                <c:pt idx="579">
                  <c:v>8.2896300009451807E-3</c:v>
                </c:pt>
                <c:pt idx="581">
                  <c:v>6.1612700010300614E-3</c:v>
                </c:pt>
                <c:pt idx="590">
                  <c:v>8.3085200021741912E-3</c:v>
                </c:pt>
                <c:pt idx="591">
                  <c:v>9.9821900003007613E-3</c:v>
                </c:pt>
                <c:pt idx="592">
                  <c:v>1.1714954998751637E-2</c:v>
                </c:pt>
                <c:pt idx="593">
                  <c:v>1.2601789996551815E-2</c:v>
                </c:pt>
                <c:pt idx="599">
                  <c:v>6.5770100045483559E-3</c:v>
                </c:pt>
                <c:pt idx="609">
                  <c:v>1.2319055000261869E-2</c:v>
                </c:pt>
                <c:pt idx="615">
                  <c:v>1.1619810000411235E-2</c:v>
                </c:pt>
                <c:pt idx="617">
                  <c:v>1.0510489999433048E-2</c:v>
                </c:pt>
                <c:pt idx="621">
                  <c:v>1.4335525003843941E-2</c:v>
                </c:pt>
                <c:pt idx="631">
                  <c:v>1.4837919996352866E-2</c:v>
                </c:pt>
                <c:pt idx="632">
                  <c:v>1.5919229997962248E-2</c:v>
                </c:pt>
                <c:pt idx="635">
                  <c:v>1.2674710000283085E-2</c:v>
                </c:pt>
                <c:pt idx="636">
                  <c:v>1.6415615005826112E-2</c:v>
                </c:pt>
                <c:pt idx="645">
                  <c:v>1.3977260001411196E-2</c:v>
                </c:pt>
                <c:pt idx="647">
                  <c:v>1.2569120000989642E-2</c:v>
                </c:pt>
                <c:pt idx="648">
                  <c:v>1.841002500441391E-2</c:v>
                </c:pt>
                <c:pt idx="649">
                  <c:v>1.7081785001209937E-2</c:v>
                </c:pt>
                <c:pt idx="650">
                  <c:v>1.4114550001977477E-2</c:v>
                </c:pt>
                <c:pt idx="655">
                  <c:v>1.7675695002253633E-2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D90-4302-A375-7BFD07F29EE0}"/>
            </c:ext>
          </c:extLst>
        </c:ser>
        <c:ser>
          <c:idx val="4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plus>
            <c:minus>
              <c:numRef>
                <c:f>'Active 2'!$D$21:$D$976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2'!$F$21:$F$1976</c:f>
              <c:numCache>
                <c:formatCode>General</c:formatCode>
                <c:ptCount val="1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2'!$K$21:$K$1976</c:f>
              <c:numCache>
                <c:formatCode>General</c:formatCode>
                <c:ptCount val="1956"/>
                <c:pt idx="137">
                  <c:v>-2.6273479998053517E-2</c:v>
                </c:pt>
                <c:pt idx="337">
                  <c:v>-3.1854699991527013E-3</c:v>
                </c:pt>
                <c:pt idx="339">
                  <c:v>-4.1295399933005683E-3</c:v>
                </c:pt>
                <c:pt idx="343">
                  <c:v>2.2916440000699367E-2</c:v>
                </c:pt>
                <c:pt idx="499">
                  <c:v>3.5682000452652574E-4</c:v>
                </c:pt>
                <c:pt idx="500">
                  <c:v>2.2395400010282174E-3</c:v>
                </c:pt>
                <c:pt idx="501">
                  <c:v>-1.9968399938079529E-3</c:v>
                </c:pt>
                <c:pt idx="504">
                  <c:v>-3.6917999386787415E-4</c:v>
                </c:pt>
                <c:pt idx="505">
                  <c:v>6.7717249985435046E-3</c:v>
                </c:pt>
                <c:pt idx="506">
                  <c:v>3.866700004437007E-3</c:v>
                </c:pt>
                <c:pt idx="507">
                  <c:v>1.1226799979340285E-3</c:v>
                </c:pt>
                <c:pt idx="508">
                  <c:v>5.2126299997325987E-3</c:v>
                </c:pt>
                <c:pt idx="509">
                  <c:v>5.10760500037577E-3</c:v>
                </c:pt>
                <c:pt idx="510">
                  <c:v>6.6635850016609766E-3</c:v>
                </c:pt>
                <c:pt idx="569">
                  <c:v>6.955759999982547E-3</c:v>
                </c:pt>
                <c:pt idx="576">
                  <c:v>7.8482600001734681E-3</c:v>
                </c:pt>
                <c:pt idx="577">
                  <c:v>8.4687700000358745E-3</c:v>
                </c:pt>
                <c:pt idx="582">
                  <c:v>1.0013135004555807E-2</c:v>
                </c:pt>
                <c:pt idx="583">
                  <c:v>1.0513134999200702E-2</c:v>
                </c:pt>
                <c:pt idx="584">
                  <c:v>7.6076099940109998E-3</c:v>
                </c:pt>
                <c:pt idx="585">
                  <c:v>8.6076099978527054E-3</c:v>
                </c:pt>
                <c:pt idx="586">
                  <c:v>9.4944450029288419E-3</c:v>
                </c:pt>
                <c:pt idx="587">
                  <c:v>7.3403749993303791E-3</c:v>
                </c:pt>
                <c:pt idx="588">
                  <c:v>7.7403750037774444E-3</c:v>
                </c:pt>
                <c:pt idx="589">
                  <c:v>9.9681150022661313E-3</c:v>
                </c:pt>
                <c:pt idx="595">
                  <c:v>1.0505635000299662E-2</c:v>
                </c:pt>
                <c:pt idx="597">
                  <c:v>1.0138810001080856E-2</c:v>
                </c:pt>
                <c:pt idx="601">
                  <c:v>1.0443769999255892E-2</c:v>
                </c:pt>
                <c:pt idx="602">
                  <c:v>1.1100454998086207E-2</c:v>
                </c:pt>
                <c:pt idx="603">
                  <c:v>1.2128194997785613E-2</c:v>
                </c:pt>
                <c:pt idx="604">
                  <c:v>1.141000500501832E-2</c:v>
                </c:pt>
                <c:pt idx="605">
                  <c:v>1.0484379999979865E-2</c:v>
                </c:pt>
                <c:pt idx="606">
                  <c:v>1.1196340004971717E-2</c:v>
                </c:pt>
                <c:pt idx="607">
                  <c:v>1.2313325001741759E-2</c:v>
                </c:pt>
                <c:pt idx="608">
                  <c:v>1.2383175002469216E-2</c:v>
                </c:pt>
                <c:pt idx="612">
                  <c:v>1.285939499939559E-2</c:v>
                </c:pt>
                <c:pt idx="613">
                  <c:v>1.1446230004366953E-2</c:v>
                </c:pt>
                <c:pt idx="614">
                  <c:v>1.1524219997227192E-2</c:v>
                </c:pt>
                <c:pt idx="618">
                  <c:v>1.2656419996346813E-2</c:v>
                </c:pt>
                <c:pt idx="620">
                  <c:v>9.859190002316609E-3</c:v>
                </c:pt>
                <c:pt idx="622">
                  <c:v>1.5119885007152334E-2</c:v>
                </c:pt>
                <c:pt idx="623">
                  <c:v>1.3870839997252915E-2</c:v>
                </c:pt>
                <c:pt idx="624">
                  <c:v>1.374260000011418E-2</c:v>
                </c:pt>
                <c:pt idx="625">
                  <c:v>1.359355500608217E-2</c:v>
                </c:pt>
                <c:pt idx="626">
                  <c:v>1.2234460002218839E-2</c:v>
                </c:pt>
                <c:pt idx="627">
                  <c:v>1.2352149999060202E-2</c:v>
                </c:pt>
                <c:pt idx="628">
                  <c:v>1.3581030005298089E-2</c:v>
                </c:pt>
                <c:pt idx="629">
                  <c:v>1.2054700004227925E-2</c:v>
                </c:pt>
                <c:pt idx="630">
                  <c:v>1.3082440003927331E-2</c:v>
                </c:pt>
                <c:pt idx="633">
                  <c:v>1.4858780006761663E-2</c:v>
                </c:pt>
                <c:pt idx="634">
                  <c:v>1.5458780006156303E-2</c:v>
                </c:pt>
                <c:pt idx="637">
                  <c:v>1.2792400004400406E-2</c:v>
                </c:pt>
                <c:pt idx="638">
                  <c:v>1.2088784998923074E-2</c:v>
                </c:pt>
                <c:pt idx="639">
                  <c:v>1.4216524999937974E-2</c:v>
                </c:pt>
                <c:pt idx="640">
                  <c:v>1.4226074999896809E-2</c:v>
                </c:pt>
                <c:pt idx="641">
                  <c:v>1.5259970001352485E-2</c:v>
                </c:pt>
                <c:pt idx="642">
                  <c:v>1.5559970001049805E-2</c:v>
                </c:pt>
                <c:pt idx="643">
                  <c:v>1.6059969995694701E-2</c:v>
                </c:pt>
                <c:pt idx="644">
                  <c:v>1.6908614998101257E-2</c:v>
                </c:pt>
                <c:pt idx="646">
                  <c:v>1.4713140000822023E-2</c:v>
                </c:pt>
                <c:pt idx="651">
                  <c:v>1.47331500047585E-2</c:v>
                </c:pt>
                <c:pt idx="652">
                  <c:v>1.6219985001953319E-2</c:v>
                </c:pt>
                <c:pt idx="653">
                  <c:v>1.3869759997760411E-2</c:v>
                </c:pt>
                <c:pt idx="654">
                  <c:v>1.4515689996187575E-2</c:v>
                </c:pt>
                <c:pt idx="656">
                  <c:v>1.5171580002061091E-2</c:v>
                </c:pt>
                <c:pt idx="657">
                  <c:v>1.5001870000560302E-2</c:v>
                </c:pt>
                <c:pt idx="658">
                  <c:v>1.6996845006360672E-2</c:v>
                </c:pt>
                <c:pt idx="659">
                  <c:v>1.6465489999973215E-2</c:v>
                </c:pt>
                <c:pt idx="661">
                  <c:v>1.6256850001809653E-2</c:v>
                </c:pt>
                <c:pt idx="663">
                  <c:v>1.3966399994387757E-2</c:v>
                </c:pt>
                <c:pt idx="666">
                  <c:v>1.7663270002231002E-2</c:v>
                </c:pt>
                <c:pt idx="667">
                  <c:v>1.6700559994205832E-2</c:v>
                </c:pt>
                <c:pt idx="668">
                  <c:v>1.7076279997127131E-2</c:v>
                </c:pt>
                <c:pt idx="669">
                  <c:v>1.5823350004211534E-2</c:v>
                </c:pt>
                <c:pt idx="670">
                  <c:v>1.6456115001346916E-2</c:v>
                </c:pt>
                <c:pt idx="671">
                  <c:v>1.5751089995319489E-2</c:v>
                </c:pt>
                <c:pt idx="672">
                  <c:v>1.7747475001669955E-2</c:v>
                </c:pt>
                <c:pt idx="673">
                  <c:v>1.8683355003304314E-2</c:v>
                </c:pt>
                <c:pt idx="674">
                  <c:v>1.6853410001203883E-2</c:v>
                </c:pt>
                <c:pt idx="675">
                  <c:v>1.632681000046432E-2</c:v>
                </c:pt>
                <c:pt idx="676">
                  <c:v>1.6088520002085716E-2</c:v>
                </c:pt>
                <c:pt idx="677">
                  <c:v>1.7178469999635126E-2</c:v>
                </c:pt>
                <c:pt idx="678">
                  <c:v>1.9578175000788178E-2</c:v>
                </c:pt>
                <c:pt idx="679">
                  <c:v>1.8201619997853413E-2</c:v>
                </c:pt>
                <c:pt idx="680">
                  <c:v>1.6151370000443421E-2</c:v>
                </c:pt>
                <c:pt idx="681">
                  <c:v>1.7212990002008155E-2</c:v>
                </c:pt>
                <c:pt idx="682">
                  <c:v>1.8010514999332372E-2</c:v>
                </c:pt>
                <c:pt idx="683">
                  <c:v>2.3404990002745762E-2</c:v>
                </c:pt>
                <c:pt idx="684">
                  <c:v>1.5447805002622772E-2</c:v>
                </c:pt>
                <c:pt idx="685">
                  <c:v>2.1255790001305286E-2</c:v>
                </c:pt>
                <c:pt idx="686">
                  <c:v>1.9493219995638356E-2</c:v>
                </c:pt>
                <c:pt idx="687">
                  <c:v>2.0050610000907909E-2</c:v>
                </c:pt>
                <c:pt idx="688">
                  <c:v>2.1603114997560624E-2</c:v>
                </c:pt>
                <c:pt idx="689">
                  <c:v>1.8111190038325731E-2</c:v>
                </c:pt>
                <c:pt idx="690">
                  <c:v>2.219702499860432E-2</c:v>
                </c:pt>
                <c:pt idx="691">
                  <c:v>2.2252504997595679E-2</c:v>
                </c:pt>
                <c:pt idx="692">
                  <c:v>2.343686499807518E-2</c:v>
                </c:pt>
                <c:pt idx="693">
                  <c:v>3.1973385004675947E-2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D90-4302-A375-7BFD07F29EE0}"/>
            </c:ext>
          </c:extLst>
        </c:ser>
        <c:ser>
          <c:idx val="2"/>
          <c:order val="4"/>
          <c:tx>
            <c:strRef>
              <c:f>'Active 2'!$L$20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plus>
            <c:minus>
              <c:numRef>
                <c:f>'Active 2'!$D$21:$D$976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2'!$L$21:$L$976</c:f>
              <c:numCache>
                <c:formatCode>General</c:formatCode>
                <c:ptCount val="9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D90-4302-A375-7BFD07F29EE0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plus>
            <c:minus>
              <c:numRef>
                <c:f>'Active 2'!$D$21:$D$976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2'!$M$21:$M$976</c:f>
              <c:numCache>
                <c:formatCode>General</c:formatCode>
                <c:ptCount val="9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D90-4302-A375-7BFD07F29EE0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plus>
            <c:minus>
              <c:numRef>
                <c:f>'Active 2'!$D$21:$D$976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2'!$N$21:$N$976</c:f>
              <c:numCache>
                <c:formatCode>General</c:formatCode>
                <c:ptCount val="9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D90-4302-A375-7BFD07F29EE0}"/>
            </c:ext>
          </c:extLst>
        </c:ser>
        <c:ser>
          <c:idx val="7"/>
          <c:order val="7"/>
          <c:tx>
            <c:strRef>
              <c:f>'Active 2'!$BS$1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2'!$BR$2:$BR$201</c:f>
              <c:numCache>
                <c:formatCode>General</c:formatCode>
                <c:ptCount val="200"/>
                <c:pt idx="0">
                  <c:v>-70000</c:v>
                </c:pt>
                <c:pt idx="1">
                  <c:v>-69500</c:v>
                </c:pt>
                <c:pt idx="2">
                  <c:v>-69000</c:v>
                </c:pt>
                <c:pt idx="3">
                  <c:v>-68500</c:v>
                </c:pt>
                <c:pt idx="4">
                  <c:v>-68000</c:v>
                </c:pt>
                <c:pt idx="5">
                  <c:v>-67500</c:v>
                </c:pt>
                <c:pt idx="6">
                  <c:v>-67000</c:v>
                </c:pt>
                <c:pt idx="7">
                  <c:v>-66500</c:v>
                </c:pt>
                <c:pt idx="8">
                  <c:v>-66000</c:v>
                </c:pt>
                <c:pt idx="9">
                  <c:v>-65500</c:v>
                </c:pt>
                <c:pt idx="10">
                  <c:v>-65000</c:v>
                </c:pt>
                <c:pt idx="11">
                  <c:v>-64500</c:v>
                </c:pt>
                <c:pt idx="12">
                  <c:v>-64000</c:v>
                </c:pt>
                <c:pt idx="13">
                  <c:v>-63500</c:v>
                </c:pt>
                <c:pt idx="14">
                  <c:v>-63000</c:v>
                </c:pt>
                <c:pt idx="15">
                  <c:v>-62500</c:v>
                </c:pt>
                <c:pt idx="16">
                  <c:v>-62000</c:v>
                </c:pt>
                <c:pt idx="17">
                  <c:v>-61500</c:v>
                </c:pt>
                <c:pt idx="18">
                  <c:v>-61000</c:v>
                </c:pt>
                <c:pt idx="19">
                  <c:v>-60500</c:v>
                </c:pt>
                <c:pt idx="20">
                  <c:v>-60000</c:v>
                </c:pt>
                <c:pt idx="21">
                  <c:v>-59500</c:v>
                </c:pt>
                <c:pt idx="22">
                  <c:v>-59000</c:v>
                </c:pt>
                <c:pt idx="23">
                  <c:v>-58500</c:v>
                </c:pt>
                <c:pt idx="24">
                  <c:v>-58000</c:v>
                </c:pt>
                <c:pt idx="25">
                  <c:v>-57500</c:v>
                </c:pt>
                <c:pt idx="26">
                  <c:v>-57000</c:v>
                </c:pt>
                <c:pt idx="27">
                  <c:v>-56500</c:v>
                </c:pt>
                <c:pt idx="28">
                  <c:v>-56000</c:v>
                </c:pt>
                <c:pt idx="29">
                  <c:v>-55500</c:v>
                </c:pt>
                <c:pt idx="30">
                  <c:v>-55000</c:v>
                </c:pt>
                <c:pt idx="31">
                  <c:v>-54500</c:v>
                </c:pt>
                <c:pt idx="32">
                  <c:v>-54000</c:v>
                </c:pt>
                <c:pt idx="33">
                  <c:v>-53500</c:v>
                </c:pt>
                <c:pt idx="34">
                  <c:v>-53000</c:v>
                </c:pt>
                <c:pt idx="35">
                  <c:v>-52500</c:v>
                </c:pt>
                <c:pt idx="36">
                  <c:v>-52000</c:v>
                </c:pt>
                <c:pt idx="37">
                  <c:v>-51500</c:v>
                </c:pt>
                <c:pt idx="38">
                  <c:v>-51000</c:v>
                </c:pt>
                <c:pt idx="39">
                  <c:v>-50500</c:v>
                </c:pt>
                <c:pt idx="40">
                  <c:v>-50000</c:v>
                </c:pt>
                <c:pt idx="41">
                  <c:v>-49500</c:v>
                </c:pt>
                <c:pt idx="42">
                  <c:v>-49000</c:v>
                </c:pt>
                <c:pt idx="43">
                  <c:v>-48500</c:v>
                </c:pt>
                <c:pt idx="44">
                  <c:v>-48000</c:v>
                </c:pt>
                <c:pt idx="45">
                  <c:v>-47500</c:v>
                </c:pt>
                <c:pt idx="46">
                  <c:v>-47000</c:v>
                </c:pt>
                <c:pt idx="47">
                  <c:v>-46500</c:v>
                </c:pt>
                <c:pt idx="48">
                  <c:v>-46000</c:v>
                </c:pt>
                <c:pt idx="49">
                  <c:v>-45500</c:v>
                </c:pt>
                <c:pt idx="50">
                  <c:v>-45000</c:v>
                </c:pt>
                <c:pt idx="51">
                  <c:v>-44500</c:v>
                </c:pt>
                <c:pt idx="52">
                  <c:v>-44000</c:v>
                </c:pt>
                <c:pt idx="53">
                  <c:v>-43500</c:v>
                </c:pt>
                <c:pt idx="54">
                  <c:v>-43000</c:v>
                </c:pt>
                <c:pt idx="55">
                  <c:v>-42500</c:v>
                </c:pt>
                <c:pt idx="56">
                  <c:v>-42000</c:v>
                </c:pt>
                <c:pt idx="57">
                  <c:v>-41500</c:v>
                </c:pt>
                <c:pt idx="58">
                  <c:v>-41000</c:v>
                </c:pt>
                <c:pt idx="59">
                  <c:v>-40500</c:v>
                </c:pt>
                <c:pt idx="60">
                  <c:v>-40000</c:v>
                </c:pt>
                <c:pt idx="61">
                  <c:v>-39500</c:v>
                </c:pt>
                <c:pt idx="62">
                  <c:v>-39000</c:v>
                </c:pt>
                <c:pt idx="63">
                  <c:v>-38500</c:v>
                </c:pt>
                <c:pt idx="64">
                  <c:v>-38000</c:v>
                </c:pt>
                <c:pt idx="65">
                  <c:v>-37500</c:v>
                </c:pt>
                <c:pt idx="66">
                  <c:v>-37000</c:v>
                </c:pt>
                <c:pt idx="67">
                  <c:v>-36500</c:v>
                </c:pt>
                <c:pt idx="68">
                  <c:v>-36000</c:v>
                </c:pt>
                <c:pt idx="69">
                  <c:v>-35500</c:v>
                </c:pt>
                <c:pt idx="70">
                  <c:v>-35000</c:v>
                </c:pt>
                <c:pt idx="71">
                  <c:v>-34500</c:v>
                </c:pt>
                <c:pt idx="72">
                  <c:v>-34000</c:v>
                </c:pt>
                <c:pt idx="73">
                  <c:v>-33500</c:v>
                </c:pt>
                <c:pt idx="74">
                  <c:v>-33000</c:v>
                </c:pt>
                <c:pt idx="75">
                  <c:v>-32500</c:v>
                </c:pt>
                <c:pt idx="76">
                  <c:v>-32000</c:v>
                </c:pt>
                <c:pt idx="77">
                  <c:v>-31500</c:v>
                </c:pt>
                <c:pt idx="78">
                  <c:v>-31000</c:v>
                </c:pt>
                <c:pt idx="79">
                  <c:v>-30500</c:v>
                </c:pt>
                <c:pt idx="80">
                  <c:v>-30000</c:v>
                </c:pt>
                <c:pt idx="81">
                  <c:v>-29500</c:v>
                </c:pt>
                <c:pt idx="82">
                  <c:v>-29000</c:v>
                </c:pt>
                <c:pt idx="83">
                  <c:v>-28500</c:v>
                </c:pt>
                <c:pt idx="84">
                  <c:v>-28000</c:v>
                </c:pt>
                <c:pt idx="85">
                  <c:v>-27500</c:v>
                </c:pt>
                <c:pt idx="86">
                  <c:v>-27000</c:v>
                </c:pt>
                <c:pt idx="87">
                  <c:v>-26500</c:v>
                </c:pt>
                <c:pt idx="88">
                  <c:v>-26000</c:v>
                </c:pt>
                <c:pt idx="89">
                  <c:v>-25500</c:v>
                </c:pt>
                <c:pt idx="90">
                  <c:v>-25000</c:v>
                </c:pt>
                <c:pt idx="91">
                  <c:v>-24500</c:v>
                </c:pt>
                <c:pt idx="92">
                  <c:v>-24000</c:v>
                </c:pt>
                <c:pt idx="93">
                  <c:v>-23500</c:v>
                </c:pt>
                <c:pt idx="94">
                  <c:v>-23000</c:v>
                </c:pt>
                <c:pt idx="95">
                  <c:v>-22500</c:v>
                </c:pt>
                <c:pt idx="96">
                  <c:v>-22000</c:v>
                </c:pt>
                <c:pt idx="97">
                  <c:v>-21500</c:v>
                </c:pt>
                <c:pt idx="98">
                  <c:v>-21000</c:v>
                </c:pt>
                <c:pt idx="99">
                  <c:v>-20500</c:v>
                </c:pt>
                <c:pt idx="100">
                  <c:v>-20000</c:v>
                </c:pt>
                <c:pt idx="101">
                  <c:v>-19500</c:v>
                </c:pt>
                <c:pt idx="102">
                  <c:v>-19000</c:v>
                </c:pt>
                <c:pt idx="103">
                  <c:v>-18500</c:v>
                </c:pt>
                <c:pt idx="104">
                  <c:v>-18000</c:v>
                </c:pt>
                <c:pt idx="105">
                  <c:v>-17500</c:v>
                </c:pt>
                <c:pt idx="106">
                  <c:v>-17000</c:v>
                </c:pt>
                <c:pt idx="107">
                  <c:v>-16500</c:v>
                </c:pt>
                <c:pt idx="108">
                  <c:v>-16000</c:v>
                </c:pt>
                <c:pt idx="109">
                  <c:v>-15500</c:v>
                </c:pt>
                <c:pt idx="110">
                  <c:v>-15000</c:v>
                </c:pt>
                <c:pt idx="111">
                  <c:v>-14500</c:v>
                </c:pt>
                <c:pt idx="112">
                  <c:v>-14000</c:v>
                </c:pt>
                <c:pt idx="113">
                  <c:v>-13500</c:v>
                </c:pt>
                <c:pt idx="114">
                  <c:v>-13000</c:v>
                </c:pt>
                <c:pt idx="115">
                  <c:v>-12500</c:v>
                </c:pt>
                <c:pt idx="116">
                  <c:v>-12000</c:v>
                </c:pt>
                <c:pt idx="117">
                  <c:v>-11500</c:v>
                </c:pt>
                <c:pt idx="118">
                  <c:v>-11000</c:v>
                </c:pt>
                <c:pt idx="119">
                  <c:v>-10500</c:v>
                </c:pt>
                <c:pt idx="120">
                  <c:v>-10000</c:v>
                </c:pt>
                <c:pt idx="121">
                  <c:v>-9500</c:v>
                </c:pt>
                <c:pt idx="122">
                  <c:v>-9000</c:v>
                </c:pt>
                <c:pt idx="123">
                  <c:v>-8500</c:v>
                </c:pt>
                <c:pt idx="124">
                  <c:v>-8000</c:v>
                </c:pt>
                <c:pt idx="125">
                  <c:v>-7500</c:v>
                </c:pt>
                <c:pt idx="126">
                  <c:v>-7000</c:v>
                </c:pt>
                <c:pt idx="127">
                  <c:v>-6500</c:v>
                </c:pt>
                <c:pt idx="128">
                  <c:v>-6000</c:v>
                </c:pt>
                <c:pt idx="129">
                  <c:v>-5500</c:v>
                </c:pt>
                <c:pt idx="130">
                  <c:v>-5000</c:v>
                </c:pt>
                <c:pt idx="131">
                  <c:v>-4500</c:v>
                </c:pt>
                <c:pt idx="132">
                  <c:v>-4000</c:v>
                </c:pt>
                <c:pt idx="133">
                  <c:v>-3500</c:v>
                </c:pt>
                <c:pt idx="134">
                  <c:v>-3000</c:v>
                </c:pt>
                <c:pt idx="135">
                  <c:v>-2500</c:v>
                </c:pt>
                <c:pt idx="136">
                  <c:v>-2000</c:v>
                </c:pt>
                <c:pt idx="137">
                  <c:v>-1500</c:v>
                </c:pt>
                <c:pt idx="138">
                  <c:v>-1000</c:v>
                </c:pt>
                <c:pt idx="139">
                  <c:v>-500</c:v>
                </c:pt>
                <c:pt idx="140">
                  <c:v>0</c:v>
                </c:pt>
                <c:pt idx="141">
                  <c:v>500</c:v>
                </c:pt>
                <c:pt idx="142">
                  <c:v>1000</c:v>
                </c:pt>
                <c:pt idx="143">
                  <c:v>1500</c:v>
                </c:pt>
                <c:pt idx="144">
                  <c:v>2000</c:v>
                </c:pt>
                <c:pt idx="145">
                  <c:v>2500</c:v>
                </c:pt>
                <c:pt idx="146">
                  <c:v>3000</c:v>
                </c:pt>
                <c:pt idx="147">
                  <c:v>3500</c:v>
                </c:pt>
                <c:pt idx="148">
                  <c:v>4000</c:v>
                </c:pt>
                <c:pt idx="149">
                  <c:v>4500</c:v>
                </c:pt>
                <c:pt idx="150">
                  <c:v>5000</c:v>
                </c:pt>
                <c:pt idx="151">
                  <c:v>5500</c:v>
                </c:pt>
                <c:pt idx="152">
                  <c:v>6000</c:v>
                </c:pt>
                <c:pt idx="153">
                  <c:v>6500</c:v>
                </c:pt>
                <c:pt idx="154">
                  <c:v>7000</c:v>
                </c:pt>
                <c:pt idx="155">
                  <c:v>7500</c:v>
                </c:pt>
                <c:pt idx="156">
                  <c:v>8000</c:v>
                </c:pt>
                <c:pt idx="157">
                  <c:v>8500</c:v>
                </c:pt>
                <c:pt idx="158">
                  <c:v>9000</c:v>
                </c:pt>
                <c:pt idx="159">
                  <c:v>9500</c:v>
                </c:pt>
                <c:pt idx="160">
                  <c:v>10000</c:v>
                </c:pt>
                <c:pt idx="161">
                  <c:v>10500</c:v>
                </c:pt>
                <c:pt idx="162">
                  <c:v>11000</c:v>
                </c:pt>
                <c:pt idx="163">
                  <c:v>11500</c:v>
                </c:pt>
                <c:pt idx="164">
                  <c:v>12000</c:v>
                </c:pt>
                <c:pt idx="165">
                  <c:v>12500</c:v>
                </c:pt>
                <c:pt idx="166">
                  <c:v>13000</c:v>
                </c:pt>
                <c:pt idx="167">
                  <c:v>13500</c:v>
                </c:pt>
                <c:pt idx="168">
                  <c:v>14000</c:v>
                </c:pt>
                <c:pt idx="169">
                  <c:v>14500</c:v>
                </c:pt>
                <c:pt idx="170">
                  <c:v>15000</c:v>
                </c:pt>
                <c:pt idx="171">
                  <c:v>15500</c:v>
                </c:pt>
                <c:pt idx="172">
                  <c:v>16000</c:v>
                </c:pt>
                <c:pt idx="173">
                  <c:v>16500</c:v>
                </c:pt>
                <c:pt idx="174">
                  <c:v>17000</c:v>
                </c:pt>
                <c:pt idx="175">
                  <c:v>17500</c:v>
                </c:pt>
                <c:pt idx="176">
                  <c:v>18000</c:v>
                </c:pt>
                <c:pt idx="177">
                  <c:v>18500</c:v>
                </c:pt>
                <c:pt idx="178">
                  <c:v>19000</c:v>
                </c:pt>
                <c:pt idx="179">
                  <c:v>19500</c:v>
                </c:pt>
                <c:pt idx="180">
                  <c:v>20000</c:v>
                </c:pt>
                <c:pt idx="181">
                  <c:v>20500</c:v>
                </c:pt>
                <c:pt idx="182">
                  <c:v>21000</c:v>
                </c:pt>
                <c:pt idx="183">
                  <c:v>21500</c:v>
                </c:pt>
                <c:pt idx="184">
                  <c:v>22000</c:v>
                </c:pt>
                <c:pt idx="185">
                  <c:v>22500</c:v>
                </c:pt>
                <c:pt idx="186">
                  <c:v>23000</c:v>
                </c:pt>
                <c:pt idx="187">
                  <c:v>23500</c:v>
                </c:pt>
                <c:pt idx="188">
                  <c:v>24000</c:v>
                </c:pt>
                <c:pt idx="189">
                  <c:v>24500</c:v>
                </c:pt>
                <c:pt idx="190">
                  <c:v>25000</c:v>
                </c:pt>
                <c:pt idx="191">
                  <c:v>25500</c:v>
                </c:pt>
                <c:pt idx="192">
                  <c:v>26000</c:v>
                </c:pt>
                <c:pt idx="193">
                  <c:v>26500</c:v>
                </c:pt>
                <c:pt idx="194">
                  <c:v>27000</c:v>
                </c:pt>
                <c:pt idx="195">
                  <c:v>27500</c:v>
                </c:pt>
                <c:pt idx="196">
                  <c:v>28000</c:v>
                </c:pt>
                <c:pt idx="197">
                  <c:v>28500</c:v>
                </c:pt>
                <c:pt idx="198">
                  <c:v>29000</c:v>
                </c:pt>
                <c:pt idx="199">
                  <c:v>29500</c:v>
                </c:pt>
              </c:numCache>
            </c:numRef>
          </c:xVal>
          <c:yVal>
            <c:numRef>
              <c:f>'Active 2'!$BS$2:$BS$201</c:f>
              <c:numCache>
                <c:formatCode>General</c:formatCode>
                <c:ptCount val="200"/>
                <c:pt idx="0">
                  <c:v>-2.2114231746672187E-2</c:v>
                </c:pt>
                <c:pt idx="1">
                  <c:v>-1.9248431273595441E-2</c:v>
                </c:pt>
                <c:pt idx="2">
                  <c:v>-1.7353260380493726E-2</c:v>
                </c:pt>
                <c:pt idx="3">
                  <c:v>-1.6492804682433748E-2</c:v>
                </c:pt>
                <c:pt idx="4">
                  <c:v>-1.6231637269183398E-2</c:v>
                </c:pt>
                <c:pt idx="5">
                  <c:v>-1.6236760821614928E-2</c:v>
                </c:pt>
                <c:pt idx="6">
                  <c:v>-1.6357694047750091E-2</c:v>
                </c:pt>
                <c:pt idx="7">
                  <c:v>-1.6537037039127084E-2</c:v>
                </c:pt>
                <c:pt idx="8">
                  <c:v>-1.6752264809690748E-2</c:v>
                </c:pt>
                <c:pt idx="9">
                  <c:v>-1.6992797355323171E-2</c:v>
                </c:pt>
                <c:pt idx="10">
                  <c:v>-1.7252319941319635E-2</c:v>
                </c:pt>
                <c:pt idx="11">
                  <c:v>-1.752636882351756E-2</c:v>
                </c:pt>
                <c:pt idx="12">
                  <c:v>-1.7811557253912473E-2</c:v>
                </c:pt>
                <c:pt idx="13">
                  <c:v>-1.8105262680099456E-2</c:v>
                </c:pt>
                <c:pt idx="14">
                  <c:v>-1.8405431587862116E-2</c:v>
                </c:pt>
                <c:pt idx="15">
                  <c:v>-1.8710424930087729E-2</c:v>
                </c:pt>
                <c:pt idx="16">
                  <c:v>-1.9018899575139699E-2</c:v>
                </c:pt>
                <c:pt idx="17">
                  <c:v>-1.9329731249936373E-2</c:v>
                </c:pt>
                <c:pt idx="18">
                  <c:v>-1.9641978269977389E-2</c:v>
                </c:pt>
                <c:pt idx="19">
                  <c:v>-1.9954878196166047E-2</c:v>
                </c:pt>
                <c:pt idx="20">
                  <c:v>-2.026786533084891E-2</c:v>
                </c:pt>
                <c:pt idx="21">
                  <c:v>-2.0580595817566411E-2</c:v>
                </c:pt>
                <c:pt idx="22">
                  <c:v>-2.0892968331077354E-2</c:v>
                </c:pt>
                <c:pt idx="23">
                  <c:v>-2.1205131182409062E-2</c:v>
                </c:pt>
                <c:pt idx="24">
                  <c:v>-2.1517470395795209E-2</c:v>
                </c:pt>
                <c:pt idx="25">
                  <c:v>-2.1830577223610301E-2</c:v>
                </c:pt>
                <c:pt idx="26">
                  <c:v>-2.2145197004631547E-2</c:v>
                </c:pt>
                <c:pt idx="27">
                  <c:v>-2.2462163777571341E-2</c:v>
                </c:pt>
                <c:pt idx="28">
                  <c:v>-2.2782326435645261E-2</c:v>
                </c:pt>
                <c:pt idx="29">
                  <c:v>-2.3106472508379876E-2</c:v>
                </c:pt>
                <c:pt idx="30">
                  <c:v>-2.3435255130080726E-2</c:v>
                </c:pt>
                <c:pt idx="31">
                  <c:v>-2.3769127728481079E-2</c:v>
                </c:pt>
                <c:pt idx="32">
                  <c:v>-2.4108289753934413E-2</c:v>
                </c:pt>
                <c:pt idx="33">
                  <c:v>-2.4452645598719337E-2</c:v>
                </c:pt>
                <c:pt idx="34">
                  <c:v>-2.4801777850337953E-2</c:v>
                </c:pt>
                <c:pt idx="35">
                  <c:v>-2.5154935210058644E-2</c:v>
                </c:pt>
                <c:pt idx="36">
                  <c:v>-2.5511034756463605E-2</c:v>
                </c:pt>
                <c:pt idx="37">
                  <c:v>-2.5868677692572908E-2</c:v>
                </c:pt>
                <c:pt idx="38">
                  <c:v>-2.6226177247062856E-2</c:v>
                </c:pt>
                <c:pt idx="39">
                  <c:v>-2.658159699777642E-2</c:v>
                </c:pt>
                <c:pt idx="40">
                  <c:v>-2.6932797570182729E-2</c:v>
                </c:pt>
                <c:pt idx="41">
                  <c:v>-2.7277489470400231E-2</c:v>
                </c:pt>
                <c:pt idx="42">
                  <c:v>-2.761328977389832E-2</c:v>
                </c:pt>
                <c:pt idx="43">
                  <c:v>-2.7937780520140936E-2</c:v>
                </c:pt>
                <c:pt idx="44">
                  <c:v>-2.824856694712417E-2</c:v>
                </c:pt>
                <c:pt idx="45">
                  <c:v>-2.8543334100357157E-2</c:v>
                </c:pt>
                <c:pt idx="46">
                  <c:v>-2.8819900814552445E-2</c:v>
                </c:pt>
                <c:pt idx="47">
                  <c:v>-2.9076270533832757E-2</c:v>
                </c:pt>
                <c:pt idx="48">
                  <c:v>-2.9310678851528639E-2</c:v>
                </c:pt>
                <c:pt idx="49">
                  <c:v>-2.9521637964652556E-2</c:v>
                </c:pt>
                <c:pt idx="50">
                  <c:v>-2.9707978407930366E-2</c:v>
                </c:pt>
                <c:pt idx="51">
                  <c:v>-2.9868888417038497E-2</c:v>
                </c:pt>
                <c:pt idx="52">
                  <c:v>-3.0003951029738608E-2</c:v>
                </c:pt>
                <c:pt idx="53">
                  <c:v>-3.0113178531449427E-2</c:v>
                </c:pt>
                <c:pt idx="54">
                  <c:v>-3.0197043074991436E-2</c:v>
                </c:pt>
                <c:pt idx="55">
                  <c:v>-3.0256501290003634E-2</c:v>
                </c:pt>
                <c:pt idx="56">
                  <c:v>-3.0293009567471753E-2</c:v>
                </c:pt>
                <c:pt idx="57">
                  <c:v>-3.030852568797705E-2</c:v>
                </c:pt>
                <c:pt idx="58">
                  <c:v>-3.0305491885574055E-2</c:v>
                </c:pt>
                <c:pt idx="59">
                  <c:v>-3.0286794666304406E-2</c:v>
                </c:pt>
                <c:pt idx="60">
                  <c:v>-3.0255698017257138E-2</c:v>
                </c:pt>
                <c:pt idx="61">
                  <c:v>-3.0215749117494264E-2</c:v>
                </c:pt>
                <c:pt idx="62">
                  <c:v>-3.0170659040080178E-2</c:v>
                </c:pt>
                <c:pt idx="63">
                  <c:v>-3.0124164624825374E-2</c:v>
                </c:pt>
                <c:pt idx="64">
                  <c:v>-3.007988090508662E-2</c:v>
                </c:pt>
                <c:pt idx="65">
                  <c:v>-3.0041155415332733E-2</c:v>
                </c:pt>
                <c:pt idx="66">
                  <c:v>-3.0010935896783681E-2</c:v>
                </c:pt>
                <c:pt idx="67">
                  <c:v>-2.9991661312060585E-2</c:v>
                </c:pt>
                <c:pt idx="68">
                  <c:v>-2.9985183084457589E-2</c:v>
                </c:pt>
                <c:pt idx="69">
                  <c:v>-2.9992719798537175E-2</c:v>
                </c:pt>
                <c:pt idx="70">
                  <c:v>-3.0014845001784713E-2</c:v>
                </c:pt>
                <c:pt idx="71">
                  <c:v>-3.0051504840478731E-2</c:v>
                </c:pt>
                <c:pt idx="72">
                  <c:v>-3.0102060375624844E-2</c:v>
                </c:pt>
                <c:pt idx="73">
                  <c:v>-3.0165348597038535E-2</c:v>
                </c:pt>
                <c:pt idx="74">
                  <c:v>-3.0239756211098364E-2</c:v>
                </c:pt>
                <c:pt idx="75">
                  <c:v>-3.0323300937600172E-2</c:v>
                </c:pt>
                <c:pt idx="76">
                  <c:v>-3.0413716017362889E-2</c:v>
                </c:pt>
                <c:pt idx="77">
                  <c:v>-3.0508534656773091E-2</c:v>
                </c:pt>
                <c:pt idx="78">
                  <c:v>-3.0605172045114235E-2</c:v>
                </c:pt>
                <c:pt idx="79">
                  <c:v>-3.0701003278341545E-2</c:v>
                </c:pt>
                <c:pt idx="80">
                  <c:v>-3.0793435976819755E-2</c:v>
                </c:pt>
                <c:pt idx="81">
                  <c:v>-3.0879976611866245E-2</c:v>
                </c:pt>
                <c:pt idx="82">
                  <c:v>-3.0958289608900055E-2</c:v>
                </c:pt>
                <c:pt idx="83">
                  <c:v>-3.1026248246907234E-2</c:v>
                </c:pt>
                <c:pt idx="84">
                  <c:v>-3.1081976306122257E-2</c:v>
                </c:pt>
                <c:pt idx="85">
                  <c:v>-3.112387940435378E-2</c:v>
                </c:pt>
                <c:pt idx="86">
                  <c:v>-3.1150665065314356E-2</c:v>
                </c:pt>
                <c:pt idx="87">
                  <c:v>-3.1161350809605769E-2</c:v>
                </c:pt>
                <c:pt idx="88">
                  <c:v>-3.115525994758974E-2</c:v>
                </c:pt>
                <c:pt idx="89">
                  <c:v>-3.1132005249587265E-2</c:v>
                </c:pt>
                <c:pt idx="90">
                  <c:v>-3.1091461218273921E-2</c:v>
                </c:pt>
                <c:pt idx="91">
                  <c:v>-3.1033726230488962E-2</c:v>
                </c:pt>
                <c:pt idx="92">
                  <c:v>-3.0959076300228219E-2</c:v>
                </c:pt>
                <c:pt idx="93">
                  <c:v>-3.0867912610915337E-2</c:v>
                </c:pt>
                <c:pt idx="94">
                  <c:v>-3.0760705265086206E-2</c:v>
                </c:pt>
                <c:pt idx="95">
                  <c:v>-3.0637935909891501E-2</c:v>
                </c:pt>
                <c:pt idx="96">
                  <c:v>-3.0500042022876303E-2</c:v>
                </c:pt>
                <c:pt idx="97">
                  <c:v>-3.0347365670829959E-2</c:v>
                </c:pt>
                <c:pt idx="98">
                  <c:v>-3.0180109438623662E-2</c:v>
                </c:pt>
                <c:pt idx="99">
                  <c:v>-2.9998301882838981E-2</c:v>
                </c:pt>
                <c:pt idx="100">
                  <c:v>-2.9801774193861465E-2</c:v>
                </c:pt>
                <c:pt idx="101">
                  <c:v>-2.9590148661137263E-2</c:v>
                </c:pt>
                <c:pt idx="102">
                  <c:v>-2.936283800529179E-2</c:v>
                </c:pt>
                <c:pt idx="103">
                  <c:v>-2.9119052761180847E-2</c:v>
                </c:pt>
                <c:pt idx="104">
                  <c:v>-2.8857811910734256E-2</c:v>
                </c:pt>
                <c:pt idx="105">
                  <c:v>-2.8577950252819319E-2</c:v>
                </c:pt>
                <c:pt idx="106">
                  <c:v>-2.8278115004387344E-2</c:v>
                </c:pt>
                <c:pt idx="107">
                  <c:v>-2.7956744248297517E-2</c:v>
                </c:pt>
                <c:pt idx="108">
                  <c:v>-2.7612021275443481E-2</c:v>
                </c:pt>
                <c:pt idx="109">
                  <c:v>-2.7241801369804287E-2</c:v>
                </c:pt>
                <c:pt idx="110">
                  <c:v>-2.6843509900453831E-2</c:v>
                </c:pt>
                <c:pt idx="111">
                  <c:v>-2.6414009016745985E-2</c:v>
                </c:pt>
                <c:pt idx="112">
                  <c:v>-2.5949415413750364E-2</c:v>
                </c:pt>
                <c:pt idx="113">
                  <c:v>-2.5444801614405099E-2</c:v>
                </c:pt>
                <c:pt idx="114">
                  <c:v>-2.4893578864886839E-2</c:v>
                </c:pt>
                <c:pt idx="115">
                  <c:v>-2.4286033178887074E-2</c:v>
                </c:pt>
                <c:pt idx="116">
                  <c:v>-2.3605739139087617E-2</c:v>
                </c:pt>
                <c:pt idx="117">
                  <c:v>-2.2820993421734027E-2</c:v>
                </c:pt>
                <c:pt idx="118">
                  <c:v>-2.1865689226827304E-2</c:v>
                </c:pt>
                <c:pt idx="119">
                  <c:v>-2.0602986346041328E-2</c:v>
                </c:pt>
                <c:pt idx="120">
                  <c:v>-1.8785787563196779E-2</c:v>
                </c:pt>
                <c:pt idx="121">
                  <c:v>-1.6129932822564665E-2</c:v>
                </c:pt>
                <c:pt idx="122">
                  <c:v>-1.2729713502193242E-2</c:v>
                </c:pt>
                <c:pt idx="123">
                  <c:v>-9.4523335253366807E-3</c:v>
                </c:pt>
                <c:pt idx="124">
                  <c:v>-7.183072160110709E-3</c:v>
                </c:pt>
                <c:pt idx="125">
                  <c:v>-5.9234583807611704E-3</c:v>
                </c:pt>
                <c:pt idx="126">
                  <c:v>-5.2318427625780636E-3</c:v>
                </c:pt>
                <c:pt idx="127">
                  <c:v>-4.7903351925254953E-3</c:v>
                </c:pt>
                <c:pt idx="128">
                  <c:v>-4.4582792786986309E-3</c:v>
                </c:pt>
                <c:pt idx="129">
                  <c:v>-4.182230142099317E-3</c:v>
                </c:pt>
                <c:pt idx="130">
                  <c:v>-3.9410343990882116E-3</c:v>
                </c:pt>
                <c:pt idx="131">
                  <c:v>-3.7245839257961412E-3</c:v>
                </c:pt>
                <c:pt idx="132">
                  <c:v>-3.5267489977985553E-3</c:v>
                </c:pt>
                <c:pt idx="133">
                  <c:v>-3.3431614579558459E-3</c:v>
                </c:pt>
                <c:pt idx="134">
                  <c:v>-3.170498601725873E-3</c:v>
                </c:pt>
                <c:pt idx="135">
                  <c:v>-3.0061854387859639E-3</c:v>
                </c:pt>
                <c:pt idx="136">
                  <c:v>-2.8482035829120343E-3</c:v>
                </c:pt>
                <c:pt idx="137">
                  <c:v>-2.6949391521425012E-3</c:v>
                </c:pt>
                <c:pt idx="138">
                  <c:v>-2.5450671032867913E-3</c:v>
                </c:pt>
                <c:pt idx="139">
                  <c:v>-2.3974772782076057E-3</c:v>
                </c:pt>
                <c:pt idx="140">
                  <c:v>-2.2512408775351087E-3</c:v>
                </c:pt>
                <c:pt idx="141">
                  <c:v>-2.1056090805164438E-3</c:v>
                </c:pt>
                <c:pt idx="142">
                  <c:v>-1.9600315422793526E-3</c:v>
                </c:pt>
                <c:pt idx="143">
                  <c:v>-1.8141815515066509E-3</c:v>
                </c:pt>
                <c:pt idx="144">
                  <c:v>-1.6679759965859816E-3</c:v>
                </c:pt>
                <c:pt idx="145">
                  <c:v>-1.5215812162375324E-3</c:v>
                </c:pt>
                <c:pt idx="146">
                  <c:v>-1.3753995797241179E-3</c:v>
                </c:pt>
                <c:pt idx="147">
                  <c:v>-1.2300355369995958E-3</c:v>
                </c:pt>
                <c:pt idx="148">
                  <c:v>-1.0862432629774018E-3</c:v>
                </c:pt>
                <c:pt idx="149">
                  <c:v>-9.4486044733214751E-4</c:v>
                </c:pt>
                <c:pt idx="150">
                  <c:v>-8.0673407178740841E-4</c:v>
                </c:pt>
                <c:pt idx="151">
                  <c:v>-6.7264424685229123E-4</c:v>
                </c:pt>
                <c:pt idx="152">
                  <c:v>-5.4323160527180048E-4</c:v>
                </c:pt>
                <c:pt idx="153">
                  <c:v>-4.1893270001290128E-4</c:v>
                </c:pt>
                <c:pt idx="154">
                  <c:v>-2.9992663802203912E-4</c:v>
                </c:pt>
                <c:pt idx="155">
                  <c:v>-1.8609501939797525E-4</c:v>
                </c:pt>
                <c:pt idx="156">
                  <c:v>-7.699626006493895E-5</c:v>
                </c:pt>
                <c:pt idx="157">
                  <c:v>2.81454232791533E-5</c:v>
                </c:pt>
                <c:pt idx="158">
                  <c:v>1.3043672887986602E-4</c:v>
                </c:pt>
                <c:pt idx="159">
                  <c:v>2.3129858414452443E-4</c:v>
                </c:pt>
                <c:pt idx="160">
                  <c:v>3.3243741958794142E-4</c:v>
                </c:pt>
                <c:pt idx="161">
                  <c:v>4.3580616070056804E-4</c:v>
                </c:pt>
                <c:pt idx="162">
                  <c:v>5.4355700379472079E-4</c:v>
                </c:pt>
                <c:pt idx="163">
                  <c:v>6.5798822456095292E-4</c:v>
                </c:pt>
                <c:pt idx="164">
                  <c:v>7.8148729445986337E-4</c:v>
                </c:pt>
                <c:pt idx="165">
                  <c:v>9.1647243885832055E-4</c:v>
                </c:pt>
                <c:pt idx="166">
                  <c:v>1.065334477056062E-3</c:v>
                </c:pt>
                <c:pt idx="167">
                  <c:v>1.2303803771858415E-3</c:v>
                </c:pt>
                <c:pt idx="168">
                  <c:v>1.4137794929655174E-3</c:v>
                </c:pt>
                <c:pt idx="169">
                  <c:v>1.6175129837321136E-3</c:v>
                </c:pt>
                <c:pt idx="170">
                  <c:v>1.8433265097576941E-3</c:v>
                </c:pt>
                <c:pt idx="171">
                  <c:v>2.0926859899656146E-3</c:v>
                </c:pt>
                <c:pt idx="172">
                  <c:v>2.3667360515203951E-3</c:v>
                </c:pt>
                <c:pt idx="173">
                  <c:v>2.6662608311196307E-3</c:v>
                </c:pt>
                <c:pt idx="174">
                  <c:v>2.9916470468047546E-3</c:v>
                </c:pt>
                <c:pt idx="175">
                  <c:v>3.3428497812961668E-3</c:v>
                </c:pt>
                <c:pt idx="176">
                  <c:v>3.7193622141077627E-3</c:v>
                </c:pt>
                <c:pt idx="177">
                  <c:v>4.1201915677345439E-3</c:v>
                </c:pt>
                <c:pt idx="178">
                  <c:v>4.5438446641000293E-3</c:v>
                </c:pt>
                <c:pt idx="179">
                  <c:v>4.9883274841248729E-3</c:v>
                </c:pt>
                <c:pt idx="180">
                  <c:v>5.4511636533886645E-3</c:v>
                </c:pt>
                <c:pt idx="181">
                  <c:v>5.9294364779761549E-3</c:v>
                </c:pt>
                <c:pt idx="182">
                  <c:v>6.4198577518746712E-3</c:v>
                </c:pt>
                <c:pt idx="183">
                  <c:v>6.9188640029471584E-3</c:v>
                </c:pt>
                <c:pt idx="184">
                  <c:v>7.4227374201624582E-3</c:v>
                </c:pt>
                <c:pt idx="185">
                  <c:v>7.9277450216547803E-3</c:v>
                </c:pt>
                <c:pt idx="186">
                  <c:v>8.4302864873622065E-3</c:v>
                </c:pt>
                <c:pt idx="187">
                  <c:v>8.9270392528588462E-3</c:v>
                </c:pt>
                <c:pt idx="188">
                  <c:v>9.415089406127607E-3</c:v>
                </c:pt>
                <c:pt idx="189">
                  <c:v>9.8920386555562193E-3</c:v>
                </c:pt>
                <c:pt idx="190">
                  <c:v>1.0356080708806519E-2</c:v>
                </c:pt>
                <c:pt idx="191">
                  <c:v>1.080604410025502E-2</c:v>
                </c:pt>
                <c:pt idx="192">
                  <c:v>1.1241402068863714E-2</c:v>
                </c:pt>
                <c:pt idx="193">
                  <c:v>1.166225292786123E-2</c:v>
                </c:pt>
                <c:pt idx="194">
                  <c:v>1.2069276175673063E-2</c:v>
                </c:pt>
                <c:pt idx="195">
                  <c:v>1.246367035274764E-2</c:v>
                </c:pt>
                <c:pt idx="196">
                  <c:v>1.2847078537230973E-2</c:v>
                </c:pt>
                <c:pt idx="197">
                  <c:v>1.3221506680422761E-2</c:v>
                </c:pt>
                <c:pt idx="198">
                  <c:v>1.3589239004896742E-2</c:v>
                </c:pt>
                <c:pt idx="199">
                  <c:v>1.3952753667115809E-2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D90-4302-A375-7BFD07F29EE0}"/>
            </c:ext>
          </c:extLst>
        </c:ser>
        <c:ser>
          <c:idx val="8"/>
          <c:order val="8"/>
          <c:tx>
            <c:strRef>
              <c:f>'Active 2'!$R$20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3"/>
            <c:spPr>
              <a:solidFill>
                <a:srgbClr val="00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2'!$R$21:$R$976</c:f>
              <c:numCache>
                <c:formatCode>General</c:formatCode>
                <c:ptCount val="956"/>
                <c:pt idx="308">
                  <c:v>0</c:v>
                </c:pt>
                <c:pt idx="399">
                  <c:v>-9.2664269999659155E-2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D90-4302-A375-7BFD07F29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950752"/>
        <c:axId val="1"/>
      </c:scatterChart>
      <c:valAx>
        <c:axId val="671950752"/>
        <c:scaling>
          <c:orientation val="minMax"/>
          <c:max val="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394818731232083"/>
              <c:y val="0.926892950391644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991354466858789E-2"/>
              <c:y val="0.38333449833131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195075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587911381394329"/>
          <c:y val="0.8798955613577023"/>
          <c:w val="0.71325693798361667"/>
          <c:h val="5.22193211488251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AK Her - O-C Diagr + 2-LiTE Fit.</a:t>
            </a:r>
          </a:p>
        </c:rich>
      </c:tx>
      <c:layout>
        <c:manualLayout>
          <c:xMode val="edge"/>
          <c:yMode val="edge"/>
          <c:x val="0.39193111652410356"/>
          <c:y val="3.3333469679926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49640287769784"/>
          <c:y val="0.12987029457981761"/>
          <c:w val="0.82302158273381298"/>
          <c:h val="0.6779229377066479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2'!$D$21:$D$221</c:f>
                <c:numCache>
                  <c:formatCode>General</c:formatCode>
                  <c:ptCount val="2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</c:numCache>
              </c:numRef>
            </c:plus>
            <c:minus>
              <c:numRef>
                <c:f>'Active 2'!$D$21:$D$221</c:f>
                <c:numCache>
                  <c:formatCode>General</c:formatCode>
                  <c:ptCount val="2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2'!$H$21:$H$976</c:f>
              <c:numCache>
                <c:formatCode>General</c:formatCode>
                <c:ptCount val="956"/>
                <c:pt idx="0">
                  <c:v>-1.5443039999809116E-2</c:v>
                </c:pt>
                <c:pt idx="1">
                  <c:v>-2.0263269998395117E-2</c:v>
                </c:pt>
                <c:pt idx="2">
                  <c:v>-1.6754619999119313E-2</c:v>
                </c:pt>
                <c:pt idx="3">
                  <c:v>-1.2813230001484044E-2</c:v>
                </c:pt>
                <c:pt idx="4">
                  <c:v>-1.5820975000679027E-2</c:v>
                </c:pt>
                <c:pt idx="25">
                  <c:v>-2.1365434997278498E-2</c:v>
                </c:pt>
                <c:pt idx="26">
                  <c:v>-3.1126439997024136E-2</c:v>
                </c:pt>
                <c:pt idx="40">
                  <c:v>-3.4383464997517876E-2</c:v>
                </c:pt>
                <c:pt idx="57">
                  <c:v>-3.1979984996723942E-2</c:v>
                </c:pt>
                <c:pt idx="60">
                  <c:v>-3.8165269997989526E-2</c:v>
                </c:pt>
                <c:pt idx="61">
                  <c:v>-3.4926274998724693E-2</c:v>
                </c:pt>
                <c:pt idx="89">
                  <c:v>-3.3121714997832896E-2</c:v>
                </c:pt>
                <c:pt idx="90">
                  <c:v>-3.9882719996967353E-2</c:v>
                </c:pt>
                <c:pt idx="92">
                  <c:v>-3.477791499972227E-2</c:v>
                </c:pt>
                <c:pt idx="93">
                  <c:v>-3.7538920001679799E-2</c:v>
                </c:pt>
                <c:pt idx="142">
                  <c:v>-3.5774339994532056E-2</c:v>
                </c:pt>
                <c:pt idx="143">
                  <c:v>-3.2774339997558855E-2</c:v>
                </c:pt>
                <c:pt idx="144">
                  <c:v>-3.3535344999108929E-2</c:v>
                </c:pt>
                <c:pt idx="170">
                  <c:v>-1.9940169993788004E-2</c:v>
                </c:pt>
                <c:pt idx="171">
                  <c:v>-2.7701175000402145E-2</c:v>
                </c:pt>
                <c:pt idx="172">
                  <c:v>-2.0260769997548778E-2</c:v>
                </c:pt>
                <c:pt idx="173">
                  <c:v>-2.0021774995257147E-2</c:v>
                </c:pt>
                <c:pt idx="179">
                  <c:v>-1.7912789997353684E-2</c:v>
                </c:pt>
                <c:pt idx="180">
                  <c:v>-2.8673795000941027E-2</c:v>
                </c:pt>
                <c:pt idx="188">
                  <c:v>-1.9879999999830034E-2</c:v>
                </c:pt>
                <c:pt idx="189">
                  <c:v>-2.0641005001380108E-2</c:v>
                </c:pt>
                <c:pt idx="211">
                  <c:v>-1.1669489998894278E-2</c:v>
                </c:pt>
                <c:pt idx="212">
                  <c:v>-1.3430494997010101E-2</c:v>
                </c:pt>
                <c:pt idx="218">
                  <c:v>-9.5233300016843714E-3</c:v>
                </c:pt>
                <c:pt idx="219">
                  <c:v>-1.1284334999800194E-2</c:v>
                </c:pt>
                <c:pt idx="227">
                  <c:v>-7.9938599956221879E-3</c:v>
                </c:pt>
                <c:pt idx="228">
                  <c:v>-1.0754864997579716E-2</c:v>
                </c:pt>
                <c:pt idx="253">
                  <c:v>-1.2277980000362732E-2</c:v>
                </c:pt>
                <c:pt idx="254">
                  <c:v>-1.4038984998478554E-2</c:v>
                </c:pt>
                <c:pt idx="286">
                  <c:v>-5.2585499943234026E-3</c:v>
                </c:pt>
                <c:pt idx="311">
                  <c:v>1.18140799968387E-2</c:v>
                </c:pt>
                <c:pt idx="312">
                  <c:v>-8.9469250015099533E-3</c:v>
                </c:pt>
                <c:pt idx="323">
                  <c:v>3.7355500026023947E-3</c:v>
                </c:pt>
                <c:pt idx="324">
                  <c:v>5.9745450053014793E-3</c:v>
                </c:pt>
                <c:pt idx="352">
                  <c:v>0</c:v>
                </c:pt>
                <c:pt idx="354">
                  <c:v>1.323920000140788E-2</c:v>
                </c:pt>
                <c:pt idx="355">
                  <c:v>-4.5218049999675713E-3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1C-460B-9B11-920448B310D2}"/>
            </c:ext>
          </c:extLst>
        </c:ser>
        <c:ser>
          <c:idx val="1"/>
          <c:order val="1"/>
          <c:tx>
            <c:strRef>
              <c:f>'Active 2'!$I$20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plus>
            <c:minus>
              <c:numRef>
                <c:f>'Active 2'!$D$21:$D$976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2'!$I$21:$I$976</c:f>
              <c:numCache>
                <c:formatCode>General</c:formatCode>
                <c:ptCount val="956"/>
                <c:pt idx="5">
                  <c:v>-1.3363189998926828E-2</c:v>
                </c:pt>
                <c:pt idx="6">
                  <c:v>-1.3570909999543801E-2</c:v>
                </c:pt>
                <c:pt idx="7">
                  <c:v>-2.0629520000511548E-2</c:v>
                </c:pt>
                <c:pt idx="8">
                  <c:v>-2.0688130000053206E-2</c:v>
                </c:pt>
                <c:pt idx="9">
                  <c:v>-1.9941099999414291E-2</c:v>
                </c:pt>
                <c:pt idx="10">
                  <c:v>-2.1716079998441273E-2</c:v>
                </c:pt>
                <c:pt idx="11">
                  <c:v>-2.3325309997744625E-2</c:v>
                </c:pt>
                <c:pt idx="12">
                  <c:v>-2.402319499742589E-2</c:v>
                </c:pt>
                <c:pt idx="13">
                  <c:v>-2.4828219997289125E-2</c:v>
                </c:pt>
                <c:pt idx="14">
                  <c:v>-2.6482289998966735E-2</c:v>
                </c:pt>
                <c:pt idx="15">
                  <c:v>-3.8287315001070965E-2</c:v>
                </c:pt>
                <c:pt idx="16">
                  <c:v>-2.7941384996665874E-2</c:v>
                </c:pt>
                <c:pt idx="17">
                  <c:v>-2.4909209998440929E-2</c:v>
                </c:pt>
                <c:pt idx="18">
                  <c:v>-2.1909209997829748E-2</c:v>
                </c:pt>
                <c:pt idx="19">
                  <c:v>-2.4670214999787277E-2</c:v>
                </c:pt>
                <c:pt idx="20">
                  <c:v>-2.7989789999992354E-2</c:v>
                </c:pt>
                <c:pt idx="21">
                  <c:v>-3.3794815000874223E-2</c:v>
                </c:pt>
                <c:pt idx="22">
                  <c:v>-1.093933499942068E-2</c:v>
                </c:pt>
                <c:pt idx="23">
                  <c:v>-3.2542949997150572E-2</c:v>
                </c:pt>
                <c:pt idx="24">
                  <c:v>-2.5461139997787541E-2</c:v>
                </c:pt>
                <c:pt idx="27">
                  <c:v>-1.5878549998888047E-2</c:v>
                </c:pt>
                <c:pt idx="28">
                  <c:v>-3.8209970000025351E-2</c:v>
                </c:pt>
                <c:pt idx="29">
                  <c:v>-1.7763129999366356E-2</c:v>
                </c:pt>
                <c:pt idx="30">
                  <c:v>-2.6524134998908266E-2</c:v>
                </c:pt>
                <c:pt idx="31">
                  <c:v>-2.4924699999246513E-2</c:v>
                </c:pt>
                <c:pt idx="32">
                  <c:v>-2.6967079997120891E-2</c:v>
                </c:pt>
                <c:pt idx="33">
                  <c:v>-1.9728084997041151E-2</c:v>
                </c:pt>
                <c:pt idx="34">
                  <c:v>-2.308626999729313E-2</c:v>
                </c:pt>
                <c:pt idx="35">
                  <c:v>-3.61780799976259E-2</c:v>
                </c:pt>
                <c:pt idx="36">
                  <c:v>-2.9178079999837792E-2</c:v>
                </c:pt>
                <c:pt idx="37">
                  <c:v>-1.6832149998663226E-2</c:v>
                </c:pt>
                <c:pt idx="38">
                  <c:v>-2.4718779997783713E-2</c:v>
                </c:pt>
                <c:pt idx="39">
                  <c:v>-3.5504909999872325E-2</c:v>
                </c:pt>
                <c:pt idx="41">
                  <c:v>-2.5815999997576E-2</c:v>
                </c:pt>
                <c:pt idx="42">
                  <c:v>-2.8689349997875979E-2</c:v>
                </c:pt>
                <c:pt idx="43">
                  <c:v>-3.3450355000240961E-2</c:v>
                </c:pt>
                <c:pt idx="44">
                  <c:v>-2.2352599997248035E-2</c:v>
                </c:pt>
                <c:pt idx="46">
                  <c:v>-4.2951089995767688E-2</c:v>
                </c:pt>
                <c:pt idx="47">
                  <c:v>-4.1869280001264997E-2</c:v>
                </c:pt>
                <c:pt idx="48">
                  <c:v>-2.6152090002142359E-2</c:v>
                </c:pt>
                <c:pt idx="49">
                  <c:v>-3.8460229996417183E-2</c:v>
                </c:pt>
                <c:pt idx="50">
                  <c:v>-4.0642539996042615E-2</c:v>
                </c:pt>
                <c:pt idx="51">
                  <c:v>-3.9258819997485261E-2</c:v>
                </c:pt>
                <c:pt idx="52">
                  <c:v>-3.8095199997769669E-2</c:v>
                </c:pt>
                <c:pt idx="53">
                  <c:v>-2.996936999988975E-2</c:v>
                </c:pt>
                <c:pt idx="54">
                  <c:v>-4.8994290002156049E-2</c:v>
                </c:pt>
                <c:pt idx="55">
                  <c:v>-2.944612999635865E-2</c:v>
                </c:pt>
                <c:pt idx="56">
                  <c:v>-3.4218979995785048E-2</c:v>
                </c:pt>
                <c:pt idx="58">
                  <c:v>-3.1753449999087024E-2</c:v>
                </c:pt>
                <c:pt idx="59">
                  <c:v>-2.8380550000292715E-2</c:v>
                </c:pt>
                <c:pt idx="62">
                  <c:v>-3.4254310001415433E-2</c:v>
                </c:pt>
                <c:pt idx="63">
                  <c:v>-3.1298329995479435E-2</c:v>
                </c:pt>
                <c:pt idx="64">
                  <c:v>-2.7952399999776389E-2</c:v>
                </c:pt>
                <c:pt idx="65">
                  <c:v>-3.5398829997575376E-2</c:v>
                </c:pt>
                <c:pt idx="66">
                  <c:v>-3.3052900002076058E-2</c:v>
                </c:pt>
                <c:pt idx="67">
                  <c:v>-3.852424999786308E-2</c:v>
                </c:pt>
                <c:pt idx="68">
                  <c:v>-3.7178319995291531E-2</c:v>
                </c:pt>
                <c:pt idx="69">
                  <c:v>-3.7832390000403393E-2</c:v>
                </c:pt>
                <c:pt idx="70">
                  <c:v>-3.0096509999566479E-2</c:v>
                </c:pt>
                <c:pt idx="71">
                  <c:v>-2.8762629997800104E-2</c:v>
                </c:pt>
                <c:pt idx="72">
                  <c:v>-5.4844029997184407E-2</c:v>
                </c:pt>
                <c:pt idx="73">
                  <c:v>-2.978713999982574E-2</c:v>
                </c:pt>
                <c:pt idx="74">
                  <c:v>-3.3441209998272825E-2</c:v>
                </c:pt>
                <c:pt idx="75">
                  <c:v>-4.3931659998634132E-2</c:v>
                </c:pt>
                <c:pt idx="76">
                  <c:v>-3.6195780001435196E-2</c:v>
                </c:pt>
                <c:pt idx="77">
                  <c:v>-3.3258489998843288E-2</c:v>
                </c:pt>
                <c:pt idx="78">
                  <c:v>-4.3176679999305634E-2</c:v>
                </c:pt>
                <c:pt idx="79">
                  <c:v>-5.1013060001423582E-2</c:v>
                </c:pt>
                <c:pt idx="80">
                  <c:v>-6.3585320000129286E-2</c:v>
                </c:pt>
                <c:pt idx="81">
                  <c:v>-3.5138479997840477E-2</c:v>
                </c:pt>
                <c:pt idx="82">
                  <c:v>-3.5893050000595395E-2</c:v>
                </c:pt>
                <c:pt idx="83">
                  <c:v>-3.5547119998227572E-2</c:v>
                </c:pt>
                <c:pt idx="84">
                  <c:v>-3.846530999726383E-2</c:v>
                </c:pt>
                <c:pt idx="85">
                  <c:v>-3.3383499998308253E-2</c:v>
                </c:pt>
                <c:pt idx="86">
                  <c:v>-3.524479999759933E-2</c:v>
                </c:pt>
                <c:pt idx="87">
                  <c:v>-4.8545069999818224E-2</c:v>
                </c:pt>
                <c:pt idx="88">
                  <c:v>-3.4348659999523079E-2</c:v>
                </c:pt>
                <c:pt idx="91">
                  <c:v>-3.7736149999545887E-2</c:v>
                </c:pt>
                <c:pt idx="94">
                  <c:v>-3.9930589999130461E-2</c:v>
                </c:pt>
                <c:pt idx="95">
                  <c:v>-3.8226064996706555E-2</c:v>
                </c:pt>
                <c:pt idx="96">
                  <c:v>-3.726770499633858E-2</c:v>
                </c:pt>
                <c:pt idx="97">
                  <c:v>-3.8034940000216011E-2</c:v>
                </c:pt>
                <c:pt idx="98">
                  <c:v>-4.0443580001010559E-2</c:v>
                </c:pt>
                <c:pt idx="99">
                  <c:v>-4.127996000170242E-2</c:v>
                </c:pt>
                <c:pt idx="100">
                  <c:v>-2.1587769995676354E-2</c:v>
                </c:pt>
                <c:pt idx="101">
                  <c:v>-2.2656915003608447E-2</c:v>
                </c:pt>
                <c:pt idx="102">
                  <c:v>-3.82543000014266E-2</c:v>
                </c:pt>
                <c:pt idx="104">
                  <c:v>-3.0090680003922898E-2</c:v>
                </c:pt>
                <c:pt idx="105">
                  <c:v>-2.8851685005065519E-2</c:v>
                </c:pt>
                <c:pt idx="106">
                  <c:v>-3.3895499997015577E-2</c:v>
                </c:pt>
                <c:pt idx="107">
                  <c:v>-2.8895499999634922E-2</c:v>
                </c:pt>
                <c:pt idx="108">
                  <c:v>-3.9523420004115906E-2</c:v>
                </c:pt>
                <c:pt idx="109">
                  <c:v>-3.3523420002893545E-2</c:v>
                </c:pt>
                <c:pt idx="110">
                  <c:v>-3.1523420002486091E-2</c:v>
                </c:pt>
                <c:pt idx="111">
                  <c:v>-3.1023420000565238E-2</c:v>
                </c:pt>
                <c:pt idx="113">
                  <c:v>-3.6862504995951895E-2</c:v>
                </c:pt>
                <c:pt idx="114">
                  <c:v>-3.2862504995136987E-2</c:v>
                </c:pt>
                <c:pt idx="115">
                  <c:v>-3.0698884998855647E-2</c:v>
                </c:pt>
                <c:pt idx="116">
                  <c:v>-2.9698885002289899E-2</c:v>
                </c:pt>
                <c:pt idx="117">
                  <c:v>-2.3994360002689064E-2</c:v>
                </c:pt>
                <c:pt idx="118">
                  <c:v>-2.9648430005181581E-2</c:v>
                </c:pt>
                <c:pt idx="119">
                  <c:v>-2.2648430000117514E-2</c:v>
                </c:pt>
                <c:pt idx="120">
                  <c:v>-2.4862095000571571E-2</c:v>
                </c:pt>
                <c:pt idx="121">
                  <c:v>-3.5629329999210313E-2</c:v>
                </c:pt>
                <c:pt idx="122">
                  <c:v>-3.3629329998802859E-2</c:v>
                </c:pt>
                <c:pt idx="123">
                  <c:v>-3.4239380001963582E-2</c:v>
                </c:pt>
                <c:pt idx="124">
                  <c:v>-3.6465709999902174E-2</c:v>
                </c:pt>
                <c:pt idx="125">
                  <c:v>-3.446570999949472E-2</c:v>
                </c:pt>
                <c:pt idx="126">
                  <c:v>-3.0465709998679813E-2</c:v>
                </c:pt>
                <c:pt idx="128">
                  <c:v>-1.9891809999535326E-2</c:v>
                </c:pt>
                <c:pt idx="129">
                  <c:v>-3.9092810002330225E-2</c:v>
                </c:pt>
                <c:pt idx="130">
                  <c:v>-4.5702859992161393E-2</c:v>
                </c:pt>
                <c:pt idx="131">
                  <c:v>-3.2702859993150923E-2</c:v>
                </c:pt>
                <c:pt idx="132">
                  <c:v>-1.6356929998437408E-2</c:v>
                </c:pt>
                <c:pt idx="133">
                  <c:v>-3.4960545002832077E-2</c:v>
                </c:pt>
                <c:pt idx="134">
                  <c:v>-3.1771800000569783E-2</c:v>
                </c:pt>
                <c:pt idx="135">
                  <c:v>-3.0771799996728078E-2</c:v>
                </c:pt>
                <c:pt idx="136">
                  <c:v>-4.0525140000681859E-2</c:v>
                </c:pt>
                <c:pt idx="138">
                  <c:v>-2.9983824999362696E-2</c:v>
                </c:pt>
                <c:pt idx="139">
                  <c:v>-2.6983824995113537E-2</c:v>
                </c:pt>
                <c:pt idx="145">
                  <c:v>-2.7824589997180738E-2</c:v>
                </c:pt>
                <c:pt idx="146">
                  <c:v>-1.4263969998864923E-2</c:v>
                </c:pt>
                <c:pt idx="147">
                  <c:v>-2.5136910000583157E-2</c:v>
                </c:pt>
                <c:pt idx="148">
                  <c:v>-2.8117809997638687E-2</c:v>
                </c:pt>
                <c:pt idx="149">
                  <c:v>-2.5117810000665486E-2</c:v>
                </c:pt>
                <c:pt idx="151">
                  <c:v>-2.5616899998567533E-2</c:v>
                </c:pt>
                <c:pt idx="152">
                  <c:v>-1.2016900000162423E-2</c:v>
                </c:pt>
                <c:pt idx="153">
                  <c:v>-1.3626949999888893E-2</c:v>
                </c:pt>
                <c:pt idx="154">
                  <c:v>-2.5117400000453927E-2</c:v>
                </c:pt>
                <c:pt idx="155">
                  <c:v>-1.5117399998416658E-2</c:v>
                </c:pt>
                <c:pt idx="156">
                  <c:v>-2.2300274998997338E-2</c:v>
                </c:pt>
                <c:pt idx="160">
                  <c:v>-2.9107274996931665E-2</c:v>
                </c:pt>
                <c:pt idx="162">
                  <c:v>-3.0566369998268783E-2</c:v>
                </c:pt>
                <c:pt idx="166">
                  <c:v>-7.0935850017121993E-3</c:v>
                </c:pt>
                <c:pt idx="176">
                  <c:v>-1.4772205002373084E-2</c:v>
                </c:pt>
                <c:pt idx="182">
                  <c:v>-1.552160999563057E-2</c:v>
                </c:pt>
                <c:pt idx="185">
                  <c:v>-1.4726635003171396E-2</c:v>
                </c:pt>
                <c:pt idx="186">
                  <c:v>-1.5770654994412325E-2</c:v>
                </c:pt>
                <c:pt idx="190">
                  <c:v>-4.436421999707818E-2</c:v>
                </c:pt>
                <c:pt idx="191">
                  <c:v>-4.2018290005216841E-2</c:v>
                </c:pt>
                <c:pt idx="192">
                  <c:v>-4.4628340001509059E-2</c:v>
                </c:pt>
                <c:pt idx="193">
                  <c:v>-4.416281000158051E-2</c:v>
                </c:pt>
                <c:pt idx="194">
                  <c:v>-4.7772860001714434E-2</c:v>
                </c:pt>
                <c:pt idx="195">
                  <c:v>-4.3426930002169684E-2</c:v>
                </c:pt>
                <c:pt idx="196">
                  <c:v>-5.3231954996590503E-2</c:v>
                </c:pt>
                <c:pt idx="197">
                  <c:v>-4.3231954994553234E-2</c:v>
                </c:pt>
                <c:pt idx="199">
                  <c:v>-3.4231954996357672E-2</c:v>
                </c:pt>
                <c:pt idx="200">
                  <c:v>-2.9231954998977017E-2</c:v>
                </c:pt>
                <c:pt idx="201">
                  <c:v>-5.1691049993678462E-2</c:v>
                </c:pt>
                <c:pt idx="203">
                  <c:v>-5.3735069996037055E-2</c:v>
                </c:pt>
                <c:pt idx="204">
                  <c:v>-3.6917379999067634E-2</c:v>
                </c:pt>
                <c:pt idx="205">
                  <c:v>-3.4571449999930337E-2</c:v>
                </c:pt>
                <c:pt idx="206">
                  <c:v>-2.0809419998840895E-2</c:v>
                </c:pt>
                <c:pt idx="207">
                  <c:v>-1.7809420001867693E-2</c:v>
                </c:pt>
                <c:pt idx="208">
                  <c:v>-1.3809420001052786E-2</c:v>
                </c:pt>
                <c:pt idx="213">
                  <c:v>-3.4240519999002572E-2</c:v>
                </c:pt>
                <c:pt idx="214">
                  <c:v>-3.3240520002436824E-2</c:v>
                </c:pt>
                <c:pt idx="216">
                  <c:v>-3.0240520005463623E-2</c:v>
                </c:pt>
                <c:pt idx="217">
                  <c:v>-2.8240520005056169E-2</c:v>
                </c:pt>
                <c:pt idx="220">
                  <c:v>-5.3711870001279749E-2</c:v>
                </c:pt>
                <c:pt idx="221">
                  <c:v>-4.671187000349164E-2</c:v>
                </c:pt>
                <c:pt idx="222">
                  <c:v>-4.5711869999649934E-2</c:v>
                </c:pt>
                <c:pt idx="224">
                  <c:v>-4.1711870006110985E-2</c:v>
                </c:pt>
                <c:pt idx="225">
                  <c:v>-4.0711870002269279E-2</c:v>
                </c:pt>
                <c:pt idx="226">
                  <c:v>-3.6711870001454372E-2</c:v>
                </c:pt>
                <c:pt idx="230">
                  <c:v>-1.1354749993188307E-2</c:v>
                </c:pt>
                <c:pt idx="231">
                  <c:v>-1.3518870000552852E-2</c:v>
                </c:pt>
                <c:pt idx="235">
                  <c:v>2.3430519999237731E-2</c:v>
                </c:pt>
                <c:pt idx="236">
                  <c:v>-5.7326899986946955E-3</c:v>
                </c:pt>
                <c:pt idx="238">
                  <c:v>-7.3268999403808266E-4</c:v>
                </c:pt>
                <c:pt idx="239">
                  <c:v>1.267310006369371E-3</c:v>
                </c:pt>
                <c:pt idx="240">
                  <c:v>3.2673100067768246E-3</c:v>
                </c:pt>
                <c:pt idx="241">
                  <c:v>-1.3996809997479431E-2</c:v>
                </c:pt>
                <c:pt idx="242">
                  <c:v>-1.1996809997071978E-2</c:v>
                </c:pt>
                <c:pt idx="244">
                  <c:v>-9.9968099966645241E-3</c:v>
                </c:pt>
                <c:pt idx="245">
                  <c:v>-8.9968100000987761E-3</c:v>
                </c:pt>
                <c:pt idx="246">
                  <c:v>-5.4872600012458861E-3</c:v>
                </c:pt>
                <c:pt idx="247">
                  <c:v>-4.4872599974041805E-3</c:v>
                </c:pt>
                <c:pt idx="249">
                  <c:v>-1.4872600004309788E-3</c:v>
                </c:pt>
                <c:pt idx="251">
                  <c:v>-5.4996999824652448E-4</c:v>
                </c:pt>
                <c:pt idx="252">
                  <c:v>2.4703599992790259E-3</c:v>
                </c:pt>
                <c:pt idx="255">
                  <c:v>-1.503878000221448E-2</c:v>
                </c:pt>
                <c:pt idx="256">
                  <c:v>-4.0387799963355064E-3</c:v>
                </c:pt>
                <c:pt idx="257">
                  <c:v>-1.8283799996424932E-2</c:v>
                </c:pt>
                <c:pt idx="258">
                  <c:v>-1.6283799996017478E-2</c:v>
                </c:pt>
                <c:pt idx="259">
                  <c:v>5.8357999951113015E-3</c:v>
                </c:pt>
                <c:pt idx="260">
                  <c:v>-5.2646999974967912E-3</c:v>
                </c:pt>
                <c:pt idx="261">
                  <c:v>1.6032414998335298E-2</c:v>
                </c:pt>
                <c:pt idx="277">
                  <c:v>-2.2228099987842143E-3</c:v>
                </c:pt>
                <c:pt idx="278">
                  <c:v>1.6286739999486599E-2</c:v>
                </c:pt>
                <c:pt idx="279">
                  <c:v>-2.8631449997192249E-2</c:v>
                </c:pt>
                <c:pt idx="280">
                  <c:v>-6.5670999974827282E-3</c:v>
                </c:pt>
                <c:pt idx="283">
                  <c:v>-3.4397044997604098E-2</c:v>
                </c:pt>
                <c:pt idx="284">
                  <c:v>-3.1202600002870895E-3</c:v>
                </c:pt>
                <c:pt idx="285">
                  <c:v>-1.7743299977155402E-3</c:v>
                </c:pt>
                <c:pt idx="287">
                  <c:v>-3.6798549990635365E-3</c:v>
                </c:pt>
                <c:pt idx="288">
                  <c:v>8.6660750021110289E-3</c:v>
                </c:pt>
                <c:pt idx="290">
                  <c:v>6.8361300000105985E-3</c:v>
                </c:pt>
                <c:pt idx="291">
                  <c:v>4.1003000660566613E-4</c:v>
                </c:pt>
                <c:pt idx="292">
                  <c:v>-2.5395150005351752E-3</c:v>
                </c:pt>
                <c:pt idx="295">
                  <c:v>-1.0753180002211593E-2</c:v>
                </c:pt>
                <c:pt idx="297">
                  <c:v>-1.1017299999366514E-2</c:v>
                </c:pt>
                <c:pt idx="306">
                  <c:v>-8.5367999417940155E-4</c:v>
                </c:pt>
                <c:pt idx="307">
                  <c:v>-7.8977000011946075E-3</c:v>
                </c:pt>
                <c:pt idx="309">
                  <c:v>1.6725014997064136E-2</c:v>
                </c:pt>
                <c:pt idx="310">
                  <c:v>-1.0318594999262132E-2</c:v>
                </c:pt>
                <c:pt idx="315">
                  <c:v>1.463299999886658E-2</c:v>
                </c:pt>
                <c:pt idx="316">
                  <c:v>4.5075800007907674E-3</c:v>
                </c:pt>
                <c:pt idx="318">
                  <c:v>6.2380000599659979E-5</c:v>
                </c:pt>
                <c:pt idx="327">
                  <c:v>-4.0058550002868287E-3</c:v>
                </c:pt>
                <c:pt idx="332">
                  <c:v>6.7949000003864057E-3</c:v>
                </c:pt>
                <c:pt idx="333">
                  <c:v>-1.0840069997357205E-2</c:v>
                </c:pt>
                <c:pt idx="350">
                  <c:v>4.9983600038103759E-3</c:v>
                </c:pt>
                <c:pt idx="353">
                  <c:v>1.2786334998963866E-2</c:v>
                </c:pt>
                <c:pt idx="358">
                  <c:v>-1.4225920000171755E-2</c:v>
                </c:pt>
                <c:pt idx="364">
                  <c:v>1.7341600032523274E-3</c:v>
                </c:pt>
                <c:pt idx="365">
                  <c:v>2.57094999687979E-3</c:v>
                </c:pt>
                <c:pt idx="366">
                  <c:v>1.2916880004922859E-2</c:v>
                </c:pt>
                <c:pt idx="367">
                  <c:v>1.6539595002541319E-2</c:v>
                </c:pt>
                <c:pt idx="368">
                  <c:v>6.2140500085661188E-4</c:v>
                </c:pt>
                <c:pt idx="369">
                  <c:v>3.1623100003344007E-3</c:v>
                </c:pt>
                <c:pt idx="374">
                  <c:v>5.7324400040670298E-3</c:v>
                </c:pt>
                <c:pt idx="375">
                  <c:v>-3.4812250014510937E-3</c:v>
                </c:pt>
                <c:pt idx="377">
                  <c:v>4.0283249982167035E-3</c:v>
                </c:pt>
                <c:pt idx="379">
                  <c:v>5.6196849982370622E-3</c:v>
                </c:pt>
                <c:pt idx="380">
                  <c:v>-1.0013900027843192E-3</c:v>
                </c:pt>
                <c:pt idx="381">
                  <c:v>-1.8438600018271245E-3</c:v>
                </c:pt>
                <c:pt idx="382">
                  <c:v>-1.4451590002863668E-2</c:v>
                </c:pt>
                <c:pt idx="383">
                  <c:v>2.8569999994942918E-4</c:v>
                </c:pt>
                <c:pt idx="384">
                  <c:v>1.2856999965151772E-3</c:v>
                </c:pt>
                <c:pt idx="385">
                  <c:v>-9.7339499916415662E-4</c:v>
                </c:pt>
                <c:pt idx="386">
                  <c:v>-3.1506800005445257E-3</c:v>
                </c:pt>
                <c:pt idx="387">
                  <c:v>-1.1047500011045486E-3</c:v>
                </c:pt>
                <c:pt idx="388">
                  <c:v>-2.9229400024632923E-3</c:v>
                </c:pt>
                <c:pt idx="389">
                  <c:v>-8.7820350017864257E-3</c:v>
                </c:pt>
                <c:pt idx="390">
                  <c:v>-3.0222100031096488E-3</c:v>
                </c:pt>
                <c:pt idx="391">
                  <c:v>4.2691499984357506E-3</c:v>
                </c:pt>
                <c:pt idx="392">
                  <c:v>2.91548999666702E-3</c:v>
                </c:pt>
                <c:pt idx="393">
                  <c:v>1.8664450035430491E-3</c:v>
                </c:pt>
                <c:pt idx="394">
                  <c:v>-4.6486300052492879E-3</c:v>
                </c:pt>
                <c:pt idx="395">
                  <c:v>-3.4863000473706052E-4</c:v>
                </c:pt>
                <c:pt idx="396">
                  <c:v>-2.749599952949211E-4</c:v>
                </c:pt>
                <c:pt idx="398">
                  <c:v>6.4939499861793593E-4</c:v>
                </c:pt>
                <c:pt idx="400">
                  <c:v>1.5684949976275675E-3</c:v>
                </c:pt>
                <c:pt idx="401">
                  <c:v>-1.5633599978173152E-3</c:v>
                </c:pt>
                <c:pt idx="406">
                  <c:v>-1.6780900041339919E-3</c:v>
                </c:pt>
                <c:pt idx="407">
                  <c:v>-1.5094449991011061E-3</c:v>
                </c:pt>
                <c:pt idx="408">
                  <c:v>-2.2763374996429775E-2</c:v>
                </c:pt>
                <c:pt idx="409">
                  <c:v>-1.9519149936968461E-3</c:v>
                </c:pt>
                <c:pt idx="410">
                  <c:v>1.2394015000609215E-2</c:v>
                </c:pt>
                <c:pt idx="419">
                  <c:v>1.9618899968918413E-3</c:v>
                </c:pt>
                <c:pt idx="422">
                  <c:v>5.5532499973196536E-3</c:v>
                </c:pt>
                <c:pt idx="423">
                  <c:v>9.7610950033413246E-3</c:v>
                </c:pt>
                <c:pt idx="424">
                  <c:v>1.3647929998114705E-2</c:v>
                </c:pt>
                <c:pt idx="426">
                  <c:v>1.1058209995098878E-2</c:v>
                </c:pt>
                <c:pt idx="427">
                  <c:v>-4.8599799993098713E-3</c:v>
                </c:pt>
                <c:pt idx="428">
                  <c:v>1.1680925003020093E-2</c:v>
                </c:pt>
                <c:pt idx="429">
                  <c:v>-1.0614550003083423E-2</c:v>
                </c:pt>
                <c:pt idx="433">
                  <c:v>1.0899749977397732E-3</c:v>
                </c:pt>
                <c:pt idx="434">
                  <c:v>1.0435905001941137E-2</c:v>
                </c:pt>
                <c:pt idx="435">
                  <c:v>1.2435905002348591E-2</c:v>
                </c:pt>
                <c:pt idx="436">
                  <c:v>6.0586199979297817E-3</c:v>
                </c:pt>
                <c:pt idx="440">
                  <c:v>4.9141000054078177E-3</c:v>
                </c:pt>
                <c:pt idx="441">
                  <c:v>8.9141000062227249E-3</c:v>
                </c:pt>
                <c:pt idx="442">
                  <c:v>1.2914100007037632E-2</c:v>
                </c:pt>
                <c:pt idx="443">
                  <c:v>1.391410000360338E-2</c:v>
                </c:pt>
                <c:pt idx="444">
                  <c:v>1.510907500050962E-2</c:v>
                </c:pt>
                <c:pt idx="445">
                  <c:v>6.8827450013486668E-3</c:v>
                </c:pt>
                <c:pt idx="446">
                  <c:v>2.6377249960205518E-3</c:v>
                </c:pt>
                <c:pt idx="447">
                  <c:v>4.9661950033623725E-3</c:v>
                </c:pt>
                <c:pt idx="448">
                  <c:v>9.1298150000511669E-3</c:v>
                </c:pt>
                <c:pt idx="449">
                  <c:v>7.3247899999842048E-3</c:v>
                </c:pt>
                <c:pt idx="450">
                  <c:v>-5.2425500325625762E-4</c:v>
                </c:pt>
                <c:pt idx="451">
                  <c:v>7.0851000054972246E-4</c:v>
                </c:pt>
                <c:pt idx="452">
                  <c:v>-8.0524949953542091E-3</c:v>
                </c:pt>
                <c:pt idx="453">
                  <c:v>9.4443900015903637E-3</c:v>
                </c:pt>
                <c:pt idx="457">
                  <c:v>-3.8919900034670718E-3</c:v>
                </c:pt>
                <c:pt idx="459">
                  <c:v>1.6223150014411658E-3</c:v>
                </c:pt>
                <c:pt idx="461">
                  <c:v>1.3610059999336954E-2</c:v>
                </c:pt>
                <c:pt idx="462">
                  <c:v>-1.0798579998663627E-2</c:v>
                </c:pt>
                <c:pt idx="463">
                  <c:v>-1.151536000543274E-2</c:v>
                </c:pt>
                <c:pt idx="464">
                  <c:v>-2.5153599999612197E-3</c:v>
                </c:pt>
                <c:pt idx="465">
                  <c:v>1.4846400008536875E-3</c:v>
                </c:pt>
                <c:pt idx="466">
                  <c:v>2.4846399974194355E-3</c:v>
                </c:pt>
                <c:pt idx="467">
                  <c:v>-8.1254100005025975E-3</c:v>
                </c:pt>
                <c:pt idx="468">
                  <c:v>-6.1254100000951439E-3</c:v>
                </c:pt>
                <c:pt idx="469">
                  <c:v>-4.1254099996876903E-3</c:v>
                </c:pt>
                <c:pt idx="470">
                  <c:v>-2.1254099992802367E-3</c:v>
                </c:pt>
                <c:pt idx="471">
                  <c:v>-1.1254100027144887E-3</c:v>
                </c:pt>
                <c:pt idx="472">
                  <c:v>-9.7794799949042499E-3</c:v>
                </c:pt>
                <c:pt idx="473">
                  <c:v>1.2205200036987662E-3</c:v>
                </c:pt>
                <c:pt idx="474">
                  <c:v>1.1220520005736034E-2</c:v>
                </c:pt>
                <c:pt idx="475">
                  <c:v>1.622052000311669E-2</c:v>
                </c:pt>
                <c:pt idx="476">
                  <c:v>6.0759999978472479E-3</c:v>
                </c:pt>
                <c:pt idx="477">
                  <c:v>1.1190805002115667E-2</c:v>
                </c:pt>
                <c:pt idx="478">
                  <c:v>1.454425000702031E-3</c:v>
                </c:pt>
                <c:pt idx="479">
                  <c:v>1.895329995022621E-3</c:v>
                </c:pt>
                <c:pt idx="480">
                  <c:v>1.0782165001728572E-2</c:v>
                </c:pt>
                <c:pt idx="481">
                  <c:v>-2.6228599963360466E-3</c:v>
                </c:pt>
                <c:pt idx="482">
                  <c:v>-3.9410499957739376E-3</c:v>
                </c:pt>
                <c:pt idx="483">
                  <c:v>-2.9410499992081895E-3</c:v>
                </c:pt>
                <c:pt idx="484">
                  <c:v>-1.8595119996462017E-2</c:v>
                </c:pt>
                <c:pt idx="485">
                  <c:v>-1.5595119999488816E-2</c:v>
                </c:pt>
                <c:pt idx="486">
                  <c:v>-1.0595119994832203E-2</c:v>
                </c:pt>
                <c:pt idx="487">
                  <c:v>-9.5951199982664548E-3</c:v>
                </c:pt>
                <c:pt idx="488">
                  <c:v>-7.5951199978590012E-3</c:v>
                </c:pt>
                <c:pt idx="489">
                  <c:v>8.5336000483948737E-4</c:v>
                </c:pt>
                <c:pt idx="490">
                  <c:v>1.8533600014052354E-3</c:v>
                </c:pt>
                <c:pt idx="491">
                  <c:v>5.7401950034545735E-3</c:v>
                </c:pt>
                <c:pt idx="493">
                  <c:v>1.6199700003198814E-2</c:v>
                </c:pt>
                <c:pt idx="494">
                  <c:v>5.7406050036661327E-3</c:v>
                </c:pt>
                <c:pt idx="495">
                  <c:v>5.9355800040066242E-3</c:v>
                </c:pt>
                <c:pt idx="496">
                  <c:v>7.2815099993022159E-3</c:v>
                </c:pt>
                <c:pt idx="497">
                  <c:v>-9.2089399986434728E-3</c:v>
                </c:pt>
                <c:pt idx="498">
                  <c:v>3.8415150047512725E-3</c:v>
                </c:pt>
                <c:pt idx="502">
                  <c:v>-1.4923670001735445E-2</c:v>
                </c:pt>
                <c:pt idx="503">
                  <c:v>7.9822650004643947E-3</c:v>
                </c:pt>
                <c:pt idx="513">
                  <c:v>-1.8005149999225978E-2</c:v>
                </c:pt>
                <c:pt idx="514">
                  <c:v>-1.1005150001437869E-2</c:v>
                </c:pt>
                <c:pt idx="518">
                  <c:v>8.9146800019079819E-3</c:v>
                </c:pt>
                <c:pt idx="519">
                  <c:v>1.1014679999789223E-2</c:v>
                </c:pt>
                <c:pt idx="522">
                  <c:v>4.6696600038558245E-3</c:v>
                </c:pt>
                <c:pt idx="526">
                  <c:v>-1.084909999917727E-3</c:v>
                </c:pt>
                <c:pt idx="527">
                  <c:v>2.1478550042957067E-3</c:v>
                </c:pt>
                <c:pt idx="528">
                  <c:v>1.2342830006673466E-2</c:v>
                </c:pt>
                <c:pt idx="529">
                  <c:v>8.7705699988873675E-3</c:v>
                </c:pt>
                <c:pt idx="530">
                  <c:v>1.0506449994863942E-2</c:v>
                </c:pt>
                <c:pt idx="532">
                  <c:v>-2.8658099981839769E-3</c:v>
                </c:pt>
                <c:pt idx="533">
                  <c:v>3.4341899954597466E-3</c:v>
                </c:pt>
                <c:pt idx="534">
                  <c:v>8.2341899978928268E-3</c:v>
                </c:pt>
                <c:pt idx="535">
                  <c:v>1.0016000000177883E-2</c:v>
                </c:pt>
                <c:pt idx="536">
                  <c:v>1.0645150003256276E-2</c:v>
                </c:pt>
                <c:pt idx="537">
                  <c:v>3.3183199993800372E-3</c:v>
                </c:pt>
                <c:pt idx="538">
                  <c:v>6.1262800008989871E-3</c:v>
                </c:pt>
                <c:pt idx="539">
                  <c:v>3.5080900051980279E-3</c:v>
                </c:pt>
                <c:pt idx="540">
                  <c:v>7.2080899990396574E-3</c:v>
                </c:pt>
                <c:pt idx="541">
                  <c:v>3.1999500060919672E-3</c:v>
                </c:pt>
                <c:pt idx="542">
                  <c:v>-1.2080950000381563E-2</c:v>
                </c:pt>
                <c:pt idx="543">
                  <c:v>1.8190499977208674E-3</c:v>
                </c:pt>
                <c:pt idx="544">
                  <c:v>8.7190499980351888E-3</c:v>
                </c:pt>
                <c:pt idx="545">
                  <c:v>1.0119049999048002E-2</c:v>
                </c:pt>
                <c:pt idx="546">
                  <c:v>6.8008599992026575E-3</c:v>
                </c:pt>
                <c:pt idx="551">
                  <c:v>3.9653900021221489E-3</c:v>
                </c:pt>
                <c:pt idx="556">
                  <c:v>9.0497499986668117E-3</c:v>
                </c:pt>
                <c:pt idx="559">
                  <c:v>5.6588000006740913E-3</c:v>
                </c:pt>
                <c:pt idx="560">
                  <c:v>1.5047299966681749E-3</c:v>
                </c:pt>
                <c:pt idx="561">
                  <c:v>-1.6318299967679195E-3</c:v>
                </c:pt>
                <c:pt idx="566">
                  <c:v>1.9341100050951354E-3</c:v>
                </c:pt>
                <c:pt idx="568">
                  <c:v>5.7895900026778691E-3</c:v>
                </c:pt>
                <c:pt idx="570">
                  <c:v>9.8471200035419315E-3</c:v>
                </c:pt>
                <c:pt idx="571">
                  <c:v>6.9116500017116778E-3</c:v>
                </c:pt>
                <c:pt idx="572">
                  <c:v>2.0911649997287896E-2</c:v>
                </c:pt>
                <c:pt idx="573">
                  <c:v>4.0993460002937354E-2</c:v>
                </c:pt>
                <c:pt idx="574">
                  <c:v>-6.4151799961109646E-3</c:v>
                </c:pt>
                <c:pt idx="575">
                  <c:v>-3.3333699975628406E-3</c:v>
                </c:pt>
                <c:pt idx="580">
                  <c:v>7.7691800033790059E-3</c:v>
                </c:pt>
                <c:pt idx="594">
                  <c:v>8.1948799997917376E-3</c:v>
                </c:pt>
                <c:pt idx="596">
                  <c:v>2.4493380005878862E-2</c:v>
                </c:pt>
                <c:pt idx="598">
                  <c:v>9.855999996943865E-3</c:v>
                </c:pt>
                <c:pt idx="600">
                  <c:v>9.873919996607583E-3</c:v>
                </c:pt>
                <c:pt idx="610">
                  <c:v>1.5929060005873907E-2</c:v>
                </c:pt>
                <c:pt idx="611">
                  <c:v>9.9369500021566637E-3</c:v>
                </c:pt>
                <c:pt idx="616">
                  <c:v>1.3631090005219448E-2</c:v>
                </c:pt>
                <c:pt idx="619">
                  <c:v>4.0755200025159866E-3</c:v>
                </c:pt>
                <c:pt idx="660">
                  <c:v>1.6256850001809653E-2</c:v>
                </c:pt>
                <c:pt idx="662">
                  <c:v>1.3966399994387757E-2</c:v>
                </c:pt>
                <c:pt idx="664">
                  <c:v>1.4696189995447639E-2</c:v>
                </c:pt>
                <c:pt idx="665">
                  <c:v>1.1846645007608458E-2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11C-460B-9B11-920448B310D2}"/>
            </c:ext>
          </c:extLst>
        </c:ser>
        <c:ser>
          <c:idx val="3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plus>
            <c:minus>
              <c:numRef>
                <c:f>'Active 2'!$D$21:$D$976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2'!$J$21:$J$976</c:f>
              <c:numCache>
                <c:formatCode>General</c:formatCode>
                <c:ptCount val="956"/>
                <c:pt idx="45">
                  <c:v>-3.5521220001101028E-2</c:v>
                </c:pt>
                <c:pt idx="103">
                  <c:v>-3.4254300000611693E-2</c:v>
                </c:pt>
                <c:pt idx="112">
                  <c:v>-2.7013869999791496E-2</c:v>
                </c:pt>
                <c:pt idx="127">
                  <c:v>-3.2355429997551255E-2</c:v>
                </c:pt>
                <c:pt idx="140">
                  <c:v>-2.777308999793604E-2</c:v>
                </c:pt>
                <c:pt idx="141">
                  <c:v>-2.7972180003416725E-2</c:v>
                </c:pt>
                <c:pt idx="150">
                  <c:v>-2.5586750001821201E-2</c:v>
                </c:pt>
                <c:pt idx="157">
                  <c:v>-2.2000274999300018E-2</c:v>
                </c:pt>
                <c:pt idx="158">
                  <c:v>-2.3418465003487654E-2</c:v>
                </c:pt>
                <c:pt idx="159">
                  <c:v>-2.6503659995796625E-2</c:v>
                </c:pt>
                <c:pt idx="161">
                  <c:v>-2.1112299997184891E-2</c:v>
                </c:pt>
                <c:pt idx="163">
                  <c:v>-1.9006365000677761E-2</c:v>
                </c:pt>
                <c:pt idx="164">
                  <c:v>-1.9488675003231037E-2</c:v>
                </c:pt>
                <c:pt idx="165">
                  <c:v>-2.3501839998061769E-2</c:v>
                </c:pt>
                <c:pt idx="167">
                  <c:v>-2.305476999754319E-2</c:v>
                </c:pt>
                <c:pt idx="168">
                  <c:v>-2.2088830002758186E-2</c:v>
                </c:pt>
                <c:pt idx="169">
                  <c:v>-1.7293855002208147E-2</c:v>
                </c:pt>
                <c:pt idx="174">
                  <c:v>-1.8704469999647699E-2</c:v>
                </c:pt>
                <c:pt idx="175">
                  <c:v>-1.8879139999626204E-2</c:v>
                </c:pt>
                <c:pt idx="177">
                  <c:v>-1.793321000150172E-2</c:v>
                </c:pt>
                <c:pt idx="178">
                  <c:v>-1.6139940002176445E-2</c:v>
                </c:pt>
                <c:pt idx="181">
                  <c:v>-1.6398394996940624E-2</c:v>
                </c:pt>
                <c:pt idx="183">
                  <c:v>-1.5965630002028774E-2</c:v>
                </c:pt>
                <c:pt idx="184">
                  <c:v>-1.5026635002868716E-2</c:v>
                </c:pt>
                <c:pt idx="187">
                  <c:v>-1.5775679996295366E-2</c:v>
                </c:pt>
                <c:pt idx="198">
                  <c:v>-3.9231955001014285E-2</c:v>
                </c:pt>
                <c:pt idx="202">
                  <c:v>-3.7691049998102244E-2</c:v>
                </c:pt>
                <c:pt idx="209">
                  <c:v>-1.2393524993967731E-2</c:v>
                </c:pt>
                <c:pt idx="210">
                  <c:v>-3.1078949992661364E-2</c:v>
                </c:pt>
                <c:pt idx="215">
                  <c:v>-3.1240520002029371E-2</c:v>
                </c:pt>
                <c:pt idx="223">
                  <c:v>-4.2711870002676733E-2</c:v>
                </c:pt>
                <c:pt idx="229">
                  <c:v>-1.1654749992885627E-2</c:v>
                </c:pt>
                <c:pt idx="232">
                  <c:v>-1.4282080002885778E-2</c:v>
                </c:pt>
                <c:pt idx="233">
                  <c:v>-1.085128999693552E-2</c:v>
                </c:pt>
                <c:pt idx="234">
                  <c:v>-1.0651289994711988E-2</c:v>
                </c:pt>
                <c:pt idx="237">
                  <c:v>-1.7326899978797883E-3</c:v>
                </c:pt>
                <c:pt idx="243">
                  <c:v>-1.099681000050623E-2</c:v>
                </c:pt>
                <c:pt idx="248">
                  <c:v>-3.4872600008384325E-3</c:v>
                </c:pt>
                <c:pt idx="250">
                  <c:v>-1.179539999429835E-2</c:v>
                </c:pt>
                <c:pt idx="262">
                  <c:v>-9.6216549936798401E-3</c:v>
                </c:pt>
                <c:pt idx="263">
                  <c:v>-6.55180500325514E-3</c:v>
                </c:pt>
                <c:pt idx="264">
                  <c:v>-6.0359249982866459E-3</c:v>
                </c:pt>
                <c:pt idx="265">
                  <c:v>-5.9659249964170158E-3</c:v>
                </c:pt>
                <c:pt idx="266">
                  <c:v>-5.6159249943448231E-3</c:v>
                </c:pt>
                <c:pt idx="267">
                  <c:v>-5.5259249929804355E-3</c:v>
                </c:pt>
                <c:pt idx="268">
                  <c:v>-7.5750200048787519E-3</c:v>
                </c:pt>
                <c:pt idx="269">
                  <c:v>-6.1800449984730221E-3</c:v>
                </c:pt>
                <c:pt idx="270">
                  <c:v>-7.0850699994480237E-3</c:v>
                </c:pt>
                <c:pt idx="271">
                  <c:v>-7.6290899960440584E-3</c:v>
                </c:pt>
                <c:pt idx="272">
                  <c:v>-8.1391399944550358E-3</c:v>
                </c:pt>
                <c:pt idx="273">
                  <c:v>-4.5881850019213744E-3</c:v>
                </c:pt>
                <c:pt idx="274">
                  <c:v>-6.0982350041740574E-3</c:v>
                </c:pt>
                <c:pt idx="275">
                  <c:v>-8.3050300017930567E-3</c:v>
                </c:pt>
                <c:pt idx="276">
                  <c:v>-9.3046199981472455E-3</c:v>
                </c:pt>
                <c:pt idx="281">
                  <c:v>-5.5606649984838441E-3</c:v>
                </c:pt>
                <c:pt idx="282">
                  <c:v>-5.3656899981433526E-3</c:v>
                </c:pt>
                <c:pt idx="289">
                  <c:v>-3.1325149975600652E-3</c:v>
                </c:pt>
                <c:pt idx="293">
                  <c:v>-4.5445400028256699E-3</c:v>
                </c:pt>
                <c:pt idx="294">
                  <c:v>-6.5708700058166869E-3</c:v>
                </c:pt>
                <c:pt idx="296">
                  <c:v>-4.1531800015945919E-3</c:v>
                </c:pt>
                <c:pt idx="298">
                  <c:v>-4.4833299980382435E-3</c:v>
                </c:pt>
                <c:pt idx="299">
                  <c:v>-7.3254399976576678E-3</c:v>
                </c:pt>
                <c:pt idx="300">
                  <c:v>-6.1254399988683872E-3</c:v>
                </c:pt>
                <c:pt idx="301">
                  <c:v>-5.825439999171067E-3</c:v>
                </c:pt>
                <c:pt idx="302">
                  <c:v>-4.196494999632705E-3</c:v>
                </c:pt>
                <c:pt idx="303">
                  <c:v>-4.8015199936344288E-3</c:v>
                </c:pt>
                <c:pt idx="304">
                  <c:v>-3.8505650009028614E-3</c:v>
                </c:pt>
                <c:pt idx="305">
                  <c:v>-4.8606150012346916E-3</c:v>
                </c:pt>
                <c:pt idx="308">
                  <c:v>-2.9567949968622997E-3</c:v>
                </c:pt>
                <c:pt idx="313">
                  <c:v>-2.612429998407606E-3</c:v>
                </c:pt>
                <c:pt idx="314">
                  <c:v>3.92847500188509E-3</c:v>
                </c:pt>
                <c:pt idx="317">
                  <c:v>-1.9515149979270063E-3</c:v>
                </c:pt>
                <c:pt idx="319">
                  <c:v>-3.4136999965994619E-3</c:v>
                </c:pt>
                <c:pt idx="320">
                  <c:v>-3.567769999790471E-3</c:v>
                </c:pt>
                <c:pt idx="321">
                  <c:v>-1.6872795000381302E-2</c:v>
                </c:pt>
                <c:pt idx="322">
                  <c:v>-1.7727950034895912E-3</c:v>
                </c:pt>
                <c:pt idx="325">
                  <c:v>-3.4958050018758513E-3</c:v>
                </c:pt>
                <c:pt idx="326">
                  <c:v>-4.1448499978287145E-3</c:v>
                </c:pt>
                <c:pt idx="328">
                  <c:v>-3.1058550011948682E-3</c:v>
                </c:pt>
                <c:pt idx="329">
                  <c:v>-3.880320000462234E-3</c:v>
                </c:pt>
                <c:pt idx="330">
                  <c:v>-2.156695001758635E-3</c:v>
                </c:pt>
                <c:pt idx="331">
                  <c:v>-1.3060100027360022E-3</c:v>
                </c:pt>
                <c:pt idx="334">
                  <c:v>-2.6125100048375316E-3</c:v>
                </c:pt>
                <c:pt idx="335">
                  <c:v>-6.1251000443007797E-4</c:v>
                </c:pt>
                <c:pt idx="336">
                  <c:v>3.8748999941162765E-4</c:v>
                </c:pt>
                <c:pt idx="338">
                  <c:v>-2.8254700009711087E-3</c:v>
                </c:pt>
                <c:pt idx="340">
                  <c:v>-2.7795399946626276E-3</c:v>
                </c:pt>
                <c:pt idx="341">
                  <c:v>-2.3795399974915199E-3</c:v>
                </c:pt>
                <c:pt idx="342">
                  <c:v>-2.9235600013635121E-3</c:v>
                </c:pt>
                <c:pt idx="344">
                  <c:v>-7.8456499613821507E-4</c:v>
                </c:pt>
                <c:pt idx="345">
                  <c:v>-3.0456500098807737E-4</c:v>
                </c:pt>
                <c:pt idx="346">
                  <c:v>-2.0115999941481277E-3</c:v>
                </c:pt>
                <c:pt idx="347">
                  <c:v>-1.6115999969770201E-3</c:v>
                </c:pt>
                <c:pt idx="348">
                  <c:v>-1.3115999972796999E-3</c:v>
                </c:pt>
                <c:pt idx="349">
                  <c:v>-1.6121000007842667E-3</c:v>
                </c:pt>
                <c:pt idx="351">
                  <c:v>-8.0000000161817297E-4</c:v>
                </c:pt>
                <c:pt idx="356">
                  <c:v>-1.317279995419085E-3</c:v>
                </c:pt>
                <c:pt idx="357">
                  <c:v>-6.1727999855065718E-4</c:v>
                </c:pt>
                <c:pt idx="359">
                  <c:v>-4.7020999772939831E-4</c:v>
                </c:pt>
                <c:pt idx="360">
                  <c:v>1.1232649994781241E-3</c:v>
                </c:pt>
                <c:pt idx="361">
                  <c:v>9.6639996627345681E-5</c:v>
                </c:pt>
                <c:pt idx="362">
                  <c:v>1.9664000137709081E-4</c:v>
                </c:pt>
                <c:pt idx="363">
                  <c:v>-1.1127000470878556E-4</c:v>
                </c:pt>
                <c:pt idx="370">
                  <c:v>-2.9896199994254857E-3</c:v>
                </c:pt>
                <c:pt idx="371">
                  <c:v>-2.2896199952811003E-3</c:v>
                </c:pt>
                <c:pt idx="372">
                  <c:v>1.3901249985792674E-3</c:v>
                </c:pt>
                <c:pt idx="373">
                  <c:v>4.6952500269981101E-4</c:v>
                </c:pt>
                <c:pt idx="376">
                  <c:v>-1.9403199985390529E-3</c:v>
                </c:pt>
                <c:pt idx="378">
                  <c:v>6.6510399992694147E-3</c:v>
                </c:pt>
                <c:pt idx="397">
                  <c:v>6.0511900010169484E-3</c:v>
                </c:pt>
                <c:pt idx="402">
                  <c:v>-7.2393000300507993E-4</c:v>
                </c:pt>
                <c:pt idx="403">
                  <c:v>1.7104500147979707E-4</c:v>
                </c:pt>
                <c:pt idx="404">
                  <c:v>2.8308449982432649E-3</c:v>
                </c:pt>
                <c:pt idx="405">
                  <c:v>2.2602500393986702E-4</c:v>
                </c:pt>
                <c:pt idx="411">
                  <c:v>-4.107460001250729E-3</c:v>
                </c:pt>
                <c:pt idx="412">
                  <c:v>-4.5684650031034835E-3</c:v>
                </c:pt>
                <c:pt idx="413">
                  <c:v>-2.7175100040039979E-3</c:v>
                </c:pt>
                <c:pt idx="414">
                  <c:v>1.2183699946035631E-3</c:v>
                </c:pt>
                <c:pt idx="415">
                  <c:v>8.0520500341663137E-4</c:v>
                </c:pt>
                <c:pt idx="416">
                  <c:v>-1.5538900042884052E-3</c:v>
                </c:pt>
                <c:pt idx="417">
                  <c:v>5.9706500178435817E-4</c:v>
                </c:pt>
                <c:pt idx="418">
                  <c:v>-1.8620299961185083E-3</c:v>
                </c:pt>
                <c:pt idx="420">
                  <c:v>1.1475499923108146E-4</c:v>
                </c:pt>
                <c:pt idx="421">
                  <c:v>-1.3902700011385605E-3</c:v>
                </c:pt>
                <c:pt idx="425">
                  <c:v>5.2297399961389601E-3</c:v>
                </c:pt>
                <c:pt idx="430">
                  <c:v>-4.5736449974356219E-3</c:v>
                </c:pt>
                <c:pt idx="431">
                  <c:v>-5.5176649984787218E-3</c:v>
                </c:pt>
                <c:pt idx="432">
                  <c:v>-1.049999991664663E-4</c:v>
                </c:pt>
                <c:pt idx="437">
                  <c:v>-2.0495200005825609E-3</c:v>
                </c:pt>
                <c:pt idx="438">
                  <c:v>-3.2677100025466643E-3</c:v>
                </c:pt>
                <c:pt idx="439">
                  <c:v>-1.6727350011933595E-3</c:v>
                </c:pt>
                <c:pt idx="454">
                  <c:v>-4.3656600028043613E-3</c:v>
                </c:pt>
                <c:pt idx="455">
                  <c:v>-6.7706850022659637E-3</c:v>
                </c:pt>
                <c:pt idx="456">
                  <c:v>-4.9147049940074794E-3</c:v>
                </c:pt>
                <c:pt idx="458">
                  <c:v>-6.087465000746306E-3</c:v>
                </c:pt>
                <c:pt idx="460">
                  <c:v>-1.3171800019335933E-3</c:v>
                </c:pt>
                <c:pt idx="492">
                  <c:v>-2.6002999948104843E-3</c:v>
                </c:pt>
                <c:pt idx="511">
                  <c:v>3.7712250050390139E-3</c:v>
                </c:pt>
                <c:pt idx="512">
                  <c:v>-6.7832000058842823E-4</c:v>
                </c:pt>
                <c:pt idx="515">
                  <c:v>3.4869399969466031E-3</c:v>
                </c:pt>
                <c:pt idx="516">
                  <c:v>4.8869399979594164E-3</c:v>
                </c:pt>
                <c:pt idx="517">
                  <c:v>4.9869400027091615E-3</c:v>
                </c:pt>
                <c:pt idx="520">
                  <c:v>3.4337800025241449E-3</c:v>
                </c:pt>
                <c:pt idx="521">
                  <c:v>4.2337800041423179E-3</c:v>
                </c:pt>
                <c:pt idx="523">
                  <c:v>3.7433300021803007E-3</c:v>
                </c:pt>
                <c:pt idx="524">
                  <c:v>4.343330001574941E-3</c:v>
                </c:pt>
                <c:pt idx="525">
                  <c:v>7.5251400048728101E-3</c:v>
                </c:pt>
                <c:pt idx="531">
                  <c:v>7.3932850064011291E-3</c:v>
                </c:pt>
                <c:pt idx="547">
                  <c:v>4.1367400044691749E-3</c:v>
                </c:pt>
                <c:pt idx="548">
                  <c:v>3.9644800053793006E-3</c:v>
                </c:pt>
                <c:pt idx="549">
                  <c:v>6.6281000035814941E-3</c:v>
                </c:pt>
                <c:pt idx="550">
                  <c:v>8.9281000036862679E-3</c:v>
                </c:pt>
                <c:pt idx="552">
                  <c:v>3.70126999769127E-3</c:v>
                </c:pt>
                <c:pt idx="553">
                  <c:v>4.5012699993094429E-3</c:v>
                </c:pt>
                <c:pt idx="554">
                  <c:v>4.95657000283245E-3</c:v>
                </c:pt>
                <c:pt idx="555">
                  <c:v>6.6974749934161082E-3</c:v>
                </c:pt>
                <c:pt idx="557">
                  <c:v>6.0705549985868856E-3</c:v>
                </c:pt>
                <c:pt idx="558">
                  <c:v>6.5705550005077384E-3</c:v>
                </c:pt>
                <c:pt idx="562">
                  <c:v>5.6140999950002879E-3</c:v>
                </c:pt>
                <c:pt idx="563">
                  <c:v>4.0090750044328161E-3</c:v>
                </c:pt>
                <c:pt idx="564">
                  <c:v>-4.7634999646106735E-4</c:v>
                </c:pt>
                <c:pt idx="565">
                  <c:v>-1.3668000028701499E-3</c:v>
                </c:pt>
                <c:pt idx="567">
                  <c:v>-2.1040999854449183E-4</c:v>
                </c:pt>
                <c:pt idx="578">
                  <c:v>9.090985004149843E-3</c:v>
                </c:pt>
                <c:pt idx="579">
                  <c:v>8.2896300009451807E-3</c:v>
                </c:pt>
                <c:pt idx="581">
                  <c:v>6.1612700010300614E-3</c:v>
                </c:pt>
                <c:pt idx="590">
                  <c:v>8.3085200021741912E-3</c:v>
                </c:pt>
                <c:pt idx="591">
                  <c:v>9.9821900003007613E-3</c:v>
                </c:pt>
                <c:pt idx="592">
                  <c:v>1.1714954998751637E-2</c:v>
                </c:pt>
                <c:pt idx="593">
                  <c:v>1.2601789996551815E-2</c:v>
                </c:pt>
                <c:pt idx="599">
                  <c:v>6.5770100045483559E-3</c:v>
                </c:pt>
                <c:pt idx="609">
                  <c:v>1.2319055000261869E-2</c:v>
                </c:pt>
                <c:pt idx="615">
                  <c:v>1.1619810000411235E-2</c:v>
                </c:pt>
                <c:pt idx="617">
                  <c:v>1.0510489999433048E-2</c:v>
                </c:pt>
                <c:pt idx="621">
                  <c:v>1.4335525003843941E-2</c:v>
                </c:pt>
                <c:pt idx="631">
                  <c:v>1.4837919996352866E-2</c:v>
                </c:pt>
                <c:pt idx="632">
                  <c:v>1.5919229997962248E-2</c:v>
                </c:pt>
                <c:pt idx="635">
                  <c:v>1.2674710000283085E-2</c:v>
                </c:pt>
                <c:pt idx="636">
                  <c:v>1.6415615005826112E-2</c:v>
                </c:pt>
                <c:pt idx="645">
                  <c:v>1.3977260001411196E-2</c:v>
                </c:pt>
                <c:pt idx="647">
                  <c:v>1.2569120000989642E-2</c:v>
                </c:pt>
                <c:pt idx="648">
                  <c:v>1.841002500441391E-2</c:v>
                </c:pt>
                <c:pt idx="649">
                  <c:v>1.7081785001209937E-2</c:v>
                </c:pt>
                <c:pt idx="650">
                  <c:v>1.4114550001977477E-2</c:v>
                </c:pt>
                <c:pt idx="655">
                  <c:v>1.7675695002253633E-2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11C-460B-9B11-920448B310D2}"/>
            </c:ext>
          </c:extLst>
        </c:ser>
        <c:ser>
          <c:idx val="4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plus>
            <c:minus>
              <c:numRef>
                <c:f>'Active 2'!$D$21:$D$976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2'!$K$21:$K$976</c:f>
              <c:numCache>
                <c:formatCode>General</c:formatCode>
                <c:ptCount val="956"/>
                <c:pt idx="137">
                  <c:v>-2.6273479998053517E-2</c:v>
                </c:pt>
                <c:pt idx="337">
                  <c:v>-3.1854699991527013E-3</c:v>
                </c:pt>
                <c:pt idx="339">
                  <c:v>-4.1295399933005683E-3</c:v>
                </c:pt>
                <c:pt idx="343">
                  <c:v>2.2916440000699367E-2</c:v>
                </c:pt>
                <c:pt idx="499">
                  <c:v>3.5682000452652574E-4</c:v>
                </c:pt>
                <c:pt idx="500">
                  <c:v>2.2395400010282174E-3</c:v>
                </c:pt>
                <c:pt idx="501">
                  <c:v>-1.9968399938079529E-3</c:v>
                </c:pt>
                <c:pt idx="504">
                  <c:v>-3.6917999386787415E-4</c:v>
                </c:pt>
                <c:pt idx="505">
                  <c:v>6.7717249985435046E-3</c:v>
                </c:pt>
                <c:pt idx="506">
                  <c:v>3.866700004437007E-3</c:v>
                </c:pt>
                <c:pt idx="507">
                  <c:v>1.1226799979340285E-3</c:v>
                </c:pt>
                <c:pt idx="508">
                  <c:v>5.2126299997325987E-3</c:v>
                </c:pt>
                <c:pt idx="509">
                  <c:v>5.10760500037577E-3</c:v>
                </c:pt>
                <c:pt idx="510">
                  <c:v>6.6635850016609766E-3</c:v>
                </c:pt>
                <c:pt idx="569">
                  <c:v>6.955759999982547E-3</c:v>
                </c:pt>
                <c:pt idx="576">
                  <c:v>7.8482600001734681E-3</c:v>
                </c:pt>
                <c:pt idx="577">
                  <c:v>8.4687700000358745E-3</c:v>
                </c:pt>
                <c:pt idx="582">
                  <c:v>1.0013135004555807E-2</c:v>
                </c:pt>
                <c:pt idx="583">
                  <c:v>1.0513134999200702E-2</c:v>
                </c:pt>
                <c:pt idx="584">
                  <c:v>7.6076099940109998E-3</c:v>
                </c:pt>
                <c:pt idx="585">
                  <c:v>8.6076099978527054E-3</c:v>
                </c:pt>
                <c:pt idx="586">
                  <c:v>9.4944450029288419E-3</c:v>
                </c:pt>
                <c:pt idx="587">
                  <c:v>7.3403749993303791E-3</c:v>
                </c:pt>
                <c:pt idx="588">
                  <c:v>7.7403750037774444E-3</c:v>
                </c:pt>
                <c:pt idx="589">
                  <c:v>9.9681150022661313E-3</c:v>
                </c:pt>
                <c:pt idx="595">
                  <c:v>1.0505635000299662E-2</c:v>
                </c:pt>
                <c:pt idx="597">
                  <c:v>1.0138810001080856E-2</c:v>
                </c:pt>
                <c:pt idx="601">
                  <c:v>1.0443769999255892E-2</c:v>
                </c:pt>
                <c:pt idx="602">
                  <c:v>1.1100454998086207E-2</c:v>
                </c:pt>
                <c:pt idx="603">
                  <c:v>1.2128194997785613E-2</c:v>
                </c:pt>
                <c:pt idx="604">
                  <c:v>1.141000500501832E-2</c:v>
                </c:pt>
                <c:pt idx="605">
                  <c:v>1.0484379999979865E-2</c:v>
                </c:pt>
                <c:pt idx="606">
                  <c:v>1.1196340004971717E-2</c:v>
                </c:pt>
                <c:pt idx="607">
                  <c:v>1.2313325001741759E-2</c:v>
                </c:pt>
                <c:pt idx="608">
                  <c:v>1.2383175002469216E-2</c:v>
                </c:pt>
                <c:pt idx="612">
                  <c:v>1.285939499939559E-2</c:v>
                </c:pt>
                <c:pt idx="613">
                  <c:v>1.1446230004366953E-2</c:v>
                </c:pt>
                <c:pt idx="614">
                  <c:v>1.1524219997227192E-2</c:v>
                </c:pt>
                <c:pt idx="618">
                  <c:v>1.2656419996346813E-2</c:v>
                </c:pt>
                <c:pt idx="620">
                  <c:v>9.859190002316609E-3</c:v>
                </c:pt>
                <c:pt idx="622">
                  <c:v>1.5119885007152334E-2</c:v>
                </c:pt>
                <c:pt idx="623">
                  <c:v>1.3870839997252915E-2</c:v>
                </c:pt>
                <c:pt idx="624">
                  <c:v>1.374260000011418E-2</c:v>
                </c:pt>
                <c:pt idx="625">
                  <c:v>1.359355500608217E-2</c:v>
                </c:pt>
                <c:pt idx="626">
                  <c:v>1.2234460002218839E-2</c:v>
                </c:pt>
                <c:pt idx="627">
                  <c:v>1.2352149999060202E-2</c:v>
                </c:pt>
                <c:pt idx="628">
                  <c:v>1.3581030005298089E-2</c:v>
                </c:pt>
                <c:pt idx="629">
                  <c:v>1.2054700004227925E-2</c:v>
                </c:pt>
                <c:pt idx="630">
                  <c:v>1.3082440003927331E-2</c:v>
                </c:pt>
                <c:pt idx="633">
                  <c:v>1.4858780006761663E-2</c:v>
                </c:pt>
                <c:pt idx="634">
                  <c:v>1.5458780006156303E-2</c:v>
                </c:pt>
                <c:pt idx="637">
                  <c:v>1.2792400004400406E-2</c:v>
                </c:pt>
                <c:pt idx="638">
                  <c:v>1.2088784998923074E-2</c:v>
                </c:pt>
                <c:pt idx="639">
                  <c:v>1.4216524999937974E-2</c:v>
                </c:pt>
                <c:pt idx="640">
                  <c:v>1.4226074999896809E-2</c:v>
                </c:pt>
                <c:pt idx="641">
                  <c:v>1.5259970001352485E-2</c:v>
                </c:pt>
                <c:pt idx="642">
                  <c:v>1.5559970001049805E-2</c:v>
                </c:pt>
                <c:pt idx="643">
                  <c:v>1.6059969995694701E-2</c:v>
                </c:pt>
                <c:pt idx="644">
                  <c:v>1.6908614998101257E-2</c:v>
                </c:pt>
                <c:pt idx="646">
                  <c:v>1.4713140000822023E-2</c:v>
                </c:pt>
                <c:pt idx="651">
                  <c:v>1.47331500047585E-2</c:v>
                </c:pt>
                <c:pt idx="652">
                  <c:v>1.6219985001953319E-2</c:v>
                </c:pt>
                <c:pt idx="653">
                  <c:v>1.3869759997760411E-2</c:v>
                </c:pt>
                <c:pt idx="654">
                  <c:v>1.4515689996187575E-2</c:v>
                </c:pt>
                <c:pt idx="656">
                  <c:v>1.5171580002061091E-2</c:v>
                </c:pt>
                <c:pt idx="657">
                  <c:v>1.5001870000560302E-2</c:v>
                </c:pt>
                <c:pt idx="658">
                  <c:v>1.6996845006360672E-2</c:v>
                </c:pt>
                <c:pt idx="659">
                  <c:v>1.6465489999973215E-2</c:v>
                </c:pt>
                <c:pt idx="661">
                  <c:v>1.6256850001809653E-2</c:v>
                </c:pt>
                <c:pt idx="663">
                  <c:v>1.3966399994387757E-2</c:v>
                </c:pt>
                <c:pt idx="666">
                  <c:v>1.7663270002231002E-2</c:v>
                </c:pt>
                <c:pt idx="667">
                  <c:v>1.6700559994205832E-2</c:v>
                </c:pt>
                <c:pt idx="668">
                  <c:v>1.7076279997127131E-2</c:v>
                </c:pt>
                <c:pt idx="669">
                  <c:v>1.5823350004211534E-2</c:v>
                </c:pt>
                <c:pt idx="670">
                  <c:v>1.6456115001346916E-2</c:v>
                </c:pt>
                <c:pt idx="671">
                  <c:v>1.5751089995319489E-2</c:v>
                </c:pt>
                <c:pt idx="672">
                  <c:v>1.7747475001669955E-2</c:v>
                </c:pt>
                <c:pt idx="673">
                  <c:v>1.8683355003304314E-2</c:v>
                </c:pt>
                <c:pt idx="674">
                  <c:v>1.6853410001203883E-2</c:v>
                </c:pt>
                <c:pt idx="675">
                  <c:v>1.632681000046432E-2</c:v>
                </c:pt>
                <c:pt idx="676">
                  <c:v>1.6088520002085716E-2</c:v>
                </c:pt>
                <c:pt idx="677">
                  <c:v>1.7178469999635126E-2</c:v>
                </c:pt>
                <c:pt idx="678">
                  <c:v>1.9578175000788178E-2</c:v>
                </c:pt>
                <c:pt idx="679">
                  <c:v>1.8201619997853413E-2</c:v>
                </c:pt>
                <c:pt idx="680">
                  <c:v>1.6151370000443421E-2</c:v>
                </c:pt>
                <c:pt idx="681">
                  <c:v>1.7212990002008155E-2</c:v>
                </c:pt>
                <c:pt idx="682">
                  <c:v>1.8010514999332372E-2</c:v>
                </c:pt>
                <c:pt idx="683">
                  <c:v>2.3404990002745762E-2</c:v>
                </c:pt>
                <c:pt idx="684">
                  <c:v>1.5447805002622772E-2</c:v>
                </c:pt>
                <c:pt idx="685">
                  <c:v>2.1255790001305286E-2</c:v>
                </c:pt>
                <c:pt idx="686">
                  <c:v>1.9493219995638356E-2</c:v>
                </c:pt>
                <c:pt idx="687">
                  <c:v>2.0050610000907909E-2</c:v>
                </c:pt>
                <c:pt idx="688">
                  <c:v>2.1603114997560624E-2</c:v>
                </c:pt>
                <c:pt idx="689">
                  <c:v>1.8111190038325731E-2</c:v>
                </c:pt>
                <c:pt idx="690">
                  <c:v>2.219702499860432E-2</c:v>
                </c:pt>
                <c:pt idx="691">
                  <c:v>2.2252504997595679E-2</c:v>
                </c:pt>
                <c:pt idx="692">
                  <c:v>2.343686499807518E-2</c:v>
                </c:pt>
                <c:pt idx="693">
                  <c:v>3.1973385004675947E-2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11C-460B-9B11-920448B310D2}"/>
            </c:ext>
          </c:extLst>
        </c:ser>
        <c:ser>
          <c:idx val="2"/>
          <c:order val="4"/>
          <c:tx>
            <c:strRef>
              <c:f>'Active 2'!$L$20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plus>
            <c:minus>
              <c:numRef>
                <c:f>'Active 2'!$D$21:$D$976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2'!$L$21:$L$976</c:f>
              <c:numCache>
                <c:formatCode>General</c:formatCode>
                <c:ptCount val="9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11C-460B-9B11-920448B310D2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plus>
            <c:minus>
              <c:numRef>
                <c:f>'Active 2'!$D$21:$D$976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2'!$M$21:$M$976</c:f>
              <c:numCache>
                <c:formatCode>General</c:formatCode>
                <c:ptCount val="9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11C-460B-9B11-920448B310D2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plus>
            <c:minus>
              <c:numRef>
                <c:f>'Active 2'!$D$21:$D$976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2'!$F$21:$F$1976</c:f>
              <c:numCache>
                <c:formatCode>General</c:formatCode>
                <c:ptCount val="1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2'!$N$21:$N$1976</c:f>
              <c:numCache>
                <c:formatCode>General</c:formatCode>
                <c:ptCount val="19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11C-460B-9B11-920448B310D2}"/>
            </c:ext>
          </c:extLst>
        </c:ser>
        <c:ser>
          <c:idx val="7"/>
          <c:order val="7"/>
          <c:tx>
            <c:strRef>
              <c:f>'Active 2'!$BQ$1</c:f>
              <c:strCache>
                <c:ptCount val="1"/>
                <c:pt idx="0">
                  <c:v>Q.+2 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2'!$BR$2:$BR$1200</c:f>
              <c:numCache>
                <c:formatCode>General</c:formatCode>
                <c:ptCount val="1199"/>
                <c:pt idx="0">
                  <c:v>-70000</c:v>
                </c:pt>
                <c:pt idx="1">
                  <c:v>-69500</c:v>
                </c:pt>
                <c:pt idx="2">
                  <c:v>-69000</c:v>
                </c:pt>
                <c:pt idx="3">
                  <c:v>-68500</c:v>
                </c:pt>
                <c:pt idx="4">
                  <c:v>-68000</c:v>
                </c:pt>
                <c:pt idx="5">
                  <c:v>-67500</c:v>
                </c:pt>
                <c:pt idx="6">
                  <c:v>-67000</c:v>
                </c:pt>
                <c:pt idx="7">
                  <c:v>-66500</c:v>
                </c:pt>
                <c:pt idx="8">
                  <c:v>-66000</c:v>
                </c:pt>
                <c:pt idx="9">
                  <c:v>-65500</c:v>
                </c:pt>
                <c:pt idx="10">
                  <c:v>-65000</c:v>
                </c:pt>
                <c:pt idx="11">
                  <c:v>-64500</c:v>
                </c:pt>
                <c:pt idx="12">
                  <c:v>-64000</c:v>
                </c:pt>
                <c:pt idx="13">
                  <c:v>-63500</c:v>
                </c:pt>
                <c:pt idx="14">
                  <c:v>-63000</c:v>
                </c:pt>
                <c:pt idx="15">
                  <c:v>-62500</c:v>
                </c:pt>
                <c:pt idx="16">
                  <c:v>-62000</c:v>
                </c:pt>
                <c:pt idx="17">
                  <c:v>-61500</c:v>
                </c:pt>
                <c:pt idx="18">
                  <c:v>-61000</c:v>
                </c:pt>
                <c:pt idx="19">
                  <c:v>-60500</c:v>
                </c:pt>
                <c:pt idx="20">
                  <c:v>-60000</c:v>
                </c:pt>
                <c:pt idx="21">
                  <c:v>-59500</c:v>
                </c:pt>
                <c:pt idx="22">
                  <c:v>-59000</c:v>
                </c:pt>
                <c:pt idx="23">
                  <c:v>-58500</c:v>
                </c:pt>
                <c:pt idx="24">
                  <c:v>-58000</c:v>
                </c:pt>
                <c:pt idx="25">
                  <c:v>-57500</c:v>
                </c:pt>
                <c:pt idx="26">
                  <c:v>-57000</c:v>
                </c:pt>
                <c:pt idx="27">
                  <c:v>-56500</c:v>
                </c:pt>
                <c:pt idx="28">
                  <c:v>-56000</c:v>
                </c:pt>
                <c:pt idx="29">
                  <c:v>-55500</c:v>
                </c:pt>
                <c:pt idx="30">
                  <c:v>-55000</c:v>
                </c:pt>
                <c:pt idx="31">
                  <c:v>-54500</c:v>
                </c:pt>
                <c:pt idx="32">
                  <c:v>-54000</c:v>
                </c:pt>
                <c:pt idx="33">
                  <c:v>-53500</c:v>
                </c:pt>
                <c:pt idx="34">
                  <c:v>-53000</c:v>
                </c:pt>
                <c:pt idx="35">
                  <c:v>-52500</c:v>
                </c:pt>
                <c:pt idx="36">
                  <c:v>-52000</c:v>
                </c:pt>
                <c:pt idx="37">
                  <c:v>-51500</c:v>
                </c:pt>
                <c:pt idx="38">
                  <c:v>-51000</c:v>
                </c:pt>
                <c:pt idx="39">
                  <c:v>-50500</c:v>
                </c:pt>
                <c:pt idx="40">
                  <c:v>-50000</c:v>
                </c:pt>
                <c:pt idx="41">
                  <c:v>-49500</c:v>
                </c:pt>
                <c:pt idx="42">
                  <c:v>-49000</c:v>
                </c:pt>
                <c:pt idx="43">
                  <c:v>-48500</c:v>
                </c:pt>
                <c:pt idx="44">
                  <c:v>-48000</c:v>
                </c:pt>
                <c:pt idx="45">
                  <c:v>-47500</c:v>
                </c:pt>
                <c:pt idx="46">
                  <c:v>-47000</c:v>
                </c:pt>
                <c:pt idx="47">
                  <c:v>-46500</c:v>
                </c:pt>
                <c:pt idx="48">
                  <c:v>-46000</c:v>
                </c:pt>
                <c:pt idx="49">
                  <c:v>-45500</c:v>
                </c:pt>
                <c:pt idx="50">
                  <c:v>-45000</c:v>
                </c:pt>
                <c:pt idx="51">
                  <c:v>-44500</c:v>
                </c:pt>
                <c:pt idx="52">
                  <c:v>-44000</c:v>
                </c:pt>
                <c:pt idx="53">
                  <c:v>-43500</c:v>
                </c:pt>
                <c:pt idx="54">
                  <c:v>-43000</c:v>
                </c:pt>
                <c:pt idx="55">
                  <c:v>-42500</c:v>
                </c:pt>
                <c:pt idx="56">
                  <c:v>-42000</c:v>
                </c:pt>
                <c:pt idx="57">
                  <c:v>-41500</c:v>
                </c:pt>
                <c:pt idx="58">
                  <c:v>-41000</c:v>
                </c:pt>
                <c:pt idx="59">
                  <c:v>-40500</c:v>
                </c:pt>
                <c:pt idx="60">
                  <c:v>-40000</c:v>
                </c:pt>
                <c:pt idx="61">
                  <c:v>-39500</c:v>
                </c:pt>
                <c:pt idx="62">
                  <c:v>-39000</c:v>
                </c:pt>
                <c:pt idx="63">
                  <c:v>-38500</c:v>
                </c:pt>
                <c:pt idx="64">
                  <c:v>-38000</c:v>
                </c:pt>
                <c:pt idx="65">
                  <c:v>-37500</c:v>
                </c:pt>
                <c:pt idx="66">
                  <c:v>-37000</c:v>
                </c:pt>
                <c:pt idx="67">
                  <c:v>-36500</c:v>
                </c:pt>
                <c:pt idx="68">
                  <c:v>-36000</c:v>
                </c:pt>
                <c:pt idx="69">
                  <c:v>-35500</c:v>
                </c:pt>
                <c:pt idx="70">
                  <c:v>-35000</c:v>
                </c:pt>
                <c:pt idx="71">
                  <c:v>-34500</c:v>
                </c:pt>
                <c:pt idx="72">
                  <c:v>-34000</c:v>
                </c:pt>
                <c:pt idx="73">
                  <c:v>-33500</c:v>
                </c:pt>
                <c:pt idx="74">
                  <c:v>-33000</c:v>
                </c:pt>
                <c:pt idx="75">
                  <c:v>-32500</c:v>
                </c:pt>
                <c:pt idx="76">
                  <c:v>-32000</c:v>
                </c:pt>
                <c:pt idx="77">
                  <c:v>-31500</c:v>
                </c:pt>
                <c:pt idx="78">
                  <c:v>-31000</c:v>
                </c:pt>
                <c:pt idx="79">
                  <c:v>-30500</c:v>
                </c:pt>
                <c:pt idx="80">
                  <c:v>-30000</c:v>
                </c:pt>
                <c:pt idx="81">
                  <c:v>-29500</c:v>
                </c:pt>
                <c:pt idx="82">
                  <c:v>-29000</c:v>
                </c:pt>
                <c:pt idx="83">
                  <c:v>-28500</c:v>
                </c:pt>
                <c:pt idx="84">
                  <c:v>-28000</c:v>
                </c:pt>
                <c:pt idx="85">
                  <c:v>-27500</c:v>
                </c:pt>
                <c:pt idx="86">
                  <c:v>-27000</c:v>
                </c:pt>
                <c:pt idx="87">
                  <c:v>-26500</c:v>
                </c:pt>
                <c:pt idx="88">
                  <c:v>-26000</c:v>
                </c:pt>
                <c:pt idx="89">
                  <c:v>-25500</c:v>
                </c:pt>
                <c:pt idx="90">
                  <c:v>-25000</c:v>
                </c:pt>
                <c:pt idx="91">
                  <c:v>-24500</c:v>
                </c:pt>
                <c:pt idx="92">
                  <c:v>-24000</c:v>
                </c:pt>
                <c:pt idx="93">
                  <c:v>-23500</c:v>
                </c:pt>
                <c:pt idx="94">
                  <c:v>-23000</c:v>
                </c:pt>
                <c:pt idx="95">
                  <c:v>-22500</c:v>
                </c:pt>
                <c:pt idx="96">
                  <c:v>-22000</c:v>
                </c:pt>
                <c:pt idx="97">
                  <c:v>-21500</c:v>
                </c:pt>
                <c:pt idx="98">
                  <c:v>-21000</c:v>
                </c:pt>
                <c:pt idx="99">
                  <c:v>-20500</c:v>
                </c:pt>
                <c:pt idx="100">
                  <c:v>-20000</c:v>
                </c:pt>
                <c:pt idx="101">
                  <c:v>-19500</c:v>
                </c:pt>
                <c:pt idx="102">
                  <c:v>-19000</c:v>
                </c:pt>
                <c:pt idx="103">
                  <c:v>-18500</c:v>
                </c:pt>
                <c:pt idx="104">
                  <c:v>-18000</c:v>
                </c:pt>
                <c:pt idx="105">
                  <c:v>-17500</c:v>
                </c:pt>
                <c:pt idx="106">
                  <c:v>-17000</c:v>
                </c:pt>
                <c:pt idx="107">
                  <c:v>-16500</c:v>
                </c:pt>
                <c:pt idx="108">
                  <c:v>-16000</c:v>
                </c:pt>
                <c:pt idx="109">
                  <c:v>-15500</c:v>
                </c:pt>
                <c:pt idx="110">
                  <c:v>-15000</c:v>
                </c:pt>
                <c:pt idx="111">
                  <c:v>-14500</c:v>
                </c:pt>
                <c:pt idx="112">
                  <c:v>-14000</c:v>
                </c:pt>
                <c:pt idx="113">
                  <c:v>-13500</c:v>
                </c:pt>
                <c:pt idx="114">
                  <c:v>-13000</c:v>
                </c:pt>
                <c:pt idx="115">
                  <c:v>-12500</c:v>
                </c:pt>
                <c:pt idx="116">
                  <c:v>-12000</c:v>
                </c:pt>
                <c:pt idx="117">
                  <c:v>-11500</c:v>
                </c:pt>
                <c:pt idx="118">
                  <c:v>-11000</c:v>
                </c:pt>
                <c:pt idx="119">
                  <c:v>-10500</c:v>
                </c:pt>
                <c:pt idx="120">
                  <c:v>-10000</c:v>
                </c:pt>
                <c:pt idx="121">
                  <c:v>-9500</c:v>
                </c:pt>
                <c:pt idx="122">
                  <c:v>-9000</c:v>
                </c:pt>
                <c:pt idx="123">
                  <c:v>-8500</c:v>
                </c:pt>
                <c:pt idx="124">
                  <c:v>-8000</c:v>
                </c:pt>
                <c:pt idx="125">
                  <c:v>-7500</c:v>
                </c:pt>
                <c:pt idx="126">
                  <c:v>-7000</c:v>
                </c:pt>
                <c:pt idx="127">
                  <c:v>-6500</c:v>
                </c:pt>
                <c:pt idx="128">
                  <c:v>-6000</c:v>
                </c:pt>
                <c:pt idx="129">
                  <c:v>-5500</c:v>
                </c:pt>
                <c:pt idx="130">
                  <c:v>-5000</c:v>
                </c:pt>
                <c:pt idx="131">
                  <c:v>-4500</c:v>
                </c:pt>
                <c:pt idx="132">
                  <c:v>-4000</c:v>
                </c:pt>
                <c:pt idx="133">
                  <c:v>-3500</c:v>
                </c:pt>
                <c:pt idx="134">
                  <c:v>-3000</c:v>
                </c:pt>
                <c:pt idx="135">
                  <c:v>-2500</c:v>
                </c:pt>
                <c:pt idx="136">
                  <c:v>-2000</c:v>
                </c:pt>
                <c:pt idx="137">
                  <c:v>-1500</c:v>
                </c:pt>
                <c:pt idx="138">
                  <c:v>-1000</c:v>
                </c:pt>
                <c:pt idx="139">
                  <c:v>-500</c:v>
                </c:pt>
                <c:pt idx="140">
                  <c:v>0</c:v>
                </c:pt>
                <c:pt idx="141">
                  <c:v>500</c:v>
                </c:pt>
                <c:pt idx="142">
                  <c:v>1000</c:v>
                </c:pt>
                <c:pt idx="143">
                  <c:v>1500</c:v>
                </c:pt>
                <c:pt idx="144">
                  <c:v>2000</c:v>
                </c:pt>
                <c:pt idx="145">
                  <c:v>2500</c:v>
                </c:pt>
                <c:pt idx="146">
                  <c:v>3000</c:v>
                </c:pt>
                <c:pt idx="147">
                  <c:v>3500</c:v>
                </c:pt>
                <c:pt idx="148">
                  <c:v>4000</c:v>
                </c:pt>
                <c:pt idx="149">
                  <c:v>4500</c:v>
                </c:pt>
                <c:pt idx="150">
                  <c:v>5000</c:v>
                </c:pt>
                <c:pt idx="151">
                  <c:v>5500</c:v>
                </c:pt>
                <c:pt idx="152">
                  <c:v>6000</c:v>
                </c:pt>
                <c:pt idx="153">
                  <c:v>6500</c:v>
                </c:pt>
                <c:pt idx="154">
                  <c:v>7000</c:v>
                </c:pt>
                <c:pt idx="155">
                  <c:v>7500</c:v>
                </c:pt>
                <c:pt idx="156">
                  <c:v>8000</c:v>
                </c:pt>
                <c:pt idx="157">
                  <c:v>8500</c:v>
                </c:pt>
                <c:pt idx="158">
                  <c:v>9000</c:v>
                </c:pt>
                <c:pt idx="159">
                  <c:v>9500</c:v>
                </c:pt>
                <c:pt idx="160">
                  <c:v>10000</c:v>
                </c:pt>
                <c:pt idx="161">
                  <c:v>10500</c:v>
                </c:pt>
                <c:pt idx="162">
                  <c:v>11000</c:v>
                </c:pt>
                <c:pt idx="163">
                  <c:v>11500</c:v>
                </c:pt>
                <c:pt idx="164">
                  <c:v>12000</c:v>
                </c:pt>
                <c:pt idx="165">
                  <c:v>12500</c:v>
                </c:pt>
                <c:pt idx="166">
                  <c:v>13000</c:v>
                </c:pt>
                <c:pt idx="167">
                  <c:v>13500</c:v>
                </c:pt>
                <c:pt idx="168">
                  <c:v>14000</c:v>
                </c:pt>
                <c:pt idx="169">
                  <c:v>14500</c:v>
                </c:pt>
                <c:pt idx="170">
                  <c:v>15000</c:v>
                </c:pt>
                <c:pt idx="171">
                  <c:v>15500</c:v>
                </c:pt>
                <c:pt idx="172">
                  <c:v>16000</c:v>
                </c:pt>
                <c:pt idx="173">
                  <c:v>16500</c:v>
                </c:pt>
                <c:pt idx="174">
                  <c:v>17000</c:v>
                </c:pt>
                <c:pt idx="175">
                  <c:v>17500</c:v>
                </c:pt>
                <c:pt idx="176">
                  <c:v>18000</c:v>
                </c:pt>
                <c:pt idx="177">
                  <c:v>18500</c:v>
                </c:pt>
                <c:pt idx="178">
                  <c:v>19000</c:v>
                </c:pt>
                <c:pt idx="179">
                  <c:v>19500</c:v>
                </c:pt>
                <c:pt idx="180">
                  <c:v>20000</c:v>
                </c:pt>
                <c:pt idx="181">
                  <c:v>20500</c:v>
                </c:pt>
                <c:pt idx="182">
                  <c:v>21000</c:v>
                </c:pt>
                <c:pt idx="183">
                  <c:v>21500</c:v>
                </c:pt>
                <c:pt idx="184">
                  <c:v>22000</c:v>
                </c:pt>
                <c:pt idx="185">
                  <c:v>22500</c:v>
                </c:pt>
                <c:pt idx="186">
                  <c:v>23000</c:v>
                </c:pt>
                <c:pt idx="187">
                  <c:v>23500</c:v>
                </c:pt>
                <c:pt idx="188">
                  <c:v>24000</c:v>
                </c:pt>
                <c:pt idx="189">
                  <c:v>24500</c:v>
                </c:pt>
                <c:pt idx="190">
                  <c:v>25000</c:v>
                </c:pt>
                <c:pt idx="191">
                  <c:v>25500</c:v>
                </c:pt>
                <c:pt idx="192">
                  <c:v>26000</c:v>
                </c:pt>
                <c:pt idx="193">
                  <c:v>26500</c:v>
                </c:pt>
                <c:pt idx="194">
                  <c:v>27000</c:v>
                </c:pt>
                <c:pt idx="195">
                  <c:v>27500</c:v>
                </c:pt>
                <c:pt idx="196">
                  <c:v>28000</c:v>
                </c:pt>
                <c:pt idx="197">
                  <c:v>28500</c:v>
                </c:pt>
                <c:pt idx="198">
                  <c:v>29000</c:v>
                </c:pt>
                <c:pt idx="199">
                  <c:v>29500</c:v>
                </c:pt>
                <c:pt idx="200">
                  <c:v>30000</c:v>
                </c:pt>
                <c:pt idx="201">
                  <c:v>30500</c:v>
                </c:pt>
                <c:pt idx="202">
                  <c:v>31000</c:v>
                </c:pt>
                <c:pt idx="203">
                  <c:v>31500</c:v>
                </c:pt>
                <c:pt idx="204">
                  <c:v>32000</c:v>
                </c:pt>
                <c:pt idx="205">
                  <c:v>32500</c:v>
                </c:pt>
                <c:pt idx="206">
                  <c:v>33000</c:v>
                </c:pt>
                <c:pt idx="207">
                  <c:v>33500</c:v>
                </c:pt>
                <c:pt idx="208">
                  <c:v>34000</c:v>
                </c:pt>
                <c:pt idx="209">
                  <c:v>34500</c:v>
                </c:pt>
                <c:pt idx="210">
                  <c:v>35000</c:v>
                </c:pt>
                <c:pt idx="211">
                  <c:v>35500</c:v>
                </c:pt>
                <c:pt idx="212">
                  <c:v>36000</c:v>
                </c:pt>
                <c:pt idx="213">
                  <c:v>36500</c:v>
                </c:pt>
                <c:pt idx="214">
                  <c:v>37000</c:v>
                </c:pt>
                <c:pt idx="215">
                  <c:v>37500</c:v>
                </c:pt>
                <c:pt idx="216">
                  <c:v>38000</c:v>
                </c:pt>
                <c:pt idx="217">
                  <c:v>38500</c:v>
                </c:pt>
                <c:pt idx="218">
                  <c:v>39000</c:v>
                </c:pt>
                <c:pt idx="219">
                  <c:v>39500</c:v>
                </c:pt>
                <c:pt idx="220">
                  <c:v>40000</c:v>
                </c:pt>
                <c:pt idx="221">
                  <c:v>40500</c:v>
                </c:pt>
                <c:pt idx="222">
                  <c:v>41000</c:v>
                </c:pt>
                <c:pt idx="223">
                  <c:v>41500</c:v>
                </c:pt>
                <c:pt idx="224">
                  <c:v>42000</c:v>
                </c:pt>
                <c:pt idx="225">
                  <c:v>42500</c:v>
                </c:pt>
                <c:pt idx="226">
                  <c:v>43000</c:v>
                </c:pt>
                <c:pt idx="227">
                  <c:v>43500</c:v>
                </c:pt>
                <c:pt idx="228">
                  <c:v>44000</c:v>
                </c:pt>
                <c:pt idx="229">
                  <c:v>44500</c:v>
                </c:pt>
                <c:pt idx="230">
                  <c:v>45000</c:v>
                </c:pt>
                <c:pt idx="231">
                  <c:v>45500</c:v>
                </c:pt>
                <c:pt idx="232">
                  <c:v>46000</c:v>
                </c:pt>
                <c:pt idx="233">
                  <c:v>46500</c:v>
                </c:pt>
                <c:pt idx="234">
                  <c:v>47000</c:v>
                </c:pt>
                <c:pt idx="235">
                  <c:v>47500</c:v>
                </c:pt>
                <c:pt idx="236">
                  <c:v>48000</c:v>
                </c:pt>
                <c:pt idx="237">
                  <c:v>48500</c:v>
                </c:pt>
                <c:pt idx="238">
                  <c:v>49000</c:v>
                </c:pt>
                <c:pt idx="239">
                  <c:v>49500</c:v>
                </c:pt>
                <c:pt idx="240">
                  <c:v>50000</c:v>
                </c:pt>
                <c:pt idx="241">
                  <c:v>50500</c:v>
                </c:pt>
                <c:pt idx="242">
                  <c:v>51000</c:v>
                </c:pt>
                <c:pt idx="243">
                  <c:v>51500</c:v>
                </c:pt>
                <c:pt idx="244">
                  <c:v>52000</c:v>
                </c:pt>
                <c:pt idx="245">
                  <c:v>52500</c:v>
                </c:pt>
                <c:pt idx="246">
                  <c:v>53000</c:v>
                </c:pt>
                <c:pt idx="247">
                  <c:v>53500</c:v>
                </c:pt>
                <c:pt idx="248">
                  <c:v>54000</c:v>
                </c:pt>
              </c:numCache>
            </c:numRef>
          </c:xVal>
          <c:yVal>
            <c:numRef>
              <c:f>'Active 2'!$BQ$2:$BQ$1200</c:f>
              <c:numCache>
                <c:formatCode>General</c:formatCode>
                <c:ptCount val="1199"/>
                <c:pt idx="0">
                  <c:v>-2.2114231746672187E-2</c:v>
                </c:pt>
                <c:pt idx="1">
                  <c:v>-1.9248431273595441E-2</c:v>
                </c:pt>
                <c:pt idx="2">
                  <c:v>-1.7353260380493726E-2</c:v>
                </c:pt>
                <c:pt idx="3">
                  <c:v>-1.6492804682433748E-2</c:v>
                </c:pt>
                <c:pt idx="4">
                  <c:v>-1.6231637269183398E-2</c:v>
                </c:pt>
                <c:pt idx="5">
                  <c:v>-1.6236760821614928E-2</c:v>
                </c:pt>
                <c:pt idx="6">
                  <c:v>-1.6357694047750091E-2</c:v>
                </c:pt>
                <c:pt idx="7">
                  <c:v>-1.6537037039127084E-2</c:v>
                </c:pt>
                <c:pt idx="8">
                  <c:v>-1.6752264809690748E-2</c:v>
                </c:pt>
                <c:pt idx="9">
                  <c:v>-1.6992797355323171E-2</c:v>
                </c:pt>
                <c:pt idx="10">
                  <c:v>-1.7252319941319635E-2</c:v>
                </c:pt>
                <c:pt idx="11">
                  <c:v>-1.752636882351756E-2</c:v>
                </c:pt>
                <c:pt idx="12">
                  <c:v>-1.7811557253912473E-2</c:v>
                </c:pt>
                <c:pt idx="13">
                  <c:v>-1.8105262680099456E-2</c:v>
                </c:pt>
                <c:pt idx="14">
                  <c:v>-1.8405431587862116E-2</c:v>
                </c:pt>
                <c:pt idx="15">
                  <c:v>-1.8710424930087729E-2</c:v>
                </c:pt>
                <c:pt idx="16">
                  <c:v>-1.9018899575139699E-2</c:v>
                </c:pt>
                <c:pt idx="17">
                  <c:v>-1.9329731249936373E-2</c:v>
                </c:pt>
                <c:pt idx="18">
                  <c:v>-1.9641978269977389E-2</c:v>
                </c:pt>
                <c:pt idx="19">
                  <c:v>-1.9954878196166047E-2</c:v>
                </c:pt>
                <c:pt idx="20">
                  <c:v>-2.026786533084891E-2</c:v>
                </c:pt>
                <c:pt idx="21">
                  <c:v>-2.0580595817566411E-2</c:v>
                </c:pt>
                <c:pt idx="22">
                  <c:v>-2.0892968331077354E-2</c:v>
                </c:pt>
                <c:pt idx="23">
                  <c:v>-2.1205131182409062E-2</c:v>
                </c:pt>
                <c:pt idx="24">
                  <c:v>-2.1517470395795209E-2</c:v>
                </c:pt>
                <c:pt idx="25">
                  <c:v>-2.1830577223610301E-2</c:v>
                </c:pt>
                <c:pt idx="26">
                  <c:v>-2.2145197004631547E-2</c:v>
                </c:pt>
                <c:pt idx="27">
                  <c:v>-2.2462163777571341E-2</c:v>
                </c:pt>
                <c:pt idx="28">
                  <c:v>-2.2782326435645261E-2</c:v>
                </c:pt>
                <c:pt idx="29">
                  <c:v>-2.3106472508379876E-2</c:v>
                </c:pt>
                <c:pt idx="30">
                  <c:v>-2.3435255130080726E-2</c:v>
                </c:pt>
                <c:pt idx="31">
                  <c:v>-2.3769127728481079E-2</c:v>
                </c:pt>
                <c:pt idx="32">
                  <c:v>-2.4108289753934413E-2</c:v>
                </c:pt>
                <c:pt idx="33">
                  <c:v>-2.4452645598719337E-2</c:v>
                </c:pt>
                <c:pt idx="34">
                  <c:v>-2.4801777850337953E-2</c:v>
                </c:pt>
                <c:pt idx="35">
                  <c:v>-2.5154935210058644E-2</c:v>
                </c:pt>
                <c:pt idx="36">
                  <c:v>-2.5511034756463605E-2</c:v>
                </c:pt>
                <c:pt idx="37">
                  <c:v>-2.5868677692572908E-2</c:v>
                </c:pt>
                <c:pt idx="38">
                  <c:v>-2.6226177247062856E-2</c:v>
                </c:pt>
                <c:pt idx="39">
                  <c:v>-2.658159699777642E-2</c:v>
                </c:pt>
                <c:pt idx="40">
                  <c:v>-2.6932797570182729E-2</c:v>
                </c:pt>
                <c:pt idx="41">
                  <c:v>-2.7277489470400231E-2</c:v>
                </c:pt>
                <c:pt idx="42">
                  <c:v>-2.761328977389832E-2</c:v>
                </c:pt>
                <c:pt idx="43">
                  <c:v>-2.7937780520140936E-2</c:v>
                </c:pt>
                <c:pt idx="44">
                  <c:v>-2.824856694712417E-2</c:v>
                </c:pt>
                <c:pt idx="45">
                  <c:v>-2.8543334100357157E-2</c:v>
                </c:pt>
                <c:pt idx="46">
                  <c:v>-2.8819900814552445E-2</c:v>
                </c:pt>
                <c:pt idx="47">
                  <c:v>-2.9076270533832757E-2</c:v>
                </c:pt>
                <c:pt idx="48">
                  <c:v>-2.9310678851528639E-2</c:v>
                </c:pt>
                <c:pt idx="49">
                  <c:v>-2.9521637964652556E-2</c:v>
                </c:pt>
                <c:pt idx="50">
                  <c:v>-2.9707978407930366E-2</c:v>
                </c:pt>
                <c:pt idx="51">
                  <c:v>-2.9868888417038497E-2</c:v>
                </c:pt>
                <c:pt idx="52">
                  <c:v>-3.0003951029738608E-2</c:v>
                </c:pt>
                <c:pt idx="53">
                  <c:v>-3.0113178531449427E-2</c:v>
                </c:pt>
                <c:pt idx="54">
                  <c:v>-3.0197043074991436E-2</c:v>
                </c:pt>
                <c:pt idx="55">
                  <c:v>-3.0256501290003634E-2</c:v>
                </c:pt>
                <c:pt idx="56">
                  <c:v>-3.0293009567471753E-2</c:v>
                </c:pt>
                <c:pt idx="57">
                  <c:v>-3.030852568797705E-2</c:v>
                </c:pt>
                <c:pt idx="58">
                  <c:v>-3.0305491885574055E-2</c:v>
                </c:pt>
                <c:pt idx="59">
                  <c:v>-3.0286794666304406E-2</c:v>
                </c:pt>
                <c:pt idx="60">
                  <c:v>-3.0255698017257138E-2</c:v>
                </c:pt>
                <c:pt idx="61">
                  <c:v>-3.0215749117494264E-2</c:v>
                </c:pt>
                <c:pt idx="62">
                  <c:v>-3.0170659040080178E-2</c:v>
                </c:pt>
                <c:pt idx="63">
                  <c:v>-3.0124164624825374E-2</c:v>
                </c:pt>
                <c:pt idx="64">
                  <c:v>-3.007988090508662E-2</c:v>
                </c:pt>
                <c:pt idx="65">
                  <c:v>-3.0041155415332733E-2</c:v>
                </c:pt>
                <c:pt idx="66">
                  <c:v>-3.0010935896783681E-2</c:v>
                </c:pt>
                <c:pt idx="67">
                  <c:v>-2.9991661312060585E-2</c:v>
                </c:pt>
                <c:pt idx="68">
                  <c:v>-2.9985183084457589E-2</c:v>
                </c:pt>
                <c:pt idx="69">
                  <c:v>-2.9992719798537175E-2</c:v>
                </c:pt>
                <c:pt idx="70">
                  <c:v>-3.0014845001784713E-2</c:v>
                </c:pt>
                <c:pt idx="71">
                  <c:v>-3.0051504840478731E-2</c:v>
                </c:pt>
                <c:pt idx="72">
                  <c:v>-3.0102060375624844E-2</c:v>
                </c:pt>
                <c:pt idx="73">
                  <c:v>-3.0165348597038535E-2</c:v>
                </c:pt>
                <c:pt idx="74">
                  <c:v>-3.0239756211098364E-2</c:v>
                </c:pt>
                <c:pt idx="75">
                  <c:v>-3.0323300937600172E-2</c:v>
                </c:pt>
                <c:pt idx="76">
                  <c:v>-3.0413716017362889E-2</c:v>
                </c:pt>
                <c:pt idx="77">
                  <c:v>-3.0508534656773091E-2</c:v>
                </c:pt>
                <c:pt idx="78">
                  <c:v>-3.0605172045114235E-2</c:v>
                </c:pt>
                <c:pt idx="79">
                  <c:v>-3.0701003278341545E-2</c:v>
                </c:pt>
                <c:pt idx="80">
                  <c:v>-3.0793435976819755E-2</c:v>
                </c:pt>
                <c:pt idx="81">
                  <c:v>-3.0879976611866245E-2</c:v>
                </c:pt>
                <c:pt idx="82">
                  <c:v>-3.0958289608900055E-2</c:v>
                </c:pt>
                <c:pt idx="83">
                  <c:v>-3.1026248246907234E-2</c:v>
                </c:pt>
                <c:pt idx="84">
                  <c:v>-3.1081976306122257E-2</c:v>
                </c:pt>
                <c:pt idx="85">
                  <c:v>-3.112387940435378E-2</c:v>
                </c:pt>
                <c:pt idx="86">
                  <c:v>-3.1150665065314356E-2</c:v>
                </c:pt>
                <c:pt idx="87">
                  <c:v>-3.1161350809605769E-2</c:v>
                </c:pt>
                <c:pt idx="88">
                  <c:v>-3.115525994758974E-2</c:v>
                </c:pt>
                <c:pt idx="89">
                  <c:v>-3.1132005249587265E-2</c:v>
                </c:pt>
                <c:pt idx="90">
                  <c:v>-3.1091461218273921E-2</c:v>
                </c:pt>
                <c:pt idx="91">
                  <c:v>-3.1033726230488962E-2</c:v>
                </c:pt>
                <c:pt idx="92">
                  <c:v>-3.0959076300228219E-2</c:v>
                </c:pt>
                <c:pt idx="93">
                  <c:v>-3.0867912610915337E-2</c:v>
                </c:pt>
                <c:pt idx="94">
                  <c:v>-3.0760705265086206E-2</c:v>
                </c:pt>
                <c:pt idx="95">
                  <c:v>-3.0637935909891501E-2</c:v>
                </c:pt>
                <c:pt idx="96">
                  <c:v>-3.0500042022876303E-2</c:v>
                </c:pt>
                <c:pt idx="97">
                  <c:v>-3.0347365670829959E-2</c:v>
                </c:pt>
                <c:pt idx="98">
                  <c:v>-3.0180109438623662E-2</c:v>
                </c:pt>
                <c:pt idx="99">
                  <c:v>-2.9998301882838981E-2</c:v>
                </c:pt>
                <c:pt idx="100">
                  <c:v>-2.9801774193861465E-2</c:v>
                </c:pt>
                <c:pt idx="101">
                  <c:v>-2.9590148661137263E-2</c:v>
                </c:pt>
                <c:pt idx="102">
                  <c:v>-2.936283800529179E-2</c:v>
                </c:pt>
                <c:pt idx="103">
                  <c:v>-2.9119052761180847E-2</c:v>
                </c:pt>
                <c:pt idx="104">
                  <c:v>-2.8857811910734256E-2</c:v>
                </c:pt>
                <c:pt idx="105">
                  <c:v>-2.8577950252819319E-2</c:v>
                </c:pt>
                <c:pt idx="106">
                  <c:v>-2.8278115004387344E-2</c:v>
                </c:pt>
                <c:pt idx="107">
                  <c:v>-2.7956744248297517E-2</c:v>
                </c:pt>
                <c:pt idx="108">
                  <c:v>-2.7612021275443481E-2</c:v>
                </c:pt>
                <c:pt idx="109">
                  <c:v>-2.7241801369804287E-2</c:v>
                </c:pt>
                <c:pt idx="110">
                  <c:v>-2.6843509900453831E-2</c:v>
                </c:pt>
                <c:pt idx="111">
                  <c:v>-2.6414009016745985E-2</c:v>
                </c:pt>
                <c:pt idx="112">
                  <c:v>-2.5949415413750364E-2</c:v>
                </c:pt>
                <c:pt idx="113">
                  <c:v>-2.5444801614405099E-2</c:v>
                </c:pt>
                <c:pt idx="114">
                  <c:v>-2.4893578864886839E-2</c:v>
                </c:pt>
                <c:pt idx="115">
                  <c:v>-2.4286033178887074E-2</c:v>
                </c:pt>
                <c:pt idx="116">
                  <c:v>-2.3605739139087617E-2</c:v>
                </c:pt>
                <c:pt idx="117">
                  <c:v>-2.2820993421734027E-2</c:v>
                </c:pt>
                <c:pt idx="118">
                  <c:v>-2.1865689226827304E-2</c:v>
                </c:pt>
                <c:pt idx="119">
                  <c:v>-2.0602986346041328E-2</c:v>
                </c:pt>
                <c:pt idx="120">
                  <c:v>-1.8785787563196779E-2</c:v>
                </c:pt>
                <c:pt idx="121">
                  <c:v>-1.6129932822564665E-2</c:v>
                </c:pt>
                <c:pt idx="122">
                  <c:v>-1.2729713502193242E-2</c:v>
                </c:pt>
                <c:pt idx="123">
                  <c:v>-9.4523335253366807E-3</c:v>
                </c:pt>
                <c:pt idx="124">
                  <c:v>-7.183072160110709E-3</c:v>
                </c:pt>
                <c:pt idx="125">
                  <c:v>-5.9234583807611704E-3</c:v>
                </c:pt>
                <c:pt idx="126">
                  <c:v>-5.2318427625780636E-3</c:v>
                </c:pt>
                <c:pt idx="127">
                  <c:v>-4.7903351925254953E-3</c:v>
                </c:pt>
                <c:pt idx="128">
                  <c:v>-4.4582792786986309E-3</c:v>
                </c:pt>
                <c:pt idx="129">
                  <c:v>-4.182230142099317E-3</c:v>
                </c:pt>
                <c:pt idx="130">
                  <c:v>-3.9410343990882116E-3</c:v>
                </c:pt>
                <c:pt idx="131">
                  <c:v>-3.7245839257961412E-3</c:v>
                </c:pt>
                <c:pt idx="132">
                  <c:v>-3.5267489977985553E-3</c:v>
                </c:pt>
                <c:pt idx="133">
                  <c:v>-3.3431614579558459E-3</c:v>
                </c:pt>
                <c:pt idx="134">
                  <c:v>-3.170498601725873E-3</c:v>
                </c:pt>
                <c:pt idx="135">
                  <c:v>-3.0061854387859639E-3</c:v>
                </c:pt>
                <c:pt idx="136">
                  <c:v>-2.8482035829120343E-3</c:v>
                </c:pt>
                <c:pt idx="137">
                  <c:v>-2.6949391521425012E-3</c:v>
                </c:pt>
                <c:pt idx="138">
                  <c:v>-2.5450671032867913E-3</c:v>
                </c:pt>
                <c:pt idx="139">
                  <c:v>-2.3974772782076057E-3</c:v>
                </c:pt>
                <c:pt idx="140">
                  <c:v>-2.2512408775351087E-3</c:v>
                </c:pt>
                <c:pt idx="141">
                  <c:v>-2.1056090805164438E-3</c:v>
                </c:pt>
                <c:pt idx="142">
                  <c:v>-1.9600315422793526E-3</c:v>
                </c:pt>
                <c:pt idx="143">
                  <c:v>-1.8141815515066509E-3</c:v>
                </c:pt>
                <c:pt idx="144">
                  <c:v>-1.6679759965859816E-3</c:v>
                </c:pt>
                <c:pt idx="145">
                  <c:v>-1.5215812162375324E-3</c:v>
                </c:pt>
                <c:pt idx="146">
                  <c:v>-1.3753995797241179E-3</c:v>
                </c:pt>
                <c:pt idx="147">
                  <c:v>-1.2300355369995958E-3</c:v>
                </c:pt>
                <c:pt idx="148">
                  <c:v>-1.0862432629774018E-3</c:v>
                </c:pt>
                <c:pt idx="149">
                  <c:v>-9.4486044733214751E-4</c:v>
                </c:pt>
                <c:pt idx="150">
                  <c:v>-8.0673407178740841E-4</c:v>
                </c:pt>
                <c:pt idx="151">
                  <c:v>-6.7264424685229123E-4</c:v>
                </c:pt>
                <c:pt idx="152">
                  <c:v>-5.4323160527180048E-4</c:v>
                </c:pt>
                <c:pt idx="153">
                  <c:v>-4.1893270001290128E-4</c:v>
                </c:pt>
                <c:pt idx="154">
                  <c:v>-2.9992663802203912E-4</c:v>
                </c:pt>
                <c:pt idx="155">
                  <c:v>-1.8609501939797525E-4</c:v>
                </c:pt>
                <c:pt idx="156">
                  <c:v>-7.699626006493895E-5</c:v>
                </c:pt>
                <c:pt idx="157">
                  <c:v>2.81454232791533E-5</c:v>
                </c:pt>
                <c:pt idx="158">
                  <c:v>1.3043672887986602E-4</c:v>
                </c:pt>
                <c:pt idx="159">
                  <c:v>2.3129858414452443E-4</c:v>
                </c:pt>
                <c:pt idx="160">
                  <c:v>3.3243741958794142E-4</c:v>
                </c:pt>
                <c:pt idx="161">
                  <c:v>4.3580616070056804E-4</c:v>
                </c:pt>
                <c:pt idx="162">
                  <c:v>5.4355700379472079E-4</c:v>
                </c:pt>
                <c:pt idx="163">
                  <c:v>6.5798822456095292E-4</c:v>
                </c:pt>
                <c:pt idx="164">
                  <c:v>7.8148729445986337E-4</c:v>
                </c:pt>
                <c:pt idx="165">
                  <c:v>9.1647243885832055E-4</c:v>
                </c:pt>
                <c:pt idx="166">
                  <c:v>1.065334477056062E-3</c:v>
                </c:pt>
                <c:pt idx="167">
                  <c:v>1.2303803771858415E-3</c:v>
                </c:pt>
                <c:pt idx="168">
                  <c:v>1.4137794929655174E-3</c:v>
                </c:pt>
                <c:pt idx="169">
                  <c:v>1.6175129837321136E-3</c:v>
                </c:pt>
                <c:pt idx="170">
                  <c:v>1.8433265097576941E-3</c:v>
                </c:pt>
                <c:pt idx="171">
                  <c:v>2.0926859899656146E-3</c:v>
                </c:pt>
                <c:pt idx="172">
                  <c:v>2.3667360515203951E-3</c:v>
                </c:pt>
                <c:pt idx="173">
                  <c:v>2.6662608311196307E-3</c:v>
                </c:pt>
                <c:pt idx="174">
                  <c:v>2.9916470468047546E-3</c:v>
                </c:pt>
                <c:pt idx="175">
                  <c:v>3.3428497812961668E-3</c:v>
                </c:pt>
                <c:pt idx="176">
                  <c:v>3.7193622141077627E-3</c:v>
                </c:pt>
                <c:pt idx="177">
                  <c:v>4.1201915677345439E-3</c:v>
                </c:pt>
                <c:pt idx="178">
                  <c:v>4.5438446641000293E-3</c:v>
                </c:pt>
                <c:pt idx="179">
                  <c:v>4.9883274841248729E-3</c:v>
                </c:pt>
                <c:pt idx="180">
                  <c:v>5.4511636533886645E-3</c:v>
                </c:pt>
                <c:pt idx="181">
                  <c:v>5.9294364779761549E-3</c:v>
                </c:pt>
                <c:pt idx="182">
                  <c:v>6.4198577518746712E-3</c:v>
                </c:pt>
                <c:pt idx="183">
                  <c:v>6.9188640029471584E-3</c:v>
                </c:pt>
                <c:pt idx="184">
                  <c:v>7.4227374201624582E-3</c:v>
                </c:pt>
                <c:pt idx="185">
                  <c:v>7.9277450216547803E-3</c:v>
                </c:pt>
                <c:pt idx="186">
                  <c:v>8.4302864873622065E-3</c:v>
                </c:pt>
                <c:pt idx="187">
                  <c:v>8.9270392528588462E-3</c:v>
                </c:pt>
                <c:pt idx="188">
                  <c:v>9.415089406127607E-3</c:v>
                </c:pt>
                <c:pt idx="189">
                  <c:v>9.8920386555562193E-3</c:v>
                </c:pt>
                <c:pt idx="190">
                  <c:v>1.0356080708806519E-2</c:v>
                </c:pt>
                <c:pt idx="191">
                  <c:v>1.080604410025502E-2</c:v>
                </c:pt>
                <c:pt idx="192">
                  <c:v>1.1241402068863714E-2</c:v>
                </c:pt>
                <c:pt idx="193">
                  <c:v>1.166225292786123E-2</c:v>
                </c:pt>
                <c:pt idx="194">
                  <c:v>1.2069276175673063E-2</c:v>
                </c:pt>
                <c:pt idx="195">
                  <c:v>1.246367035274764E-2</c:v>
                </c:pt>
                <c:pt idx="196">
                  <c:v>1.2847078537230973E-2</c:v>
                </c:pt>
                <c:pt idx="197">
                  <c:v>1.3221506680422761E-2</c:v>
                </c:pt>
                <c:pt idx="198">
                  <c:v>1.3589239004896742E-2</c:v>
                </c:pt>
                <c:pt idx="199">
                  <c:v>1.3952753667115809E-2</c:v>
                </c:pt>
                <c:pt idx="200">
                  <c:v>1.4314640989786704E-2</c:v>
                </c:pt>
                <c:pt idx="201">
                  <c:v>1.4677525888815716E-2</c:v>
                </c:pt>
                <c:pt idx="202">
                  <c:v>1.5043995683522934E-2</c:v>
                </c:pt>
                <c:pt idx="203">
                  <c:v>1.5416534266292335E-2</c:v>
                </c:pt>
                <c:pt idx="204">
                  <c:v>1.5797463564919685E-2</c:v>
                </c:pt>
                <c:pt idx="205">
                  <c:v>1.6188893283220776E-2</c:v>
                </c:pt>
                <c:pt idx="206">
                  <c:v>1.6592679971583618E-2</c:v>
                </c:pt>
                <c:pt idx="207">
                  <c:v>1.7010396483936988E-2</c:v>
                </c:pt>
                <c:pt idx="208">
                  <c:v>1.7443312764747223E-2</c:v>
                </c:pt>
                <c:pt idx="209">
                  <c:v>1.7892388651534655E-2</c:v>
                </c:pt>
                <c:pt idx="210">
                  <c:v>1.8358278980484897E-2</c:v>
                </c:pt>
                <c:pt idx="211">
                  <c:v>1.8841350780622691E-2</c:v>
                </c:pt>
                <c:pt idx="212">
                  <c:v>1.9341711791095978E-2</c:v>
                </c:pt>
                <c:pt idx="213">
                  <c:v>1.9859248996474774E-2</c:v>
                </c:pt>
                <c:pt idx="214">
                  <c:v>2.0393675396118027E-2</c:v>
                </c:pt>
                <c:pt idx="215">
                  <c:v>2.0944582834347247E-2</c:v>
                </c:pt>
                <c:pt idx="216">
                  <c:v>2.1511498424998613E-2</c:v>
                </c:pt>
                <c:pt idx="217">
                  <c:v>2.2093941899874136E-2</c:v>
                </c:pt>
                <c:pt idx="218">
                  <c:v>2.2691481090902313E-2</c:v>
                </c:pt>
                <c:pt idx="219">
                  <c:v>2.3303782736002074E-2</c:v>
                </c:pt>
                <c:pt idx="220">
                  <c:v>2.3930655927888265E-2</c:v>
                </c:pt>
                <c:pt idx="221">
                  <c:v>2.4572085887657712E-2</c:v>
                </c:pt>
                <c:pt idx="222">
                  <c:v>2.522825644411511E-2</c:v>
                </c:pt>
                <c:pt idx="223">
                  <c:v>2.5899560721397707E-2</c:v>
                </c:pt>
                <c:pt idx="224">
                  <c:v>2.6586601098811266E-2</c:v>
                </c:pt>
                <c:pt idx="225">
                  <c:v>2.7290181404232117E-2</c:v>
                </c:pt>
                <c:pt idx="226">
                  <c:v>2.801129628183139E-2</c:v>
                </c:pt>
                <c:pt idx="227">
                  <c:v>2.8751124349214664E-2</c:v>
                </c:pt>
                <c:pt idx="228">
                  <c:v>2.9511032682553496E-2</c:v>
                </c:pt>
                <c:pt idx="229">
                  <c:v>3.0292599954479141E-2</c:v>
                </c:pt>
                <c:pt idx="230">
                  <c:v>3.1097664023313536E-2</c:v>
                </c:pt>
                <c:pt idx="231">
                  <c:v>3.1928397224023769E-2</c:v>
                </c:pt>
                <c:pt idx="232">
                  <c:v>3.2787410410470105E-2</c:v>
                </c:pt>
                <c:pt idx="233">
                  <c:v>3.3677888918094007E-2</c:v>
                </c:pt>
                <c:pt idx="234">
                  <c:v>3.4603780057266803E-2</c:v>
                </c:pt>
                <c:pt idx="235">
                  <c:v>3.55701057965086E-2</c:v>
                </c:pt>
                <c:pt idx="236">
                  <c:v>3.6583618027692992E-2</c:v>
                </c:pt>
                <c:pt idx="237">
                  <c:v>3.7654361384571594E-2</c:v>
                </c:pt>
                <c:pt idx="238">
                  <c:v>3.8799500184315966E-2</c:v>
                </c:pt>
                <c:pt idx="239">
                  <c:v>4.0052429372295882E-2</c:v>
                </c:pt>
                <c:pt idx="240">
                  <c:v>4.148296604113029E-2</c:v>
                </c:pt>
                <c:pt idx="241">
                  <c:v>4.3234955366760787E-2</c:v>
                </c:pt>
                <c:pt idx="242">
                  <c:v>4.5563495335259531E-2</c:v>
                </c:pt>
                <c:pt idx="243">
                  <c:v>4.8744119067008998E-2</c:v>
                </c:pt>
                <c:pt idx="244">
                  <c:v>5.2631372843559336E-2</c:v>
                </c:pt>
                <c:pt idx="245">
                  <c:v>5.6315045408845417E-2</c:v>
                </c:pt>
                <c:pt idx="246">
                  <c:v>5.8958734261164665E-2</c:v>
                </c:pt>
                <c:pt idx="247">
                  <c:v>6.0620138785540727E-2</c:v>
                </c:pt>
                <c:pt idx="248">
                  <c:v>6.174388954446524E-2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11C-460B-9B11-920448B310D2}"/>
            </c:ext>
          </c:extLst>
        </c:ser>
        <c:ser>
          <c:idx val="8"/>
          <c:order val="8"/>
          <c:tx>
            <c:strRef>
              <c:f>'Active 2'!$R$20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3"/>
            <c:spPr>
              <a:solidFill>
                <a:srgbClr val="00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2'!$R$21:$R$976</c:f>
              <c:numCache>
                <c:formatCode>General</c:formatCode>
                <c:ptCount val="956"/>
                <c:pt idx="308">
                  <c:v>0</c:v>
                </c:pt>
                <c:pt idx="399">
                  <c:v>-9.2664269999659155E-2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11C-460B-9B11-920448B31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0081888"/>
        <c:axId val="1"/>
      </c:scatterChart>
      <c:valAx>
        <c:axId val="260081888"/>
        <c:scaling>
          <c:orientation val="minMax"/>
          <c:max val="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4052757793764985"/>
              <c:y val="0.927273818045471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991408448044713E-2"/>
              <c:y val="0.383334628625967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008188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705035971223022"/>
          <c:y val="0.88052057129222483"/>
          <c:w val="0.71223021582733814"/>
          <c:h val="5.19480519480519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AK Her - Quad+LiTE Residuals</a:t>
            </a:r>
          </a:p>
        </c:rich>
      </c:tx>
      <c:layout>
        <c:manualLayout>
          <c:xMode val="edge"/>
          <c:yMode val="edge"/>
          <c:x val="0.39193111652410356"/>
          <c:y val="3.333333333333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49640287769784"/>
          <c:y val="0.13020866447109089"/>
          <c:w val="0.82302158273381298"/>
          <c:h val="0.67708505524967255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plus>
            <c:minus>
              <c:numRef>
                <c:f>'Active 2'!$D$21:$D$976</c:f>
                <c:numCache>
                  <c:formatCode>General</c:formatCode>
                  <c:ptCount val="95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1E-3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1.7000000000000001E-4</c:v>
                  </c:pt>
                  <c:pt idx="265">
                    <c:v>1.4999999999999999E-4</c:v>
                  </c:pt>
                  <c:pt idx="266">
                    <c:v>1.8000000000000001E-4</c:v>
                  </c:pt>
                  <c:pt idx="267">
                    <c:v>1.8000000000000001E-4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82">
                    <c:v>0</c:v>
                  </c:pt>
                  <c:pt idx="286">
                    <c:v>0</c:v>
                  </c:pt>
                  <c:pt idx="289">
                    <c:v>1E-4</c:v>
                  </c:pt>
                  <c:pt idx="290">
                    <c:v>0</c:v>
                  </c:pt>
                  <c:pt idx="293">
                    <c:v>2.0000000000000001E-4</c:v>
                  </c:pt>
                  <c:pt idx="296">
                    <c:v>4.0000000000000002E-4</c:v>
                  </c:pt>
                  <c:pt idx="298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8">
                    <c:v>1E-4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2.9999999999999997E-4</c:v>
                  </c:pt>
                  <c:pt idx="327">
                    <c:v>0</c:v>
                  </c:pt>
                  <c:pt idx="328">
                    <c:v>5.0000000000000001E-4</c:v>
                  </c:pt>
                  <c:pt idx="332">
                    <c:v>0</c:v>
                  </c:pt>
                  <c:pt idx="333">
                    <c:v>0</c:v>
                  </c:pt>
                  <c:pt idx="335">
                    <c:v>0</c:v>
                  </c:pt>
                  <c:pt idx="337">
                    <c:v>2.9999999999999997E-4</c:v>
                  </c:pt>
                  <c:pt idx="338">
                    <c:v>0</c:v>
                  </c:pt>
                  <c:pt idx="339">
                    <c:v>6.9999999999999999E-4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1.5E-3</c:v>
                  </c:pt>
                  <c:pt idx="344">
                    <c:v>0</c:v>
                  </c:pt>
                  <c:pt idx="345">
                    <c:v>0</c:v>
                  </c:pt>
                  <c:pt idx="347">
                    <c:v>0</c:v>
                  </c:pt>
                  <c:pt idx="350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2.9999999999999997E-4</c:v>
                  </c:pt>
                  <c:pt idx="361">
                    <c:v>8.9999999999999998E-4</c:v>
                  </c:pt>
                  <c:pt idx="362">
                    <c:v>1E-3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4">
                    <c:v>0</c:v>
                  </c:pt>
                  <c:pt idx="394">
                    <c:v>0</c:v>
                  </c:pt>
                  <c:pt idx="397">
                    <c:v>0</c:v>
                  </c:pt>
                  <c:pt idx="402">
                    <c:v>1.8000000000000001E-4</c:v>
                  </c:pt>
                  <c:pt idx="403">
                    <c:v>3.1E-4</c:v>
                  </c:pt>
                  <c:pt idx="404">
                    <c:v>1.1000000000000001E-3</c:v>
                  </c:pt>
                  <c:pt idx="405">
                    <c:v>3.2000000000000003E-4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9">
                    <c:v>0</c:v>
                  </c:pt>
                  <c:pt idx="422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6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8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8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9">
                    <c:v>5.9999999999999995E-4</c:v>
                  </c:pt>
                  <c:pt idx="500">
                    <c:v>1E-3</c:v>
                  </c:pt>
                  <c:pt idx="501">
                    <c:v>5.9999999999999995E-4</c:v>
                  </c:pt>
                  <c:pt idx="502">
                    <c:v>0.01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1E-3</c:v>
                  </c:pt>
                  <c:pt idx="512">
                    <c:v>6.0000000000000001E-3</c:v>
                  </c:pt>
                  <c:pt idx="518">
                    <c:v>0</c:v>
                  </c:pt>
                  <c:pt idx="519">
                    <c:v>0</c:v>
                  </c:pt>
                  <c:pt idx="522">
                    <c:v>0</c:v>
                  </c:pt>
                  <c:pt idx="525">
                    <c:v>4.0000000000000001E-3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8">
                    <c:v>5.0000000000000001E-4</c:v>
                  </c:pt>
                  <c:pt idx="549">
                    <c:v>1E-3</c:v>
                  </c:pt>
                  <c:pt idx="550">
                    <c:v>2.9999999999999997E-4</c:v>
                  </c:pt>
                  <c:pt idx="551">
                    <c:v>0</c:v>
                  </c:pt>
                  <c:pt idx="552">
                    <c:v>2.0000000000000001E-4</c:v>
                  </c:pt>
                  <c:pt idx="553">
                    <c:v>5.0000000000000001E-4</c:v>
                  </c:pt>
                  <c:pt idx="554">
                    <c:v>1E-3</c:v>
                  </c:pt>
                  <c:pt idx="555">
                    <c:v>2.0000000000000001E-4</c:v>
                  </c:pt>
                  <c:pt idx="556">
                    <c:v>0</c:v>
                  </c:pt>
                  <c:pt idx="557">
                    <c:v>1.1000000000000001E-3</c:v>
                  </c:pt>
                  <c:pt idx="559">
                    <c:v>0</c:v>
                  </c:pt>
                  <c:pt idx="561">
                    <c:v>0</c:v>
                  </c:pt>
                  <c:pt idx="562">
                    <c:v>2.0000000000000001E-4</c:v>
                  </c:pt>
                  <c:pt idx="563">
                    <c:v>1E-4</c:v>
                  </c:pt>
                  <c:pt idx="564">
                    <c:v>2.0000000000000001E-4</c:v>
                  </c:pt>
                  <c:pt idx="565">
                    <c:v>2.9999999999999997E-4</c:v>
                  </c:pt>
                  <c:pt idx="567">
                    <c:v>2.9999999999999997E-4</c:v>
                  </c:pt>
                  <c:pt idx="568">
                    <c:v>0</c:v>
                  </c:pt>
                  <c:pt idx="569">
                    <c:v>2.0000000000000001E-4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2.9999999999999997E-4</c:v>
                  </c:pt>
                  <c:pt idx="577">
                    <c:v>1E-4</c:v>
                  </c:pt>
                  <c:pt idx="578">
                    <c:v>6.9999999999999999E-4</c:v>
                  </c:pt>
                  <c:pt idx="579">
                    <c:v>1.7000000000000001E-4</c:v>
                  </c:pt>
                  <c:pt idx="580">
                    <c:v>0</c:v>
                  </c:pt>
                  <c:pt idx="582">
                    <c:v>1E-4</c:v>
                  </c:pt>
                  <c:pt idx="583">
                    <c:v>1E-4</c:v>
                  </c:pt>
                  <c:pt idx="584">
                    <c:v>1E-4</c:v>
                  </c:pt>
                  <c:pt idx="585">
                    <c:v>1E-4</c:v>
                  </c:pt>
                  <c:pt idx="586">
                    <c:v>1E-4</c:v>
                  </c:pt>
                  <c:pt idx="587">
                    <c:v>1E-4</c:v>
                  </c:pt>
                  <c:pt idx="588">
                    <c:v>2.9999999999999997E-4</c:v>
                  </c:pt>
                  <c:pt idx="589">
                    <c:v>2.9999999999999997E-4</c:v>
                  </c:pt>
                  <c:pt idx="590">
                    <c:v>2.9999999999999997E-4</c:v>
                  </c:pt>
                  <c:pt idx="591">
                    <c:v>2.9999999999999997E-4</c:v>
                  </c:pt>
                  <c:pt idx="594">
                    <c:v>0</c:v>
                  </c:pt>
                  <c:pt idx="595">
                    <c:v>1E-4</c:v>
                  </c:pt>
                  <c:pt idx="596">
                    <c:v>0</c:v>
                  </c:pt>
                  <c:pt idx="597">
                    <c:v>1E-4</c:v>
                  </c:pt>
                  <c:pt idx="598">
                    <c:v>0</c:v>
                  </c:pt>
                  <c:pt idx="599">
                    <c:v>3.2000000000000002E-3</c:v>
                  </c:pt>
                  <c:pt idx="600">
                    <c:v>0</c:v>
                  </c:pt>
                  <c:pt idx="601">
                    <c:v>2.0000000000000001E-4</c:v>
                  </c:pt>
                  <c:pt idx="602">
                    <c:v>5.0000000000000001E-4</c:v>
                  </c:pt>
                  <c:pt idx="603">
                    <c:v>1E-4</c:v>
                  </c:pt>
                  <c:pt idx="604">
                    <c:v>1E-4</c:v>
                  </c:pt>
                  <c:pt idx="605">
                    <c:v>2.0000000000000001E-4</c:v>
                  </c:pt>
                  <c:pt idx="606">
                    <c:v>6.9999999999999999E-4</c:v>
                  </c:pt>
                  <c:pt idx="607">
                    <c:v>2.0000000000000001E-4</c:v>
                  </c:pt>
                  <c:pt idx="608">
                    <c:v>4.0000000000000002E-4</c:v>
                  </c:pt>
                  <c:pt idx="609">
                    <c:v>4.0000000000000002E-4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1E-4</c:v>
                  </c:pt>
                  <c:pt idx="613">
                    <c:v>2.0000000000000001E-4</c:v>
                  </c:pt>
                  <c:pt idx="614">
                    <c:v>5.0000000000000001E-4</c:v>
                  </c:pt>
                  <c:pt idx="615">
                    <c:v>2.0000000000000001E-4</c:v>
                  </c:pt>
                  <c:pt idx="616">
                    <c:v>0</c:v>
                  </c:pt>
                  <c:pt idx="617">
                    <c:v>1.9E-3</c:v>
                  </c:pt>
                  <c:pt idx="618">
                    <c:v>2.0000000000000001E-4</c:v>
                  </c:pt>
                  <c:pt idx="619">
                    <c:v>0</c:v>
                  </c:pt>
                  <c:pt idx="620">
                    <c:v>2.2000000000000001E-3</c:v>
                  </c:pt>
                  <c:pt idx="621">
                    <c:v>2.9999999999999997E-4</c:v>
                  </c:pt>
                  <c:pt idx="622">
                    <c:v>2.0000000000000001E-4</c:v>
                  </c:pt>
                  <c:pt idx="623">
                    <c:v>8.9999999999999998E-4</c:v>
                  </c:pt>
                  <c:pt idx="624">
                    <c:v>5.0000000000000001E-4</c:v>
                  </c:pt>
                  <c:pt idx="625">
                    <c:v>4.0000000000000002E-4</c:v>
                  </c:pt>
                  <c:pt idx="626">
                    <c:v>2.0000000000000001E-4</c:v>
                  </c:pt>
                  <c:pt idx="627">
                    <c:v>0</c:v>
                  </c:pt>
                  <c:pt idx="628">
                    <c:v>8.9999999999999998E-4</c:v>
                  </c:pt>
                  <c:pt idx="629">
                    <c:v>5.9999999999999995E-4</c:v>
                  </c:pt>
                  <c:pt idx="630">
                    <c:v>8.9999999999999998E-4</c:v>
                  </c:pt>
                  <c:pt idx="631">
                    <c:v>2.9999999999999997E-4</c:v>
                  </c:pt>
                  <c:pt idx="632">
                    <c:v>2.9999999999999997E-4</c:v>
                  </c:pt>
                  <c:pt idx="633">
                    <c:v>2.9999999999999997E-4</c:v>
                  </c:pt>
                  <c:pt idx="634">
                    <c:v>4.0000000000000002E-4</c:v>
                  </c:pt>
                  <c:pt idx="635">
                    <c:v>5.0000000000000001E-4</c:v>
                  </c:pt>
                  <c:pt idx="636">
                    <c:v>4.0000000000000002E-4</c:v>
                  </c:pt>
                  <c:pt idx="637">
                    <c:v>2.9999999999999997E-4</c:v>
                  </c:pt>
                  <c:pt idx="638">
                    <c:v>2.9999999999999997E-4</c:v>
                  </c:pt>
                  <c:pt idx="639">
                    <c:v>1E-4</c:v>
                  </c:pt>
                  <c:pt idx="640">
                    <c:v>1E-4</c:v>
                  </c:pt>
                  <c:pt idx="641">
                    <c:v>4.0000000000000002E-4</c:v>
                  </c:pt>
                  <c:pt idx="642">
                    <c:v>2.9999999999999997E-4</c:v>
                  </c:pt>
                  <c:pt idx="643">
                    <c:v>5.0000000000000001E-4</c:v>
                  </c:pt>
                  <c:pt idx="644">
                    <c:v>2.0000000000000001E-4</c:v>
                  </c:pt>
                  <c:pt idx="645">
                    <c:v>4.0000000000000002E-4</c:v>
                  </c:pt>
                  <c:pt idx="646">
                    <c:v>2.9999999999999997E-4</c:v>
                  </c:pt>
                  <c:pt idx="647">
                    <c:v>4.0000000000000002E-4</c:v>
                  </c:pt>
                  <c:pt idx="648">
                    <c:v>5.9999999999999995E-4</c:v>
                  </c:pt>
                  <c:pt idx="649">
                    <c:v>4.0000000000000002E-4</c:v>
                  </c:pt>
                  <c:pt idx="650">
                    <c:v>2.9999999999999997E-4</c:v>
                  </c:pt>
                  <c:pt idx="651">
                    <c:v>1E-4</c:v>
                  </c:pt>
                  <c:pt idx="652">
                    <c:v>2.9999999999999997E-4</c:v>
                  </c:pt>
                  <c:pt idx="653">
                    <c:v>2.9999999999999997E-4</c:v>
                  </c:pt>
                  <c:pt idx="654">
                    <c:v>1E-4</c:v>
                  </c:pt>
                  <c:pt idx="655">
                    <c:v>1.6000000000000001E-3</c:v>
                  </c:pt>
                  <c:pt idx="656">
                    <c:v>1.5E-3</c:v>
                  </c:pt>
                  <c:pt idx="657">
                    <c:v>2.0000000000000001E-4</c:v>
                  </c:pt>
                  <c:pt idx="658">
                    <c:v>2.0000000000000001E-4</c:v>
                  </c:pt>
                  <c:pt idx="659">
                    <c:v>2.9999999999999997E-4</c:v>
                  </c:pt>
                  <c:pt idx="660">
                    <c:v>0</c:v>
                  </c:pt>
                  <c:pt idx="661">
                    <c:v>3.0000000000000001E-3</c:v>
                  </c:pt>
                  <c:pt idx="662">
                    <c:v>0</c:v>
                  </c:pt>
                  <c:pt idx="663">
                    <c:v>3.5000000000000001E-3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4.0000000000000002E-4</c:v>
                  </c:pt>
                  <c:pt idx="667">
                    <c:v>5.0000000000000001E-4</c:v>
                  </c:pt>
                  <c:pt idx="668">
                    <c:v>1E-4</c:v>
                  </c:pt>
                  <c:pt idx="669">
                    <c:v>5.9999999999999995E-4</c:v>
                  </c:pt>
                  <c:pt idx="670">
                    <c:v>2.5999999999999999E-3</c:v>
                  </c:pt>
                  <c:pt idx="671">
                    <c:v>1.8E-3</c:v>
                  </c:pt>
                  <c:pt idx="672">
                    <c:v>2.1000000000000001E-4</c:v>
                  </c:pt>
                  <c:pt idx="673">
                    <c:v>4.0000000000000002E-4</c:v>
                  </c:pt>
                  <c:pt idx="674">
                    <c:v>1E-4</c:v>
                  </c:pt>
                  <c:pt idx="675">
                    <c:v>4.1000000000000003E-3</c:v>
                  </c:pt>
                  <c:pt idx="676">
                    <c:v>2.0000000000000001E-4</c:v>
                  </c:pt>
                  <c:pt idx="677">
                    <c:v>2.0000000000000001E-4</c:v>
                  </c:pt>
                  <c:pt idx="678">
                    <c:v>2.0000000000000001E-4</c:v>
                  </c:pt>
                  <c:pt idx="679">
                    <c:v>2.0000000000000001E-4</c:v>
                  </c:pt>
                  <c:pt idx="680">
                    <c:v>0</c:v>
                  </c:pt>
                  <c:pt idx="681">
                    <c:v>2.9999999999999997E-4</c:v>
                  </c:pt>
                  <c:pt idx="682">
                    <c:v>2.8E-3</c:v>
                  </c:pt>
                  <c:pt idx="683">
                    <c:v>1E-4</c:v>
                  </c:pt>
                  <c:pt idx="684">
                    <c:v>2.0000000000000001E-4</c:v>
                  </c:pt>
                  <c:pt idx="685">
                    <c:v>2E-3</c:v>
                  </c:pt>
                  <c:pt idx="686">
                    <c:v>2.0000000000000001E-4</c:v>
                  </c:pt>
                  <c:pt idx="687">
                    <c:v>1E-4</c:v>
                  </c:pt>
                  <c:pt idx="688">
                    <c:v>2.9999999999999997E-4</c:v>
                  </c:pt>
                  <c:pt idx="689">
                    <c:v>1E-3</c:v>
                  </c:pt>
                  <c:pt idx="690">
                    <c:v>8.9999999999999998E-4</c:v>
                  </c:pt>
                  <c:pt idx="691">
                    <c:v>2.0000000000000001E-4</c:v>
                  </c:pt>
                  <c:pt idx="692">
                    <c:v>2.9999999999999997E-4</c:v>
                  </c:pt>
                  <c:pt idx="693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2'!$F$21:$F$976</c:f>
              <c:numCache>
                <c:formatCode>General</c:formatCode>
                <c:ptCount val="956"/>
                <c:pt idx="0">
                  <c:v>-64496</c:v>
                </c:pt>
                <c:pt idx="1">
                  <c:v>-63073</c:v>
                </c:pt>
                <c:pt idx="2">
                  <c:v>-60938</c:v>
                </c:pt>
                <c:pt idx="3">
                  <c:v>-59277</c:v>
                </c:pt>
                <c:pt idx="4">
                  <c:v>-57402.5</c:v>
                </c:pt>
                <c:pt idx="5">
                  <c:v>-55481</c:v>
                </c:pt>
                <c:pt idx="6">
                  <c:v>-53109</c:v>
                </c:pt>
                <c:pt idx="7">
                  <c:v>-51448</c:v>
                </c:pt>
                <c:pt idx="8">
                  <c:v>-49787</c:v>
                </c:pt>
                <c:pt idx="9">
                  <c:v>-47890</c:v>
                </c:pt>
                <c:pt idx="10">
                  <c:v>-45992</c:v>
                </c:pt>
                <c:pt idx="11">
                  <c:v>-45669</c:v>
                </c:pt>
                <c:pt idx="12">
                  <c:v>-45580.5</c:v>
                </c:pt>
                <c:pt idx="13">
                  <c:v>-45578</c:v>
                </c:pt>
                <c:pt idx="14">
                  <c:v>-45571</c:v>
                </c:pt>
                <c:pt idx="15">
                  <c:v>-45568.5</c:v>
                </c:pt>
                <c:pt idx="16">
                  <c:v>-45561.5</c:v>
                </c:pt>
                <c:pt idx="17">
                  <c:v>-45279</c:v>
                </c:pt>
                <c:pt idx="18">
                  <c:v>-45279</c:v>
                </c:pt>
                <c:pt idx="19">
                  <c:v>-45278.5</c:v>
                </c:pt>
                <c:pt idx="20">
                  <c:v>-44821</c:v>
                </c:pt>
                <c:pt idx="21">
                  <c:v>-44818.5</c:v>
                </c:pt>
                <c:pt idx="22">
                  <c:v>-44766.5</c:v>
                </c:pt>
                <c:pt idx="23">
                  <c:v>-44705</c:v>
                </c:pt>
                <c:pt idx="24">
                  <c:v>-44686</c:v>
                </c:pt>
                <c:pt idx="25">
                  <c:v>-44156.5</c:v>
                </c:pt>
                <c:pt idx="26">
                  <c:v>-44156</c:v>
                </c:pt>
                <c:pt idx="27">
                  <c:v>-43145</c:v>
                </c:pt>
                <c:pt idx="28">
                  <c:v>-42403</c:v>
                </c:pt>
                <c:pt idx="29">
                  <c:v>-42287</c:v>
                </c:pt>
                <c:pt idx="30">
                  <c:v>-42286.5</c:v>
                </c:pt>
                <c:pt idx="31">
                  <c:v>-41530</c:v>
                </c:pt>
                <c:pt idx="32">
                  <c:v>-40892</c:v>
                </c:pt>
                <c:pt idx="33">
                  <c:v>-40891.5</c:v>
                </c:pt>
                <c:pt idx="34">
                  <c:v>-40773</c:v>
                </c:pt>
                <c:pt idx="35">
                  <c:v>-39792</c:v>
                </c:pt>
                <c:pt idx="36">
                  <c:v>-39792</c:v>
                </c:pt>
                <c:pt idx="37">
                  <c:v>-39785</c:v>
                </c:pt>
                <c:pt idx="38">
                  <c:v>-39722</c:v>
                </c:pt>
                <c:pt idx="39">
                  <c:v>-39709</c:v>
                </c:pt>
                <c:pt idx="40">
                  <c:v>-38953.5</c:v>
                </c:pt>
                <c:pt idx="41">
                  <c:v>-38400</c:v>
                </c:pt>
                <c:pt idx="42">
                  <c:v>-38065</c:v>
                </c:pt>
                <c:pt idx="43">
                  <c:v>-38064.5</c:v>
                </c:pt>
                <c:pt idx="44">
                  <c:v>-36740</c:v>
                </c:pt>
                <c:pt idx="45">
                  <c:v>-36278</c:v>
                </c:pt>
                <c:pt idx="46">
                  <c:v>-34691</c:v>
                </c:pt>
                <c:pt idx="47">
                  <c:v>-34672</c:v>
                </c:pt>
                <c:pt idx="48">
                  <c:v>-34591</c:v>
                </c:pt>
                <c:pt idx="49">
                  <c:v>-34577</c:v>
                </c:pt>
                <c:pt idx="50">
                  <c:v>-34546</c:v>
                </c:pt>
                <c:pt idx="51">
                  <c:v>-34518</c:v>
                </c:pt>
                <c:pt idx="52">
                  <c:v>-34480</c:v>
                </c:pt>
                <c:pt idx="53">
                  <c:v>-34463</c:v>
                </c:pt>
                <c:pt idx="54">
                  <c:v>-34371</c:v>
                </c:pt>
                <c:pt idx="55">
                  <c:v>-33987</c:v>
                </c:pt>
                <c:pt idx="56">
                  <c:v>-33702</c:v>
                </c:pt>
                <c:pt idx="57">
                  <c:v>-33701.5</c:v>
                </c:pt>
                <c:pt idx="58">
                  <c:v>-33655</c:v>
                </c:pt>
                <c:pt idx="59">
                  <c:v>-32945</c:v>
                </c:pt>
                <c:pt idx="60">
                  <c:v>-32873</c:v>
                </c:pt>
                <c:pt idx="61">
                  <c:v>-32872.5</c:v>
                </c:pt>
                <c:pt idx="62">
                  <c:v>-32769</c:v>
                </c:pt>
                <c:pt idx="63">
                  <c:v>-32767</c:v>
                </c:pt>
                <c:pt idx="64">
                  <c:v>-32760</c:v>
                </c:pt>
                <c:pt idx="65">
                  <c:v>-32717</c:v>
                </c:pt>
                <c:pt idx="66">
                  <c:v>-32710</c:v>
                </c:pt>
                <c:pt idx="67">
                  <c:v>-32575</c:v>
                </c:pt>
                <c:pt idx="68">
                  <c:v>-32568</c:v>
                </c:pt>
                <c:pt idx="69">
                  <c:v>-32561</c:v>
                </c:pt>
                <c:pt idx="70">
                  <c:v>-32549</c:v>
                </c:pt>
                <c:pt idx="71">
                  <c:v>-32337</c:v>
                </c:pt>
                <c:pt idx="72">
                  <c:v>-32197</c:v>
                </c:pt>
                <c:pt idx="73">
                  <c:v>-32086</c:v>
                </c:pt>
                <c:pt idx="74">
                  <c:v>-32079</c:v>
                </c:pt>
                <c:pt idx="75">
                  <c:v>-32034</c:v>
                </c:pt>
                <c:pt idx="76">
                  <c:v>-32022</c:v>
                </c:pt>
                <c:pt idx="77">
                  <c:v>-31951</c:v>
                </c:pt>
                <c:pt idx="78">
                  <c:v>-31932</c:v>
                </c:pt>
                <c:pt idx="79">
                  <c:v>-31894</c:v>
                </c:pt>
                <c:pt idx="80">
                  <c:v>-31868</c:v>
                </c:pt>
                <c:pt idx="81">
                  <c:v>-31752</c:v>
                </c:pt>
                <c:pt idx="82">
                  <c:v>-31695</c:v>
                </c:pt>
                <c:pt idx="83">
                  <c:v>-31688</c:v>
                </c:pt>
                <c:pt idx="84">
                  <c:v>-31669</c:v>
                </c:pt>
                <c:pt idx="85">
                  <c:v>-31650</c:v>
                </c:pt>
                <c:pt idx="86">
                  <c:v>-31520</c:v>
                </c:pt>
                <c:pt idx="87">
                  <c:v>-30893</c:v>
                </c:pt>
                <c:pt idx="88">
                  <c:v>-30334</c:v>
                </c:pt>
                <c:pt idx="89">
                  <c:v>-30128.5</c:v>
                </c:pt>
                <c:pt idx="90">
                  <c:v>-30128</c:v>
                </c:pt>
                <c:pt idx="91">
                  <c:v>-29385</c:v>
                </c:pt>
                <c:pt idx="92">
                  <c:v>-28508.5</c:v>
                </c:pt>
                <c:pt idx="93">
                  <c:v>-28508</c:v>
                </c:pt>
                <c:pt idx="94">
                  <c:v>-26741</c:v>
                </c:pt>
                <c:pt idx="95">
                  <c:v>-26693.5</c:v>
                </c:pt>
                <c:pt idx="96">
                  <c:v>-23329.5</c:v>
                </c:pt>
                <c:pt idx="97">
                  <c:v>-23306</c:v>
                </c:pt>
                <c:pt idx="98">
                  <c:v>-23242</c:v>
                </c:pt>
                <c:pt idx="99">
                  <c:v>-23204</c:v>
                </c:pt>
                <c:pt idx="100">
                  <c:v>-20623</c:v>
                </c:pt>
                <c:pt idx="101">
                  <c:v>-20608.5</c:v>
                </c:pt>
                <c:pt idx="102">
                  <c:v>-20570</c:v>
                </c:pt>
                <c:pt idx="103">
                  <c:v>-20570</c:v>
                </c:pt>
                <c:pt idx="104">
                  <c:v>-20532</c:v>
                </c:pt>
                <c:pt idx="105">
                  <c:v>-20531.5</c:v>
                </c:pt>
                <c:pt idx="106">
                  <c:v>-20450</c:v>
                </c:pt>
                <c:pt idx="107">
                  <c:v>-20450</c:v>
                </c:pt>
                <c:pt idx="108">
                  <c:v>-20058</c:v>
                </c:pt>
                <c:pt idx="109">
                  <c:v>-20058</c:v>
                </c:pt>
                <c:pt idx="110">
                  <c:v>-20058</c:v>
                </c:pt>
                <c:pt idx="111">
                  <c:v>-20058</c:v>
                </c:pt>
                <c:pt idx="112">
                  <c:v>-20013</c:v>
                </c:pt>
                <c:pt idx="113">
                  <c:v>-19849.5</c:v>
                </c:pt>
                <c:pt idx="114">
                  <c:v>-19849.5</c:v>
                </c:pt>
                <c:pt idx="115">
                  <c:v>-19811.5</c:v>
                </c:pt>
                <c:pt idx="116">
                  <c:v>-19811.5</c:v>
                </c:pt>
                <c:pt idx="117">
                  <c:v>-19764</c:v>
                </c:pt>
                <c:pt idx="118">
                  <c:v>-19757</c:v>
                </c:pt>
                <c:pt idx="119">
                  <c:v>-19757</c:v>
                </c:pt>
                <c:pt idx="120">
                  <c:v>-19690.5</c:v>
                </c:pt>
                <c:pt idx="121">
                  <c:v>-19667</c:v>
                </c:pt>
                <c:pt idx="122">
                  <c:v>-19667</c:v>
                </c:pt>
                <c:pt idx="123">
                  <c:v>-19662</c:v>
                </c:pt>
                <c:pt idx="124">
                  <c:v>-19629</c:v>
                </c:pt>
                <c:pt idx="125">
                  <c:v>-19629</c:v>
                </c:pt>
                <c:pt idx="126">
                  <c:v>-19629</c:v>
                </c:pt>
                <c:pt idx="127">
                  <c:v>-19057</c:v>
                </c:pt>
                <c:pt idx="128">
                  <c:v>-19019</c:v>
                </c:pt>
                <c:pt idx="129">
                  <c:v>-18919</c:v>
                </c:pt>
                <c:pt idx="130">
                  <c:v>-18914</c:v>
                </c:pt>
                <c:pt idx="131">
                  <c:v>-18914</c:v>
                </c:pt>
                <c:pt idx="132">
                  <c:v>-18907</c:v>
                </c:pt>
                <c:pt idx="133">
                  <c:v>-18845.5</c:v>
                </c:pt>
                <c:pt idx="134">
                  <c:v>-18820</c:v>
                </c:pt>
                <c:pt idx="135">
                  <c:v>-18820</c:v>
                </c:pt>
                <c:pt idx="136">
                  <c:v>-18286</c:v>
                </c:pt>
                <c:pt idx="137">
                  <c:v>-18252</c:v>
                </c:pt>
                <c:pt idx="138">
                  <c:v>-18117.5</c:v>
                </c:pt>
                <c:pt idx="139">
                  <c:v>-18117.5</c:v>
                </c:pt>
                <c:pt idx="140">
                  <c:v>-17491</c:v>
                </c:pt>
                <c:pt idx="141">
                  <c:v>-17382</c:v>
                </c:pt>
                <c:pt idx="142">
                  <c:v>-17366</c:v>
                </c:pt>
                <c:pt idx="143">
                  <c:v>-17366</c:v>
                </c:pt>
                <c:pt idx="144">
                  <c:v>-17365.5</c:v>
                </c:pt>
                <c:pt idx="145">
                  <c:v>-17341</c:v>
                </c:pt>
                <c:pt idx="146">
                  <c:v>-17003</c:v>
                </c:pt>
                <c:pt idx="147">
                  <c:v>-16509</c:v>
                </c:pt>
                <c:pt idx="148">
                  <c:v>-16419</c:v>
                </c:pt>
                <c:pt idx="149">
                  <c:v>-16419</c:v>
                </c:pt>
                <c:pt idx="150">
                  <c:v>-16325</c:v>
                </c:pt>
                <c:pt idx="151">
                  <c:v>-16310</c:v>
                </c:pt>
                <c:pt idx="152">
                  <c:v>-16310</c:v>
                </c:pt>
                <c:pt idx="153">
                  <c:v>-16305</c:v>
                </c:pt>
                <c:pt idx="154">
                  <c:v>-16260</c:v>
                </c:pt>
                <c:pt idx="155">
                  <c:v>-16260</c:v>
                </c:pt>
                <c:pt idx="156">
                  <c:v>-15472.5</c:v>
                </c:pt>
                <c:pt idx="157">
                  <c:v>-15472.5</c:v>
                </c:pt>
                <c:pt idx="158">
                  <c:v>-15453.5</c:v>
                </c:pt>
                <c:pt idx="159">
                  <c:v>-14834</c:v>
                </c:pt>
                <c:pt idx="160">
                  <c:v>-14772.5</c:v>
                </c:pt>
                <c:pt idx="161">
                  <c:v>-14770</c:v>
                </c:pt>
                <c:pt idx="162">
                  <c:v>-14763</c:v>
                </c:pt>
                <c:pt idx="163">
                  <c:v>-14663.5</c:v>
                </c:pt>
                <c:pt idx="164">
                  <c:v>-14632.5</c:v>
                </c:pt>
                <c:pt idx="165">
                  <c:v>-14616</c:v>
                </c:pt>
                <c:pt idx="166">
                  <c:v>-14341.5</c:v>
                </c:pt>
                <c:pt idx="167">
                  <c:v>-13923</c:v>
                </c:pt>
                <c:pt idx="168">
                  <c:v>-13717</c:v>
                </c:pt>
                <c:pt idx="169">
                  <c:v>-13714.5</c:v>
                </c:pt>
                <c:pt idx="170">
                  <c:v>-13383</c:v>
                </c:pt>
                <c:pt idx="171">
                  <c:v>-13382.5</c:v>
                </c:pt>
                <c:pt idx="172">
                  <c:v>-13323</c:v>
                </c:pt>
                <c:pt idx="173">
                  <c:v>-13322.5</c:v>
                </c:pt>
                <c:pt idx="174">
                  <c:v>-12953</c:v>
                </c:pt>
                <c:pt idx="175">
                  <c:v>-12886</c:v>
                </c:pt>
                <c:pt idx="176">
                  <c:v>-12879.5</c:v>
                </c:pt>
                <c:pt idx="177">
                  <c:v>-12879</c:v>
                </c:pt>
                <c:pt idx="178">
                  <c:v>-12806</c:v>
                </c:pt>
                <c:pt idx="179">
                  <c:v>-12521</c:v>
                </c:pt>
                <c:pt idx="180">
                  <c:v>-12520.5</c:v>
                </c:pt>
                <c:pt idx="181">
                  <c:v>-12060.5</c:v>
                </c:pt>
                <c:pt idx="182">
                  <c:v>-12039</c:v>
                </c:pt>
                <c:pt idx="183">
                  <c:v>-12037</c:v>
                </c:pt>
                <c:pt idx="184">
                  <c:v>-12036.5</c:v>
                </c:pt>
                <c:pt idx="185">
                  <c:v>-12036.5</c:v>
                </c:pt>
                <c:pt idx="186">
                  <c:v>-12034.5</c:v>
                </c:pt>
                <c:pt idx="187">
                  <c:v>-12032</c:v>
                </c:pt>
                <c:pt idx="188">
                  <c:v>-12000</c:v>
                </c:pt>
                <c:pt idx="189">
                  <c:v>-11999.5</c:v>
                </c:pt>
                <c:pt idx="190">
                  <c:v>-11978</c:v>
                </c:pt>
                <c:pt idx="191">
                  <c:v>-11971</c:v>
                </c:pt>
                <c:pt idx="192">
                  <c:v>-11966</c:v>
                </c:pt>
                <c:pt idx="193">
                  <c:v>-11919</c:v>
                </c:pt>
                <c:pt idx="194">
                  <c:v>-11914</c:v>
                </c:pt>
                <c:pt idx="195">
                  <c:v>-11907</c:v>
                </c:pt>
                <c:pt idx="196">
                  <c:v>-11904.5</c:v>
                </c:pt>
                <c:pt idx="197">
                  <c:v>-11904.5</c:v>
                </c:pt>
                <c:pt idx="198">
                  <c:v>-11904.5</c:v>
                </c:pt>
                <c:pt idx="199">
                  <c:v>-11904.5</c:v>
                </c:pt>
                <c:pt idx="200">
                  <c:v>-11904.5</c:v>
                </c:pt>
                <c:pt idx="201">
                  <c:v>-11895</c:v>
                </c:pt>
                <c:pt idx="202">
                  <c:v>-11895</c:v>
                </c:pt>
                <c:pt idx="203">
                  <c:v>-11893</c:v>
                </c:pt>
                <c:pt idx="204">
                  <c:v>-11862</c:v>
                </c:pt>
                <c:pt idx="205">
                  <c:v>-11855</c:v>
                </c:pt>
                <c:pt idx="206">
                  <c:v>-11458</c:v>
                </c:pt>
                <c:pt idx="207">
                  <c:v>-11458</c:v>
                </c:pt>
                <c:pt idx="208">
                  <c:v>-11458</c:v>
                </c:pt>
                <c:pt idx="209">
                  <c:v>-11147.5</c:v>
                </c:pt>
                <c:pt idx="210">
                  <c:v>-11105</c:v>
                </c:pt>
                <c:pt idx="211">
                  <c:v>-10851</c:v>
                </c:pt>
                <c:pt idx="212">
                  <c:v>-10850.5</c:v>
                </c:pt>
                <c:pt idx="213">
                  <c:v>-10348</c:v>
                </c:pt>
                <c:pt idx="214">
                  <c:v>-10348</c:v>
                </c:pt>
                <c:pt idx="215">
                  <c:v>-10348</c:v>
                </c:pt>
                <c:pt idx="216">
                  <c:v>-10348</c:v>
                </c:pt>
                <c:pt idx="217">
                  <c:v>-10348</c:v>
                </c:pt>
                <c:pt idx="218">
                  <c:v>-10267</c:v>
                </c:pt>
                <c:pt idx="219">
                  <c:v>-10266.5</c:v>
                </c:pt>
                <c:pt idx="220">
                  <c:v>-10213</c:v>
                </c:pt>
                <c:pt idx="221">
                  <c:v>-10213</c:v>
                </c:pt>
                <c:pt idx="222">
                  <c:v>-10213</c:v>
                </c:pt>
                <c:pt idx="223">
                  <c:v>-10213</c:v>
                </c:pt>
                <c:pt idx="224">
                  <c:v>-10213</c:v>
                </c:pt>
                <c:pt idx="225">
                  <c:v>-10213</c:v>
                </c:pt>
                <c:pt idx="226">
                  <c:v>-10213</c:v>
                </c:pt>
                <c:pt idx="227">
                  <c:v>-9814</c:v>
                </c:pt>
                <c:pt idx="228">
                  <c:v>-9813.5</c:v>
                </c:pt>
                <c:pt idx="229">
                  <c:v>-9525</c:v>
                </c:pt>
                <c:pt idx="230">
                  <c:v>-9525</c:v>
                </c:pt>
                <c:pt idx="231">
                  <c:v>-9513</c:v>
                </c:pt>
                <c:pt idx="232">
                  <c:v>-9392</c:v>
                </c:pt>
                <c:pt idx="233">
                  <c:v>-8671</c:v>
                </c:pt>
                <c:pt idx="234">
                  <c:v>-8671</c:v>
                </c:pt>
                <c:pt idx="235">
                  <c:v>-8652</c:v>
                </c:pt>
                <c:pt idx="236">
                  <c:v>-8531</c:v>
                </c:pt>
                <c:pt idx="237">
                  <c:v>-8531</c:v>
                </c:pt>
                <c:pt idx="238">
                  <c:v>-8531</c:v>
                </c:pt>
                <c:pt idx="239">
                  <c:v>-8531</c:v>
                </c:pt>
                <c:pt idx="240">
                  <c:v>-8531</c:v>
                </c:pt>
                <c:pt idx="241">
                  <c:v>-8519</c:v>
                </c:pt>
                <c:pt idx="242">
                  <c:v>-8519</c:v>
                </c:pt>
                <c:pt idx="243">
                  <c:v>-8519</c:v>
                </c:pt>
                <c:pt idx="244">
                  <c:v>-8519</c:v>
                </c:pt>
                <c:pt idx="245">
                  <c:v>-8519</c:v>
                </c:pt>
                <c:pt idx="246">
                  <c:v>-8474</c:v>
                </c:pt>
                <c:pt idx="247">
                  <c:v>-8474</c:v>
                </c:pt>
                <c:pt idx="248">
                  <c:v>-8474</c:v>
                </c:pt>
                <c:pt idx="249">
                  <c:v>-8474</c:v>
                </c:pt>
                <c:pt idx="250">
                  <c:v>-8460</c:v>
                </c:pt>
                <c:pt idx="251">
                  <c:v>-8403</c:v>
                </c:pt>
                <c:pt idx="252">
                  <c:v>-7836</c:v>
                </c:pt>
                <c:pt idx="253">
                  <c:v>-7802</c:v>
                </c:pt>
                <c:pt idx="254">
                  <c:v>-7801.5</c:v>
                </c:pt>
                <c:pt idx="255">
                  <c:v>-7722</c:v>
                </c:pt>
                <c:pt idx="256">
                  <c:v>-7722</c:v>
                </c:pt>
                <c:pt idx="257">
                  <c:v>-7620</c:v>
                </c:pt>
                <c:pt idx="258">
                  <c:v>-7620</c:v>
                </c:pt>
                <c:pt idx="259">
                  <c:v>-7580</c:v>
                </c:pt>
                <c:pt idx="260">
                  <c:v>-7530</c:v>
                </c:pt>
                <c:pt idx="261">
                  <c:v>-6941.5</c:v>
                </c:pt>
                <c:pt idx="262">
                  <c:v>-6934.5</c:v>
                </c:pt>
                <c:pt idx="263">
                  <c:v>-6919.5</c:v>
                </c:pt>
                <c:pt idx="264">
                  <c:v>-6907.5</c:v>
                </c:pt>
                <c:pt idx="265">
                  <c:v>-6907.5</c:v>
                </c:pt>
                <c:pt idx="266">
                  <c:v>-6907.5</c:v>
                </c:pt>
                <c:pt idx="267">
                  <c:v>-6907.5</c:v>
                </c:pt>
                <c:pt idx="268">
                  <c:v>-6898</c:v>
                </c:pt>
                <c:pt idx="269">
                  <c:v>-6895.5</c:v>
                </c:pt>
                <c:pt idx="270">
                  <c:v>-6893</c:v>
                </c:pt>
                <c:pt idx="271">
                  <c:v>-6891</c:v>
                </c:pt>
                <c:pt idx="272">
                  <c:v>-6886</c:v>
                </c:pt>
                <c:pt idx="273">
                  <c:v>-6881.5</c:v>
                </c:pt>
                <c:pt idx="274">
                  <c:v>-6876.5</c:v>
                </c:pt>
                <c:pt idx="275">
                  <c:v>-6097</c:v>
                </c:pt>
                <c:pt idx="276">
                  <c:v>-5938</c:v>
                </c:pt>
                <c:pt idx="277">
                  <c:v>-5919</c:v>
                </c:pt>
                <c:pt idx="278">
                  <c:v>-5874</c:v>
                </c:pt>
                <c:pt idx="279">
                  <c:v>-5855</c:v>
                </c:pt>
                <c:pt idx="280">
                  <c:v>-5290</c:v>
                </c:pt>
                <c:pt idx="281">
                  <c:v>-5233.5</c:v>
                </c:pt>
                <c:pt idx="282">
                  <c:v>-5231</c:v>
                </c:pt>
                <c:pt idx="283">
                  <c:v>-5195.5</c:v>
                </c:pt>
                <c:pt idx="284">
                  <c:v>-5174</c:v>
                </c:pt>
                <c:pt idx="285">
                  <c:v>-5167</c:v>
                </c:pt>
                <c:pt idx="286">
                  <c:v>-5145</c:v>
                </c:pt>
                <c:pt idx="287">
                  <c:v>-5114.5</c:v>
                </c:pt>
                <c:pt idx="288">
                  <c:v>-5107.5</c:v>
                </c:pt>
                <c:pt idx="289">
                  <c:v>-5048.5</c:v>
                </c:pt>
                <c:pt idx="290">
                  <c:v>-5013</c:v>
                </c:pt>
                <c:pt idx="291">
                  <c:v>-4403</c:v>
                </c:pt>
                <c:pt idx="292">
                  <c:v>-4348.5</c:v>
                </c:pt>
                <c:pt idx="293">
                  <c:v>-4346</c:v>
                </c:pt>
                <c:pt idx="294">
                  <c:v>-4313</c:v>
                </c:pt>
                <c:pt idx="295">
                  <c:v>-4282</c:v>
                </c:pt>
                <c:pt idx="296">
                  <c:v>-4282</c:v>
                </c:pt>
                <c:pt idx="297">
                  <c:v>-4270</c:v>
                </c:pt>
                <c:pt idx="298">
                  <c:v>-4267</c:v>
                </c:pt>
                <c:pt idx="299">
                  <c:v>-4256</c:v>
                </c:pt>
                <c:pt idx="300">
                  <c:v>-4256</c:v>
                </c:pt>
                <c:pt idx="301">
                  <c:v>-4256</c:v>
                </c:pt>
                <c:pt idx="302">
                  <c:v>-4250.5</c:v>
                </c:pt>
                <c:pt idx="303">
                  <c:v>-4248</c:v>
                </c:pt>
                <c:pt idx="304">
                  <c:v>-4243.5</c:v>
                </c:pt>
                <c:pt idx="305">
                  <c:v>-4238.5</c:v>
                </c:pt>
                <c:pt idx="306">
                  <c:v>-4232</c:v>
                </c:pt>
                <c:pt idx="307">
                  <c:v>-4230</c:v>
                </c:pt>
                <c:pt idx="308">
                  <c:v>-4220.5</c:v>
                </c:pt>
                <c:pt idx="309">
                  <c:v>-4201.5</c:v>
                </c:pt>
                <c:pt idx="310">
                  <c:v>-4040.5</c:v>
                </c:pt>
                <c:pt idx="311">
                  <c:v>-3808</c:v>
                </c:pt>
                <c:pt idx="312">
                  <c:v>-3807.5</c:v>
                </c:pt>
                <c:pt idx="313">
                  <c:v>-3357</c:v>
                </c:pt>
                <c:pt idx="314">
                  <c:v>-3347.5</c:v>
                </c:pt>
                <c:pt idx="315">
                  <c:v>-3300</c:v>
                </c:pt>
                <c:pt idx="316">
                  <c:v>-3158</c:v>
                </c:pt>
                <c:pt idx="317">
                  <c:v>-3148.5</c:v>
                </c:pt>
                <c:pt idx="318">
                  <c:v>-2638</c:v>
                </c:pt>
                <c:pt idx="319">
                  <c:v>-2630</c:v>
                </c:pt>
                <c:pt idx="320">
                  <c:v>-2623</c:v>
                </c:pt>
                <c:pt idx="321">
                  <c:v>-2620.5</c:v>
                </c:pt>
                <c:pt idx="322">
                  <c:v>-2620.5</c:v>
                </c:pt>
                <c:pt idx="323">
                  <c:v>-2555</c:v>
                </c:pt>
                <c:pt idx="324">
                  <c:v>-2554.5</c:v>
                </c:pt>
                <c:pt idx="325">
                  <c:v>-2519.5</c:v>
                </c:pt>
                <c:pt idx="326">
                  <c:v>-2515</c:v>
                </c:pt>
                <c:pt idx="327">
                  <c:v>-2514.5</c:v>
                </c:pt>
                <c:pt idx="328">
                  <c:v>-2514.5</c:v>
                </c:pt>
                <c:pt idx="329">
                  <c:v>-2368</c:v>
                </c:pt>
                <c:pt idx="330">
                  <c:v>-2230.5</c:v>
                </c:pt>
                <c:pt idx="331">
                  <c:v>-1599</c:v>
                </c:pt>
                <c:pt idx="332">
                  <c:v>-1490</c:v>
                </c:pt>
                <c:pt idx="333">
                  <c:v>-1393</c:v>
                </c:pt>
                <c:pt idx="334">
                  <c:v>-949</c:v>
                </c:pt>
                <c:pt idx="335">
                  <c:v>-949</c:v>
                </c:pt>
                <c:pt idx="336">
                  <c:v>-949</c:v>
                </c:pt>
                <c:pt idx="337">
                  <c:v>-853</c:v>
                </c:pt>
                <c:pt idx="338">
                  <c:v>-853</c:v>
                </c:pt>
                <c:pt idx="339">
                  <c:v>-846</c:v>
                </c:pt>
                <c:pt idx="340">
                  <c:v>-846</c:v>
                </c:pt>
                <c:pt idx="341">
                  <c:v>-846</c:v>
                </c:pt>
                <c:pt idx="342">
                  <c:v>-844</c:v>
                </c:pt>
                <c:pt idx="343">
                  <c:v>-844</c:v>
                </c:pt>
                <c:pt idx="344">
                  <c:v>-843.5</c:v>
                </c:pt>
                <c:pt idx="345">
                  <c:v>-843.5</c:v>
                </c:pt>
                <c:pt idx="346">
                  <c:v>-840</c:v>
                </c:pt>
                <c:pt idx="347">
                  <c:v>-840</c:v>
                </c:pt>
                <c:pt idx="348">
                  <c:v>-840</c:v>
                </c:pt>
                <c:pt idx="349">
                  <c:v>-790</c:v>
                </c:pt>
                <c:pt idx="350">
                  <c:v>-636</c:v>
                </c:pt>
                <c:pt idx="351">
                  <c:v>0</c:v>
                </c:pt>
                <c:pt idx="352">
                  <c:v>0</c:v>
                </c:pt>
                <c:pt idx="353">
                  <c:v>66.5</c:v>
                </c:pt>
                <c:pt idx="354">
                  <c:v>80</c:v>
                </c:pt>
                <c:pt idx="355">
                  <c:v>80.5</c:v>
                </c:pt>
                <c:pt idx="356">
                  <c:v>128</c:v>
                </c:pt>
                <c:pt idx="357">
                  <c:v>128</c:v>
                </c:pt>
                <c:pt idx="358">
                  <c:v>192</c:v>
                </c:pt>
                <c:pt idx="359">
                  <c:v>821</c:v>
                </c:pt>
                <c:pt idx="360">
                  <c:v>973.5</c:v>
                </c:pt>
                <c:pt idx="361">
                  <c:v>1136</c:v>
                </c:pt>
                <c:pt idx="362">
                  <c:v>1136</c:v>
                </c:pt>
                <c:pt idx="363">
                  <c:v>1727</c:v>
                </c:pt>
                <c:pt idx="364">
                  <c:v>1784</c:v>
                </c:pt>
                <c:pt idx="365">
                  <c:v>1905</c:v>
                </c:pt>
                <c:pt idx="366">
                  <c:v>1912</c:v>
                </c:pt>
                <c:pt idx="367">
                  <c:v>1940.5</c:v>
                </c:pt>
                <c:pt idx="368">
                  <c:v>1959.5</c:v>
                </c:pt>
                <c:pt idx="369">
                  <c:v>1969</c:v>
                </c:pt>
                <c:pt idx="370">
                  <c:v>2562</c:v>
                </c:pt>
                <c:pt idx="371">
                  <c:v>2562</c:v>
                </c:pt>
                <c:pt idx="372">
                  <c:v>3487.5</c:v>
                </c:pt>
                <c:pt idx="373">
                  <c:v>3547.5</c:v>
                </c:pt>
                <c:pt idx="374">
                  <c:v>3556</c:v>
                </c:pt>
                <c:pt idx="375">
                  <c:v>3622.5</c:v>
                </c:pt>
                <c:pt idx="376">
                  <c:v>3632</c:v>
                </c:pt>
                <c:pt idx="377">
                  <c:v>3667.5</c:v>
                </c:pt>
                <c:pt idx="378">
                  <c:v>3696</c:v>
                </c:pt>
                <c:pt idx="379">
                  <c:v>3731.5</c:v>
                </c:pt>
                <c:pt idx="380">
                  <c:v>4339</c:v>
                </c:pt>
                <c:pt idx="381">
                  <c:v>5186</c:v>
                </c:pt>
                <c:pt idx="382">
                  <c:v>5359</c:v>
                </c:pt>
                <c:pt idx="383">
                  <c:v>5430</c:v>
                </c:pt>
                <c:pt idx="384">
                  <c:v>5430</c:v>
                </c:pt>
                <c:pt idx="385">
                  <c:v>5439.5</c:v>
                </c:pt>
                <c:pt idx="386">
                  <c:v>5468</c:v>
                </c:pt>
                <c:pt idx="387">
                  <c:v>5475</c:v>
                </c:pt>
                <c:pt idx="388">
                  <c:v>5494</c:v>
                </c:pt>
                <c:pt idx="389">
                  <c:v>5503.5</c:v>
                </c:pt>
                <c:pt idx="390">
                  <c:v>6021</c:v>
                </c:pt>
                <c:pt idx="391">
                  <c:v>6085</c:v>
                </c:pt>
                <c:pt idx="392">
                  <c:v>6251</c:v>
                </c:pt>
                <c:pt idx="393">
                  <c:v>6255.5</c:v>
                </c:pt>
                <c:pt idx="394">
                  <c:v>6263</c:v>
                </c:pt>
                <c:pt idx="395">
                  <c:v>6263</c:v>
                </c:pt>
                <c:pt idx="396">
                  <c:v>6296</c:v>
                </c:pt>
                <c:pt idx="397">
                  <c:v>6681</c:v>
                </c:pt>
                <c:pt idx="398">
                  <c:v>6960.5</c:v>
                </c:pt>
                <c:pt idx="399">
                  <c:v>7027</c:v>
                </c:pt>
                <c:pt idx="400">
                  <c:v>7050.5</c:v>
                </c:pt>
                <c:pt idx="401">
                  <c:v>7136</c:v>
                </c:pt>
                <c:pt idx="402">
                  <c:v>7793</c:v>
                </c:pt>
                <c:pt idx="403">
                  <c:v>7795.5</c:v>
                </c:pt>
                <c:pt idx="404">
                  <c:v>7815.5</c:v>
                </c:pt>
                <c:pt idx="405">
                  <c:v>7897.5</c:v>
                </c:pt>
                <c:pt idx="406">
                  <c:v>8009</c:v>
                </c:pt>
                <c:pt idx="407">
                  <c:v>8044.5</c:v>
                </c:pt>
                <c:pt idx="408">
                  <c:v>8837.5</c:v>
                </c:pt>
                <c:pt idx="409">
                  <c:v>8891.5</c:v>
                </c:pt>
                <c:pt idx="410">
                  <c:v>8898.5</c:v>
                </c:pt>
                <c:pt idx="411">
                  <c:v>9546</c:v>
                </c:pt>
                <c:pt idx="412">
                  <c:v>9546.5</c:v>
                </c:pt>
                <c:pt idx="413">
                  <c:v>9551</c:v>
                </c:pt>
                <c:pt idx="414">
                  <c:v>9563</c:v>
                </c:pt>
                <c:pt idx="415">
                  <c:v>9579.5</c:v>
                </c:pt>
                <c:pt idx="416">
                  <c:v>9589</c:v>
                </c:pt>
                <c:pt idx="417">
                  <c:v>9593.5</c:v>
                </c:pt>
                <c:pt idx="418">
                  <c:v>9603</c:v>
                </c:pt>
                <c:pt idx="419">
                  <c:v>9611</c:v>
                </c:pt>
                <c:pt idx="420">
                  <c:v>9624.5</c:v>
                </c:pt>
                <c:pt idx="421">
                  <c:v>9627</c:v>
                </c:pt>
                <c:pt idx="422">
                  <c:v>9675</c:v>
                </c:pt>
                <c:pt idx="423">
                  <c:v>9790.5</c:v>
                </c:pt>
                <c:pt idx="424">
                  <c:v>9807</c:v>
                </c:pt>
                <c:pt idx="425">
                  <c:v>9826</c:v>
                </c:pt>
                <c:pt idx="426">
                  <c:v>10379</c:v>
                </c:pt>
                <c:pt idx="427">
                  <c:v>10398</c:v>
                </c:pt>
                <c:pt idx="428">
                  <c:v>10407.5</c:v>
                </c:pt>
                <c:pt idx="429">
                  <c:v>10455</c:v>
                </c:pt>
                <c:pt idx="430">
                  <c:v>10464.5</c:v>
                </c:pt>
                <c:pt idx="431">
                  <c:v>10466.5</c:v>
                </c:pt>
                <c:pt idx="432">
                  <c:v>10500</c:v>
                </c:pt>
                <c:pt idx="433">
                  <c:v>10502.5</c:v>
                </c:pt>
                <c:pt idx="434">
                  <c:v>10509.5</c:v>
                </c:pt>
                <c:pt idx="435">
                  <c:v>10509.5</c:v>
                </c:pt>
                <c:pt idx="436">
                  <c:v>10538</c:v>
                </c:pt>
                <c:pt idx="437">
                  <c:v>10552</c:v>
                </c:pt>
                <c:pt idx="438">
                  <c:v>10571</c:v>
                </c:pt>
                <c:pt idx="439">
                  <c:v>10573.5</c:v>
                </c:pt>
                <c:pt idx="440">
                  <c:v>10590</c:v>
                </c:pt>
                <c:pt idx="441">
                  <c:v>10590</c:v>
                </c:pt>
                <c:pt idx="442">
                  <c:v>10590</c:v>
                </c:pt>
                <c:pt idx="443">
                  <c:v>10590</c:v>
                </c:pt>
                <c:pt idx="444">
                  <c:v>10592.5</c:v>
                </c:pt>
                <c:pt idx="445">
                  <c:v>10625.5</c:v>
                </c:pt>
                <c:pt idx="446">
                  <c:v>10727.5</c:v>
                </c:pt>
                <c:pt idx="447">
                  <c:v>11280.5</c:v>
                </c:pt>
                <c:pt idx="448">
                  <c:v>11318.5</c:v>
                </c:pt>
                <c:pt idx="449">
                  <c:v>11321</c:v>
                </c:pt>
                <c:pt idx="450">
                  <c:v>11325.5</c:v>
                </c:pt>
                <c:pt idx="451">
                  <c:v>11349</c:v>
                </c:pt>
                <c:pt idx="452">
                  <c:v>11349.5</c:v>
                </c:pt>
                <c:pt idx="453">
                  <c:v>11361</c:v>
                </c:pt>
                <c:pt idx="454">
                  <c:v>11366</c:v>
                </c:pt>
                <c:pt idx="455">
                  <c:v>11368.5</c:v>
                </c:pt>
                <c:pt idx="456">
                  <c:v>11370.5</c:v>
                </c:pt>
                <c:pt idx="457">
                  <c:v>11399</c:v>
                </c:pt>
                <c:pt idx="458">
                  <c:v>11446.5</c:v>
                </c:pt>
                <c:pt idx="459">
                  <c:v>12068.5</c:v>
                </c:pt>
                <c:pt idx="460">
                  <c:v>12118</c:v>
                </c:pt>
                <c:pt idx="461">
                  <c:v>12194</c:v>
                </c:pt>
                <c:pt idx="462">
                  <c:v>12258</c:v>
                </c:pt>
                <c:pt idx="463">
                  <c:v>12336</c:v>
                </c:pt>
                <c:pt idx="464">
                  <c:v>12336</c:v>
                </c:pt>
                <c:pt idx="465">
                  <c:v>12336</c:v>
                </c:pt>
                <c:pt idx="466">
                  <c:v>12336</c:v>
                </c:pt>
                <c:pt idx="467">
                  <c:v>12341</c:v>
                </c:pt>
                <c:pt idx="468">
                  <c:v>12341</c:v>
                </c:pt>
                <c:pt idx="469">
                  <c:v>12341</c:v>
                </c:pt>
                <c:pt idx="470">
                  <c:v>12341</c:v>
                </c:pt>
                <c:pt idx="471">
                  <c:v>12341</c:v>
                </c:pt>
                <c:pt idx="472">
                  <c:v>12348</c:v>
                </c:pt>
                <c:pt idx="473">
                  <c:v>12348</c:v>
                </c:pt>
                <c:pt idx="474">
                  <c:v>12348</c:v>
                </c:pt>
                <c:pt idx="475">
                  <c:v>12348</c:v>
                </c:pt>
                <c:pt idx="476">
                  <c:v>12400</c:v>
                </c:pt>
                <c:pt idx="477">
                  <c:v>13019.5</c:v>
                </c:pt>
                <c:pt idx="478">
                  <c:v>13057.5</c:v>
                </c:pt>
                <c:pt idx="479">
                  <c:v>13067</c:v>
                </c:pt>
                <c:pt idx="480">
                  <c:v>13083.5</c:v>
                </c:pt>
                <c:pt idx="481">
                  <c:v>13086</c:v>
                </c:pt>
                <c:pt idx="482">
                  <c:v>13105</c:v>
                </c:pt>
                <c:pt idx="483">
                  <c:v>13105</c:v>
                </c:pt>
                <c:pt idx="484">
                  <c:v>13112</c:v>
                </c:pt>
                <c:pt idx="485">
                  <c:v>13112</c:v>
                </c:pt>
                <c:pt idx="486">
                  <c:v>13112</c:v>
                </c:pt>
                <c:pt idx="487">
                  <c:v>13112</c:v>
                </c:pt>
                <c:pt idx="488">
                  <c:v>13112</c:v>
                </c:pt>
                <c:pt idx="489">
                  <c:v>13864</c:v>
                </c:pt>
                <c:pt idx="490">
                  <c:v>13864</c:v>
                </c:pt>
                <c:pt idx="491">
                  <c:v>13880.5</c:v>
                </c:pt>
                <c:pt idx="492">
                  <c:v>14030</c:v>
                </c:pt>
                <c:pt idx="493">
                  <c:v>14030</c:v>
                </c:pt>
                <c:pt idx="494">
                  <c:v>14039.5</c:v>
                </c:pt>
                <c:pt idx="495">
                  <c:v>14042</c:v>
                </c:pt>
                <c:pt idx="496">
                  <c:v>14049</c:v>
                </c:pt>
                <c:pt idx="497">
                  <c:v>14094</c:v>
                </c:pt>
                <c:pt idx="498">
                  <c:v>14148.5</c:v>
                </c:pt>
                <c:pt idx="499">
                  <c:v>14718</c:v>
                </c:pt>
                <c:pt idx="500">
                  <c:v>14846</c:v>
                </c:pt>
                <c:pt idx="501">
                  <c:v>14884</c:v>
                </c:pt>
                <c:pt idx="502">
                  <c:v>14967</c:v>
                </c:pt>
                <c:pt idx="503">
                  <c:v>15073.5</c:v>
                </c:pt>
                <c:pt idx="504">
                  <c:v>17318</c:v>
                </c:pt>
                <c:pt idx="505">
                  <c:v>17327.5</c:v>
                </c:pt>
                <c:pt idx="506">
                  <c:v>17330</c:v>
                </c:pt>
                <c:pt idx="507">
                  <c:v>17332</c:v>
                </c:pt>
                <c:pt idx="508">
                  <c:v>17337</c:v>
                </c:pt>
                <c:pt idx="509">
                  <c:v>17339.5</c:v>
                </c:pt>
                <c:pt idx="510">
                  <c:v>17341.5</c:v>
                </c:pt>
                <c:pt idx="511">
                  <c:v>17377.5</c:v>
                </c:pt>
                <c:pt idx="512">
                  <c:v>17432</c:v>
                </c:pt>
                <c:pt idx="513">
                  <c:v>17515</c:v>
                </c:pt>
                <c:pt idx="514">
                  <c:v>17515</c:v>
                </c:pt>
                <c:pt idx="515">
                  <c:v>18106</c:v>
                </c:pt>
                <c:pt idx="516">
                  <c:v>18106</c:v>
                </c:pt>
                <c:pt idx="517">
                  <c:v>18106</c:v>
                </c:pt>
                <c:pt idx="518">
                  <c:v>18132</c:v>
                </c:pt>
                <c:pt idx="519">
                  <c:v>18132</c:v>
                </c:pt>
                <c:pt idx="520">
                  <c:v>18222</c:v>
                </c:pt>
                <c:pt idx="521">
                  <c:v>18222</c:v>
                </c:pt>
                <c:pt idx="522">
                  <c:v>18234</c:v>
                </c:pt>
                <c:pt idx="523">
                  <c:v>18267</c:v>
                </c:pt>
                <c:pt idx="524">
                  <c:v>18267</c:v>
                </c:pt>
                <c:pt idx="525">
                  <c:v>18286</c:v>
                </c:pt>
                <c:pt idx="526">
                  <c:v>18291</c:v>
                </c:pt>
                <c:pt idx="527">
                  <c:v>18314.5</c:v>
                </c:pt>
                <c:pt idx="528">
                  <c:v>18317</c:v>
                </c:pt>
                <c:pt idx="529">
                  <c:v>18343</c:v>
                </c:pt>
                <c:pt idx="530">
                  <c:v>18355</c:v>
                </c:pt>
                <c:pt idx="531">
                  <c:v>18371.5</c:v>
                </c:pt>
                <c:pt idx="532">
                  <c:v>18381</c:v>
                </c:pt>
                <c:pt idx="533">
                  <c:v>18381</c:v>
                </c:pt>
                <c:pt idx="534">
                  <c:v>18381</c:v>
                </c:pt>
                <c:pt idx="535">
                  <c:v>18400</c:v>
                </c:pt>
                <c:pt idx="536">
                  <c:v>18485</c:v>
                </c:pt>
                <c:pt idx="537">
                  <c:v>18568</c:v>
                </c:pt>
                <c:pt idx="538">
                  <c:v>18972</c:v>
                </c:pt>
                <c:pt idx="539">
                  <c:v>18991</c:v>
                </c:pt>
                <c:pt idx="540">
                  <c:v>18991</c:v>
                </c:pt>
                <c:pt idx="541">
                  <c:v>19005</c:v>
                </c:pt>
                <c:pt idx="542">
                  <c:v>19095</c:v>
                </c:pt>
                <c:pt idx="543">
                  <c:v>19095</c:v>
                </c:pt>
                <c:pt idx="544">
                  <c:v>19095</c:v>
                </c:pt>
                <c:pt idx="545">
                  <c:v>19095</c:v>
                </c:pt>
                <c:pt idx="546">
                  <c:v>19114</c:v>
                </c:pt>
                <c:pt idx="547">
                  <c:v>19126</c:v>
                </c:pt>
                <c:pt idx="548">
                  <c:v>19152</c:v>
                </c:pt>
                <c:pt idx="549">
                  <c:v>19190</c:v>
                </c:pt>
                <c:pt idx="550">
                  <c:v>19190</c:v>
                </c:pt>
                <c:pt idx="551">
                  <c:v>19261</c:v>
                </c:pt>
                <c:pt idx="552">
                  <c:v>19273</c:v>
                </c:pt>
                <c:pt idx="553">
                  <c:v>19273</c:v>
                </c:pt>
                <c:pt idx="554">
                  <c:v>19743</c:v>
                </c:pt>
                <c:pt idx="555">
                  <c:v>19752.5</c:v>
                </c:pt>
                <c:pt idx="556">
                  <c:v>20025</c:v>
                </c:pt>
                <c:pt idx="557">
                  <c:v>20044.5</c:v>
                </c:pt>
                <c:pt idx="558">
                  <c:v>20044.5</c:v>
                </c:pt>
                <c:pt idx="559">
                  <c:v>20120</c:v>
                </c:pt>
                <c:pt idx="560">
                  <c:v>20127</c:v>
                </c:pt>
                <c:pt idx="561">
                  <c:v>20583</c:v>
                </c:pt>
                <c:pt idx="562">
                  <c:v>20590</c:v>
                </c:pt>
                <c:pt idx="563">
                  <c:v>20592.5</c:v>
                </c:pt>
                <c:pt idx="564">
                  <c:v>20635</c:v>
                </c:pt>
                <c:pt idx="565">
                  <c:v>20680</c:v>
                </c:pt>
                <c:pt idx="566">
                  <c:v>20789</c:v>
                </c:pt>
                <c:pt idx="567">
                  <c:v>20841</c:v>
                </c:pt>
                <c:pt idx="568">
                  <c:v>20841</c:v>
                </c:pt>
                <c:pt idx="569">
                  <c:v>21624</c:v>
                </c:pt>
                <c:pt idx="570">
                  <c:v>21688</c:v>
                </c:pt>
                <c:pt idx="571">
                  <c:v>21835</c:v>
                </c:pt>
                <c:pt idx="572">
                  <c:v>21835</c:v>
                </c:pt>
                <c:pt idx="573">
                  <c:v>21854</c:v>
                </c:pt>
                <c:pt idx="574">
                  <c:v>21918</c:v>
                </c:pt>
                <c:pt idx="575">
                  <c:v>21937</c:v>
                </c:pt>
                <c:pt idx="576">
                  <c:v>22374</c:v>
                </c:pt>
                <c:pt idx="577">
                  <c:v>22523</c:v>
                </c:pt>
                <c:pt idx="578">
                  <c:v>22601.5</c:v>
                </c:pt>
                <c:pt idx="579">
                  <c:v>22637</c:v>
                </c:pt>
                <c:pt idx="580">
                  <c:v>22682</c:v>
                </c:pt>
                <c:pt idx="581">
                  <c:v>23273</c:v>
                </c:pt>
                <c:pt idx="582">
                  <c:v>23386.5</c:v>
                </c:pt>
                <c:pt idx="583">
                  <c:v>23386.5</c:v>
                </c:pt>
                <c:pt idx="584">
                  <c:v>23439</c:v>
                </c:pt>
                <c:pt idx="585">
                  <c:v>23439</c:v>
                </c:pt>
                <c:pt idx="586">
                  <c:v>23455.5</c:v>
                </c:pt>
                <c:pt idx="587">
                  <c:v>23462.5</c:v>
                </c:pt>
                <c:pt idx="588">
                  <c:v>23462.5</c:v>
                </c:pt>
                <c:pt idx="589">
                  <c:v>23488.5</c:v>
                </c:pt>
                <c:pt idx="590">
                  <c:v>23548</c:v>
                </c:pt>
                <c:pt idx="591">
                  <c:v>23581</c:v>
                </c:pt>
                <c:pt idx="592">
                  <c:v>23604.5</c:v>
                </c:pt>
                <c:pt idx="593">
                  <c:v>23621</c:v>
                </c:pt>
                <c:pt idx="594">
                  <c:v>24112</c:v>
                </c:pt>
                <c:pt idx="595">
                  <c:v>24136.5</c:v>
                </c:pt>
                <c:pt idx="596">
                  <c:v>24262</c:v>
                </c:pt>
                <c:pt idx="597">
                  <c:v>24319</c:v>
                </c:pt>
                <c:pt idx="598">
                  <c:v>24400</c:v>
                </c:pt>
                <c:pt idx="599">
                  <c:v>24499</c:v>
                </c:pt>
                <c:pt idx="600">
                  <c:v>25008</c:v>
                </c:pt>
                <c:pt idx="601">
                  <c:v>25023</c:v>
                </c:pt>
                <c:pt idx="602">
                  <c:v>25054.5</c:v>
                </c:pt>
                <c:pt idx="603">
                  <c:v>25080.5</c:v>
                </c:pt>
                <c:pt idx="604">
                  <c:v>25099.5</c:v>
                </c:pt>
                <c:pt idx="605">
                  <c:v>25162</c:v>
                </c:pt>
                <c:pt idx="606">
                  <c:v>25166</c:v>
                </c:pt>
                <c:pt idx="607">
                  <c:v>25167.5</c:v>
                </c:pt>
                <c:pt idx="608">
                  <c:v>25182.5</c:v>
                </c:pt>
                <c:pt idx="609">
                  <c:v>25194.5</c:v>
                </c:pt>
                <c:pt idx="610">
                  <c:v>25294</c:v>
                </c:pt>
                <c:pt idx="611">
                  <c:v>25305</c:v>
                </c:pt>
                <c:pt idx="612">
                  <c:v>25960.5</c:v>
                </c:pt>
                <c:pt idx="613">
                  <c:v>25977</c:v>
                </c:pt>
                <c:pt idx="614">
                  <c:v>25978</c:v>
                </c:pt>
                <c:pt idx="615">
                  <c:v>26219</c:v>
                </c:pt>
                <c:pt idx="616">
                  <c:v>26691</c:v>
                </c:pt>
                <c:pt idx="617">
                  <c:v>26751</c:v>
                </c:pt>
                <c:pt idx="618">
                  <c:v>26758</c:v>
                </c:pt>
                <c:pt idx="619">
                  <c:v>26848</c:v>
                </c:pt>
                <c:pt idx="620">
                  <c:v>26881</c:v>
                </c:pt>
                <c:pt idx="621">
                  <c:v>26947.5</c:v>
                </c:pt>
                <c:pt idx="622">
                  <c:v>27711.5</c:v>
                </c:pt>
                <c:pt idx="623">
                  <c:v>27716</c:v>
                </c:pt>
                <c:pt idx="624">
                  <c:v>27740</c:v>
                </c:pt>
                <c:pt idx="625">
                  <c:v>27744.5</c:v>
                </c:pt>
                <c:pt idx="626">
                  <c:v>27754</c:v>
                </c:pt>
                <c:pt idx="627">
                  <c:v>27785</c:v>
                </c:pt>
                <c:pt idx="628">
                  <c:v>28497</c:v>
                </c:pt>
                <c:pt idx="629">
                  <c:v>28530</c:v>
                </c:pt>
                <c:pt idx="630">
                  <c:v>28556</c:v>
                </c:pt>
                <c:pt idx="631">
                  <c:v>28608</c:v>
                </c:pt>
                <c:pt idx="632">
                  <c:v>28677</c:v>
                </c:pt>
                <c:pt idx="633">
                  <c:v>28722</c:v>
                </c:pt>
                <c:pt idx="634">
                  <c:v>28722</c:v>
                </c:pt>
                <c:pt idx="635">
                  <c:v>28729</c:v>
                </c:pt>
                <c:pt idx="636">
                  <c:v>28738.5</c:v>
                </c:pt>
                <c:pt idx="637">
                  <c:v>28760</c:v>
                </c:pt>
                <c:pt idx="638">
                  <c:v>28821.5</c:v>
                </c:pt>
                <c:pt idx="639">
                  <c:v>28847.5</c:v>
                </c:pt>
                <c:pt idx="640">
                  <c:v>28892.5</c:v>
                </c:pt>
                <c:pt idx="641">
                  <c:v>29403</c:v>
                </c:pt>
                <c:pt idx="642">
                  <c:v>29403</c:v>
                </c:pt>
                <c:pt idx="643">
                  <c:v>29403</c:v>
                </c:pt>
                <c:pt idx="644">
                  <c:v>29438.5</c:v>
                </c:pt>
                <c:pt idx="645">
                  <c:v>29474</c:v>
                </c:pt>
                <c:pt idx="646">
                  <c:v>29486</c:v>
                </c:pt>
                <c:pt idx="647">
                  <c:v>29488</c:v>
                </c:pt>
                <c:pt idx="648">
                  <c:v>29497.5</c:v>
                </c:pt>
                <c:pt idx="649">
                  <c:v>29521.5</c:v>
                </c:pt>
                <c:pt idx="650">
                  <c:v>29545</c:v>
                </c:pt>
                <c:pt idx="651">
                  <c:v>29685</c:v>
                </c:pt>
                <c:pt idx="652">
                  <c:v>29701.5</c:v>
                </c:pt>
                <c:pt idx="653">
                  <c:v>30224</c:v>
                </c:pt>
                <c:pt idx="654">
                  <c:v>30231</c:v>
                </c:pt>
                <c:pt idx="655">
                  <c:v>30330.5</c:v>
                </c:pt>
                <c:pt idx="656">
                  <c:v>30442</c:v>
                </c:pt>
                <c:pt idx="657">
                  <c:v>31213</c:v>
                </c:pt>
                <c:pt idx="658">
                  <c:v>31215.5</c:v>
                </c:pt>
                <c:pt idx="659">
                  <c:v>31251</c:v>
                </c:pt>
                <c:pt idx="660">
                  <c:v>31315</c:v>
                </c:pt>
                <c:pt idx="661">
                  <c:v>31315</c:v>
                </c:pt>
                <c:pt idx="662">
                  <c:v>31360</c:v>
                </c:pt>
                <c:pt idx="663">
                  <c:v>31360</c:v>
                </c:pt>
                <c:pt idx="664">
                  <c:v>32181</c:v>
                </c:pt>
                <c:pt idx="665">
                  <c:v>32235.5</c:v>
                </c:pt>
                <c:pt idx="666">
                  <c:v>33073</c:v>
                </c:pt>
                <c:pt idx="667">
                  <c:v>33144</c:v>
                </c:pt>
                <c:pt idx="668">
                  <c:v>33972</c:v>
                </c:pt>
                <c:pt idx="669">
                  <c:v>34665</c:v>
                </c:pt>
                <c:pt idx="670">
                  <c:v>34688.5</c:v>
                </c:pt>
                <c:pt idx="671">
                  <c:v>34691</c:v>
                </c:pt>
                <c:pt idx="672">
                  <c:v>34752.5</c:v>
                </c:pt>
                <c:pt idx="673">
                  <c:v>34764.5</c:v>
                </c:pt>
                <c:pt idx="674">
                  <c:v>34859</c:v>
                </c:pt>
                <c:pt idx="675">
                  <c:v>35519</c:v>
                </c:pt>
                <c:pt idx="676">
                  <c:v>35548</c:v>
                </c:pt>
                <c:pt idx="677">
                  <c:v>35553</c:v>
                </c:pt>
                <c:pt idx="678">
                  <c:v>35682.5</c:v>
                </c:pt>
                <c:pt idx="679">
                  <c:v>36238</c:v>
                </c:pt>
                <c:pt idx="680">
                  <c:v>36263</c:v>
                </c:pt>
                <c:pt idx="681">
                  <c:v>36501</c:v>
                </c:pt>
                <c:pt idx="682">
                  <c:v>37248.5</c:v>
                </c:pt>
                <c:pt idx="683">
                  <c:v>37301</c:v>
                </c:pt>
                <c:pt idx="684">
                  <c:v>37319.5</c:v>
                </c:pt>
                <c:pt idx="685">
                  <c:v>38221</c:v>
                </c:pt>
                <c:pt idx="686">
                  <c:v>39078</c:v>
                </c:pt>
                <c:pt idx="687">
                  <c:v>39139</c:v>
                </c:pt>
                <c:pt idx="688">
                  <c:v>39988.5</c:v>
                </c:pt>
                <c:pt idx="689">
                  <c:v>40681</c:v>
                </c:pt>
                <c:pt idx="690">
                  <c:v>40797.5</c:v>
                </c:pt>
                <c:pt idx="691">
                  <c:v>40849.5</c:v>
                </c:pt>
                <c:pt idx="692">
                  <c:v>41613.5</c:v>
                </c:pt>
                <c:pt idx="693">
                  <c:v>42361.5</c:v>
                </c:pt>
              </c:numCache>
            </c:numRef>
          </c:xVal>
          <c:yVal>
            <c:numRef>
              <c:f>'Active 2'!$AD$21:$AD$976</c:f>
              <c:numCache>
                <c:formatCode>General</c:formatCode>
                <c:ptCount val="956"/>
                <c:pt idx="0">
                  <c:v>2.0855700738728195E-3</c:v>
                </c:pt>
                <c:pt idx="1">
                  <c:v>-1.9019991311772927E-3</c:v>
                </c:pt>
                <c:pt idx="2">
                  <c:v>2.9261358883106228E-3</c:v>
                </c:pt>
                <c:pt idx="3">
                  <c:v>7.9067250898116684E-3</c:v>
                </c:pt>
                <c:pt idx="4">
                  <c:v>6.0708090671462919E-3</c:v>
                </c:pt>
                <c:pt idx="5">
                  <c:v>9.7556879389388666E-3</c:v>
                </c:pt>
                <c:pt idx="6">
                  <c:v>1.1154382755314125E-2</c:v>
                </c:pt>
                <c:pt idx="7">
                  <c:v>5.2763756463077675E-3</c:v>
                </c:pt>
                <c:pt idx="8">
                  <c:v>6.3924390749670011E-3</c:v>
                </c:pt>
                <c:pt idx="9">
                  <c:v>8.3737687185531269E-3</c:v>
                </c:pt>
                <c:pt idx="10">
                  <c:v>7.5981623513415829E-3</c:v>
                </c:pt>
                <c:pt idx="11">
                  <c:v>6.1277267647358302E-3</c:v>
                </c:pt>
                <c:pt idx="12">
                  <c:v>5.4661148149097866E-3</c:v>
                </c:pt>
                <c:pt idx="13">
                  <c:v>4.6621033657576749E-3</c:v>
                </c:pt>
                <c:pt idx="14">
                  <c:v>3.0108680487277266E-3</c:v>
                </c:pt>
                <c:pt idx="15">
                  <c:v>-8.7931457297394308E-3</c:v>
                </c:pt>
                <c:pt idx="16">
                  <c:v>1.5556124408495145E-3</c:v>
                </c:pt>
                <c:pt idx="17">
                  <c:v>4.6978831724033415E-3</c:v>
                </c:pt>
                <c:pt idx="18">
                  <c:v>7.697883173014522E-3</c:v>
                </c:pt>
                <c:pt idx="19">
                  <c:v>4.9370659875612559E-3</c:v>
                </c:pt>
                <c:pt idx="20">
                  <c:v>1.7787470869055876E-3</c:v>
                </c:pt>
                <c:pt idx="21">
                  <c:v>-4.0254553545711613E-3</c:v>
                </c:pt>
                <c:pt idx="22">
                  <c:v>1.884698833552069E-2</c:v>
                </c:pt>
                <c:pt idx="23">
                  <c:v>-2.7369228054038644E-3</c:v>
                </c:pt>
                <c:pt idx="24">
                  <c:v>4.3508957955978832E-3</c:v>
                </c:pt>
                <c:pt idx="25">
                  <c:v>8.5990285524718373E-3</c:v>
                </c:pt>
                <c:pt idx="26">
                  <c:v>-1.1618462470285099E-3</c:v>
                </c:pt>
                <c:pt idx="27">
                  <c:v>1.4296736708704658E-2</c:v>
                </c:pt>
                <c:pt idx="28">
                  <c:v>-7.9446457515693243E-3</c:v>
                </c:pt>
                <c:pt idx="29">
                  <c:v>1.2511627323328306E-2</c:v>
                </c:pt>
                <c:pt idx="30">
                  <c:v>3.7506603781638503E-3</c:v>
                </c:pt>
                <c:pt idx="31">
                  <c:v>5.38344441564979E-3</c:v>
                </c:pt>
                <c:pt idx="32">
                  <c:v>3.3355927445178832E-3</c:v>
                </c:pt>
                <c:pt idx="33">
                  <c:v>1.057457303903234E-2</c:v>
                </c:pt>
                <c:pt idx="34">
                  <c:v>7.2124864570124667E-3</c:v>
                </c:pt>
                <c:pt idx="35">
                  <c:v>-5.9381359197137849E-3</c:v>
                </c:pt>
                <c:pt idx="36">
                  <c:v>1.061864078074324E-3</c:v>
                </c:pt>
                <c:pt idx="37">
                  <c:v>1.3407240340232926E-2</c:v>
                </c:pt>
                <c:pt idx="38">
                  <c:v>5.5155637255122729E-3</c:v>
                </c:pt>
                <c:pt idx="39">
                  <c:v>-5.2716213404028697E-3</c:v>
                </c:pt>
                <c:pt idx="40">
                  <c:v>-4.2171276074536995E-3</c:v>
                </c:pt>
                <c:pt idx="41">
                  <c:v>4.2990191618108853E-3</c:v>
                </c:pt>
                <c:pt idx="42">
                  <c:v>1.396041317699985E-3</c:v>
                </c:pt>
                <c:pt idx="43">
                  <c:v>-3.3650064153033787E-3</c:v>
                </c:pt>
                <c:pt idx="44">
                  <c:v>7.6468156726337798E-3</c:v>
                </c:pt>
                <c:pt idx="45">
                  <c:v>-5.5341018181404786E-3</c:v>
                </c:pt>
                <c:pt idx="46">
                  <c:v>-1.2915276414365188E-2</c:v>
                </c:pt>
                <c:pt idx="47">
                  <c:v>-1.1831997955346178E-2</c:v>
                </c:pt>
                <c:pt idx="48">
                  <c:v>3.8916822579718319E-3</c:v>
                </c:pt>
                <c:pt idx="49">
                  <c:v>-8.415298375776363E-3</c:v>
                </c:pt>
                <c:pt idx="50">
                  <c:v>-1.0595001978551913E-2</c:v>
                </c:pt>
                <c:pt idx="51">
                  <c:v>-9.2088814820234753E-3</c:v>
                </c:pt>
                <c:pt idx="52">
                  <c:v>-8.0419336100640317E-3</c:v>
                </c:pt>
                <c:pt idx="53">
                  <c:v>8.5411194417940595E-5</c:v>
                </c:pt>
                <c:pt idx="54">
                  <c:v>-1.8931033836113942E-2</c:v>
                </c:pt>
                <c:pt idx="55">
                  <c:v>6.5742074375054263E-4</c:v>
                </c:pt>
                <c:pt idx="56">
                  <c:v>-4.0806386223089935E-3</c:v>
                </c:pt>
                <c:pt idx="57">
                  <c:v>-1.8415791159221151E-3</c:v>
                </c:pt>
                <c:pt idx="58">
                  <c:v>-1.6089933551703198E-3</c:v>
                </c:pt>
                <c:pt idx="59">
                  <c:v>1.8679877962003225E-3</c:v>
                </c:pt>
                <c:pt idx="60">
                  <c:v>-7.9050735808833678E-3</c:v>
                </c:pt>
                <c:pt idx="61">
                  <c:v>-4.6659969873566881E-3</c:v>
                </c:pt>
                <c:pt idx="62">
                  <c:v>-3.9769600324625898E-3</c:v>
                </c:pt>
                <c:pt idx="63">
                  <c:v>-1.0206466339349393E-3</c:v>
                </c:pt>
                <c:pt idx="64">
                  <c:v>2.32645125944533E-3</c:v>
                </c:pt>
                <c:pt idx="65">
                  <c:v>-5.1127699163999937E-3</c:v>
                </c:pt>
                <c:pt idx="66">
                  <c:v>-2.7656608209920205E-3</c:v>
                </c:pt>
                <c:pt idx="67">
                  <c:v>-8.2139768158934964E-3</c:v>
                </c:pt>
                <c:pt idx="68">
                  <c:v>-6.8668376615952306E-3</c:v>
                </c:pt>
                <c:pt idx="69">
                  <c:v>-7.5196971018522997E-3</c:v>
                </c:pt>
                <c:pt idx="70">
                  <c:v>2.1826142203959509E-4</c:v>
                </c:pt>
                <c:pt idx="71">
                  <c:v>1.5895079744750774E-3</c:v>
                </c:pt>
                <c:pt idx="72">
                  <c:v>-2.44666035543947E-2</c:v>
                </c:pt>
                <c:pt idx="73">
                  <c:v>6.1064048811851346E-4</c:v>
                </c:pt>
                <c:pt idx="74">
                  <c:v>-3.0421376223364396E-3</c:v>
                </c:pt>
                <c:pt idx="75">
                  <c:v>-1.3524260398447507E-2</c:v>
                </c:pt>
                <c:pt idx="76">
                  <c:v>-5.7861534579215189E-3</c:v>
                </c:pt>
                <c:pt idx="77">
                  <c:v>-2.8356352191723881E-3</c:v>
                </c:pt>
                <c:pt idx="78">
                  <c:v>-1.2750270727982033E-2</c:v>
                </c:pt>
                <c:pt idx="79">
                  <c:v>-2.0579524273329493E-2</c:v>
                </c:pt>
                <c:pt idx="80">
                  <c:v>-3.3146895323963324E-2</c:v>
                </c:pt>
                <c:pt idx="81">
                  <c:v>-4.678125066389198E-3</c:v>
                </c:pt>
                <c:pt idx="82">
                  <c:v>-5.4218551049125367E-3</c:v>
                </c:pt>
                <c:pt idx="83">
                  <c:v>-5.0745912551639766E-3</c:v>
                </c:pt>
                <c:pt idx="84">
                  <c:v>-7.9891580604458633E-3</c:v>
                </c:pt>
                <c:pt idx="85">
                  <c:v>-2.9037209601032107E-3</c:v>
                </c:pt>
                <c:pt idx="86">
                  <c:v>-4.7401104421521262E-3</c:v>
                </c:pt>
                <c:pt idx="87">
                  <c:v>-1.7919233082849956E-2</c:v>
                </c:pt>
                <c:pt idx="88">
                  <c:v>-3.616466813401855E-3</c:v>
                </c:pt>
                <c:pt idx="89">
                  <c:v>-2.3515691123511991E-3</c:v>
                </c:pt>
                <c:pt idx="90">
                  <c:v>-9.11248278616094E-3</c:v>
                </c:pt>
                <c:pt idx="91">
                  <c:v>-6.8373519434225746E-3</c:v>
                </c:pt>
                <c:pt idx="92">
                  <c:v>-3.7527247904008063E-3</c:v>
                </c:pt>
                <c:pt idx="93">
                  <c:v>-6.5136674569731476E-3</c:v>
                </c:pt>
                <c:pt idx="94">
                  <c:v>-8.7723300696381304E-3</c:v>
                </c:pt>
                <c:pt idx="95">
                  <c:v>-7.0668900860385991E-3</c:v>
                </c:pt>
                <c:pt idx="96">
                  <c:v>-6.4345719396069097E-3</c:v>
                </c:pt>
                <c:pt idx="97">
                  <c:v>-7.2067458132502003E-3</c:v>
                </c:pt>
                <c:pt idx="98">
                  <c:v>-9.6290137710392867E-3</c:v>
                </c:pt>
                <c:pt idx="99">
                  <c:v>-1.0473607852509063E-2</c:v>
                </c:pt>
                <c:pt idx="100">
                  <c:v>8.4566117365149282E-3</c:v>
                </c:pt>
                <c:pt idx="101">
                  <c:v>7.3820806898256784E-3</c:v>
                </c:pt>
                <c:pt idx="102">
                  <c:v>-8.2296649654031301E-3</c:v>
                </c:pt>
                <c:pt idx="103">
                  <c:v>-4.2296649645882228E-3</c:v>
                </c:pt>
                <c:pt idx="104">
                  <c:v>-8.0304395037068821E-5</c:v>
                </c:pt>
                <c:pt idx="105">
                  <c:v>1.1585024146269912E-3</c:v>
                </c:pt>
                <c:pt idx="106">
                  <c:v>-3.9161839003076966E-3</c:v>
                </c:pt>
                <c:pt idx="107">
                  <c:v>1.0838160970729586E-3</c:v>
                </c:pt>
                <c:pt idx="108">
                  <c:v>-9.6980836037439608E-3</c:v>
                </c:pt>
                <c:pt idx="109">
                  <c:v>-3.6980836025215999E-3</c:v>
                </c:pt>
                <c:pt idx="110">
                  <c:v>-1.6980836021141463E-3</c:v>
                </c:pt>
                <c:pt idx="111">
                  <c:v>-1.1980836001932935E-3</c:v>
                </c:pt>
                <c:pt idx="112">
                  <c:v>2.7932029957965961E-3</c:v>
                </c:pt>
                <c:pt idx="113">
                  <c:v>-7.122819029302882E-3</c:v>
                </c:pt>
                <c:pt idx="114">
                  <c:v>-3.1228190284879748E-3</c:v>
                </c:pt>
                <c:pt idx="115">
                  <c:v>-9.750934866819376E-4</c:v>
                </c:pt>
                <c:pt idx="116">
                  <c:v>2.4906509883810407E-5</c:v>
                </c:pt>
                <c:pt idx="117">
                  <c:v>5.709439319621451E-3</c:v>
                </c:pt>
                <c:pt idx="118">
                  <c:v>5.2411413309624844E-5</c:v>
                </c:pt>
                <c:pt idx="119">
                  <c:v>7.0524114183736913E-3</c:v>
                </c:pt>
                <c:pt idx="120">
                  <c:v>4.8104961447596184E-3</c:v>
                </c:pt>
                <c:pt idx="121">
                  <c:v>-5.9667871855135918E-3</c:v>
                </c:pt>
                <c:pt idx="122">
                  <c:v>-3.9667871851061381E-3</c:v>
                </c:pt>
                <c:pt idx="123">
                  <c:v>-4.5789795319049059E-3</c:v>
                </c:pt>
                <c:pt idx="124">
                  <c:v>-6.8194877885732058E-3</c:v>
                </c:pt>
                <c:pt idx="125">
                  <c:v>-4.8194877881657522E-3</c:v>
                </c:pt>
                <c:pt idx="126">
                  <c:v>-8.1948778735084493E-4</c:v>
                </c:pt>
                <c:pt idx="127">
                  <c:v>-2.9658631161066928E-3</c:v>
                </c:pt>
                <c:pt idx="128">
                  <c:v>9.4799613329155964E-3</c:v>
                </c:pt>
                <c:pt idx="129">
                  <c:v>-9.7683234116227313E-3</c:v>
                </c:pt>
                <c:pt idx="130">
                  <c:v>-1.6380755013329612E-2</c:v>
                </c:pt>
                <c:pt idx="131">
                  <c:v>-3.3807550143191423E-3</c:v>
                </c:pt>
                <c:pt idx="132">
                  <c:v>1.2961837932376589E-2</c:v>
                </c:pt>
                <c:pt idx="133">
                  <c:v>-5.6712357985621159E-3</c:v>
                </c:pt>
                <c:pt idx="134">
                  <c:v>-2.4947795749030444E-3</c:v>
                </c:pt>
                <c:pt idx="135">
                  <c:v>-1.4947795710613387E-3</c:v>
                </c:pt>
                <c:pt idx="136">
                  <c:v>-1.1515697911758355E-2</c:v>
                </c:pt>
                <c:pt idx="137">
                  <c:v>2.7182474538290299E-3</c:v>
                </c:pt>
                <c:pt idx="138">
                  <c:v>-1.0629938155201774E-3</c:v>
                </c:pt>
                <c:pt idx="139">
                  <c:v>1.9370061887289819E-3</c:v>
                </c:pt>
                <c:pt idx="140">
                  <c:v>7.9964410088790433E-4</c:v>
                </c:pt>
                <c:pt idx="141">
                  <c:v>5.3686413238322045E-4</c:v>
                </c:pt>
                <c:pt idx="142">
                  <c:v>-7.2747256923690121E-3</c:v>
                </c:pt>
                <c:pt idx="143">
                  <c:v>-4.2747256953958104E-3</c:v>
                </c:pt>
                <c:pt idx="144">
                  <c:v>-5.0360257148036602E-3</c:v>
                </c:pt>
                <c:pt idx="145">
                  <c:v>6.6024844912003153E-4</c:v>
                </c:pt>
                <c:pt idx="146">
                  <c:v>1.4016006558821365E-2</c:v>
                </c:pt>
                <c:pt idx="147">
                  <c:v>2.8258194248402535E-3</c:v>
                </c:pt>
                <c:pt idx="148">
                  <c:v>-2.1527380515904554E-4</c:v>
                </c:pt>
                <c:pt idx="149">
                  <c:v>2.7847261918141561E-3</c:v>
                </c:pt>
                <c:pt idx="150">
                  <c:v>2.25209949281081E-3</c:v>
                </c:pt>
                <c:pt idx="151">
                  <c:v>2.2117084978427598E-3</c:v>
                </c:pt>
                <c:pt idx="152">
                  <c:v>1.581170849624787E-2</c:v>
                </c:pt>
                <c:pt idx="153">
                  <c:v>1.4198240014482832E-2</c:v>
                </c:pt>
                <c:pt idx="154">
                  <c:v>2.6769149077504953E-3</c:v>
                </c:pt>
                <c:pt idx="155">
                  <c:v>1.2676914909787763E-2</c:v>
                </c:pt>
                <c:pt idx="156">
                  <c:v>4.9203757468712223E-3</c:v>
                </c:pt>
                <c:pt idx="157">
                  <c:v>5.2203757465685424E-3</c:v>
                </c:pt>
                <c:pt idx="158">
                  <c:v>3.787522816594141E-3</c:v>
                </c:pt>
                <c:pt idx="159">
                  <c:v>2.0089011269477236E-4</c:v>
                </c:pt>
                <c:pt idx="160">
                  <c:v>-2.4551047857817795E-3</c:v>
                </c:pt>
                <c:pt idx="161">
                  <c:v>5.5377305014690029E-3</c:v>
                </c:pt>
                <c:pt idx="162">
                  <c:v>-3.922335061075935E-3</c:v>
                </c:pt>
                <c:pt idx="163">
                  <c:v>7.5517455684816562E-3</c:v>
                </c:pt>
                <c:pt idx="164">
                  <c:v>7.0423943466820724E-3</c:v>
                </c:pt>
                <c:pt idx="165">
                  <c:v>3.0147833661565981E-3</c:v>
                </c:pt>
                <c:pt idx="166">
                  <c:v>1.9177156341578374E-2</c:v>
                </c:pt>
                <c:pt idx="167">
                  <c:v>2.8196833208443614E-3</c:v>
                </c:pt>
                <c:pt idx="168">
                  <c:v>3.5802623928306229E-3</c:v>
                </c:pt>
                <c:pt idx="169">
                  <c:v>8.3727009069688788E-3</c:v>
                </c:pt>
                <c:pt idx="170">
                  <c:v>5.3801138474081737E-3</c:v>
                </c:pt>
                <c:pt idx="171">
                  <c:v>-2.3814288796828141E-3</c:v>
                </c:pt>
                <c:pt idx="172">
                  <c:v>4.9946405550640276E-3</c:v>
                </c:pt>
                <c:pt idx="173">
                  <c:v>5.2330919870954076E-3</c:v>
                </c:pt>
                <c:pt idx="174">
                  <c:v>6.134586898202881E-3</c:v>
                </c:pt>
                <c:pt idx="175">
                  <c:v>5.8813215153849102E-3</c:v>
                </c:pt>
                <c:pt idx="176">
                  <c:v>9.9805760354631026E-3</c:v>
                </c:pt>
                <c:pt idx="177">
                  <c:v>6.8189798189044332E-3</c:v>
                </c:pt>
                <c:pt idx="178">
                  <c:v>8.5252934596197448E-3</c:v>
                </c:pt>
                <c:pt idx="179">
                  <c:v>6.4000737036130351E-3</c:v>
                </c:pt>
                <c:pt idx="180">
                  <c:v>-4.3615686662098474E-3</c:v>
                </c:pt>
                <c:pt idx="181">
                  <c:v>7.2943670274512179E-3</c:v>
                </c:pt>
                <c:pt idx="182">
                  <c:v>8.1403926699828502E-3</c:v>
                </c:pt>
                <c:pt idx="183">
                  <c:v>7.6935021092067041E-3</c:v>
                </c:pt>
                <c:pt idx="184">
                  <c:v>8.6317792230069489E-3</c:v>
                </c:pt>
                <c:pt idx="185">
                  <c:v>8.931779222704269E-3</c:v>
                </c:pt>
                <c:pt idx="186">
                  <c:v>7.8848867017606745E-3</c:v>
                </c:pt>
                <c:pt idx="187">
                  <c:v>7.8762688111432902E-3</c:v>
                </c:pt>
                <c:pt idx="188">
                  <c:v>3.7257391392575834E-3</c:v>
                </c:pt>
                <c:pt idx="189">
                  <c:v>2.9640088319106243E-3</c:v>
                </c:pt>
                <c:pt idx="190">
                  <c:v>-2.0790491214175907E-2</c:v>
                </c:pt>
                <c:pt idx="191">
                  <c:v>-1.8454788255855753E-2</c:v>
                </c:pt>
                <c:pt idx="192">
                  <c:v>-2.1072155785065869E-2</c:v>
                </c:pt>
                <c:pt idx="193">
                  <c:v>-2.0675928777031463E-2</c:v>
                </c:pt>
                <c:pt idx="194">
                  <c:v>-2.4293407472240888E-2</c:v>
                </c:pt>
                <c:pt idx="195">
                  <c:v>-1.9957896061708336E-2</c:v>
                </c:pt>
                <c:pt idx="196">
                  <c:v>-2.9766647209825109E-2</c:v>
                </c:pt>
                <c:pt idx="197">
                  <c:v>-1.9766647207787841E-2</c:v>
                </c:pt>
                <c:pt idx="198">
                  <c:v>-1.5766647214248891E-2</c:v>
                </c:pt>
                <c:pt idx="199">
                  <c:v>-1.0766647209592278E-2</c:v>
                </c:pt>
                <c:pt idx="200">
                  <c:v>-5.766647212211623E-3</c:v>
                </c:pt>
                <c:pt idx="201">
                  <c:v>-2.8239926831093963E-2</c:v>
                </c:pt>
                <c:pt idx="202">
                  <c:v>-1.4239926835517745E-2</c:v>
                </c:pt>
                <c:pt idx="203">
                  <c:v>-3.028693818351242E-2</c:v>
                </c:pt>
                <c:pt idx="204">
                  <c:v>-1.3515844442281082E-2</c:v>
                </c:pt>
                <c:pt idx="205">
                  <c:v>-1.1180496790356639E-2</c:v>
                </c:pt>
                <c:pt idx="206">
                  <c:v>1.939192556860321E-3</c:v>
                </c:pt>
                <c:pt idx="207">
                  <c:v>4.9391925538335227E-3</c:v>
                </c:pt>
                <c:pt idx="208">
                  <c:v>8.9391925546484299E-3</c:v>
                </c:pt>
                <c:pt idx="209">
                  <c:v>9.7779553490107973E-3</c:v>
                </c:pt>
                <c:pt idx="210">
                  <c:v>-8.9931847594692943E-3</c:v>
                </c:pt>
                <c:pt idx="211">
                  <c:v>9.8609264105137193E-3</c:v>
                </c:pt>
                <c:pt idx="212">
                  <c:v>8.0987459716867008E-3</c:v>
                </c:pt>
                <c:pt idx="213">
                  <c:v>-1.4117000274669878E-2</c:v>
                </c:pt>
                <c:pt idx="214">
                  <c:v>-1.311700027810413E-2</c:v>
                </c:pt>
                <c:pt idx="215">
                  <c:v>-1.1117000277696677E-2</c:v>
                </c:pt>
                <c:pt idx="216">
                  <c:v>-1.0117000281130929E-2</c:v>
                </c:pt>
                <c:pt idx="217">
                  <c:v>-8.1170002807234749E-3</c:v>
                </c:pt>
                <c:pt idx="218">
                  <c:v>1.0320888849022408E-2</c:v>
                </c:pt>
                <c:pt idx="219">
                  <c:v>8.5581041454948562E-3</c:v>
                </c:pt>
                <c:pt idx="220">
                  <c:v>-3.4063978509856777E-2</c:v>
                </c:pt>
                <c:pt idx="221">
                  <c:v>-2.7063978512068671E-2</c:v>
                </c:pt>
                <c:pt idx="222">
                  <c:v>-2.6063978508226966E-2</c:v>
                </c:pt>
                <c:pt idx="223">
                  <c:v>-2.3063978511253764E-2</c:v>
                </c:pt>
                <c:pt idx="224">
                  <c:v>-2.2063978514688016E-2</c:v>
                </c:pt>
                <c:pt idx="225">
                  <c:v>-2.106397851084631E-2</c:v>
                </c:pt>
                <c:pt idx="226">
                  <c:v>-1.7063978510031403E-2</c:v>
                </c:pt>
                <c:pt idx="227">
                  <c:v>9.9117604723053254E-3</c:v>
                </c:pt>
                <c:pt idx="228">
                  <c:v>7.1482184490455798E-3</c:v>
                </c:pt>
                <c:pt idx="229">
                  <c:v>4.6295253265745615E-3</c:v>
                </c:pt>
                <c:pt idx="230">
                  <c:v>4.9295253262718816E-3</c:v>
                </c:pt>
                <c:pt idx="231">
                  <c:v>2.6915826896563542E-3</c:v>
                </c:pt>
                <c:pt idx="232">
                  <c:v>1.1581603406515244E-3</c:v>
                </c:pt>
                <c:pt idx="233">
                  <c:v>-3.6242273290737308E-4</c:v>
                </c:pt>
                <c:pt idx="234">
                  <c:v>-1.6242273068384043E-4</c:v>
                </c:pt>
                <c:pt idx="235">
                  <c:v>3.3798612466521452E-2</c:v>
                </c:pt>
                <c:pt idx="236">
                  <c:v>3.8986380615332883E-3</c:v>
                </c:pt>
                <c:pt idx="237">
                  <c:v>7.8986380623481955E-3</c:v>
                </c:pt>
                <c:pt idx="238">
                  <c:v>8.8986380661899012E-3</c:v>
                </c:pt>
                <c:pt idx="239">
                  <c:v>1.0898638066597355E-2</c:v>
                </c:pt>
                <c:pt idx="240">
                  <c:v>1.2898638067004808E-2</c:v>
                </c:pt>
                <c:pt idx="241">
                  <c:v>-4.4352672237466008E-3</c:v>
                </c:pt>
                <c:pt idx="242">
                  <c:v>-2.4352672233391472E-3</c:v>
                </c:pt>
                <c:pt idx="243">
                  <c:v>-1.4352672267733992E-3</c:v>
                </c:pt>
                <c:pt idx="244">
                  <c:v>-4.3526722293169354E-4</c:v>
                </c:pt>
                <c:pt idx="245">
                  <c:v>5.6473277363405447E-4</c:v>
                </c:pt>
                <c:pt idx="246">
                  <c:v>3.8182242825833511E-3</c:v>
                </c:pt>
                <c:pt idx="247">
                  <c:v>4.8182242864250567E-3</c:v>
                </c:pt>
                <c:pt idx="248">
                  <c:v>5.8182242829908047E-3</c:v>
                </c:pt>
                <c:pt idx="249">
                  <c:v>7.8182242833982583E-3</c:v>
                </c:pt>
                <c:pt idx="250">
                  <c:v>-2.5677264434891978E-3</c:v>
                </c:pt>
                <c:pt idx="251">
                  <c:v>8.3702199432790433E-3</c:v>
                </c:pt>
                <c:pt idx="252">
                  <c:v>9.149552642823168E-3</c:v>
                </c:pt>
                <c:pt idx="253">
                  <c:v>-5.6907777789918668E-3</c:v>
                </c:pt>
                <c:pt idx="254">
                  <c:v>-7.4531059537455806E-3</c:v>
                </c:pt>
                <c:pt idx="255">
                  <c:v>-8.6528670163481397E-3</c:v>
                </c:pt>
                <c:pt idx="256">
                  <c:v>2.347132989530834E-3</c:v>
                </c:pt>
                <c:pt idx="257">
                  <c:v>-1.2126435401181161E-2</c:v>
                </c:pt>
                <c:pt idx="258">
                  <c:v>-1.0126435400773707E-2</c:v>
                </c:pt>
                <c:pt idx="259">
                  <c:v>1.1911286124610938E-2</c:v>
                </c:pt>
                <c:pt idx="260">
                  <c:v>7.1401932753046779E-4</c:v>
                </c:pt>
                <c:pt idx="261">
                  <c:v>2.1203632012007024E-2</c:v>
                </c:pt>
                <c:pt idx="262">
                  <c:v>-4.4574920563558076E-3</c:v>
                </c:pt>
                <c:pt idx="263">
                  <c:v>-1.4026203865652835E-3</c:v>
                </c:pt>
                <c:pt idx="264">
                  <c:v>-8.9859060125169546E-4</c:v>
                </c:pt>
                <c:pt idx="265">
                  <c:v>-8.2859059938206539E-4</c:v>
                </c:pt>
                <c:pt idx="266">
                  <c:v>-4.7859059730987266E-4</c:v>
                </c:pt>
                <c:pt idx="267">
                  <c:v>-3.8859059594548509E-4</c:v>
                </c:pt>
                <c:pt idx="268">
                  <c:v>-2.4469852801956987E-3</c:v>
                </c:pt>
                <c:pt idx="269">
                  <c:v>-1.054445713095117E-3</c:v>
                </c:pt>
                <c:pt idx="270">
                  <c:v>-1.9619012597752814E-3</c:v>
                </c:pt>
                <c:pt idx="271">
                  <c:v>-2.5078621836623315E-3</c:v>
                </c:pt>
                <c:pt idx="272">
                  <c:v>-3.0227509272215854E-3</c:v>
                </c:pt>
                <c:pt idx="273">
                  <c:v>5.2386566439724912E-4</c:v>
                </c:pt>
                <c:pt idx="274">
                  <c:v>-9.9098663490390648E-4</c:v>
                </c:pt>
                <c:pt idx="275">
                  <c:v>-3.7877112303363863E-3</c:v>
                </c:pt>
                <c:pt idx="276">
                  <c:v>-4.8830041932141841E-3</c:v>
                </c:pt>
                <c:pt idx="277">
                  <c:v>2.1877272774023723E-3</c:v>
                </c:pt>
                <c:pt idx="278">
                  <c:v>2.0671320021060535E-2</c:v>
                </c:pt>
                <c:pt idx="279">
                  <c:v>-2.4257714172883117E-2</c:v>
                </c:pt>
                <c:pt idx="280">
                  <c:v>-2.4896973457395003E-3</c:v>
                </c:pt>
                <c:pt idx="281">
                  <c:v>-1.5105497232310739E-3</c:v>
                </c:pt>
                <c:pt idx="282">
                  <c:v>-1.3167736903268688E-3</c:v>
                </c:pt>
                <c:pt idx="283">
                  <c:v>-3.0365078422311551E-2</c:v>
                </c:pt>
                <c:pt idx="284">
                  <c:v>9.0150905694125205E-4</c:v>
                </c:pt>
                <c:pt idx="285">
                  <c:v>2.2441298269738844E-3</c:v>
                </c:pt>
                <c:pt idx="286">
                  <c:v>-1.250456158851462E-3</c:v>
                </c:pt>
                <c:pt idx="287">
                  <c:v>3.1395321497061472E-4</c:v>
                </c:pt>
                <c:pt idx="288">
                  <c:v>1.2656618378298576E-2</c:v>
                </c:pt>
                <c:pt idx="289">
                  <c:v>8.3071159012870592E-4</c:v>
                </c:pt>
                <c:pt idx="290">
                  <c:v>1.0783089968030995E-2</c:v>
                </c:pt>
                <c:pt idx="291">
                  <c:v>4.0949326819602547E-3</c:v>
                </c:pt>
                <c:pt idx="292">
                  <c:v>1.1233845057401059E-3</c:v>
                </c:pt>
                <c:pt idx="293">
                  <c:v>-8.8264491437189951E-4</c:v>
                </c:pt>
                <c:pt idx="294">
                  <c:v>-2.9221935746484504E-3</c:v>
                </c:pt>
                <c:pt idx="295">
                  <c:v>-7.1168547221345871E-3</c:v>
                </c:pt>
                <c:pt idx="296">
                  <c:v>-5.1685472151758588E-4</c:v>
                </c:pt>
                <c:pt idx="297">
                  <c:v>-7.3857387785065051E-3</c:v>
                </c:pt>
                <c:pt idx="298">
                  <c:v>-8.5295831875385579E-4</c:v>
                </c:pt>
                <c:pt idx="299">
                  <c:v>-3.6994249522772447E-3</c:v>
                </c:pt>
                <c:pt idx="300">
                  <c:v>-2.499424953487964E-3</c:v>
                </c:pt>
                <c:pt idx="301">
                  <c:v>-2.1994249537906439E-3</c:v>
                </c:pt>
                <c:pt idx="302">
                  <c:v>-5.7265532404762731E-4</c:v>
                </c:pt>
                <c:pt idx="303">
                  <c:v>-1.1786684751736044E-3</c:v>
                </c:pt>
                <c:pt idx="304">
                  <c:v>-2.2949114797825645E-4</c:v>
                </c:pt>
                <c:pt idx="305">
                  <c:v>-1.2415148014898302E-3</c:v>
                </c:pt>
                <c:pt idx="306">
                  <c:v>2.7628568585346784E-3</c:v>
                </c:pt>
                <c:pt idx="307">
                  <c:v>-4.281951325650275E-3</c:v>
                </c:pt>
                <c:pt idx="308">
                  <c:v>6.5521332837267451E-4</c:v>
                </c:pt>
                <c:pt idx="309">
                  <c:v>2.032955983305805E-2</c:v>
                </c:pt>
                <c:pt idx="310">
                  <c:v>-6.7764024382019911E-3</c:v>
                </c:pt>
                <c:pt idx="311">
                  <c:v>1.5268846693047709E-2</c:v>
                </c:pt>
                <c:pt idx="312">
                  <c:v>-5.4923432108165467E-3</c:v>
                </c:pt>
                <c:pt idx="313">
                  <c:v>6.8035934466005588E-4</c:v>
                </c:pt>
                <c:pt idx="314">
                  <c:v>7.2179478148597827E-3</c:v>
                </c:pt>
                <c:pt idx="316">
                  <c:v>7.731628304516883E-3</c:v>
                </c:pt>
                <c:pt idx="317">
                  <c:v>1.2692887791487927E-3</c:v>
                </c:pt>
                <c:pt idx="318">
                  <c:v>3.1132060771776413E-3</c:v>
                </c:pt>
                <c:pt idx="319">
                  <c:v>-3.6547556050521048E-4</c:v>
                </c:pt>
                <c:pt idx="320">
                  <c:v>-5.2182057604923185E-4</c:v>
                </c:pt>
                <c:pt idx="321">
                  <c:v>-1.382765776021358E-2</c:v>
                </c:pt>
                <c:pt idx="322">
                  <c:v>1.2723422366781312E-3</c:v>
                </c:pt>
                <c:pt idx="323">
                  <c:v>6.7594673688640347E-3</c:v>
                </c:pt>
                <c:pt idx="324">
                  <c:v>8.9983008218250463E-3</c:v>
                </c:pt>
                <c:pt idx="325">
                  <c:v>-4.8334163176703623E-4</c:v>
                </c:pt>
                <c:pt idx="326">
                  <c:v>-1.1338362368821311E-3</c:v>
                </c:pt>
                <c:pt idx="327">
                  <c:v>-9.9500227524276612E-4</c:v>
                </c:pt>
                <c:pt idx="328">
                  <c:v>-9.5002276150805628E-5</c:v>
                </c:pt>
                <c:pt idx="329">
                  <c:v>-9.1638469943161258E-4</c:v>
                </c:pt>
                <c:pt idx="330">
                  <c:v>7.6366233378947438E-4</c:v>
                </c:pt>
                <c:pt idx="331">
                  <c:v>1.418967554432062E-3</c:v>
                </c:pt>
                <c:pt idx="332">
                  <c:v>9.4868124847217565E-3</c:v>
                </c:pt>
                <c:pt idx="333">
                  <c:v>-8.1774480660386679E-3</c:v>
                </c:pt>
                <c:pt idx="334">
                  <c:v>-8.2584560754517602E-5</c:v>
                </c:pt>
                <c:pt idx="335">
                  <c:v>1.917415439652936E-3</c:v>
                </c:pt>
                <c:pt idx="336">
                  <c:v>2.9174154434946416E-3</c:v>
                </c:pt>
                <c:pt idx="337">
                  <c:v>-6.8398623663550387E-4</c:v>
                </c:pt>
                <c:pt idx="338">
                  <c:v>-3.239862384539112E-4</c:v>
                </c:pt>
                <c:pt idx="339">
                  <c:v>-1.6301271701982586E-3</c:v>
                </c:pt>
                <c:pt idx="340">
                  <c:v>-2.8012717156031784E-4</c:v>
                </c:pt>
                <c:pt idx="341">
                  <c:v>1.1987282561078984E-4</c:v>
                </c:pt>
                <c:pt idx="342">
                  <c:v>-4.2473880445665062E-4</c:v>
                </c:pt>
                <c:pt idx="343">
                  <c:v>2.5415261197606228E-2</c:v>
                </c:pt>
                <c:pt idx="344">
                  <c:v>1.7141082991198407E-3</c:v>
                </c:pt>
                <c:pt idx="345">
                  <c:v>2.1941082942699783E-3</c:v>
                </c:pt>
                <c:pt idx="346">
                  <c:v>4.8603804434129479E-4</c:v>
                </c:pt>
                <c:pt idx="347">
                  <c:v>8.8603804151240247E-4</c:v>
                </c:pt>
                <c:pt idx="348">
                  <c:v>1.1860380412097226E-3</c:v>
                </c:pt>
                <c:pt idx="349">
                  <c:v>8.7075893666258355E-4</c:v>
                </c:pt>
                <c:pt idx="350">
                  <c:v>7.4358119016735957E-3</c:v>
                </c:pt>
                <c:pt idx="351">
                  <c:v>1.4512408759169357E-3</c:v>
                </c:pt>
                <c:pt idx="352">
                  <c:v>2.2512408775351087E-3</c:v>
                </c:pt>
                <c:pt idx="353">
                  <c:v>1.5018186096724419E-2</c:v>
                </c:pt>
                <c:pt idx="354">
                  <c:v>1.5467115962418169E-2</c:v>
                </c:pt>
                <c:pt idx="355">
                  <c:v>-2.2940347778864344E-3</c:v>
                </c:pt>
                <c:pt idx="356">
                  <c:v>8.9664715215541195E-4</c:v>
                </c:pt>
                <c:pt idx="357">
                  <c:v>1.5966471490238398E-3</c:v>
                </c:pt>
                <c:pt idx="358">
                  <c:v>-1.2030638574489952E-2</c:v>
                </c:pt>
                <c:pt idx="359">
                  <c:v>1.5419576653516428E-3</c:v>
                </c:pt>
                <c:pt idx="360">
                  <c:v>3.0910171295696629E-3</c:v>
                </c:pt>
                <c:pt idx="361">
                  <c:v>2.0170353364578108E-3</c:v>
                </c:pt>
                <c:pt idx="362">
                  <c:v>2.1170353412075559E-3</c:v>
                </c:pt>
                <c:pt idx="363">
                  <c:v>1.6365740409430138E-3</c:v>
                </c:pt>
                <c:pt idx="364">
                  <c:v>3.4653354239915267E-3</c:v>
                </c:pt>
                <c:pt idx="365">
                  <c:v>4.2667280870925337E-3</c:v>
                </c:pt>
                <c:pt idx="366">
                  <c:v>1.4610609818613795E-2</c:v>
                </c:pt>
                <c:pt idx="367">
                  <c:v>1.8224984892961819E-2</c:v>
                </c:pt>
                <c:pt idx="368">
                  <c:v>2.3012345027695535E-3</c:v>
                </c:pt>
                <c:pt idx="369">
                  <c:v>4.8393591815264064E-3</c:v>
                </c:pt>
                <c:pt idx="370">
                  <c:v>-1.4861874333199875E-3</c:v>
                </c:pt>
                <c:pt idx="371">
                  <c:v>-7.86187429175602E-4</c:v>
                </c:pt>
                <c:pt idx="372">
                  <c:v>2.6237788523952883E-3</c:v>
                </c:pt>
                <c:pt idx="373">
                  <c:v>1.6858199632299375E-3</c:v>
                </c:pt>
                <c:pt idx="374">
                  <c:v>6.9462776678822528E-3</c:v>
                </c:pt>
                <c:pt idx="375">
                  <c:v>-2.2865952299414979E-3</c:v>
                </c:pt>
                <c:pt idx="376">
                  <c:v>-7.484317063958983E-4</c:v>
                </c:pt>
                <c:pt idx="377">
                  <c:v>5.2099745555506975E-3</c:v>
                </c:pt>
                <c:pt idx="378">
                  <c:v>7.8244764314454075E-3</c:v>
                </c:pt>
                <c:pt idx="379">
                  <c:v>6.7828996504209829E-3</c:v>
                </c:pt>
                <c:pt idx="380">
                  <c:v>-1.1319653979908507E-5</c:v>
                </c:pt>
                <c:pt idx="381">
                  <c:v>-1.0875168123096147E-3</c:v>
                </c:pt>
                <c:pt idx="382">
                  <c:v>-1.3741581501335814E-2</c:v>
                </c:pt>
                <c:pt idx="383">
                  <c:v>9.7684801240951157E-4</c:v>
                </c:pt>
                <c:pt idx="384">
                  <c:v>1.9768480089752596E-3</c:v>
                </c:pt>
                <c:pt idx="385">
                  <c:v>-2.847635518015406E-4</c:v>
                </c:pt>
                <c:pt idx="386">
                  <c:v>-2.46958821310749E-3</c:v>
                </c:pt>
                <c:pt idx="387">
                  <c:v>-4.2550774876133537E-4</c:v>
                </c:pt>
                <c:pt idx="388">
                  <c:v>-2.2487133019767416E-3</c:v>
                </c:pt>
                <c:pt idx="389">
                  <c:v>-8.1103135407768617E-3</c:v>
                </c:pt>
                <c:pt idx="390">
                  <c:v>-2.4843040277066865E-3</c:v>
                </c:pt>
                <c:pt idx="391">
                  <c:v>4.7908815920738382E-3</c:v>
                </c:pt>
                <c:pt idx="392">
                  <c:v>3.3956665635891882E-3</c:v>
                </c:pt>
                <c:pt idx="393">
                  <c:v>2.3455031193077187E-3</c:v>
                </c:pt>
                <c:pt idx="394">
                  <c:v>-4.1714350272099264E-3</c:v>
                </c:pt>
                <c:pt idx="395">
                  <c:v>1.2856497330230145E-4</c:v>
                </c:pt>
                <c:pt idx="396">
                  <c:v>1.9405126170398464E-4</c:v>
                </c:pt>
                <c:pt idx="397">
                  <c:v>6.4264307940107871E-3</c:v>
                </c:pt>
                <c:pt idx="398">
                  <c:v>9.5853134024151019E-4</c:v>
                </c:pt>
                <c:pt idx="399">
                  <c:v>-9999</c:v>
                </c:pt>
                <c:pt idx="400">
                  <c:v>1.8566944660087601E-3</c:v>
                </c:pt>
                <c:pt idx="401">
                  <c:v>-1.2948953404390545E-3</c:v>
                </c:pt>
                <c:pt idx="402">
                  <c:v>-6.0229881555979095E-4</c:v>
                </c:pt>
                <c:pt idx="403">
                  <c:v>2.921327950163549E-4</c:v>
                </c:pt>
                <c:pt idx="404">
                  <c:v>2.9475895405668283E-3</c:v>
                </c:pt>
                <c:pt idx="405">
                  <c:v>3.2503374168383952E-4</c:v>
                </c:pt>
                <c:pt idx="406">
                  <c:v>-1.6030184335737354E-3</c:v>
                </c:pt>
                <c:pt idx="407">
                  <c:v>-1.4419527766024766E-3</c:v>
                </c:pt>
                <c:pt idx="408">
                  <c:v>-2.2860798791009718E-2</c:v>
                </c:pt>
                <c:pt idx="409">
                  <c:v>-2.060329536120644E-3</c:v>
                </c:pt>
                <c:pt idx="410">
                  <c:v>1.2284177298488314E-2</c:v>
                </c:pt>
                <c:pt idx="411">
                  <c:v>-4.3480237529163798E-3</c:v>
                </c:pt>
                <c:pt idx="412">
                  <c:v>-4.8091294803343041E-3</c:v>
                </c:pt>
                <c:pt idx="413">
                  <c:v>-2.9590810308317119E-3</c:v>
                </c:pt>
                <c:pt idx="414">
                  <c:v>9.7438132212072253E-4</c:v>
                </c:pt>
                <c:pt idx="415">
                  <c:v>5.578916018149241E-4</c:v>
                </c:pt>
                <c:pt idx="416">
                  <c:v>-1.8031179122824136E-3</c:v>
                </c:pt>
                <c:pt idx="417">
                  <c:v>3.4693014906205183E-4</c:v>
                </c:pt>
                <c:pt idx="418">
                  <c:v>-2.1140796724905199E-3</c:v>
                </c:pt>
                <c:pt idx="419">
                  <c:v>1.7082276585773499E-3</c:v>
                </c:pt>
                <c:pt idx="420">
                  <c:v>-1.416290996566461E-4</c:v>
                </c:pt>
                <c:pt idx="421">
                  <c:v>-1.6471581864256643E-3</c:v>
                </c:pt>
                <c:pt idx="422">
                  <c:v>5.2866795251850255E-3</c:v>
                </c:pt>
                <c:pt idx="423">
                  <c:v>9.4711886543400979E-3</c:v>
                </c:pt>
                <c:pt idx="424">
                  <c:v>1.3354684566290137E-2</c:v>
                </c:pt>
                <c:pt idx="425">
                  <c:v>4.9326476243318424E-3</c:v>
                </c:pt>
                <c:pt idx="426">
                  <c:v>1.0647736413650121E-2</c:v>
                </c:pt>
                <c:pt idx="427">
                  <c:v>-5.2744157691059466E-3</c:v>
                </c:pt>
                <c:pt idx="428">
                  <c:v>1.1264506025972679E-2</c:v>
                </c:pt>
                <c:pt idx="429">
                  <c:v>-1.1040906753984257E-2</c:v>
                </c:pt>
                <c:pt idx="430">
                  <c:v>-5.0019937571391298E-3</c:v>
                </c:pt>
                <c:pt idx="431">
                  <c:v>-5.9464333216630999E-3</c:v>
                </c:pt>
                <c:pt idx="432">
                  <c:v>-5.4080615986703434E-4</c:v>
                </c:pt>
                <c:pt idx="433">
                  <c:v>6.5364284702474555E-4</c:v>
                </c:pt>
                <c:pt idx="434">
                  <c:v>9.9980994956073259E-3</c:v>
                </c:pt>
                <c:pt idx="435">
                  <c:v>1.199809949601478E-2</c:v>
                </c:pt>
                <c:pt idx="436">
                  <c:v>5.6148068357376821E-3</c:v>
                </c:pt>
                <c:pt idx="437">
                  <c:v>-2.4962896692914079E-3</c:v>
                </c:pt>
                <c:pt idx="438">
                  <c:v>-3.7184978552350363E-3</c:v>
                </c:pt>
                <c:pt idx="439">
                  <c:v>-2.1240520637292788E-3</c:v>
                </c:pt>
                <c:pt idx="440">
                  <c:v>4.4592871973722862E-3</c:v>
                </c:pt>
                <c:pt idx="441">
                  <c:v>8.4592871981871934E-3</c:v>
                </c:pt>
                <c:pt idx="442">
                  <c:v>1.2459287199002101E-2</c:v>
                </c:pt>
                <c:pt idx="443">
                  <c:v>1.3459287195567849E-2</c:v>
                </c:pt>
                <c:pt idx="444">
                  <c:v>1.4653732082422984E-2</c:v>
                </c:pt>
                <c:pt idx="445">
                  <c:v>6.4203933076077751E-3</c:v>
                </c:pt>
                <c:pt idx="446">
                  <c:v>2.1535709751914311E-3</c:v>
                </c:pt>
                <c:pt idx="447">
                  <c:v>4.3594163083241037E-3</c:v>
                </c:pt>
                <c:pt idx="448">
                  <c:v>8.5142870263028338E-3</c:v>
                </c:pt>
                <c:pt idx="449">
                  <c:v>6.7086847687835805E-3</c:v>
                </c:pt>
                <c:pt idx="450">
                  <c:v>-1.1413998148136252E-3</c:v>
                </c:pt>
                <c:pt idx="451">
                  <c:v>8.5925406678535182E-5</c:v>
                </c:pt>
                <c:pt idx="452">
                  <c:v>-8.6751955284744414E-3</c:v>
                </c:pt>
                <c:pt idx="453">
                  <c:v>8.8190205592326154E-3</c:v>
                </c:pt>
                <c:pt idx="454">
                  <c:v>-4.9921912238739619E-3</c:v>
                </c:pt>
                <c:pt idx="455">
                  <c:v>-7.3977974282417678E-3</c:v>
                </c:pt>
                <c:pt idx="456">
                  <c:v>-5.5422825356468107E-3</c:v>
                </c:pt>
                <c:pt idx="457">
                  <c:v>-4.5262101908298989E-3</c:v>
                </c:pt>
                <c:pt idx="458">
                  <c:v>-6.7328184155929114E-3</c:v>
                </c:pt>
                <c:pt idx="459">
                  <c:v>8.2306785551948059E-4</c:v>
                </c:pt>
                <c:pt idx="460">
                  <c:v>-2.1293986265601699E-3</c:v>
                </c:pt>
                <c:pt idx="461">
                  <c:v>1.2777694732776868E-2</c:v>
                </c:pt>
                <c:pt idx="462">
                  <c:v>-1.1648133155312594E-2</c:v>
                </c:pt>
                <c:pt idx="463">
                  <c:v>-1.2386143425482367E-2</c:v>
                </c:pt>
                <c:pt idx="464">
                  <c:v>-3.3861434200108476E-3</c:v>
                </c:pt>
                <c:pt idx="465">
                  <c:v>6.1385658080405977E-4</c:v>
                </c:pt>
                <c:pt idx="466">
                  <c:v>1.6138565773698077E-3</c:v>
                </c:pt>
                <c:pt idx="467">
                  <c:v>-8.9975651152663198E-3</c:v>
                </c:pt>
                <c:pt idx="468">
                  <c:v>-6.9975651148588662E-3</c:v>
                </c:pt>
                <c:pt idx="469">
                  <c:v>-4.9975651144514126E-3</c:v>
                </c:pt>
                <c:pt idx="470">
                  <c:v>-2.997565114043959E-3</c:v>
                </c:pt>
                <c:pt idx="471">
                  <c:v>-1.9975651174782109E-3</c:v>
                </c:pt>
                <c:pt idx="472">
                  <c:v>-1.0653557688407755E-2</c:v>
                </c:pt>
                <c:pt idx="473">
                  <c:v>3.4644231019526116E-4</c:v>
                </c:pt>
                <c:pt idx="474">
                  <c:v>1.0346442312232529E-2</c:v>
                </c:pt>
                <c:pt idx="475">
                  <c:v>1.5346442309613184E-2</c:v>
                </c:pt>
                <c:pt idx="476">
                  <c:v>5.1875590899057664E-3</c:v>
                </c:pt>
                <c:pt idx="477">
                  <c:v>1.0119351597389777E-2</c:v>
                </c:pt>
                <c:pt idx="478">
                  <c:v>3.7097625401754752E-4</c:v>
                </c:pt>
                <c:pt idx="479">
                  <c:v>8.0886760209370042E-4</c:v>
                </c:pt>
                <c:pt idx="480">
                  <c:v>9.6904542188136038E-3</c:v>
                </c:pt>
                <c:pt idx="481">
                  <c:v>-3.7153675619673804E-3</c:v>
                </c:pt>
                <c:pt idx="482">
                  <c:v>-5.0396266763067226E-3</c:v>
                </c:pt>
                <c:pt idx="483">
                  <c:v>-4.0396266797409746E-3</c:v>
                </c:pt>
                <c:pt idx="484">
                  <c:v>-1.9695938726280868E-2</c:v>
                </c:pt>
                <c:pt idx="485">
                  <c:v>-1.6695938729307667E-2</c:v>
                </c:pt>
                <c:pt idx="486">
                  <c:v>-1.1695938724651052E-2</c:v>
                </c:pt>
                <c:pt idx="487">
                  <c:v>-1.0695938728085304E-2</c:v>
                </c:pt>
                <c:pt idx="488">
                  <c:v>-8.6959387276778505E-3</c:v>
                </c:pt>
                <c:pt idx="489">
                  <c:v>-5.0860093767968921E-4</c:v>
                </c:pt>
                <c:pt idx="490">
                  <c:v>4.9139905888605879E-4</c:v>
                </c:pt>
                <c:pt idx="491">
                  <c:v>4.3720262432877469E-3</c:v>
                </c:pt>
                <c:pt idx="492">
                  <c:v>-4.0257114450962337E-3</c:v>
                </c:pt>
                <c:pt idx="493">
                  <c:v>1.4774288552913064E-2</c:v>
                </c:pt>
                <c:pt idx="494">
                  <c:v>4.3114947595483564E-3</c:v>
                </c:pt>
                <c:pt idx="495">
                  <c:v>4.5054951635266852E-3</c:v>
                </c:pt>
                <c:pt idx="496">
                  <c:v>5.8486935603475447E-3</c:v>
                </c:pt>
                <c:pt idx="497">
                  <c:v>-1.065941304377359E-2</c:v>
                </c:pt>
                <c:pt idx="498">
                  <c:v>2.3694331976759197E-3</c:v>
                </c:pt>
                <c:pt idx="499">
                  <c:v>-1.356339703231943E-3</c:v>
                </c:pt>
                <c:pt idx="500">
                  <c:v>4.6821113844116419E-4</c:v>
                </c:pt>
                <c:pt idx="501">
                  <c:v>-3.7857288310451241E-3</c:v>
                </c:pt>
                <c:pt idx="502">
                  <c:v>-1.6751381527167902E-2</c:v>
                </c:pt>
                <c:pt idx="503">
                  <c:v>6.1037900695795656E-3</c:v>
                </c:pt>
                <c:pt idx="504">
                  <c:v>-3.5812254083287063E-3</c:v>
                </c:pt>
                <c:pt idx="505">
                  <c:v>3.5529354960915486E-3</c:v>
                </c:pt>
                <c:pt idx="506">
                  <c:v>6.4613420712390617E-4</c:v>
                </c:pt>
                <c:pt idx="507">
                  <c:v>-2.0993072956300325E-3</c:v>
                </c:pt>
                <c:pt idx="508">
                  <c:v>1.9870871755021942E-3</c:v>
                </c:pt>
                <c:pt idx="509">
                  <c:v>1.8802834520016249E-3</c:v>
                </c:pt>
                <c:pt idx="510">
                  <c:v>3.4348400138097248E-3</c:v>
                </c:pt>
                <c:pt idx="511">
                  <c:v>5.1678820616306125E-4</c:v>
                </c:pt>
                <c:pt idx="512">
                  <c:v>-3.971902991032273E-3</c:v>
                </c:pt>
                <c:pt idx="513">
                  <c:v>-2.1358930641196965E-2</c:v>
                </c:pt>
                <c:pt idx="514">
                  <c:v>-1.4358930643408856E-2</c:v>
                </c:pt>
                <c:pt idx="515">
                  <c:v>-3.1540968279276504E-4</c:v>
                </c:pt>
                <c:pt idx="516">
                  <c:v>1.0845903182200483E-3</c:v>
                </c:pt>
                <c:pt idx="517">
                  <c:v>1.1845903229697934E-3</c:v>
                </c:pt>
                <c:pt idx="518">
                  <c:v>5.0918091079276123E-3</c:v>
                </c:pt>
                <c:pt idx="519">
                  <c:v>7.1918091058088534E-3</c:v>
                </c:pt>
                <c:pt idx="520">
                  <c:v>-4.6062602233446241E-4</c:v>
                </c:pt>
                <c:pt idx="521">
                  <c:v>3.3937397928371056E-4</c:v>
                </c:pt>
                <c:pt idx="522">
                  <c:v>7.6565761801405865E-4</c:v>
                </c:pt>
                <c:pt idx="523">
                  <c:v>-1.8713277150496192E-4</c:v>
                </c:pt>
                <c:pt idx="524">
                  <c:v>4.128672278896784E-4</c:v>
                </c:pt>
                <c:pt idx="525">
                  <c:v>3.5793957532120873E-3</c:v>
                </c:pt>
                <c:pt idx="526">
                  <c:v>-5.0346813525390856E-3</c:v>
                </c:pt>
                <c:pt idx="527">
                  <c:v>-1.8208752442708514E-3</c:v>
                </c:pt>
                <c:pt idx="528">
                  <c:v>8.3720797992451086E-3</c:v>
                </c:pt>
                <c:pt idx="529">
                  <c:v>4.7787774720172756E-3</c:v>
                </c:pt>
                <c:pt idx="530">
                  <c:v>6.5049242841255482E-3</c:v>
                </c:pt>
                <c:pt idx="531">
                  <c:v>3.3783542110706584E-3</c:v>
                </c:pt>
                <c:pt idx="532">
                  <c:v>-6.888470385263086E-3</c:v>
                </c:pt>
                <c:pt idx="533">
                  <c:v>-5.884703916193626E-4</c:v>
                </c:pt>
                <c:pt idx="534">
                  <c:v>4.2115296108137176E-3</c:v>
                </c:pt>
                <c:pt idx="535">
                  <c:v>5.9778552428059392E-3</c:v>
                </c:pt>
                <c:pt idx="536">
                  <c:v>6.5373241008178581E-3</c:v>
                </c:pt>
                <c:pt idx="537">
                  <c:v>-8.5818665547859278E-4</c:v>
                </c:pt>
                <c:pt idx="538">
                  <c:v>1.6067312692194177E-3</c:v>
                </c:pt>
                <c:pt idx="539">
                  <c:v>-1.0279380955936805E-3</c:v>
                </c:pt>
                <c:pt idx="540">
                  <c:v>2.672061898247949E-3</c:v>
                </c:pt>
                <c:pt idx="541">
                  <c:v>-1.3482401158409841E-3</c:v>
                </c:pt>
                <c:pt idx="542">
                  <c:v>-1.6707712660642408E-2</c:v>
                </c:pt>
                <c:pt idx="543">
                  <c:v>-2.8077126625399773E-3</c:v>
                </c:pt>
                <c:pt idx="544">
                  <c:v>4.0922873377743441E-3</c:v>
                </c:pt>
                <c:pt idx="545">
                  <c:v>5.4922873387871574E-3</c:v>
                </c:pt>
                <c:pt idx="546">
                  <c:v>2.157424706627456E-3</c:v>
                </c:pt>
                <c:pt idx="547">
                  <c:v>-5.1724051746256106E-4</c:v>
                </c:pt>
                <c:pt idx="548">
                  <c:v>-7.123885621967618E-4</c:v>
                </c:pt>
                <c:pt idx="549">
                  <c:v>1.9176816827581695E-3</c:v>
                </c:pt>
                <c:pt idx="550">
                  <c:v>4.2176816828629433E-3</c:v>
                </c:pt>
                <c:pt idx="551">
                  <c:v>-8.0802184895858043E-4</c:v>
                </c:pt>
                <c:pt idx="552">
                  <c:v>-1.0828279522403315E-3</c:v>
                </c:pt>
                <c:pt idx="553">
                  <c:v>-2.828279506221585E-4</c:v>
                </c:pt>
                <c:pt idx="554">
                  <c:v>-2.5457429451028989E-4</c:v>
                </c:pt>
                <c:pt idx="555">
                  <c:v>1.4775359469488634E-3</c:v>
                </c:pt>
                <c:pt idx="556">
                  <c:v>3.5750133590702338E-3</c:v>
                </c:pt>
                <c:pt idx="557">
                  <c:v>5.7740483710428617E-4</c:v>
                </c:pt>
                <c:pt idx="558">
                  <c:v>1.077404839025139E-3</c:v>
                </c:pt>
                <c:pt idx="559">
                  <c:v>9.4140279143358971E-5</c:v>
                </c:pt>
                <c:pt idx="560">
                  <c:v>-4.0665769063731073E-3</c:v>
                </c:pt>
                <c:pt idx="561">
                  <c:v>-7.6419285326276599E-3</c:v>
                </c:pt>
                <c:pt idx="562">
                  <c:v>-4.0281619690638037E-4</c:v>
                </c:pt>
                <c:pt idx="563">
                  <c:v>-2.0102766135513574E-3</c:v>
                </c:pt>
                <c:pt idx="564">
                  <c:v>-6.5371475950730543E-3</c:v>
                </c:pt>
                <c:pt idx="565">
                  <c:v>-7.4715699655310518E-3</c:v>
                </c:pt>
                <c:pt idx="566">
                  <c:v>-4.2775320041558863E-3</c:v>
                </c:pt>
                <c:pt idx="567">
                  <c:v>-6.4732087756629551E-3</c:v>
                </c:pt>
                <c:pt idx="568">
                  <c:v>-4.7320877444059425E-4</c:v>
                </c:pt>
                <c:pt idx="569">
                  <c:v>-8.7756422556430416E-5</c:v>
                </c:pt>
                <c:pt idx="570">
                  <c:v>2.7391685239135325E-3</c:v>
                </c:pt>
                <c:pt idx="571">
                  <c:v>-3.4450214399240914E-4</c:v>
                </c:pt>
                <c:pt idx="572">
                  <c:v>1.3655497851583809E-2</c:v>
                </c:pt>
                <c:pt idx="573">
                  <c:v>3.3718135818238036E-2</c:v>
                </c:pt>
                <c:pt idx="574">
                  <c:v>-1.3755105966687626E-2</c:v>
                </c:pt>
                <c:pt idx="575">
                  <c:v>-1.0692480439467038E-2</c:v>
                </c:pt>
                <c:pt idx="576">
                  <c:v>4.7682393405096106E-5</c:v>
                </c:pt>
                <c:pt idx="577">
                  <c:v>5.1782728741912691E-4</c:v>
                </c:pt>
                <c:pt idx="578">
                  <c:v>1.0609118389476018E-3</c:v>
                </c:pt>
                <c:pt idx="579">
                  <c:v>2.2379677177076368E-4</c:v>
                </c:pt>
                <c:pt idx="580">
                  <c:v>-3.4195783148342068E-4</c:v>
                </c:pt>
                <c:pt idx="581">
                  <c:v>-2.5411579633259768E-3</c:v>
                </c:pt>
                <c:pt idx="582">
                  <c:v>1.1981921276650754E-3</c:v>
                </c:pt>
                <c:pt idx="583">
                  <c:v>1.6981921223099706E-3</c:v>
                </c:pt>
                <c:pt idx="584">
                  <c:v>-1.2592376248207054E-3</c:v>
                </c:pt>
                <c:pt idx="585">
                  <c:v>-2.5923762097899983E-4</c:v>
                </c:pt>
                <c:pt idx="586">
                  <c:v>6.1130347593758676E-4</c:v>
                </c:pt>
                <c:pt idx="587">
                  <c:v>-1.5496763021666127E-3</c:v>
                </c:pt>
                <c:pt idx="588">
                  <c:v>-1.1496762977195474E-3</c:v>
                </c:pt>
                <c:pt idx="589">
                  <c:v>1.0524135436369396E-3</c:v>
                </c:pt>
                <c:pt idx="590">
                  <c:v>-6.6579189064027572E-4</c:v>
                </c:pt>
                <c:pt idx="591">
                  <c:v>9.7542614315874673E-4</c:v>
                </c:pt>
                <c:pt idx="592">
                  <c:v>2.6851057245061045E-3</c:v>
                </c:pt>
                <c:pt idx="593">
                  <c:v>3.5557440650908472E-3</c:v>
                </c:pt>
                <c:pt idx="594">
                  <c:v>-1.3280846219451779E-3</c:v>
                </c:pt>
                <c:pt idx="595">
                  <c:v>9.5914953977665161E-4</c:v>
                </c:pt>
                <c:pt idx="596">
                  <c:v>1.4826855831524315E-2</c:v>
                </c:pt>
                <c:pt idx="597">
                  <c:v>4.1801782905174015E-4</c:v>
                </c:pt>
                <c:pt idx="598">
                  <c:v>5.8367446439749893E-5</c:v>
                </c:pt>
                <c:pt idx="599">
                  <c:v>-3.3140871357682841E-3</c:v>
                </c:pt>
                <c:pt idx="600">
                  <c:v>-4.8947320736870102E-4</c:v>
                </c:pt>
                <c:pt idx="601">
                  <c:v>6.6675630382966727E-5</c:v>
                </c:pt>
                <c:pt idx="602">
                  <c:v>6.9462972281811829E-4</c:v>
                </c:pt>
                <c:pt idx="603">
                  <c:v>1.6986978360646263E-3</c:v>
                </c:pt>
                <c:pt idx="604">
                  <c:v>9.6323353683116023E-4</c:v>
                </c:pt>
                <c:pt idx="605">
                  <c:v>-1.9069074713776862E-5</c:v>
                </c:pt>
                <c:pt idx="606">
                  <c:v>6.8927119640605633E-4</c:v>
                </c:pt>
                <c:pt idx="607">
                  <c:v>1.8048990301999142E-3</c:v>
                </c:pt>
                <c:pt idx="608">
                  <c:v>1.8611845221882459E-3</c:v>
                </c:pt>
                <c:pt idx="609">
                  <c:v>1.7862222426578648E-3</c:v>
                </c:pt>
                <c:pt idx="610">
                  <c:v>5.3066472389424711E-3</c:v>
                </c:pt>
                <c:pt idx="611">
                  <c:v>-6.9533085799957511E-4</c:v>
                </c:pt>
                <c:pt idx="612">
                  <c:v>1.651853368897345E-3</c:v>
                </c:pt>
                <c:pt idx="613">
                  <c:v>2.2453308002545053E-4</c:v>
                </c:pt>
                <c:pt idx="614">
                  <c:v>3.0166568650064236E-4</c:v>
                </c:pt>
                <c:pt idx="615">
                  <c:v>1.9231707225469095E-4</c:v>
                </c:pt>
                <c:pt idx="616">
                  <c:v>1.8117765053117033E-3</c:v>
                </c:pt>
                <c:pt idx="617">
                  <c:v>-1.3577533528598331E-3</c:v>
                </c:pt>
                <c:pt idx="618">
                  <c:v>7.8248070132148038E-4</c:v>
                </c:pt>
                <c:pt idx="619">
                  <c:v>-7.8714216491549346E-3</c:v>
                </c:pt>
                <c:pt idx="620">
                  <c:v>-2.1144125773948121E-3</c:v>
                </c:pt>
                <c:pt idx="621">
                  <c:v>2.308368200032343E-3</c:v>
                </c:pt>
                <c:pt idx="622">
                  <c:v>2.4928010756586974E-3</c:v>
                </c:pt>
                <c:pt idx="623">
                  <c:v>1.2402995428158099E-3</c:v>
                </c:pt>
                <c:pt idx="624">
                  <c:v>1.0936386558703399E-3</c:v>
                </c:pt>
                <c:pt idx="625">
                  <c:v>9.4114233980481521E-4</c:v>
                </c:pt>
                <c:pt idx="626">
                  <c:v>-4.2523611098205238E-4</c:v>
                </c:pt>
                <c:pt idx="627">
                  <c:v>-3.3128802969761492E-4</c:v>
                </c:pt>
                <c:pt idx="628">
                  <c:v>3.6174752929800727E-4</c:v>
                </c:pt>
                <c:pt idx="629">
                  <c:v>-1.1890355164736084E-3</c:v>
                </c:pt>
                <c:pt idx="630">
                  <c:v>-1.8054136858181719E-4</c:v>
                </c:pt>
                <c:pt idx="631">
                  <c:v>1.536498833776781E-3</c:v>
                </c:pt>
                <c:pt idx="632">
                  <c:v>2.5669050644238668E-3</c:v>
                </c:pt>
                <c:pt idx="633">
                  <c:v>1.4733173865103463E-3</c:v>
                </c:pt>
                <c:pt idx="634">
                  <c:v>2.0733173859049867E-3</c:v>
                </c:pt>
                <c:pt idx="635">
                  <c:v>-7.159032286917031E-4</c:v>
                </c:pt>
                <c:pt idx="636">
                  <c:v>3.0180134170716827E-3</c:v>
                </c:pt>
                <c:pt idx="637">
                  <c:v>-6.2100998011672438E-4</c:v>
                </c:pt>
                <c:pt idx="638">
                  <c:v>-1.3697895065816548E-3</c:v>
                </c:pt>
                <c:pt idx="639">
                  <c:v>7.3888016675299414E-4</c:v>
                </c:pt>
                <c:pt idx="640">
                  <c:v>7.1545557902581887E-4</c:v>
                </c:pt>
                <c:pt idx="641">
                  <c:v>1.3775293983654228E-3</c:v>
                </c:pt>
                <c:pt idx="642">
                  <c:v>1.677529398062743E-3</c:v>
                </c:pt>
                <c:pt idx="643">
                  <c:v>2.1775293927076382E-3</c:v>
                </c:pt>
                <c:pt idx="644">
                  <c:v>3.0004329345212754E-3</c:v>
                </c:pt>
                <c:pt idx="645">
                  <c:v>4.3346321872951565E-5</c:v>
                </c:pt>
                <c:pt idx="646">
                  <c:v>7.7053037113958625E-4</c:v>
                </c:pt>
                <c:pt idx="647">
                  <c:v>-1.3749388573302719E-3</c:v>
                </c:pt>
                <c:pt idx="648">
                  <c:v>4.4590826771587089E-3</c:v>
                </c:pt>
                <c:pt idx="649">
                  <c:v>3.1134554592832809E-3</c:v>
                </c:pt>
                <c:pt idx="650">
                  <c:v>1.2919886810301533E-4</c:v>
                </c:pt>
                <c:pt idx="651">
                  <c:v>6.4644809001792106E-4</c:v>
                </c:pt>
                <c:pt idx="652">
                  <c:v>2.121342684968705E-3</c:v>
                </c:pt>
                <c:pt idx="653">
                  <c:v>-6.0717401548011744E-4</c:v>
                </c:pt>
                <c:pt idx="654">
                  <c:v>3.367852378139552E-5</c:v>
                </c:pt>
                <c:pt idx="655">
                  <c:v>3.1214608978440903E-3</c:v>
                </c:pt>
                <c:pt idx="656">
                  <c:v>5.3628390930204189E-4</c:v>
                </c:pt>
                <c:pt idx="657">
                  <c:v>-1.9994589442311542E-4</c:v>
                </c:pt>
                <c:pt idx="658">
                  <c:v>1.7931694722663483E-3</c:v>
                </c:pt>
                <c:pt idx="659">
                  <c:v>1.2353882742770824E-3</c:v>
                </c:pt>
                <c:pt idx="660">
                  <c:v>9.7901349156912995E-4</c:v>
                </c:pt>
                <c:pt idx="661">
                  <c:v>9.7901349156912995E-4</c:v>
                </c:pt>
                <c:pt idx="662">
                  <c:v>-1.3450740113845894E-3</c:v>
                </c:pt>
                <c:pt idx="663">
                  <c:v>-1.3450740113845894E-3</c:v>
                </c:pt>
                <c:pt idx="664">
                  <c:v>-1.2416554334542286E-3</c:v>
                </c:pt>
                <c:pt idx="665">
                  <c:v>-4.1337540927694275E-3</c:v>
                </c:pt>
                <c:pt idx="666">
                  <c:v>1.0105054814368297E-3</c:v>
                </c:pt>
                <c:pt idx="667">
                  <c:v>-1.0932418050155213E-5</c:v>
                </c:pt>
                <c:pt idx="668">
                  <c:v>-3.4236985571794304E-4</c:v>
                </c:pt>
                <c:pt idx="669">
                  <c:v>-2.2208999679692101E-3</c:v>
                </c:pt>
                <c:pt idx="670">
                  <c:v>-1.6099138605802019E-3</c:v>
                </c:pt>
                <c:pt idx="671">
                  <c:v>-2.3172579801636756E-3</c:v>
                </c:pt>
                <c:pt idx="672">
                  <c:v>-3.780571948597336E-4</c:v>
                </c:pt>
                <c:pt idx="673">
                  <c:v>5.4663484260112152E-4</c:v>
                </c:pt>
                <c:pt idx="674">
                  <c:v>-1.3717592662604548E-3</c:v>
                </c:pt>
                <c:pt idx="675">
                  <c:v>-2.533238570853906E-3</c:v>
                </c:pt>
                <c:pt idx="676">
                  <c:v>-2.8001154846296755E-3</c:v>
                </c:pt>
                <c:pt idx="677">
                  <c:v>-1.7151001496008185E-3</c:v>
                </c:pt>
                <c:pt idx="678">
                  <c:v>5.5619440916838264E-4</c:v>
                </c:pt>
                <c:pt idx="679">
                  <c:v>-1.3843115556920228E-3</c:v>
                </c:pt>
                <c:pt idx="680">
                  <c:v>-3.4604398754028917E-3</c:v>
                </c:pt>
                <c:pt idx="681">
                  <c:v>-2.6473111114079864E-3</c:v>
                </c:pt>
                <c:pt idx="682">
                  <c:v>-2.6549299895113759E-3</c:v>
                </c:pt>
                <c:pt idx="683">
                  <c:v>2.6816132504328405E-3</c:v>
                </c:pt>
                <c:pt idx="684">
                  <c:v>-5.2960283935259145E-3</c:v>
                </c:pt>
                <c:pt idx="685">
                  <c:v>-5.11260901110068E-4</c:v>
                </c:pt>
                <c:pt idx="686">
                  <c:v>-3.2928150131913206E-3</c:v>
                </c:pt>
                <c:pt idx="687">
                  <c:v>-2.8096205223903693E-3</c:v>
                </c:pt>
                <c:pt idx="688">
                  <c:v>-2.3129596011044681E-3</c:v>
                </c:pt>
                <c:pt idx="689">
                  <c:v>-6.6967113021988919E-3</c:v>
                </c:pt>
                <c:pt idx="690">
                  <c:v>-2.7636858832878961E-3</c:v>
                </c:pt>
                <c:pt idx="691">
                  <c:v>-2.7766740778505314E-3</c:v>
                </c:pt>
                <c:pt idx="692">
                  <c:v>-2.6172475590658037E-3</c:v>
                </c:pt>
                <c:pt idx="693">
                  <c:v>4.8798053763592364E-3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24-4176-9445-E73BF2FE1CA2}"/>
            </c:ext>
          </c:extLst>
        </c:ser>
        <c:ser>
          <c:idx val="7"/>
          <c:order val="1"/>
          <c:tx>
            <c:strRef>
              <c:f>'Active 2'!$BS$1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2'!$BR$2:$BR$201</c:f>
              <c:numCache>
                <c:formatCode>General</c:formatCode>
                <c:ptCount val="200"/>
                <c:pt idx="0">
                  <c:v>-70000</c:v>
                </c:pt>
                <c:pt idx="1">
                  <c:v>-69500</c:v>
                </c:pt>
                <c:pt idx="2">
                  <c:v>-69000</c:v>
                </c:pt>
                <c:pt idx="3">
                  <c:v>-68500</c:v>
                </c:pt>
                <c:pt idx="4">
                  <c:v>-68000</c:v>
                </c:pt>
                <c:pt idx="5">
                  <c:v>-67500</c:v>
                </c:pt>
                <c:pt idx="6">
                  <c:v>-67000</c:v>
                </c:pt>
                <c:pt idx="7">
                  <c:v>-66500</c:v>
                </c:pt>
                <c:pt idx="8">
                  <c:v>-66000</c:v>
                </c:pt>
                <c:pt idx="9">
                  <c:v>-65500</c:v>
                </c:pt>
                <c:pt idx="10">
                  <c:v>-65000</c:v>
                </c:pt>
                <c:pt idx="11">
                  <c:v>-64500</c:v>
                </c:pt>
                <c:pt idx="12">
                  <c:v>-64000</c:v>
                </c:pt>
                <c:pt idx="13">
                  <c:v>-63500</c:v>
                </c:pt>
                <c:pt idx="14">
                  <c:v>-63000</c:v>
                </c:pt>
                <c:pt idx="15">
                  <c:v>-62500</c:v>
                </c:pt>
                <c:pt idx="16">
                  <c:v>-62000</c:v>
                </c:pt>
                <c:pt idx="17">
                  <c:v>-61500</c:v>
                </c:pt>
                <c:pt idx="18">
                  <c:v>-61000</c:v>
                </c:pt>
                <c:pt idx="19">
                  <c:v>-60500</c:v>
                </c:pt>
                <c:pt idx="20">
                  <c:v>-60000</c:v>
                </c:pt>
                <c:pt idx="21">
                  <c:v>-59500</c:v>
                </c:pt>
                <c:pt idx="22">
                  <c:v>-59000</c:v>
                </c:pt>
                <c:pt idx="23">
                  <c:v>-58500</c:v>
                </c:pt>
                <c:pt idx="24">
                  <c:v>-58000</c:v>
                </c:pt>
                <c:pt idx="25">
                  <c:v>-57500</c:v>
                </c:pt>
                <c:pt idx="26">
                  <c:v>-57000</c:v>
                </c:pt>
                <c:pt idx="27">
                  <c:v>-56500</c:v>
                </c:pt>
                <c:pt idx="28">
                  <c:v>-56000</c:v>
                </c:pt>
                <c:pt idx="29">
                  <c:v>-55500</c:v>
                </c:pt>
                <c:pt idx="30">
                  <c:v>-55000</c:v>
                </c:pt>
                <c:pt idx="31">
                  <c:v>-54500</c:v>
                </c:pt>
                <c:pt idx="32">
                  <c:v>-54000</c:v>
                </c:pt>
                <c:pt idx="33">
                  <c:v>-53500</c:v>
                </c:pt>
                <c:pt idx="34">
                  <c:v>-53000</c:v>
                </c:pt>
                <c:pt idx="35">
                  <c:v>-52500</c:v>
                </c:pt>
                <c:pt idx="36">
                  <c:v>-52000</c:v>
                </c:pt>
                <c:pt idx="37">
                  <c:v>-51500</c:v>
                </c:pt>
                <c:pt idx="38">
                  <c:v>-51000</c:v>
                </c:pt>
                <c:pt idx="39">
                  <c:v>-50500</c:v>
                </c:pt>
                <c:pt idx="40">
                  <c:v>-50000</c:v>
                </c:pt>
                <c:pt idx="41">
                  <c:v>-49500</c:v>
                </c:pt>
                <c:pt idx="42">
                  <c:v>-49000</c:v>
                </c:pt>
                <c:pt idx="43">
                  <c:v>-48500</c:v>
                </c:pt>
                <c:pt idx="44">
                  <c:v>-48000</c:v>
                </c:pt>
                <c:pt idx="45">
                  <c:v>-47500</c:v>
                </c:pt>
                <c:pt idx="46">
                  <c:v>-47000</c:v>
                </c:pt>
                <c:pt idx="47">
                  <c:v>-46500</c:v>
                </c:pt>
                <c:pt idx="48">
                  <c:v>-46000</c:v>
                </c:pt>
                <c:pt idx="49">
                  <c:v>-45500</c:v>
                </c:pt>
                <c:pt idx="50">
                  <c:v>-45000</c:v>
                </c:pt>
                <c:pt idx="51">
                  <c:v>-44500</c:v>
                </c:pt>
                <c:pt idx="52">
                  <c:v>-44000</c:v>
                </c:pt>
                <c:pt idx="53">
                  <c:v>-43500</c:v>
                </c:pt>
                <c:pt idx="54">
                  <c:v>-43000</c:v>
                </c:pt>
                <c:pt idx="55">
                  <c:v>-42500</c:v>
                </c:pt>
                <c:pt idx="56">
                  <c:v>-42000</c:v>
                </c:pt>
                <c:pt idx="57">
                  <c:v>-41500</c:v>
                </c:pt>
                <c:pt idx="58">
                  <c:v>-41000</c:v>
                </c:pt>
                <c:pt idx="59">
                  <c:v>-40500</c:v>
                </c:pt>
                <c:pt idx="60">
                  <c:v>-40000</c:v>
                </c:pt>
                <c:pt idx="61">
                  <c:v>-39500</c:v>
                </c:pt>
                <c:pt idx="62">
                  <c:v>-39000</c:v>
                </c:pt>
                <c:pt idx="63">
                  <c:v>-38500</c:v>
                </c:pt>
                <c:pt idx="64">
                  <c:v>-38000</c:v>
                </c:pt>
                <c:pt idx="65">
                  <c:v>-37500</c:v>
                </c:pt>
                <c:pt idx="66">
                  <c:v>-37000</c:v>
                </c:pt>
                <c:pt idx="67">
                  <c:v>-36500</c:v>
                </c:pt>
                <c:pt idx="68">
                  <c:v>-36000</c:v>
                </c:pt>
                <c:pt idx="69">
                  <c:v>-35500</c:v>
                </c:pt>
                <c:pt idx="70">
                  <c:v>-35000</c:v>
                </c:pt>
                <c:pt idx="71">
                  <c:v>-34500</c:v>
                </c:pt>
                <c:pt idx="72">
                  <c:v>-34000</c:v>
                </c:pt>
                <c:pt idx="73">
                  <c:v>-33500</c:v>
                </c:pt>
                <c:pt idx="74">
                  <c:v>-33000</c:v>
                </c:pt>
                <c:pt idx="75">
                  <c:v>-32500</c:v>
                </c:pt>
                <c:pt idx="76">
                  <c:v>-32000</c:v>
                </c:pt>
                <c:pt idx="77">
                  <c:v>-31500</c:v>
                </c:pt>
                <c:pt idx="78">
                  <c:v>-31000</c:v>
                </c:pt>
                <c:pt idx="79">
                  <c:v>-30500</c:v>
                </c:pt>
                <c:pt idx="80">
                  <c:v>-30000</c:v>
                </c:pt>
                <c:pt idx="81">
                  <c:v>-29500</c:v>
                </c:pt>
                <c:pt idx="82">
                  <c:v>-29000</c:v>
                </c:pt>
                <c:pt idx="83">
                  <c:v>-28500</c:v>
                </c:pt>
                <c:pt idx="84">
                  <c:v>-28000</c:v>
                </c:pt>
                <c:pt idx="85">
                  <c:v>-27500</c:v>
                </c:pt>
                <c:pt idx="86">
                  <c:v>-27000</c:v>
                </c:pt>
                <c:pt idx="87">
                  <c:v>-26500</c:v>
                </c:pt>
                <c:pt idx="88">
                  <c:v>-26000</c:v>
                </c:pt>
                <c:pt idx="89">
                  <c:v>-25500</c:v>
                </c:pt>
                <c:pt idx="90">
                  <c:v>-25000</c:v>
                </c:pt>
                <c:pt idx="91">
                  <c:v>-24500</c:v>
                </c:pt>
                <c:pt idx="92">
                  <c:v>-24000</c:v>
                </c:pt>
                <c:pt idx="93">
                  <c:v>-23500</c:v>
                </c:pt>
                <c:pt idx="94">
                  <c:v>-23000</c:v>
                </c:pt>
                <c:pt idx="95">
                  <c:v>-22500</c:v>
                </c:pt>
                <c:pt idx="96">
                  <c:v>-22000</c:v>
                </c:pt>
                <c:pt idx="97">
                  <c:v>-21500</c:v>
                </c:pt>
                <c:pt idx="98">
                  <c:v>-21000</c:v>
                </c:pt>
                <c:pt idx="99">
                  <c:v>-20500</c:v>
                </c:pt>
                <c:pt idx="100">
                  <c:v>-20000</c:v>
                </c:pt>
                <c:pt idx="101">
                  <c:v>-19500</c:v>
                </c:pt>
                <c:pt idx="102">
                  <c:v>-19000</c:v>
                </c:pt>
                <c:pt idx="103">
                  <c:v>-18500</c:v>
                </c:pt>
                <c:pt idx="104">
                  <c:v>-18000</c:v>
                </c:pt>
                <c:pt idx="105">
                  <c:v>-17500</c:v>
                </c:pt>
                <c:pt idx="106">
                  <c:v>-17000</c:v>
                </c:pt>
                <c:pt idx="107">
                  <c:v>-16500</c:v>
                </c:pt>
                <c:pt idx="108">
                  <c:v>-16000</c:v>
                </c:pt>
                <c:pt idx="109">
                  <c:v>-15500</c:v>
                </c:pt>
                <c:pt idx="110">
                  <c:v>-15000</c:v>
                </c:pt>
                <c:pt idx="111">
                  <c:v>-14500</c:v>
                </c:pt>
                <c:pt idx="112">
                  <c:v>-14000</c:v>
                </c:pt>
                <c:pt idx="113">
                  <c:v>-13500</c:v>
                </c:pt>
                <c:pt idx="114">
                  <c:v>-13000</c:v>
                </c:pt>
                <c:pt idx="115">
                  <c:v>-12500</c:v>
                </c:pt>
                <c:pt idx="116">
                  <c:v>-12000</c:v>
                </c:pt>
                <c:pt idx="117">
                  <c:v>-11500</c:v>
                </c:pt>
                <c:pt idx="118">
                  <c:v>-11000</c:v>
                </c:pt>
                <c:pt idx="119">
                  <c:v>-10500</c:v>
                </c:pt>
                <c:pt idx="120">
                  <c:v>-10000</c:v>
                </c:pt>
                <c:pt idx="121">
                  <c:v>-9500</c:v>
                </c:pt>
                <c:pt idx="122">
                  <c:v>-9000</c:v>
                </c:pt>
                <c:pt idx="123">
                  <c:v>-8500</c:v>
                </c:pt>
                <c:pt idx="124">
                  <c:v>-8000</c:v>
                </c:pt>
                <c:pt idx="125">
                  <c:v>-7500</c:v>
                </c:pt>
                <c:pt idx="126">
                  <c:v>-7000</c:v>
                </c:pt>
                <c:pt idx="127">
                  <c:v>-6500</c:v>
                </c:pt>
                <c:pt idx="128">
                  <c:v>-6000</c:v>
                </c:pt>
                <c:pt idx="129">
                  <c:v>-5500</c:v>
                </c:pt>
                <c:pt idx="130">
                  <c:v>-5000</c:v>
                </c:pt>
                <c:pt idx="131">
                  <c:v>-4500</c:v>
                </c:pt>
                <c:pt idx="132">
                  <c:v>-4000</c:v>
                </c:pt>
                <c:pt idx="133">
                  <c:v>-3500</c:v>
                </c:pt>
                <c:pt idx="134">
                  <c:v>-3000</c:v>
                </c:pt>
                <c:pt idx="135">
                  <c:v>-2500</c:v>
                </c:pt>
                <c:pt idx="136">
                  <c:v>-2000</c:v>
                </c:pt>
                <c:pt idx="137">
                  <c:v>-1500</c:v>
                </c:pt>
                <c:pt idx="138">
                  <c:v>-1000</c:v>
                </c:pt>
                <c:pt idx="139">
                  <c:v>-500</c:v>
                </c:pt>
                <c:pt idx="140">
                  <c:v>0</c:v>
                </c:pt>
                <c:pt idx="141">
                  <c:v>500</c:v>
                </c:pt>
                <c:pt idx="142">
                  <c:v>1000</c:v>
                </c:pt>
                <c:pt idx="143">
                  <c:v>1500</c:v>
                </c:pt>
                <c:pt idx="144">
                  <c:v>2000</c:v>
                </c:pt>
                <c:pt idx="145">
                  <c:v>2500</c:v>
                </c:pt>
                <c:pt idx="146">
                  <c:v>3000</c:v>
                </c:pt>
                <c:pt idx="147">
                  <c:v>3500</c:v>
                </c:pt>
                <c:pt idx="148">
                  <c:v>4000</c:v>
                </c:pt>
                <c:pt idx="149">
                  <c:v>4500</c:v>
                </c:pt>
                <c:pt idx="150">
                  <c:v>5000</c:v>
                </c:pt>
                <c:pt idx="151">
                  <c:v>5500</c:v>
                </c:pt>
                <c:pt idx="152">
                  <c:v>6000</c:v>
                </c:pt>
                <c:pt idx="153">
                  <c:v>6500</c:v>
                </c:pt>
                <c:pt idx="154">
                  <c:v>7000</c:v>
                </c:pt>
                <c:pt idx="155">
                  <c:v>7500</c:v>
                </c:pt>
                <c:pt idx="156">
                  <c:v>8000</c:v>
                </c:pt>
                <c:pt idx="157">
                  <c:v>8500</c:v>
                </c:pt>
                <c:pt idx="158">
                  <c:v>9000</c:v>
                </c:pt>
                <c:pt idx="159">
                  <c:v>9500</c:v>
                </c:pt>
                <c:pt idx="160">
                  <c:v>10000</c:v>
                </c:pt>
                <c:pt idx="161">
                  <c:v>10500</c:v>
                </c:pt>
                <c:pt idx="162">
                  <c:v>11000</c:v>
                </c:pt>
                <c:pt idx="163">
                  <c:v>11500</c:v>
                </c:pt>
                <c:pt idx="164">
                  <c:v>12000</c:v>
                </c:pt>
                <c:pt idx="165">
                  <c:v>12500</c:v>
                </c:pt>
                <c:pt idx="166">
                  <c:v>13000</c:v>
                </c:pt>
                <c:pt idx="167">
                  <c:v>13500</c:v>
                </c:pt>
                <c:pt idx="168">
                  <c:v>14000</c:v>
                </c:pt>
                <c:pt idx="169">
                  <c:v>14500</c:v>
                </c:pt>
                <c:pt idx="170">
                  <c:v>15000</c:v>
                </c:pt>
                <c:pt idx="171">
                  <c:v>15500</c:v>
                </c:pt>
                <c:pt idx="172">
                  <c:v>16000</c:v>
                </c:pt>
                <c:pt idx="173">
                  <c:v>16500</c:v>
                </c:pt>
                <c:pt idx="174">
                  <c:v>17000</c:v>
                </c:pt>
                <c:pt idx="175">
                  <c:v>17500</c:v>
                </c:pt>
                <c:pt idx="176">
                  <c:v>18000</c:v>
                </c:pt>
                <c:pt idx="177">
                  <c:v>18500</c:v>
                </c:pt>
                <c:pt idx="178">
                  <c:v>19000</c:v>
                </c:pt>
                <c:pt idx="179">
                  <c:v>19500</c:v>
                </c:pt>
                <c:pt idx="180">
                  <c:v>20000</c:v>
                </c:pt>
                <c:pt idx="181">
                  <c:v>20500</c:v>
                </c:pt>
                <c:pt idx="182">
                  <c:v>21000</c:v>
                </c:pt>
                <c:pt idx="183">
                  <c:v>21500</c:v>
                </c:pt>
                <c:pt idx="184">
                  <c:v>22000</c:v>
                </c:pt>
                <c:pt idx="185">
                  <c:v>22500</c:v>
                </c:pt>
                <c:pt idx="186">
                  <c:v>23000</c:v>
                </c:pt>
                <c:pt idx="187">
                  <c:v>23500</c:v>
                </c:pt>
                <c:pt idx="188">
                  <c:v>24000</c:v>
                </c:pt>
                <c:pt idx="189">
                  <c:v>24500</c:v>
                </c:pt>
                <c:pt idx="190">
                  <c:v>25000</c:v>
                </c:pt>
                <c:pt idx="191">
                  <c:v>25500</c:v>
                </c:pt>
                <c:pt idx="192">
                  <c:v>26000</c:v>
                </c:pt>
                <c:pt idx="193">
                  <c:v>26500</c:v>
                </c:pt>
                <c:pt idx="194">
                  <c:v>27000</c:v>
                </c:pt>
                <c:pt idx="195">
                  <c:v>27500</c:v>
                </c:pt>
                <c:pt idx="196">
                  <c:v>28000</c:v>
                </c:pt>
                <c:pt idx="197">
                  <c:v>28500</c:v>
                </c:pt>
                <c:pt idx="198">
                  <c:v>29000</c:v>
                </c:pt>
                <c:pt idx="199">
                  <c:v>29500</c:v>
                </c:pt>
              </c:numCache>
            </c:numRef>
          </c:xVal>
          <c:yVal>
            <c:numRef>
              <c:f>'Active 2'!$CL$2:$CL$201</c:f>
              <c:numCache>
                <c:formatCode>General</c:formatCode>
                <c:ptCount val="2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424-4176-9445-E73BF2FE1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0086808"/>
        <c:axId val="1"/>
      </c:scatterChart>
      <c:valAx>
        <c:axId val="260086808"/>
        <c:scaling>
          <c:orientation val="minMax"/>
          <c:max val="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4052757793764985"/>
              <c:y val="0.927085793963254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991408448044713E-2"/>
              <c:y val="0.383334426946631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008680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705035971223022"/>
          <c:y val="0.88021052055992999"/>
          <c:w val="0.71223021582733814"/>
          <c:h val="5.20833333333333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95250</xdr:colOff>
      <xdr:row>43</xdr:row>
      <xdr:rowOff>0</xdr:rowOff>
    </xdr:from>
    <xdr:to>
      <xdr:col>29</xdr:col>
      <xdr:colOff>180975</xdr:colOff>
      <xdr:row>64</xdr:row>
      <xdr:rowOff>85725</xdr:rowOff>
    </xdr:to>
    <xdr:graphicFrame macro="">
      <xdr:nvGraphicFramePr>
        <xdr:cNvPr id="1042" name="Chart 1">
          <a:extLst>
            <a:ext uri="{FF2B5EF4-FFF2-40B4-BE49-F238E27FC236}">
              <a16:creationId xmlns:a16="http://schemas.microsoft.com/office/drawing/2014/main" id="{496F7569-20A1-3A07-1036-73C10C7F6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161925</xdr:colOff>
      <xdr:row>0</xdr:row>
      <xdr:rowOff>47625</xdr:rowOff>
    </xdr:from>
    <xdr:to>
      <xdr:col>25</xdr:col>
      <xdr:colOff>533400</xdr:colOff>
      <xdr:row>18</xdr:row>
      <xdr:rowOff>142875</xdr:rowOff>
    </xdr:to>
    <xdr:graphicFrame macro="">
      <xdr:nvGraphicFramePr>
        <xdr:cNvPr id="1043" name="Chart 2">
          <a:extLst>
            <a:ext uri="{FF2B5EF4-FFF2-40B4-BE49-F238E27FC236}">
              <a16:creationId xmlns:a16="http://schemas.microsoft.com/office/drawing/2014/main" id="{FE76511B-C9B9-2A64-D858-F1F50CEF7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114300</xdr:colOff>
      <xdr:row>0</xdr:row>
      <xdr:rowOff>76200</xdr:rowOff>
    </xdr:from>
    <xdr:to>
      <xdr:col>16</xdr:col>
      <xdr:colOff>647700</xdr:colOff>
      <xdr:row>19</xdr:row>
      <xdr:rowOff>19050</xdr:rowOff>
    </xdr:to>
    <xdr:graphicFrame macro="">
      <xdr:nvGraphicFramePr>
        <xdr:cNvPr id="1046" name="Chart 7">
          <a:extLst>
            <a:ext uri="{FF2B5EF4-FFF2-40B4-BE49-F238E27FC236}">
              <a16:creationId xmlns:a16="http://schemas.microsoft.com/office/drawing/2014/main" id="{91FA3185-2E34-7FAC-50D0-6CC0E23A7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85725</xdr:rowOff>
    </xdr:from>
    <xdr:to>
      <xdr:col>7</xdr:col>
      <xdr:colOff>342900</xdr:colOff>
      <xdr:row>19</xdr:row>
      <xdr:rowOff>47625</xdr:rowOff>
    </xdr:to>
    <xdr:graphicFrame macro="">
      <xdr:nvGraphicFramePr>
        <xdr:cNvPr id="2" name="Chart 6">
          <a:extLst>
            <a:ext uri="{FF2B5EF4-FFF2-40B4-BE49-F238E27FC236}">
              <a16:creationId xmlns:a16="http://schemas.microsoft.com/office/drawing/2014/main" id="{3EEA1704-713C-A6C0-C397-72A9E419C7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20</xdr:row>
      <xdr:rowOff>114300</xdr:rowOff>
    </xdr:from>
    <xdr:to>
      <xdr:col>10</xdr:col>
      <xdr:colOff>504825</xdr:colOff>
      <xdr:row>40</xdr:row>
      <xdr:rowOff>152400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FA28B245-63F2-7D01-F448-2EB89CAA09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133350</xdr:colOff>
      <xdr:row>0</xdr:row>
      <xdr:rowOff>0</xdr:rowOff>
    </xdr:from>
    <xdr:to>
      <xdr:col>17</xdr:col>
      <xdr:colOff>485775</xdr:colOff>
      <xdr:row>18</xdr:row>
      <xdr:rowOff>104775</xdr:rowOff>
    </xdr:to>
    <xdr:graphicFrame macro="">
      <xdr:nvGraphicFramePr>
        <xdr:cNvPr id="59408" name="Chart 5">
          <a:extLst>
            <a:ext uri="{FF2B5EF4-FFF2-40B4-BE49-F238E27FC236}">
              <a16:creationId xmlns:a16="http://schemas.microsoft.com/office/drawing/2014/main" id="{9598D9EA-1CCA-A8F2-A478-BE5FA75E1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609600</xdr:colOff>
      <xdr:row>0</xdr:row>
      <xdr:rowOff>38100</xdr:rowOff>
    </xdr:from>
    <xdr:to>
      <xdr:col>25</xdr:col>
      <xdr:colOff>361950</xdr:colOff>
      <xdr:row>18</xdr:row>
      <xdr:rowOff>152400</xdr:rowOff>
    </xdr:to>
    <xdr:graphicFrame macro="">
      <xdr:nvGraphicFramePr>
        <xdr:cNvPr id="59409" name="Chart 7">
          <a:extLst>
            <a:ext uri="{FF2B5EF4-FFF2-40B4-BE49-F238E27FC236}">
              <a16:creationId xmlns:a16="http://schemas.microsoft.com/office/drawing/2014/main" id="{1241A11C-22EA-917E-2C42-A315311E41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38100</xdr:rowOff>
    </xdr:from>
    <xdr:to>
      <xdr:col>11</xdr:col>
      <xdr:colOff>19050</xdr:colOff>
      <xdr:row>19</xdr:row>
      <xdr:rowOff>95250</xdr:rowOff>
    </xdr:to>
    <xdr:graphicFrame macro="">
      <xdr:nvGraphicFramePr>
        <xdr:cNvPr id="2" name="Chart 11">
          <a:extLst>
            <a:ext uri="{FF2B5EF4-FFF2-40B4-BE49-F238E27FC236}">
              <a16:creationId xmlns:a16="http://schemas.microsoft.com/office/drawing/2014/main" id="{5AD40EDF-9847-998B-B170-235599189B1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20</xdr:row>
      <xdr:rowOff>0</xdr:rowOff>
    </xdr:from>
    <xdr:to>
      <xdr:col>10</xdr:col>
      <xdr:colOff>542925</xdr:colOff>
      <xdr:row>39</xdr:row>
      <xdr:rowOff>57150</xdr:rowOff>
    </xdr:to>
    <xdr:graphicFrame macro="">
      <xdr:nvGraphicFramePr>
        <xdr:cNvPr id="3" name="Chart 10">
          <a:extLst>
            <a:ext uri="{FF2B5EF4-FFF2-40B4-BE49-F238E27FC236}">
              <a16:creationId xmlns:a16="http://schemas.microsoft.com/office/drawing/2014/main" id="{E4B2F89E-6250-1BB3-72C3-2B1BEDC8F5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cdsbib.u-strasbg.fr/cgi-bin/cdsbib?1990RMxAA..21..381G" TargetMode="External"/><Relationship Id="rId13" Type="http://schemas.openxmlformats.org/officeDocument/2006/relationships/hyperlink" Target="http://cdsbib.u-strasbg.fr/cgi-bin/cdsbib?1990RMxAA..21..381G" TargetMode="External"/><Relationship Id="rId18" Type="http://schemas.openxmlformats.org/officeDocument/2006/relationships/hyperlink" Target="http://cdsbib.u-strasbg.fr/cgi-bin/cdsbib?1990RMxAA..21..381G" TargetMode="External"/><Relationship Id="rId26" Type="http://schemas.openxmlformats.org/officeDocument/2006/relationships/hyperlink" Target="http://cdsbib.u-strasbg.fr/cgi-bin/cdsbib?1990RMxAA..21..381G" TargetMode="External"/><Relationship Id="rId39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://cdsbib.u-strasbg.fr/cgi-bin/cdsbib?1990RMxAA..21..381G" TargetMode="External"/><Relationship Id="rId21" Type="http://schemas.openxmlformats.org/officeDocument/2006/relationships/hyperlink" Target="http://vsolj.cetus-net.org/bulletin.html" TargetMode="External"/><Relationship Id="rId34" Type="http://schemas.openxmlformats.org/officeDocument/2006/relationships/hyperlink" Target="http://vsolj.cetus-net.org/bulletin.html" TargetMode="External"/><Relationship Id="rId42" Type="http://schemas.openxmlformats.org/officeDocument/2006/relationships/drawing" Target="../drawings/drawing1.xml"/><Relationship Id="rId7" Type="http://schemas.openxmlformats.org/officeDocument/2006/relationships/hyperlink" Target="http://vsolj.cetus-net.org/bulletin.html" TargetMode="External"/><Relationship Id="rId12" Type="http://schemas.openxmlformats.org/officeDocument/2006/relationships/hyperlink" Target="http://vsolj.cetus-net.org/bulletin.html" TargetMode="External"/><Relationship Id="rId17" Type="http://schemas.openxmlformats.org/officeDocument/2006/relationships/hyperlink" Target="http://vsolj.cetus-net.org/bulletin.html" TargetMode="External"/><Relationship Id="rId25" Type="http://schemas.openxmlformats.org/officeDocument/2006/relationships/hyperlink" Target="https://www.aavso.org/ejaavso" TargetMode="External"/><Relationship Id="rId33" Type="http://schemas.openxmlformats.org/officeDocument/2006/relationships/hyperlink" Target="http://vsolj.cetus-net.org/bulletin.html" TargetMode="External"/><Relationship Id="rId38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s://www.aavso.org/ejaavso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29" Type="http://schemas.openxmlformats.org/officeDocument/2006/relationships/hyperlink" Target="http://cdsbib.u-strasbg.fr/cgi-bin/cdsbib?1990RMxAA..21..381G" TargetMode="External"/><Relationship Id="rId41" Type="http://schemas.openxmlformats.org/officeDocument/2006/relationships/printerSettings" Target="../printerSettings/printerSettings1.bin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s://www.aavso.org/ejaavso" TargetMode="External"/><Relationship Id="rId24" Type="http://schemas.openxmlformats.org/officeDocument/2006/relationships/hyperlink" Target="http://cdsbib.u-strasbg.fr/cgi-bin/cdsbib?1990RMxAA..21..381G" TargetMode="External"/><Relationship Id="rId32" Type="http://schemas.openxmlformats.org/officeDocument/2006/relationships/hyperlink" Target="http://cdsbib.u-strasbg.fr/cgi-bin/cdsbib?1990RMxAA..21..381G" TargetMode="External"/><Relationship Id="rId37" Type="http://schemas.openxmlformats.org/officeDocument/2006/relationships/hyperlink" Target="http://cdsbib.u-strasbg.fr/cgi-bin/cdsbib?1990RMxAA..21..381G" TargetMode="External"/><Relationship Id="rId40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://cdsbib.u-strasbg.fr/cgi-bin/cdsbib?1990RMxAA..21..381G" TargetMode="External"/><Relationship Id="rId15" Type="http://schemas.openxmlformats.org/officeDocument/2006/relationships/hyperlink" Target="http://cdsbib.u-strasbg.fr/cgi-bin/cdsbib?1990RMxAA..21..381G" TargetMode="External"/><Relationship Id="rId23" Type="http://schemas.openxmlformats.org/officeDocument/2006/relationships/hyperlink" Target="http://vsolj.cetus-net.org/bulletin.html" TargetMode="External"/><Relationship Id="rId28" Type="http://schemas.openxmlformats.org/officeDocument/2006/relationships/hyperlink" Target="http://cdsbib.u-strasbg.fr/cgi-bin/cdsbib?1990RMxAA..21..381G" TargetMode="External"/><Relationship Id="rId36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cdsbib.u-strasbg.fr/cgi-bin/cdsbib?1990RMxAA..21..381G" TargetMode="External"/><Relationship Id="rId31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://cdsbib.u-strasbg.fr/cgi-bin/cdsbib?1990RMxAA..21..381G" TargetMode="External"/><Relationship Id="rId22" Type="http://schemas.openxmlformats.org/officeDocument/2006/relationships/hyperlink" Target="https://www.aavso.org/ejaavso" TargetMode="External"/><Relationship Id="rId27" Type="http://schemas.openxmlformats.org/officeDocument/2006/relationships/hyperlink" Target="http://cdsbib.u-strasbg.fr/cgi-bin/cdsbib?1990RMxAA..21..381G" TargetMode="External"/><Relationship Id="rId30" Type="http://schemas.openxmlformats.org/officeDocument/2006/relationships/hyperlink" Target="http://cdsbib.u-strasbg.fr/cgi-bin/cdsbib?1990RMxAA..21..381G" TargetMode="External"/><Relationship Id="rId35" Type="http://schemas.openxmlformats.org/officeDocument/2006/relationships/hyperlink" Target="http://cdsbib.u-strasbg.fr/cgi-bin/cdsbib?1990RMxAA..21..381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avso.org/ejaavso" TargetMode="External"/><Relationship Id="rId13" Type="http://schemas.openxmlformats.org/officeDocument/2006/relationships/printerSettings" Target="../printerSettings/printerSettings2.bin"/><Relationship Id="rId3" Type="http://schemas.openxmlformats.org/officeDocument/2006/relationships/hyperlink" Target="http://vsolj.cetus-net.org/bulletin.html" TargetMode="External"/><Relationship Id="rId7" Type="http://schemas.openxmlformats.org/officeDocument/2006/relationships/hyperlink" Target="http://vsolj.cetus-net.org/bulletin.html" TargetMode="External"/><Relationship Id="rId12" Type="http://schemas.openxmlformats.org/officeDocument/2006/relationships/hyperlink" Target="http://vsolj.cetus-net.org/bulletin.html" TargetMode="External"/><Relationship Id="rId2" Type="http://schemas.openxmlformats.org/officeDocument/2006/relationships/hyperlink" Target="https://www.aavso.org/ejaavso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vsolj.cetus-net.org/bulletin.html" TargetMode="External"/><Relationship Id="rId11" Type="http://schemas.openxmlformats.org/officeDocument/2006/relationships/hyperlink" Target="http://vsolj.cetus-net.org/bulletin.html" TargetMode="External"/><Relationship Id="rId5" Type="http://schemas.openxmlformats.org/officeDocument/2006/relationships/hyperlink" Target="http://vsolj.cetus-net.org/bulletin.html" TargetMode="External"/><Relationship Id="rId10" Type="http://schemas.openxmlformats.org/officeDocument/2006/relationships/hyperlink" Target="https://www.aavso.org/ejaavso" TargetMode="External"/><Relationship Id="rId4" Type="http://schemas.openxmlformats.org/officeDocument/2006/relationships/hyperlink" Target="https://www.aavso.org/ejaavso" TargetMode="External"/><Relationship Id="rId9" Type="http://schemas.openxmlformats.org/officeDocument/2006/relationships/hyperlink" Target="http://vsolj.cetus-net.org/bulletin.html" TargetMode="External"/><Relationship Id="rId1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konkoly.hu/cgi-bin/IBVS?1673" TargetMode="External"/><Relationship Id="rId299" Type="http://schemas.openxmlformats.org/officeDocument/2006/relationships/hyperlink" Target="http://www.konkoly.hu/cgi-bin/IBVS?5898" TargetMode="External"/><Relationship Id="rId303" Type="http://schemas.openxmlformats.org/officeDocument/2006/relationships/hyperlink" Target="http://www.konkoly.hu/cgi-bin/IBVS?5898" TargetMode="External"/><Relationship Id="rId21" Type="http://schemas.openxmlformats.org/officeDocument/2006/relationships/hyperlink" Target="http://www.bav-astro.de/sfs/BAVM_link.php?BAVMnr=8" TargetMode="External"/><Relationship Id="rId42" Type="http://schemas.openxmlformats.org/officeDocument/2006/relationships/hyperlink" Target="http://www.bav-astro.de/sfs/BAVM_link.php?BAVMnr=12" TargetMode="External"/><Relationship Id="rId63" Type="http://schemas.openxmlformats.org/officeDocument/2006/relationships/hyperlink" Target="http://www.konkoly.hu/cgi-bin/IBVS?1673" TargetMode="External"/><Relationship Id="rId84" Type="http://schemas.openxmlformats.org/officeDocument/2006/relationships/hyperlink" Target="http://www.bav-astro.de/sfs/BAVM_link.php?BAVMnr=23" TargetMode="External"/><Relationship Id="rId138" Type="http://schemas.openxmlformats.org/officeDocument/2006/relationships/hyperlink" Target="http://www.bav-astro.de/sfs/BAVM_link.php?BAVMnr=38" TargetMode="External"/><Relationship Id="rId159" Type="http://schemas.openxmlformats.org/officeDocument/2006/relationships/hyperlink" Target="http://www.konkoly.hu/cgi-bin/IBVS?4713" TargetMode="External"/><Relationship Id="rId170" Type="http://schemas.openxmlformats.org/officeDocument/2006/relationships/hyperlink" Target="http://www.konkoly.hu/cgi-bin/IBVS?4713" TargetMode="External"/><Relationship Id="rId191" Type="http://schemas.openxmlformats.org/officeDocument/2006/relationships/hyperlink" Target="http://www.konkoly.hu/cgi-bin/IBVS?5143" TargetMode="External"/><Relationship Id="rId205" Type="http://schemas.openxmlformats.org/officeDocument/2006/relationships/hyperlink" Target="http://www.konkoly.hu/cgi-bin/IBVS?4340" TargetMode="External"/><Relationship Id="rId226" Type="http://schemas.openxmlformats.org/officeDocument/2006/relationships/hyperlink" Target="http://www.konkoly.hu/cgi-bin/IBVS?4633" TargetMode="External"/><Relationship Id="rId247" Type="http://schemas.openxmlformats.org/officeDocument/2006/relationships/hyperlink" Target="http://www.konkoly.hu/cgi-bin/IBVS?5206" TargetMode="External"/><Relationship Id="rId107" Type="http://schemas.openxmlformats.org/officeDocument/2006/relationships/hyperlink" Target="http://www.konkoly.hu/cgi-bin/IBVS?647" TargetMode="External"/><Relationship Id="rId268" Type="http://schemas.openxmlformats.org/officeDocument/2006/relationships/hyperlink" Target="http://www.konkoly.hu/cgi-bin/IBVS?5579" TargetMode="External"/><Relationship Id="rId289" Type="http://schemas.openxmlformats.org/officeDocument/2006/relationships/hyperlink" Target="http://www.konkoly.hu/cgi-bin/IBVS?5835" TargetMode="External"/><Relationship Id="rId11" Type="http://schemas.openxmlformats.org/officeDocument/2006/relationships/hyperlink" Target="http://www.bav-astro.de/sfs/BAVM_link.php?BAVMnr=8" TargetMode="External"/><Relationship Id="rId32" Type="http://schemas.openxmlformats.org/officeDocument/2006/relationships/hyperlink" Target="http://www.konkoly.hu/cgi-bin/IBVS?1673" TargetMode="External"/><Relationship Id="rId53" Type="http://schemas.openxmlformats.org/officeDocument/2006/relationships/hyperlink" Target="http://www.bav-astro.de/sfs/BAVM_link.php?BAVMnr=15" TargetMode="External"/><Relationship Id="rId74" Type="http://schemas.openxmlformats.org/officeDocument/2006/relationships/hyperlink" Target="http://www.bav-astro.de/sfs/BAVM_link.php?BAVMnr=18" TargetMode="External"/><Relationship Id="rId128" Type="http://schemas.openxmlformats.org/officeDocument/2006/relationships/hyperlink" Target="http://www.bav-astro.de/sfs/BAVM_link.php?BAVMnr=29" TargetMode="External"/><Relationship Id="rId149" Type="http://schemas.openxmlformats.org/officeDocument/2006/relationships/hyperlink" Target="http://www.konkoly.hu/cgi-bin/IBVS?4713" TargetMode="External"/><Relationship Id="rId314" Type="http://schemas.openxmlformats.org/officeDocument/2006/relationships/hyperlink" Target="http://www.bav-astro.de/sfs/BAVM_link.php?BAVMnr=209" TargetMode="External"/><Relationship Id="rId5" Type="http://schemas.openxmlformats.org/officeDocument/2006/relationships/hyperlink" Target="http://www.bav-astro.de/sfs/BAVM_link.php?BAVMnr=8" TargetMode="External"/><Relationship Id="rId95" Type="http://schemas.openxmlformats.org/officeDocument/2006/relationships/hyperlink" Target="http://www.bav-astro.de/sfs/BAVM_link.php?BAVMnr=26" TargetMode="External"/><Relationship Id="rId160" Type="http://schemas.openxmlformats.org/officeDocument/2006/relationships/hyperlink" Target="http://www.konkoly.hu/cgi-bin/IBVS?4713" TargetMode="External"/><Relationship Id="rId181" Type="http://schemas.openxmlformats.org/officeDocument/2006/relationships/hyperlink" Target="http://www.bav-astro.de/sfs/BAVM_link.php?BAVMnr=59" TargetMode="External"/><Relationship Id="rId216" Type="http://schemas.openxmlformats.org/officeDocument/2006/relationships/hyperlink" Target="http://var.astro.cz/oejv/issues/oejv0060.pdf" TargetMode="External"/><Relationship Id="rId237" Type="http://schemas.openxmlformats.org/officeDocument/2006/relationships/hyperlink" Target="http://www.bav-astro.de/sfs/BAVM_link.php?BAVMnr=131" TargetMode="External"/><Relationship Id="rId258" Type="http://schemas.openxmlformats.org/officeDocument/2006/relationships/hyperlink" Target="http://www.konkoly.hu/cgi-bin/IBVS?5313" TargetMode="External"/><Relationship Id="rId279" Type="http://schemas.openxmlformats.org/officeDocument/2006/relationships/hyperlink" Target="http://var.astro.cz/oejv/issues/oejv0074.pdf" TargetMode="External"/><Relationship Id="rId22" Type="http://schemas.openxmlformats.org/officeDocument/2006/relationships/hyperlink" Target="http://www.bav-astro.de/sfs/BAVM_link.php?BAVMnr=8" TargetMode="External"/><Relationship Id="rId43" Type="http://schemas.openxmlformats.org/officeDocument/2006/relationships/hyperlink" Target="http://www.bav-astro.de/sfs/BAVM_link.php?BAVMnr=12" TargetMode="External"/><Relationship Id="rId64" Type="http://schemas.openxmlformats.org/officeDocument/2006/relationships/hyperlink" Target="http://www.konkoly.hu/cgi-bin/IBVS?1673" TargetMode="External"/><Relationship Id="rId118" Type="http://schemas.openxmlformats.org/officeDocument/2006/relationships/hyperlink" Target="http://www.konkoly.hu/cgi-bin/IBVS?1673" TargetMode="External"/><Relationship Id="rId139" Type="http://schemas.openxmlformats.org/officeDocument/2006/relationships/hyperlink" Target="http://www.bav-astro.de/sfs/BAVM_link.php?BAVMnr=36" TargetMode="External"/><Relationship Id="rId290" Type="http://schemas.openxmlformats.org/officeDocument/2006/relationships/hyperlink" Target="http://www.konkoly.hu/cgi-bin/IBVS?5801" TargetMode="External"/><Relationship Id="rId304" Type="http://schemas.openxmlformats.org/officeDocument/2006/relationships/hyperlink" Target="http://www.konkoly.hu/cgi-bin/IBVS?5887" TargetMode="External"/><Relationship Id="rId85" Type="http://schemas.openxmlformats.org/officeDocument/2006/relationships/hyperlink" Target="http://www.konkoly.hu/cgi-bin/IBVS?951" TargetMode="External"/><Relationship Id="rId150" Type="http://schemas.openxmlformats.org/officeDocument/2006/relationships/hyperlink" Target="http://www.konkoly.hu/cgi-bin/IBVS?4713" TargetMode="External"/><Relationship Id="rId171" Type="http://schemas.openxmlformats.org/officeDocument/2006/relationships/hyperlink" Target="http://www.konkoly.hu/cgi-bin/IBVS?4713" TargetMode="External"/><Relationship Id="rId192" Type="http://schemas.openxmlformats.org/officeDocument/2006/relationships/hyperlink" Target="http://www.konkoly.hu/cgi-bin/IBVS?5143" TargetMode="External"/><Relationship Id="rId206" Type="http://schemas.openxmlformats.org/officeDocument/2006/relationships/hyperlink" Target="http://var.astro.cz/oejv/issues/oejv0060.pdf" TargetMode="External"/><Relationship Id="rId227" Type="http://schemas.openxmlformats.org/officeDocument/2006/relationships/hyperlink" Target="http://www.konkoly.hu/cgi-bin/IBVS?4633" TargetMode="External"/><Relationship Id="rId248" Type="http://schemas.openxmlformats.org/officeDocument/2006/relationships/hyperlink" Target="http://www.konkoly.hu/cgi-bin/IBVS?5206" TargetMode="External"/><Relationship Id="rId269" Type="http://schemas.openxmlformats.org/officeDocument/2006/relationships/hyperlink" Target="http://var.astro.cz/oejv/issues/oejv0074.pdf" TargetMode="External"/><Relationship Id="rId12" Type="http://schemas.openxmlformats.org/officeDocument/2006/relationships/hyperlink" Target="http://www.bav-astro.de/sfs/BAVM_link.php?BAVMnr=10" TargetMode="External"/><Relationship Id="rId33" Type="http://schemas.openxmlformats.org/officeDocument/2006/relationships/hyperlink" Target="http://www.konkoly.hu/cgi-bin/IBVS?1673" TargetMode="External"/><Relationship Id="rId108" Type="http://schemas.openxmlformats.org/officeDocument/2006/relationships/hyperlink" Target="http://www.konkoly.hu/cgi-bin/IBVS?937" TargetMode="External"/><Relationship Id="rId129" Type="http://schemas.openxmlformats.org/officeDocument/2006/relationships/hyperlink" Target="http://www.bav-astro.de/sfs/BAVM_link.php?BAVMnr=29" TargetMode="External"/><Relationship Id="rId280" Type="http://schemas.openxmlformats.org/officeDocument/2006/relationships/hyperlink" Target="http://www.konkoly.hu/cgi-bin/IBVS?5649" TargetMode="External"/><Relationship Id="rId315" Type="http://schemas.openxmlformats.org/officeDocument/2006/relationships/hyperlink" Target="http://www.konkoly.hu/cgi-bin/IBVS?5924" TargetMode="External"/><Relationship Id="rId54" Type="http://schemas.openxmlformats.org/officeDocument/2006/relationships/hyperlink" Target="http://www.bav-astro.de/sfs/BAVM_link.php?BAVMnr=15" TargetMode="External"/><Relationship Id="rId75" Type="http://schemas.openxmlformats.org/officeDocument/2006/relationships/hyperlink" Target="http://www.bav-astro.de/sfs/BAVM_link.php?BAVMnr=18" TargetMode="External"/><Relationship Id="rId96" Type="http://schemas.openxmlformats.org/officeDocument/2006/relationships/hyperlink" Target="http://www.konkoly.hu/cgi-bin/IBVS?1673" TargetMode="External"/><Relationship Id="rId140" Type="http://schemas.openxmlformats.org/officeDocument/2006/relationships/hyperlink" Target="http://www.konkoly.hu/cgi-bin/IBVS?2677" TargetMode="External"/><Relationship Id="rId161" Type="http://schemas.openxmlformats.org/officeDocument/2006/relationships/hyperlink" Target="http://www.konkoly.hu/cgi-bin/IBVS?3078" TargetMode="External"/><Relationship Id="rId182" Type="http://schemas.openxmlformats.org/officeDocument/2006/relationships/hyperlink" Target="http://www.bav-astro.de/sfs/BAVM_link.php?BAVMnr=59" TargetMode="External"/><Relationship Id="rId217" Type="http://schemas.openxmlformats.org/officeDocument/2006/relationships/hyperlink" Target="http://www.bav-astro.de/sfs/BAVM_link.php?BAVMnr=99" TargetMode="External"/><Relationship Id="rId6" Type="http://schemas.openxmlformats.org/officeDocument/2006/relationships/hyperlink" Target="http://www.bav-astro.de/sfs/BAVM_link.php?BAVMnr=8" TargetMode="External"/><Relationship Id="rId238" Type="http://schemas.openxmlformats.org/officeDocument/2006/relationships/hyperlink" Target="http://www.konkoly.hu/cgi-bin/IBVS?4967" TargetMode="External"/><Relationship Id="rId259" Type="http://schemas.openxmlformats.org/officeDocument/2006/relationships/hyperlink" Target="http://var.astro.cz/oejv/issues/oejv0074.pdf" TargetMode="External"/><Relationship Id="rId23" Type="http://schemas.openxmlformats.org/officeDocument/2006/relationships/hyperlink" Target="http://www.bav-astro.de/sfs/BAVM_link.php?BAVMnr=10" TargetMode="External"/><Relationship Id="rId119" Type="http://schemas.openxmlformats.org/officeDocument/2006/relationships/hyperlink" Target="http://www.konkoly.hu/cgi-bin/IBVS?1053" TargetMode="External"/><Relationship Id="rId270" Type="http://schemas.openxmlformats.org/officeDocument/2006/relationships/hyperlink" Target="http://vsolj.cetus-net.org/no42.pdf" TargetMode="External"/><Relationship Id="rId291" Type="http://schemas.openxmlformats.org/officeDocument/2006/relationships/hyperlink" Target="http://www.konkoly.hu/cgi-bin/IBVS?5801" TargetMode="External"/><Relationship Id="rId305" Type="http://schemas.openxmlformats.org/officeDocument/2006/relationships/hyperlink" Target="http://www.konkoly.hu/cgi-bin/IBVS?5898" TargetMode="External"/><Relationship Id="rId44" Type="http://schemas.openxmlformats.org/officeDocument/2006/relationships/hyperlink" Target="http://www.bav-astro.de/sfs/BAVM_link.php?BAVMnr=12" TargetMode="External"/><Relationship Id="rId65" Type="http://schemas.openxmlformats.org/officeDocument/2006/relationships/hyperlink" Target="http://www.konkoly.hu/cgi-bin/IBVS?1673" TargetMode="External"/><Relationship Id="rId86" Type="http://schemas.openxmlformats.org/officeDocument/2006/relationships/hyperlink" Target="http://www.konkoly.hu/cgi-bin/IBVS?369" TargetMode="External"/><Relationship Id="rId130" Type="http://schemas.openxmlformats.org/officeDocument/2006/relationships/hyperlink" Target="http://www.bav-astro.de/sfs/BAVM_link.php?BAVMnr=29" TargetMode="External"/><Relationship Id="rId151" Type="http://schemas.openxmlformats.org/officeDocument/2006/relationships/hyperlink" Target="http://www.konkoly.hu/cgi-bin/IBVS?3078" TargetMode="External"/><Relationship Id="rId172" Type="http://schemas.openxmlformats.org/officeDocument/2006/relationships/hyperlink" Target="http://www.bav-astro.de/sfs/BAVM_link.php?BAVMnr=50" TargetMode="External"/><Relationship Id="rId193" Type="http://schemas.openxmlformats.org/officeDocument/2006/relationships/hyperlink" Target="http://www.konkoly.hu/cgi-bin/IBVS?5143" TargetMode="External"/><Relationship Id="rId207" Type="http://schemas.openxmlformats.org/officeDocument/2006/relationships/hyperlink" Target="http://var.astro.cz/oejv/issues/oejv0060.pdf" TargetMode="External"/><Relationship Id="rId228" Type="http://schemas.openxmlformats.org/officeDocument/2006/relationships/hyperlink" Target="http://www.konkoly.hu/cgi-bin/IBVS?4633" TargetMode="External"/><Relationship Id="rId249" Type="http://schemas.openxmlformats.org/officeDocument/2006/relationships/hyperlink" Target="http://www.konkoly.hu/cgi-bin/IBVS?5206" TargetMode="External"/><Relationship Id="rId13" Type="http://schemas.openxmlformats.org/officeDocument/2006/relationships/hyperlink" Target="http://www.bav-astro.de/sfs/BAVM_link.php?BAVMnr=8" TargetMode="External"/><Relationship Id="rId109" Type="http://schemas.openxmlformats.org/officeDocument/2006/relationships/hyperlink" Target="http://www.bav-astro.de/sfs/BAVM_link.php?BAVMnr=26" TargetMode="External"/><Relationship Id="rId260" Type="http://schemas.openxmlformats.org/officeDocument/2006/relationships/hyperlink" Target="http://www.konkoly.hu/cgi-bin/IBVS?5313" TargetMode="External"/><Relationship Id="rId281" Type="http://schemas.openxmlformats.org/officeDocument/2006/relationships/hyperlink" Target="http://www.konkoly.hu/cgi-bin/IBVS?5777" TargetMode="External"/><Relationship Id="rId316" Type="http://schemas.openxmlformats.org/officeDocument/2006/relationships/hyperlink" Target="http://www.konkoly.hu/cgi-bin/IBVS?5943" TargetMode="External"/><Relationship Id="rId34" Type="http://schemas.openxmlformats.org/officeDocument/2006/relationships/hyperlink" Target="http://www.bav-astro.de/sfs/BAVM_link.php?BAVMnr=12" TargetMode="External"/><Relationship Id="rId55" Type="http://schemas.openxmlformats.org/officeDocument/2006/relationships/hyperlink" Target="http://www.bav-astro.de/sfs/BAVM_link.php?BAVMnr=15" TargetMode="External"/><Relationship Id="rId76" Type="http://schemas.openxmlformats.org/officeDocument/2006/relationships/hyperlink" Target="http://www.bav-astro.de/sfs/BAVM_link.php?BAVMnr=18" TargetMode="External"/><Relationship Id="rId97" Type="http://schemas.openxmlformats.org/officeDocument/2006/relationships/hyperlink" Target="http://www.konkoly.hu/cgi-bin/IBVS?1673" TargetMode="External"/><Relationship Id="rId120" Type="http://schemas.openxmlformats.org/officeDocument/2006/relationships/hyperlink" Target="http://www.bav-astro.de/sfs/BAVM_link.php?BAVMnr=28" TargetMode="External"/><Relationship Id="rId141" Type="http://schemas.openxmlformats.org/officeDocument/2006/relationships/hyperlink" Target="http://www.konkoly.hu/cgi-bin/IBVS?2677" TargetMode="External"/><Relationship Id="rId7" Type="http://schemas.openxmlformats.org/officeDocument/2006/relationships/hyperlink" Target="http://www.bav-astro.de/sfs/BAVM_link.php?BAVMnr=8" TargetMode="External"/><Relationship Id="rId162" Type="http://schemas.openxmlformats.org/officeDocument/2006/relationships/hyperlink" Target="http://www.konkoly.hu/cgi-bin/IBVS?3078" TargetMode="External"/><Relationship Id="rId183" Type="http://schemas.openxmlformats.org/officeDocument/2006/relationships/hyperlink" Target="http://www.konkoly.hu/cgi-bin/IBVS?3615" TargetMode="External"/><Relationship Id="rId218" Type="http://schemas.openxmlformats.org/officeDocument/2006/relationships/hyperlink" Target="http://www.konkoly.hu/cgi-bin/IBVS?4670" TargetMode="External"/><Relationship Id="rId239" Type="http://schemas.openxmlformats.org/officeDocument/2006/relationships/hyperlink" Target="http://www.konkoly.hu/cgi-bin/IBVS?4967" TargetMode="External"/><Relationship Id="rId250" Type="http://schemas.openxmlformats.org/officeDocument/2006/relationships/hyperlink" Target="http://www.konkoly.hu/cgi-bin/IBVS?5206" TargetMode="External"/><Relationship Id="rId271" Type="http://schemas.openxmlformats.org/officeDocument/2006/relationships/hyperlink" Target="http://www.konkoly.hu/cgi-bin/IBVS?5579" TargetMode="External"/><Relationship Id="rId292" Type="http://schemas.openxmlformats.org/officeDocument/2006/relationships/hyperlink" Target="http://var.astro.cz/oejv/issues/oejv0074.pdf" TargetMode="External"/><Relationship Id="rId306" Type="http://schemas.openxmlformats.org/officeDocument/2006/relationships/hyperlink" Target="http://www.konkoly.hu/cgi-bin/IBVS?5887" TargetMode="External"/><Relationship Id="rId24" Type="http://schemas.openxmlformats.org/officeDocument/2006/relationships/hyperlink" Target="http://www.bav-astro.de/sfs/BAVM_link.php?BAVMnr=8" TargetMode="External"/><Relationship Id="rId45" Type="http://schemas.openxmlformats.org/officeDocument/2006/relationships/hyperlink" Target="http://www.konkoly.hu/cgi-bin/IBVS?1673" TargetMode="External"/><Relationship Id="rId66" Type="http://schemas.openxmlformats.org/officeDocument/2006/relationships/hyperlink" Target="http://www.konkoly.hu/cgi-bin/IBVS?1673" TargetMode="External"/><Relationship Id="rId87" Type="http://schemas.openxmlformats.org/officeDocument/2006/relationships/hyperlink" Target="http://www.konkoly.hu/cgi-bin/IBVS?951" TargetMode="External"/><Relationship Id="rId110" Type="http://schemas.openxmlformats.org/officeDocument/2006/relationships/hyperlink" Target="http://www.bav-astro.de/sfs/BAVM_link.php?BAVMnr=26" TargetMode="External"/><Relationship Id="rId131" Type="http://schemas.openxmlformats.org/officeDocument/2006/relationships/hyperlink" Target="http://www.konkoly.hu/cgi-bin/IBVS?1449" TargetMode="External"/><Relationship Id="rId152" Type="http://schemas.openxmlformats.org/officeDocument/2006/relationships/hyperlink" Target="http://www.konkoly.hu/cgi-bin/IBVS?3078" TargetMode="External"/><Relationship Id="rId173" Type="http://schemas.openxmlformats.org/officeDocument/2006/relationships/hyperlink" Target="http://www.konkoly.hu/cgi-bin/IBVS?4713" TargetMode="External"/><Relationship Id="rId194" Type="http://schemas.openxmlformats.org/officeDocument/2006/relationships/hyperlink" Target="http://www.konkoly.hu/cgi-bin/IBVS?5143" TargetMode="External"/><Relationship Id="rId208" Type="http://schemas.openxmlformats.org/officeDocument/2006/relationships/hyperlink" Target="http://var.astro.cz/oejv/issues/oejv0060.pdf" TargetMode="External"/><Relationship Id="rId229" Type="http://schemas.openxmlformats.org/officeDocument/2006/relationships/hyperlink" Target="http://www.konkoly.hu/cgi-bin/IBVS?4633" TargetMode="External"/><Relationship Id="rId19" Type="http://schemas.openxmlformats.org/officeDocument/2006/relationships/hyperlink" Target="http://www.bav-astro.de/sfs/BAVM_link.php?BAVMnr=8" TargetMode="External"/><Relationship Id="rId224" Type="http://schemas.openxmlformats.org/officeDocument/2006/relationships/hyperlink" Target="http://www.konkoly.hu/cgi-bin/IBVS?4555" TargetMode="External"/><Relationship Id="rId240" Type="http://schemas.openxmlformats.org/officeDocument/2006/relationships/hyperlink" Target="http://www.bav-astro.de/sfs/BAVM_link.php?BAVMnr=152" TargetMode="External"/><Relationship Id="rId245" Type="http://schemas.openxmlformats.org/officeDocument/2006/relationships/hyperlink" Target="http://www.konkoly.hu/cgi-bin/IBVS?5206" TargetMode="External"/><Relationship Id="rId261" Type="http://schemas.openxmlformats.org/officeDocument/2006/relationships/hyperlink" Target="http://www.bav-astro.de/sfs/BAVM_link.php?BAVMnr=158" TargetMode="External"/><Relationship Id="rId266" Type="http://schemas.openxmlformats.org/officeDocument/2006/relationships/hyperlink" Target="http://www.konkoly.hu/cgi-bin/IBVS?5579" TargetMode="External"/><Relationship Id="rId287" Type="http://schemas.openxmlformats.org/officeDocument/2006/relationships/hyperlink" Target="http://www.konkoly.hu/cgi-bin/IBVS?5917" TargetMode="External"/><Relationship Id="rId14" Type="http://schemas.openxmlformats.org/officeDocument/2006/relationships/hyperlink" Target="http://www.bav-astro.de/sfs/BAVM_link.php?BAVMnr=8" TargetMode="External"/><Relationship Id="rId30" Type="http://schemas.openxmlformats.org/officeDocument/2006/relationships/hyperlink" Target="http://www.bav-astro.de/sfs/BAVM_link.php?BAVMnr=10" TargetMode="External"/><Relationship Id="rId35" Type="http://schemas.openxmlformats.org/officeDocument/2006/relationships/hyperlink" Target="http://www.bav-astro.de/sfs/BAVM_link.php?BAVMnr=12" TargetMode="External"/><Relationship Id="rId56" Type="http://schemas.openxmlformats.org/officeDocument/2006/relationships/hyperlink" Target="http://www.bav-astro.de/sfs/BAVM_link.php?BAVMnr=15" TargetMode="External"/><Relationship Id="rId77" Type="http://schemas.openxmlformats.org/officeDocument/2006/relationships/hyperlink" Target="http://www.bav-astro.de/sfs/BAVM_link.php?BAVMnr=23" TargetMode="External"/><Relationship Id="rId100" Type="http://schemas.openxmlformats.org/officeDocument/2006/relationships/hyperlink" Target="http://www.bav-astro.de/sfs/BAVM_link.php?BAVMnr=25" TargetMode="External"/><Relationship Id="rId105" Type="http://schemas.openxmlformats.org/officeDocument/2006/relationships/hyperlink" Target="http://www.konkoly.hu/cgi-bin/IBVS?951" TargetMode="External"/><Relationship Id="rId126" Type="http://schemas.openxmlformats.org/officeDocument/2006/relationships/hyperlink" Target="http://www.bav-astro.de/sfs/BAVM_link.php?BAVMnr=29" TargetMode="External"/><Relationship Id="rId147" Type="http://schemas.openxmlformats.org/officeDocument/2006/relationships/hyperlink" Target="http://www.bav-astro.de/sfs/BAVM_link.php?BAVMnr=39" TargetMode="External"/><Relationship Id="rId168" Type="http://schemas.openxmlformats.org/officeDocument/2006/relationships/hyperlink" Target="http://www.bav-astro.de/sfs/BAVM_link.php?BAVMnr=50" TargetMode="External"/><Relationship Id="rId282" Type="http://schemas.openxmlformats.org/officeDocument/2006/relationships/hyperlink" Target="http://www.konkoly.hu/cgi-bin/IBVS?5754" TargetMode="External"/><Relationship Id="rId312" Type="http://schemas.openxmlformats.org/officeDocument/2006/relationships/hyperlink" Target="http://www.konkoly.hu/cgi-bin/IBVS?5898" TargetMode="External"/><Relationship Id="rId317" Type="http://schemas.openxmlformats.org/officeDocument/2006/relationships/hyperlink" Target="http://www.konkoly.hu/cgi-bin/IBVS?5943" TargetMode="External"/><Relationship Id="rId8" Type="http://schemas.openxmlformats.org/officeDocument/2006/relationships/hyperlink" Target="http://www.bav-astro.de/sfs/BAVM_link.php?BAVMnr=8" TargetMode="External"/><Relationship Id="rId51" Type="http://schemas.openxmlformats.org/officeDocument/2006/relationships/hyperlink" Target="http://www.konkoly.hu/cgi-bin/IBVS?1673" TargetMode="External"/><Relationship Id="rId72" Type="http://schemas.openxmlformats.org/officeDocument/2006/relationships/hyperlink" Target="http://www.bav-astro.de/sfs/BAVM_link.php?BAVMnr=18" TargetMode="External"/><Relationship Id="rId93" Type="http://schemas.openxmlformats.org/officeDocument/2006/relationships/hyperlink" Target="http://www.konkoly.hu/cgi-bin/IBVS?922" TargetMode="External"/><Relationship Id="rId98" Type="http://schemas.openxmlformats.org/officeDocument/2006/relationships/hyperlink" Target="http://www.konkoly.hu/cgi-bin/IBVS?530" TargetMode="External"/><Relationship Id="rId121" Type="http://schemas.openxmlformats.org/officeDocument/2006/relationships/hyperlink" Target="http://www.konkoly.hu/cgi-bin/IBVS?1163" TargetMode="External"/><Relationship Id="rId142" Type="http://schemas.openxmlformats.org/officeDocument/2006/relationships/hyperlink" Target="http://www.konkoly.hu/cgi-bin/IBVS?2545" TargetMode="External"/><Relationship Id="rId163" Type="http://schemas.openxmlformats.org/officeDocument/2006/relationships/hyperlink" Target="http://www.konkoly.hu/cgi-bin/IBVS?3078" TargetMode="External"/><Relationship Id="rId184" Type="http://schemas.openxmlformats.org/officeDocument/2006/relationships/hyperlink" Target="http://www.bav-astro.de/sfs/BAVM_link.php?BAVMnr=59" TargetMode="External"/><Relationship Id="rId189" Type="http://schemas.openxmlformats.org/officeDocument/2006/relationships/hyperlink" Target="http://www.bav-astro.de/sfs/BAVM_link.php?BAVMnr=59" TargetMode="External"/><Relationship Id="rId219" Type="http://schemas.openxmlformats.org/officeDocument/2006/relationships/hyperlink" Target="http://www.konkoly.hu/cgi-bin/IBVS?4555" TargetMode="External"/><Relationship Id="rId3" Type="http://schemas.openxmlformats.org/officeDocument/2006/relationships/hyperlink" Target="http://www.bav-astro.de/sfs/BAVM_link.php?BAVMnr=8" TargetMode="External"/><Relationship Id="rId214" Type="http://schemas.openxmlformats.org/officeDocument/2006/relationships/hyperlink" Target="http://var.astro.cz/oejv/issues/oejv0060.pdf" TargetMode="External"/><Relationship Id="rId230" Type="http://schemas.openxmlformats.org/officeDocument/2006/relationships/hyperlink" Target="http://www.bav-astro.de/sfs/BAVM_link.php?BAVMnr=113" TargetMode="External"/><Relationship Id="rId235" Type="http://schemas.openxmlformats.org/officeDocument/2006/relationships/hyperlink" Target="http://www.bav-astro.de/sfs/BAVM_link.php?BAVMnr=131" TargetMode="External"/><Relationship Id="rId251" Type="http://schemas.openxmlformats.org/officeDocument/2006/relationships/hyperlink" Target="http://www.konkoly.hu/cgi-bin/IBVS?5206" TargetMode="External"/><Relationship Id="rId256" Type="http://schemas.openxmlformats.org/officeDocument/2006/relationships/hyperlink" Target="http://www.konkoly.hu/cgi-bin/IBVS?5223" TargetMode="External"/><Relationship Id="rId277" Type="http://schemas.openxmlformats.org/officeDocument/2006/relationships/hyperlink" Target="http://www.konkoly.hu/cgi-bin/IBVS?5741" TargetMode="External"/><Relationship Id="rId298" Type="http://schemas.openxmlformats.org/officeDocument/2006/relationships/hyperlink" Target="http://www.konkoly.hu/cgi-bin/IBVS?5898" TargetMode="External"/><Relationship Id="rId25" Type="http://schemas.openxmlformats.org/officeDocument/2006/relationships/hyperlink" Target="http://www.bav-astro.de/sfs/BAVM_link.php?BAVMnr=8" TargetMode="External"/><Relationship Id="rId46" Type="http://schemas.openxmlformats.org/officeDocument/2006/relationships/hyperlink" Target="http://www.konkoly.hu/cgi-bin/IBVS?1673" TargetMode="External"/><Relationship Id="rId67" Type="http://schemas.openxmlformats.org/officeDocument/2006/relationships/hyperlink" Target="http://www.konkoly.hu/cgi-bin/IBVS?369" TargetMode="External"/><Relationship Id="rId116" Type="http://schemas.openxmlformats.org/officeDocument/2006/relationships/hyperlink" Target="http://www.bav-astro.de/sfs/BAVM_link.php?BAVMnr=28" TargetMode="External"/><Relationship Id="rId137" Type="http://schemas.openxmlformats.org/officeDocument/2006/relationships/hyperlink" Target="http://www.bav-astro.de/sfs/BAVM_link.php?BAVMnr=36" TargetMode="External"/><Relationship Id="rId158" Type="http://schemas.openxmlformats.org/officeDocument/2006/relationships/hyperlink" Target="http://www.bav-astro.de/sfs/BAVM_link.php?BAVMnr=43" TargetMode="External"/><Relationship Id="rId272" Type="http://schemas.openxmlformats.org/officeDocument/2006/relationships/hyperlink" Target="http://www.konkoly.hu/cgi-bin/IBVS?5579" TargetMode="External"/><Relationship Id="rId293" Type="http://schemas.openxmlformats.org/officeDocument/2006/relationships/hyperlink" Target="http://var.astro.cz/oejv/issues/oejv0074.pdf" TargetMode="External"/><Relationship Id="rId302" Type="http://schemas.openxmlformats.org/officeDocument/2006/relationships/hyperlink" Target="http://var.astro.cz/oejv/issues/oejv0094.pdf" TargetMode="External"/><Relationship Id="rId307" Type="http://schemas.openxmlformats.org/officeDocument/2006/relationships/hyperlink" Target="http://www.konkoly.hu/cgi-bin/IBVS?5887" TargetMode="External"/><Relationship Id="rId20" Type="http://schemas.openxmlformats.org/officeDocument/2006/relationships/hyperlink" Target="http://www.bav-astro.de/sfs/BAVM_link.php?BAVMnr=10" TargetMode="External"/><Relationship Id="rId41" Type="http://schemas.openxmlformats.org/officeDocument/2006/relationships/hyperlink" Target="http://www.bav-astro.de/sfs/BAVM_link.php?BAVMnr=12" TargetMode="External"/><Relationship Id="rId62" Type="http://schemas.openxmlformats.org/officeDocument/2006/relationships/hyperlink" Target="http://www.bav-astro.de/sfs/BAVM_link.php?BAVMnr=15" TargetMode="External"/><Relationship Id="rId83" Type="http://schemas.openxmlformats.org/officeDocument/2006/relationships/hyperlink" Target="http://www.konkoly.hu/cgi-bin/IBVS?951" TargetMode="External"/><Relationship Id="rId88" Type="http://schemas.openxmlformats.org/officeDocument/2006/relationships/hyperlink" Target="http://www.konkoly.hu/cgi-bin/IBVS?922" TargetMode="External"/><Relationship Id="rId111" Type="http://schemas.openxmlformats.org/officeDocument/2006/relationships/hyperlink" Target="http://www.konkoly.hu/cgi-bin/IBVS?937" TargetMode="External"/><Relationship Id="rId132" Type="http://schemas.openxmlformats.org/officeDocument/2006/relationships/hyperlink" Target="http://www.konkoly.hu/cgi-bin/IBVS?1924" TargetMode="External"/><Relationship Id="rId153" Type="http://schemas.openxmlformats.org/officeDocument/2006/relationships/hyperlink" Target="http://www.konkoly.hu/cgi-bin/IBVS?3078" TargetMode="External"/><Relationship Id="rId174" Type="http://schemas.openxmlformats.org/officeDocument/2006/relationships/hyperlink" Target="http://www.konkoly.hu/cgi-bin/IBVS?3355" TargetMode="External"/><Relationship Id="rId179" Type="http://schemas.openxmlformats.org/officeDocument/2006/relationships/hyperlink" Target="http://www.bav-astro.de/sfs/BAVM_link.php?BAVMnr=56" TargetMode="External"/><Relationship Id="rId195" Type="http://schemas.openxmlformats.org/officeDocument/2006/relationships/hyperlink" Target="http://www.konkoly.hu/cgi-bin/IBVS?5143" TargetMode="External"/><Relationship Id="rId209" Type="http://schemas.openxmlformats.org/officeDocument/2006/relationships/hyperlink" Target="http://var.astro.cz/oejv/issues/oejv0060.pdf" TargetMode="External"/><Relationship Id="rId190" Type="http://schemas.openxmlformats.org/officeDocument/2006/relationships/hyperlink" Target="http://www.bav-astro.de/sfs/BAVM_link.php?BAVMnr=60" TargetMode="External"/><Relationship Id="rId204" Type="http://schemas.openxmlformats.org/officeDocument/2006/relationships/hyperlink" Target="http://www.konkoly.hu/cgi-bin/IBVS?4340" TargetMode="External"/><Relationship Id="rId220" Type="http://schemas.openxmlformats.org/officeDocument/2006/relationships/hyperlink" Target="http://www.konkoly.hu/cgi-bin/IBVS?4555" TargetMode="External"/><Relationship Id="rId225" Type="http://schemas.openxmlformats.org/officeDocument/2006/relationships/hyperlink" Target="http://www.bav-astro.de/sfs/BAVM_link.php?BAVMnr=113" TargetMode="External"/><Relationship Id="rId241" Type="http://schemas.openxmlformats.org/officeDocument/2006/relationships/hyperlink" Target="http://www.konkoly.hu/cgi-bin/IBVS?4941" TargetMode="External"/><Relationship Id="rId246" Type="http://schemas.openxmlformats.org/officeDocument/2006/relationships/hyperlink" Target="http://www.konkoly.hu/cgi-bin/IBVS?5206" TargetMode="External"/><Relationship Id="rId267" Type="http://schemas.openxmlformats.org/officeDocument/2006/relationships/hyperlink" Target="http://www.konkoly.hu/cgi-bin/IBVS?5694" TargetMode="External"/><Relationship Id="rId288" Type="http://schemas.openxmlformats.org/officeDocument/2006/relationships/hyperlink" Target="http://www.konkoly.hu/cgi-bin/IBVS?5835" TargetMode="External"/><Relationship Id="rId15" Type="http://schemas.openxmlformats.org/officeDocument/2006/relationships/hyperlink" Target="http://www.bav-astro.de/sfs/BAVM_link.php?BAVMnr=10" TargetMode="External"/><Relationship Id="rId36" Type="http://schemas.openxmlformats.org/officeDocument/2006/relationships/hyperlink" Target="http://www.bav-astro.de/sfs/BAVM_link.php?BAVMnr=12" TargetMode="External"/><Relationship Id="rId57" Type="http://schemas.openxmlformats.org/officeDocument/2006/relationships/hyperlink" Target="http://www.konkoly.hu/cgi-bin/IBVS?1673" TargetMode="External"/><Relationship Id="rId106" Type="http://schemas.openxmlformats.org/officeDocument/2006/relationships/hyperlink" Target="http://www.konkoly.hu/cgi-bin/IBVS?647" TargetMode="External"/><Relationship Id="rId127" Type="http://schemas.openxmlformats.org/officeDocument/2006/relationships/hyperlink" Target="http://www.bav-astro.de/sfs/BAVM_link.php?BAVMnr=29" TargetMode="External"/><Relationship Id="rId262" Type="http://schemas.openxmlformats.org/officeDocument/2006/relationships/hyperlink" Target="http://www.konkoly.hu/cgi-bin/IBVS?5694" TargetMode="External"/><Relationship Id="rId283" Type="http://schemas.openxmlformats.org/officeDocument/2006/relationships/hyperlink" Target="http://www.konkoly.hu/cgi-bin/IBVS?5754" TargetMode="External"/><Relationship Id="rId313" Type="http://schemas.openxmlformats.org/officeDocument/2006/relationships/hyperlink" Target="http://www.konkoly.hu/cgi-bin/IBVS?5898" TargetMode="External"/><Relationship Id="rId318" Type="http://schemas.openxmlformats.org/officeDocument/2006/relationships/hyperlink" Target="http://www.konkoly.hu/cgi-bin/IBVS?5980" TargetMode="External"/><Relationship Id="rId10" Type="http://schemas.openxmlformats.org/officeDocument/2006/relationships/hyperlink" Target="http://www.bav-astro.de/sfs/BAVM_link.php?BAVMnr=8" TargetMode="External"/><Relationship Id="rId31" Type="http://schemas.openxmlformats.org/officeDocument/2006/relationships/hyperlink" Target="http://www.konkoly.hu/cgi-bin/IBVS?1673" TargetMode="External"/><Relationship Id="rId52" Type="http://schemas.openxmlformats.org/officeDocument/2006/relationships/hyperlink" Target="http://www.konkoly.hu/cgi-bin/IBVS?1673" TargetMode="External"/><Relationship Id="rId73" Type="http://schemas.openxmlformats.org/officeDocument/2006/relationships/hyperlink" Target="http://www.bav-astro.de/sfs/BAVM_link.php?BAVMnr=18" TargetMode="External"/><Relationship Id="rId78" Type="http://schemas.openxmlformats.org/officeDocument/2006/relationships/hyperlink" Target="http://www.konkoly.hu/cgi-bin/IBVS?710" TargetMode="External"/><Relationship Id="rId94" Type="http://schemas.openxmlformats.org/officeDocument/2006/relationships/hyperlink" Target="http://www.konkoly.hu/cgi-bin/IBVS?951" TargetMode="External"/><Relationship Id="rId99" Type="http://schemas.openxmlformats.org/officeDocument/2006/relationships/hyperlink" Target="http://www.konkoly.hu/cgi-bin/IBVS?530" TargetMode="External"/><Relationship Id="rId101" Type="http://schemas.openxmlformats.org/officeDocument/2006/relationships/hyperlink" Target="http://www.konkoly.hu/cgi-bin/IBVS?1673" TargetMode="External"/><Relationship Id="rId122" Type="http://schemas.openxmlformats.org/officeDocument/2006/relationships/hyperlink" Target="http://www.konkoly.hu/cgi-bin/IBVS?1379" TargetMode="External"/><Relationship Id="rId143" Type="http://schemas.openxmlformats.org/officeDocument/2006/relationships/hyperlink" Target="http://www.konkoly.hu/cgi-bin/IBVS?2677" TargetMode="External"/><Relationship Id="rId148" Type="http://schemas.openxmlformats.org/officeDocument/2006/relationships/hyperlink" Target="http://www.konkoly.hu/cgi-bin/IBVS?4713" TargetMode="External"/><Relationship Id="rId164" Type="http://schemas.openxmlformats.org/officeDocument/2006/relationships/hyperlink" Target="http://www.bav-astro.de/sfs/BAVM_link.php?BAVMnr=46" TargetMode="External"/><Relationship Id="rId169" Type="http://schemas.openxmlformats.org/officeDocument/2006/relationships/hyperlink" Target="http://www.konkoly.hu/cgi-bin/IBVS?4713" TargetMode="External"/><Relationship Id="rId185" Type="http://schemas.openxmlformats.org/officeDocument/2006/relationships/hyperlink" Target="http://www.bav-astro.de/sfs/BAVM_link.php?BAVMnr=59" TargetMode="External"/><Relationship Id="rId4" Type="http://schemas.openxmlformats.org/officeDocument/2006/relationships/hyperlink" Target="http://www.bav-astro.de/sfs/BAVM_link.php?BAVMnr=8" TargetMode="External"/><Relationship Id="rId9" Type="http://schemas.openxmlformats.org/officeDocument/2006/relationships/hyperlink" Target="http://www.bav-astro.de/sfs/BAVM_link.php?BAVMnr=8" TargetMode="External"/><Relationship Id="rId180" Type="http://schemas.openxmlformats.org/officeDocument/2006/relationships/hyperlink" Target="http://www.bav-astro.de/sfs/BAVM_link.php?BAVMnr=56" TargetMode="External"/><Relationship Id="rId210" Type="http://schemas.openxmlformats.org/officeDocument/2006/relationships/hyperlink" Target="http://var.astro.cz/oejv/issues/oejv0060.pdf" TargetMode="External"/><Relationship Id="rId215" Type="http://schemas.openxmlformats.org/officeDocument/2006/relationships/hyperlink" Target="http://var.astro.cz/oejv/issues/oejv0060.pdf" TargetMode="External"/><Relationship Id="rId236" Type="http://schemas.openxmlformats.org/officeDocument/2006/relationships/hyperlink" Target="http://www.bav-astro.de/sfs/BAVM_link.php?BAVMnr=131" TargetMode="External"/><Relationship Id="rId257" Type="http://schemas.openxmlformats.org/officeDocument/2006/relationships/hyperlink" Target="http://vsolj.cetus-net.org/no40.pdf" TargetMode="External"/><Relationship Id="rId278" Type="http://schemas.openxmlformats.org/officeDocument/2006/relationships/hyperlink" Target="http://www.bav-astro.de/sfs/BAVM_link.php?BAVMnr=179" TargetMode="External"/><Relationship Id="rId26" Type="http://schemas.openxmlformats.org/officeDocument/2006/relationships/hyperlink" Target="http://www.bav-astro.de/sfs/BAVM_link.php?BAVMnr=10" TargetMode="External"/><Relationship Id="rId231" Type="http://schemas.openxmlformats.org/officeDocument/2006/relationships/hyperlink" Target="http://www.konkoly.hu/cgi-bin/IBVS?4633" TargetMode="External"/><Relationship Id="rId252" Type="http://schemas.openxmlformats.org/officeDocument/2006/relationships/hyperlink" Target="http://www.bav-astro.de/sfs/BAVM_link.php?BAVMnr=154" TargetMode="External"/><Relationship Id="rId273" Type="http://schemas.openxmlformats.org/officeDocument/2006/relationships/hyperlink" Target="http://www.konkoly.hu/cgi-bin/IBVS?5602" TargetMode="External"/><Relationship Id="rId294" Type="http://schemas.openxmlformats.org/officeDocument/2006/relationships/hyperlink" Target="http://www.konkoly.hu/cgi-bin/IBVS?5801" TargetMode="External"/><Relationship Id="rId308" Type="http://schemas.openxmlformats.org/officeDocument/2006/relationships/hyperlink" Target="http://www.konkoly.hu/cgi-bin/IBVS?5887" TargetMode="External"/><Relationship Id="rId47" Type="http://schemas.openxmlformats.org/officeDocument/2006/relationships/hyperlink" Target="http://www.konkoly.hu/cgi-bin/IBVS?1673" TargetMode="External"/><Relationship Id="rId68" Type="http://schemas.openxmlformats.org/officeDocument/2006/relationships/hyperlink" Target="http://www.bav-astro.de/sfs/BAVM_link.php?BAVMnr=18" TargetMode="External"/><Relationship Id="rId89" Type="http://schemas.openxmlformats.org/officeDocument/2006/relationships/hyperlink" Target="http://www.konkoly.hu/cgi-bin/IBVS?456" TargetMode="External"/><Relationship Id="rId112" Type="http://schemas.openxmlformats.org/officeDocument/2006/relationships/hyperlink" Target="http://www.konkoly.hu/cgi-bin/IBVS?937" TargetMode="External"/><Relationship Id="rId133" Type="http://schemas.openxmlformats.org/officeDocument/2006/relationships/hyperlink" Target="http://www.bav-astro.de/sfs/BAVM_link.php?BAVMnr=31" TargetMode="External"/><Relationship Id="rId154" Type="http://schemas.openxmlformats.org/officeDocument/2006/relationships/hyperlink" Target="http://www.konkoly.hu/cgi-bin/IBVS?3078" TargetMode="External"/><Relationship Id="rId175" Type="http://schemas.openxmlformats.org/officeDocument/2006/relationships/hyperlink" Target="http://www.bav-astro.de/sfs/BAVM_link.php?BAVMnr=52" TargetMode="External"/><Relationship Id="rId196" Type="http://schemas.openxmlformats.org/officeDocument/2006/relationships/hyperlink" Target="http://www.konkoly.hu/cgi-bin/IBVS?5143" TargetMode="External"/><Relationship Id="rId200" Type="http://schemas.openxmlformats.org/officeDocument/2006/relationships/hyperlink" Target="http://www.konkoly.hu/cgi-bin/IBVS?4340" TargetMode="External"/><Relationship Id="rId16" Type="http://schemas.openxmlformats.org/officeDocument/2006/relationships/hyperlink" Target="http://www.bav-astro.de/sfs/BAVM_link.php?BAVMnr=8" TargetMode="External"/><Relationship Id="rId221" Type="http://schemas.openxmlformats.org/officeDocument/2006/relationships/hyperlink" Target="http://www.konkoly.hu/cgi-bin/IBVS?4555" TargetMode="External"/><Relationship Id="rId242" Type="http://schemas.openxmlformats.org/officeDocument/2006/relationships/hyperlink" Target="http://www.bav-astro.de/sfs/BAVM_link.php?BAVMnr=143" TargetMode="External"/><Relationship Id="rId263" Type="http://schemas.openxmlformats.org/officeDocument/2006/relationships/hyperlink" Target="http://www.konkoly.hu/cgi-bin/IBVS?5434" TargetMode="External"/><Relationship Id="rId284" Type="http://schemas.openxmlformats.org/officeDocument/2006/relationships/hyperlink" Target="http://www.konkoly.hu/cgi-bin/IBVS?5754" TargetMode="External"/><Relationship Id="rId319" Type="http://schemas.openxmlformats.org/officeDocument/2006/relationships/hyperlink" Target="http://www.bav-astro.de/sfs/BAVM_link.php?BAVMnr=215" TargetMode="External"/><Relationship Id="rId37" Type="http://schemas.openxmlformats.org/officeDocument/2006/relationships/hyperlink" Target="http://www.bav-astro.de/sfs/BAVM_link.php?BAVMnr=12" TargetMode="External"/><Relationship Id="rId58" Type="http://schemas.openxmlformats.org/officeDocument/2006/relationships/hyperlink" Target="http://www.konkoly.hu/cgi-bin/IBVS?1673" TargetMode="External"/><Relationship Id="rId79" Type="http://schemas.openxmlformats.org/officeDocument/2006/relationships/hyperlink" Target="http://www.konkoly.hu/cgi-bin/IBVS?369" TargetMode="External"/><Relationship Id="rId102" Type="http://schemas.openxmlformats.org/officeDocument/2006/relationships/hyperlink" Target="http://www.konkoly.hu/cgi-bin/IBVS?1673" TargetMode="External"/><Relationship Id="rId123" Type="http://schemas.openxmlformats.org/officeDocument/2006/relationships/hyperlink" Target="http://www.konkoly.hu/cgi-bin/IBVS?1119" TargetMode="External"/><Relationship Id="rId144" Type="http://schemas.openxmlformats.org/officeDocument/2006/relationships/hyperlink" Target="http://www.bav-astro.de/sfs/BAVM_link.php?BAVMnr=38" TargetMode="External"/><Relationship Id="rId90" Type="http://schemas.openxmlformats.org/officeDocument/2006/relationships/hyperlink" Target="http://www.konkoly.hu/cgi-bin/IBVS?922" TargetMode="External"/><Relationship Id="rId165" Type="http://schemas.openxmlformats.org/officeDocument/2006/relationships/hyperlink" Target="http://www.bav-astro.de/sfs/BAVM_link.php?BAVMnr=46" TargetMode="External"/><Relationship Id="rId186" Type="http://schemas.openxmlformats.org/officeDocument/2006/relationships/hyperlink" Target="http://www.bav-astro.de/sfs/BAVM_link.php?BAVMnr=59" TargetMode="External"/><Relationship Id="rId211" Type="http://schemas.openxmlformats.org/officeDocument/2006/relationships/hyperlink" Target="http://www.bav-astro.de/sfs/BAVM_link.php?BAVMnr=90" TargetMode="External"/><Relationship Id="rId232" Type="http://schemas.openxmlformats.org/officeDocument/2006/relationships/hyperlink" Target="http://www.konkoly.hu/cgi-bin/IBVS?4967" TargetMode="External"/><Relationship Id="rId253" Type="http://schemas.openxmlformats.org/officeDocument/2006/relationships/hyperlink" Target="http://www.konkoly.hu/cgi-bin/IBVS?5300" TargetMode="External"/><Relationship Id="rId274" Type="http://schemas.openxmlformats.org/officeDocument/2006/relationships/hyperlink" Target="http://www.konkoly.hu/cgi-bin/IBVS?5588" TargetMode="External"/><Relationship Id="rId295" Type="http://schemas.openxmlformats.org/officeDocument/2006/relationships/hyperlink" Target="http://www.konkoly.hu/cgi-bin/IBVS?5801" TargetMode="External"/><Relationship Id="rId309" Type="http://schemas.openxmlformats.org/officeDocument/2006/relationships/hyperlink" Target="http://www.konkoly.hu/cgi-bin/IBVS?5887" TargetMode="External"/><Relationship Id="rId27" Type="http://schemas.openxmlformats.org/officeDocument/2006/relationships/hyperlink" Target="http://www.bav-astro.de/sfs/BAVM_link.php?BAVMnr=10" TargetMode="External"/><Relationship Id="rId48" Type="http://schemas.openxmlformats.org/officeDocument/2006/relationships/hyperlink" Target="http://www.konkoly.hu/cgi-bin/IBVS?1673" TargetMode="External"/><Relationship Id="rId69" Type="http://schemas.openxmlformats.org/officeDocument/2006/relationships/hyperlink" Target="http://www.bav-astro.de/sfs/BAVM_link.php?BAVMnr=18" TargetMode="External"/><Relationship Id="rId113" Type="http://schemas.openxmlformats.org/officeDocument/2006/relationships/hyperlink" Target="http://www.konkoly.hu/cgi-bin/IBVS?937" TargetMode="External"/><Relationship Id="rId134" Type="http://schemas.openxmlformats.org/officeDocument/2006/relationships/hyperlink" Target="http://www.bav-astro.de/sfs/BAVM_link.php?BAVMnr=31" TargetMode="External"/><Relationship Id="rId320" Type="http://schemas.openxmlformats.org/officeDocument/2006/relationships/hyperlink" Target="http://www.bav-astro.de/sfs/BAVM_link.php?BAVMnr=215" TargetMode="External"/><Relationship Id="rId80" Type="http://schemas.openxmlformats.org/officeDocument/2006/relationships/hyperlink" Target="http://www.konkoly.hu/cgi-bin/IBVS?369" TargetMode="External"/><Relationship Id="rId155" Type="http://schemas.openxmlformats.org/officeDocument/2006/relationships/hyperlink" Target="http://www.konkoly.hu/cgi-bin/IBVS?3078" TargetMode="External"/><Relationship Id="rId176" Type="http://schemas.openxmlformats.org/officeDocument/2006/relationships/hyperlink" Target="http://www.bav-astro.de/sfs/BAVM_link.php?BAVMnr=52" TargetMode="External"/><Relationship Id="rId197" Type="http://schemas.openxmlformats.org/officeDocument/2006/relationships/hyperlink" Target="http://www.konkoly.hu/cgi-bin/IBVS?5143" TargetMode="External"/><Relationship Id="rId201" Type="http://schemas.openxmlformats.org/officeDocument/2006/relationships/hyperlink" Target="http://www.konkoly.hu/cgi-bin/IBVS?4340" TargetMode="External"/><Relationship Id="rId222" Type="http://schemas.openxmlformats.org/officeDocument/2006/relationships/hyperlink" Target="http://www.konkoly.hu/cgi-bin/IBVS?4555" TargetMode="External"/><Relationship Id="rId243" Type="http://schemas.openxmlformats.org/officeDocument/2006/relationships/hyperlink" Target="http://www.bav-astro.de/sfs/BAVM_link.php?BAVMnr=152" TargetMode="External"/><Relationship Id="rId264" Type="http://schemas.openxmlformats.org/officeDocument/2006/relationships/hyperlink" Target="http://www.konkoly.hu/cgi-bin/IBVS?5434" TargetMode="External"/><Relationship Id="rId285" Type="http://schemas.openxmlformats.org/officeDocument/2006/relationships/hyperlink" Target="http://www.konkoly.hu/cgi-bin/IBVS?5754" TargetMode="External"/><Relationship Id="rId17" Type="http://schemas.openxmlformats.org/officeDocument/2006/relationships/hyperlink" Target="http://www.bav-astro.de/sfs/BAVM_link.php?BAVMnr=8" TargetMode="External"/><Relationship Id="rId38" Type="http://schemas.openxmlformats.org/officeDocument/2006/relationships/hyperlink" Target="http://www.bav-astro.de/sfs/BAVM_link.php?BAVMnr=12" TargetMode="External"/><Relationship Id="rId59" Type="http://schemas.openxmlformats.org/officeDocument/2006/relationships/hyperlink" Target="http://www.bav-astro.de/sfs/BAVM_link.php?BAVMnr=15" TargetMode="External"/><Relationship Id="rId103" Type="http://schemas.openxmlformats.org/officeDocument/2006/relationships/hyperlink" Target="http://www.konkoly.hu/cgi-bin/IBVS?951" TargetMode="External"/><Relationship Id="rId124" Type="http://schemas.openxmlformats.org/officeDocument/2006/relationships/hyperlink" Target="http://www.konkoly.hu/cgi-bin/IBVS?1358" TargetMode="External"/><Relationship Id="rId310" Type="http://schemas.openxmlformats.org/officeDocument/2006/relationships/hyperlink" Target="http://www.konkoly.hu/cgi-bin/IBVS?5898" TargetMode="External"/><Relationship Id="rId70" Type="http://schemas.openxmlformats.org/officeDocument/2006/relationships/hyperlink" Target="http://www.konkoly.hu/cgi-bin/IBVS?1673" TargetMode="External"/><Relationship Id="rId91" Type="http://schemas.openxmlformats.org/officeDocument/2006/relationships/hyperlink" Target="http://www.konkoly.hu/cgi-bin/IBVS?922" TargetMode="External"/><Relationship Id="rId145" Type="http://schemas.openxmlformats.org/officeDocument/2006/relationships/hyperlink" Target="http://www.bav-astro.de/sfs/BAVM_link.php?BAVMnr=38" TargetMode="External"/><Relationship Id="rId166" Type="http://schemas.openxmlformats.org/officeDocument/2006/relationships/hyperlink" Target="http://www.bav-astro.de/sfs/BAVM_link.php?BAVMnr=46" TargetMode="External"/><Relationship Id="rId187" Type="http://schemas.openxmlformats.org/officeDocument/2006/relationships/hyperlink" Target="http://www.bav-astro.de/sfs/BAVM_link.php?BAVMnr=59" TargetMode="External"/><Relationship Id="rId1" Type="http://schemas.openxmlformats.org/officeDocument/2006/relationships/hyperlink" Target="http://www.bav-astro.de/LkDB/index.php?lang=en&amp;sprache_dial=en" TargetMode="External"/><Relationship Id="rId212" Type="http://schemas.openxmlformats.org/officeDocument/2006/relationships/hyperlink" Target="http://var.astro.cz/oejv/issues/oejv0060.pdf" TargetMode="External"/><Relationship Id="rId233" Type="http://schemas.openxmlformats.org/officeDocument/2006/relationships/hyperlink" Target="http://www.bav-astro.de/sfs/BAVM_link.php?BAVMnr=131" TargetMode="External"/><Relationship Id="rId254" Type="http://schemas.openxmlformats.org/officeDocument/2006/relationships/hyperlink" Target="http://www.konkoly.hu/cgi-bin/IBVS?5300" TargetMode="External"/><Relationship Id="rId28" Type="http://schemas.openxmlformats.org/officeDocument/2006/relationships/hyperlink" Target="http://www.bav-astro.de/sfs/BAVM_link.php?BAVMnr=10" TargetMode="External"/><Relationship Id="rId49" Type="http://schemas.openxmlformats.org/officeDocument/2006/relationships/hyperlink" Target="http://www.konkoly.hu/cgi-bin/IBVS?1673" TargetMode="External"/><Relationship Id="rId114" Type="http://schemas.openxmlformats.org/officeDocument/2006/relationships/hyperlink" Target="http://www.bav-astro.de/sfs/BAVM_link.php?BAVMnr=26" TargetMode="External"/><Relationship Id="rId275" Type="http://schemas.openxmlformats.org/officeDocument/2006/relationships/hyperlink" Target="http://vsolj.cetus-net.org/no44.pdf" TargetMode="External"/><Relationship Id="rId296" Type="http://schemas.openxmlformats.org/officeDocument/2006/relationships/hyperlink" Target="http://www.konkoly.hu/cgi-bin/IBVS?5898" TargetMode="External"/><Relationship Id="rId300" Type="http://schemas.openxmlformats.org/officeDocument/2006/relationships/hyperlink" Target="http://var.astro.cz/oejv/issues/oejv0094.pdf" TargetMode="External"/><Relationship Id="rId60" Type="http://schemas.openxmlformats.org/officeDocument/2006/relationships/hyperlink" Target="http://www.bav-astro.de/sfs/BAVM_link.php?BAVMnr=15" TargetMode="External"/><Relationship Id="rId81" Type="http://schemas.openxmlformats.org/officeDocument/2006/relationships/hyperlink" Target="http://www.konkoly.hu/cgi-bin/IBVS?369" TargetMode="External"/><Relationship Id="rId135" Type="http://schemas.openxmlformats.org/officeDocument/2006/relationships/hyperlink" Target="http://www.bav-astro.de/sfs/BAVM_link.php?BAVMnr=32" TargetMode="External"/><Relationship Id="rId156" Type="http://schemas.openxmlformats.org/officeDocument/2006/relationships/hyperlink" Target="http://www.konkoly.hu/cgi-bin/IBVS?3078" TargetMode="External"/><Relationship Id="rId177" Type="http://schemas.openxmlformats.org/officeDocument/2006/relationships/hyperlink" Target="http://www.bav-astro.de/sfs/BAVM_link.php?BAVMnr=52" TargetMode="External"/><Relationship Id="rId198" Type="http://schemas.openxmlformats.org/officeDocument/2006/relationships/hyperlink" Target="http://www.konkoly.hu/cgi-bin/IBVS?4340" TargetMode="External"/><Relationship Id="rId321" Type="http://schemas.openxmlformats.org/officeDocument/2006/relationships/hyperlink" Target="http://www.bav-astro.de/sfs/BAVM_link.php?BAVMnr=225" TargetMode="External"/><Relationship Id="rId202" Type="http://schemas.openxmlformats.org/officeDocument/2006/relationships/hyperlink" Target="http://www.konkoly.hu/cgi-bin/IBVS?4340" TargetMode="External"/><Relationship Id="rId223" Type="http://schemas.openxmlformats.org/officeDocument/2006/relationships/hyperlink" Target="http://www.konkoly.hu/cgi-bin/IBVS?4555" TargetMode="External"/><Relationship Id="rId244" Type="http://schemas.openxmlformats.org/officeDocument/2006/relationships/hyperlink" Target="http://www.konkoly.hu/cgi-bin/IBVS?5206" TargetMode="External"/><Relationship Id="rId18" Type="http://schemas.openxmlformats.org/officeDocument/2006/relationships/hyperlink" Target="http://www.bav-astro.de/sfs/BAVM_link.php?BAVMnr=10" TargetMode="External"/><Relationship Id="rId39" Type="http://schemas.openxmlformats.org/officeDocument/2006/relationships/hyperlink" Target="http://www.bav-astro.de/sfs/BAVM_link.php?BAVMnr=12" TargetMode="External"/><Relationship Id="rId265" Type="http://schemas.openxmlformats.org/officeDocument/2006/relationships/hyperlink" Target="http://www.konkoly.hu/cgi-bin/IBVS?5434" TargetMode="External"/><Relationship Id="rId286" Type="http://schemas.openxmlformats.org/officeDocument/2006/relationships/hyperlink" Target="http://var.astro.cz/oejv/issues/oejv0074.pdf" TargetMode="External"/><Relationship Id="rId50" Type="http://schemas.openxmlformats.org/officeDocument/2006/relationships/hyperlink" Target="http://www.konkoly.hu/cgi-bin/IBVS?1673" TargetMode="External"/><Relationship Id="rId104" Type="http://schemas.openxmlformats.org/officeDocument/2006/relationships/hyperlink" Target="http://www.konkoly.hu/cgi-bin/IBVS?647" TargetMode="External"/><Relationship Id="rId125" Type="http://schemas.openxmlformats.org/officeDocument/2006/relationships/hyperlink" Target="http://www.bav-astro.de/sfs/BAVM_link.php?BAVMnr=29" TargetMode="External"/><Relationship Id="rId146" Type="http://schemas.openxmlformats.org/officeDocument/2006/relationships/hyperlink" Target="http://www.bav-astro.de/sfs/BAVM_link.php?BAVMnr=39" TargetMode="External"/><Relationship Id="rId167" Type="http://schemas.openxmlformats.org/officeDocument/2006/relationships/hyperlink" Target="http://www.bav-astro.de/sfs/BAVM_link.php?BAVMnr=50" TargetMode="External"/><Relationship Id="rId188" Type="http://schemas.openxmlformats.org/officeDocument/2006/relationships/hyperlink" Target="http://www.bav-astro.de/sfs/BAVM_link.php?BAVMnr=59" TargetMode="External"/><Relationship Id="rId311" Type="http://schemas.openxmlformats.org/officeDocument/2006/relationships/hyperlink" Target="http://www.konkoly.hu/cgi-bin/IBVS?5898" TargetMode="External"/><Relationship Id="rId71" Type="http://schemas.openxmlformats.org/officeDocument/2006/relationships/hyperlink" Target="http://www.konkoly.hu/cgi-bin/IBVS?1673" TargetMode="External"/><Relationship Id="rId92" Type="http://schemas.openxmlformats.org/officeDocument/2006/relationships/hyperlink" Target="http://www.konkoly.hu/cgi-bin/IBVS?922" TargetMode="External"/><Relationship Id="rId213" Type="http://schemas.openxmlformats.org/officeDocument/2006/relationships/hyperlink" Target="http://var.astro.cz/oejv/issues/oejv0060.pdf" TargetMode="External"/><Relationship Id="rId234" Type="http://schemas.openxmlformats.org/officeDocument/2006/relationships/hyperlink" Target="http://www.bav-astro.de/sfs/BAVM_link.php?BAVMnr=131" TargetMode="External"/><Relationship Id="rId2" Type="http://schemas.openxmlformats.org/officeDocument/2006/relationships/hyperlink" Target="http://www.bav-astro.de/sfs/BAVM_link.php?BAVMnr=8" TargetMode="External"/><Relationship Id="rId29" Type="http://schemas.openxmlformats.org/officeDocument/2006/relationships/hyperlink" Target="http://www.bav-astro.de/sfs/BAVM_link.php?BAVMnr=10" TargetMode="External"/><Relationship Id="rId255" Type="http://schemas.openxmlformats.org/officeDocument/2006/relationships/hyperlink" Target="http://www.konkoly.hu/cgi-bin/IBVS?5223" TargetMode="External"/><Relationship Id="rId276" Type="http://schemas.openxmlformats.org/officeDocument/2006/relationships/hyperlink" Target="http://www.bav-astro.de/sfs/BAVM_link.php?BAVMnr=173" TargetMode="External"/><Relationship Id="rId297" Type="http://schemas.openxmlformats.org/officeDocument/2006/relationships/hyperlink" Target="http://www.konkoly.hu/cgi-bin/IBVS?5898" TargetMode="External"/><Relationship Id="rId40" Type="http://schemas.openxmlformats.org/officeDocument/2006/relationships/hyperlink" Target="http://www.bav-astro.de/sfs/BAVM_link.php?BAVMnr=12" TargetMode="External"/><Relationship Id="rId115" Type="http://schemas.openxmlformats.org/officeDocument/2006/relationships/hyperlink" Target="http://www.konkoly.hu/cgi-bin/IBVS?1053" TargetMode="External"/><Relationship Id="rId136" Type="http://schemas.openxmlformats.org/officeDocument/2006/relationships/hyperlink" Target="http://www.konkoly.hu/cgi-bin/IBVS?2385" TargetMode="External"/><Relationship Id="rId157" Type="http://schemas.openxmlformats.org/officeDocument/2006/relationships/hyperlink" Target="http://www.bav-astro.de/sfs/BAVM_link.php?BAVMnr=43" TargetMode="External"/><Relationship Id="rId178" Type="http://schemas.openxmlformats.org/officeDocument/2006/relationships/hyperlink" Target="http://www.bav-astro.de/sfs/BAVM_link.php?BAVMnr=56" TargetMode="External"/><Relationship Id="rId301" Type="http://schemas.openxmlformats.org/officeDocument/2006/relationships/hyperlink" Target="http://var.astro.cz/oejv/issues/oejv0094.pdf" TargetMode="External"/><Relationship Id="rId322" Type="http://schemas.openxmlformats.org/officeDocument/2006/relationships/hyperlink" Target="http://www.bav-astro.de/sfs/BAVM_link.php?BAVMnr=225" TargetMode="External"/><Relationship Id="rId61" Type="http://schemas.openxmlformats.org/officeDocument/2006/relationships/hyperlink" Target="http://www.bav-astro.de/sfs/BAVM_link.php?BAVMnr=15" TargetMode="External"/><Relationship Id="rId82" Type="http://schemas.openxmlformats.org/officeDocument/2006/relationships/hyperlink" Target="http://www.konkoly.hu/cgi-bin/IBVS?1673" TargetMode="External"/><Relationship Id="rId199" Type="http://schemas.openxmlformats.org/officeDocument/2006/relationships/hyperlink" Target="http://www.konkoly.hu/cgi-bin/IBVS?4340" TargetMode="External"/><Relationship Id="rId203" Type="http://schemas.openxmlformats.org/officeDocument/2006/relationships/hyperlink" Target="http://var.astro.cz/oejv/issues/oejv0060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L1432"/>
  <sheetViews>
    <sheetView tabSelected="1" workbookViewId="0">
      <pane xSplit="13" ySplit="22" topLeftCell="N698" activePane="bottomRight" state="frozen"/>
      <selection pane="topRight" activeCell="N1" sqref="N1"/>
      <selection pane="bottomLeft" activeCell="A23" sqref="A23"/>
      <selection pane="bottomRight" activeCell="F10" sqref="F10"/>
    </sheetView>
  </sheetViews>
  <sheetFormatPr defaultColWidth="10.28515625" defaultRowHeight="12.75" x14ac:dyDescent="0.2"/>
  <cols>
    <col min="1" max="1" width="15.42578125" customWidth="1"/>
    <col min="2" max="2" width="4.85546875" style="2" customWidth="1"/>
    <col min="3" max="3" width="15.42578125" style="6" customWidth="1"/>
    <col min="4" max="4" width="9.42578125" style="6" customWidth="1"/>
    <col min="5" max="6" width="16.4257812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18" width="10.28515625" customWidth="1"/>
    <col min="19" max="19" width="14" customWidth="1"/>
    <col min="20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5" width="10.28515625" customWidth="1"/>
    <col min="36" max="36" width="14.42578125" customWidth="1"/>
    <col min="37" max="37" width="13.285156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 x14ac:dyDescent="0.35">
      <c r="A1" s="1" t="s">
        <v>2028</v>
      </c>
      <c r="E1" s="60" t="s">
        <v>2216</v>
      </c>
      <c r="F1" s="60"/>
      <c r="Q1" s="3" t="s">
        <v>2003</v>
      </c>
      <c r="R1" s="4" t="s">
        <v>2014</v>
      </c>
      <c r="AA1" s="35" t="s">
        <v>1604</v>
      </c>
      <c r="AB1" s="36"/>
      <c r="AC1" s="36" t="s">
        <v>1605</v>
      </c>
      <c r="AD1" s="36" t="s">
        <v>1606</v>
      </c>
      <c r="AE1" s="37"/>
      <c r="AJ1" t="s">
        <v>722</v>
      </c>
      <c r="AM1" s="14" t="s">
        <v>1736</v>
      </c>
      <c r="AW1" s="38" t="s">
        <v>2003</v>
      </c>
      <c r="AX1" s="39" t="s">
        <v>1607</v>
      </c>
      <c r="AY1" s="4" t="s">
        <v>1608</v>
      </c>
      <c r="AZ1" s="40" t="s">
        <v>1609</v>
      </c>
      <c r="BA1" s="41" t="s">
        <v>1610</v>
      </c>
      <c r="BB1" s="40" t="s">
        <v>1611</v>
      </c>
      <c r="BC1" s="41" t="s">
        <v>1612</v>
      </c>
      <c r="BD1" s="40" t="s">
        <v>1613</v>
      </c>
      <c r="BE1" s="42" t="s">
        <v>1614</v>
      </c>
      <c r="BF1" s="41" t="s">
        <v>1615</v>
      </c>
      <c r="BG1" s="40" t="s">
        <v>1616</v>
      </c>
      <c r="BH1" s="42" t="s">
        <v>1617</v>
      </c>
      <c r="BI1" s="41" t="s">
        <v>1618</v>
      </c>
      <c r="BJ1" s="40" t="s">
        <v>1619</v>
      </c>
      <c r="BK1" s="42" t="s">
        <v>1620</v>
      </c>
      <c r="BL1" s="41" t="s">
        <v>1598</v>
      </c>
    </row>
    <row r="2" spans="1:64" s="75" customFormat="1" ht="12.95" customHeight="1" thickBot="1" x14ac:dyDescent="0.35">
      <c r="A2" s="75" t="s">
        <v>2016</v>
      </c>
      <c r="B2" s="84" t="s">
        <v>2029</v>
      </c>
      <c r="C2" s="17"/>
      <c r="D2" s="136"/>
      <c r="E2" s="125" t="s">
        <v>764</v>
      </c>
      <c r="Q2" s="75">
        <v>-70000</v>
      </c>
      <c r="R2" s="75">
        <f>+D$11+D$12*Q2+D$13*Q2^2</f>
        <v>-2.1444268917722942E-2</v>
      </c>
      <c r="AA2" s="137" t="s">
        <v>1641</v>
      </c>
      <c r="AB2" s="43">
        <f>C7</f>
        <v>42186.46</v>
      </c>
      <c r="AC2" s="138" t="s">
        <v>1642</v>
      </c>
      <c r="AD2" s="43">
        <f>C8</f>
        <v>0.42152201</v>
      </c>
      <c r="AE2" s="139" t="s">
        <v>1600</v>
      </c>
      <c r="AI2" s="75" t="s">
        <v>1638</v>
      </c>
      <c r="AM2" s="14" t="s">
        <v>1737</v>
      </c>
      <c r="AW2" s="75">
        <v>-70000</v>
      </c>
      <c r="AX2" s="75">
        <f t="shared" ref="AX2:AX65" si="0">AB$3+AB$4*AW2+AB$5*AW2^2+AZ2</f>
        <v>-2.2817924163363878E-2</v>
      </c>
      <c r="AY2" s="75">
        <f t="shared" ref="AY2:AY65" si="1">AB$3+AB$4*AW2+AB$5*AW2^2</f>
        <v>-2.1444268917722942E-2</v>
      </c>
      <c r="AZ2" s="75">
        <f t="shared" ref="AZ2:AZ65" si="2">$AB$6*($AB$11/BA2*BB2+$AB$12)</f>
        <v>-1.3736552456409374E-3</v>
      </c>
      <c r="BA2" s="75">
        <f t="shared" ref="BA2:BA65" si="3">1+$AB$7*COS(BC2)</f>
        <v>0.1870906539967635</v>
      </c>
      <c r="BB2" s="75">
        <f>SIN(BC2+RADIANS($AB$9))</f>
        <v>-0.64490664809047393</v>
      </c>
      <c r="BC2" s="75">
        <f t="shared" ref="BC2:BC65" si="4">2*ATAN(BD2)</f>
        <v>-2.550160058081103</v>
      </c>
      <c r="BD2" s="75">
        <f t="shared" ref="BD2:BD65" si="5">SQRT((1+$AB$7)/(1-$AB$7))*TAN(BE2/2)</f>
        <v>-3.2824679129986283</v>
      </c>
      <c r="BE2" s="75">
        <f t="shared" ref="BE2:BK17" si="6">$BL2+$AB$7*SIN(BF2)</f>
        <v>-6.9317906459082286</v>
      </c>
      <c r="BF2" s="75">
        <f t="shared" si="6"/>
        <v>-6.8794693658935184</v>
      </c>
      <c r="BG2" s="75">
        <f t="shared" si="6"/>
        <v>-6.8162105300210758</v>
      </c>
      <c r="BH2" s="75">
        <f t="shared" si="6"/>
        <v>-6.7427313623916207</v>
      </c>
      <c r="BI2" s="75">
        <f t="shared" si="6"/>
        <v>-6.6605849930898078</v>
      </c>
      <c r="BJ2" s="75">
        <f t="shared" si="6"/>
        <v>-6.5717917185323858</v>
      </c>
      <c r="BK2" s="75">
        <f t="shared" si="6"/>
        <v>-6.4783630275633133</v>
      </c>
      <c r="BL2" s="75">
        <f>RADIANS($AB$9)+$AB$18*(AW2-AB$15)</f>
        <v>-6.3818769715544548</v>
      </c>
    </row>
    <row r="3" spans="1:64" s="75" customFormat="1" ht="12.95" customHeight="1" thickBot="1" x14ac:dyDescent="0.25">
      <c r="A3" s="55" t="s">
        <v>1649</v>
      </c>
      <c r="B3" s="140"/>
      <c r="C3" s="141"/>
      <c r="D3" s="141"/>
      <c r="E3" s="142"/>
      <c r="F3" s="125" t="s">
        <v>765</v>
      </c>
      <c r="Q3" s="75">
        <v>-60000</v>
      </c>
      <c r="R3" s="75">
        <f t="shared" ref="R3:R12" si="7">+D$11+D$12*Q3+D$13*Q3^2</f>
        <v>-2.4710321495333424E-2</v>
      </c>
      <c r="AA3" s="143" t="s">
        <v>1621</v>
      </c>
      <c r="AB3" s="76">
        <f t="shared" ref="AB3:AB10" si="8">AC3*AD3</f>
        <v>-8.9672289154411992E-3</v>
      </c>
      <c r="AC3" s="45">
        <v>-0.89672289154411988</v>
      </c>
      <c r="AD3" s="75">
        <v>0.01</v>
      </c>
      <c r="AE3" s="144"/>
      <c r="AF3" s="45"/>
      <c r="AG3" s="45"/>
      <c r="AH3" s="45">
        <v>-0.94233099831685285</v>
      </c>
      <c r="AI3" s="45">
        <v>-0.8658305516461744</v>
      </c>
      <c r="AJ3" s="45">
        <v>-0.89672289154411988</v>
      </c>
      <c r="AK3" s="45">
        <v>-0.9583299533325278</v>
      </c>
      <c r="AL3" s="45">
        <v>-0.94233099831685285</v>
      </c>
      <c r="AM3" s="45">
        <v>-0.89252063269101622</v>
      </c>
      <c r="AW3" s="75">
        <v>-69000</v>
      </c>
      <c r="AX3" s="75">
        <f t="shared" si="0"/>
        <v>-1.7196521492348276E-2</v>
      </c>
      <c r="AY3" s="75">
        <f t="shared" si="1"/>
        <v>-2.1846601478438754E-2</v>
      </c>
      <c r="AZ3" s="75">
        <f t="shared" si="2"/>
        <v>4.6500799860904772E-3</v>
      </c>
      <c r="BA3" s="75">
        <f t="shared" si="3"/>
        <v>1.9059018977972708</v>
      </c>
      <c r="BB3" s="75">
        <f t="shared" ref="BB3:BB66" si="9">SIN(BC3+RADIANS($AB$9))</f>
        <v>0.4785022480552219</v>
      </c>
      <c r="BC3" s="75">
        <f t="shared" si="4"/>
        <v>0.38947968316061271</v>
      </c>
      <c r="BD3" s="75">
        <f t="shared" si="5"/>
        <v>0.19723951272517939</v>
      </c>
      <c r="BE3" s="75">
        <f t="shared" si="6"/>
        <v>-6.2427905336326699</v>
      </c>
      <c r="BF3" s="75">
        <f t="shared" si="6"/>
        <v>-6.2474717726505258</v>
      </c>
      <c r="BG3" s="75">
        <f t="shared" si="6"/>
        <v>-6.2522549123653777</v>
      </c>
      <c r="BH3" s="75">
        <f t="shared" si="6"/>
        <v>-6.2571414407183976</v>
      </c>
      <c r="BI3" s="75">
        <f t="shared" si="6"/>
        <v>-6.2621329510898613</v>
      </c>
      <c r="BJ3" s="75">
        <f t="shared" si="6"/>
        <v>-6.2672311582542859</v>
      </c>
      <c r="BK3" s="75">
        <f t="shared" si="6"/>
        <v>-6.2724379158278589</v>
      </c>
      <c r="BL3" s="75">
        <f t="shared" ref="BL3:BL66" si="10">RADIANS($AB$9)+$AB$18*(AW3-AB$15)</f>
        <v>-6.2777552353519148</v>
      </c>
    </row>
    <row r="4" spans="1:64" s="75" customFormat="1" ht="12.95" customHeight="1" thickTop="1" thickBot="1" x14ac:dyDescent="0.25">
      <c r="A4" s="77" t="s">
        <v>1993</v>
      </c>
      <c r="B4" s="84"/>
      <c r="C4" s="145">
        <v>42186.46</v>
      </c>
      <c r="D4" s="146">
        <v>0.42152201</v>
      </c>
      <c r="Q4" s="75">
        <v>-50000</v>
      </c>
      <c r="R4" s="75">
        <f t="shared" si="7"/>
        <v>-2.6293545118393664E-2</v>
      </c>
      <c r="AA4" s="147" t="s">
        <v>1622</v>
      </c>
      <c r="AB4" s="78">
        <f t="shared" si="8"/>
        <v>7.6723356269660977E-7</v>
      </c>
      <c r="AC4" s="46">
        <v>7.6723356269660981</v>
      </c>
      <c r="AD4" s="75">
        <v>9.9999999999999995E-8</v>
      </c>
      <c r="AE4" s="144"/>
      <c r="AF4" s="46"/>
      <c r="AG4" s="46"/>
      <c r="AH4" s="46">
        <v>8.8297066173700589</v>
      </c>
      <c r="AI4" s="46">
        <v>7.8781214936828654</v>
      </c>
      <c r="AJ4" s="46">
        <v>7.6723356269660981</v>
      </c>
      <c r="AK4" s="46">
        <v>9.2390370278056206</v>
      </c>
      <c r="AL4" s="46">
        <v>8.8297066173700589</v>
      </c>
      <c r="AM4" s="46">
        <v>7.6098541106917024</v>
      </c>
      <c r="AW4" s="75">
        <v>-68000</v>
      </c>
      <c r="AX4" s="75">
        <f t="shared" si="0"/>
        <v>-1.3766259917553019E-2</v>
      </c>
      <c r="AY4" s="75">
        <f t="shared" si="1"/>
        <v>-2.2232105749609057E-2</v>
      </c>
      <c r="AZ4" s="75">
        <f t="shared" si="2"/>
        <v>8.4658458320560383E-3</v>
      </c>
      <c r="BA4" s="75">
        <f t="shared" si="3"/>
        <v>0.16275151695952883</v>
      </c>
      <c r="BB4" s="75">
        <f t="shared" si="9"/>
        <v>0.42211852913229569</v>
      </c>
      <c r="BC4" s="75">
        <f t="shared" si="4"/>
        <v>2.5963431288318519</v>
      </c>
      <c r="BD4" s="75">
        <f t="shared" si="5"/>
        <v>3.5767169668377132</v>
      </c>
      <c r="BE4" s="75">
        <f t="shared" si="6"/>
        <v>-5.5809303555843455</v>
      </c>
      <c r="BF4" s="75">
        <f t="shared" si="6"/>
        <v>-5.6330824608127958</v>
      </c>
      <c r="BG4" s="75">
        <f t="shared" si="6"/>
        <v>-5.6984117713508908</v>
      </c>
      <c r="BH4" s="75">
        <f t="shared" si="6"/>
        <v>-5.7764833030306404</v>
      </c>
      <c r="BI4" s="75">
        <f t="shared" si="6"/>
        <v>-5.8655833414918117</v>
      </c>
      <c r="BJ4" s="75">
        <f t="shared" si="6"/>
        <v>-5.9631703790346897</v>
      </c>
      <c r="BK4" s="75">
        <f t="shared" si="6"/>
        <v>-6.0665703988777979</v>
      </c>
      <c r="BL4" s="75">
        <f t="shared" si="10"/>
        <v>-6.1736334991493749</v>
      </c>
    </row>
    <row r="5" spans="1:64" s="75" customFormat="1" ht="12.95" customHeight="1" thickTop="1" x14ac:dyDescent="0.2">
      <c r="A5" s="7" t="s">
        <v>2019</v>
      </c>
      <c r="B5" s="148"/>
      <c r="C5" s="33">
        <v>-9.5</v>
      </c>
      <c r="D5" s="149" t="s">
        <v>2020</v>
      </c>
      <c r="E5" s="95"/>
      <c r="Q5" s="75">
        <v>-40000</v>
      </c>
      <c r="R5" s="75">
        <f t="shared" si="7"/>
        <v>-2.6193939786903646E-2</v>
      </c>
      <c r="AA5" s="147" t="s">
        <v>1602</v>
      </c>
      <c r="AB5" s="78">
        <f t="shared" si="8"/>
        <v>8.4141447727512116E-12</v>
      </c>
      <c r="AC5" s="46">
        <v>0.8414144772751212</v>
      </c>
      <c r="AD5" s="75">
        <v>9.9999999999999994E-12</v>
      </c>
      <c r="AE5" s="144"/>
      <c r="AF5" s="46"/>
      <c r="AG5" s="46"/>
      <c r="AH5" s="46">
        <v>1.0521120996540485</v>
      </c>
      <c r="AI5" s="46">
        <v>0.83053227441219302</v>
      </c>
      <c r="AJ5" s="46">
        <v>0.8414144772751212</v>
      </c>
      <c r="AK5" s="46">
        <v>1</v>
      </c>
      <c r="AL5" s="46">
        <v>1.0521120996540485</v>
      </c>
      <c r="AM5" s="46">
        <v>0.81058587083010858</v>
      </c>
      <c r="AW5" s="75">
        <v>-67000</v>
      </c>
      <c r="AX5" s="75">
        <f t="shared" si="0"/>
        <v>-1.3516646485333553E-2</v>
      </c>
      <c r="AY5" s="75">
        <f t="shared" si="1"/>
        <v>-2.2600781731233865E-2</v>
      </c>
      <c r="AZ5" s="75">
        <f t="shared" si="2"/>
        <v>9.0841352459003124E-3</v>
      </c>
      <c r="BA5" s="75">
        <f t="shared" si="3"/>
        <v>7.9868921596299547E-2</v>
      </c>
      <c r="BB5" s="75">
        <f t="shared" si="9"/>
        <v>0.23746773504612642</v>
      </c>
      <c r="BC5" s="75">
        <f t="shared" si="4"/>
        <v>2.79236593409696</v>
      </c>
      <c r="BD5" s="75">
        <f t="shared" si="5"/>
        <v>5.6686155498062885</v>
      </c>
      <c r="BE5" s="75">
        <f t="shared" si="6"/>
        <v>-5.2311994172126823</v>
      </c>
      <c r="BF5" s="75">
        <f t="shared" si="6"/>
        <v>-5.2555400988851995</v>
      </c>
      <c r="BG5" s="75">
        <f t="shared" si="6"/>
        <v>-5.3018730262088516</v>
      </c>
      <c r="BH5" s="75">
        <f t="shared" si="6"/>
        <v>-5.3822427678350619</v>
      </c>
      <c r="BI5" s="75">
        <f t="shared" si="6"/>
        <v>-5.5052095793265794</v>
      </c>
      <c r="BJ5" s="75">
        <f t="shared" si="6"/>
        <v>-5.6690338775794702</v>
      </c>
      <c r="BK5" s="75">
        <f t="shared" si="6"/>
        <v>-5.8618625407099128</v>
      </c>
      <c r="BL5" s="75">
        <f t="shared" si="10"/>
        <v>-6.0695117629468349</v>
      </c>
    </row>
    <row r="6" spans="1:64" s="75" customFormat="1" ht="12.95" customHeight="1" x14ac:dyDescent="0.2">
      <c r="A6" s="77" t="s">
        <v>1994</v>
      </c>
      <c r="B6" s="84"/>
      <c r="C6" s="136"/>
      <c r="D6" s="136"/>
      <c r="Q6" s="75">
        <v>-30000</v>
      </c>
      <c r="R6" s="75">
        <f t="shared" si="7"/>
        <v>-2.4411505500863403E-2</v>
      </c>
      <c r="AA6" s="147" t="s">
        <v>1623</v>
      </c>
      <c r="AB6" s="78">
        <f t="shared" si="8"/>
        <v>3.9643368163138439E-2</v>
      </c>
      <c r="AC6" s="46">
        <v>3.9643368163138439</v>
      </c>
      <c r="AD6" s="75">
        <v>0.01</v>
      </c>
      <c r="AE6" s="144" t="s">
        <v>1600</v>
      </c>
      <c r="AF6" s="46"/>
      <c r="AG6" s="46"/>
      <c r="AH6" s="46">
        <v>1.0170137035675579</v>
      </c>
      <c r="AI6" s="46">
        <v>1.2</v>
      </c>
      <c r="AJ6" s="46">
        <v>3.9643368163138439</v>
      </c>
      <c r="AK6" s="46">
        <v>1.2</v>
      </c>
      <c r="AL6" s="46">
        <v>1.0170137035675579</v>
      </c>
      <c r="AM6" s="46">
        <v>11.312454697337555</v>
      </c>
      <c r="AW6" s="75">
        <v>-66000</v>
      </c>
      <c r="AX6" s="75">
        <f t="shared" si="0"/>
        <v>-1.3996576320788027E-2</v>
      </c>
      <c r="AY6" s="75">
        <f t="shared" si="1"/>
        <v>-2.2952629423313171E-2</v>
      </c>
      <c r="AZ6" s="75">
        <f t="shared" si="2"/>
        <v>8.9560531025251449E-3</v>
      </c>
      <c r="BA6" s="75">
        <f t="shared" si="3"/>
        <v>5.9967031969782369E-2</v>
      </c>
      <c r="BB6" s="75">
        <f t="shared" si="9"/>
        <v>0.17357973529725201</v>
      </c>
      <c r="BC6" s="75">
        <f t="shared" si="4"/>
        <v>2.8576606913241269</v>
      </c>
      <c r="BD6" s="75">
        <f t="shared" si="5"/>
        <v>6.9965553355624142</v>
      </c>
      <c r="BE6" s="75">
        <f t="shared" si="6"/>
        <v>-5.039695051731333</v>
      </c>
      <c r="BF6" s="75">
        <f t="shared" si="6"/>
        <v>-5.0446126585526194</v>
      </c>
      <c r="BG6" s="75">
        <f t="shared" si="6"/>
        <v>-5.0596817312054974</v>
      </c>
      <c r="BH6" s="75">
        <f t="shared" si="6"/>
        <v>-5.1023890154837614</v>
      </c>
      <c r="BI6" s="75">
        <f t="shared" si="6"/>
        <v>-5.2045867943317337</v>
      </c>
      <c r="BJ6" s="75">
        <f t="shared" si="6"/>
        <v>-5.3934072444092367</v>
      </c>
      <c r="BK6" s="75">
        <f t="shared" si="6"/>
        <v>-5.6594038444247721</v>
      </c>
      <c r="BL6" s="75">
        <f t="shared" si="10"/>
        <v>-5.965390026744295</v>
      </c>
    </row>
    <row r="7" spans="1:64" s="75" customFormat="1" ht="12.95" customHeight="1" x14ac:dyDescent="0.2">
      <c r="A7" s="75" t="s">
        <v>1995</v>
      </c>
      <c r="B7" s="84"/>
      <c r="C7" s="189">
        <f>C4</f>
        <v>42186.46</v>
      </c>
      <c r="D7" s="17"/>
      <c r="Q7" s="75">
        <v>-20000</v>
      </c>
      <c r="R7" s="75">
        <f t="shared" si="7"/>
        <v>-2.0946242260272911E-2</v>
      </c>
      <c r="AA7" s="150" t="s">
        <v>1633</v>
      </c>
      <c r="AB7" s="151">
        <f t="shared" si="8"/>
        <v>0.97924039012631325</v>
      </c>
      <c r="AC7" s="46">
        <v>0.97924039012631325</v>
      </c>
      <c r="AD7" s="75">
        <v>1</v>
      </c>
      <c r="AE7" s="144"/>
      <c r="AF7" s="46"/>
      <c r="AG7" s="46"/>
      <c r="AH7" s="46">
        <v>0.33733293409035758</v>
      </c>
      <c r="AI7" s="46">
        <v>0.5</v>
      </c>
      <c r="AJ7" s="46">
        <v>0.97924039012631325</v>
      </c>
      <c r="AK7" s="46">
        <v>0.4</v>
      </c>
      <c r="AL7" s="46">
        <v>0.33733293409035758</v>
      </c>
      <c r="AM7" s="71">
        <v>0.99747450815571215</v>
      </c>
      <c r="AW7" s="75">
        <v>-65000</v>
      </c>
      <c r="AX7" s="75">
        <f t="shared" si="0"/>
        <v>-1.4634711482444145E-2</v>
      </c>
      <c r="AY7" s="75">
        <f t="shared" si="1"/>
        <v>-2.3287648825846961E-2</v>
      </c>
      <c r="AZ7" s="75">
        <f t="shared" si="2"/>
        <v>8.652937343402816E-3</v>
      </c>
      <c r="BA7" s="75">
        <f t="shared" si="3"/>
        <v>5.0218326440333305E-2</v>
      </c>
      <c r="BB7" s="75">
        <f t="shared" si="9"/>
        <v>0.13601619993201974</v>
      </c>
      <c r="BC7" s="75">
        <f t="shared" si="4"/>
        <v>2.8956849958530428</v>
      </c>
      <c r="BD7" s="75">
        <f t="shared" si="5"/>
        <v>8.0921083012965536</v>
      </c>
      <c r="BE7" s="75">
        <f t="shared" si="6"/>
        <v>-4.8991342689938513</v>
      </c>
      <c r="BF7" s="75">
        <f t="shared" si="6"/>
        <v>-4.8995793538618004</v>
      </c>
      <c r="BG7" s="75">
        <f t="shared" si="6"/>
        <v>-4.9020061670002884</v>
      </c>
      <c r="BH7" s="75">
        <f t="shared" si="6"/>
        <v>-4.9147330049829518</v>
      </c>
      <c r="BI7" s="75">
        <f t="shared" si="6"/>
        <v>-4.9715646979895833</v>
      </c>
      <c r="BJ7" s="75">
        <f t="shared" si="6"/>
        <v>-5.1433491872357715</v>
      </c>
      <c r="BK7" s="75">
        <f t="shared" si="6"/>
        <v>-5.4602594512249274</v>
      </c>
      <c r="BL7" s="75">
        <f t="shared" si="10"/>
        <v>-5.861268290541755</v>
      </c>
    </row>
    <row r="8" spans="1:64" s="75" customFormat="1" ht="12.95" customHeight="1" x14ac:dyDescent="0.3">
      <c r="A8" s="75" t="s">
        <v>1996</v>
      </c>
      <c r="B8" s="84"/>
      <c r="C8" s="189">
        <f>D4</f>
        <v>0.42152201</v>
      </c>
      <c r="D8" s="17"/>
      <c r="Q8" s="75">
        <v>-10000</v>
      </c>
      <c r="R8" s="75">
        <f t="shared" si="7"/>
        <v>-1.5798150065132174E-2</v>
      </c>
      <c r="AA8" s="147" t="s">
        <v>1643</v>
      </c>
      <c r="AB8" s="151">
        <f t="shared" si="8"/>
        <v>69.643048534700654</v>
      </c>
      <c r="AC8" s="46">
        <v>6.9643048534700656</v>
      </c>
      <c r="AD8" s="75">
        <v>10</v>
      </c>
      <c r="AE8" s="144" t="s">
        <v>1601</v>
      </c>
      <c r="AF8" s="46"/>
      <c r="AG8" s="46"/>
      <c r="AH8" s="46">
        <v>6.0316992406647785</v>
      </c>
      <c r="AI8" s="46">
        <v>5.5597046487188093</v>
      </c>
      <c r="AJ8" s="46">
        <v>6.9643048534700656</v>
      </c>
      <c r="AK8" s="46">
        <v>6.0303337157131356</v>
      </c>
      <c r="AL8" s="46">
        <v>5.6</v>
      </c>
      <c r="AM8" s="46">
        <v>6.979661177018345</v>
      </c>
      <c r="AW8" s="75">
        <v>-64000</v>
      </c>
      <c r="AX8" s="75">
        <f t="shared" si="0"/>
        <v>-1.5343198800004535E-2</v>
      </c>
      <c r="AY8" s="75">
        <f t="shared" si="1"/>
        <v>-2.3605839938835263E-2</v>
      </c>
      <c r="AZ8" s="75">
        <f t="shared" si="2"/>
        <v>8.2626411388307276E-3</v>
      </c>
      <c r="BA8" s="75">
        <f t="shared" si="3"/>
        <v>4.4006202706750264E-2</v>
      </c>
      <c r="BB8" s="75">
        <f t="shared" si="9"/>
        <v>0.10864632658481474</v>
      </c>
      <c r="BC8" s="75">
        <f t="shared" si="4"/>
        <v>2.9232629047718874</v>
      </c>
      <c r="BD8" s="75">
        <f t="shared" si="5"/>
        <v>9.1240385029345674</v>
      </c>
      <c r="BE8" s="75">
        <f t="shared" si="6"/>
        <v>-4.7801541036262511</v>
      </c>
      <c r="BF8" s="75">
        <f t="shared" si="6"/>
        <v>-4.7801602708003399</v>
      </c>
      <c r="BG8" s="75">
        <f t="shared" si="6"/>
        <v>-4.7802532073217803</v>
      </c>
      <c r="BH8" s="75">
        <f t="shared" si="6"/>
        <v>-4.7816386416151015</v>
      </c>
      <c r="BI8" s="75">
        <f t="shared" si="6"/>
        <v>-4.7997277310540909</v>
      </c>
      <c r="BJ8" s="75">
        <f t="shared" si="6"/>
        <v>-4.923895184284822</v>
      </c>
      <c r="BK8" s="75">
        <f t="shared" si="6"/>
        <v>-5.2654586032901145</v>
      </c>
      <c r="BL8" s="75">
        <f t="shared" si="10"/>
        <v>-5.7571465543392151</v>
      </c>
    </row>
    <row r="9" spans="1:64" s="75" customFormat="1" ht="12.95" customHeight="1" x14ac:dyDescent="0.3">
      <c r="A9" s="11" t="s">
        <v>2023</v>
      </c>
      <c r="B9" s="15">
        <v>600</v>
      </c>
      <c r="C9" s="13" t="str">
        <f>"F"&amp;B9</f>
        <v>F600</v>
      </c>
      <c r="D9" s="14" t="str">
        <f>"G"&amp;B9</f>
        <v>G600</v>
      </c>
      <c r="Q9" s="75">
        <v>0</v>
      </c>
      <c r="R9" s="75">
        <f t="shared" si="7"/>
        <v>-8.9672289154411992E-3</v>
      </c>
      <c r="W9" s="84" t="s">
        <v>2003</v>
      </c>
      <c r="Z9" s="152"/>
      <c r="AA9" s="150" t="s">
        <v>2235</v>
      </c>
      <c r="AB9" s="151">
        <f t="shared" si="8"/>
        <v>6.2720850360429496</v>
      </c>
      <c r="AC9" s="46">
        <v>6.27208503604295E-2</v>
      </c>
      <c r="AD9" s="75">
        <v>100</v>
      </c>
      <c r="AE9" s="144" t="s">
        <v>1640</v>
      </c>
      <c r="AF9" s="46"/>
      <c r="AG9" s="46"/>
      <c r="AH9" s="46">
        <v>0.8</v>
      </c>
      <c r="AI9" s="46">
        <v>1.5621068126214583</v>
      </c>
      <c r="AJ9" s="46">
        <v>6.27208503604295E-2</v>
      </c>
      <c r="AK9" s="46">
        <v>0.79688290918469395</v>
      </c>
      <c r="AL9" s="46">
        <v>0.2</v>
      </c>
      <c r="AM9" s="46">
        <v>2.0728150772817141E-2</v>
      </c>
      <c r="AW9" s="75">
        <v>-63000</v>
      </c>
      <c r="AX9" s="75">
        <f t="shared" si="0"/>
        <v>-1.6089346465230029E-2</v>
      </c>
      <c r="AY9" s="75">
        <f t="shared" si="1"/>
        <v>-2.3907202762278049E-2</v>
      </c>
      <c r="AZ9" s="75">
        <f t="shared" si="2"/>
        <v>7.8178562970480196E-3</v>
      </c>
      <c r="BA9" s="75">
        <f t="shared" si="3"/>
        <v>3.9618201498905492E-2</v>
      </c>
      <c r="BB9" s="75">
        <f t="shared" si="9"/>
        <v>8.6994612842158814E-2</v>
      </c>
      <c r="BC9" s="75">
        <f t="shared" si="4"/>
        <v>2.9450194003979226</v>
      </c>
      <c r="BD9" s="75">
        <f t="shared" si="5"/>
        <v>10.141540836545415</v>
      </c>
      <c r="BE9" s="75">
        <f t="shared" si="6"/>
        <v>-4.6744876864215161</v>
      </c>
      <c r="BF9" s="75">
        <f t="shared" si="6"/>
        <v>-4.6744877070297166</v>
      </c>
      <c r="BG9" s="75">
        <f t="shared" si="6"/>
        <v>-4.6744871516401201</v>
      </c>
      <c r="BH9" s="75">
        <f t="shared" si="6"/>
        <v>-4.6745021221978105</v>
      </c>
      <c r="BI9" s="75">
        <f t="shared" si="6"/>
        <v>-4.674100636524507</v>
      </c>
      <c r="BJ9" s="75">
        <f t="shared" si="6"/>
        <v>-4.7378027334471042</v>
      </c>
      <c r="BK9" s="75">
        <f t="shared" si="6"/>
        <v>-5.0759834954943237</v>
      </c>
      <c r="BL9" s="75">
        <f t="shared" si="10"/>
        <v>-5.6530248181366751</v>
      </c>
    </row>
    <row r="10" spans="1:64" s="75" customFormat="1" ht="12.95" customHeight="1" thickBot="1" x14ac:dyDescent="0.25">
      <c r="A10" s="95"/>
      <c r="B10" s="148"/>
      <c r="C10" s="153" t="s">
        <v>2012</v>
      </c>
      <c r="D10" s="153" t="s">
        <v>2013</v>
      </c>
      <c r="E10" s="95"/>
      <c r="Q10" s="75">
        <v>10000</v>
      </c>
      <c r="R10" s="75">
        <f t="shared" si="7"/>
        <v>-4.5347881119998034E-4</v>
      </c>
      <c r="W10" s="84">
        <v>2</v>
      </c>
      <c r="X10" s="75">
        <f>W10*AB16</f>
        <v>50872.854093628135</v>
      </c>
      <c r="Y10" s="75">
        <f>X10+AB10</f>
        <v>89832.060555522432</v>
      </c>
      <c r="Z10" s="152">
        <f>Y10/AD10</f>
        <v>8.9832060555522428</v>
      </c>
      <c r="AA10" s="154" t="s">
        <v>1635</v>
      </c>
      <c r="AB10" s="155">
        <f t="shared" si="8"/>
        <v>38959.206461894297</v>
      </c>
      <c r="AC10" s="47">
        <v>3.8959206461894298</v>
      </c>
      <c r="AD10" s="75">
        <v>10000</v>
      </c>
      <c r="AE10" s="144" t="s">
        <v>1634</v>
      </c>
      <c r="AF10" s="47"/>
      <c r="AG10" s="47"/>
      <c r="AH10" s="47">
        <v>2.4</v>
      </c>
      <c r="AI10" s="47">
        <v>1.359879779890135</v>
      </c>
      <c r="AJ10" s="47">
        <v>-1.1913647631733835</v>
      </c>
      <c r="AK10" s="47">
        <v>2.4229956158633645</v>
      </c>
      <c r="AL10" s="47">
        <v>1.8</v>
      </c>
      <c r="AM10" s="47">
        <v>1.3147141174518286</v>
      </c>
      <c r="AW10" s="75">
        <v>-62000</v>
      </c>
      <c r="AX10" s="75">
        <f t="shared" si="0"/>
        <v>-1.6854016271813762E-2</v>
      </c>
      <c r="AY10" s="75">
        <f t="shared" si="1"/>
        <v>-2.4191737296175346E-2</v>
      </c>
      <c r="AZ10" s="75">
        <f t="shared" si="2"/>
        <v>7.3377210243615832E-3</v>
      </c>
      <c r="BA10" s="75">
        <f t="shared" si="3"/>
        <v>3.6336165713996671E-2</v>
      </c>
      <c r="BB10" s="75">
        <f t="shared" si="9"/>
        <v>6.9077223082717784E-2</v>
      </c>
      <c r="BC10" s="75">
        <f t="shared" si="4"/>
        <v>2.9629918418313332</v>
      </c>
      <c r="BD10" s="75">
        <f t="shared" si="5"/>
        <v>11.16837475056686</v>
      </c>
      <c r="BE10" s="75">
        <f t="shared" si="6"/>
        <v>-4.5784348626424158</v>
      </c>
      <c r="BF10" s="75">
        <f t="shared" si="6"/>
        <v>-4.578437160390135</v>
      </c>
      <c r="BG10" s="75">
        <f t="shared" si="6"/>
        <v>-4.5784195918514241</v>
      </c>
      <c r="BH10" s="75">
        <f t="shared" si="6"/>
        <v>-4.5785539788344396</v>
      </c>
      <c r="BI10" s="75">
        <f t="shared" si="6"/>
        <v>-4.5775293980200207</v>
      </c>
      <c r="BJ10" s="75">
        <f t="shared" si="6"/>
        <v>-4.5855484717639161</v>
      </c>
      <c r="BK10" s="75">
        <f t="shared" si="6"/>
        <v>-4.8927586367178826</v>
      </c>
      <c r="BL10" s="75">
        <f t="shared" si="10"/>
        <v>-5.5489030819341352</v>
      </c>
    </row>
    <row r="11" spans="1:64" s="75" customFormat="1" ht="12.95" customHeight="1" x14ac:dyDescent="0.2">
      <c r="A11" s="95" t="s">
        <v>2008</v>
      </c>
      <c r="B11" s="148"/>
      <c r="C11" s="13">
        <f ca="1">INTERCEPT(INDIRECT($D$9):G969,INDIRECT($C$9):F969)</f>
        <v>-6.2336489380985984E-3</v>
      </c>
      <c r="D11" s="56">
        <f>AB3</f>
        <v>-8.9672289154411992E-3</v>
      </c>
      <c r="E11" s="95"/>
      <c r="Q11" s="75">
        <v>20000</v>
      </c>
      <c r="R11" s="75">
        <f t="shared" si="7"/>
        <v>9.7431002475914814E-3</v>
      </c>
      <c r="AA11" s="156" t="s">
        <v>1625</v>
      </c>
      <c r="AB11" s="14">
        <f>1-AB7^2</f>
        <v>4.108825834526586E-2</v>
      </c>
      <c r="AC11" s="14">
        <f>SUM(AE21:AE1623)</f>
        <v>8.5812006950417938E-3</v>
      </c>
      <c r="AD11" s="156" t="s">
        <v>1644</v>
      </c>
      <c r="AE11" s="144"/>
      <c r="AF11" s="14"/>
      <c r="AG11" s="14"/>
      <c r="AH11" s="14">
        <v>8.71224513019438E-3</v>
      </c>
      <c r="AI11" s="75">
        <v>1.1166304112909111E-2</v>
      </c>
      <c r="AJ11" s="75">
        <v>8.1481412262307141E-3</v>
      </c>
      <c r="AK11" s="75">
        <v>9.4355555754963988E-3</v>
      </c>
      <c r="AL11" s="14">
        <v>1.0212837676061889E-2</v>
      </c>
      <c r="AM11" s="14">
        <v>8.1189290652704457E-3</v>
      </c>
      <c r="AW11" s="75">
        <v>-61000</v>
      </c>
      <c r="AX11" s="75">
        <f t="shared" si="0"/>
        <v>-1.7625324699685526E-2</v>
      </c>
      <c r="AY11" s="75">
        <f t="shared" si="1"/>
        <v>-2.4459443540527127E-2</v>
      </c>
      <c r="AZ11" s="75">
        <f t="shared" si="2"/>
        <v>6.8341188408416013E-3</v>
      </c>
      <c r="BA11" s="75">
        <f t="shared" si="3"/>
        <v>3.3783015053122867E-2</v>
      </c>
      <c r="BB11" s="75">
        <f t="shared" si="9"/>
        <v>5.3778788673299292E-2</v>
      </c>
      <c r="BC11" s="75">
        <f t="shared" si="4"/>
        <v>2.978319373483203</v>
      </c>
      <c r="BD11" s="75">
        <f t="shared" si="5"/>
        <v>12.222177419731199</v>
      </c>
      <c r="BE11" s="75">
        <f t="shared" si="6"/>
        <v>-4.4897293761289712</v>
      </c>
      <c r="BF11" s="75">
        <f t="shared" si="6"/>
        <v>-4.4896623551962831</v>
      </c>
      <c r="BG11" s="75">
        <f t="shared" si="6"/>
        <v>-4.4899724132656633</v>
      </c>
      <c r="BH11" s="75">
        <f t="shared" si="6"/>
        <v>-4.4885415383909324</v>
      </c>
      <c r="BI11" s="75">
        <f t="shared" si="6"/>
        <v>-4.495222141804371</v>
      </c>
      <c r="BJ11" s="75">
        <f t="shared" si="6"/>
        <v>-4.4655498070810031</v>
      </c>
      <c r="BK11" s="75">
        <f t="shared" si="6"/>
        <v>-4.7166408359879686</v>
      </c>
      <c r="BL11" s="75">
        <f t="shared" si="10"/>
        <v>-5.4447813457315952</v>
      </c>
    </row>
    <row r="12" spans="1:64" s="75" customFormat="1" ht="12.95" customHeight="1" x14ac:dyDescent="0.2">
      <c r="A12" s="95" t="s">
        <v>2009</v>
      </c>
      <c r="B12" s="148"/>
      <c r="C12" s="13">
        <f ca="1">SLOPE(INDIRECT($D$9):G969,INDIRECT($C$9):F969)</f>
        <v>6.9231959990296282E-7</v>
      </c>
      <c r="D12" s="56">
        <f>AB4</f>
        <v>7.6723356269660977E-7</v>
      </c>
      <c r="E12" s="95"/>
      <c r="Q12" s="75">
        <v>30000</v>
      </c>
      <c r="R12" s="75">
        <f t="shared" si="7"/>
        <v>2.1622508260933183E-2</v>
      </c>
      <c r="AA12" s="157" t="s">
        <v>1626</v>
      </c>
      <c r="AB12" s="14">
        <f>AB7*SIN(RADIANS(AB9))</f>
        <v>0.10698204427590671</v>
      </c>
      <c r="AE12" s="144"/>
      <c r="AW12" s="75">
        <v>-60000</v>
      </c>
      <c r="AX12" s="75">
        <f t="shared" si="0"/>
        <v>-1.8395279298170621E-2</v>
      </c>
      <c r="AY12" s="75">
        <f t="shared" si="1"/>
        <v>-2.4710321495333424E-2</v>
      </c>
      <c r="AZ12" s="75">
        <f t="shared" si="2"/>
        <v>6.3150421971628051E-3</v>
      </c>
      <c r="BA12" s="75">
        <f t="shared" si="3"/>
        <v>3.1739439935693836E-2</v>
      </c>
      <c r="BB12" s="75">
        <f t="shared" si="9"/>
        <v>4.0411190636943935E-2</v>
      </c>
      <c r="BC12" s="75">
        <f t="shared" si="4"/>
        <v>2.9917019210057059</v>
      </c>
      <c r="BD12" s="75">
        <f t="shared" si="5"/>
        <v>13.318061924566205</v>
      </c>
      <c r="BE12" s="75">
        <f t="shared" si="6"/>
        <v>-4.4068646214915432</v>
      </c>
      <c r="BF12" s="75">
        <f t="shared" si="6"/>
        <v>-4.4065383488952641</v>
      </c>
      <c r="BG12" s="75">
        <f t="shared" si="6"/>
        <v>-4.407646852731494</v>
      </c>
      <c r="BH12" s="75">
        <f t="shared" si="6"/>
        <v>-4.4038964503290767</v>
      </c>
      <c r="BI12" s="75">
        <f t="shared" si="6"/>
        <v>-4.4167709179438877</v>
      </c>
      <c r="BJ12" s="75">
        <f t="shared" si="6"/>
        <v>-4.3745552070460363</v>
      </c>
      <c r="BK12" s="75">
        <f t="shared" si="6"/>
        <v>-4.5484099219131293</v>
      </c>
      <c r="BL12" s="75">
        <f t="shared" si="10"/>
        <v>-5.3406596095290553</v>
      </c>
    </row>
    <row r="13" spans="1:64" s="75" customFormat="1" ht="12.95" customHeight="1" x14ac:dyDescent="0.2">
      <c r="A13" s="95" t="s">
        <v>2011</v>
      </c>
      <c r="B13" s="148"/>
      <c r="C13" s="136" t="s">
        <v>2006</v>
      </c>
      <c r="D13" s="56">
        <f>AB5</f>
        <v>8.4141447727512116E-12</v>
      </c>
      <c r="Q13" s="75">
        <v>40000</v>
      </c>
      <c r="R13" s="75">
        <f>+D$11+D$12*Q13+D$13*Q13^2</f>
        <v>3.5184745228825129E-2</v>
      </c>
      <c r="AA13" s="48" t="s">
        <v>1627</v>
      </c>
      <c r="AB13" s="49">
        <f>AB6*86400*300000</f>
        <v>1027556102.7885484</v>
      </c>
      <c r="AC13" s="75" t="s">
        <v>1628</v>
      </c>
      <c r="AE13" s="144"/>
      <c r="AW13" s="75">
        <v>-59000</v>
      </c>
      <c r="AX13" s="75">
        <f t="shared" si="0"/>
        <v>-1.9158818633767671E-2</v>
      </c>
      <c r="AY13" s="75">
        <f t="shared" si="1"/>
        <v>-2.4944371160594215E-2</v>
      </c>
      <c r="AZ13" s="75">
        <f t="shared" si="2"/>
        <v>5.7855525268265436E-3</v>
      </c>
      <c r="BA13" s="75">
        <f t="shared" si="3"/>
        <v>3.0066452357513263E-2</v>
      </c>
      <c r="BB13" s="75">
        <f t="shared" si="9"/>
        <v>2.8507585730662841E-2</v>
      </c>
      <c r="BC13" s="75">
        <f t="shared" si="4"/>
        <v>3.0036126703332617</v>
      </c>
      <c r="BD13" s="75">
        <f t="shared" si="5"/>
        <v>14.471852121413102</v>
      </c>
      <c r="BE13" s="75">
        <f t="shared" si="6"/>
        <v>-4.3286900961147676</v>
      </c>
      <c r="BF13" s="75">
        <f t="shared" si="6"/>
        <v>-4.3281764443385065</v>
      </c>
      <c r="BG13" s="75">
        <f t="shared" si="6"/>
        <v>-4.3295782885996212</v>
      </c>
      <c r="BH13" s="75">
        <f t="shared" si="6"/>
        <v>-4.3257638132640679</v>
      </c>
      <c r="BI13" s="75">
        <f t="shared" si="6"/>
        <v>-4.3362292088705114</v>
      </c>
      <c r="BJ13" s="75">
        <f t="shared" si="6"/>
        <v>-4.3081320959284808</v>
      </c>
      <c r="BK13" s="75">
        <f t="shared" si="6"/>
        <v>-4.388760295934655</v>
      </c>
      <c r="BL13" s="75">
        <f t="shared" si="10"/>
        <v>-5.2365378733265153</v>
      </c>
    </row>
    <row r="14" spans="1:64" s="75" customFormat="1" ht="12.95" customHeight="1" x14ac:dyDescent="0.2">
      <c r="A14" s="95"/>
      <c r="B14" s="148"/>
      <c r="C14" s="149"/>
      <c r="D14" s="136"/>
      <c r="X14" s="75">
        <v>1.3290877831549959E-8</v>
      </c>
      <c r="AA14" s="48" t="s">
        <v>1629</v>
      </c>
      <c r="AB14" s="14">
        <f>2*AB5*365.24/C8</f>
        <v>1.4581360706643303E-8</v>
      </c>
      <c r="AC14" s="75" t="s">
        <v>1603</v>
      </c>
      <c r="AE14" s="144"/>
      <c r="AW14" s="75">
        <v>-58000</v>
      </c>
      <c r="AX14" s="75">
        <f t="shared" si="0"/>
        <v>-1.9914397320089445E-2</v>
      </c>
      <c r="AY14" s="75">
        <f t="shared" si="1"/>
        <v>-2.516159253630949E-2</v>
      </c>
      <c r="AZ14" s="75">
        <f t="shared" si="2"/>
        <v>5.247195216220045E-3</v>
      </c>
      <c r="BA14" s="75">
        <f t="shared" si="3"/>
        <v>2.8667935650854459E-2</v>
      </c>
      <c r="BB14" s="75">
        <f t="shared" si="9"/>
        <v>1.7706588506002253E-2</v>
      </c>
      <c r="BC14" s="75">
        <f t="shared" si="4"/>
        <v>3.0144166048712715</v>
      </c>
      <c r="BD14" s="75">
        <f t="shared" si="5"/>
        <v>15.705029906537185</v>
      </c>
      <c r="BE14" s="75">
        <f t="shared" si="6"/>
        <v>-4.2540795648885315</v>
      </c>
      <c r="BF14" s="75">
        <f t="shared" si="6"/>
        <v>-4.2544307087695392</v>
      </c>
      <c r="BG14" s="75">
        <f t="shared" si="6"/>
        <v>-4.2536203057057991</v>
      </c>
      <c r="BH14" s="75">
        <f t="shared" si="6"/>
        <v>-4.2554926458937956</v>
      </c>
      <c r="BI14" s="75">
        <f t="shared" si="6"/>
        <v>-4.2511775159522038</v>
      </c>
      <c r="BJ14" s="75">
        <f t="shared" si="6"/>
        <v>-4.2611800976618195</v>
      </c>
      <c r="BK14" s="75">
        <f t="shared" si="6"/>
        <v>-4.2382934108861647</v>
      </c>
      <c r="BL14" s="75">
        <f t="shared" si="10"/>
        <v>-5.1324161371239754</v>
      </c>
    </row>
    <row r="15" spans="1:64" s="75" customFormat="1" ht="12.95" customHeight="1" x14ac:dyDescent="0.3">
      <c r="A15" s="10" t="s">
        <v>2010</v>
      </c>
      <c r="B15" s="148"/>
      <c r="C15" s="34">
        <f ca="1">(C7+C11)+(C8+C12)*INT(MAX(F21:F3510))</f>
        <v>60042.576959311635</v>
      </c>
      <c r="D15" s="136"/>
      <c r="E15" s="19" t="s">
        <v>2025</v>
      </c>
      <c r="F15" s="9">
        <v>1</v>
      </c>
      <c r="AA15" s="157" t="s">
        <v>1645</v>
      </c>
      <c r="AB15" s="14">
        <f>(AB10-AB2)/AD2</f>
        <v>-7656.1922308771072</v>
      </c>
      <c r="AC15" s="75" t="s">
        <v>1636</v>
      </c>
      <c r="AE15" s="144"/>
      <c r="AW15" s="75">
        <v>-57000</v>
      </c>
      <c r="AX15" s="75">
        <f t="shared" si="0"/>
        <v>-2.0664494739751533E-2</v>
      </c>
      <c r="AY15" s="75">
        <f t="shared" si="1"/>
        <v>-2.5361985622479273E-2</v>
      </c>
      <c r="AZ15" s="75">
        <f t="shared" si="2"/>
        <v>4.6974908827277402E-3</v>
      </c>
      <c r="BA15" s="75">
        <f t="shared" si="3"/>
        <v>2.7473346204590632E-2</v>
      </c>
      <c r="BB15" s="75">
        <f t="shared" si="9"/>
        <v>7.6972050245496682E-3</v>
      </c>
      <c r="BC15" s="75">
        <f t="shared" si="4"/>
        <v>3.024426837713194</v>
      </c>
      <c r="BD15" s="75">
        <f t="shared" si="5"/>
        <v>17.050293125171223</v>
      </c>
      <c r="BE15" s="75">
        <f t="shared" si="6"/>
        <v>-4.1817623182340222</v>
      </c>
      <c r="BF15" s="75">
        <f t="shared" si="6"/>
        <v>-4.1857042699802793</v>
      </c>
      <c r="BG15" s="75">
        <f t="shared" si="6"/>
        <v>-4.1777503129567801</v>
      </c>
      <c r="BH15" s="75">
        <f t="shared" si="6"/>
        <v>-4.1939128935033496</v>
      </c>
      <c r="BI15" s="75">
        <f t="shared" si="6"/>
        <v>-4.161520298149477</v>
      </c>
      <c r="BJ15" s="75">
        <f t="shared" si="6"/>
        <v>-4.2284077745160413</v>
      </c>
      <c r="BK15" s="75">
        <f t="shared" si="6"/>
        <v>-4.0975112563302076</v>
      </c>
      <c r="BL15" s="75">
        <f t="shared" si="10"/>
        <v>-5.0282944009214354</v>
      </c>
    </row>
    <row r="16" spans="1:64" s="75" customFormat="1" ht="12.95" customHeight="1" x14ac:dyDescent="0.2">
      <c r="A16" s="10" t="s">
        <v>1997</v>
      </c>
      <c r="B16" s="148"/>
      <c r="C16" s="34">
        <f ca="1">+C8+C12</f>
        <v>0.42152270231959993</v>
      </c>
      <c r="D16" s="136"/>
      <c r="E16" s="19" t="s">
        <v>2021</v>
      </c>
      <c r="F16" s="79">
        <f ca="1">NOW()+15018.5+$C$5/24</f>
        <v>60352.73555868055</v>
      </c>
      <c r="AA16" s="156" t="s">
        <v>1599</v>
      </c>
      <c r="AB16" s="14">
        <f>AB8*365.24</f>
        <v>25436.427046814068</v>
      </c>
      <c r="AC16" s="75" t="s">
        <v>1600</v>
      </c>
      <c r="AD16" s="14"/>
      <c r="AE16" s="144"/>
      <c r="AW16" s="75">
        <v>-56000</v>
      </c>
      <c r="AX16" s="75">
        <f t="shared" si="0"/>
        <v>-2.1414967234433674E-2</v>
      </c>
      <c r="AY16" s="75">
        <f t="shared" si="1"/>
        <v>-2.5545550419103544E-2</v>
      </c>
      <c r="AZ16" s="75">
        <f t="shared" si="2"/>
        <v>4.1305831846698707E-3</v>
      </c>
      <c r="BA16" s="75">
        <f t="shared" si="3"/>
        <v>2.643071536486119E-2</v>
      </c>
      <c r="BB16" s="75">
        <f t="shared" si="9"/>
        <v>-1.7937472555689166E-3</v>
      </c>
      <c r="BC16" s="75">
        <f t="shared" si="4"/>
        <v>3.0339178669632525</v>
      </c>
      <c r="BD16" s="75">
        <f t="shared" si="5"/>
        <v>18.556501286591597</v>
      </c>
      <c r="BE16" s="75">
        <f t="shared" si="6"/>
        <v>-4.1103533780586572</v>
      </c>
      <c r="BF16" s="75">
        <f t="shared" si="6"/>
        <v>-4.1226250889147309</v>
      </c>
      <c r="BG16" s="75">
        <f t="shared" si="6"/>
        <v>-4.1004577482520688</v>
      </c>
      <c r="BH16" s="75">
        <f t="shared" si="6"/>
        <v>-4.1410495706849542</v>
      </c>
      <c r="BI16" s="75">
        <f t="shared" si="6"/>
        <v>-4.0684298024412922</v>
      </c>
      <c r="BJ16" s="75">
        <f t="shared" si="6"/>
        <v>-4.2047287926131194</v>
      </c>
      <c r="BK16" s="75">
        <f t="shared" si="6"/>
        <v>-3.9668109212357576</v>
      </c>
      <c r="BL16" s="75">
        <f t="shared" si="10"/>
        <v>-4.9241726647188964</v>
      </c>
    </row>
    <row r="17" spans="1:64" s="75" customFormat="1" ht="12.95" customHeight="1" thickBot="1" x14ac:dyDescent="0.25">
      <c r="A17" s="11" t="s">
        <v>2018</v>
      </c>
      <c r="B17" s="148"/>
      <c r="C17" s="158">
        <f>COUNT(C21:C2168)</f>
        <v>694</v>
      </c>
      <c r="D17" s="136"/>
      <c r="E17" s="19" t="s">
        <v>2026</v>
      </c>
      <c r="F17" s="79">
        <f ca="1">ROUND(2*(F16-$C$7)/$C$8,0)/2+F15</f>
        <v>43098</v>
      </c>
      <c r="AA17" s="156" t="s">
        <v>1639</v>
      </c>
      <c r="AB17" s="14">
        <f>2*AB5*365.24/AD2</f>
        <v>1.4581360706643303E-8</v>
      </c>
      <c r="AE17" s="144"/>
      <c r="AW17" s="75">
        <v>-55000</v>
      </c>
      <c r="AX17" s="75">
        <f t="shared" si="0"/>
        <v>-2.2173146591109839E-2</v>
      </c>
      <c r="AY17" s="75">
        <f t="shared" si="1"/>
        <v>-2.5712286926182323E-2</v>
      </c>
      <c r="AZ17" s="75">
        <f t="shared" si="2"/>
        <v>3.5391403350724837E-3</v>
      </c>
      <c r="BA17" s="75">
        <f t="shared" si="3"/>
        <v>2.5503973680551795E-2</v>
      </c>
      <c r="BB17" s="75">
        <f t="shared" si="9"/>
        <v>-1.0991308697797696E-2</v>
      </c>
      <c r="BC17" s="75">
        <f t="shared" si="4"/>
        <v>3.0431156487635311</v>
      </c>
      <c r="BD17" s="75">
        <f t="shared" si="5"/>
        <v>20.29289432066329</v>
      </c>
      <c r="BE17" s="75">
        <f t="shared" si="6"/>
        <v>-4.0385284153029328</v>
      </c>
      <c r="BF17" s="75">
        <f t="shared" si="6"/>
        <v>-4.0657121927434563</v>
      </c>
      <c r="BG17" s="75">
        <f t="shared" si="6"/>
        <v>-4.020951951009887</v>
      </c>
      <c r="BH17" s="75">
        <f t="shared" si="6"/>
        <v>-4.0961182728199743</v>
      </c>
      <c r="BI17" s="75">
        <f t="shared" si="6"/>
        <v>-3.9735929066370175</v>
      </c>
      <c r="BJ17" s="75">
        <f t="shared" si="6"/>
        <v>-4.1855538311705773</v>
      </c>
      <c r="BK17" s="75">
        <f t="shared" si="6"/>
        <v>-3.8464802928911936</v>
      </c>
      <c r="BL17" s="75">
        <f t="shared" si="10"/>
        <v>-4.8200509285163564</v>
      </c>
    </row>
    <row r="18" spans="1:64" s="75" customFormat="1" ht="12.95" customHeight="1" thickTop="1" thickBot="1" x14ac:dyDescent="0.35">
      <c r="A18" s="10" t="s">
        <v>1998</v>
      </c>
      <c r="B18" s="148"/>
      <c r="C18" s="159">
        <f ca="1">+C15</f>
        <v>60042.576959311635</v>
      </c>
      <c r="D18" s="160">
        <f ca="1">+C16</f>
        <v>0.42152270231959993</v>
      </c>
      <c r="E18" s="19" t="s">
        <v>2027</v>
      </c>
      <c r="F18" s="14">
        <f ca="1">ROUND(2*(F16-$C$15)/$C$16,0)/2+F15</f>
        <v>737</v>
      </c>
      <c r="AA18" s="80" t="s">
        <v>1646</v>
      </c>
      <c r="AB18" s="50">
        <f>2*PI()/(AB8*365.2422)*AD2</f>
        <v>1.041217362025399E-4</v>
      </c>
      <c r="AC18" s="161" t="s">
        <v>1624</v>
      </c>
      <c r="AD18" s="161"/>
      <c r="AE18" s="162"/>
      <c r="AW18" s="75">
        <v>-54000</v>
      </c>
      <c r="AX18" s="75">
        <f t="shared" si="0"/>
        <v>-2.2945307860975504E-2</v>
      </c>
      <c r="AY18" s="75">
        <f t="shared" si="1"/>
        <v>-2.5862195143715589E-2</v>
      </c>
      <c r="AZ18" s="75">
        <f t="shared" si="2"/>
        <v>2.9168872827400843E-3</v>
      </c>
      <c r="BA18" s="75">
        <f t="shared" si="3"/>
        <v>2.4671109746409625E-2</v>
      </c>
      <c r="BB18" s="75">
        <f t="shared" si="9"/>
        <v>-2.0057071852968903E-2</v>
      </c>
      <c r="BC18" s="75">
        <f t="shared" si="4"/>
        <v>3.0521825356225545</v>
      </c>
      <c r="BD18" s="75">
        <f t="shared" si="5"/>
        <v>22.353929357831035</v>
      </c>
      <c r="BE18" s="75">
        <f t="shared" ref="BE18:BK33" si="11">$BL18+$AB$7*SIN(BF18)</f>
        <v>-3.9652435157730466</v>
      </c>
      <c r="BF18" s="75">
        <f t="shared" si="11"/>
        <v>-4.015122007967296</v>
      </c>
      <c r="BG18" s="75">
        <f t="shared" si="11"/>
        <v>-3.9391671126096361</v>
      </c>
      <c r="BH18" s="75">
        <f t="shared" si="11"/>
        <v>-4.0576866293959588</v>
      </c>
      <c r="BI18" s="75">
        <f t="shared" si="11"/>
        <v>-3.8787650368348681</v>
      </c>
      <c r="BJ18" s="75">
        <f t="shared" si="11"/>
        <v>-4.1669734350383125</v>
      </c>
      <c r="BK18" s="75">
        <f t="shared" si="11"/>
        <v>-3.7366949386402073</v>
      </c>
      <c r="BL18" s="75">
        <f t="shared" si="10"/>
        <v>-4.7159291923138165</v>
      </c>
    </row>
    <row r="19" spans="1:64" s="75" customFormat="1" ht="12.95" customHeight="1" thickTop="1" x14ac:dyDescent="0.2">
      <c r="B19" s="84"/>
      <c r="C19" s="136"/>
      <c r="D19" s="136"/>
      <c r="E19" s="19" t="s">
        <v>2022</v>
      </c>
      <c r="F19" s="12">
        <f ca="1">+$C$15+$C$16*F18-15018.5-$C$5/24</f>
        <v>45335.135024254516</v>
      </c>
      <c r="AA19" s="51"/>
      <c r="AC19" s="51"/>
      <c r="AW19" s="75">
        <v>-53000</v>
      </c>
      <c r="AX19" s="75">
        <f t="shared" si="0"/>
        <v>-2.3734308148635263E-2</v>
      </c>
      <c r="AY19" s="75">
        <f t="shared" si="1"/>
        <v>-2.5995275071703364E-2</v>
      </c>
      <c r="AZ19" s="75">
        <f t="shared" si="2"/>
        <v>2.2609669230680995E-3</v>
      </c>
      <c r="BA19" s="75">
        <f t="shared" si="3"/>
        <v>2.3921619577717879E-2</v>
      </c>
      <c r="BB19" s="75">
        <f t="shared" si="9"/>
        <v>-2.908057204313506E-2</v>
      </c>
      <c r="BC19" s="75">
        <f t="shared" si="4"/>
        <v>3.0612087911576191</v>
      </c>
      <c r="BD19" s="75">
        <f t="shared" si="5"/>
        <v>24.86721707525448</v>
      </c>
      <c r="BE19" s="75">
        <f t="shared" si="11"/>
        <v>-3.8899117618470909</v>
      </c>
      <c r="BF19" s="75">
        <f t="shared" si="11"/>
        <v>-3.9705090968158259</v>
      </c>
      <c r="BG19" s="75">
        <f t="shared" si="11"/>
        <v>-3.8556346010852707</v>
      </c>
      <c r="BH19" s="75">
        <f t="shared" si="11"/>
        <v>-4.0238945607449228</v>
      </c>
      <c r="BI19" s="75">
        <f t="shared" si="11"/>
        <v>-3.7855644414801395</v>
      </c>
      <c r="BJ19" s="75">
        <f t="shared" si="11"/>
        <v>-4.1458416506854485</v>
      </c>
      <c r="BK19" s="75">
        <f t="shared" si="11"/>
        <v>-3.6375162042162215</v>
      </c>
      <c r="BL19" s="75">
        <f t="shared" si="10"/>
        <v>-4.6118074561112765</v>
      </c>
    </row>
    <row r="20" spans="1:64" s="75" customFormat="1" ht="12.95" customHeight="1" thickBot="1" x14ac:dyDescent="0.25">
      <c r="A20" s="163" t="s">
        <v>1999</v>
      </c>
      <c r="B20" s="163" t="s">
        <v>2000</v>
      </c>
      <c r="C20" s="153" t="s">
        <v>2001</v>
      </c>
      <c r="D20" s="153" t="s">
        <v>2005</v>
      </c>
      <c r="E20" s="163" t="s">
        <v>2002</v>
      </c>
      <c r="F20" s="163" t="s">
        <v>2003</v>
      </c>
      <c r="G20" s="163" t="s">
        <v>2004</v>
      </c>
      <c r="H20" s="5" t="s">
        <v>2034</v>
      </c>
      <c r="I20" s="5" t="s">
        <v>2110</v>
      </c>
      <c r="J20" s="5" t="s">
        <v>2035</v>
      </c>
      <c r="K20" s="5" t="s">
        <v>2104</v>
      </c>
      <c r="L20" s="5" t="s">
        <v>2153</v>
      </c>
      <c r="M20" s="5" t="s">
        <v>2152</v>
      </c>
      <c r="N20" s="5" t="s">
        <v>2017</v>
      </c>
      <c r="O20" s="5" t="s">
        <v>2015</v>
      </c>
      <c r="P20" s="5" t="s">
        <v>2014</v>
      </c>
      <c r="Q20" s="163" t="s">
        <v>2007</v>
      </c>
      <c r="R20" s="16" t="s">
        <v>2024</v>
      </c>
      <c r="S20" s="5" t="s">
        <v>1648</v>
      </c>
      <c r="Z20" s="163" t="s">
        <v>2003</v>
      </c>
      <c r="AA20" s="5" t="s">
        <v>1637</v>
      </c>
      <c r="AB20" s="5" t="s">
        <v>1630</v>
      </c>
      <c r="AC20" s="5" t="s">
        <v>2100</v>
      </c>
      <c r="AD20" s="5" t="s">
        <v>1631</v>
      </c>
      <c r="AE20" s="5" t="s">
        <v>1647</v>
      </c>
      <c r="AF20" s="163" t="s">
        <v>2007</v>
      </c>
      <c r="AG20" s="41" t="s">
        <v>2024</v>
      </c>
      <c r="AH20" s="5" t="s">
        <v>1609</v>
      </c>
      <c r="AI20" s="5" t="s">
        <v>1610</v>
      </c>
      <c r="AJ20" s="5" t="s">
        <v>1611</v>
      </c>
      <c r="AK20" s="5" t="s">
        <v>1632</v>
      </c>
      <c r="AL20" s="5" t="s">
        <v>1612</v>
      </c>
      <c r="AM20" s="5" t="s">
        <v>1613</v>
      </c>
      <c r="AN20" s="163" t="s">
        <v>1614</v>
      </c>
      <c r="AO20" s="163" t="s">
        <v>1615</v>
      </c>
      <c r="AP20" s="163" t="s">
        <v>1616</v>
      </c>
      <c r="AQ20" s="163" t="s">
        <v>1617</v>
      </c>
      <c r="AR20" s="163" t="s">
        <v>1618</v>
      </c>
      <c r="AS20" s="163" t="s">
        <v>1619</v>
      </c>
      <c r="AT20" s="163" t="s">
        <v>1620</v>
      </c>
      <c r="AU20" s="163" t="s">
        <v>1598</v>
      </c>
      <c r="AV20" s="52"/>
      <c r="AW20" s="75">
        <v>-52000</v>
      </c>
      <c r="AX20" s="75">
        <f t="shared" si="0"/>
        <v>-2.4537978687626322E-2</v>
      </c>
      <c r="AY20" s="75">
        <f t="shared" si="1"/>
        <v>-2.6111526710145626E-2</v>
      </c>
      <c r="AZ20" s="75">
        <f t="shared" si="2"/>
        <v>1.5735480225193038E-3</v>
      </c>
      <c r="BA20" s="75">
        <f t="shared" si="3"/>
        <v>2.3253090099709217E-2</v>
      </c>
      <c r="BB20" s="75">
        <f t="shared" si="9"/>
        <v>-3.8081139688789165E-2</v>
      </c>
      <c r="BC20" s="75">
        <f t="shared" si="4"/>
        <v>3.0702144684874768</v>
      </c>
      <c r="BD20" s="75">
        <f t="shared" si="5"/>
        <v>28.007868008086884</v>
      </c>
      <c r="BE20" s="75">
        <f t="shared" si="11"/>
        <v>-3.8124929291808503</v>
      </c>
      <c r="BF20" s="75">
        <f t="shared" si="11"/>
        <v>-3.9309924223995987</v>
      </c>
      <c r="BG20" s="75">
        <f t="shared" si="11"/>
        <v>-3.7713133212567707</v>
      </c>
      <c r="BH20" s="75">
        <f t="shared" si="11"/>
        <v>-3.9926582864044828</v>
      </c>
      <c r="BI20" s="75">
        <f t="shared" si="11"/>
        <v>-3.6954194887114378</v>
      </c>
      <c r="BJ20" s="75">
        <f t="shared" si="11"/>
        <v>-4.1197794986782004</v>
      </c>
      <c r="BK20" s="75">
        <f t="shared" si="11"/>
        <v>-3.5488905492733256</v>
      </c>
      <c r="BL20" s="75">
        <f t="shared" si="10"/>
        <v>-4.5076857199087366</v>
      </c>
    </row>
    <row r="21" spans="1:64" s="75" customFormat="1" ht="12.95" customHeight="1" x14ac:dyDescent="0.2">
      <c r="A21" s="81" t="s">
        <v>2175</v>
      </c>
      <c r="B21" s="82" t="s">
        <v>2031</v>
      </c>
      <c r="C21" s="83">
        <v>14999.960999999999</v>
      </c>
      <c r="D21" s="83" t="s">
        <v>2034</v>
      </c>
      <c r="E21" s="75">
        <f t="shared" ref="E21:E84" si="12">+(C21-C$7)/C$8</f>
        <v>-64496.036636378725</v>
      </c>
      <c r="F21" s="75">
        <f t="shared" ref="F21:F84" si="13">ROUND(2*E21,0)/2</f>
        <v>-64496</v>
      </c>
      <c r="G21" s="75">
        <f t="shared" ref="G21:G84" si="14">+C21-(C$7+F21*C$8)</f>
        <v>-1.5443039999809116E-2</v>
      </c>
      <c r="H21" s="75">
        <f>G21</f>
        <v>-1.5443039999809116E-2</v>
      </c>
      <c r="O21" s="75">
        <f t="shared" ref="O21:O84" ca="1" si="15">+C$11+C$12*$F21</f>
        <v>-5.0885493853440093E-2</v>
      </c>
      <c r="P21" s="75">
        <f t="shared" ref="P21:P84" si="16">+D$11+D$12*F21+D$13*F21^2</f>
        <v>-2.3450120548359939E-2</v>
      </c>
      <c r="Q21" s="133" t="s">
        <v>2233</v>
      </c>
      <c r="S21" s="84">
        <v>0.10009999999999999</v>
      </c>
      <c r="Z21" s="75">
        <f t="shared" ref="Z21:Z84" si="17">F21</f>
        <v>-64496</v>
      </c>
      <c r="AA21" s="75">
        <f t="shared" ref="AA21:AA84" si="18">AB$3+AB$4*Z21+AB$5*Z21^2+AH21</f>
        <v>-1.4985475967048979E-2</v>
      </c>
      <c r="AB21" s="75">
        <f t="shared" ref="AB21:AB84" si="19">+G21-AH21</f>
        <v>-2.3907684581120074E-2</v>
      </c>
      <c r="AC21" s="75">
        <f t="shared" ref="AC21:AC84" si="20">+G21-P21</f>
        <v>8.0070805485508226E-3</v>
      </c>
      <c r="AE21" s="75">
        <f t="shared" ref="AE21:AE84" si="21">+(G21-AA21)^2*S21</f>
        <v>2.0957420891979561E-8</v>
      </c>
      <c r="AF21" s="133" t="s">
        <v>1597</v>
      </c>
      <c r="AG21" s="84"/>
      <c r="AH21" s="75">
        <f t="shared" ref="AH21:AH84" si="22">$AB$6*($AB$11/AI21*AJ21+$AB$12)</f>
        <v>8.4646445813109598E-3</v>
      </c>
      <c r="AI21" s="75">
        <f t="shared" ref="AI21:AI84" si="23">1+$AB$7*COS(AL21)</f>
        <v>4.6791049774143834E-2</v>
      </c>
      <c r="AJ21" s="75">
        <f t="shared" ref="AJ21:AJ84" si="24">SIN(AL21+RADIANS($AB$9))</f>
        <v>0.12132454060568358</v>
      </c>
      <c r="AK21" s="75">
        <f t="shared" ref="AK21:AK84" si="25">$AB$7*SIN(AL21)</f>
        <v>0.22428651066003813</v>
      </c>
      <c r="AL21" s="75">
        <f t="shared" ref="AL21:AL84" si="26">2*ATAN(AM21)</f>
        <v>2.9104999468118136</v>
      </c>
      <c r="AM21" s="75">
        <f t="shared" ref="AM21:AM84" si="27">SQRT((1+$AB$7)/(1-$AB$7))*TAN(AN21/2)</f>
        <v>8.6159855742785894</v>
      </c>
      <c r="AN21" s="75">
        <f t="shared" ref="AN21:AT30" si="28">$AU21+$AB$7*SIN(AO21)</f>
        <v>-4.8371741742854457</v>
      </c>
      <c r="AO21" s="75">
        <f t="shared" si="28"/>
        <v>-4.8372518677763967</v>
      </c>
      <c r="AP21" s="75">
        <f t="shared" si="28"/>
        <v>-4.8378873348641838</v>
      </c>
      <c r="AQ21" s="75">
        <f t="shared" si="28"/>
        <v>-4.8429694882543393</v>
      </c>
      <c r="AR21" s="75">
        <f t="shared" si="28"/>
        <v>-4.8781287324832405</v>
      </c>
      <c r="AS21" s="75">
        <f t="shared" si="28"/>
        <v>-5.0286916958824524</v>
      </c>
      <c r="AT21" s="75">
        <f t="shared" si="28"/>
        <v>-5.36147413828468</v>
      </c>
      <c r="AU21" s="75">
        <f t="shared" ref="AU21:AU84" si="29">RADIANS($AB$9)+$AB$18*(F21-AB$15)</f>
        <v>-5.8087909354956748</v>
      </c>
      <c r="AW21" s="75">
        <v>-51000</v>
      </c>
      <c r="AX21" s="75">
        <f t="shared" si="0"/>
        <v>-2.5348525394442618E-2</v>
      </c>
      <c r="AY21" s="75">
        <f t="shared" si="1"/>
        <v>-2.6210950059042396E-2</v>
      </c>
      <c r="AZ21" s="75">
        <f t="shared" si="2"/>
        <v>8.6242466459977808E-4</v>
      </c>
      <c r="BA21" s="75">
        <f t="shared" si="3"/>
        <v>2.2667476574650181E-2</v>
      </c>
      <c r="BB21" s="75">
        <f t="shared" si="9"/>
        <v>-4.7018095169660962E-2</v>
      </c>
      <c r="BC21" s="75">
        <f t="shared" si="4"/>
        <v>3.0791595549993067</v>
      </c>
      <c r="BD21" s="75">
        <f t="shared" si="5"/>
        <v>32.023884034215506</v>
      </c>
      <c r="BE21" s="75">
        <f t="shared" si="11"/>
        <v>-3.7334954975298187</v>
      </c>
      <c r="BF21" s="75">
        <f t="shared" si="11"/>
        <v>-3.8951999556462624</v>
      </c>
      <c r="BG21" s="75">
        <f t="shared" si="11"/>
        <v>-3.68743848298746</v>
      </c>
      <c r="BH21" s="75">
        <f t="shared" si="11"/>
        <v>-3.9618291496255664</v>
      </c>
      <c r="BI21" s="75">
        <f t="shared" si="11"/>
        <v>-3.6095895601072572</v>
      </c>
      <c r="BJ21" s="75">
        <f t="shared" si="11"/>
        <v>-4.0871212620316966</v>
      </c>
      <c r="BK21" s="75">
        <f t="shared" si="11"/>
        <v>-3.4706501273109378</v>
      </c>
      <c r="BL21" s="75">
        <f t="shared" si="10"/>
        <v>-4.4035639837061966</v>
      </c>
    </row>
    <row r="22" spans="1:64" s="75" customFormat="1" ht="12.95" customHeight="1" x14ac:dyDescent="0.2">
      <c r="A22" s="81" t="s">
        <v>2175</v>
      </c>
      <c r="B22" s="82" t="s">
        <v>2031</v>
      </c>
      <c r="C22" s="83">
        <v>15599.781999999999</v>
      </c>
      <c r="D22" s="83" t="s">
        <v>2034</v>
      </c>
      <c r="E22" s="75">
        <f t="shared" si="12"/>
        <v>-63073.048071677207</v>
      </c>
      <c r="F22" s="75">
        <f t="shared" si="13"/>
        <v>-63073</v>
      </c>
      <c r="G22" s="75">
        <f t="shared" si="14"/>
        <v>-2.0263269998395117E-2</v>
      </c>
      <c r="H22" s="75">
        <f>G22</f>
        <v>-2.0263269998395117E-2</v>
      </c>
      <c r="O22" s="75">
        <f t="shared" ca="1" si="15"/>
        <v>-4.9900323062778175E-2</v>
      </c>
      <c r="P22" s="75">
        <f t="shared" si="16"/>
        <v>-2.3885772669757645E-2</v>
      </c>
      <c r="Q22" s="85">
        <f t="shared" ref="Q22:Q85" si="30">+C22-15018.5</f>
        <v>581.28199999999924</v>
      </c>
      <c r="S22" s="84">
        <v>0.10009999999999999</v>
      </c>
      <c r="Z22" s="75">
        <f t="shared" si="17"/>
        <v>-63073</v>
      </c>
      <c r="AA22" s="75">
        <f t="shared" si="18"/>
        <v>-1.603407252818646E-2</v>
      </c>
      <c r="AB22" s="75">
        <f t="shared" si="19"/>
        <v>-2.8114970139966302E-2</v>
      </c>
      <c r="AC22" s="75">
        <f t="shared" si="20"/>
        <v>3.6225026713625277E-3</v>
      </c>
      <c r="AE22" s="75">
        <f t="shared" si="21"/>
        <v>1.7903997353261325E-6</v>
      </c>
      <c r="AF22" s="85">
        <f t="shared" ref="AF22:AF85" si="31">+C22-15018.5</f>
        <v>581.28199999999924</v>
      </c>
      <c r="AG22" s="84"/>
      <c r="AH22" s="75">
        <f t="shared" si="22"/>
        <v>7.851700141571185E-3</v>
      </c>
      <c r="AI22" s="75">
        <f t="shared" si="23"/>
        <v>3.98950748543766E-2</v>
      </c>
      <c r="AJ22" s="75">
        <f t="shared" si="24"/>
        <v>8.843149443997872E-2</v>
      </c>
      <c r="AK22" s="75">
        <f t="shared" si="25"/>
        <v>0.19264027192114075</v>
      </c>
      <c r="AL22" s="75">
        <f t="shared" si="26"/>
        <v>2.9435769591906591</v>
      </c>
      <c r="AM22" s="75">
        <f t="shared" si="27"/>
        <v>10.067185308302648</v>
      </c>
      <c r="AN22" s="75">
        <f t="shared" si="28"/>
        <v>-4.6818421484121142</v>
      </c>
      <c r="AO22" s="75">
        <f t="shared" si="28"/>
        <v>-4.6818421417045171</v>
      </c>
      <c r="AP22" s="75">
        <f t="shared" si="28"/>
        <v>-4.6818423659793433</v>
      </c>
      <c r="AQ22" s="75">
        <f t="shared" si="28"/>
        <v>-4.6818348680319328</v>
      </c>
      <c r="AR22" s="75">
        <f t="shared" si="28"/>
        <v>-4.6820865445941644</v>
      </c>
      <c r="AS22" s="75">
        <f t="shared" si="28"/>
        <v>-4.7502355440435853</v>
      </c>
      <c r="AT22" s="75">
        <f t="shared" si="28"/>
        <v>-5.0896145150129994</v>
      </c>
      <c r="AU22" s="75">
        <f t="shared" si="29"/>
        <v>-5.660625704879461</v>
      </c>
      <c r="AW22" s="75">
        <v>-50000</v>
      </c>
      <c r="AX22" s="75">
        <f t="shared" si="0"/>
        <v>-2.615293242562387E-2</v>
      </c>
      <c r="AY22" s="75">
        <f t="shared" si="1"/>
        <v>-2.6293545118393664E-2</v>
      </c>
      <c r="AZ22" s="75">
        <f t="shared" si="2"/>
        <v>1.4061269276979401E-4</v>
      </c>
      <c r="BA22" s="75">
        <f t="shared" si="3"/>
        <v>2.2167752721717449E-2</v>
      </c>
      <c r="BB22" s="75">
        <f t="shared" si="9"/>
        <v>-5.580484259478509E-2</v>
      </c>
      <c r="BC22" s="75">
        <f t="shared" si="4"/>
        <v>3.0879579663978194</v>
      </c>
      <c r="BD22" s="75">
        <f t="shared" si="5"/>
        <v>37.280361554882703</v>
      </c>
      <c r="BE22" s="75">
        <f t="shared" si="11"/>
        <v>-3.6539136680238675</v>
      </c>
      <c r="BF22" s="75">
        <f t="shared" si="11"/>
        <v>-3.8613651236173374</v>
      </c>
      <c r="BG22" s="75">
        <f t="shared" si="11"/>
        <v>-3.6054086850559139</v>
      </c>
      <c r="BH22" s="75">
        <f t="shared" si="11"/>
        <v>-3.9293129524712418</v>
      </c>
      <c r="BI22" s="75">
        <f t="shared" si="11"/>
        <v>-3.5292017129031601</v>
      </c>
      <c r="BJ22" s="75">
        <f t="shared" si="11"/>
        <v>-4.0468262273830424</v>
      </c>
      <c r="BK22" s="75">
        <f t="shared" si="11"/>
        <v>-3.4025146037107188</v>
      </c>
      <c r="BL22" s="75">
        <f t="shared" si="10"/>
        <v>-4.2994422475036567</v>
      </c>
    </row>
    <row r="23" spans="1:64" s="75" customFormat="1" ht="12.95" customHeight="1" x14ac:dyDescent="0.2">
      <c r="A23" s="81" t="s">
        <v>2175</v>
      </c>
      <c r="B23" s="82" t="s">
        <v>2031</v>
      </c>
      <c r="C23" s="83">
        <v>16499.735000000001</v>
      </c>
      <c r="D23" s="83" t="s">
        <v>2034</v>
      </c>
      <c r="E23" s="75">
        <f t="shared" si="12"/>
        <v>-60938.039747912568</v>
      </c>
      <c r="F23" s="75">
        <f t="shared" si="13"/>
        <v>-60938</v>
      </c>
      <c r="G23" s="75">
        <f t="shared" si="14"/>
        <v>-1.6754619999119313E-2</v>
      </c>
      <c r="H23" s="75">
        <f>G23</f>
        <v>-1.6754619999119313E-2</v>
      </c>
      <c r="O23" s="75">
        <f t="shared" ca="1" si="15"/>
        <v>-4.8422220716985348E-2</v>
      </c>
      <c r="P23" s="75">
        <f t="shared" si="16"/>
        <v>-2.4475487306728525E-2</v>
      </c>
      <c r="Q23" s="85">
        <f t="shared" si="30"/>
        <v>1481.2350000000006</v>
      </c>
      <c r="S23" s="84">
        <v>0.10009999999999999</v>
      </c>
      <c r="Z23" s="75">
        <f t="shared" si="17"/>
        <v>-60938</v>
      </c>
      <c r="AA23" s="75">
        <f t="shared" si="18"/>
        <v>-1.7673168332122215E-2</v>
      </c>
      <c r="AB23" s="75">
        <f t="shared" si="19"/>
        <v>-2.3556938973725624E-2</v>
      </c>
      <c r="AC23" s="75">
        <f t="shared" si="20"/>
        <v>7.7208673076092117E-3</v>
      </c>
      <c r="AE23" s="75">
        <f t="shared" si="21"/>
        <v>8.4457477110247118E-8</v>
      </c>
      <c r="AF23" s="85">
        <f t="shared" si="31"/>
        <v>1481.2350000000006</v>
      </c>
      <c r="AG23" s="84"/>
      <c r="AH23" s="75">
        <f t="shared" si="22"/>
        <v>6.8023189746063105E-3</v>
      </c>
      <c r="AI23" s="75">
        <f t="shared" si="23"/>
        <v>3.3643222294429953E-2</v>
      </c>
      <c r="AJ23" s="75">
        <f t="shared" si="24"/>
        <v>5.2899452005326364E-2</v>
      </c>
      <c r="AK23" s="75">
        <f t="shared" si="25"/>
        <v>0.15832346584521742</v>
      </c>
      <c r="AL23" s="75">
        <f t="shared" si="26"/>
        <v>2.9791999637389095</v>
      </c>
      <c r="AM23" s="75">
        <f t="shared" si="27"/>
        <v>12.288747959408425</v>
      </c>
      <c r="AN23" s="75">
        <f t="shared" si="28"/>
        <v>-4.4844347507251738</v>
      </c>
      <c r="AO23" s="75">
        <f t="shared" si="28"/>
        <v>-4.4843573768126959</v>
      </c>
      <c r="AP23" s="75">
        <f t="shared" si="28"/>
        <v>-4.4847071672619023</v>
      </c>
      <c r="AQ23" s="75">
        <f t="shared" si="28"/>
        <v>-4.4831300150204711</v>
      </c>
      <c r="AR23" s="75">
        <f t="shared" si="28"/>
        <v>-4.490328200945231</v>
      </c>
      <c r="AS23" s="75">
        <f t="shared" si="28"/>
        <v>-4.4591055592790703</v>
      </c>
      <c r="AT23" s="75">
        <f t="shared" si="28"/>
        <v>-4.7059735940393681</v>
      </c>
      <c r="AU23" s="75">
        <f t="shared" si="29"/>
        <v>-5.4383257980870381</v>
      </c>
      <c r="AW23" s="75">
        <v>-49000</v>
      </c>
      <c r="AX23" s="75">
        <f t="shared" si="0"/>
        <v>-2.6934191291079958E-2</v>
      </c>
      <c r="AY23" s="75">
        <f t="shared" si="1"/>
        <v>-2.6359311888199417E-2</v>
      </c>
      <c r="AZ23" s="75">
        <f t="shared" si="2"/>
        <v>-5.7487940288054146E-4</v>
      </c>
      <c r="BA23" s="75">
        <f t="shared" si="3"/>
        <v>2.1755385702312502E-2</v>
      </c>
      <c r="BB23" s="75">
        <f t="shared" si="9"/>
        <v>-6.4322913265971643E-2</v>
      </c>
      <c r="BC23" s="75">
        <f t="shared" si="4"/>
        <v>3.0964914701339228</v>
      </c>
      <c r="BD23" s="75">
        <f t="shared" si="5"/>
        <v>44.337217248510143</v>
      </c>
      <c r="BE23" s="75">
        <f t="shared" si="11"/>
        <v>-3.5751269453553762</v>
      </c>
      <c r="BF23" s="75">
        <f t="shared" si="11"/>
        <v>-3.8274561558471829</v>
      </c>
      <c r="BG23" s="75">
        <f t="shared" si="11"/>
        <v>-3.5267046928499237</v>
      </c>
      <c r="BH23" s="75">
        <f t="shared" si="11"/>
        <v>-3.8931675908793077</v>
      </c>
      <c r="BI23" s="75">
        <f t="shared" si="11"/>
        <v>-3.4552698397952253</v>
      </c>
      <c r="BJ23" s="75">
        <f t="shared" si="11"/>
        <v>-3.9983753109374582</v>
      </c>
      <c r="BK23" s="75">
        <f t="shared" si="11"/>
        <v>-3.3440941921935883</v>
      </c>
      <c r="BL23" s="75">
        <f t="shared" si="10"/>
        <v>-4.1953205113011167</v>
      </c>
    </row>
    <row r="24" spans="1:64" s="75" customFormat="1" ht="12.95" customHeight="1" x14ac:dyDescent="0.2">
      <c r="A24" s="81" t="s">
        <v>2175</v>
      </c>
      <c r="B24" s="82" t="s">
        <v>2031</v>
      </c>
      <c r="C24" s="83">
        <v>17199.886999999999</v>
      </c>
      <c r="D24" s="83" t="s">
        <v>2034</v>
      </c>
      <c r="E24" s="75">
        <f t="shared" si="12"/>
        <v>-59277.03039753488</v>
      </c>
      <c r="F24" s="75">
        <f t="shared" si="13"/>
        <v>-59277</v>
      </c>
      <c r="G24" s="75">
        <f t="shared" si="14"/>
        <v>-1.2813230001484044E-2</v>
      </c>
      <c r="H24" s="75">
        <f>G24</f>
        <v>-1.2813230001484044E-2</v>
      </c>
      <c r="O24" s="75">
        <f t="shared" ca="1" si="15"/>
        <v>-4.727227786154653E-2</v>
      </c>
      <c r="P24" s="75">
        <f t="shared" si="16"/>
        <v>-2.4881224512504758E-2</v>
      </c>
      <c r="Q24" s="85">
        <f t="shared" si="30"/>
        <v>2181.3869999999988</v>
      </c>
      <c r="S24" s="84">
        <v>0.10009999999999999</v>
      </c>
      <c r="Z24" s="75">
        <f t="shared" si="17"/>
        <v>-59277</v>
      </c>
      <c r="AA24" s="75">
        <f t="shared" si="18"/>
        <v>-1.8948122422692448E-2</v>
      </c>
      <c r="AB24" s="75">
        <f t="shared" si="19"/>
        <v>-1.8746332091296353E-2</v>
      </c>
      <c r="AC24" s="75">
        <f t="shared" si="20"/>
        <v>1.2067994511020714E-2</v>
      </c>
      <c r="AE24" s="75">
        <f t="shared" si="21"/>
        <v>3.7674541924820115E-6</v>
      </c>
      <c r="AF24" s="85">
        <f t="shared" si="31"/>
        <v>2181.3869999999988</v>
      </c>
      <c r="AG24" s="84"/>
      <c r="AH24" s="75">
        <f t="shared" si="22"/>
        <v>5.9331020898123086E-3</v>
      </c>
      <c r="AI24" s="75">
        <f t="shared" si="23"/>
        <v>3.0498850418264056E-2</v>
      </c>
      <c r="AJ24" s="75">
        <f t="shared" si="24"/>
        <v>3.1680261215300647E-2</v>
      </c>
      <c r="AK24" s="75">
        <f t="shared" si="25"/>
        <v>0.13776524458086936</v>
      </c>
      <c r="AL24" s="75">
        <f t="shared" si="26"/>
        <v>3.0004385558783477</v>
      </c>
      <c r="AM24" s="75">
        <f t="shared" si="27"/>
        <v>14.145378579603362</v>
      </c>
      <c r="AN24" s="75">
        <f t="shared" si="28"/>
        <v>-4.3499375359258776</v>
      </c>
      <c r="AO24" s="75">
        <f t="shared" si="28"/>
        <v>-4.3494266390723757</v>
      </c>
      <c r="AP24" s="75">
        <f t="shared" si="28"/>
        <v>-4.3508989622100422</v>
      </c>
      <c r="AQ24" s="75">
        <f t="shared" si="28"/>
        <v>-4.3466713248160698</v>
      </c>
      <c r="AR24" s="75">
        <f t="shared" si="28"/>
        <v>-4.3589403923596768</v>
      </c>
      <c r="AS24" s="75">
        <f t="shared" si="28"/>
        <v>-4.3243568979034839</v>
      </c>
      <c r="AT24" s="75">
        <f t="shared" si="28"/>
        <v>-4.432087584819195</v>
      </c>
      <c r="AU24" s="75">
        <f t="shared" si="29"/>
        <v>-5.2653795942546191</v>
      </c>
      <c r="AW24" s="75">
        <v>-48000</v>
      </c>
      <c r="AX24" s="75">
        <f t="shared" si="0"/>
        <v>-2.7673070883913218E-2</v>
      </c>
      <c r="AY24" s="75">
        <f t="shared" si="1"/>
        <v>-2.6408250368459681E-2</v>
      </c>
      <c r="AZ24" s="75">
        <f t="shared" si="2"/>
        <v>-1.2648205154535371E-3</v>
      </c>
      <c r="BA24" s="75">
        <f t="shared" si="3"/>
        <v>2.1428781544208797E-2</v>
      </c>
      <c r="BB24" s="75">
        <f t="shared" si="9"/>
        <v>-7.243382006498171E-2</v>
      </c>
      <c r="BC24" s="75">
        <f t="shared" si="4"/>
        <v>3.1046214280736009</v>
      </c>
      <c r="BD24" s="75">
        <f t="shared" si="5"/>
        <v>54.089961989894022</v>
      </c>
      <c r="BE24" s="75">
        <f t="shared" si="11"/>
        <v>-3.4987839303257324</v>
      </c>
      <c r="BF24" s="75">
        <f t="shared" si="11"/>
        <v>-3.7913256993376878</v>
      </c>
      <c r="BG24" s="75">
        <f t="shared" si="11"/>
        <v>-3.4528232014988065</v>
      </c>
      <c r="BH24" s="75">
        <f t="shared" si="11"/>
        <v>-3.8516917899512162</v>
      </c>
      <c r="BI24" s="75">
        <f t="shared" si="11"/>
        <v>-3.3886837701183881</v>
      </c>
      <c r="BJ24" s="75">
        <f t="shared" si="11"/>
        <v>-3.9416673316750641</v>
      </c>
      <c r="BK24" s="75">
        <f t="shared" si="11"/>
        <v>-3.2948938768073277</v>
      </c>
      <c r="BL24" s="75">
        <f t="shared" si="10"/>
        <v>-4.0911987750985768</v>
      </c>
    </row>
    <row r="25" spans="1:64" s="75" customFormat="1" ht="12.95" customHeight="1" x14ac:dyDescent="0.2">
      <c r="A25" s="81" t="s">
        <v>2175</v>
      </c>
      <c r="B25" s="82" t="s">
        <v>2033</v>
      </c>
      <c r="C25" s="83">
        <v>17990.026999999998</v>
      </c>
      <c r="D25" s="83" t="s">
        <v>2034</v>
      </c>
      <c r="E25" s="75">
        <f t="shared" si="12"/>
        <v>-57402.537532974849</v>
      </c>
      <c r="F25" s="75">
        <f t="shared" si="13"/>
        <v>-57402.5</v>
      </c>
      <c r="G25" s="75">
        <f t="shared" si="14"/>
        <v>-1.5820975000679027E-2</v>
      </c>
      <c r="H25" s="75">
        <f>G25</f>
        <v>-1.5820975000679027E-2</v>
      </c>
      <c r="O25" s="75">
        <f t="shared" ca="1" si="15"/>
        <v>-4.597452477152842E-2</v>
      </c>
      <c r="P25" s="75">
        <f t="shared" si="16"/>
        <v>-2.5283350954525382E-2</v>
      </c>
      <c r="Q25" s="85">
        <f t="shared" si="30"/>
        <v>2971.5269999999982</v>
      </c>
      <c r="S25" s="84">
        <v>0.10009999999999999</v>
      </c>
      <c r="Z25" s="75">
        <f t="shared" si="17"/>
        <v>-57402.5</v>
      </c>
      <c r="AA25" s="75">
        <f t="shared" si="18"/>
        <v>-2.0362923099223943E-2</v>
      </c>
      <c r="AB25" s="75">
        <f t="shared" si="19"/>
        <v>-2.0741402855980466E-2</v>
      </c>
      <c r="AC25" s="75">
        <f t="shared" si="20"/>
        <v>9.4623759538463546E-3</v>
      </c>
      <c r="AE25" s="75">
        <f t="shared" si="21"/>
        <v>2.0649921822405649E-6</v>
      </c>
      <c r="AF25" s="85">
        <f t="shared" si="31"/>
        <v>2971.5269999999982</v>
      </c>
      <c r="AG25" s="84"/>
      <c r="AH25" s="75">
        <f t="shared" si="22"/>
        <v>4.920427855301438E-3</v>
      </c>
      <c r="AI25" s="75">
        <f t="shared" si="23"/>
        <v>2.7933350691669578E-2</v>
      </c>
      <c r="AJ25" s="75">
        <f t="shared" si="24"/>
        <v>1.1649194976026863E-2</v>
      </c>
      <c r="AK25" s="75">
        <f t="shared" si="25"/>
        <v>0.1183138662930496</v>
      </c>
      <c r="AL25" s="75">
        <f t="shared" si="26"/>
        <v>3.0204746602804309</v>
      </c>
      <c r="AM25" s="75">
        <f t="shared" si="27"/>
        <v>16.492631849266797</v>
      </c>
      <c r="AN25" s="75">
        <f t="shared" si="28"/>
        <v>-4.2106819564476456</v>
      </c>
      <c r="AO25" s="75">
        <f t="shared" si="28"/>
        <v>-4.2127238265871814</v>
      </c>
      <c r="AP25" s="75">
        <f t="shared" si="28"/>
        <v>-4.2083890738185605</v>
      </c>
      <c r="AQ25" s="75">
        <f t="shared" si="28"/>
        <v>-4.2176328671144674</v>
      </c>
      <c r="AR25" s="75">
        <f t="shared" si="28"/>
        <v>-4.1981042168957989</v>
      </c>
      <c r="AS25" s="75">
        <f t="shared" si="28"/>
        <v>-4.2402277836957856</v>
      </c>
      <c r="AT25" s="75">
        <f t="shared" si="28"/>
        <v>-4.1529836780527374</v>
      </c>
      <c r="AU25" s="75">
        <f t="shared" si="29"/>
        <v>-5.0702033997429581</v>
      </c>
      <c r="AW25" s="75">
        <v>-47000</v>
      </c>
      <c r="AX25" s="75">
        <f t="shared" si="0"/>
        <v>-2.8350104326713046E-2</v>
      </c>
      <c r="AY25" s="75">
        <f t="shared" si="1"/>
        <v>-2.6440360559174429E-2</v>
      </c>
      <c r="AZ25" s="75">
        <f t="shared" si="2"/>
        <v>-1.9097437675386177E-3</v>
      </c>
      <c r="BA25" s="75">
        <f t="shared" si="3"/>
        <v>2.118262540710536E-2</v>
      </c>
      <c r="BB25" s="75">
        <f t="shared" si="9"/>
        <v>-7.9988623076273024E-2</v>
      </c>
      <c r="BC25" s="75">
        <f t="shared" si="4"/>
        <v>3.112198285279093</v>
      </c>
      <c r="BD25" s="75">
        <f t="shared" si="5"/>
        <v>68.035345137302897</v>
      </c>
      <c r="BE25" s="75">
        <f t="shared" si="11"/>
        <v>-3.4266810891716863</v>
      </c>
      <c r="BF25" s="75">
        <f t="shared" si="11"/>
        <v>-3.7508714522992608</v>
      </c>
      <c r="BG25" s="75">
        <f t="shared" si="11"/>
        <v>-3.3852082961281424</v>
      </c>
      <c r="BH25" s="75">
        <f t="shared" si="11"/>
        <v>-3.8035071745599311</v>
      </c>
      <c r="BI25" s="75">
        <f t="shared" si="11"/>
        <v>-3.3301698363935297</v>
      </c>
      <c r="BJ25" s="75">
        <f t="shared" si="11"/>
        <v>-3.8769247029214724</v>
      </c>
      <c r="BK25" s="75">
        <f t="shared" si="11"/>
        <v>-3.2543187737141093</v>
      </c>
      <c r="BL25" s="75">
        <f t="shared" si="10"/>
        <v>-3.9870770388960368</v>
      </c>
    </row>
    <row r="26" spans="1:64" s="75" customFormat="1" ht="12.95" customHeight="1" x14ac:dyDescent="0.2">
      <c r="A26" s="81" t="s">
        <v>2175</v>
      </c>
      <c r="B26" s="82" t="s">
        <v>2031</v>
      </c>
      <c r="C26" s="83">
        <v>18799.984</v>
      </c>
      <c r="D26" s="83" t="s">
        <v>2110</v>
      </c>
      <c r="E26" s="75">
        <f t="shared" si="12"/>
        <v>-55481.031702235428</v>
      </c>
      <c r="F26" s="75">
        <f t="shared" si="13"/>
        <v>-55481</v>
      </c>
      <c r="G26" s="75">
        <f t="shared" si="14"/>
        <v>-1.3363189998926828E-2</v>
      </c>
      <c r="I26" s="75">
        <f t="shared" ref="I26:I45" si="32">G26</f>
        <v>-1.3363189998926828E-2</v>
      </c>
      <c r="O26" s="75">
        <f t="shared" ca="1" si="15"/>
        <v>-4.4644232660314878E-2</v>
      </c>
      <c r="P26" s="75">
        <f t="shared" si="16"/>
        <v>-2.563418716496435E-2</v>
      </c>
      <c r="Q26" s="85">
        <f t="shared" si="30"/>
        <v>3781.4840000000004</v>
      </c>
      <c r="S26" s="84">
        <v>0.1</v>
      </c>
      <c r="Z26" s="75">
        <f t="shared" si="17"/>
        <v>-55481</v>
      </c>
      <c r="AA26" s="75">
        <f t="shared" si="18"/>
        <v>-2.1807048589031104E-2</v>
      </c>
      <c r="AB26" s="75">
        <f t="shared" si="19"/>
        <v>-1.7190328574860074E-2</v>
      </c>
      <c r="AC26" s="75">
        <f t="shared" si="20"/>
        <v>1.2270997166037523E-2</v>
      </c>
      <c r="AE26" s="75">
        <f t="shared" si="21"/>
        <v>7.1298747889677781E-6</v>
      </c>
      <c r="AF26" s="85">
        <f t="shared" si="31"/>
        <v>3781.4840000000004</v>
      </c>
      <c r="AG26" s="84"/>
      <c r="AH26" s="75">
        <f t="shared" si="22"/>
        <v>3.827138575933248E-3</v>
      </c>
      <c r="AI26" s="75">
        <f t="shared" si="23"/>
        <v>2.5936966192777189E-2</v>
      </c>
      <c r="AJ26" s="75">
        <f t="shared" si="24"/>
        <v>-6.592053753421992E-3</v>
      </c>
      <c r="AK26" s="75">
        <f t="shared" si="25"/>
        <v>0.10056315341616498</v>
      </c>
      <c r="AL26" s="75">
        <f t="shared" si="26"/>
        <v>3.0387162202432711</v>
      </c>
      <c r="AM26" s="75">
        <f t="shared" si="27"/>
        <v>19.423649294787886</v>
      </c>
      <c r="AN26" s="75">
        <f t="shared" si="28"/>
        <v>-4.0732031403070827</v>
      </c>
      <c r="AO26" s="75">
        <f t="shared" si="28"/>
        <v>-4.0922970415445201</v>
      </c>
      <c r="AP26" s="75">
        <f t="shared" si="28"/>
        <v>-4.0594905182857381</v>
      </c>
      <c r="AQ26" s="75">
        <f t="shared" si="28"/>
        <v>-4.1168180619716912</v>
      </c>
      <c r="AR26" s="75">
        <f t="shared" si="28"/>
        <v>-4.0193147134092966</v>
      </c>
      <c r="AS26" s="75">
        <f t="shared" si="28"/>
        <v>-4.194479215225515</v>
      </c>
      <c r="AT26" s="75">
        <f t="shared" si="28"/>
        <v>-3.9030512309197851</v>
      </c>
      <c r="AU26" s="75">
        <f t="shared" si="29"/>
        <v>-4.870133483629778</v>
      </c>
      <c r="AW26" s="75">
        <v>-46000</v>
      </c>
      <c r="AX26" s="75">
        <f t="shared" si="0"/>
        <v>-2.8947510758262789E-2</v>
      </c>
      <c r="AY26" s="75">
        <f t="shared" si="1"/>
        <v>-2.6455642460343688E-2</v>
      </c>
      <c r="AZ26" s="75">
        <f t="shared" si="2"/>
        <v>-2.4918682979191004E-3</v>
      </c>
      <c r="BA26" s="75">
        <f t="shared" si="3"/>
        <v>2.1007958809652783E-2</v>
      </c>
      <c r="BB26" s="75">
        <f t="shared" si="9"/>
        <v>-8.6836836009220278E-2</v>
      </c>
      <c r="BC26" s="75">
        <f t="shared" si="4"/>
        <v>3.1190704609124471</v>
      </c>
      <c r="BD26" s="75">
        <f t="shared" si="5"/>
        <v>88.797546775705868</v>
      </c>
      <c r="BE26" s="75">
        <f t="shared" si="11"/>
        <v>-3.3606346544737642</v>
      </c>
      <c r="BF26" s="75">
        <f t="shared" si="11"/>
        <v>-3.7042002550970103</v>
      </c>
      <c r="BG26" s="75">
        <f t="shared" si="11"/>
        <v>-3.3251665747053636</v>
      </c>
      <c r="BH26" s="75">
        <f t="shared" si="11"/>
        <v>-3.7476284136995579</v>
      </c>
      <c r="BI26" s="75">
        <f t="shared" si="11"/>
        <v>-3.2802321358284985</v>
      </c>
      <c r="BJ26" s="75">
        <f t="shared" si="11"/>
        <v>-3.8046137863531078</v>
      </c>
      <c r="BK26" s="75">
        <f t="shared" si="11"/>
        <v>-3.2216805747015238</v>
      </c>
      <c r="BL26" s="75">
        <f t="shared" si="10"/>
        <v>-3.8829553026934969</v>
      </c>
    </row>
    <row r="27" spans="1:64" s="75" customFormat="1" ht="12.95" customHeight="1" x14ac:dyDescent="0.2">
      <c r="A27" s="81" t="s">
        <v>2175</v>
      </c>
      <c r="B27" s="82" t="s">
        <v>2031</v>
      </c>
      <c r="C27" s="83">
        <v>19799.833999999999</v>
      </c>
      <c r="D27" s="83" t="s">
        <v>2110</v>
      </c>
      <c r="E27" s="75">
        <f t="shared" si="12"/>
        <v>-53109.032195021085</v>
      </c>
      <c r="F27" s="75">
        <f t="shared" si="13"/>
        <v>-53109</v>
      </c>
      <c r="G27" s="75">
        <f t="shared" si="14"/>
        <v>-1.3570909999543801E-2</v>
      </c>
      <c r="I27" s="75">
        <f t="shared" si="32"/>
        <v>-1.3570909999543801E-2</v>
      </c>
      <c r="O27" s="75">
        <f t="shared" ca="1" si="15"/>
        <v>-4.300205056934505E-2</v>
      </c>
      <c r="P27" s="75">
        <f t="shared" si="16"/>
        <v>-2.5981586532878881E-2</v>
      </c>
      <c r="Q27" s="85">
        <f t="shared" si="30"/>
        <v>4781.3339999999989</v>
      </c>
      <c r="S27" s="84">
        <v>0.1</v>
      </c>
      <c r="Z27" s="75">
        <f t="shared" si="17"/>
        <v>-53109</v>
      </c>
      <c r="AA27" s="75">
        <f t="shared" si="18"/>
        <v>-2.3647508403135571E-2</v>
      </c>
      <c r="AB27" s="75">
        <f t="shared" si="19"/>
        <v>-1.5904988129287111E-2</v>
      </c>
      <c r="AC27" s="75">
        <f t="shared" si="20"/>
        <v>1.241067653333508E-2</v>
      </c>
      <c r="AE27" s="75">
        <f t="shared" si="21"/>
        <v>1.0153783538726823E-5</v>
      </c>
      <c r="AF27" s="85">
        <f t="shared" si="31"/>
        <v>4781.3339999999989</v>
      </c>
      <c r="AG27" s="84"/>
      <c r="AH27" s="75">
        <f t="shared" si="22"/>
        <v>2.3340781297433101E-3</v>
      </c>
      <c r="AI27" s="75">
        <f t="shared" si="23"/>
        <v>2.3999389501230595E-2</v>
      </c>
      <c r="AJ27" s="75">
        <f t="shared" si="24"/>
        <v>-2.8097915063728014E-2</v>
      </c>
      <c r="AK27" s="75">
        <f t="shared" si="25"/>
        <v>7.958988604567481E-2</v>
      </c>
      <c r="AL27" s="75">
        <f t="shared" si="26"/>
        <v>3.0602257323073783</v>
      </c>
      <c r="AM27" s="75">
        <f t="shared" si="27"/>
        <v>24.566450560100201</v>
      </c>
      <c r="AN27" s="75">
        <f t="shared" si="28"/>
        <v>-3.8982283315340966</v>
      </c>
      <c r="AO27" s="75">
        <f t="shared" si="28"/>
        <v>-3.9751041846153394</v>
      </c>
      <c r="AP27" s="75">
        <f t="shared" si="28"/>
        <v>-3.8647979823497787</v>
      </c>
      <c r="AQ27" s="75">
        <f t="shared" si="28"/>
        <v>-4.0274153443043836</v>
      </c>
      <c r="AR27" s="75">
        <f t="shared" si="28"/>
        <v>-3.7955989953167526</v>
      </c>
      <c r="AS27" s="75">
        <f t="shared" si="28"/>
        <v>-4.1483480479984314</v>
      </c>
      <c r="AT27" s="75">
        <f t="shared" si="28"/>
        <v>-3.6478122986596491</v>
      </c>
      <c r="AU27" s="75">
        <f t="shared" si="29"/>
        <v>-4.6231567253573527</v>
      </c>
      <c r="AW27" s="75">
        <v>-45000</v>
      </c>
      <c r="AX27" s="75">
        <f t="shared" si="0"/>
        <v>-2.9450878649139527E-2</v>
      </c>
      <c r="AY27" s="75">
        <f t="shared" si="1"/>
        <v>-2.6454096071967428E-2</v>
      </c>
      <c r="AZ27" s="75">
        <f t="shared" si="2"/>
        <v>-2.9967825771720995E-3</v>
      </c>
      <c r="BA27" s="75">
        <f t="shared" si="3"/>
        <v>2.0892861872806923E-2</v>
      </c>
      <c r="BB27" s="75">
        <f t="shared" si="9"/>
        <v>-9.2837385628631031E-2</v>
      </c>
      <c r="BC27" s="75">
        <f t="shared" si="4"/>
        <v>3.1250953817671348</v>
      </c>
      <c r="BD27" s="75">
        <f t="shared" si="5"/>
        <v>121.2294166754955</v>
      </c>
      <c r="BE27" s="75">
        <f t="shared" si="11"/>
        <v>-3.302333095133962</v>
      </c>
      <c r="BF27" s="75">
        <f t="shared" si="11"/>
        <v>-3.6497887906155935</v>
      </c>
      <c r="BG27" s="75">
        <f t="shared" si="11"/>
        <v>-3.2737575716269003</v>
      </c>
      <c r="BH27" s="75">
        <f t="shared" si="11"/>
        <v>-3.6835145381996623</v>
      </c>
      <c r="BI27" s="75">
        <f t="shared" si="11"/>
        <v>-3.2390867927238278</v>
      </c>
      <c r="BJ27" s="75">
        <f t="shared" si="11"/>
        <v>-3.7253815279600233</v>
      </c>
      <c r="BK27" s="75">
        <f t="shared" si="11"/>
        <v>-3.1962050026239148</v>
      </c>
      <c r="BL27" s="75">
        <f t="shared" si="10"/>
        <v>-3.7788335664909569</v>
      </c>
    </row>
    <row r="28" spans="1:64" s="75" customFormat="1" ht="12.95" customHeight="1" x14ac:dyDescent="0.2">
      <c r="A28" s="81" t="s">
        <v>2175</v>
      </c>
      <c r="B28" s="82" t="s">
        <v>2031</v>
      </c>
      <c r="C28" s="83">
        <v>20499.974999999999</v>
      </c>
      <c r="D28" s="83" t="s">
        <v>2110</v>
      </c>
      <c r="E28" s="75">
        <f t="shared" si="12"/>
        <v>-51448.048940552355</v>
      </c>
      <c r="F28" s="75">
        <f t="shared" si="13"/>
        <v>-51448</v>
      </c>
      <c r="G28" s="75">
        <f t="shared" si="14"/>
        <v>-2.0629520000511548E-2</v>
      </c>
      <c r="I28" s="75">
        <f t="shared" si="32"/>
        <v>-2.0629520000511548E-2</v>
      </c>
      <c r="O28" s="75">
        <f t="shared" ca="1" si="15"/>
        <v>-4.1852107713906232E-2</v>
      </c>
      <c r="P28" s="75">
        <f t="shared" si="16"/>
        <v>-2.6168489183082361E-2</v>
      </c>
      <c r="Q28" s="85">
        <f t="shared" si="30"/>
        <v>5481.4749999999985</v>
      </c>
      <c r="S28" s="84">
        <v>0.1</v>
      </c>
      <c r="Z28" s="75">
        <f t="shared" si="17"/>
        <v>-51448</v>
      </c>
      <c r="AA28" s="75">
        <f t="shared" si="18"/>
        <v>-2.498527307773353E-2</v>
      </c>
      <c r="AB28" s="75">
        <f t="shared" si="19"/>
        <v>-2.1812736105860379E-2</v>
      </c>
      <c r="AC28" s="75">
        <f t="shared" si="20"/>
        <v>5.5389691825708139E-3</v>
      </c>
      <c r="AE28" s="75">
        <f t="shared" si="21"/>
        <v>1.8972584869728775E-6</v>
      </c>
      <c r="AF28" s="85">
        <f t="shared" si="31"/>
        <v>5481.4749999999985</v>
      </c>
      <c r="AG28" s="84"/>
      <c r="AH28" s="75">
        <f t="shared" si="22"/>
        <v>1.1832161053488325E-3</v>
      </c>
      <c r="AI28" s="75">
        <f t="shared" si="23"/>
        <v>2.2919377926142404E-2</v>
      </c>
      <c r="AJ28" s="75">
        <f t="shared" si="24"/>
        <v>-4.3026854348559046E-2</v>
      </c>
      <c r="AK28" s="75">
        <f t="shared" si="25"/>
        <v>6.5001535539536665E-2</v>
      </c>
      <c r="AL28" s="75">
        <f t="shared" si="26"/>
        <v>3.0751642601756637</v>
      </c>
      <c r="AM28" s="75">
        <f t="shared" si="27"/>
        <v>30.096535350465029</v>
      </c>
      <c r="AN28" s="75">
        <f t="shared" si="28"/>
        <v>-3.7690281195848607</v>
      </c>
      <c r="AO28" s="75">
        <f t="shared" si="28"/>
        <v>-3.9108797624699974</v>
      </c>
      <c r="AP28" s="75">
        <f t="shared" si="28"/>
        <v>-3.724872452278293</v>
      </c>
      <c r="AQ28" s="75">
        <f t="shared" si="28"/>
        <v>-3.975726698570651</v>
      </c>
      <c r="AR28" s="75">
        <f t="shared" si="28"/>
        <v>-3.6474330252548302</v>
      </c>
      <c r="AS28" s="75">
        <f t="shared" si="28"/>
        <v>-4.1026475986180362</v>
      </c>
      <c r="AT28" s="75">
        <f t="shared" si="28"/>
        <v>-3.5044330805806281</v>
      </c>
      <c r="AU28" s="75">
        <f t="shared" si="29"/>
        <v>-4.4502105215249346</v>
      </c>
      <c r="AW28" s="75">
        <v>-44000</v>
      </c>
      <c r="AX28" s="75">
        <f t="shared" si="0"/>
        <v>-2.9850564140236638E-2</v>
      </c>
      <c r="AY28" s="75">
        <f t="shared" si="1"/>
        <v>-2.6435721394045684E-2</v>
      </c>
      <c r="AZ28" s="75">
        <f t="shared" si="2"/>
        <v>-3.4148427461909532E-3</v>
      </c>
      <c r="BA28" s="75">
        <f t="shared" si="3"/>
        <v>2.0823656373611499E-2</v>
      </c>
      <c r="BB28" s="75">
        <f t="shared" si="9"/>
        <v>-9.7874376320459408E-2</v>
      </c>
      <c r="BC28" s="75">
        <f t="shared" si="4"/>
        <v>3.1301554354003001</v>
      </c>
      <c r="BD28" s="75">
        <f t="shared" si="5"/>
        <v>174.86579036585456</v>
      </c>
      <c r="BE28" s="75">
        <f t="shared" si="11"/>
        <v>-3.2531540798250056</v>
      </c>
      <c r="BF28" s="75">
        <f t="shared" si="11"/>
        <v>-3.5866333926798393</v>
      </c>
      <c r="BG28" s="75">
        <f t="shared" si="11"/>
        <v>-3.2316600521014527</v>
      </c>
      <c r="BH28" s="75">
        <f t="shared" si="11"/>
        <v>-3.6110970286637301</v>
      </c>
      <c r="BI28" s="75">
        <f t="shared" si="11"/>
        <v>-3.2066018509942382</v>
      </c>
      <c r="BJ28" s="75">
        <f t="shared" si="11"/>
        <v>-3.6400074319607731</v>
      </c>
      <c r="BK28" s="75">
        <f t="shared" si="11"/>
        <v>-3.1770401980200802</v>
      </c>
      <c r="BL28" s="75">
        <f t="shared" si="10"/>
        <v>-3.674711830288417</v>
      </c>
    </row>
    <row r="29" spans="1:64" s="75" customFormat="1" ht="12.95" customHeight="1" x14ac:dyDescent="0.2">
      <c r="A29" s="81" t="s">
        <v>2175</v>
      </c>
      <c r="B29" s="82" t="s">
        <v>2031</v>
      </c>
      <c r="C29" s="83">
        <v>21200.123</v>
      </c>
      <c r="D29" s="83" t="s">
        <v>2110</v>
      </c>
      <c r="E29" s="75">
        <f t="shared" si="12"/>
        <v>-49787.049079596101</v>
      </c>
      <c r="F29" s="75">
        <f t="shared" si="13"/>
        <v>-49787</v>
      </c>
      <c r="G29" s="75">
        <f t="shared" si="14"/>
        <v>-2.0688130000053206E-2</v>
      </c>
      <c r="I29" s="75">
        <f t="shared" si="32"/>
        <v>-2.0688130000053206E-2</v>
      </c>
      <c r="O29" s="75">
        <f t="shared" ca="1" si="15"/>
        <v>-4.0702164858467407E-2</v>
      </c>
      <c r="P29" s="75">
        <f t="shared" si="16"/>
        <v>-2.6308963911864693E-2</v>
      </c>
      <c r="Q29" s="85">
        <f t="shared" si="30"/>
        <v>6181.6229999999996</v>
      </c>
      <c r="S29" s="84">
        <v>0.1</v>
      </c>
      <c r="Z29" s="75">
        <f t="shared" si="17"/>
        <v>-49787</v>
      </c>
      <c r="AA29" s="75">
        <f t="shared" si="18"/>
        <v>-2.6321911915729423E-2</v>
      </c>
      <c r="AB29" s="75">
        <f t="shared" si="19"/>
        <v>-2.0675181996188476E-2</v>
      </c>
      <c r="AC29" s="75">
        <f t="shared" si="20"/>
        <v>5.6208339118114861E-3</v>
      </c>
      <c r="AE29" s="75">
        <f t="shared" si="21"/>
        <v>3.1739498673400379E-6</v>
      </c>
      <c r="AF29" s="85">
        <f t="shared" si="31"/>
        <v>6181.6229999999996</v>
      </c>
      <c r="AG29" s="84"/>
      <c r="AH29" s="75">
        <f t="shared" si="22"/>
        <v>-1.2948003864730037E-5</v>
      </c>
      <c r="AI29" s="75">
        <f t="shared" si="23"/>
        <v>2.207259737043854E-2</v>
      </c>
      <c r="AJ29" s="75">
        <f t="shared" si="24"/>
        <v>-5.7646170999063849E-2</v>
      </c>
      <c r="AK29" s="75">
        <f t="shared" si="25"/>
        <v>5.0692571851641444E-2</v>
      </c>
      <c r="AL29" s="75">
        <f t="shared" si="26"/>
        <v>3.0898022647324774</v>
      </c>
      <c r="AM29" s="75">
        <f t="shared" si="27"/>
        <v>38.608571655898203</v>
      </c>
      <c r="AN29" s="75">
        <f t="shared" si="28"/>
        <v>-3.6370128551645813</v>
      </c>
      <c r="AO29" s="75">
        <f t="shared" si="28"/>
        <v>-3.8542208035256516</v>
      </c>
      <c r="AP29" s="75">
        <f t="shared" si="28"/>
        <v>-3.5883150705648967</v>
      </c>
      <c r="AQ29" s="75">
        <f t="shared" si="28"/>
        <v>-3.9219800470411408</v>
      </c>
      <c r="AR29" s="75">
        <f t="shared" si="28"/>
        <v>-3.5128808939427274</v>
      </c>
      <c r="AS29" s="75">
        <f t="shared" si="28"/>
        <v>-4.0371988559521377</v>
      </c>
      <c r="AT29" s="75">
        <f t="shared" si="28"/>
        <v>-3.3892719941443419</v>
      </c>
      <c r="AU29" s="75">
        <f t="shared" si="29"/>
        <v>-4.2772643176925156</v>
      </c>
      <c r="AW29" s="75">
        <v>-43000</v>
      </c>
      <c r="AX29" s="75">
        <f t="shared" si="0"/>
        <v>-3.0142848142352113E-2</v>
      </c>
      <c r="AY29" s="75">
        <f t="shared" si="1"/>
        <v>-2.6400518426578437E-2</v>
      </c>
      <c r="AZ29" s="75">
        <f t="shared" si="2"/>
        <v>-3.7423297157736755E-3</v>
      </c>
      <c r="BA29" s="75">
        <f t="shared" si="3"/>
        <v>2.0786512227146225E-2</v>
      </c>
      <c r="BB29" s="75">
        <f t="shared" si="9"/>
        <v>-0.10187893747933921</v>
      </c>
      <c r="BC29" s="75">
        <f t="shared" si="4"/>
        <v>3.1341801234850375</v>
      </c>
      <c r="BD29" s="75">
        <f t="shared" si="5"/>
        <v>269.81217130005018</v>
      </c>
      <c r="BE29" s="75">
        <f t="shared" si="11"/>
        <v>-3.21393934143358</v>
      </c>
      <c r="BF29" s="75">
        <f t="shared" si="11"/>
        <v>-3.5143788201298385</v>
      </c>
      <c r="BG29" s="75">
        <f t="shared" si="11"/>
        <v>-3.1990271616586852</v>
      </c>
      <c r="BH29" s="75">
        <f t="shared" si="11"/>
        <v>-3.5307835655691586</v>
      </c>
      <c r="BI29" s="75">
        <f t="shared" si="11"/>
        <v>-3.1822542727076941</v>
      </c>
      <c r="BJ29" s="75">
        <f t="shared" si="11"/>
        <v>-3.549368392213279</v>
      </c>
      <c r="BK29" s="75">
        <f t="shared" si="11"/>
        <v>-3.1632659460673098</v>
      </c>
      <c r="BL29" s="75">
        <f t="shared" si="10"/>
        <v>-3.570590094085877</v>
      </c>
    </row>
    <row r="30" spans="1:64" s="75" customFormat="1" ht="12.95" customHeight="1" x14ac:dyDescent="0.2">
      <c r="A30" s="81" t="s">
        <v>2175</v>
      </c>
      <c r="B30" s="82" t="s">
        <v>2031</v>
      </c>
      <c r="C30" s="83">
        <v>21999.751</v>
      </c>
      <c r="D30" s="83" t="s">
        <v>2110</v>
      </c>
      <c r="E30" s="75">
        <f t="shared" si="12"/>
        <v>-47890.047307375477</v>
      </c>
      <c r="F30" s="75">
        <f t="shared" si="13"/>
        <v>-47890</v>
      </c>
      <c r="G30" s="75">
        <f t="shared" si="14"/>
        <v>-1.9941099999414291E-2</v>
      </c>
      <c r="I30" s="75">
        <f t="shared" si="32"/>
        <v>-1.9941099999414291E-2</v>
      </c>
      <c r="O30" s="75">
        <f t="shared" ca="1" si="15"/>
        <v>-3.9388834577451487E-2</v>
      </c>
      <c r="P30" s="75">
        <f t="shared" si="16"/>
        <v>-2.6412606234211558E-2</v>
      </c>
      <c r="Q30" s="85">
        <f t="shared" si="30"/>
        <v>6981.2510000000002</v>
      </c>
      <c r="S30" s="84">
        <v>0.1</v>
      </c>
      <c r="Z30" s="75">
        <f t="shared" si="17"/>
        <v>-47890</v>
      </c>
      <c r="AA30" s="75">
        <f t="shared" si="18"/>
        <v>-2.7750914973707668E-2</v>
      </c>
      <c r="AB30" s="75">
        <f t="shared" si="19"/>
        <v>-1.8602791259918181E-2</v>
      </c>
      <c r="AC30" s="75">
        <f t="shared" si="20"/>
        <v>6.4715062347972668E-3</v>
      </c>
      <c r="AE30" s="75">
        <f t="shared" si="21"/>
        <v>6.0993209932697059E-6</v>
      </c>
      <c r="AF30" s="85">
        <f t="shared" si="31"/>
        <v>6981.2510000000002</v>
      </c>
      <c r="AG30" s="84"/>
      <c r="AH30" s="75">
        <f t="shared" si="22"/>
        <v>-1.3383087394961092E-3</v>
      </c>
      <c r="AI30" s="75">
        <f t="shared" si="23"/>
        <v>2.1397898997641995E-2</v>
      </c>
      <c r="AJ30" s="75">
        <f t="shared" si="24"/>
        <v>-7.3294815651071363E-2</v>
      </c>
      <c r="AK30" s="75">
        <f t="shared" si="25"/>
        <v>3.5350665743448362E-2</v>
      </c>
      <c r="AL30" s="75">
        <f t="shared" si="26"/>
        <v>3.1054847184311165</v>
      </c>
      <c r="AM30" s="75">
        <f t="shared" si="27"/>
        <v>55.383468739666391</v>
      </c>
      <c r="AN30" s="75">
        <f t="shared" si="28"/>
        <v>-3.4906118496363159</v>
      </c>
      <c r="AO30" s="75">
        <f t="shared" si="28"/>
        <v>-3.7871240509391639</v>
      </c>
      <c r="AP30" s="75">
        <f t="shared" si="28"/>
        <v>-3.4450536223152861</v>
      </c>
      <c r="AQ30" s="75">
        <f t="shared" si="28"/>
        <v>-3.8467413109320159</v>
      </c>
      <c r="AR30" s="75">
        <f t="shared" si="28"/>
        <v>-3.3818408393827921</v>
      </c>
      <c r="AS30" s="75">
        <f t="shared" si="28"/>
        <v>-3.9349323225280872</v>
      </c>
      <c r="AT30" s="75">
        <f t="shared" si="28"/>
        <v>-3.2900201033456327</v>
      </c>
      <c r="AU30" s="75">
        <f t="shared" si="29"/>
        <v>-4.0797453841162969</v>
      </c>
      <c r="AW30" s="75">
        <v>-42000</v>
      </c>
      <c r="AX30" s="75">
        <f t="shared" si="0"/>
        <v>-3.0330900336313284E-2</v>
      </c>
      <c r="AY30" s="75">
        <f t="shared" si="1"/>
        <v>-2.6348487169565671E-2</v>
      </c>
      <c r="AZ30" s="75">
        <f t="shared" si="2"/>
        <v>-3.982413166747612E-3</v>
      </c>
      <c r="BA30" s="75">
        <f t="shared" si="3"/>
        <v>2.0769176382162025E-2</v>
      </c>
      <c r="BB30" s="75">
        <f t="shared" si="9"/>
        <v>-0.10485518165557627</v>
      </c>
      <c r="BC30" s="75">
        <f t="shared" si="4"/>
        <v>3.137172397587324</v>
      </c>
      <c r="BD30" s="75">
        <f t="shared" si="5"/>
        <v>452.46174484867896</v>
      </c>
      <c r="BE30" s="75">
        <f t="shared" si="11"/>
        <v>-3.1847465886288173</v>
      </c>
      <c r="BF30" s="75">
        <f t="shared" si="11"/>
        <v>-3.4334110184248878</v>
      </c>
      <c r="BG30" s="75">
        <f t="shared" si="11"/>
        <v>-3.1753572141336663</v>
      </c>
      <c r="BH30" s="75">
        <f t="shared" si="11"/>
        <v>-3.4434379849208816</v>
      </c>
      <c r="BI30" s="75">
        <f t="shared" si="11"/>
        <v>-3.1651134323851906</v>
      </c>
      <c r="BJ30" s="75">
        <f t="shared" si="11"/>
        <v>-3.4544132434186965</v>
      </c>
      <c r="BK30" s="75">
        <f t="shared" si="11"/>
        <v>-3.1539036439295933</v>
      </c>
      <c r="BL30" s="75">
        <f t="shared" si="10"/>
        <v>-3.4664683578833371</v>
      </c>
    </row>
    <row r="31" spans="1:64" s="75" customFormat="1" ht="12.95" customHeight="1" x14ac:dyDescent="0.2">
      <c r="A31" s="81" t="s">
        <v>2175</v>
      </c>
      <c r="B31" s="82" t="s">
        <v>2031</v>
      </c>
      <c r="C31" s="83">
        <v>22799.797999999999</v>
      </c>
      <c r="D31" s="83" t="s">
        <v>2110</v>
      </c>
      <c r="E31" s="75">
        <f t="shared" si="12"/>
        <v>-45992.051518258799</v>
      </c>
      <c r="F31" s="75">
        <f t="shared" si="13"/>
        <v>-45992</v>
      </c>
      <c r="G31" s="75">
        <f t="shared" si="14"/>
        <v>-2.1716079998441273E-2</v>
      </c>
      <c r="I31" s="75">
        <f t="shared" si="32"/>
        <v>-2.1716079998441273E-2</v>
      </c>
      <c r="O31" s="75">
        <f t="shared" ca="1" si="15"/>
        <v>-3.8074811976835668E-2</v>
      </c>
      <c r="P31" s="75">
        <f t="shared" si="16"/>
        <v>-2.6455696863889586E-2</v>
      </c>
      <c r="Q31" s="85">
        <f t="shared" si="30"/>
        <v>7781.2979999999989</v>
      </c>
      <c r="S31" s="84">
        <v>0.1</v>
      </c>
      <c r="Z31" s="75">
        <f t="shared" si="17"/>
        <v>-45992</v>
      </c>
      <c r="AA31" s="75">
        <f t="shared" si="18"/>
        <v>-2.895192720610483E-2</v>
      </c>
      <c r="AB31" s="75">
        <f t="shared" si="19"/>
        <v>-1.9219849656226029E-2</v>
      </c>
      <c r="AC31" s="75">
        <f t="shared" si="20"/>
        <v>4.7396168654483123E-3</v>
      </c>
      <c r="AE31" s="75">
        <f t="shared" si="21"/>
        <v>5.2357484812652489E-6</v>
      </c>
      <c r="AF31" s="85">
        <f t="shared" si="31"/>
        <v>7781.2979999999989</v>
      </c>
      <c r="AG31" s="84"/>
      <c r="AH31" s="75">
        <f t="shared" si="22"/>
        <v>-2.4962303422152443E-3</v>
      </c>
      <c r="AI31" s="75">
        <f t="shared" si="23"/>
        <v>2.1006819115248154E-2</v>
      </c>
      <c r="AJ31" s="75">
        <f t="shared" si="24"/>
        <v>-8.6888380182955929E-2</v>
      </c>
      <c r="AK31" s="75">
        <f t="shared" si="25"/>
        <v>2.2002123440472265E-2</v>
      </c>
      <c r="AL31" s="75">
        <f t="shared" si="26"/>
        <v>3.119122200646832</v>
      </c>
      <c r="AM31" s="75">
        <f t="shared" si="27"/>
        <v>89.002026386641404</v>
      </c>
      <c r="AN31" s="75">
        <f t="shared" ref="AN31:AT40" si="33">$AU31+$AB$7*SIN(AO31)</f>
        <v>-3.3601354126176819</v>
      </c>
      <c r="AO31" s="75">
        <f t="shared" si="33"/>
        <v>-3.7037973977487848</v>
      </c>
      <c r="AP31" s="75">
        <f t="shared" si="33"/>
        <v>-3.3247198519932653</v>
      </c>
      <c r="AQ31" s="75">
        <f t="shared" si="33"/>
        <v>-3.7471485888928679</v>
      </c>
      <c r="AR31" s="75">
        <f t="shared" si="33"/>
        <v>-3.2798680154815729</v>
      </c>
      <c r="AS31" s="75">
        <f t="shared" si="33"/>
        <v>-3.8040064299942542</v>
      </c>
      <c r="AT31" s="75">
        <f t="shared" si="33"/>
        <v>-3.2214494354038385</v>
      </c>
      <c r="AU31" s="75">
        <f t="shared" si="29"/>
        <v>-3.8821223288038764</v>
      </c>
      <c r="AW31" s="75">
        <v>-41000</v>
      </c>
      <c r="AX31" s="75">
        <f t="shared" si="0"/>
        <v>-3.0425475241390811E-2</v>
      </c>
      <c r="AY31" s="75">
        <f t="shared" si="1"/>
        <v>-2.6279627623007416E-2</v>
      </c>
      <c r="AZ31" s="75">
        <f t="shared" si="2"/>
        <v>-4.1458476183833951E-3</v>
      </c>
      <c r="BA31" s="75">
        <f t="shared" si="3"/>
        <v>2.076233686558282E-2</v>
      </c>
      <c r="BB31" s="75">
        <f t="shared" si="9"/>
        <v>-0.10690385456767518</v>
      </c>
      <c r="BC31" s="75">
        <f t="shared" si="4"/>
        <v>3.1392326516325046</v>
      </c>
      <c r="BD31" s="75">
        <f t="shared" si="5"/>
        <v>847.45653093841679</v>
      </c>
      <c r="BE31" s="75">
        <f t="shared" si="11"/>
        <v>-3.1646353355936596</v>
      </c>
      <c r="BF31" s="75">
        <f t="shared" si="11"/>
        <v>-3.3448929033836969</v>
      </c>
      <c r="BG31" s="75">
        <f t="shared" si="11"/>
        <v>-3.1594173294683761</v>
      </c>
      <c r="BH31" s="75">
        <f t="shared" si="11"/>
        <v>-3.3503366586426702</v>
      </c>
      <c r="BI31" s="75">
        <f t="shared" si="11"/>
        <v>-3.153857531824773</v>
      </c>
      <c r="BJ31" s="75">
        <f t="shared" si="11"/>
        <v>-3.3561439127062807</v>
      </c>
      <c r="BK31" s="75">
        <f t="shared" si="11"/>
        <v>-3.1479269005382196</v>
      </c>
      <c r="BL31" s="75">
        <f t="shared" si="10"/>
        <v>-3.3623466216807976</v>
      </c>
    </row>
    <row r="32" spans="1:64" s="75" customFormat="1" ht="12.95" customHeight="1" x14ac:dyDescent="0.2">
      <c r="A32" s="81" t="s">
        <v>2207</v>
      </c>
      <c r="B32" s="82" t="s">
        <v>2031</v>
      </c>
      <c r="C32" s="83">
        <v>22935.948</v>
      </c>
      <c r="D32" s="83" t="s">
        <v>2110</v>
      </c>
      <c r="E32" s="75">
        <f t="shared" si="12"/>
        <v>-45669.055335924211</v>
      </c>
      <c r="F32" s="75">
        <f t="shared" si="13"/>
        <v>-45669</v>
      </c>
      <c r="G32" s="75">
        <f t="shared" si="14"/>
        <v>-2.3325309997744625E-2</v>
      </c>
      <c r="I32" s="75">
        <f t="shared" si="32"/>
        <v>-2.3325309997744625E-2</v>
      </c>
      <c r="O32" s="75">
        <f t="shared" ca="1" si="15"/>
        <v>-3.7851192746067013E-2</v>
      </c>
      <c r="P32" s="75">
        <f t="shared" si="16"/>
        <v>-2.6456993825595475E-2</v>
      </c>
      <c r="Q32" s="85">
        <f t="shared" si="30"/>
        <v>7917.4480000000003</v>
      </c>
      <c r="S32" s="84">
        <v>0.1</v>
      </c>
      <c r="Z32" s="75">
        <f t="shared" si="17"/>
        <v>-45669</v>
      </c>
      <c r="AA32" s="75">
        <f t="shared" si="18"/>
        <v>-2.9125120820529777E-2</v>
      </c>
      <c r="AB32" s="75">
        <f t="shared" si="19"/>
        <v>-2.0657183002810324E-2</v>
      </c>
      <c r="AC32" s="75">
        <f t="shared" si="20"/>
        <v>3.1316838278508501E-3</v>
      </c>
      <c r="AE32" s="75">
        <f t="shared" si="21"/>
        <v>3.3637805580095781E-6</v>
      </c>
      <c r="AF32" s="85">
        <f t="shared" si="31"/>
        <v>7917.4480000000003</v>
      </c>
      <c r="AG32" s="84"/>
      <c r="AH32" s="75">
        <f t="shared" si="22"/>
        <v>-2.6681269949343023E-3</v>
      </c>
      <c r="AI32" s="75">
        <f t="shared" si="23"/>
        <v>2.0963916067297528E-2</v>
      </c>
      <c r="AJ32" s="75">
        <f t="shared" si="24"/>
        <v>-8.8923263027752483E-2</v>
      </c>
      <c r="AK32" s="75">
        <f t="shared" si="25"/>
        <v>2.0002200190292536E-2</v>
      </c>
      <c r="AL32" s="75">
        <f t="shared" si="26"/>
        <v>3.1211649919274755</v>
      </c>
      <c r="AM32" s="75">
        <f t="shared" si="27"/>
        <v>97.903053435562811</v>
      </c>
      <c r="AN32" s="75">
        <f t="shared" si="33"/>
        <v>-3.3404033048863537</v>
      </c>
      <c r="AO32" s="75">
        <f t="shared" si="33"/>
        <v>-3.6871083572600813</v>
      </c>
      <c r="AP32" s="75">
        <f t="shared" si="33"/>
        <v>-3.3071518589857023</v>
      </c>
      <c r="AQ32" s="75">
        <f t="shared" si="33"/>
        <v>-3.7273316967164796</v>
      </c>
      <c r="AR32" s="75">
        <f t="shared" si="33"/>
        <v>-3.2656383845607047</v>
      </c>
      <c r="AS32" s="75">
        <f t="shared" si="33"/>
        <v>-3.779118277441428</v>
      </c>
      <c r="AT32" s="75">
        <f t="shared" si="33"/>
        <v>-3.2124954580138176</v>
      </c>
      <c r="AU32" s="75">
        <f t="shared" si="29"/>
        <v>-3.8484910080104564</v>
      </c>
      <c r="AV32" s="77"/>
      <c r="AW32" s="75">
        <v>-40000</v>
      </c>
      <c r="AX32" s="75">
        <f t="shared" si="0"/>
        <v>-3.0445020460495371E-2</v>
      </c>
      <c r="AY32" s="75">
        <f t="shared" si="1"/>
        <v>-2.6193939786903646E-2</v>
      </c>
      <c r="AZ32" s="75">
        <f t="shared" si="2"/>
        <v>-4.2510806735917258E-3</v>
      </c>
      <c r="BA32" s="75">
        <f t="shared" si="3"/>
        <v>2.0760121720285962E-2</v>
      </c>
      <c r="BB32" s="75">
        <f t="shared" si="9"/>
        <v>-0.10823364971309321</v>
      </c>
      <c r="BC32" s="75">
        <f t="shared" si="4"/>
        <v>3.1405702078523552</v>
      </c>
      <c r="BD32" s="75">
        <f t="shared" si="5"/>
        <v>1956.0938566570014</v>
      </c>
      <c r="BE32" s="75">
        <f t="shared" si="11"/>
        <v>-3.1515760054520223</v>
      </c>
      <c r="BF32" s="75">
        <f t="shared" si="11"/>
        <v>-3.2507189188694636</v>
      </c>
      <c r="BG32" s="75">
        <f t="shared" si="11"/>
        <v>-3.1492578195560577</v>
      </c>
      <c r="BH32" s="75">
        <f t="shared" si="11"/>
        <v>-3.253100728662973</v>
      </c>
      <c r="BI32" s="75">
        <f t="shared" si="11"/>
        <v>-3.1468254649119558</v>
      </c>
      <c r="BJ32" s="75">
        <f t="shared" si="11"/>
        <v>-3.255600523979655</v>
      </c>
      <c r="BK32" s="75">
        <f t="shared" si="11"/>
        <v>-3.1442726539927626</v>
      </c>
      <c r="BL32" s="75">
        <f t="shared" si="10"/>
        <v>-3.2582248854782581</v>
      </c>
    </row>
    <row r="33" spans="1:64" s="75" customFormat="1" ht="12.95" customHeight="1" x14ac:dyDescent="0.2">
      <c r="A33" s="81" t="s">
        <v>2211</v>
      </c>
      <c r="B33" s="82" t="s">
        <v>2033</v>
      </c>
      <c r="C33" s="83">
        <v>22973.252</v>
      </c>
      <c r="D33" s="83" t="s">
        <v>2110</v>
      </c>
      <c r="E33" s="75">
        <f t="shared" si="12"/>
        <v>-45580.55699155543</v>
      </c>
      <c r="F33" s="75">
        <f t="shared" si="13"/>
        <v>-45580.5</v>
      </c>
      <c r="G33" s="75">
        <f t="shared" si="14"/>
        <v>-2.402319499742589E-2</v>
      </c>
      <c r="I33" s="75">
        <f t="shared" si="32"/>
        <v>-2.402319499742589E-2</v>
      </c>
      <c r="O33" s="75">
        <f t="shared" ca="1" si="15"/>
        <v>-3.7789922461475597E-2</v>
      </c>
      <c r="P33" s="75">
        <f t="shared" si="16"/>
        <v>-2.6457042760851375E-2</v>
      </c>
      <c r="Q33" s="85">
        <f t="shared" si="30"/>
        <v>7954.7520000000004</v>
      </c>
      <c r="S33" s="84">
        <v>0.1</v>
      </c>
      <c r="Z33" s="75">
        <f t="shared" si="17"/>
        <v>-45580.5</v>
      </c>
      <c r="AA33" s="75">
        <f t="shared" si="18"/>
        <v>-2.9170801576280745E-2</v>
      </c>
      <c r="AB33" s="75">
        <f t="shared" si="19"/>
        <v>-2.130943618199652E-2</v>
      </c>
      <c r="AC33" s="75">
        <f t="shared" si="20"/>
        <v>2.4338477634254854E-3</v>
      </c>
      <c r="AE33" s="75">
        <f t="shared" si="21"/>
        <v>2.6497853490669788E-6</v>
      </c>
      <c r="AF33" s="85">
        <f t="shared" si="31"/>
        <v>7954.7520000000004</v>
      </c>
      <c r="AG33" s="84"/>
      <c r="AH33" s="75">
        <f t="shared" si="22"/>
        <v>-2.7137588154293709E-3</v>
      </c>
      <c r="AI33" s="75">
        <f t="shared" si="23"/>
        <v>2.0953186665966239E-2</v>
      </c>
      <c r="AJ33" s="75">
        <f t="shared" si="24"/>
        <v>-8.9464740317003022E-2</v>
      </c>
      <c r="AK33" s="75">
        <f t="shared" si="25"/>
        <v>1.9469950056630093E-2</v>
      </c>
      <c r="AL33" s="75">
        <f t="shared" si="26"/>
        <v>3.1217086360411099</v>
      </c>
      <c r="AM33" s="75">
        <f t="shared" si="27"/>
        <v>100.57998083017581</v>
      </c>
      <c r="AN33" s="75">
        <f t="shared" si="33"/>
        <v>-3.3351453990489817</v>
      </c>
      <c r="AO33" s="75">
        <f t="shared" si="33"/>
        <v>-3.6823882998797846</v>
      </c>
      <c r="AP33" s="75">
        <f t="shared" si="33"/>
        <v>-3.3025000149546284</v>
      </c>
      <c r="AQ33" s="75">
        <f t="shared" si="33"/>
        <v>-3.7217502078734848</v>
      </c>
      <c r="AR33" s="75">
        <f t="shared" si="33"/>
        <v>-3.2619002075719474</v>
      </c>
      <c r="AS33" s="75">
        <f t="shared" si="33"/>
        <v>-3.7721762625621791</v>
      </c>
      <c r="AT33" s="75">
        <f t="shared" si="33"/>
        <v>-3.2101688613708781</v>
      </c>
      <c r="AU33" s="75">
        <f t="shared" si="29"/>
        <v>-3.8392762343565314</v>
      </c>
      <c r="AW33" s="75">
        <v>-39000</v>
      </c>
      <c r="AX33" s="75">
        <f t="shared" si="0"/>
        <v>-3.0414651611991219E-2</v>
      </c>
      <c r="AY33" s="75">
        <f t="shared" si="1"/>
        <v>-2.6091423661254391E-2</v>
      </c>
      <c r="AZ33" s="75">
        <f t="shared" si="2"/>
        <v>-4.3232279507368285E-3</v>
      </c>
      <c r="BA33" s="75">
        <f t="shared" si="3"/>
        <v>2.0759614782232205E-2</v>
      </c>
      <c r="BB33" s="75">
        <f t="shared" si="9"/>
        <v>-0.10915050512967975</v>
      </c>
      <c r="BC33" s="75">
        <f t="shared" si="4"/>
        <v>3.1414925276173173</v>
      </c>
      <c r="BD33" s="75">
        <f t="shared" si="5"/>
        <v>19974.837186327419</v>
      </c>
      <c r="BE33" s="75">
        <f t="shared" si="11"/>
        <v>-3.1425703103138796</v>
      </c>
      <c r="BF33" s="75">
        <f t="shared" si="11"/>
        <v>-3.1533702576451605</v>
      </c>
      <c r="BG33" s="75">
        <f t="shared" si="11"/>
        <v>-3.1423410823784423</v>
      </c>
      <c r="BH33" s="75">
        <f t="shared" si="11"/>
        <v>-3.1536043617069804</v>
      </c>
      <c r="BI33" s="75">
        <f t="shared" si="11"/>
        <v>-3.1421020153311341</v>
      </c>
      <c r="BJ33" s="75">
        <f t="shared" si="11"/>
        <v>-3.1538485148793387</v>
      </c>
      <c r="BK33" s="75">
        <f t="shared" si="11"/>
        <v>-3.1418526861638338</v>
      </c>
      <c r="BL33" s="75">
        <f t="shared" si="10"/>
        <v>-3.1541031492757181</v>
      </c>
    </row>
    <row r="34" spans="1:64" s="75" customFormat="1" ht="12.95" customHeight="1" x14ac:dyDescent="0.2">
      <c r="A34" s="81" t="s">
        <v>2211</v>
      </c>
      <c r="B34" s="82" t="s">
        <v>2031</v>
      </c>
      <c r="C34" s="83">
        <v>22974.305</v>
      </c>
      <c r="D34" s="83" t="s">
        <v>2110</v>
      </c>
      <c r="E34" s="75">
        <f t="shared" si="12"/>
        <v>-45578.058901360804</v>
      </c>
      <c r="F34" s="75">
        <f t="shared" si="13"/>
        <v>-45578</v>
      </c>
      <c r="G34" s="75">
        <f t="shared" si="14"/>
        <v>-2.4828219997289125E-2</v>
      </c>
      <c r="I34" s="75">
        <f t="shared" si="32"/>
        <v>-2.4828219997289125E-2</v>
      </c>
      <c r="O34" s="75">
        <f t="shared" ca="1" si="15"/>
        <v>-3.7788191662475837E-2</v>
      </c>
      <c r="P34" s="75">
        <f t="shared" si="16"/>
        <v>-2.6457042228985296E-2</v>
      </c>
      <c r="Q34" s="85">
        <f t="shared" si="30"/>
        <v>7955.8050000000003</v>
      </c>
      <c r="S34" s="84">
        <v>0.1</v>
      </c>
      <c r="Z34" s="75">
        <f t="shared" si="17"/>
        <v>-45578</v>
      </c>
      <c r="AA34" s="75">
        <f t="shared" si="18"/>
        <v>-2.9172080745288553E-2</v>
      </c>
      <c r="AB34" s="75">
        <f t="shared" si="19"/>
        <v>-2.2113181480985868E-2</v>
      </c>
      <c r="AC34" s="75">
        <f t="shared" si="20"/>
        <v>1.6288222316961712E-3</v>
      </c>
      <c r="AE34" s="75">
        <f t="shared" si="21"/>
        <v>1.8869126198010147E-6</v>
      </c>
      <c r="AF34" s="85">
        <f t="shared" si="31"/>
        <v>7955.8050000000003</v>
      </c>
      <c r="AG34" s="84"/>
      <c r="AH34" s="75">
        <f t="shared" si="22"/>
        <v>-2.7150385163032561E-3</v>
      </c>
      <c r="AI34" s="75">
        <f t="shared" si="23"/>
        <v>2.0952889769494942E-2</v>
      </c>
      <c r="AJ34" s="75">
        <f t="shared" si="24"/>
        <v>-8.9479933944602713E-2</v>
      </c>
      <c r="AK34" s="75">
        <f t="shared" si="25"/>
        <v>1.9455014881295783E-2</v>
      </c>
      <c r="AL34" s="75">
        <f t="shared" si="26"/>
        <v>3.1217238908510598</v>
      </c>
      <c r="AM34" s="75">
        <f t="shared" si="27"/>
        <v>100.6572090694998</v>
      </c>
      <c r="AN34" s="75">
        <f t="shared" si="33"/>
        <v>-3.3349978220539285</v>
      </c>
      <c r="AO34" s="75">
        <f t="shared" si="33"/>
        <v>-3.6822540264861998</v>
      </c>
      <c r="AP34" s="75">
        <f t="shared" si="33"/>
        <v>-3.3023696292691334</v>
      </c>
      <c r="AQ34" s="75">
        <f t="shared" si="33"/>
        <v>-3.7215915878865151</v>
      </c>
      <c r="AR34" s="75">
        <f t="shared" si="33"/>
        <v>-3.2617956121565523</v>
      </c>
      <c r="AS34" s="75">
        <f t="shared" si="33"/>
        <v>-3.7719794051580404</v>
      </c>
      <c r="AT34" s="75">
        <f t="shared" si="33"/>
        <v>-3.2101039168751928</v>
      </c>
      <c r="AU34" s="75">
        <f t="shared" si="29"/>
        <v>-3.8390159300160249</v>
      </c>
      <c r="AW34" s="75">
        <v>-38000</v>
      </c>
      <c r="AX34" s="75">
        <f t="shared" si="0"/>
        <v>-3.0363530584954262E-2</v>
      </c>
      <c r="AY34" s="75">
        <f t="shared" si="1"/>
        <v>-2.5972079246059616E-2</v>
      </c>
      <c r="AZ34" s="75">
        <f t="shared" si="2"/>
        <v>-4.3914513388946452E-3</v>
      </c>
      <c r="BA34" s="75">
        <f t="shared" si="3"/>
        <v>2.0759904846803678E-2</v>
      </c>
      <c r="BB34" s="75">
        <f t="shared" si="9"/>
        <v>-0.11002153179653712</v>
      </c>
      <c r="BC34" s="75">
        <f t="shared" si="4"/>
        <v>-3.1408164751619623</v>
      </c>
      <c r="BD34" s="75">
        <f t="shared" si="5"/>
        <v>-2576.7269842582932</v>
      </c>
      <c r="BE34" s="75">
        <f t="shared" ref="BE34:BK49" si="34">$BL34+$AB$7*SIN(BF34)</f>
        <v>-3.134013875516179</v>
      </c>
      <c r="BF34" s="75">
        <f t="shared" si="34"/>
        <v>-3.0556730542427424</v>
      </c>
      <c r="BG34" s="75">
        <f t="shared" si="34"/>
        <v>-3.1357803185655322</v>
      </c>
      <c r="BH34" s="75">
        <f t="shared" si="34"/>
        <v>-3.0538623420646185</v>
      </c>
      <c r="BI34" s="75">
        <f t="shared" si="34"/>
        <v>-3.1376294396637161</v>
      </c>
      <c r="BJ34" s="75">
        <f t="shared" si="34"/>
        <v>-3.0519665707358943</v>
      </c>
      <c r="BK34" s="75">
        <f t="shared" si="34"/>
        <v>-3.1395654097766572</v>
      </c>
      <c r="BL34" s="75">
        <f t="shared" si="10"/>
        <v>-3.0499814130731782</v>
      </c>
    </row>
    <row r="35" spans="1:64" s="75" customFormat="1" ht="12.95" customHeight="1" x14ac:dyDescent="0.2">
      <c r="A35" s="81" t="s">
        <v>2221</v>
      </c>
      <c r="B35" s="82" t="s">
        <v>2031</v>
      </c>
      <c r="C35" s="83">
        <v>22977.254000000001</v>
      </c>
      <c r="D35" s="83" t="s">
        <v>2110</v>
      </c>
      <c r="E35" s="75">
        <f t="shared" si="12"/>
        <v>-45571.062825402638</v>
      </c>
      <c r="F35" s="75">
        <f t="shared" si="13"/>
        <v>-45571</v>
      </c>
      <c r="G35" s="75">
        <f t="shared" si="14"/>
        <v>-2.6482289998966735E-2</v>
      </c>
      <c r="I35" s="75">
        <f t="shared" si="32"/>
        <v>-2.6482289998966735E-2</v>
      </c>
      <c r="O35" s="75">
        <f t="shared" ca="1" si="15"/>
        <v>-3.7783345425276518E-2</v>
      </c>
      <c r="P35" s="75">
        <f t="shared" si="16"/>
        <v>-2.6457040180219667E-2</v>
      </c>
      <c r="Q35" s="85">
        <f t="shared" si="30"/>
        <v>7958.7540000000008</v>
      </c>
      <c r="S35" s="84">
        <v>0.1</v>
      </c>
      <c r="Z35" s="75">
        <f t="shared" si="17"/>
        <v>-45571</v>
      </c>
      <c r="AA35" s="75">
        <f t="shared" si="18"/>
        <v>-2.9175659119476643E-2</v>
      </c>
      <c r="AB35" s="75">
        <f t="shared" si="19"/>
        <v>-2.3763671059709758E-2</v>
      </c>
      <c r="AC35" s="75">
        <f t="shared" si="20"/>
        <v>-2.5249818747068165E-5</v>
      </c>
      <c r="AE35" s="75">
        <f t="shared" si="21"/>
        <v>7.2542372193163189E-7</v>
      </c>
      <c r="AF35" s="85">
        <f t="shared" si="31"/>
        <v>7958.7540000000008</v>
      </c>
      <c r="AG35" s="84"/>
      <c r="AH35" s="75">
        <f t="shared" si="22"/>
        <v>-2.7186189392569755E-3</v>
      </c>
      <c r="AI35" s="75">
        <f t="shared" si="23"/>
        <v>2.0952060254960325E-2</v>
      </c>
      <c r="AJ35" s="75">
        <f t="shared" si="24"/>
        <v>-8.9522446054339053E-2</v>
      </c>
      <c r="AK35" s="75">
        <f t="shared" si="25"/>
        <v>1.9413225793960657E-2</v>
      </c>
      <c r="AL35" s="75">
        <f t="shared" si="26"/>
        <v>3.1217665742614789</v>
      </c>
      <c r="AM35" s="75">
        <f t="shared" si="27"/>
        <v>100.8739274273821</v>
      </c>
      <c r="AN35" s="75">
        <f t="shared" si="33"/>
        <v>-3.3345848861452523</v>
      </c>
      <c r="AO35" s="75">
        <f t="shared" si="33"/>
        <v>-3.6818777854998719</v>
      </c>
      <c r="AP35" s="75">
        <f t="shared" si="33"/>
        <v>-3.3020048489926594</v>
      </c>
      <c r="AQ35" s="75">
        <f t="shared" si="33"/>
        <v>-3.7211471738667661</v>
      </c>
      <c r="AR35" s="75">
        <f t="shared" si="33"/>
        <v>-3.2615030380241086</v>
      </c>
      <c r="AS35" s="75">
        <f t="shared" si="33"/>
        <v>-3.7714279844887977</v>
      </c>
      <c r="AT35" s="75">
        <f t="shared" si="33"/>
        <v>-3.2099222989517013</v>
      </c>
      <c r="AU35" s="75">
        <f t="shared" si="29"/>
        <v>-3.8382870778626073</v>
      </c>
      <c r="AW35" s="75">
        <v>-37000</v>
      </c>
      <c r="AX35" s="75">
        <f t="shared" si="0"/>
        <v>-3.0320764314259001E-2</v>
      </c>
      <c r="AY35" s="75">
        <f t="shared" si="1"/>
        <v>-2.5835906541319353E-2</v>
      </c>
      <c r="AZ35" s="75">
        <f t="shared" si="2"/>
        <v>-4.4848577729396473E-3</v>
      </c>
      <c r="BA35" s="75">
        <f t="shared" si="3"/>
        <v>2.0761534759945799E-2</v>
      </c>
      <c r="BB35" s="75">
        <f t="shared" si="9"/>
        <v>-0.11122072077109697</v>
      </c>
      <c r="BC35" s="75">
        <f t="shared" si="4"/>
        <v>-3.1396098808197768</v>
      </c>
      <c r="BD35" s="75">
        <f t="shared" si="5"/>
        <v>-1008.688123527222</v>
      </c>
      <c r="BE35" s="75">
        <f t="shared" si="34"/>
        <v>-3.1222329277792897</v>
      </c>
      <c r="BF35" s="75">
        <f t="shared" si="34"/>
        <v>-2.9604920240061201</v>
      </c>
      <c r="BG35" s="75">
        <f t="shared" si="34"/>
        <v>-3.1266495488572192</v>
      </c>
      <c r="BH35" s="75">
        <f t="shared" si="34"/>
        <v>-2.9559048425203907</v>
      </c>
      <c r="BI35" s="75">
        <f t="shared" si="34"/>
        <v>-3.1313343534489668</v>
      </c>
      <c r="BJ35" s="75">
        <f t="shared" si="34"/>
        <v>-2.9510347945748503</v>
      </c>
      <c r="BK35" s="75">
        <f t="shared" si="34"/>
        <v>-3.1363078003031402</v>
      </c>
      <c r="BL35" s="75">
        <f t="shared" si="10"/>
        <v>-2.9458596768706382</v>
      </c>
    </row>
    <row r="36" spans="1:64" s="75" customFormat="1" ht="12.95" customHeight="1" x14ac:dyDescent="0.2">
      <c r="A36" s="81" t="s">
        <v>2211</v>
      </c>
      <c r="B36" s="82" t="s">
        <v>2033</v>
      </c>
      <c r="C36" s="83">
        <v>22978.295999999998</v>
      </c>
      <c r="D36" s="83" t="s">
        <v>2110</v>
      </c>
      <c r="E36" s="75">
        <f t="shared" si="12"/>
        <v>-45568.590831116984</v>
      </c>
      <c r="F36" s="75">
        <f t="shared" si="13"/>
        <v>-45568.5</v>
      </c>
      <c r="G36" s="75">
        <f t="shared" si="14"/>
        <v>-3.8287315001070965E-2</v>
      </c>
      <c r="I36" s="75">
        <f t="shared" si="32"/>
        <v>-3.8287315001070965E-2</v>
      </c>
      <c r="O36" s="75">
        <f t="shared" ca="1" si="15"/>
        <v>-3.7781614626276765E-2</v>
      </c>
      <c r="P36" s="75">
        <f t="shared" si="16"/>
        <v>-2.6457039248681709E-2</v>
      </c>
      <c r="Q36" s="85">
        <f t="shared" si="30"/>
        <v>7959.7959999999985</v>
      </c>
      <c r="S36" s="84">
        <v>0.1</v>
      </c>
      <c r="Z36" s="75">
        <f t="shared" si="17"/>
        <v>-45568.5</v>
      </c>
      <c r="AA36" s="75">
        <f t="shared" si="18"/>
        <v>-2.9176935931547923E-2</v>
      </c>
      <c r="AB36" s="75">
        <f t="shared" si="19"/>
        <v>-3.5567418318204751E-2</v>
      </c>
      <c r="AC36" s="75">
        <f t="shared" si="20"/>
        <v>-1.1830275752389256E-2</v>
      </c>
      <c r="AE36" s="75">
        <f t="shared" si="21"/>
        <v>8.2999006790403522E-6</v>
      </c>
      <c r="AF36" s="85">
        <f t="shared" si="31"/>
        <v>7959.7959999999985</v>
      </c>
      <c r="AG36" s="84"/>
      <c r="AH36" s="75">
        <f t="shared" si="22"/>
        <v>-2.719896682866214E-3</v>
      </c>
      <c r="AI36" s="75">
        <f t="shared" si="23"/>
        <v>2.0951764640394055E-2</v>
      </c>
      <c r="AJ36" s="75">
        <f t="shared" si="24"/>
        <v>-8.9537618213653386E-2</v>
      </c>
      <c r="AK36" s="75">
        <f t="shared" si="25"/>
        <v>1.9398311626939755E-2</v>
      </c>
      <c r="AL36" s="75">
        <f t="shared" si="26"/>
        <v>3.1217818075959904</v>
      </c>
      <c r="AM36" s="75">
        <f t="shared" si="27"/>
        <v>100.95149841630199</v>
      </c>
      <c r="AN36" s="75">
        <f t="shared" si="33"/>
        <v>-3.3344375089880383</v>
      </c>
      <c r="AO36" s="75">
        <f t="shared" si="33"/>
        <v>-3.6817433152812646</v>
      </c>
      <c r="AP36" s="75">
        <f t="shared" si="33"/>
        <v>-3.3018746773725249</v>
      </c>
      <c r="AQ36" s="75">
        <f t="shared" si="33"/>
        <v>-3.7209883552632212</v>
      </c>
      <c r="AR36" s="75">
        <f t="shared" si="33"/>
        <v>-3.2613986519116507</v>
      </c>
      <c r="AS36" s="75">
        <f t="shared" si="33"/>
        <v>-3.7712309700231663</v>
      </c>
      <c r="AT36" s="75">
        <f t="shared" si="33"/>
        <v>-3.2098575163189205</v>
      </c>
      <c r="AU36" s="75">
        <f t="shared" si="29"/>
        <v>-3.8380267735221008</v>
      </c>
      <c r="AW36" s="75">
        <v>-36000</v>
      </c>
      <c r="AX36" s="75">
        <f t="shared" si="0"/>
        <v>-3.0310765227568676E-2</v>
      </c>
      <c r="AY36" s="75">
        <f t="shared" si="1"/>
        <v>-2.5682905547033581E-2</v>
      </c>
      <c r="AZ36" s="75">
        <f t="shared" si="2"/>
        <v>-4.6278596805350951E-3</v>
      </c>
      <c r="BA36" s="75">
        <f t="shared" si="3"/>
        <v>2.0766852846680339E-2</v>
      </c>
      <c r="BB36" s="75">
        <f t="shared" si="9"/>
        <v>-0.1130723677717609</v>
      </c>
      <c r="BC36" s="75">
        <f t="shared" si="4"/>
        <v>-3.1377464786013514</v>
      </c>
      <c r="BD36" s="75">
        <f t="shared" si="5"/>
        <v>-519.9965005490742</v>
      </c>
      <c r="BE36" s="75">
        <f t="shared" si="34"/>
        <v>-3.1040419380095452</v>
      </c>
      <c r="BF36" s="75">
        <f t="shared" si="34"/>
        <v>-2.8704165302741376</v>
      </c>
      <c r="BG36" s="75">
        <f t="shared" si="34"/>
        <v>-3.1123018981254407</v>
      </c>
      <c r="BH36" s="75">
        <f t="shared" si="34"/>
        <v>-2.8616507291928026</v>
      </c>
      <c r="BI36" s="75">
        <f t="shared" si="34"/>
        <v>-3.1212563180632187</v>
      </c>
      <c r="BJ36" s="75">
        <f t="shared" si="34"/>
        <v>-2.8521228940615742</v>
      </c>
      <c r="BK36" s="75">
        <f t="shared" si="34"/>
        <v>-3.1309873434216242</v>
      </c>
      <c r="BL36" s="75">
        <f t="shared" si="10"/>
        <v>-2.8417379406680983</v>
      </c>
    </row>
    <row r="37" spans="1:64" s="75" customFormat="1" ht="12.95" customHeight="1" x14ac:dyDescent="0.2">
      <c r="A37" s="81" t="s">
        <v>2211</v>
      </c>
      <c r="B37" s="82" t="s">
        <v>2033</v>
      </c>
      <c r="C37" s="83">
        <v>22981.257000000001</v>
      </c>
      <c r="D37" s="83" t="s">
        <v>2110</v>
      </c>
      <c r="E37" s="75">
        <f t="shared" si="12"/>
        <v>-45561.566286894478</v>
      </c>
      <c r="F37" s="75">
        <f t="shared" si="13"/>
        <v>-45561.5</v>
      </c>
      <c r="G37" s="75">
        <f t="shared" si="14"/>
        <v>-2.7941384996665874E-2</v>
      </c>
      <c r="I37" s="75">
        <f t="shared" si="32"/>
        <v>-2.7941384996665874E-2</v>
      </c>
      <c r="O37" s="75">
        <f t="shared" ca="1" si="15"/>
        <v>-3.7776768389077439E-2</v>
      </c>
      <c r="P37" s="75">
        <f t="shared" si="16"/>
        <v>-2.6457036080834825E-2</v>
      </c>
      <c r="Q37" s="85">
        <f t="shared" si="30"/>
        <v>7962.7570000000014</v>
      </c>
      <c r="S37" s="84">
        <v>0.1</v>
      </c>
      <c r="Z37" s="75">
        <f t="shared" si="17"/>
        <v>-45561.5</v>
      </c>
      <c r="AA37" s="75">
        <f t="shared" si="18"/>
        <v>-2.9180507703100662E-2</v>
      </c>
      <c r="AB37" s="75">
        <f t="shared" si="19"/>
        <v>-2.5217913374400037E-2</v>
      </c>
      <c r="AC37" s="75">
        <f t="shared" si="20"/>
        <v>-1.4843489158310498E-3</v>
      </c>
      <c r="AE37" s="75">
        <f t="shared" si="21"/>
        <v>1.5354250816022735E-7</v>
      </c>
      <c r="AF37" s="85">
        <f t="shared" si="31"/>
        <v>7962.7570000000014</v>
      </c>
      <c r="AG37" s="84"/>
      <c r="AH37" s="75">
        <f t="shared" si="22"/>
        <v>-2.7234716222658373E-3</v>
      </c>
      <c r="AI37" s="75">
        <f t="shared" si="23"/>
        <v>2.0950938710832978E-2</v>
      </c>
      <c r="AJ37" s="75">
        <f t="shared" si="24"/>
        <v>-8.95800701739497E-2</v>
      </c>
      <c r="AK37" s="75">
        <f t="shared" si="25"/>
        <v>1.9356581401034082E-2</v>
      </c>
      <c r="AL37" s="75">
        <f t="shared" si="26"/>
        <v>3.1218244308363889</v>
      </c>
      <c r="AM37" s="75">
        <f t="shared" si="27"/>
        <v>101.16917914600661</v>
      </c>
      <c r="AN37" s="75">
        <f t="shared" si="33"/>
        <v>-3.3340251330786113</v>
      </c>
      <c r="AO37" s="75">
        <f t="shared" si="33"/>
        <v>-3.6813665228493595</v>
      </c>
      <c r="AP37" s="75">
        <f t="shared" si="33"/>
        <v>-3.3015104967094917</v>
      </c>
      <c r="AQ37" s="75">
        <f t="shared" si="33"/>
        <v>-3.7205433850843703</v>
      </c>
      <c r="AR37" s="75">
        <f t="shared" si="33"/>
        <v>-3.261106663795994</v>
      </c>
      <c r="AS37" s="75">
        <f t="shared" si="33"/>
        <v>-3.7706791098267787</v>
      </c>
      <c r="AT37" s="75">
        <f t="shared" si="33"/>
        <v>-3.2096763513437825</v>
      </c>
      <c r="AU37" s="75">
        <f t="shared" si="29"/>
        <v>-3.8372979213686831</v>
      </c>
      <c r="AW37" s="75">
        <v>-35000</v>
      </c>
      <c r="AX37" s="75">
        <f t="shared" si="0"/>
        <v>-3.0349454651600178E-2</v>
      </c>
      <c r="AY37" s="75">
        <f t="shared" si="1"/>
        <v>-2.5513076263202306E-2</v>
      </c>
      <c r="AZ37" s="75">
        <f t="shared" si="2"/>
        <v>-4.8363783883978708E-3</v>
      </c>
      <c r="BA37" s="75">
        <f t="shared" si="3"/>
        <v>2.0780945783718141E-2</v>
      </c>
      <c r="BB37" s="75">
        <f t="shared" si="9"/>
        <v>-0.1158093492536342</v>
      </c>
      <c r="BC37" s="75">
        <f t="shared" si="4"/>
        <v>-3.1349913954967286</v>
      </c>
      <c r="BD37" s="75">
        <f t="shared" si="5"/>
        <v>-302.97145014339037</v>
      </c>
      <c r="BE37" s="75">
        <f t="shared" si="34"/>
        <v>-3.0771582706294205</v>
      </c>
      <c r="BF37" s="75">
        <f t="shared" si="34"/>
        <v>-2.7874991400861173</v>
      </c>
      <c r="BG37" s="75">
        <f t="shared" si="34"/>
        <v>-3.0906301574256245</v>
      </c>
      <c r="BH37" s="75">
        <f t="shared" si="34"/>
        <v>-2.7727911886243422</v>
      </c>
      <c r="BI37" s="75">
        <f t="shared" si="34"/>
        <v>-3.1056642408496584</v>
      </c>
      <c r="BJ37" s="75">
        <f t="shared" si="34"/>
        <v>-2.7562782066431186</v>
      </c>
      <c r="BK37" s="75">
        <f t="shared" si="34"/>
        <v>-3.122533868634858</v>
      </c>
      <c r="BL37" s="75">
        <f t="shared" si="10"/>
        <v>-2.7376162044655583</v>
      </c>
    </row>
    <row r="38" spans="1:64" s="75" customFormat="1" ht="12.95" customHeight="1" x14ac:dyDescent="0.2">
      <c r="A38" s="86" t="s">
        <v>2030</v>
      </c>
      <c r="B38" s="87" t="s">
        <v>2031</v>
      </c>
      <c r="C38" s="88">
        <v>23100.34</v>
      </c>
      <c r="D38" s="88" t="s">
        <v>2032</v>
      </c>
      <c r="E38" s="75">
        <f t="shared" si="12"/>
        <v>-45279.059093497868</v>
      </c>
      <c r="F38" s="75">
        <f t="shared" si="13"/>
        <v>-45279</v>
      </c>
      <c r="G38" s="75">
        <f t="shared" si="14"/>
        <v>-2.4909209998440929E-2</v>
      </c>
      <c r="I38" s="75">
        <f t="shared" si="32"/>
        <v>-2.4909209998440929E-2</v>
      </c>
      <c r="O38" s="75">
        <f t="shared" ca="1" si="15"/>
        <v>-3.7581188102104854E-2</v>
      </c>
      <c r="P38" s="75">
        <f t="shared" si="16"/>
        <v>-2.6456220095272754E-2</v>
      </c>
      <c r="Q38" s="85">
        <f t="shared" si="30"/>
        <v>8081.84</v>
      </c>
      <c r="S38" s="84">
        <v>0.1</v>
      </c>
      <c r="Z38" s="75">
        <f t="shared" si="17"/>
        <v>-45279</v>
      </c>
      <c r="AA38" s="75">
        <f t="shared" si="18"/>
        <v>-2.9320554153516153E-2</v>
      </c>
      <c r="AB38" s="75">
        <f t="shared" si="19"/>
        <v>-2.2044875940197529E-2</v>
      </c>
      <c r="AC38" s="75">
        <f t="shared" si="20"/>
        <v>1.5470100968318252E-3</v>
      </c>
      <c r="AE38" s="75">
        <f t="shared" si="21"/>
        <v>1.9459957254516347E-6</v>
      </c>
      <c r="AF38" s="85">
        <f t="shared" si="31"/>
        <v>8081.84</v>
      </c>
      <c r="AG38" s="84"/>
      <c r="AH38" s="75">
        <f t="shared" si="22"/>
        <v>-2.8643340582433984E-3</v>
      </c>
      <c r="AI38" s="75">
        <f t="shared" si="23"/>
        <v>2.0919754184841155E-2</v>
      </c>
      <c r="AJ38" s="75">
        <f t="shared" si="24"/>
        <v>-9.1255838115929078E-2</v>
      </c>
      <c r="AK38" s="75">
        <f t="shared" si="25"/>
        <v>1.7709147615349134E-2</v>
      </c>
      <c r="AL38" s="75">
        <f t="shared" si="26"/>
        <v>3.1235070913134098</v>
      </c>
      <c r="AM38" s="75">
        <f t="shared" si="27"/>
        <v>110.58243335461999</v>
      </c>
      <c r="AN38" s="75">
        <f t="shared" si="33"/>
        <v>-3.3177329200300889</v>
      </c>
      <c r="AO38" s="75">
        <f t="shared" si="33"/>
        <v>-3.665816997820381</v>
      </c>
      <c r="AP38" s="75">
        <f t="shared" si="33"/>
        <v>-3.2871847649371402</v>
      </c>
      <c r="AQ38" s="75">
        <f t="shared" si="33"/>
        <v>-3.7022433927636977</v>
      </c>
      <c r="AR38" s="75">
        <f t="shared" si="33"/>
        <v>-3.2496826863372488</v>
      </c>
      <c r="AS38" s="75">
        <f t="shared" si="33"/>
        <v>-3.7481405460807524</v>
      </c>
      <c r="AT38" s="75">
        <f t="shared" si="33"/>
        <v>-3.2026400836193378</v>
      </c>
      <c r="AU38" s="75">
        <f t="shared" si="29"/>
        <v>-3.8078835308914658</v>
      </c>
      <c r="AW38" s="75">
        <v>-34000</v>
      </c>
      <c r="AX38" s="75">
        <f t="shared" si="0"/>
        <v>-3.0442360865172755E-2</v>
      </c>
      <c r="AY38" s="75">
        <f t="shared" si="1"/>
        <v>-2.532641868982553E-2</v>
      </c>
      <c r="AZ38" s="75">
        <f t="shared" si="2"/>
        <v>-5.1159421753472255E-3</v>
      </c>
      <c r="BA38" s="75">
        <f t="shared" si="3"/>
        <v>2.0812304791695047E-2</v>
      </c>
      <c r="BB38" s="75">
        <f t="shared" si="9"/>
        <v>-0.11955611990160404</v>
      </c>
      <c r="BC38" s="75">
        <f t="shared" si="4"/>
        <v>-3.1312184049434739</v>
      </c>
      <c r="BD38" s="75">
        <f t="shared" si="5"/>
        <v>-192.78331671485199</v>
      </c>
      <c r="BE38" s="75">
        <f t="shared" si="34"/>
        <v>-3.0403812910486958</v>
      </c>
      <c r="BF38" s="75">
        <f t="shared" si="34"/>
        <v>-2.7130862560931077</v>
      </c>
      <c r="BG38" s="75">
        <f t="shared" si="34"/>
        <v>-3.0602237837588371</v>
      </c>
      <c r="BH38" s="75">
        <f t="shared" si="34"/>
        <v>-2.6906925514332607</v>
      </c>
      <c r="BI38" s="75">
        <f t="shared" si="34"/>
        <v>-3.0831487223779912</v>
      </c>
      <c r="BJ38" s="75">
        <f t="shared" si="34"/>
        <v>-2.6645130955373002</v>
      </c>
      <c r="BK38" s="75">
        <f t="shared" si="34"/>
        <v>-3.1099111408698339</v>
      </c>
      <c r="BL38" s="75">
        <f t="shared" si="10"/>
        <v>-2.6334944682630184</v>
      </c>
    </row>
    <row r="39" spans="1:64" s="75" customFormat="1" ht="12.95" customHeight="1" x14ac:dyDescent="0.2">
      <c r="A39" s="81" t="s">
        <v>3</v>
      </c>
      <c r="B39" s="82" t="s">
        <v>2031</v>
      </c>
      <c r="C39" s="83">
        <v>23100.343000000001</v>
      </c>
      <c r="D39" s="83" t="s">
        <v>2110</v>
      </c>
      <c r="E39" s="75">
        <f t="shared" si="12"/>
        <v>-45279.051976431787</v>
      </c>
      <c r="F39" s="75">
        <f t="shared" si="13"/>
        <v>-45279</v>
      </c>
      <c r="G39" s="75">
        <f t="shared" si="14"/>
        <v>-2.1909209997829748E-2</v>
      </c>
      <c r="I39" s="75">
        <f t="shared" si="32"/>
        <v>-2.1909209997829748E-2</v>
      </c>
      <c r="O39" s="75">
        <f t="shared" ca="1" si="15"/>
        <v>-3.7581188102104854E-2</v>
      </c>
      <c r="P39" s="75">
        <f t="shared" si="16"/>
        <v>-2.6456220095272754E-2</v>
      </c>
      <c r="Q39" s="85">
        <f t="shared" si="30"/>
        <v>8081.8430000000008</v>
      </c>
      <c r="S39" s="84">
        <v>0.1</v>
      </c>
      <c r="Z39" s="75">
        <f t="shared" si="17"/>
        <v>-45279</v>
      </c>
      <c r="AA39" s="75">
        <f t="shared" si="18"/>
        <v>-2.9320554153516153E-2</v>
      </c>
      <c r="AB39" s="75">
        <f t="shared" si="19"/>
        <v>-1.9044875939586349E-2</v>
      </c>
      <c r="AC39" s="75">
        <f t="shared" si="20"/>
        <v>4.5470100974430057E-3</v>
      </c>
      <c r="AE39" s="75">
        <f t="shared" si="21"/>
        <v>5.4928022194027039E-6</v>
      </c>
      <c r="AF39" s="85">
        <f t="shared" si="31"/>
        <v>8081.8430000000008</v>
      </c>
      <c r="AG39" s="84"/>
      <c r="AH39" s="75">
        <f t="shared" si="22"/>
        <v>-2.8643340582433984E-3</v>
      </c>
      <c r="AI39" s="75">
        <f t="shared" si="23"/>
        <v>2.0919754184841155E-2</v>
      </c>
      <c r="AJ39" s="75">
        <f t="shared" si="24"/>
        <v>-9.1255838115929078E-2</v>
      </c>
      <c r="AK39" s="75">
        <f t="shared" si="25"/>
        <v>1.7709147615349134E-2</v>
      </c>
      <c r="AL39" s="75">
        <f t="shared" si="26"/>
        <v>3.1235070913134098</v>
      </c>
      <c r="AM39" s="75">
        <f t="shared" si="27"/>
        <v>110.58243335461999</v>
      </c>
      <c r="AN39" s="75">
        <f t="shared" si="33"/>
        <v>-3.3177329200300889</v>
      </c>
      <c r="AO39" s="75">
        <f t="shared" si="33"/>
        <v>-3.665816997820381</v>
      </c>
      <c r="AP39" s="75">
        <f t="shared" si="33"/>
        <v>-3.2871847649371402</v>
      </c>
      <c r="AQ39" s="75">
        <f t="shared" si="33"/>
        <v>-3.7022433927636977</v>
      </c>
      <c r="AR39" s="75">
        <f t="shared" si="33"/>
        <v>-3.2496826863372488</v>
      </c>
      <c r="AS39" s="75">
        <f t="shared" si="33"/>
        <v>-3.7481405460807524</v>
      </c>
      <c r="AT39" s="75">
        <f t="shared" si="33"/>
        <v>-3.2026400836193378</v>
      </c>
      <c r="AU39" s="75">
        <f t="shared" si="29"/>
        <v>-3.8078835308914658</v>
      </c>
      <c r="AW39" s="75">
        <v>-33000</v>
      </c>
      <c r="AX39" s="75">
        <f t="shared" si="0"/>
        <v>-3.0584837785180313E-2</v>
      </c>
      <c r="AY39" s="75">
        <f t="shared" si="1"/>
        <v>-2.5122932826903248E-2</v>
      </c>
      <c r="AZ39" s="75">
        <f t="shared" si="2"/>
        <v>-5.4619049582770671E-3</v>
      </c>
      <c r="BA39" s="75">
        <f t="shared" si="3"/>
        <v>2.0872574974685754E-2</v>
      </c>
      <c r="BB39" s="75">
        <f t="shared" si="9"/>
        <v>-0.12433553953665326</v>
      </c>
      <c r="BC39" s="75">
        <f t="shared" si="4"/>
        <v>-3.1264030422613156</v>
      </c>
      <c r="BD39" s="75">
        <f t="shared" si="5"/>
        <v>-131.6664068983689</v>
      </c>
      <c r="BE39" s="75">
        <f t="shared" si="34"/>
        <v>-2.9935453725863512</v>
      </c>
      <c r="BF39" s="75">
        <f t="shared" si="34"/>
        <v>-2.6477499318367532</v>
      </c>
      <c r="BG39" s="75">
        <f t="shared" si="34"/>
        <v>-3.0204095065850165</v>
      </c>
      <c r="BH39" s="75">
        <f t="shared" si="34"/>
        <v>-2.6163226690018382</v>
      </c>
      <c r="BI39" s="75">
        <f t="shared" si="34"/>
        <v>-3.0526823095983078</v>
      </c>
      <c r="BJ39" s="75">
        <f t="shared" si="34"/>
        <v>-2.5777906859649522</v>
      </c>
      <c r="BK39" s="75">
        <f t="shared" si="34"/>
        <v>-3.0921280845045511</v>
      </c>
      <c r="BL39" s="75">
        <f t="shared" si="10"/>
        <v>-2.5293727320604784</v>
      </c>
    </row>
    <row r="40" spans="1:64" s="75" customFormat="1" ht="12.95" customHeight="1" x14ac:dyDescent="0.2">
      <c r="A40" s="81" t="s">
        <v>3</v>
      </c>
      <c r="B40" s="82" t="s">
        <v>2033</v>
      </c>
      <c r="C40" s="83">
        <v>23100.550999999999</v>
      </c>
      <c r="D40" s="83" t="s">
        <v>2110</v>
      </c>
      <c r="E40" s="75">
        <f t="shared" si="12"/>
        <v>-45278.558526516797</v>
      </c>
      <c r="F40" s="75">
        <f t="shared" si="13"/>
        <v>-45278.5</v>
      </c>
      <c r="G40" s="75">
        <f t="shared" si="14"/>
        <v>-2.4670214999787277E-2</v>
      </c>
      <c r="I40" s="75">
        <f t="shared" si="32"/>
        <v>-2.4670214999787277E-2</v>
      </c>
      <c r="O40" s="75">
        <f t="shared" ca="1" si="15"/>
        <v>-3.7580841942304904E-2</v>
      </c>
      <c r="P40" s="75">
        <f t="shared" si="16"/>
        <v>-2.645621746044903E-2</v>
      </c>
      <c r="Q40" s="85">
        <f t="shared" si="30"/>
        <v>8082.0509999999995</v>
      </c>
      <c r="S40" s="84">
        <v>0.1</v>
      </c>
      <c r="Z40" s="75">
        <f t="shared" si="17"/>
        <v>-45278.5</v>
      </c>
      <c r="AA40" s="75">
        <f t="shared" si="18"/>
        <v>-2.9320794865547749E-2</v>
      </c>
      <c r="AB40" s="75">
        <f t="shared" si="19"/>
        <v>-2.1805637594688558E-2</v>
      </c>
      <c r="AC40" s="75">
        <f t="shared" si="20"/>
        <v>1.7860024606617536E-3</v>
      </c>
      <c r="AE40" s="75">
        <f t="shared" si="21"/>
        <v>2.1627893087816691E-6</v>
      </c>
      <c r="AF40" s="85">
        <f t="shared" si="31"/>
        <v>8082.0509999999995</v>
      </c>
      <c r="AG40" s="84"/>
      <c r="AH40" s="75">
        <f t="shared" si="22"/>
        <v>-2.8645774050987177E-3</v>
      </c>
      <c r="AI40" s="75">
        <f t="shared" si="23"/>
        <v>2.0919702611304491E-2</v>
      </c>
      <c r="AJ40" s="75">
        <f t="shared" si="24"/>
        <v>-9.1258738451647739E-2</v>
      </c>
      <c r="AK40" s="75">
        <f t="shared" si="25"/>
        <v>1.7706296055298672E-2</v>
      </c>
      <c r="AL40" s="75">
        <f t="shared" si="26"/>
        <v>3.123510003801929</v>
      </c>
      <c r="AM40" s="75">
        <f t="shared" si="27"/>
        <v>110.60024532510796</v>
      </c>
      <c r="AN40" s="75">
        <f t="shared" si="33"/>
        <v>-3.317704699377868</v>
      </c>
      <c r="AO40" s="75">
        <f t="shared" si="33"/>
        <v>-3.6657888759843562</v>
      </c>
      <c r="AP40" s="75">
        <f t="shared" si="33"/>
        <v>-3.2871600570437227</v>
      </c>
      <c r="AQ40" s="75">
        <f t="shared" si="33"/>
        <v>-3.702210411000955</v>
      </c>
      <c r="AR40" s="75">
        <f t="shared" si="33"/>
        <v>-3.2496630884068036</v>
      </c>
      <c r="AS40" s="75">
        <f t="shared" si="33"/>
        <v>-3.7481001981717479</v>
      </c>
      <c r="AT40" s="75">
        <f t="shared" si="33"/>
        <v>-3.2026281000300956</v>
      </c>
      <c r="AU40" s="75">
        <f t="shared" si="29"/>
        <v>-3.8078314700233644</v>
      </c>
      <c r="AW40" s="75">
        <v>-32000</v>
      </c>
      <c r="AX40" s="75">
        <f t="shared" si="0"/>
        <v>-3.0763911499183089E-2</v>
      </c>
      <c r="AY40" s="75">
        <f t="shared" si="1"/>
        <v>-2.4902618674435474E-2</v>
      </c>
      <c r="AZ40" s="75">
        <f t="shared" si="2"/>
        <v>-5.8612928247476137E-3</v>
      </c>
      <c r="BA40" s="75">
        <f t="shared" si="3"/>
        <v>2.097536079133433E-2</v>
      </c>
      <c r="BB40" s="75">
        <f t="shared" si="9"/>
        <v>-0.13009081700188521</v>
      </c>
      <c r="BC40" s="75">
        <f t="shared" si="4"/>
        <v>-3.1206006139091085</v>
      </c>
      <c r="BD40" s="75">
        <f t="shared" si="5"/>
        <v>-95.2707114503241</v>
      </c>
      <c r="BE40" s="75">
        <f t="shared" si="34"/>
        <v>-2.9373264520034006</v>
      </c>
      <c r="BF40" s="75">
        <f t="shared" si="34"/>
        <v>-2.591306329218432</v>
      </c>
      <c r="BG40" s="75">
        <f t="shared" si="34"/>
        <v>-2.9711935785528278</v>
      </c>
      <c r="BH40" s="75">
        <f t="shared" si="34"/>
        <v>-2.550201553611684</v>
      </c>
      <c r="BI40" s="75">
        <f t="shared" si="34"/>
        <v>-3.013644364307416</v>
      </c>
      <c r="BJ40" s="75">
        <f t="shared" si="34"/>
        <v>-2.4970071839270274</v>
      </c>
      <c r="BK40" s="75">
        <f t="shared" si="34"/>
        <v>-3.0682495182481548</v>
      </c>
      <c r="BL40" s="75">
        <f t="shared" si="10"/>
        <v>-2.4252509958579385</v>
      </c>
    </row>
    <row r="41" spans="1:64" s="75" customFormat="1" ht="12.95" customHeight="1" x14ac:dyDescent="0.2">
      <c r="A41" s="81" t="s">
        <v>2211</v>
      </c>
      <c r="B41" s="82" t="s">
        <v>2031</v>
      </c>
      <c r="C41" s="83">
        <v>23293.394</v>
      </c>
      <c r="D41" s="83" t="s">
        <v>2110</v>
      </c>
      <c r="E41" s="75">
        <f t="shared" si="12"/>
        <v>-44821.066401728342</v>
      </c>
      <c r="F41" s="75">
        <f t="shared" si="13"/>
        <v>-44821</v>
      </c>
      <c r="G41" s="75">
        <f t="shared" si="14"/>
        <v>-2.7989789999992354E-2</v>
      </c>
      <c r="I41" s="75">
        <f t="shared" si="32"/>
        <v>-2.7989789999992354E-2</v>
      </c>
      <c r="O41" s="75">
        <f t="shared" ca="1" si="15"/>
        <v>-3.7264105725349293E-2</v>
      </c>
      <c r="P41" s="75">
        <f t="shared" si="16"/>
        <v>-2.6452043538921104E-2</v>
      </c>
      <c r="Q41" s="85">
        <f t="shared" si="30"/>
        <v>8274.8940000000002</v>
      </c>
      <c r="S41" s="84">
        <v>0.1</v>
      </c>
      <c r="Z41" s="75">
        <f t="shared" si="17"/>
        <v>-44821</v>
      </c>
      <c r="AA41" s="75">
        <f t="shared" si="18"/>
        <v>-2.9530232194097051E-2</v>
      </c>
      <c r="AB41" s="75">
        <f t="shared" si="19"/>
        <v>-2.4911601344816407E-2</v>
      </c>
      <c r="AC41" s="75">
        <f t="shared" si="20"/>
        <v>-1.5377464610712502E-3</v>
      </c>
      <c r="AE41" s="75">
        <f t="shared" si="21"/>
        <v>2.3729621533780933E-7</v>
      </c>
      <c r="AF41" s="85">
        <f t="shared" si="31"/>
        <v>8274.8940000000002</v>
      </c>
      <c r="AG41" s="84"/>
      <c r="AH41" s="75">
        <f t="shared" si="22"/>
        <v>-3.0781886551759477E-3</v>
      </c>
      <c r="AI41" s="75">
        <f t="shared" si="23"/>
        <v>2.0877509455513699E-2</v>
      </c>
      <c r="AJ41" s="75">
        <f t="shared" si="24"/>
        <v>-9.3812558571150478E-2</v>
      </c>
      <c r="AK41" s="75">
        <f t="shared" si="25"/>
        <v>1.5195070407754519E-2</v>
      </c>
      <c r="AL41" s="75">
        <f t="shared" si="26"/>
        <v>3.1260748293515395</v>
      </c>
      <c r="AM41" s="75">
        <f t="shared" si="27"/>
        <v>128.88146142918868</v>
      </c>
      <c r="AN41" s="75">
        <f t="shared" ref="AN41:AT50" si="35">$AU41+$AB$7*SIN(AO41)</f>
        <v>-3.2928269733747069</v>
      </c>
      <c r="AO41" s="75">
        <f t="shared" si="35"/>
        <v>-3.6391459078023782</v>
      </c>
      <c r="AP41" s="75">
        <f t="shared" si="35"/>
        <v>-3.2655257563780951</v>
      </c>
      <c r="AQ41" s="75">
        <f t="shared" si="35"/>
        <v>-3.6711563868346215</v>
      </c>
      <c r="AR41" s="75">
        <f t="shared" si="35"/>
        <v>-3.2326454130694882</v>
      </c>
      <c r="AS41" s="75">
        <f t="shared" si="35"/>
        <v>-3.7105266538033801</v>
      </c>
      <c r="AT41" s="75">
        <f t="shared" si="35"/>
        <v>-3.192336520620513</v>
      </c>
      <c r="AU41" s="75">
        <f t="shared" si="29"/>
        <v>-3.7601957757107023</v>
      </c>
      <c r="AW41" s="75">
        <v>-31000</v>
      </c>
      <c r="AX41" s="75">
        <f t="shared" si="0"/>
        <v>-3.0960993480990903E-2</v>
      </c>
      <c r="AY41" s="75">
        <f t="shared" si="1"/>
        <v>-2.4665476232422184E-2</v>
      </c>
      <c r="AZ41" s="75">
        <f t="shared" si="2"/>
        <v>-6.2955172485687182E-3</v>
      </c>
      <c r="BA41" s="75">
        <f t="shared" si="3"/>
        <v>2.1134534557438411E-2</v>
      </c>
      <c r="BB41" s="75">
        <f t="shared" si="9"/>
        <v>-0.13671204860105485</v>
      </c>
      <c r="BC41" s="75">
        <f t="shared" si="4"/>
        <v>-3.1139196554926913</v>
      </c>
      <c r="BD41" s="75">
        <f t="shared" si="5"/>
        <v>-72.268005038088276</v>
      </c>
      <c r="BE41" s="75">
        <f t="shared" si="34"/>
        <v>-2.8729953998560296</v>
      </c>
      <c r="BF41" s="75">
        <f t="shared" si="34"/>
        <v>-2.5428969138885322</v>
      </c>
      <c r="BG41" s="75">
        <f t="shared" si="34"/>
        <v>-2.9131416307410927</v>
      </c>
      <c r="BH41" s="75">
        <f t="shared" si="34"/>
        <v>-2.4923756868092282</v>
      </c>
      <c r="BI41" s="75">
        <f t="shared" si="34"/>
        <v>-2.9658120136557158</v>
      </c>
      <c r="BJ41" s="75">
        <f t="shared" si="34"/>
        <v>-2.422968286314565</v>
      </c>
      <c r="BK41" s="75">
        <f t="shared" si="34"/>
        <v>-3.0374062845991192</v>
      </c>
      <c r="BL41" s="75">
        <f t="shared" si="10"/>
        <v>-2.3211292596553985</v>
      </c>
    </row>
    <row r="42" spans="1:64" s="75" customFormat="1" ht="12.95" customHeight="1" x14ac:dyDescent="0.2">
      <c r="A42" s="81" t="s">
        <v>2211</v>
      </c>
      <c r="B42" s="82" t="s">
        <v>2033</v>
      </c>
      <c r="C42" s="83">
        <v>23294.441999999999</v>
      </c>
      <c r="D42" s="83" t="s">
        <v>2110</v>
      </c>
      <c r="E42" s="75">
        <f t="shared" si="12"/>
        <v>-44818.580173310525</v>
      </c>
      <c r="F42" s="75">
        <f t="shared" si="13"/>
        <v>-44818.5</v>
      </c>
      <c r="G42" s="75">
        <f t="shared" si="14"/>
        <v>-3.3794815000874223E-2</v>
      </c>
      <c r="I42" s="75">
        <f t="shared" si="32"/>
        <v>-3.3794815000874223E-2</v>
      </c>
      <c r="O42" s="75">
        <f t="shared" ca="1" si="15"/>
        <v>-3.726237492634954E-2</v>
      </c>
      <c r="P42" s="75">
        <f t="shared" si="16"/>
        <v>-2.6452011054340252E-2</v>
      </c>
      <c r="Q42" s="85">
        <f t="shared" si="30"/>
        <v>8275.9419999999991</v>
      </c>
      <c r="S42" s="84">
        <v>0.1</v>
      </c>
      <c r="Z42" s="75">
        <f t="shared" si="17"/>
        <v>-44818.5</v>
      </c>
      <c r="AA42" s="75">
        <f t="shared" si="18"/>
        <v>-2.953131667014517E-2</v>
      </c>
      <c r="AB42" s="75">
        <f t="shared" si="19"/>
        <v>-3.0715509385069305E-2</v>
      </c>
      <c r="AC42" s="75">
        <f t="shared" si="20"/>
        <v>-7.3428039465339712E-3</v>
      </c>
      <c r="AE42" s="75">
        <f t="shared" si="21"/>
        <v>1.8177418016129421E-6</v>
      </c>
      <c r="AF42" s="85">
        <f t="shared" si="31"/>
        <v>8275.9419999999991</v>
      </c>
      <c r="AG42" s="84"/>
      <c r="AH42" s="75">
        <f t="shared" si="22"/>
        <v>-3.0793056158049197E-3</v>
      </c>
      <c r="AI42" s="75">
        <f t="shared" si="23"/>
        <v>2.0877305064036955E-2</v>
      </c>
      <c r="AJ42" s="75">
        <f t="shared" si="24"/>
        <v>-9.3825956220188689E-2</v>
      </c>
      <c r="AK42" s="75">
        <f t="shared" si="25"/>
        <v>1.5181894350545523E-2</v>
      </c>
      <c r="AL42" s="75">
        <f t="shared" si="26"/>
        <v>3.1260882863561132</v>
      </c>
      <c r="AM42" s="75">
        <f t="shared" si="27"/>
        <v>128.99332849012248</v>
      </c>
      <c r="AN42" s="75">
        <f t="shared" si="35"/>
        <v>-3.2926963169699874</v>
      </c>
      <c r="AO42" s="75">
        <f t="shared" si="35"/>
        <v>-3.6389952499689202</v>
      </c>
      <c r="AP42" s="75">
        <f t="shared" si="35"/>
        <v>-3.2654129207478499</v>
      </c>
      <c r="AQ42" s="75">
        <f t="shared" si="35"/>
        <v>-3.6709818995693211</v>
      </c>
      <c r="AR42" s="75">
        <f t="shared" si="35"/>
        <v>-3.2325574125123744</v>
      </c>
      <c r="AS42" s="75">
        <f t="shared" si="35"/>
        <v>-3.710317811202088</v>
      </c>
      <c r="AT42" s="75">
        <f t="shared" si="35"/>
        <v>-3.192283900245056</v>
      </c>
      <c r="AU42" s="75">
        <f t="shared" si="29"/>
        <v>-3.7599354713701958</v>
      </c>
      <c r="AW42" s="75">
        <v>-30000</v>
      </c>
      <c r="AX42" s="75">
        <f t="shared" si="0"/>
        <v>-3.1154807524915621E-2</v>
      </c>
      <c r="AY42" s="75">
        <f t="shared" si="1"/>
        <v>-2.4411505500863403E-2</v>
      </c>
      <c r="AZ42" s="75">
        <f t="shared" si="2"/>
        <v>-6.7433020240522182E-3</v>
      </c>
      <c r="BA42" s="75">
        <f t="shared" si="3"/>
        <v>2.1362566459534493E-2</v>
      </c>
      <c r="BB42" s="75">
        <f t="shared" si="9"/>
        <v>-0.144059763474674</v>
      </c>
      <c r="BC42" s="75">
        <f t="shared" si="4"/>
        <v>-3.1064984293184463</v>
      </c>
      <c r="BD42" s="75">
        <f t="shared" si="5"/>
        <v>-56.983585472485217</v>
      </c>
      <c r="BE42" s="75">
        <f t="shared" si="34"/>
        <v>-2.8021843197359297</v>
      </c>
      <c r="BF42" s="75">
        <f t="shared" si="34"/>
        <v>-2.5011101658329586</v>
      </c>
      <c r="BG42" s="75">
        <f t="shared" si="34"/>
        <v>-2.8472346410157083</v>
      </c>
      <c r="BH42" s="75">
        <f t="shared" si="34"/>
        <v>-2.4424159879125842</v>
      </c>
      <c r="BI42" s="75">
        <f t="shared" si="34"/>
        <v>-2.9093227553215031</v>
      </c>
      <c r="BJ42" s="75">
        <f t="shared" si="34"/>
        <v>-2.3563566433353338</v>
      </c>
      <c r="BK42" s="75">
        <f t="shared" si="34"/>
        <v>-2.9988046641637842</v>
      </c>
      <c r="BL42" s="75">
        <f t="shared" si="10"/>
        <v>-2.217007523452859</v>
      </c>
    </row>
    <row r="43" spans="1:64" s="75" customFormat="1" ht="12.95" customHeight="1" x14ac:dyDescent="0.2">
      <c r="A43" s="81" t="s">
        <v>2211</v>
      </c>
      <c r="B43" s="82" t="s">
        <v>2033</v>
      </c>
      <c r="C43" s="83">
        <v>23316.383999999998</v>
      </c>
      <c r="D43" s="83" t="s">
        <v>2110</v>
      </c>
      <c r="E43" s="75">
        <f t="shared" si="12"/>
        <v>-44766.525951990028</v>
      </c>
      <c r="F43" s="75">
        <f t="shared" si="13"/>
        <v>-44766.5</v>
      </c>
      <c r="G43" s="75">
        <f t="shared" si="14"/>
        <v>-1.093933499942068E-2</v>
      </c>
      <c r="I43" s="75">
        <f t="shared" si="32"/>
        <v>-1.093933499942068E-2</v>
      </c>
      <c r="O43" s="75">
        <f t="shared" ca="1" si="15"/>
        <v>-3.7226374307154586E-2</v>
      </c>
      <c r="P43" s="75">
        <f t="shared" si="16"/>
        <v>-2.6451311529372312E-2</v>
      </c>
      <c r="Q43" s="85">
        <f t="shared" si="30"/>
        <v>8297.8839999999982</v>
      </c>
      <c r="S43" s="84">
        <v>0.1</v>
      </c>
      <c r="Z43" s="75">
        <f t="shared" si="17"/>
        <v>-44766.5</v>
      </c>
      <c r="AA43" s="75">
        <f t="shared" si="18"/>
        <v>-2.9553724370946926E-2</v>
      </c>
      <c r="AB43" s="75">
        <f t="shared" si="19"/>
        <v>-7.8369221578460675E-3</v>
      </c>
      <c r="AC43" s="75">
        <f t="shared" si="20"/>
        <v>1.5511976529951631E-2</v>
      </c>
      <c r="AE43" s="75">
        <f t="shared" si="21"/>
        <v>3.4649549167478927E-5</v>
      </c>
      <c r="AF43" s="85">
        <f t="shared" si="31"/>
        <v>8297.8839999999982</v>
      </c>
      <c r="AG43" s="84"/>
      <c r="AH43" s="75">
        <f t="shared" si="22"/>
        <v>-3.1024128415746131E-3</v>
      </c>
      <c r="AI43" s="75">
        <f t="shared" si="23"/>
        <v>2.0873114785937119E-2</v>
      </c>
      <c r="AJ43" s="75">
        <f t="shared" si="24"/>
        <v>-9.410323015427384E-2</v>
      </c>
      <c r="AK43" s="75">
        <f t="shared" si="25"/>
        <v>1.4909202049120674E-2</v>
      </c>
      <c r="AL43" s="75">
        <f t="shared" si="26"/>
        <v>3.126366792530634</v>
      </c>
      <c r="AM43" s="75">
        <f t="shared" si="27"/>
        <v>131.3529234420632</v>
      </c>
      <c r="AN43" s="75">
        <f t="shared" si="35"/>
        <v>-3.2899919664832638</v>
      </c>
      <c r="AO43" s="75">
        <f t="shared" si="35"/>
        <v>-3.6358489195245527</v>
      </c>
      <c r="AP43" s="75">
        <f t="shared" si="35"/>
        <v>-3.2630793081617546</v>
      </c>
      <c r="AQ43" s="75">
        <f t="shared" si="35"/>
        <v>-3.6673408031318675</v>
      </c>
      <c r="AR43" s="75">
        <f t="shared" si="35"/>
        <v>-3.2307392185637274</v>
      </c>
      <c r="AS43" s="75">
        <f t="shared" si="35"/>
        <v>-3.7059654078186854</v>
      </c>
      <c r="AT43" s="75">
        <f t="shared" si="35"/>
        <v>-3.1911980957178248</v>
      </c>
      <c r="AU43" s="75">
        <f t="shared" si="29"/>
        <v>-3.7545211410876638</v>
      </c>
      <c r="AW43" s="75">
        <v>-29000</v>
      </c>
      <c r="AX43" s="75">
        <f t="shared" si="0"/>
        <v>-3.1324113639578856E-2</v>
      </c>
      <c r="AY43" s="75">
        <f t="shared" si="1"/>
        <v>-2.4140706479759116E-2</v>
      </c>
      <c r="AZ43" s="75">
        <f t="shared" si="2"/>
        <v>-7.1834071598197409E-3</v>
      </c>
      <c r="BA43" s="75">
        <f t="shared" si="3"/>
        <v>2.1669209766347008E-2</v>
      </c>
      <c r="BB43" s="75">
        <f t="shared" si="9"/>
        <v>-0.15198242000469675</v>
      </c>
      <c r="BC43" s="75">
        <f t="shared" si="4"/>
        <v>-3.0984875034573753</v>
      </c>
      <c r="BD43" s="75">
        <f t="shared" si="5"/>
        <v>-46.390983643609843</v>
      </c>
      <c r="BE43" s="75">
        <f t="shared" si="34"/>
        <v>-2.7266932990936579</v>
      </c>
      <c r="BF43" s="75">
        <f t="shared" si="34"/>
        <v>-2.4641274063131666</v>
      </c>
      <c r="BG43" s="75">
        <f t="shared" si="34"/>
        <v>-2.7747308405034929</v>
      </c>
      <c r="BH43" s="75">
        <f t="shared" si="34"/>
        <v>-2.399440054658768</v>
      </c>
      <c r="BI43" s="75">
        <f t="shared" si="34"/>
        <v>-2.8446174779236415</v>
      </c>
      <c r="BJ43" s="75">
        <f t="shared" si="34"/>
        <v>-2.2976871865680448</v>
      </c>
      <c r="BK43" s="75">
        <f t="shared" si="34"/>
        <v>-2.9517349728636395</v>
      </c>
      <c r="BL43" s="75">
        <f t="shared" si="10"/>
        <v>-2.1128857872503191</v>
      </c>
    </row>
    <row r="44" spans="1:64" s="75" customFormat="1" ht="12.95" customHeight="1" x14ac:dyDescent="0.2">
      <c r="A44" s="81" t="s">
        <v>2211</v>
      </c>
      <c r="B44" s="82" t="s">
        <v>2031</v>
      </c>
      <c r="C44" s="83">
        <v>23342.286</v>
      </c>
      <c r="D44" s="83" t="s">
        <v>2110</v>
      </c>
      <c r="E44" s="75">
        <f t="shared" si="12"/>
        <v>-44705.077203441877</v>
      </c>
      <c r="F44" s="75">
        <f t="shared" si="13"/>
        <v>-44705</v>
      </c>
      <c r="G44" s="75">
        <f t="shared" si="14"/>
        <v>-3.2542949997150572E-2</v>
      </c>
      <c r="I44" s="75">
        <f t="shared" si="32"/>
        <v>-3.2542949997150572E-2</v>
      </c>
      <c r="O44" s="75">
        <f t="shared" ca="1" si="15"/>
        <v>-3.7183796651760553E-2</v>
      </c>
      <c r="P44" s="75">
        <f t="shared" si="16"/>
        <v>-2.645042547373963E-2</v>
      </c>
      <c r="Q44" s="85">
        <f t="shared" si="30"/>
        <v>8323.7860000000001</v>
      </c>
      <c r="S44" s="84">
        <v>0.1</v>
      </c>
      <c r="Z44" s="75">
        <f t="shared" si="17"/>
        <v>-44705</v>
      </c>
      <c r="AA44" s="75">
        <f t="shared" si="18"/>
        <v>-2.9579857050725956E-2</v>
      </c>
      <c r="AB44" s="75">
        <f t="shared" si="19"/>
        <v>-2.9413518420164247E-2</v>
      </c>
      <c r="AC44" s="75">
        <f t="shared" si="20"/>
        <v>-6.0925245234109415E-3</v>
      </c>
      <c r="AE44" s="75">
        <f t="shared" si="21"/>
        <v>8.7799198091513146E-7</v>
      </c>
      <c r="AF44" s="85">
        <f t="shared" si="31"/>
        <v>8323.7860000000001</v>
      </c>
      <c r="AG44" s="84"/>
      <c r="AH44" s="75">
        <f t="shared" si="22"/>
        <v>-3.1294315769863266E-3</v>
      </c>
      <c r="AI44" s="75">
        <f t="shared" si="23"/>
        <v>2.0868307465926383E-2</v>
      </c>
      <c r="AJ44" s="75">
        <f t="shared" si="24"/>
        <v>-9.4427706796568506E-2</v>
      </c>
      <c r="AK44" s="75">
        <f t="shared" si="25"/>
        <v>1.4590076425247067E-2</v>
      </c>
      <c r="AL44" s="75">
        <f t="shared" si="26"/>
        <v>3.1266927205001829</v>
      </c>
      <c r="AM44" s="75">
        <f t="shared" si="27"/>
        <v>134.22630735995259</v>
      </c>
      <c r="AN44" s="75">
        <f t="shared" si="35"/>
        <v>-3.2868264583570177</v>
      </c>
      <c r="AO44" s="75">
        <f t="shared" si="35"/>
        <v>-3.6320965518496213</v>
      </c>
      <c r="AP44" s="75">
        <f t="shared" si="35"/>
        <v>-3.2603523343814347</v>
      </c>
      <c r="AQ44" s="75">
        <f t="shared" si="35"/>
        <v>-3.6630055753388762</v>
      </c>
      <c r="AR44" s="75">
        <f t="shared" si="35"/>
        <v>-3.2286188919826353</v>
      </c>
      <c r="AS44" s="75">
        <f t="shared" si="35"/>
        <v>-3.7007970895022377</v>
      </c>
      <c r="AT44" s="75">
        <f t="shared" si="35"/>
        <v>-3.1899352278015951</v>
      </c>
      <c r="AU44" s="75">
        <f t="shared" si="29"/>
        <v>-3.7481176543112076</v>
      </c>
      <c r="AW44" s="75">
        <v>-28000</v>
      </c>
      <c r="AX44" s="75">
        <f t="shared" si="0"/>
        <v>-3.1449993881213417E-2</v>
      </c>
      <c r="AY44" s="75">
        <f t="shared" si="1"/>
        <v>-2.3853079169109323E-2</v>
      </c>
      <c r="AZ44" s="75">
        <f t="shared" si="2"/>
        <v>-7.5969147121040916E-3</v>
      </c>
      <c r="BA44" s="75">
        <f t="shared" si="3"/>
        <v>2.2060686526330864E-2</v>
      </c>
      <c r="BB44" s="75">
        <f t="shared" si="9"/>
        <v>-0.16032847751089879</v>
      </c>
      <c r="BC44" s="75">
        <f t="shared" si="4"/>
        <v>-3.090037761989755</v>
      </c>
      <c r="BD44" s="75">
        <f t="shared" si="5"/>
        <v>-38.785010187066511</v>
      </c>
      <c r="BE44" s="75">
        <f t="shared" si="34"/>
        <v>-2.6483357112733619</v>
      </c>
      <c r="BF44" s="75">
        <f t="shared" si="34"/>
        <v>-2.4298816285809575</v>
      </c>
      <c r="BG44" s="75">
        <f t="shared" si="34"/>
        <v>-2.6970498698901921</v>
      </c>
      <c r="BH44" s="75">
        <f t="shared" si="34"/>
        <v>-2.3621581652094745</v>
      </c>
      <c r="BI44" s="75">
        <f t="shared" si="34"/>
        <v>-2.7723749489560405</v>
      </c>
      <c r="BJ44" s="75">
        <f t="shared" si="34"/>
        <v>-2.2472476110974822</v>
      </c>
      <c r="BK44" s="75">
        <f t="shared" si="34"/>
        <v>-2.895579248910316</v>
      </c>
      <c r="BL44" s="75">
        <f t="shared" si="10"/>
        <v>-2.0087640510477791</v>
      </c>
    </row>
    <row r="45" spans="1:64" s="75" customFormat="1" ht="12.95" customHeight="1" x14ac:dyDescent="0.2">
      <c r="A45" s="81" t="s">
        <v>2211</v>
      </c>
      <c r="B45" s="82" t="s">
        <v>2031</v>
      </c>
      <c r="C45" s="83">
        <v>23350.302</v>
      </c>
      <c r="D45" s="83" t="s">
        <v>2110</v>
      </c>
      <c r="E45" s="75">
        <f t="shared" si="12"/>
        <v>-44686.060402871961</v>
      </c>
      <c r="F45" s="75">
        <f t="shared" si="13"/>
        <v>-44686</v>
      </c>
      <c r="G45" s="75">
        <f t="shared" si="14"/>
        <v>-2.5461139997787541E-2</v>
      </c>
      <c r="I45" s="75">
        <f t="shared" si="32"/>
        <v>-2.5461139997787541E-2</v>
      </c>
      <c r="O45" s="75">
        <f t="shared" ca="1" si="15"/>
        <v>-3.7170642579362395E-2</v>
      </c>
      <c r="P45" s="75">
        <f t="shared" si="16"/>
        <v>-2.6450138863540636E-2</v>
      </c>
      <c r="Q45" s="85">
        <f t="shared" si="30"/>
        <v>8331.8019999999997</v>
      </c>
      <c r="S45" s="84">
        <v>0.1</v>
      </c>
      <c r="Z45" s="75">
        <f t="shared" si="17"/>
        <v>-44686</v>
      </c>
      <c r="AA45" s="75">
        <f t="shared" si="18"/>
        <v>-2.9587849582907513E-2</v>
      </c>
      <c r="AB45" s="75">
        <f t="shared" si="19"/>
        <v>-2.2323429278420664E-2</v>
      </c>
      <c r="AC45" s="75">
        <f t="shared" si="20"/>
        <v>9.8899886575309556E-4</v>
      </c>
      <c r="AE45" s="75">
        <f t="shared" si="21"/>
        <v>1.7029731999921055E-6</v>
      </c>
      <c r="AF45" s="85">
        <f t="shared" si="31"/>
        <v>8331.8019999999997</v>
      </c>
      <c r="AG45" s="84"/>
      <c r="AH45" s="75">
        <f t="shared" si="22"/>
        <v>-3.137710719366877E-3</v>
      </c>
      <c r="AI45" s="75">
        <f t="shared" si="23"/>
        <v>2.0866854335464535E-2</v>
      </c>
      <c r="AJ45" s="75">
        <f t="shared" si="24"/>
        <v>-9.452719207219655E-2</v>
      </c>
      <c r="AK45" s="75">
        <f t="shared" si="25"/>
        <v>1.4492229497413422E-2</v>
      </c>
      <c r="AL45" s="75">
        <f t="shared" si="26"/>
        <v>3.1267926527727168</v>
      </c>
      <c r="AM45" s="75">
        <f t="shared" si="27"/>
        <v>135.132660998804</v>
      </c>
      <c r="AN45" s="75">
        <f t="shared" si="35"/>
        <v>-3.2858557415673415</v>
      </c>
      <c r="AO45" s="75">
        <f t="shared" si="35"/>
        <v>-3.6309304232766708</v>
      </c>
      <c r="AP45" s="75">
        <f t="shared" si="35"/>
        <v>-3.2595170899596422</v>
      </c>
      <c r="AQ45" s="75">
        <f t="shared" si="35"/>
        <v>-3.6616599072900113</v>
      </c>
      <c r="AR45" s="75">
        <f t="shared" si="35"/>
        <v>-3.227970399234843</v>
      </c>
      <c r="AS45" s="75">
        <f t="shared" si="35"/>
        <v>-3.699195852454098</v>
      </c>
      <c r="AT45" s="75">
        <f t="shared" si="35"/>
        <v>-3.1895497111543794</v>
      </c>
      <c r="AU45" s="75">
        <f t="shared" si="29"/>
        <v>-3.7461393413233597</v>
      </c>
      <c r="AW45" s="75">
        <v>-27000</v>
      </c>
      <c r="AX45" s="75">
        <f t="shared" si="0"/>
        <v>-3.1517543798487764E-2</v>
      </c>
      <c r="AY45" s="75">
        <f t="shared" si="1"/>
        <v>-2.3548623568914028E-2</v>
      </c>
      <c r="AZ45" s="75">
        <f t="shared" si="2"/>
        <v>-7.9689202295737342E-3</v>
      </c>
      <c r="BA45" s="75">
        <f t="shared" si="3"/>
        <v>2.2539455140018538E-2</v>
      </c>
      <c r="BB45" s="75">
        <f t="shared" si="9"/>
        <v>-0.16895557805341135</v>
      </c>
      <c r="BC45" s="75">
        <f t="shared" si="4"/>
        <v>-3.0812912716748322</v>
      </c>
      <c r="BD45" s="75">
        <f t="shared" si="5"/>
        <v>-33.15668492159665</v>
      </c>
      <c r="BE45" s="75">
        <f t="shared" si="34"/>
        <v>-2.5688068908773407</v>
      </c>
      <c r="BF45" s="75">
        <f t="shared" si="34"/>
        <v>-2.3962213958536394</v>
      </c>
      <c r="BG45" s="75">
        <f t="shared" si="34"/>
        <v>-2.6156824547967754</v>
      </c>
      <c r="BH45" s="75">
        <f t="shared" si="34"/>
        <v>-2.3289394786154292</v>
      </c>
      <c r="BI45" s="75">
        <f t="shared" si="34"/>
        <v>-2.6934502253231516</v>
      </c>
      <c r="BJ45" s="75">
        <f t="shared" si="34"/>
        <v>-2.2050226089557259</v>
      </c>
      <c r="BK45" s="75">
        <f t="shared" si="34"/>
        <v>-2.8298179462864677</v>
      </c>
      <c r="BL45" s="75">
        <f t="shared" si="10"/>
        <v>-1.9046423148452392</v>
      </c>
    </row>
    <row r="46" spans="1:64" s="75" customFormat="1" ht="12.95" customHeight="1" x14ac:dyDescent="0.2">
      <c r="A46" s="86" t="s">
        <v>2030</v>
      </c>
      <c r="B46" s="87" t="s">
        <v>2033</v>
      </c>
      <c r="C46" s="88">
        <v>23573.502</v>
      </c>
      <c r="D46" s="88" t="s">
        <v>2034</v>
      </c>
      <c r="E46" s="75">
        <f t="shared" si="12"/>
        <v>-44156.550686404247</v>
      </c>
      <c r="F46" s="75">
        <f t="shared" si="13"/>
        <v>-44156.5</v>
      </c>
      <c r="G46" s="75">
        <f t="shared" si="14"/>
        <v>-2.1365434997278498E-2</v>
      </c>
      <c r="H46" s="75">
        <f>G46</f>
        <v>-2.1365434997278498E-2</v>
      </c>
      <c r="O46" s="75">
        <f t="shared" ca="1" si="15"/>
        <v>-3.6804059351213773E-2</v>
      </c>
      <c r="P46" s="75">
        <f t="shared" si="16"/>
        <v>-2.6439707763460066E-2</v>
      </c>
      <c r="Q46" s="85">
        <f t="shared" si="30"/>
        <v>8555.0020000000004</v>
      </c>
      <c r="S46" s="84">
        <v>0.10009999999999999</v>
      </c>
      <c r="Z46" s="75">
        <f t="shared" si="17"/>
        <v>-44156.5</v>
      </c>
      <c r="AA46" s="75">
        <f t="shared" si="18"/>
        <v>-2.9795084009042266E-2</v>
      </c>
      <c r="AB46" s="75">
        <f t="shared" si="19"/>
        <v>-1.8010058751696298E-2</v>
      </c>
      <c r="AC46" s="75">
        <f t="shared" si="20"/>
        <v>5.0742727661815673E-3</v>
      </c>
      <c r="AE46" s="75">
        <f t="shared" si="21"/>
        <v>7.113004144399139E-6</v>
      </c>
      <c r="AF46" s="85">
        <f t="shared" si="31"/>
        <v>8555.0020000000004</v>
      </c>
      <c r="AG46" s="84"/>
      <c r="AH46" s="75">
        <f t="shared" si="22"/>
        <v>-3.3553762455822015E-3</v>
      </c>
      <c r="AI46" s="75">
        <f t="shared" si="23"/>
        <v>2.0832028971685679E-2</v>
      </c>
      <c r="AJ46" s="75">
        <f t="shared" si="24"/>
        <v>-9.7153199996580855E-2</v>
      </c>
      <c r="AK46" s="75">
        <f t="shared" si="25"/>
        <v>1.1909079184737416E-2</v>
      </c>
      <c r="AL46" s="75">
        <f t="shared" si="26"/>
        <v>3.129430805600657</v>
      </c>
      <c r="AM46" s="75">
        <f t="shared" si="27"/>
        <v>164.44666550412521</v>
      </c>
      <c r="AN46" s="75">
        <f t="shared" si="35"/>
        <v>-3.2602063942528821</v>
      </c>
      <c r="AO46" s="75">
        <f t="shared" si="35"/>
        <v>-3.5971170877240284</v>
      </c>
      <c r="AP46" s="75">
        <f t="shared" si="35"/>
        <v>-3.2376203999097704</v>
      </c>
      <c r="AQ46" s="75">
        <f t="shared" si="35"/>
        <v>-3.6229674124494387</v>
      </c>
      <c r="AR46" s="75">
        <f t="shared" si="35"/>
        <v>-3.2111305684665297</v>
      </c>
      <c r="AS46" s="75">
        <f t="shared" si="35"/>
        <v>-3.6537392501081647</v>
      </c>
      <c r="AT46" s="75">
        <f t="shared" si="35"/>
        <v>-3.1796595414276339</v>
      </c>
      <c r="AU46" s="75">
        <f t="shared" si="29"/>
        <v>-3.6910068820041144</v>
      </c>
      <c r="AW46" s="75">
        <v>-26000</v>
      </c>
      <c r="AX46" s="75">
        <f t="shared" si="0"/>
        <v>-3.1516834140160238E-2</v>
      </c>
      <c r="AY46" s="75">
        <f t="shared" si="1"/>
        <v>-2.3227339679173231E-2</v>
      </c>
      <c r="AZ46" s="75">
        <f t="shared" si="2"/>
        <v>-8.2894944609870035E-3</v>
      </c>
      <c r="BA46" s="75">
        <f t="shared" si="3"/>
        <v>2.310467826733309E-2</v>
      </c>
      <c r="BB46" s="75">
        <f t="shared" si="9"/>
        <v>-0.17773964637692499</v>
      </c>
      <c r="BC46" s="75">
        <f t="shared" si="4"/>
        <v>-3.0723721421835988</v>
      </c>
      <c r="BD46" s="75">
        <f t="shared" si="5"/>
        <v>-28.881632275462877</v>
      </c>
      <c r="BE46" s="75">
        <f t="shared" si="34"/>
        <v>-2.4895618910362276</v>
      </c>
      <c r="BF46" s="75">
        <f t="shared" si="34"/>
        <v>-2.3610729525798861</v>
      </c>
      <c r="BG46" s="75">
        <f t="shared" si="34"/>
        <v>-2.5321190508008034</v>
      </c>
      <c r="BH46" s="75">
        <f t="shared" si="34"/>
        <v>-2.2978918771780896</v>
      </c>
      <c r="BI46" s="75">
        <f t="shared" si="34"/>
        <v>-2.6088295605400553</v>
      </c>
      <c r="BJ46" s="75">
        <f t="shared" si="34"/>
        <v>-2.1706027592423287</v>
      </c>
      <c r="BK46" s="75">
        <f t="shared" si="34"/>
        <v>-2.7540355622318082</v>
      </c>
      <c r="BL46" s="75">
        <f t="shared" si="10"/>
        <v>-1.8005205786426992</v>
      </c>
    </row>
    <row r="47" spans="1:64" s="75" customFormat="1" ht="12.95" customHeight="1" x14ac:dyDescent="0.2">
      <c r="A47" s="86" t="s">
        <v>2030</v>
      </c>
      <c r="B47" s="87" t="s">
        <v>2031</v>
      </c>
      <c r="C47" s="88">
        <v>23573.703000000001</v>
      </c>
      <c r="D47" s="88" t="s">
        <v>2034</v>
      </c>
      <c r="E47" s="75">
        <f t="shared" si="12"/>
        <v>-44156.073842976781</v>
      </c>
      <c r="F47" s="75">
        <f t="shared" si="13"/>
        <v>-44156</v>
      </c>
      <c r="G47" s="75">
        <f t="shared" si="14"/>
        <v>-3.1126439997024136E-2</v>
      </c>
      <c r="H47" s="75">
        <f>G47</f>
        <v>-3.1126439997024136E-2</v>
      </c>
      <c r="O47" s="75">
        <f t="shared" ca="1" si="15"/>
        <v>-3.6803713191413824E-2</v>
      </c>
      <c r="P47" s="75">
        <f t="shared" si="16"/>
        <v>-2.6439695683758833E-2</v>
      </c>
      <c r="Q47" s="85">
        <f t="shared" si="30"/>
        <v>8555.2030000000013</v>
      </c>
      <c r="S47" s="84">
        <v>0.10009999999999999</v>
      </c>
      <c r="Z47" s="75">
        <f t="shared" si="17"/>
        <v>-44156</v>
      </c>
      <c r="AA47" s="75">
        <f t="shared" si="18"/>
        <v>-2.9795265469361381E-2</v>
      </c>
      <c r="AB47" s="75">
        <f t="shared" si="19"/>
        <v>-2.7770870211421588E-2</v>
      </c>
      <c r="AC47" s="75">
        <f t="shared" si="20"/>
        <v>-4.6867443132653022E-3</v>
      </c>
      <c r="AE47" s="75">
        <f t="shared" si="21"/>
        <v>1.7737976487212562E-7</v>
      </c>
      <c r="AF47" s="85">
        <f t="shared" si="31"/>
        <v>8555.2030000000013</v>
      </c>
      <c r="AG47" s="84"/>
      <c r="AH47" s="75">
        <f t="shared" si="22"/>
        <v>-3.3555697856025484E-3</v>
      </c>
      <c r="AI47" s="75">
        <f t="shared" si="23"/>
        <v>2.0832000921997773E-2</v>
      </c>
      <c r="AJ47" s="75">
        <f t="shared" si="24"/>
        <v>-9.7155544400979621E-2</v>
      </c>
      <c r="AK47" s="75">
        <f t="shared" si="25"/>
        <v>1.1906772707811862E-2</v>
      </c>
      <c r="AL47" s="75">
        <f t="shared" si="26"/>
        <v>3.1294331611483881</v>
      </c>
      <c r="AM47" s="75">
        <f t="shared" si="27"/>
        <v>164.47852304423338</v>
      </c>
      <c r="AN47" s="75">
        <f t="shared" si="35"/>
        <v>-3.2601834739951578</v>
      </c>
      <c r="AO47" s="75">
        <f t="shared" si="35"/>
        <v>-3.5970839506051955</v>
      </c>
      <c r="AP47" s="75">
        <f t="shared" si="35"/>
        <v>-3.2376009855563241</v>
      </c>
      <c r="AQ47" s="75">
        <f t="shared" si="35"/>
        <v>-3.6229297998406347</v>
      </c>
      <c r="AR47" s="75">
        <f t="shared" si="35"/>
        <v>-3.2111157781709707</v>
      </c>
      <c r="AS47" s="75">
        <f t="shared" si="35"/>
        <v>-3.6536955877617059</v>
      </c>
      <c r="AT47" s="75">
        <f t="shared" si="35"/>
        <v>-3.1796509586433372</v>
      </c>
      <c r="AU47" s="75">
        <f t="shared" si="29"/>
        <v>-3.6909548211360135</v>
      </c>
      <c r="AW47" s="75">
        <v>-25000</v>
      </c>
      <c r="AX47" s="75">
        <f t="shared" si="0"/>
        <v>-3.1443043878718296E-2</v>
      </c>
      <c r="AY47" s="75">
        <f t="shared" si="1"/>
        <v>-2.2889227499886936E-2</v>
      </c>
      <c r="AZ47" s="75">
        <f t="shared" si="2"/>
        <v>-8.5538163788313609E-3</v>
      </c>
      <c r="BA47" s="75">
        <f t="shared" si="3"/>
        <v>2.3753550043576488E-2</v>
      </c>
      <c r="BB47" s="75">
        <f t="shared" si="9"/>
        <v>-0.18658583423720954</v>
      </c>
      <c r="BC47" s="75">
        <f t="shared" si="4"/>
        <v>-3.0633753913328312</v>
      </c>
      <c r="BD47" s="75">
        <f t="shared" si="5"/>
        <v>-25.556765624983502</v>
      </c>
      <c r="BE47" s="75">
        <f t="shared" si="34"/>
        <v>-2.4116975546789186</v>
      </c>
      <c r="BF47" s="75">
        <f t="shared" si="34"/>
        <v>-2.3225932500071513</v>
      </c>
      <c r="BG47" s="75">
        <f t="shared" si="34"/>
        <v>-2.4477845481288649</v>
      </c>
      <c r="BH47" s="75">
        <f t="shared" si="34"/>
        <v>-2.2669492708474559</v>
      </c>
      <c r="BI47" s="75">
        <f t="shared" si="34"/>
        <v>-2.5196121235986935</v>
      </c>
      <c r="BJ47" s="75">
        <f t="shared" si="34"/>
        <v>-2.1430823556335925</v>
      </c>
      <c r="BK47" s="75">
        <f t="shared" si="34"/>
        <v>-2.6679251377799331</v>
      </c>
      <c r="BL47" s="75">
        <f t="shared" si="10"/>
        <v>-1.6963988424401593</v>
      </c>
    </row>
    <row r="48" spans="1:64" s="75" customFormat="1" ht="12.95" customHeight="1" x14ac:dyDescent="0.2">
      <c r="A48" s="81" t="s">
        <v>2175</v>
      </c>
      <c r="B48" s="82" t="s">
        <v>2031</v>
      </c>
      <c r="C48" s="83">
        <v>23999.877</v>
      </c>
      <c r="D48" s="83" t="s">
        <v>2110</v>
      </c>
      <c r="E48" s="75">
        <f t="shared" si="12"/>
        <v>-43145.037669563208</v>
      </c>
      <c r="F48" s="75">
        <f t="shared" si="13"/>
        <v>-43145</v>
      </c>
      <c r="G48" s="75">
        <f t="shared" si="14"/>
        <v>-1.5878549998888047E-2</v>
      </c>
      <c r="I48" s="75">
        <f t="shared" ref="I48:I60" si="36">G48</f>
        <v>-1.5878549998888047E-2</v>
      </c>
      <c r="O48" s="75">
        <f t="shared" ca="1" si="15"/>
        <v>-3.6103778075911933E-2</v>
      </c>
      <c r="P48" s="75">
        <f t="shared" si="16"/>
        <v>-2.6406666000459381E-2</v>
      </c>
      <c r="Q48" s="85">
        <f t="shared" si="30"/>
        <v>8981.3770000000004</v>
      </c>
      <c r="S48" s="84">
        <v>0.1</v>
      </c>
      <c r="Z48" s="75">
        <f t="shared" si="17"/>
        <v>-43145</v>
      </c>
      <c r="AA48" s="75">
        <f t="shared" si="18"/>
        <v>-3.0107083817967676E-2</v>
      </c>
      <c r="AB48" s="75">
        <f t="shared" si="19"/>
        <v>-1.2178132181379754E-2</v>
      </c>
      <c r="AC48" s="75">
        <f t="shared" si="20"/>
        <v>1.0528116001571334E-2</v>
      </c>
      <c r="AE48" s="75">
        <f t="shared" si="21"/>
        <v>2.0245117464069274E-5</v>
      </c>
      <c r="AF48" s="85">
        <f t="shared" si="31"/>
        <v>8981.3770000000004</v>
      </c>
      <c r="AG48" s="84"/>
      <c r="AH48" s="75">
        <f t="shared" si="22"/>
        <v>-3.7004178175082934E-3</v>
      </c>
      <c r="AI48" s="75">
        <f t="shared" si="23"/>
        <v>2.0790407741802186E-2</v>
      </c>
      <c r="AJ48" s="75">
        <f t="shared" si="24"/>
        <v>-0.10136308158611496</v>
      </c>
      <c r="AK48" s="75">
        <f t="shared" si="25"/>
        <v>7.7663430434239279E-3</v>
      </c>
      <c r="AL48" s="75">
        <f t="shared" si="26"/>
        <v>3.1336615831989847</v>
      </c>
      <c r="AM48" s="75">
        <f t="shared" si="27"/>
        <v>252.17144947554584</v>
      </c>
      <c r="AN48" s="75">
        <f t="shared" si="35"/>
        <v>-3.2189954863280823</v>
      </c>
      <c r="AO48" s="75">
        <f t="shared" si="35"/>
        <v>-3.5254134891616098</v>
      </c>
      <c r="AP48" s="75">
        <f t="shared" si="35"/>
        <v>-3.2031836398749634</v>
      </c>
      <c r="AQ48" s="75">
        <f t="shared" si="35"/>
        <v>-3.542890143071399</v>
      </c>
      <c r="AR48" s="75">
        <f t="shared" si="35"/>
        <v>-3.1853114785759153</v>
      </c>
      <c r="AS48" s="75">
        <f t="shared" si="35"/>
        <v>-3.5628017058759638</v>
      </c>
      <c r="AT48" s="75">
        <f t="shared" si="35"/>
        <v>-3.1649659990394596</v>
      </c>
      <c r="AU48" s="75">
        <f t="shared" si="29"/>
        <v>-3.5856877458352456</v>
      </c>
      <c r="AW48" s="75">
        <v>-24000</v>
      </c>
      <c r="AX48" s="75">
        <f t="shared" si="0"/>
        <v>-3.1295760543740322E-2</v>
      </c>
      <c r="AY48" s="75">
        <f t="shared" si="1"/>
        <v>-2.2534287031055138E-2</v>
      </c>
      <c r="AZ48" s="75">
        <f t="shared" si="2"/>
        <v>-8.761473512685183E-3</v>
      </c>
      <c r="BA48" s="75">
        <f t="shared" si="3"/>
        <v>2.4483590674100997E-2</v>
      </c>
      <c r="BB48" s="75">
        <f t="shared" si="9"/>
        <v>-0.19544164247854207</v>
      </c>
      <c r="BC48" s="75">
        <f t="shared" si="4"/>
        <v>-3.0543534315775234</v>
      </c>
      <c r="BD48" s="75">
        <f t="shared" si="5"/>
        <v>-22.91092636999597</v>
      </c>
      <c r="BE48" s="75">
        <f t="shared" si="34"/>
        <v>-2.3358466829223659</v>
      </c>
      <c r="BF48" s="75">
        <f t="shared" si="34"/>
        <v>-2.279305146364381</v>
      </c>
      <c r="BG48" s="75">
        <f t="shared" si="34"/>
        <v>-2.3639622984358883</v>
      </c>
      <c r="BH48" s="75">
        <f t="shared" si="34"/>
        <v>-2.2339663145784932</v>
      </c>
      <c r="BI48" s="75">
        <f t="shared" si="34"/>
        <v>-2.4270224339873363</v>
      </c>
      <c r="BJ48" s="75">
        <f t="shared" si="34"/>
        <v>-2.1209547901937871</v>
      </c>
      <c r="BK48" s="75">
        <f t="shared" si="34"/>
        <v>-2.5712915825981577</v>
      </c>
      <c r="BL48" s="75">
        <f t="shared" si="10"/>
        <v>-1.5922771062376193</v>
      </c>
    </row>
    <row r="49" spans="1:64" s="75" customFormat="1" ht="12.95" customHeight="1" x14ac:dyDescent="0.2">
      <c r="A49" s="81" t="s">
        <v>22</v>
      </c>
      <c r="B49" s="82" t="s">
        <v>2031</v>
      </c>
      <c r="C49" s="83">
        <v>24312.624</v>
      </c>
      <c r="D49" s="83" t="s">
        <v>2110</v>
      </c>
      <c r="E49" s="75">
        <f t="shared" si="12"/>
        <v>-42403.090647627156</v>
      </c>
      <c r="F49" s="75">
        <f t="shared" si="13"/>
        <v>-42403</v>
      </c>
      <c r="G49" s="75">
        <f t="shared" si="14"/>
        <v>-3.8209970000025351E-2</v>
      </c>
      <c r="I49" s="75">
        <f t="shared" si="36"/>
        <v>-3.8209970000025351E-2</v>
      </c>
      <c r="O49" s="75">
        <f t="shared" ca="1" si="15"/>
        <v>-3.5590076932783932E-2</v>
      </c>
      <c r="P49" s="75">
        <f t="shared" si="16"/>
        <v>-2.6371480133646825E-2</v>
      </c>
      <c r="Q49" s="85">
        <f t="shared" si="30"/>
        <v>9294.1239999999998</v>
      </c>
      <c r="S49" s="84">
        <v>0.1</v>
      </c>
      <c r="Z49" s="75">
        <f t="shared" si="17"/>
        <v>-42403</v>
      </c>
      <c r="AA49" s="75">
        <f t="shared" si="18"/>
        <v>-3.0267140766300989E-2</v>
      </c>
      <c r="AB49" s="75">
        <f t="shared" si="19"/>
        <v>-3.431430936737119E-2</v>
      </c>
      <c r="AC49" s="75">
        <f t="shared" si="20"/>
        <v>-1.1838489866378525E-2</v>
      </c>
      <c r="AE49" s="75">
        <f t="shared" si="21"/>
        <v>6.3088536236106335E-6</v>
      </c>
      <c r="AF49" s="85">
        <f t="shared" si="31"/>
        <v>9294.1239999999998</v>
      </c>
      <c r="AG49" s="84"/>
      <c r="AH49" s="75">
        <f t="shared" si="22"/>
        <v>-3.8956606326541634E-3</v>
      </c>
      <c r="AI49" s="75">
        <f t="shared" si="23"/>
        <v>2.0774453010785843E-2</v>
      </c>
      <c r="AJ49" s="75">
        <f t="shared" si="24"/>
        <v>-0.10377539237843059</v>
      </c>
      <c r="AK49" s="75">
        <f t="shared" si="25"/>
        <v>5.3916396771795565E-3</v>
      </c>
      <c r="AL49" s="75">
        <f t="shared" si="26"/>
        <v>3.1360866849088436</v>
      </c>
      <c r="AM49" s="75">
        <f t="shared" si="27"/>
        <v>363.24125022761098</v>
      </c>
      <c r="AN49" s="75">
        <f t="shared" si="35"/>
        <v>-3.1953415981070288</v>
      </c>
      <c r="AO49" s="75">
        <f t="shared" si="35"/>
        <v>-3.4670320925575364</v>
      </c>
      <c r="AP49" s="75">
        <f t="shared" si="35"/>
        <v>-3.1838801920103843</v>
      </c>
      <c r="AQ49" s="75">
        <f t="shared" si="35"/>
        <v>-3.4794110404739556</v>
      </c>
      <c r="AR49" s="75">
        <f t="shared" si="35"/>
        <v>-3.1712305506182972</v>
      </c>
      <c r="AS49" s="75">
        <f t="shared" si="35"/>
        <v>-3.4931362218765409</v>
      </c>
      <c r="AT49" s="75">
        <f t="shared" si="35"/>
        <v>-3.1572106954883332</v>
      </c>
      <c r="AU49" s="75">
        <f t="shared" si="29"/>
        <v>-3.5084294175729607</v>
      </c>
      <c r="AW49" s="75">
        <v>-23000</v>
      </c>
      <c r="AX49" s="75">
        <f t="shared" si="0"/>
        <v>-3.1077584029978428E-2</v>
      </c>
      <c r="AY49" s="75">
        <f t="shared" si="1"/>
        <v>-2.2162518272677831E-2</v>
      </c>
      <c r="AZ49" s="75">
        <f t="shared" si="2"/>
        <v>-8.9150657573005953E-3</v>
      </c>
      <c r="BA49" s="75">
        <f t="shared" si="3"/>
        <v>2.529582747553738E-2</v>
      </c>
      <c r="BB49" s="75">
        <f t="shared" si="9"/>
        <v>-0.20431059652770409</v>
      </c>
      <c r="BC49" s="75">
        <f t="shared" si="4"/>
        <v>-3.0453017920295111</v>
      </c>
      <c r="BD49" s="75">
        <f t="shared" si="5"/>
        <v>-20.754352044344735</v>
      </c>
      <c r="BE49" s="75">
        <f t="shared" si="34"/>
        <v>-2.2621036418130211</v>
      </c>
      <c r="BF49" s="75">
        <f t="shared" si="34"/>
        <v>-2.2302031996177822</v>
      </c>
      <c r="BG49" s="75">
        <f t="shared" si="34"/>
        <v>-2.2816900311335071</v>
      </c>
      <c r="BH49" s="75">
        <f t="shared" si="34"/>
        <v>-2.1968308928638027</v>
      </c>
      <c r="BI49" s="75">
        <f t="shared" si="34"/>
        <v>-2.332444975633718</v>
      </c>
      <c r="BJ49" s="75">
        <f t="shared" si="34"/>
        <v>-2.1020190500822955</v>
      </c>
      <c r="BK49" s="75">
        <f t="shared" si="34"/>
        <v>-2.4640537881172255</v>
      </c>
      <c r="BL49" s="75">
        <f t="shared" si="10"/>
        <v>-1.4881553700350796</v>
      </c>
    </row>
    <row r="50" spans="1:64" s="75" customFormat="1" ht="12.95" customHeight="1" x14ac:dyDescent="0.2">
      <c r="A50" s="81" t="s">
        <v>34</v>
      </c>
      <c r="B50" s="82" t="s">
        <v>2031</v>
      </c>
      <c r="C50" s="83">
        <v>24361.541000000001</v>
      </c>
      <c r="D50" s="83" t="s">
        <v>2110</v>
      </c>
      <c r="E50" s="75">
        <f t="shared" si="12"/>
        <v>-42287.042140456673</v>
      </c>
      <c r="F50" s="75">
        <f t="shared" si="13"/>
        <v>-42287</v>
      </c>
      <c r="G50" s="75">
        <f t="shared" si="14"/>
        <v>-1.7763129999366356E-2</v>
      </c>
      <c r="I50" s="75">
        <f t="shared" si="36"/>
        <v>-1.7763129999366356E-2</v>
      </c>
      <c r="O50" s="75">
        <f t="shared" ca="1" si="15"/>
        <v>-3.5509767859195185E-2</v>
      </c>
      <c r="P50" s="75">
        <f t="shared" si="16"/>
        <v>-2.6365141935187325E-2</v>
      </c>
      <c r="Q50" s="85">
        <f t="shared" si="30"/>
        <v>9343.0410000000011</v>
      </c>
      <c r="S50" s="84">
        <v>0.1</v>
      </c>
      <c r="Z50" s="75">
        <f t="shared" si="17"/>
        <v>-42287</v>
      </c>
      <c r="AA50" s="75">
        <f t="shared" si="18"/>
        <v>-3.0287112555744428E-2</v>
      </c>
      <c r="AB50" s="75">
        <f t="shared" si="19"/>
        <v>-1.3841159378809254E-2</v>
      </c>
      <c r="AC50" s="75">
        <f t="shared" si="20"/>
        <v>8.602011935820969E-3</v>
      </c>
      <c r="AE50" s="75">
        <f t="shared" si="21"/>
        <v>1.5685013907246224E-5</v>
      </c>
      <c r="AF50" s="85">
        <f t="shared" si="31"/>
        <v>9343.0410000000011</v>
      </c>
      <c r="AG50" s="84"/>
      <c r="AH50" s="75">
        <f t="shared" si="22"/>
        <v>-3.9219706205571017E-3</v>
      </c>
      <c r="AI50" s="75">
        <f t="shared" si="23"/>
        <v>2.077273359105658E-2</v>
      </c>
      <c r="AJ50" s="75">
        <f t="shared" si="24"/>
        <v>-0.10410232917540813</v>
      </c>
      <c r="AK50" s="75">
        <f t="shared" si="25"/>
        <v>5.0697510789357927E-3</v>
      </c>
      <c r="AL50" s="75">
        <f t="shared" si="26"/>
        <v>3.1364154021423079</v>
      </c>
      <c r="AM50" s="75">
        <f t="shared" si="27"/>
        <v>386.30450017013283</v>
      </c>
      <c r="AN50" s="75">
        <f t="shared" si="35"/>
        <v>-3.1921340742206508</v>
      </c>
      <c r="AO50" s="75">
        <f t="shared" si="35"/>
        <v>-3.4574868417137128</v>
      </c>
      <c r="AP50" s="75">
        <f t="shared" si="35"/>
        <v>-3.1812914498093718</v>
      </c>
      <c r="AQ50" s="75">
        <f t="shared" si="35"/>
        <v>-3.4691582514368742</v>
      </c>
      <c r="AR50" s="75">
        <f t="shared" si="35"/>
        <v>-3.1693657532245414</v>
      </c>
      <c r="AS50" s="75">
        <f t="shared" si="35"/>
        <v>-3.4820492765937829</v>
      </c>
      <c r="AT50" s="75">
        <f t="shared" si="35"/>
        <v>-3.1561983910972136</v>
      </c>
      <c r="AU50" s="75">
        <f t="shared" si="29"/>
        <v>-3.4963512961734664</v>
      </c>
      <c r="AW50" s="75">
        <v>-22000</v>
      </c>
      <c r="AX50" s="75">
        <f t="shared" si="0"/>
        <v>-3.0792305596019746E-2</v>
      </c>
      <c r="AY50" s="75">
        <f t="shared" si="1"/>
        <v>-2.1773921224755025E-2</v>
      </c>
      <c r="AZ50" s="75">
        <f t="shared" si="2"/>
        <v>-9.0183843712647229E-3</v>
      </c>
      <c r="BA50" s="75">
        <f t="shared" si="3"/>
        <v>2.6198484833695912E-2</v>
      </c>
      <c r="BB50" s="75">
        <f t="shared" si="9"/>
        <v>-0.21326297732565283</v>
      </c>
      <c r="BC50" s="75">
        <f t="shared" si="4"/>
        <v>-3.0361476287804514</v>
      </c>
      <c r="BD50" s="75">
        <f t="shared" si="5"/>
        <v>-18.949652212084402</v>
      </c>
      <c r="BE50" s="75">
        <f t="shared" ref="BE50:BK65" si="37">$BL50+$AB$7*SIN(BF50)</f>
        <v>-2.1900082459731443</v>
      </c>
      <c r="BF50" s="75">
        <f t="shared" si="37"/>
        <v>-2.1748128955624413</v>
      </c>
      <c r="BG50" s="75">
        <f t="shared" si="37"/>
        <v>-2.2016173223830653</v>
      </c>
      <c r="BH50" s="75">
        <f t="shared" si="37"/>
        <v>-2.1536121022334163</v>
      </c>
      <c r="BI50" s="75">
        <f t="shared" si="37"/>
        <v>-2.2374532159561218</v>
      </c>
      <c r="BJ50" s="75">
        <f t="shared" si="37"/>
        <v>-2.083315722119643</v>
      </c>
      <c r="BK50" s="75">
        <f t="shared" si="37"/>
        <v>-2.3462455060624192</v>
      </c>
      <c r="BL50" s="75">
        <f t="shared" si="10"/>
        <v>-1.3840336338325396</v>
      </c>
    </row>
    <row r="51" spans="1:64" s="75" customFormat="1" ht="12.95" customHeight="1" x14ac:dyDescent="0.2">
      <c r="A51" s="81" t="s">
        <v>34</v>
      </c>
      <c r="B51" s="82" t="s">
        <v>2033</v>
      </c>
      <c r="C51" s="83">
        <v>24361.742999999999</v>
      </c>
      <c r="D51" s="83" t="s">
        <v>2110</v>
      </c>
      <c r="E51" s="75">
        <f t="shared" si="12"/>
        <v>-42286.562924673854</v>
      </c>
      <c r="F51" s="75">
        <f t="shared" si="13"/>
        <v>-42286.5</v>
      </c>
      <c r="G51" s="75">
        <f t="shared" si="14"/>
        <v>-2.6524134998908266E-2</v>
      </c>
      <c r="I51" s="75">
        <f t="shared" si="36"/>
        <v>-2.6524134998908266E-2</v>
      </c>
      <c r="O51" s="75">
        <f t="shared" ca="1" si="15"/>
        <v>-3.5509421699395236E-2</v>
      </c>
      <c r="P51" s="75">
        <f t="shared" si="16"/>
        <v>-2.6365114125242443E-2</v>
      </c>
      <c r="Q51" s="85">
        <f t="shared" si="30"/>
        <v>9343.2429999999986</v>
      </c>
      <c r="S51" s="84">
        <v>0.1</v>
      </c>
      <c r="Z51" s="75">
        <f t="shared" si="17"/>
        <v>-42286.5</v>
      </c>
      <c r="AA51" s="75">
        <f t="shared" si="18"/>
        <v>-3.0287195772585387E-2</v>
      </c>
      <c r="AB51" s="75">
        <f t="shared" si="19"/>
        <v>-2.2602053351565322E-2</v>
      </c>
      <c r="AC51" s="75">
        <f t="shared" si="20"/>
        <v>-1.5902087366582301E-4</v>
      </c>
      <c r="AE51" s="75">
        <f t="shared" si="21"/>
        <v>1.4160626386387453E-6</v>
      </c>
      <c r="AF51" s="85">
        <f t="shared" si="31"/>
        <v>9343.2429999999986</v>
      </c>
      <c r="AG51" s="84"/>
      <c r="AH51" s="75">
        <f t="shared" si="22"/>
        <v>-3.9220816473429431E-3</v>
      </c>
      <c r="AI51" s="75">
        <f t="shared" si="23"/>
        <v>2.0772726554276866E-2</v>
      </c>
      <c r="AJ51" s="75">
        <f t="shared" si="24"/>
        <v>-0.10410370981200436</v>
      </c>
      <c r="AK51" s="75">
        <f t="shared" si="25"/>
        <v>5.0683917359671295E-3</v>
      </c>
      <c r="AL51" s="75">
        <f t="shared" si="26"/>
        <v>3.1364167903215492</v>
      </c>
      <c r="AM51" s="75">
        <f t="shared" si="27"/>
        <v>386.40810844869713</v>
      </c>
      <c r="AN51" s="75">
        <f t="shared" ref="AN51:AT60" si="38">$AU51+$AB$7*SIN(AO51)</f>
        <v>-3.1921205282280418</v>
      </c>
      <c r="AO51" s="75">
        <f t="shared" si="38"/>
        <v>-3.4574454631456839</v>
      </c>
      <c r="AP51" s="75">
        <f t="shared" si="38"/>
        <v>-3.1812805324483069</v>
      </c>
      <c r="AQ51" s="75">
        <f t="shared" si="38"/>
        <v>-3.4691138765311225</v>
      </c>
      <c r="AR51" s="75">
        <f t="shared" si="38"/>
        <v>-3.169357901294815</v>
      </c>
      <c r="AS51" s="75">
        <f t="shared" si="38"/>
        <v>-3.4820013817684936</v>
      </c>
      <c r="AT51" s="75">
        <f t="shared" si="38"/>
        <v>-3.156194136281818</v>
      </c>
      <c r="AU51" s="75">
        <f t="shared" si="29"/>
        <v>-3.496299235305365</v>
      </c>
      <c r="AW51" s="75">
        <v>-21000</v>
      </c>
      <c r="AX51" s="75">
        <f t="shared" si="0"/>
        <v>-3.0443021900816922E-2</v>
      </c>
      <c r="AY51" s="75">
        <f t="shared" si="1"/>
        <v>-2.1368495887286721E-2</v>
      </c>
      <c r="AZ51" s="75">
        <f t="shared" si="2"/>
        <v>-9.0745260135302007E-3</v>
      </c>
      <c r="BA51" s="75">
        <f t="shared" si="3"/>
        <v>2.7210538271495555E-2</v>
      </c>
      <c r="BB51" s="75">
        <f t="shared" si="9"/>
        <v>-0.22243922598822877</v>
      </c>
      <c r="BC51" s="75">
        <f t="shared" si="4"/>
        <v>-3.026745521616649</v>
      </c>
      <c r="BD51" s="75">
        <f t="shared" si="5"/>
        <v>-17.395307759517937</v>
      </c>
      <c r="BE51" s="75">
        <f t="shared" si="37"/>
        <v>-2.1186132043045411</v>
      </c>
      <c r="BF51" s="75">
        <f t="shared" si="37"/>
        <v>-2.1131784202156965</v>
      </c>
      <c r="BG51" s="75">
        <f t="shared" si="37"/>
        <v>-2.1238364920953066</v>
      </c>
      <c r="BH51" s="75">
        <f t="shared" si="37"/>
        <v>-2.1027543936684863</v>
      </c>
      <c r="BI51" s="75">
        <f t="shared" si="37"/>
        <v>-2.1437811586272582</v>
      </c>
      <c r="BJ51" s="75">
        <f t="shared" si="37"/>
        <v>-2.0611145779951761</v>
      </c>
      <c r="BK51" s="75">
        <f t="shared" si="37"/>
        <v>-2.218014982870232</v>
      </c>
      <c r="BL51" s="75">
        <f t="shared" si="10"/>
        <v>-1.2799118976299997</v>
      </c>
    </row>
    <row r="52" spans="1:64" s="75" customFormat="1" ht="12.95" customHeight="1" x14ac:dyDescent="0.2">
      <c r="A52" s="86" t="s">
        <v>2030</v>
      </c>
      <c r="B52" s="87" t="s">
        <v>2031</v>
      </c>
      <c r="C52" s="88">
        <v>24680.626</v>
      </c>
      <c r="D52" s="88" t="s">
        <v>2032</v>
      </c>
      <c r="E52" s="75">
        <f t="shared" si="12"/>
        <v>-41530.059130245652</v>
      </c>
      <c r="F52" s="75">
        <f t="shared" si="13"/>
        <v>-41530</v>
      </c>
      <c r="G52" s="75">
        <f t="shared" si="14"/>
        <v>-2.4924699999246513E-2</v>
      </c>
      <c r="I52" s="75">
        <f t="shared" si="36"/>
        <v>-2.4924699999246513E-2</v>
      </c>
      <c r="O52" s="75">
        <f t="shared" ca="1" si="15"/>
        <v>-3.4985681922068641E-2</v>
      </c>
      <c r="P52" s="75">
        <f t="shared" si="16"/>
        <v>-2.6318219146146175E-2</v>
      </c>
      <c r="Q52" s="85">
        <f t="shared" si="30"/>
        <v>9662.1260000000002</v>
      </c>
      <c r="S52" s="84">
        <v>0.1</v>
      </c>
      <c r="Z52" s="75">
        <f t="shared" si="17"/>
        <v>-41530</v>
      </c>
      <c r="AA52" s="75">
        <f t="shared" si="18"/>
        <v>-3.0386042025557433E-2</v>
      </c>
      <c r="AB52" s="75">
        <f t="shared" si="19"/>
        <v>-2.0856877119835256E-2</v>
      </c>
      <c r="AC52" s="75">
        <f t="shared" si="20"/>
        <v>1.3935191468996619E-3</v>
      </c>
      <c r="AE52" s="75">
        <f t="shared" si="21"/>
        <v>2.9826256728349864E-6</v>
      </c>
      <c r="AF52" s="85">
        <f t="shared" si="31"/>
        <v>9662.1260000000002</v>
      </c>
      <c r="AG52" s="84"/>
      <c r="AH52" s="75">
        <f t="shared" si="22"/>
        <v>-4.0678228794112587E-3</v>
      </c>
      <c r="AI52" s="75">
        <f t="shared" si="23"/>
        <v>2.0765091790929224E-2</v>
      </c>
      <c r="AJ52" s="75">
        <f t="shared" si="24"/>
        <v>-0.10592337205134124</v>
      </c>
      <c r="AK52" s="75">
        <f t="shared" si="25"/>
        <v>3.276614030804982E-3</v>
      </c>
      <c r="AL52" s="75">
        <f t="shared" si="26"/>
        <v>3.1382465700558999</v>
      </c>
      <c r="AM52" s="75">
        <f t="shared" si="27"/>
        <v>597.71315141875755</v>
      </c>
      <c r="AN52" s="75">
        <f t="shared" si="38"/>
        <v>-3.1742618336231132</v>
      </c>
      <c r="AO52" s="75">
        <f t="shared" si="38"/>
        <v>-3.392648192942866</v>
      </c>
      <c r="AP52" s="75">
        <f t="shared" si="38"/>
        <v>-3.1670058491026305</v>
      </c>
      <c r="AQ52" s="75">
        <f t="shared" si="38"/>
        <v>-3.4003054056150441</v>
      </c>
      <c r="AR52" s="75">
        <f t="shared" si="38"/>
        <v>-3.1591844777630818</v>
      </c>
      <c r="AS52" s="75">
        <f t="shared" si="38"/>
        <v>-3.4085766980463426</v>
      </c>
      <c r="AT52" s="75">
        <f t="shared" si="38"/>
        <v>-3.1507370564438428</v>
      </c>
      <c r="AU52" s="75">
        <f t="shared" si="29"/>
        <v>-3.4175311418681433</v>
      </c>
      <c r="AW52" s="75">
        <v>-20000</v>
      </c>
      <c r="AX52" s="75">
        <f t="shared" si="0"/>
        <v>-3.003056598614923E-2</v>
      </c>
      <c r="AY52" s="75">
        <f t="shared" si="1"/>
        <v>-2.0946242260272911E-2</v>
      </c>
      <c r="AZ52" s="75">
        <f t="shared" si="2"/>
        <v>-9.0843237258763192E-3</v>
      </c>
      <c r="BA52" s="75">
        <f t="shared" si="3"/>
        <v>2.8364497332040939E-2</v>
      </c>
      <c r="BB52" s="75">
        <f t="shared" si="9"/>
        <v>-0.23204316041108175</v>
      </c>
      <c r="BC52" s="75">
        <f t="shared" si="4"/>
        <v>-3.0168835377056769</v>
      </c>
      <c r="BD52" s="75">
        <f t="shared" si="5"/>
        <v>-16.016529771022668</v>
      </c>
      <c r="BE52" s="75">
        <f t="shared" si="37"/>
        <v>-2.0466419584500599</v>
      </c>
      <c r="BF52" s="75">
        <f t="shared" si="37"/>
        <v>-2.0457506719270109</v>
      </c>
      <c r="BG52" s="75">
        <f t="shared" si="37"/>
        <v>-2.0477371833993598</v>
      </c>
      <c r="BH52" s="75">
        <f t="shared" si="37"/>
        <v>-2.0432990594913853</v>
      </c>
      <c r="BI52" s="75">
        <f t="shared" si="37"/>
        <v>-2.0531624100225603</v>
      </c>
      <c r="BJ52" s="75">
        <f t="shared" si="37"/>
        <v>-2.0309769768349981</v>
      </c>
      <c r="BK52" s="75">
        <f t="shared" si="37"/>
        <v>-2.0796233539504305</v>
      </c>
      <c r="BL52" s="75">
        <f t="shared" si="10"/>
        <v>-1.1757901614274597</v>
      </c>
    </row>
    <row r="53" spans="1:64" s="75" customFormat="1" ht="12.95" customHeight="1" x14ac:dyDescent="0.2">
      <c r="A53" s="86" t="s">
        <v>2030</v>
      </c>
      <c r="B53" s="87" t="s">
        <v>2031</v>
      </c>
      <c r="C53" s="88">
        <v>24949.555</v>
      </c>
      <c r="D53" s="88" t="s">
        <v>2032</v>
      </c>
      <c r="E53" s="75">
        <f t="shared" si="12"/>
        <v>-40892.063975496792</v>
      </c>
      <c r="F53" s="75">
        <f t="shared" si="13"/>
        <v>-40892</v>
      </c>
      <c r="G53" s="75">
        <f t="shared" si="14"/>
        <v>-2.6967079997120891E-2</v>
      </c>
      <c r="I53" s="75">
        <f t="shared" si="36"/>
        <v>-2.6967079997120891E-2</v>
      </c>
      <c r="O53" s="75">
        <f t="shared" ca="1" si="15"/>
        <v>-3.4543982017330555E-2</v>
      </c>
      <c r="P53" s="75">
        <f t="shared" si="16"/>
        <v>-2.6271183921759041E-2</v>
      </c>
      <c r="Q53" s="85">
        <f t="shared" si="30"/>
        <v>9931.0550000000003</v>
      </c>
      <c r="S53" s="84">
        <v>0.1</v>
      </c>
      <c r="Z53" s="75">
        <f t="shared" si="17"/>
        <v>-40892</v>
      </c>
      <c r="AA53" s="75">
        <f t="shared" si="18"/>
        <v>-3.0430803094908185E-2</v>
      </c>
      <c r="AB53" s="75">
        <f t="shared" si="19"/>
        <v>-2.2807460823971747E-2</v>
      </c>
      <c r="AC53" s="75">
        <f t="shared" si="20"/>
        <v>-6.9589607536185011E-4</v>
      </c>
      <c r="AE53" s="75">
        <f t="shared" si="21"/>
        <v>1.1997377698145211E-6</v>
      </c>
      <c r="AF53" s="85">
        <f t="shared" si="31"/>
        <v>9931.0550000000003</v>
      </c>
      <c r="AG53" s="84"/>
      <c r="AH53" s="75">
        <f t="shared" si="22"/>
        <v>-4.1596191731491433E-3</v>
      </c>
      <c r="AI53" s="75">
        <f t="shared" si="23"/>
        <v>2.0761948425935817E-2</v>
      </c>
      <c r="AJ53" s="75">
        <f t="shared" si="24"/>
        <v>-0.10707738914635687</v>
      </c>
      <c r="AK53" s="75">
        <f t="shared" si="25"/>
        <v>2.140094428862756E-3</v>
      </c>
      <c r="AL53" s="75">
        <f t="shared" si="26"/>
        <v>3.1394071880452241</v>
      </c>
      <c r="AM53" s="75">
        <f t="shared" si="27"/>
        <v>915.13646093688374</v>
      </c>
      <c r="AN53" s="75">
        <f t="shared" si="38"/>
        <v>-3.1629313230263159</v>
      </c>
      <c r="AO53" s="75">
        <f t="shared" si="38"/>
        <v>-3.3349546369382193</v>
      </c>
      <c r="AP53" s="75">
        <f t="shared" si="38"/>
        <v>-3.1580825463517233</v>
      </c>
      <c r="AQ53" s="75">
        <f t="shared" si="38"/>
        <v>-3.3400027537263863</v>
      </c>
      <c r="AR53" s="75">
        <f t="shared" si="38"/>
        <v>-3.1529269063365044</v>
      </c>
      <c r="AS53" s="75">
        <f t="shared" si="38"/>
        <v>-3.3453759788015507</v>
      </c>
      <c r="AT53" s="75">
        <f t="shared" si="38"/>
        <v>-3.1474395611004611</v>
      </c>
      <c r="AU53" s="75">
        <f t="shared" si="29"/>
        <v>-3.3511014741709229</v>
      </c>
      <c r="AW53" s="75">
        <v>-19000</v>
      </c>
      <c r="AX53" s="75">
        <f t="shared" si="0"/>
        <v>-2.9552570654888411E-2</v>
      </c>
      <c r="AY53" s="75">
        <f t="shared" si="1"/>
        <v>-2.0507160343713596E-2</v>
      </c>
      <c r="AZ53" s="75">
        <f t="shared" si="2"/>
        <v>-9.0454103111748153E-3</v>
      </c>
      <c r="BA53" s="75">
        <f t="shared" si="3"/>
        <v>2.9708339093547975E-2</v>
      </c>
      <c r="BB53" s="75">
        <f t="shared" si="9"/>
        <v>-0.24232708415125226</v>
      </c>
      <c r="BC53" s="75">
        <f t="shared" si="4"/>
        <v>-3.0062974785571006</v>
      </c>
      <c r="BD53" s="75">
        <f t="shared" si="5"/>
        <v>-14.759937085541297</v>
      </c>
      <c r="BE53" s="75">
        <f t="shared" si="37"/>
        <v>-1.9727046986875258</v>
      </c>
      <c r="BF53" s="75">
        <f t="shared" si="37"/>
        <v>-1.9731599623674039</v>
      </c>
      <c r="BG53" s="75">
        <f t="shared" si="37"/>
        <v>-1.9719710647312918</v>
      </c>
      <c r="BH53" s="75">
        <f t="shared" si="37"/>
        <v>-1.9750688532715763</v>
      </c>
      <c r="BI53" s="75">
        <f t="shared" si="37"/>
        <v>-1.9669493635810933</v>
      </c>
      <c r="BJ53" s="75">
        <f t="shared" si="37"/>
        <v>-1.9879135366284753</v>
      </c>
      <c r="BK53" s="75">
        <f t="shared" si="37"/>
        <v>-1.9314418151861237</v>
      </c>
      <c r="BL53" s="75">
        <f t="shared" si="10"/>
        <v>-1.0716684252249198</v>
      </c>
    </row>
    <row r="54" spans="1:64" s="75" customFormat="1" ht="12.95" customHeight="1" x14ac:dyDescent="0.2">
      <c r="A54" s="81" t="s">
        <v>45</v>
      </c>
      <c r="B54" s="82" t="s">
        <v>2033</v>
      </c>
      <c r="C54" s="83">
        <v>24949.773000000001</v>
      </c>
      <c r="D54" s="83" t="s">
        <v>2110</v>
      </c>
      <c r="E54" s="75">
        <f t="shared" si="12"/>
        <v>-40891.546802028199</v>
      </c>
      <c r="F54" s="75">
        <f t="shared" si="13"/>
        <v>-40891.5</v>
      </c>
      <c r="G54" s="75">
        <f t="shared" si="14"/>
        <v>-1.9728084997041151E-2</v>
      </c>
      <c r="I54" s="75">
        <f t="shared" si="36"/>
        <v>-1.9728084997041151E-2</v>
      </c>
      <c r="O54" s="75">
        <f t="shared" ca="1" si="15"/>
        <v>-3.4543635857530605E-2</v>
      </c>
      <c r="P54" s="75">
        <f t="shared" si="16"/>
        <v>-2.6271144374082196E-2</v>
      </c>
      <c r="Q54" s="85">
        <f t="shared" si="30"/>
        <v>9931.273000000001</v>
      </c>
      <c r="S54" s="84">
        <v>0.1</v>
      </c>
      <c r="Z54" s="75">
        <f t="shared" si="17"/>
        <v>-40891.5</v>
      </c>
      <c r="AA54" s="75">
        <f t="shared" si="18"/>
        <v>-3.0430825754177944E-2</v>
      </c>
      <c r="AB54" s="75">
        <f t="shared" si="19"/>
        <v>-1.5568403616945401E-2</v>
      </c>
      <c r="AC54" s="75">
        <f t="shared" si="20"/>
        <v>6.5430593770410446E-3</v>
      </c>
      <c r="AE54" s="75">
        <f t="shared" si="21"/>
        <v>1.1454865971447707E-5</v>
      </c>
      <c r="AF54" s="85">
        <f t="shared" si="31"/>
        <v>9931.273000000001</v>
      </c>
      <c r="AG54" s="84"/>
      <c r="AH54" s="75">
        <f t="shared" si="22"/>
        <v>-4.1596813800957502E-3</v>
      </c>
      <c r="AI54" s="75">
        <f t="shared" si="23"/>
        <v>2.0761946738280912E-2</v>
      </c>
      <c r="AJ54" s="75">
        <f t="shared" si="24"/>
        <v>-0.10707817334294514</v>
      </c>
      <c r="AK54" s="75">
        <f t="shared" si="25"/>
        <v>2.1393220731773565E-3</v>
      </c>
      <c r="AL54" s="75">
        <f t="shared" si="26"/>
        <v>3.1394079767765071</v>
      </c>
      <c r="AM54" s="75">
        <f t="shared" si="27"/>
        <v>915.46685183282921</v>
      </c>
      <c r="AN54" s="75">
        <f t="shared" si="38"/>
        <v>-3.162923622510049</v>
      </c>
      <c r="AO54" s="75">
        <f t="shared" si="38"/>
        <v>-3.3349084760995025</v>
      </c>
      <c r="AP54" s="75">
        <f t="shared" si="38"/>
        <v>-3.1580765204244847</v>
      </c>
      <c r="AQ54" s="75">
        <f t="shared" si="38"/>
        <v>-3.3399548023362637</v>
      </c>
      <c r="AR54" s="75">
        <f t="shared" si="38"/>
        <v>-3.1529227094693217</v>
      </c>
      <c r="AS54" s="75">
        <f t="shared" si="38"/>
        <v>-3.3453260675836916</v>
      </c>
      <c r="AT54" s="75">
        <f t="shared" si="38"/>
        <v>-3.1474373658407533</v>
      </c>
      <c r="AU54" s="75">
        <f t="shared" si="29"/>
        <v>-3.3510494133028219</v>
      </c>
      <c r="AW54" s="75">
        <v>-18000</v>
      </c>
      <c r="AX54" s="75">
        <f t="shared" si="0"/>
        <v>-2.9003273153387105E-2</v>
      </c>
      <c r="AY54" s="75">
        <f t="shared" si="1"/>
        <v>-2.0051250137608782E-2</v>
      </c>
      <c r="AZ54" s="75">
        <f t="shared" si="2"/>
        <v>-8.9520230157783213E-3</v>
      </c>
      <c r="BA54" s="75">
        <f t="shared" si="3"/>
        <v>3.1307746234360279E-2</v>
      </c>
      <c r="BB54" s="75">
        <f t="shared" si="9"/>
        <v>-0.25357829584239489</v>
      </c>
      <c r="BC54" s="75">
        <f t="shared" si="4"/>
        <v>-2.9946835119056301</v>
      </c>
      <c r="BD54" s="75">
        <f t="shared" si="5"/>
        <v>-13.589363012085467</v>
      </c>
      <c r="BE54" s="75">
        <f t="shared" si="37"/>
        <v>-1.8954935888912012</v>
      </c>
      <c r="BF54" s="75">
        <f t="shared" si="37"/>
        <v>-1.895895350120707</v>
      </c>
      <c r="BG54" s="75">
        <f t="shared" si="37"/>
        <v>-1.8946083746662192</v>
      </c>
      <c r="BH54" s="75">
        <f t="shared" si="37"/>
        <v>-1.8987137926525506</v>
      </c>
      <c r="BI54" s="75">
        <f t="shared" si="37"/>
        <v>-1.8854372229577081</v>
      </c>
      <c r="BJ54" s="75">
        <f t="shared" si="37"/>
        <v>-1.9266496378056555</v>
      </c>
      <c r="BK54" s="75">
        <f t="shared" si="37"/>
        <v>-1.7739476023088776</v>
      </c>
      <c r="BL54" s="75">
        <f t="shared" si="10"/>
        <v>-0.96754668902238017</v>
      </c>
    </row>
    <row r="55" spans="1:64" s="75" customFormat="1" ht="12.95" customHeight="1" x14ac:dyDescent="0.2">
      <c r="A55" s="81" t="s">
        <v>2175</v>
      </c>
      <c r="B55" s="82" t="s">
        <v>2031</v>
      </c>
      <c r="C55" s="83">
        <v>24999.72</v>
      </c>
      <c r="D55" s="83" t="s">
        <v>2110</v>
      </c>
      <c r="E55" s="75">
        <f t="shared" si="12"/>
        <v>-40773.05476883638</v>
      </c>
      <c r="F55" s="75">
        <f t="shared" si="13"/>
        <v>-40773</v>
      </c>
      <c r="G55" s="75">
        <f t="shared" si="14"/>
        <v>-2.308626999729313E-2</v>
      </c>
      <c r="I55" s="75">
        <f t="shared" si="36"/>
        <v>-2.308626999729313E-2</v>
      </c>
      <c r="O55" s="75">
        <f t="shared" ca="1" si="15"/>
        <v>-3.4461595984942105E-2</v>
      </c>
      <c r="P55" s="75">
        <f t="shared" si="16"/>
        <v>-2.6261652922609281E-2</v>
      </c>
      <c r="Q55" s="85">
        <f t="shared" si="30"/>
        <v>9981.2200000000012</v>
      </c>
      <c r="S55" s="84">
        <v>0.1</v>
      </c>
      <c r="Z55" s="75">
        <f t="shared" si="17"/>
        <v>-40773</v>
      </c>
      <c r="AA55" s="75">
        <f t="shared" si="18"/>
        <v>-3.0435686643245939E-2</v>
      </c>
      <c r="AB55" s="75">
        <f t="shared" si="19"/>
        <v>-1.8912236276656471E-2</v>
      </c>
      <c r="AC55" s="75">
        <f t="shared" si="20"/>
        <v>3.175382925316151E-3</v>
      </c>
      <c r="AE55" s="75">
        <f t="shared" si="21"/>
        <v>5.401392503580825E-6</v>
      </c>
      <c r="AF55" s="85">
        <f t="shared" si="31"/>
        <v>9981.2200000000012</v>
      </c>
      <c r="AG55" s="84"/>
      <c r="AH55" s="75">
        <f t="shared" si="22"/>
        <v>-4.1740337206366586E-3</v>
      </c>
      <c r="AI55" s="75">
        <f t="shared" si="23"/>
        <v>2.0761573486846374E-2</v>
      </c>
      <c r="AJ55" s="75">
        <f t="shared" si="24"/>
        <v>-0.10725918244739815</v>
      </c>
      <c r="AK55" s="75">
        <f t="shared" si="25"/>
        <v>1.96104430779171E-3</v>
      </c>
      <c r="AL55" s="75">
        <f t="shared" si="26"/>
        <v>3.1395900343776417</v>
      </c>
      <c r="AM55" s="75">
        <f t="shared" si="27"/>
        <v>998.69177297937119</v>
      </c>
      <c r="AN55" s="75">
        <f t="shared" si="38"/>
        <v>-3.16114614722752</v>
      </c>
      <c r="AO55" s="75">
        <f t="shared" si="38"/>
        <v>-3.3239305055799133</v>
      </c>
      <c r="AP55" s="75">
        <f t="shared" si="38"/>
        <v>-3.1566870506480229</v>
      </c>
      <c r="AQ55" s="75">
        <f t="shared" si="38"/>
        <v>-3.32856288908477</v>
      </c>
      <c r="AR55" s="75">
        <f t="shared" si="38"/>
        <v>-3.1519560742926576</v>
      </c>
      <c r="AS55" s="75">
        <f t="shared" si="38"/>
        <v>-3.3334821628291444</v>
      </c>
      <c r="AT55" s="75">
        <f t="shared" si="38"/>
        <v>-3.1469323532531228</v>
      </c>
      <c r="AU55" s="75">
        <f t="shared" si="29"/>
        <v>-3.3387109875628207</v>
      </c>
      <c r="AW55" s="75">
        <v>-17000</v>
      </c>
      <c r="AX55" s="75">
        <f t="shared" si="0"/>
        <v>-2.837379262261347E-2</v>
      </c>
      <c r="AY55" s="75">
        <f t="shared" si="1"/>
        <v>-1.9578511641958462E-2</v>
      </c>
      <c r="AZ55" s="75">
        <f t="shared" si="2"/>
        <v>-8.7952809806550059E-3</v>
      </c>
      <c r="BA55" s="75">
        <f t="shared" si="3"/>
        <v>3.3251626452848626E-2</v>
      </c>
      <c r="BB55" s="75">
        <f t="shared" si="9"/>
        <v>-0.26612312235450369</v>
      </c>
      <c r="BC55" s="75">
        <f t="shared" si="4"/>
        <v>-2.9816923148298238</v>
      </c>
      <c r="BD55" s="75">
        <f t="shared" si="5"/>
        <v>-12.481129467278793</v>
      </c>
      <c r="BE55" s="75">
        <f t="shared" si="37"/>
        <v>-1.8138554219975043</v>
      </c>
      <c r="BF55" s="75">
        <f t="shared" si="37"/>
        <v>-1.8139674115977678</v>
      </c>
      <c r="BG55" s="75">
        <f t="shared" si="37"/>
        <v>-1.8134919872694428</v>
      </c>
      <c r="BH55" s="75">
        <f t="shared" si="37"/>
        <v>-1.8155040475409696</v>
      </c>
      <c r="BI55" s="75">
        <f t="shared" si="37"/>
        <v>-1.8068738073015651</v>
      </c>
      <c r="BJ55" s="75">
        <f t="shared" si="37"/>
        <v>-1.8419979339411769</v>
      </c>
      <c r="BK55" s="75">
        <f t="shared" si="37"/>
        <v>-1.6077188216984366</v>
      </c>
      <c r="BL55" s="75">
        <f t="shared" si="10"/>
        <v>-0.86342495281984022</v>
      </c>
    </row>
    <row r="56" spans="1:64" s="75" customFormat="1" ht="12.95" customHeight="1" x14ac:dyDescent="0.2">
      <c r="A56" s="81" t="s">
        <v>54</v>
      </c>
      <c r="B56" s="82" t="s">
        <v>2031</v>
      </c>
      <c r="C56" s="83">
        <v>25413.22</v>
      </c>
      <c r="D56" s="83" t="s">
        <v>2110</v>
      </c>
      <c r="E56" s="75">
        <f t="shared" si="12"/>
        <v>-39792.085827262017</v>
      </c>
      <c r="F56" s="75">
        <f t="shared" si="13"/>
        <v>-39792</v>
      </c>
      <c r="G56" s="75">
        <f t="shared" si="14"/>
        <v>-3.61780799976259E-2</v>
      </c>
      <c r="I56" s="75">
        <f t="shared" si="36"/>
        <v>-3.61780799976259E-2</v>
      </c>
      <c r="O56" s="75">
        <f t="shared" ca="1" si="15"/>
        <v>-3.3782430457437292E-2</v>
      </c>
      <c r="P56" s="75">
        <f t="shared" si="16"/>
        <v>-2.6174002545321894E-2</v>
      </c>
      <c r="Q56" s="85">
        <f t="shared" si="30"/>
        <v>10394.720000000001</v>
      </c>
      <c r="S56" s="84">
        <v>0.1</v>
      </c>
      <c r="Z56" s="75">
        <f t="shared" si="17"/>
        <v>-39792</v>
      </c>
      <c r="AA56" s="75">
        <f t="shared" si="18"/>
        <v>-3.0441884795784673E-2</v>
      </c>
      <c r="AB56" s="75">
        <f t="shared" si="19"/>
        <v>-3.1910197747163124E-2</v>
      </c>
      <c r="AC56" s="75">
        <f t="shared" si="20"/>
        <v>-1.0004077452304007E-2</v>
      </c>
      <c r="AE56" s="75">
        <f t="shared" si="21"/>
        <v>3.290393539362632E-6</v>
      </c>
      <c r="AF56" s="85">
        <f t="shared" si="31"/>
        <v>10394.720000000001</v>
      </c>
      <c r="AG56" s="84"/>
      <c r="AH56" s="75">
        <f t="shared" si="22"/>
        <v>-4.2678822504627787E-3</v>
      </c>
      <c r="AI56" s="75">
        <f t="shared" si="23"/>
        <v>2.0759929569086899E-2</v>
      </c>
      <c r="AJ56" s="75">
        <f t="shared" si="24"/>
        <v>-0.10844678291736329</v>
      </c>
      <c r="AK56" s="75">
        <f t="shared" si="25"/>
        <v>7.9127567531196176E-4</v>
      </c>
      <c r="AL56" s="75">
        <f t="shared" si="26"/>
        <v>3.1407846030136524</v>
      </c>
      <c r="AM56" s="75">
        <f t="shared" si="27"/>
        <v>2475.0924635523975</v>
      </c>
      <c r="AN56" s="75">
        <f t="shared" si="38"/>
        <v>-3.1494826352464194</v>
      </c>
      <c r="AO56" s="75">
        <f t="shared" si="38"/>
        <v>-3.2306413990617981</v>
      </c>
      <c r="AP56" s="75">
        <f t="shared" si="38"/>
        <v>-3.1476444887880279</v>
      </c>
      <c r="AQ56" s="75">
        <f t="shared" si="38"/>
        <v>-3.2325261405123711</v>
      </c>
      <c r="AR56" s="75">
        <f t="shared" si="38"/>
        <v>-3.1457197661450951</v>
      </c>
      <c r="AS56" s="75">
        <f t="shared" si="38"/>
        <v>-3.2345000000896427</v>
      </c>
      <c r="AT56" s="75">
        <f t="shared" si="38"/>
        <v>-3.1437040511746304</v>
      </c>
      <c r="AU56" s="75">
        <f t="shared" si="29"/>
        <v>-3.2365675643481295</v>
      </c>
      <c r="AW56" s="75">
        <v>-16000</v>
      </c>
      <c r="AX56" s="75">
        <f t="shared" si="0"/>
        <v>-2.7652177662930235E-2</v>
      </c>
      <c r="AY56" s="75">
        <f t="shared" si="1"/>
        <v>-1.9088944856762644E-2</v>
      </c>
      <c r="AZ56" s="75">
        <f t="shared" si="2"/>
        <v>-8.5632328061675915E-3</v>
      </c>
      <c r="BA56" s="75">
        <f t="shared" si="3"/>
        <v>3.5666223536044872E-2</v>
      </c>
      <c r="BB56" s="75">
        <f t="shared" si="9"/>
        <v>-0.2803669204326536</v>
      </c>
      <c r="BC56" s="75">
        <f t="shared" si="4"/>
        <v>-2.966884849125933</v>
      </c>
      <c r="BD56" s="75">
        <f t="shared" si="5"/>
        <v>-11.418552709694913</v>
      </c>
      <c r="BE56" s="75">
        <f t="shared" si="37"/>
        <v>-1.7266711432276858</v>
      </c>
      <c r="BF56" s="75">
        <f t="shared" si="37"/>
        <v>-1.7266727841765022</v>
      </c>
      <c r="BG56" s="75">
        <f t="shared" si="37"/>
        <v>-1.7266619897333966</v>
      </c>
      <c r="BH56" s="75">
        <f t="shared" si="37"/>
        <v>-1.7267329838355923</v>
      </c>
      <c r="BI56" s="75">
        <f t="shared" si="37"/>
        <v>-1.7262654721530022</v>
      </c>
      <c r="BJ56" s="75">
        <f t="shared" si="37"/>
        <v>-1.729318990432521</v>
      </c>
      <c r="BK56" s="75">
        <f t="shared" si="37"/>
        <v>-1.4334281885974942</v>
      </c>
      <c r="BL56" s="75">
        <f t="shared" si="10"/>
        <v>-0.75930321661730027</v>
      </c>
    </row>
    <row r="57" spans="1:64" s="75" customFormat="1" ht="12.95" customHeight="1" x14ac:dyDescent="0.2">
      <c r="A57" s="86" t="s">
        <v>2030</v>
      </c>
      <c r="B57" s="87" t="s">
        <v>2031</v>
      </c>
      <c r="C57" s="88">
        <v>25413.226999999999</v>
      </c>
      <c r="D57" s="88" t="s">
        <v>2032</v>
      </c>
      <c r="E57" s="75">
        <f t="shared" si="12"/>
        <v>-39792.069220774501</v>
      </c>
      <c r="F57" s="75">
        <f t="shared" si="13"/>
        <v>-39792</v>
      </c>
      <c r="G57" s="75">
        <f t="shared" si="14"/>
        <v>-2.9178079999837792E-2</v>
      </c>
      <c r="I57" s="75">
        <f t="shared" si="36"/>
        <v>-2.9178079999837792E-2</v>
      </c>
      <c r="O57" s="75">
        <f t="shared" ca="1" si="15"/>
        <v>-3.3782430457437292E-2</v>
      </c>
      <c r="P57" s="75">
        <f t="shared" si="16"/>
        <v>-2.6174002545321894E-2</v>
      </c>
      <c r="Q57" s="85">
        <f t="shared" si="30"/>
        <v>10394.726999999999</v>
      </c>
      <c r="S57" s="84">
        <v>0.1</v>
      </c>
      <c r="Z57" s="75">
        <f t="shared" si="17"/>
        <v>-39792</v>
      </c>
      <c r="AA57" s="75">
        <f t="shared" si="18"/>
        <v>-3.0441884795784673E-2</v>
      </c>
      <c r="AB57" s="75">
        <f t="shared" si="19"/>
        <v>-2.4910197749375012E-2</v>
      </c>
      <c r="AC57" s="75">
        <f t="shared" si="20"/>
        <v>-3.004077454515898E-3</v>
      </c>
      <c r="AE57" s="75">
        <f t="shared" si="21"/>
        <v>1.5972025622583394E-7</v>
      </c>
      <c r="AF57" s="85">
        <f t="shared" si="31"/>
        <v>10394.726999999999</v>
      </c>
      <c r="AG57" s="84"/>
      <c r="AH57" s="75">
        <f t="shared" si="22"/>
        <v>-4.2678822504627787E-3</v>
      </c>
      <c r="AI57" s="75">
        <f t="shared" si="23"/>
        <v>2.0759929569086899E-2</v>
      </c>
      <c r="AJ57" s="75">
        <f t="shared" si="24"/>
        <v>-0.10844678291736329</v>
      </c>
      <c r="AK57" s="75">
        <f t="shared" si="25"/>
        <v>7.9127567531196176E-4</v>
      </c>
      <c r="AL57" s="75">
        <f t="shared" si="26"/>
        <v>3.1407846030136524</v>
      </c>
      <c r="AM57" s="75">
        <f t="shared" si="27"/>
        <v>2475.0924635523975</v>
      </c>
      <c r="AN57" s="75">
        <f t="shared" si="38"/>
        <v>-3.1494826352464194</v>
      </c>
      <c r="AO57" s="75">
        <f t="shared" si="38"/>
        <v>-3.2306413990617981</v>
      </c>
      <c r="AP57" s="75">
        <f t="shared" si="38"/>
        <v>-3.1476444887880279</v>
      </c>
      <c r="AQ57" s="75">
        <f t="shared" si="38"/>
        <v>-3.2325261405123711</v>
      </c>
      <c r="AR57" s="75">
        <f t="shared" si="38"/>
        <v>-3.1457197661450951</v>
      </c>
      <c r="AS57" s="75">
        <f t="shared" si="38"/>
        <v>-3.2345000000896427</v>
      </c>
      <c r="AT57" s="75">
        <f t="shared" si="38"/>
        <v>-3.1437040511746304</v>
      </c>
      <c r="AU57" s="75">
        <f t="shared" si="29"/>
        <v>-3.2365675643481295</v>
      </c>
      <c r="AW57" s="75">
        <v>-15000</v>
      </c>
      <c r="AX57" s="75">
        <f t="shared" si="0"/>
        <v>-2.6822336322360391E-2</v>
      </c>
      <c r="AY57" s="75">
        <f t="shared" si="1"/>
        <v>-1.8582549782021323E-2</v>
      </c>
      <c r="AZ57" s="75">
        <f t="shared" si="2"/>
        <v>-8.2397865403390693E-3</v>
      </c>
      <c r="BA57" s="75">
        <f t="shared" si="3"/>
        <v>3.8746491616396761E-2</v>
      </c>
      <c r="BB57" s="75">
        <f t="shared" si="9"/>
        <v>-0.29688655843074668</v>
      </c>
      <c r="BC57" s="75">
        <f t="shared" si="4"/>
        <v>-2.9496306405197794</v>
      </c>
      <c r="BD57" s="75">
        <f t="shared" si="5"/>
        <v>-10.386714662115734</v>
      </c>
      <c r="BE57" s="75">
        <f t="shared" si="37"/>
        <v>-1.6325550117747263</v>
      </c>
      <c r="BF57" s="75">
        <f t="shared" si="37"/>
        <v>-1.6325545923761773</v>
      </c>
      <c r="BG57" s="75">
        <f t="shared" si="37"/>
        <v>-1.6325615313341317</v>
      </c>
      <c r="BH57" s="75">
        <f t="shared" si="37"/>
        <v>-1.6324466258200354</v>
      </c>
      <c r="BI57" s="75">
        <f t="shared" si="37"/>
        <v>-1.6343226650307452</v>
      </c>
      <c r="BJ57" s="75">
        <f t="shared" si="37"/>
        <v>-1.5850308165119549</v>
      </c>
      <c r="BK57" s="75">
        <f t="shared" si="37"/>
        <v>-1.2518357405663068</v>
      </c>
      <c r="BL57" s="75">
        <f t="shared" si="10"/>
        <v>-0.65518148041476032</v>
      </c>
    </row>
    <row r="58" spans="1:64" s="75" customFormat="1" ht="12.95" customHeight="1" x14ac:dyDescent="0.2">
      <c r="A58" s="81" t="s">
        <v>54</v>
      </c>
      <c r="B58" s="82" t="s">
        <v>2031</v>
      </c>
      <c r="C58" s="83">
        <v>25416.19</v>
      </c>
      <c r="D58" s="83" t="s">
        <v>2110</v>
      </c>
      <c r="E58" s="75">
        <f t="shared" si="12"/>
        <v>-39785.039931841282</v>
      </c>
      <c r="F58" s="75">
        <f t="shared" si="13"/>
        <v>-39785</v>
      </c>
      <c r="G58" s="75">
        <f t="shared" si="14"/>
        <v>-1.6832149998663226E-2</v>
      </c>
      <c r="I58" s="75">
        <f t="shared" si="36"/>
        <v>-1.6832149998663226E-2</v>
      </c>
      <c r="O58" s="75">
        <f t="shared" ca="1" si="15"/>
        <v>-3.3777584220237973E-2</v>
      </c>
      <c r="P58" s="75">
        <f t="shared" si="16"/>
        <v>-2.6173318917173078E-2</v>
      </c>
      <c r="Q58" s="85">
        <f t="shared" si="30"/>
        <v>10397.689999999999</v>
      </c>
      <c r="S58" s="84">
        <v>0.1</v>
      </c>
      <c r="Z58" s="75">
        <f t="shared" si="17"/>
        <v>-39785</v>
      </c>
      <c r="AA58" s="75">
        <f t="shared" si="18"/>
        <v>-3.044174444750531E-2</v>
      </c>
      <c r="AB58" s="75">
        <f t="shared" si="19"/>
        <v>-1.2563724468330994E-2</v>
      </c>
      <c r="AC58" s="75">
        <f t="shared" si="20"/>
        <v>9.3411689185098519E-3</v>
      </c>
      <c r="AE58" s="75">
        <f t="shared" si="21"/>
        <v>1.8522106106195329E-5</v>
      </c>
      <c r="AF58" s="85">
        <f t="shared" si="31"/>
        <v>10397.689999999999</v>
      </c>
      <c r="AG58" s="84"/>
      <c r="AH58" s="75">
        <f t="shared" si="22"/>
        <v>-4.2684255303322323E-3</v>
      </c>
      <c r="AI58" s="75">
        <f t="shared" si="23"/>
        <v>2.0759924104017946E-2</v>
      </c>
      <c r="AJ58" s="75">
        <f t="shared" si="24"/>
        <v>-0.1084536784330173</v>
      </c>
      <c r="AK58" s="75">
        <f t="shared" si="25"/>
        <v>7.8448324750287387E-4</v>
      </c>
      <c r="AL58" s="75">
        <f t="shared" si="26"/>
        <v>3.1407915394411896</v>
      </c>
      <c r="AM58" s="75">
        <f t="shared" si="27"/>
        <v>2496.5229942845299</v>
      </c>
      <c r="AN58" s="75">
        <f t="shared" si="38"/>
        <v>-3.1494149071449913</v>
      </c>
      <c r="AO58" s="75">
        <f t="shared" si="38"/>
        <v>-3.2299635941375255</v>
      </c>
      <c r="AP58" s="75">
        <f t="shared" si="38"/>
        <v>-3.1475923584261274</v>
      </c>
      <c r="AQ58" s="75">
        <f t="shared" si="38"/>
        <v>-3.231832227251147</v>
      </c>
      <c r="AR58" s="75">
        <f t="shared" si="38"/>
        <v>-3.1456840862573565</v>
      </c>
      <c r="AS58" s="75">
        <f t="shared" si="38"/>
        <v>-3.233789090157706</v>
      </c>
      <c r="AT58" s="75">
        <f t="shared" si="38"/>
        <v>-3.1436857285428141</v>
      </c>
      <c r="AU58" s="75">
        <f t="shared" si="29"/>
        <v>-3.2358387121947119</v>
      </c>
      <c r="AW58" s="75">
        <v>-14000</v>
      </c>
      <c r="AX58" s="75">
        <f t="shared" si="0"/>
        <v>-2.5861247864818526E-2</v>
      </c>
      <c r="AY58" s="75">
        <f t="shared" si="1"/>
        <v>-1.80593264177345E-2</v>
      </c>
      <c r="AZ58" s="75">
        <f t="shared" si="2"/>
        <v>-7.801921447084025E-3</v>
      </c>
      <c r="BA58" s="75">
        <f t="shared" si="3"/>
        <v>4.282092112359237E-2</v>
      </c>
      <c r="BB58" s="75">
        <f t="shared" si="9"/>
        <v>-0.31659512028313946</v>
      </c>
      <c r="BC58" s="75">
        <f t="shared" si="4"/>
        <v>-2.9289233836371129</v>
      </c>
      <c r="BD58" s="75">
        <f t="shared" si="5"/>
        <v>-9.3688019699373992</v>
      </c>
      <c r="BE58" s="75">
        <f t="shared" si="37"/>
        <v>-1.5294637590553875</v>
      </c>
      <c r="BF58" s="75">
        <f t="shared" si="37"/>
        <v>-1.5294628583913503</v>
      </c>
      <c r="BG58" s="75">
        <f t="shared" si="37"/>
        <v>-1.5294406059071559</v>
      </c>
      <c r="BH58" s="75">
        <f t="shared" si="37"/>
        <v>-1.5288945697824206</v>
      </c>
      <c r="BI58" s="75">
        <f t="shared" si="37"/>
        <v>-1.5172107760836908</v>
      </c>
      <c r="BJ58" s="75">
        <f t="shared" si="37"/>
        <v>-1.4071092216176178</v>
      </c>
      <c r="BK58" s="75">
        <f t="shared" si="37"/>
        <v>-1.0637806051017022</v>
      </c>
      <c r="BL58" s="75">
        <f t="shared" si="10"/>
        <v>-0.55105974421222037</v>
      </c>
    </row>
    <row r="59" spans="1:64" s="75" customFormat="1" ht="12.95" customHeight="1" x14ac:dyDescent="0.2">
      <c r="A59" s="86" t="s">
        <v>2030</v>
      </c>
      <c r="B59" s="87" t="s">
        <v>2031</v>
      </c>
      <c r="C59" s="88">
        <v>25442.738000000001</v>
      </c>
      <c r="D59" s="88" t="s">
        <v>2032</v>
      </c>
      <c r="E59" s="75">
        <f t="shared" si="12"/>
        <v>-39722.058641730233</v>
      </c>
      <c r="F59" s="75">
        <f t="shared" si="13"/>
        <v>-39722</v>
      </c>
      <c r="G59" s="75">
        <f t="shared" si="14"/>
        <v>-2.4718779997783713E-2</v>
      </c>
      <c r="I59" s="75">
        <f t="shared" si="36"/>
        <v>-2.4718779997783713E-2</v>
      </c>
      <c r="O59" s="75">
        <f t="shared" ca="1" si="15"/>
        <v>-3.3733968085444085E-2</v>
      </c>
      <c r="P59" s="75">
        <f t="shared" si="16"/>
        <v>-2.6167129157455362E-2</v>
      </c>
      <c r="Q59" s="85">
        <f t="shared" si="30"/>
        <v>10424.238000000001</v>
      </c>
      <c r="S59" s="84">
        <v>0.1</v>
      </c>
      <c r="Z59" s="75">
        <f t="shared" si="17"/>
        <v>-39722</v>
      </c>
      <c r="AA59" s="75">
        <f t="shared" si="18"/>
        <v>-3.0440385144905484E-2</v>
      </c>
      <c r="AB59" s="75">
        <f t="shared" si="19"/>
        <v>-2.0445524010333595E-2</v>
      </c>
      <c r="AC59" s="75">
        <f t="shared" si="20"/>
        <v>1.448349159671649E-3</v>
      </c>
      <c r="AE59" s="75">
        <f t="shared" si="21"/>
        <v>3.2736765459570342E-6</v>
      </c>
      <c r="AF59" s="85">
        <f t="shared" si="31"/>
        <v>10424.238000000001</v>
      </c>
      <c r="AG59" s="84"/>
      <c r="AH59" s="75">
        <f t="shared" si="22"/>
        <v>-4.27325598745012E-3</v>
      </c>
      <c r="AI59" s="75">
        <f t="shared" si="23"/>
        <v>2.0759877576417951E-2</v>
      </c>
      <c r="AJ59" s="75">
        <f t="shared" si="24"/>
        <v>-0.10851499906813759</v>
      </c>
      <c r="AK59" s="75">
        <f t="shared" si="25"/>
        <v>7.2407912709885269E-4</v>
      </c>
      <c r="AL59" s="75">
        <f t="shared" si="26"/>
        <v>3.140853224129589</v>
      </c>
      <c r="AM59" s="75">
        <f t="shared" si="27"/>
        <v>2704.7879703377971</v>
      </c>
      <c r="AN59" s="75">
        <f t="shared" si="38"/>
        <v>-3.1488126097659217</v>
      </c>
      <c r="AO59" s="75">
        <f t="shared" si="38"/>
        <v>-3.2238577087577229</v>
      </c>
      <c r="AP59" s="75">
        <f t="shared" si="38"/>
        <v>-3.1471289466241306</v>
      </c>
      <c r="AQ59" s="75">
        <f t="shared" si="38"/>
        <v>-3.2255830229945048</v>
      </c>
      <c r="AR59" s="75">
        <f t="shared" si="38"/>
        <v>-3.1453670369100619</v>
      </c>
      <c r="AS59" s="75">
        <f t="shared" si="38"/>
        <v>-3.2273887879681995</v>
      </c>
      <c r="AT59" s="75">
        <f t="shared" si="38"/>
        <v>-3.1435229824842241</v>
      </c>
      <c r="AU59" s="75">
        <f t="shared" si="29"/>
        <v>-3.2292790428139519</v>
      </c>
      <c r="AW59" s="75">
        <v>-13000</v>
      </c>
      <c r="AX59" s="75">
        <f t="shared" si="0"/>
        <v>-2.4733554325756784E-2</v>
      </c>
      <c r="AY59" s="75">
        <f t="shared" si="1"/>
        <v>-1.7519274763902172E-2</v>
      </c>
      <c r="AZ59" s="75">
        <f t="shared" si="2"/>
        <v>-7.2142795618546128E-3</v>
      </c>
      <c r="BA59" s="75">
        <f t="shared" si="3"/>
        <v>4.8496592300074859E-2</v>
      </c>
      <c r="BB59" s="75">
        <f t="shared" si="9"/>
        <v>-0.3410621390189264</v>
      </c>
      <c r="BC59" s="75">
        <f t="shared" si="4"/>
        <v>-2.9030146360238507</v>
      </c>
      <c r="BD59" s="75">
        <f t="shared" si="5"/>
        <v>-8.3432012310527668</v>
      </c>
      <c r="BE59" s="75">
        <f t="shared" si="37"/>
        <v>-1.4141582281122451</v>
      </c>
      <c r="BF59" s="75">
        <f t="shared" si="37"/>
        <v>-1.4139512489609605</v>
      </c>
      <c r="BG59" s="75">
        <f t="shared" si="37"/>
        <v>-1.4126038307580233</v>
      </c>
      <c r="BH59" s="75">
        <f t="shared" si="37"/>
        <v>-1.4040960533032789</v>
      </c>
      <c r="BI59" s="75">
        <f t="shared" si="37"/>
        <v>-1.3580253159422293</v>
      </c>
      <c r="BJ59" s="75">
        <f t="shared" si="37"/>
        <v>-1.1955083146842984</v>
      </c>
      <c r="BK59" s="75">
        <f t="shared" si="37"/>
        <v>-0.8701719105898873</v>
      </c>
      <c r="BL59" s="75">
        <f t="shared" si="10"/>
        <v>-0.44693800800968037</v>
      </c>
    </row>
    <row r="60" spans="1:64" s="75" customFormat="1" ht="12.95" customHeight="1" x14ac:dyDescent="0.2">
      <c r="A60" s="81" t="s">
        <v>54</v>
      </c>
      <c r="B60" s="82" t="s">
        <v>2031</v>
      </c>
      <c r="C60" s="83">
        <v>25448.206999999999</v>
      </c>
      <c r="D60" s="83" t="s">
        <v>2110</v>
      </c>
      <c r="E60" s="75">
        <f t="shared" si="12"/>
        <v>-39709.084230263565</v>
      </c>
      <c r="F60" s="75">
        <f t="shared" si="13"/>
        <v>-39709</v>
      </c>
      <c r="G60" s="75">
        <f t="shared" si="14"/>
        <v>-3.5504909999872325E-2</v>
      </c>
      <c r="I60" s="75">
        <f t="shared" si="36"/>
        <v>-3.5504909999872325E-2</v>
      </c>
      <c r="O60" s="75">
        <f t="shared" ca="1" si="15"/>
        <v>-3.3724967930645347E-2</v>
      </c>
      <c r="P60" s="75">
        <f t="shared" si="16"/>
        <v>-2.6165843592275084E-2</v>
      </c>
      <c r="Q60" s="85">
        <f t="shared" si="30"/>
        <v>10429.706999999999</v>
      </c>
      <c r="S60" s="84">
        <v>0.1</v>
      </c>
      <c r="Z60" s="75">
        <f t="shared" si="17"/>
        <v>-39709</v>
      </c>
      <c r="AA60" s="75">
        <f t="shared" si="18"/>
        <v>-3.044008350467365E-2</v>
      </c>
      <c r="AB60" s="75">
        <f t="shared" si="19"/>
        <v>-3.1230670087473759E-2</v>
      </c>
      <c r="AC60" s="75">
        <f t="shared" si="20"/>
        <v>-9.3390664075972407E-3</v>
      </c>
      <c r="AE60" s="75">
        <f t="shared" si="21"/>
        <v>2.5652467426466495E-6</v>
      </c>
      <c r="AF60" s="85">
        <f t="shared" si="31"/>
        <v>10429.706999999999</v>
      </c>
      <c r="AG60" s="84"/>
      <c r="AH60" s="75">
        <f t="shared" si="22"/>
        <v>-4.2742399123985655E-3</v>
      </c>
      <c r="AI60" s="75">
        <f t="shared" si="23"/>
        <v>2.0759868554183547E-2</v>
      </c>
      <c r="AJ60" s="75">
        <f t="shared" si="24"/>
        <v>-0.1085274919294241</v>
      </c>
      <c r="AK60" s="75">
        <f t="shared" si="25"/>
        <v>7.1177293726915785E-4</v>
      </c>
      <c r="AL60" s="75">
        <f t="shared" si="26"/>
        <v>3.1408657912104214</v>
      </c>
      <c r="AM60" s="75">
        <f t="shared" si="27"/>
        <v>2751.5523828226719</v>
      </c>
      <c r="AN60" s="75">
        <f t="shared" si="38"/>
        <v>-3.1486899029798039</v>
      </c>
      <c r="AO60" s="75">
        <f t="shared" si="38"/>
        <v>-3.2225965386800728</v>
      </c>
      <c r="AP60" s="75">
        <f t="shared" si="38"/>
        <v>-3.147034573591549</v>
      </c>
      <c r="AQ60" s="75">
        <f t="shared" si="38"/>
        <v>-3.2242926393144535</v>
      </c>
      <c r="AR60" s="75">
        <f t="shared" si="38"/>
        <v>-3.1453024977695887</v>
      </c>
      <c r="AS60" s="75">
        <f t="shared" si="38"/>
        <v>-3.2260676320792756</v>
      </c>
      <c r="AT60" s="75">
        <f t="shared" si="38"/>
        <v>-3.1434898683057044</v>
      </c>
      <c r="AU60" s="75">
        <f t="shared" si="29"/>
        <v>-3.2279254602433189</v>
      </c>
      <c r="AW60" s="75">
        <v>-12000</v>
      </c>
      <c r="AX60" s="75">
        <f t="shared" si="0"/>
        <v>-2.3373817887388439E-2</v>
      </c>
      <c r="AY60" s="75">
        <f t="shared" si="1"/>
        <v>-1.6962394820524342E-2</v>
      </c>
      <c r="AZ60" s="75">
        <f t="shared" si="2"/>
        <v>-6.4114230668640988E-3</v>
      </c>
      <c r="BA60" s="75">
        <f t="shared" si="3"/>
        <v>5.7117746648673307E-2</v>
      </c>
      <c r="BB60" s="75">
        <f t="shared" si="9"/>
        <v>-0.37353941586199951</v>
      </c>
      <c r="BC60" s="75">
        <f t="shared" si="4"/>
        <v>-2.8682394738201795</v>
      </c>
      <c r="BD60" s="75">
        <f t="shared" si="5"/>
        <v>-7.2709262226888578</v>
      </c>
      <c r="BE60" s="75">
        <f t="shared" si="37"/>
        <v>-1.2801319048416895</v>
      </c>
      <c r="BF60" s="75">
        <f t="shared" si="37"/>
        <v>-1.2771210424931438</v>
      </c>
      <c r="BG60" s="75">
        <f t="shared" si="37"/>
        <v>-1.2666793902937923</v>
      </c>
      <c r="BH60" s="75">
        <f t="shared" si="37"/>
        <v>-1.2328837699948225</v>
      </c>
      <c r="BI60" s="75">
        <f t="shared" si="37"/>
        <v>-1.140726572255049</v>
      </c>
      <c r="BJ60" s="75">
        <f t="shared" si="37"/>
        <v>-0.95242857464745478</v>
      </c>
      <c r="BK60" s="75">
        <f t="shared" si="37"/>
        <v>-0.67197893904147465</v>
      </c>
      <c r="BL60" s="75">
        <f t="shared" si="10"/>
        <v>-0.34281627180714053</v>
      </c>
    </row>
    <row r="61" spans="1:64" s="75" customFormat="1" ht="12.95" customHeight="1" x14ac:dyDescent="0.2">
      <c r="A61" s="86" t="s">
        <v>2030</v>
      </c>
      <c r="B61" s="87" t="s">
        <v>2033</v>
      </c>
      <c r="C61" s="88">
        <v>25766.668000000001</v>
      </c>
      <c r="D61" s="88" t="s">
        <v>2034</v>
      </c>
      <c r="E61" s="75">
        <f t="shared" si="12"/>
        <v>-38953.581569797498</v>
      </c>
      <c r="F61" s="75">
        <f t="shared" si="13"/>
        <v>-38953.5</v>
      </c>
      <c r="G61" s="75">
        <f t="shared" si="14"/>
        <v>-3.4383464997517876E-2</v>
      </c>
      <c r="H61" s="75">
        <f>G61</f>
        <v>-3.4383464997517876E-2</v>
      </c>
      <c r="O61" s="75">
        <f t="shared" ca="1" si="15"/>
        <v>-3.3201920472918658E-2</v>
      </c>
      <c r="P61" s="75">
        <f t="shared" si="16"/>
        <v>-2.6086247210195226E-2</v>
      </c>
      <c r="Q61" s="85">
        <f t="shared" si="30"/>
        <v>10748.168000000001</v>
      </c>
      <c r="S61" s="84">
        <v>0.10009999999999999</v>
      </c>
      <c r="Z61" s="75">
        <f t="shared" si="17"/>
        <v>-38953.5</v>
      </c>
      <c r="AA61" s="75">
        <f t="shared" si="18"/>
        <v>-3.0412502037615783E-2</v>
      </c>
      <c r="AB61" s="75">
        <f t="shared" si="19"/>
        <v>-3.0057210170097319E-2</v>
      </c>
      <c r="AC61" s="75">
        <f t="shared" si="20"/>
        <v>-8.2972177873226506E-3</v>
      </c>
      <c r="AE61" s="75">
        <f t="shared" si="21"/>
        <v>1.5784315375743306E-6</v>
      </c>
      <c r="AF61" s="85">
        <f t="shared" si="31"/>
        <v>10748.168000000001</v>
      </c>
      <c r="AG61" s="84"/>
      <c r="AH61" s="75">
        <f t="shared" si="22"/>
        <v>-4.3262548274205581E-3</v>
      </c>
      <c r="AI61" s="75">
        <f t="shared" si="23"/>
        <v>2.0759611715538195E-2</v>
      </c>
      <c r="AJ61" s="75">
        <f t="shared" si="24"/>
        <v>-0.10918906575901252</v>
      </c>
      <c r="AK61" s="75">
        <f t="shared" si="25"/>
        <v>6.0060225739206249E-5</v>
      </c>
      <c r="AL61" s="75">
        <f t="shared" si="26"/>
        <v>3.1415313201047956</v>
      </c>
      <c r="AM61" s="75">
        <f t="shared" si="27"/>
        <v>32608.615007832705</v>
      </c>
      <c r="AN61" s="75">
        <f t="shared" ref="AN61:AT70" si="39">$AU61+$AB$7*SIN(AO61)</f>
        <v>-3.1421915301398968</v>
      </c>
      <c r="AO61" s="75">
        <f t="shared" si="39"/>
        <v>-3.1488125557677153</v>
      </c>
      <c r="AP61" s="75">
        <f t="shared" si="39"/>
        <v>-3.1420511036239596</v>
      </c>
      <c r="AQ61" s="75">
        <f t="shared" si="39"/>
        <v>-3.1489559630971318</v>
      </c>
      <c r="AR61" s="75">
        <f t="shared" si="39"/>
        <v>-3.1419046560901047</v>
      </c>
      <c r="AS61" s="75">
        <f t="shared" si="39"/>
        <v>-3.1491055194131059</v>
      </c>
      <c r="AT61" s="75">
        <f t="shared" si="39"/>
        <v>-3.1417519292195837</v>
      </c>
      <c r="AU61" s="75">
        <f t="shared" si="29"/>
        <v>-3.1492614885423</v>
      </c>
      <c r="AW61" s="75">
        <v>-11000</v>
      </c>
      <c r="AX61" s="75">
        <f t="shared" si="0"/>
        <v>-2.1589855631837497E-2</v>
      </c>
      <c r="AY61" s="75">
        <f t="shared" si="1"/>
        <v>-1.6388686587601009E-2</v>
      </c>
      <c r="AZ61" s="75">
        <f t="shared" si="2"/>
        <v>-5.2011690442364889E-3</v>
      </c>
      <c r="BA61" s="75">
        <f t="shared" si="3"/>
        <v>7.3198884865696034E-2</v>
      </c>
      <c r="BB61" s="75">
        <f t="shared" si="9"/>
        <v>-0.42432036049046162</v>
      </c>
      <c r="BC61" s="75">
        <f t="shared" si="4"/>
        <v>-2.8128499930742201</v>
      </c>
      <c r="BD61" s="75">
        <f t="shared" si="5"/>
        <v>-6.0288966268880513</v>
      </c>
      <c r="BE61" s="75">
        <f t="shared" si="37"/>
        <v>-1.106295855091926</v>
      </c>
      <c r="BF61" s="75">
        <f t="shared" si="37"/>
        <v>-1.0886337439764329</v>
      </c>
      <c r="BG61" s="75">
        <f t="shared" si="37"/>
        <v>-1.0510751164817806</v>
      </c>
      <c r="BH61" s="75">
        <f t="shared" si="37"/>
        <v>-0.97839595208090357</v>
      </c>
      <c r="BI61" s="75">
        <f t="shared" si="37"/>
        <v>-0.85623820444320753</v>
      </c>
      <c r="BJ61" s="75">
        <f t="shared" si="37"/>
        <v>-0.68237168836010786</v>
      </c>
      <c r="BK61" s="75">
        <f t="shared" si="37"/>
        <v>-0.47022062726982256</v>
      </c>
      <c r="BL61" s="75">
        <f t="shared" si="10"/>
        <v>-0.23869453560460058</v>
      </c>
    </row>
    <row r="62" spans="1:64" s="75" customFormat="1" ht="12.95" customHeight="1" x14ac:dyDescent="0.2">
      <c r="A62" s="81" t="s">
        <v>2175</v>
      </c>
      <c r="B62" s="82" t="s">
        <v>2031</v>
      </c>
      <c r="C62" s="83">
        <v>25999.989000000001</v>
      </c>
      <c r="D62" s="83" t="s">
        <v>2110</v>
      </c>
      <c r="E62" s="75">
        <f t="shared" si="12"/>
        <v>-38400.061244725985</v>
      </c>
      <c r="F62" s="75">
        <f t="shared" si="13"/>
        <v>-38400</v>
      </c>
      <c r="G62" s="75">
        <f t="shared" si="14"/>
        <v>-2.5815999997576E-2</v>
      </c>
      <c r="I62" s="75">
        <f>G62</f>
        <v>-2.5815999997576E-2</v>
      </c>
      <c r="O62" s="75">
        <f t="shared" ca="1" si="15"/>
        <v>-3.2818721574372371E-2</v>
      </c>
      <c r="P62" s="75">
        <f t="shared" si="16"/>
        <v>-2.6021836406882985E-2</v>
      </c>
      <c r="Q62" s="85">
        <f t="shared" si="30"/>
        <v>10981.489000000001</v>
      </c>
      <c r="S62" s="84">
        <v>0.1</v>
      </c>
      <c r="Z62" s="75">
        <f t="shared" si="17"/>
        <v>-38400</v>
      </c>
      <c r="AA62" s="75">
        <f t="shared" si="18"/>
        <v>-3.0384550400465019E-2</v>
      </c>
      <c r="AB62" s="75">
        <f t="shared" si="19"/>
        <v>-2.1453286003993967E-2</v>
      </c>
      <c r="AC62" s="75">
        <f t="shared" si="20"/>
        <v>2.0583640930698505E-4</v>
      </c>
      <c r="AE62" s="75">
        <f t="shared" si="21"/>
        <v>2.0871652783737412E-6</v>
      </c>
      <c r="AF62" s="85">
        <f t="shared" si="31"/>
        <v>10981.489000000001</v>
      </c>
      <c r="AG62" s="84"/>
      <c r="AH62" s="75">
        <f t="shared" si="22"/>
        <v>-4.3627139935820351E-3</v>
      </c>
      <c r="AI62" s="75">
        <f t="shared" si="23"/>
        <v>2.075969080203921E-2</v>
      </c>
      <c r="AJ62" s="75">
        <f t="shared" si="24"/>
        <v>-0.1096541460583579</v>
      </c>
      <c r="AK62" s="75">
        <f t="shared" si="25"/>
        <v>-3.9811633525345505E-4</v>
      </c>
      <c r="AL62" s="75">
        <f t="shared" si="26"/>
        <v>-3.1411860972934691</v>
      </c>
      <c r="AM62" s="75">
        <f t="shared" si="27"/>
        <v>-4919.3678477886251</v>
      </c>
      <c r="AN62" s="75">
        <f t="shared" si="39"/>
        <v>-3.1376229342270365</v>
      </c>
      <c r="AO62" s="75">
        <f t="shared" si="39"/>
        <v>-3.0946075069180141</v>
      </c>
      <c r="AP62" s="75">
        <f t="shared" si="39"/>
        <v>-3.1385521295454253</v>
      </c>
      <c r="AQ62" s="75">
        <f t="shared" si="39"/>
        <v>-3.0936575432163389</v>
      </c>
      <c r="AR62" s="75">
        <f t="shared" si="39"/>
        <v>-3.1395222354053853</v>
      </c>
      <c r="AS62" s="75">
        <f t="shared" si="39"/>
        <v>-3.0926657083763414</v>
      </c>
      <c r="AT62" s="75">
        <f t="shared" si="39"/>
        <v>-3.1405350981359645</v>
      </c>
      <c r="AU62" s="75">
        <f t="shared" si="29"/>
        <v>-3.0916301075541939</v>
      </c>
      <c r="AW62" s="75">
        <v>-10000</v>
      </c>
      <c r="AX62" s="75">
        <f t="shared" si="0"/>
        <v>-1.8608373674347554E-2</v>
      </c>
      <c r="AY62" s="75">
        <f t="shared" si="1"/>
        <v>-1.5798150065132174E-2</v>
      </c>
      <c r="AZ62" s="75">
        <f t="shared" si="2"/>
        <v>-2.8102236092153814E-3</v>
      </c>
      <c r="BA62" s="75">
        <f t="shared" si="3"/>
        <v>0.12614410425552447</v>
      </c>
      <c r="BB62" s="75">
        <f t="shared" si="9"/>
        <v>-0.54607347883794766</v>
      </c>
      <c r="BC62" s="75">
        <f t="shared" si="4"/>
        <v>-2.6733912053366873</v>
      </c>
      <c r="BD62" s="75">
        <f t="shared" si="5"/>
        <v>-4.1933453865049932</v>
      </c>
      <c r="BE62" s="75">
        <f t="shared" si="37"/>
        <v>-0.81128152380293617</v>
      </c>
      <c r="BF62" s="75">
        <f t="shared" si="37"/>
        <v>-0.76294728953041147</v>
      </c>
      <c r="BG62" s="75">
        <f t="shared" si="37"/>
        <v>-0.69670735460670963</v>
      </c>
      <c r="BH62" s="75">
        <f t="shared" si="37"/>
        <v>-0.61144547675347516</v>
      </c>
      <c r="BI62" s="75">
        <f t="shared" si="37"/>
        <v>-0.50863127029305299</v>
      </c>
      <c r="BJ62" s="75">
        <f t="shared" si="37"/>
        <v>-0.39194690235445601</v>
      </c>
      <c r="BK62" s="75">
        <f t="shared" si="37"/>
        <v>-0.26595453023115023</v>
      </c>
      <c r="BL62" s="75">
        <f t="shared" si="10"/>
        <v>-0.13457279940206068</v>
      </c>
    </row>
    <row r="63" spans="1:64" s="75" customFormat="1" ht="12.95" customHeight="1" x14ac:dyDescent="0.2">
      <c r="A63" s="81" t="s">
        <v>71</v>
      </c>
      <c r="B63" s="82" t="s">
        <v>2031</v>
      </c>
      <c r="C63" s="83">
        <v>26141.196</v>
      </c>
      <c r="D63" s="83" t="s">
        <v>2110</v>
      </c>
      <c r="E63" s="75">
        <f t="shared" si="12"/>
        <v>-38065.068061333259</v>
      </c>
      <c r="F63" s="75">
        <f t="shared" si="13"/>
        <v>-38065</v>
      </c>
      <c r="G63" s="75">
        <f t="shared" si="14"/>
        <v>-2.8689349997875979E-2</v>
      </c>
      <c r="I63" s="75">
        <f>G63</f>
        <v>-2.8689349997875979E-2</v>
      </c>
      <c r="O63" s="75">
        <f t="shared" ca="1" si="15"/>
        <v>-3.2586794508404876E-2</v>
      </c>
      <c r="P63" s="75">
        <f t="shared" si="16"/>
        <v>-2.5980348002695844E-2</v>
      </c>
      <c r="Q63" s="85">
        <f t="shared" si="30"/>
        <v>11122.696</v>
      </c>
      <c r="S63" s="84">
        <v>0.1</v>
      </c>
      <c r="Z63" s="75">
        <f t="shared" si="17"/>
        <v>-38065</v>
      </c>
      <c r="AA63" s="75">
        <f t="shared" si="18"/>
        <v>-3.0366898820241014E-2</v>
      </c>
      <c r="AB63" s="75">
        <f t="shared" si="19"/>
        <v>-2.4302799180330809E-2</v>
      </c>
      <c r="AC63" s="75">
        <f t="shared" si="20"/>
        <v>-2.7090019951801353E-3</v>
      </c>
      <c r="AE63" s="75">
        <f t="shared" si="21"/>
        <v>2.8141700514183146E-7</v>
      </c>
      <c r="AF63" s="85">
        <f t="shared" si="31"/>
        <v>11122.696</v>
      </c>
      <c r="AG63" s="84"/>
      <c r="AH63" s="75">
        <f t="shared" si="22"/>
        <v>-4.3865508175451699E-3</v>
      </c>
      <c r="AI63" s="75">
        <f t="shared" si="23"/>
        <v>2.075985884794207E-2</v>
      </c>
      <c r="AJ63" s="75">
        <f t="shared" si="24"/>
        <v>-0.10995883140644834</v>
      </c>
      <c r="AK63" s="75">
        <f t="shared" si="25"/>
        <v>-6.982916525235445E-4</v>
      </c>
      <c r="AL63" s="75">
        <f t="shared" si="26"/>
        <v>-3.1408795582980291</v>
      </c>
      <c r="AM63" s="75">
        <f t="shared" si="27"/>
        <v>-2804.6741274949386</v>
      </c>
      <c r="AN63" s="75">
        <f t="shared" si="39"/>
        <v>-3.1346298280854348</v>
      </c>
      <c r="AO63" s="75">
        <f t="shared" si="39"/>
        <v>-3.0619770249703424</v>
      </c>
      <c r="AP63" s="75">
        <f t="shared" si="39"/>
        <v>-3.1362541034968174</v>
      </c>
      <c r="AQ63" s="75">
        <f t="shared" si="39"/>
        <v>-3.0603129332494596</v>
      </c>
      <c r="AR63" s="75">
        <f t="shared" si="39"/>
        <v>-3.1379534908011295</v>
      </c>
      <c r="AS63" s="75">
        <f t="shared" si="39"/>
        <v>-3.0585716468213677</v>
      </c>
      <c r="AT63" s="75">
        <f t="shared" si="39"/>
        <v>-3.1397316989506376</v>
      </c>
      <c r="AU63" s="75">
        <f t="shared" si="29"/>
        <v>-3.0567493259263432</v>
      </c>
      <c r="AW63" s="75">
        <v>-9000</v>
      </c>
      <c r="AX63" s="75">
        <f t="shared" si="0"/>
        <v>-1.2739215663518794E-2</v>
      </c>
      <c r="AY63" s="75">
        <f t="shared" si="1"/>
        <v>-1.5190785253117839E-2</v>
      </c>
      <c r="AZ63" s="75">
        <f t="shared" si="2"/>
        <v>2.4515695895990447E-3</v>
      </c>
      <c r="BA63" s="75">
        <f t="shared" si="3"/>
        <v>0.91007193953432053</v>
      </c>
      <c r="BB63" s="75">
        <f t="shared" si="9"/>
        <v>-0.99984680100576362</v>
      </c>
      <c r="BC63" s="75">
        <f t="shared" si="4"/>
        <v>-1.662760410430635</v>
      </c>
      <c r="BD63" s="75">
        <f t="shared" si="5"/>
        <v>-1.0964678718269891</v>
      </c>
      <c r="BE63" s="75">
        <f t="shared" si="37"/>
        <v>-0.22365090137146881</v>
      </c>
      <c r="BF63" s="75">
        <f t="shared" si="37"/>
        <v>-0.19859854632433627</v>
      </c>
      <c r="BG63" s="75">
        <f t="shared" si="37"/>
        <v>-0.17256738127950283</v>
      </c>
      <c r="BH63" s="75">
        <f t="shared" si="37"/>
        <v>-0.14564349561185608</v>
      </c>
      <c r="BI63" s="75">
        <f t="shared" si="37"/>
        <v>-0.11790748352370675</v>
      </c>
      <c r="BJ63" s="75">
        <f t="shared" si="37"/>
        <v>-8.9429627799262029E-2</v>
      </c>
      <c r="BK63" s="75">
        <f t="shared" si="37"/>
        <v>-6.0265366070499933E-2</v>
      </c>
      <c r="BL63" s="75">
        <f t="shared" si="10"/>
        <v>-3.0451063199520803E-2</v>
      </c>
    </row>
    <row r="64" spans="1:64" s="75" customFormat="1" ht="12.95" customHeight="1" x14ac:dyDescent="0.2">
      <c r="A64" s="81" t="s">
        <v>71</v>
      </c>
      <c r="B64" s="82" t="s">
        <v>2033</v>
      </c>
      <c r="C64" s="83">
        <v>26141.401999999998</v>
      </c>
      <c r="D64" s="83" t="s">
        <v>2110</v>
      </c>
      <c r="E64" s="75">
        <f t="shared" si="12"/>
        <v>-38064.579356128997</v>
      </c>
      <c r="F64" s="75">
        <f t="shared" si="13"/>
        <v>-38064.5</v>
      </c>
      <c r="G64" s="75">
        <f t="shared" si="14"/>
        <v>-3.3450355000240961E-2</v>
      </c>
      <c r="I64" s="75">
        <f>G64</f>
        <v>-3.3450355000240961E-2</v>
      </c>
      <c r="O64" s="75">
        <f t="shared" ca="1" si="15"/>
        <v>-3.2586448348604927E-2</v>
      </c>
      <c r="P64" s="75">
        <f t="shared" si="16"/>
        <v>-2.5980284668231733E-2</v>
      </c>
      <c r="Q64" s="85">
        <f t="shared" si="30"/>
        <v>11122.901999999998</v>
      </c>
      <c r="S64" s="84">
        <v>0.1</v>
      </c>
      <c r="Z64" s="75">
        <f t="shared" si="17"/>
        <v>-38064.5</v>
      </c>
      <c r="AA64" s="75">
        <f t="shared" si="18"/>
        <v>-3.0366872789045481E-2</v>
      </c>
      <c r="AB64" s="75">
        <f t="shared" si="19"/>
        <v>-2.9063766879427213E-2</v>
      </c>
      <c r="AC64" s="75">
        <f t="shared" si="20"/>
        <v>-7.4700703320092279E-3</v>
      </c>
      <c r="AE64" s="75">
        <f t="shared" si="21"/>
        <v>9.5078625467589647E-7</v>
      </c>
      <c r="AF64" s="85">
        <f t="shared" si="31"/>
        <v>11122.901999999998</v>
      </c>
      <c r="AG64" s="84"/>
      <c r="AH64" s="75">
        <f t="shared" si="22"/>
        <v>-4.3865881208137482E-3</v>
      </c>
      <c r="AI64" s="75">
        <f t="shared" si="23"/>
        <v>2.0759859183314466E-2</v>
      </c>
      <c r="AJ64" s="75">
        <f t="shared" si="24"/>
        <v>-0.10995930860890796</v>
      </c>
      <c r="AK64" s="75">
        <f t="shared" si="25"/>
        <v>-6.9876179924249228E-4</v>
      </c>
      <c r="AL64" s="75">
        <f t="shared" si="26"/>
        <v>-3.1408790781842151</v>
      </c>
      <c r="AM64" s="75">
        <f t="shared" si="27"/>
        <v>-2802.7870628672081</v>
      </c>
      <c r="AN64" s="75">
        <f t="shared" si="39"/>
        <v>-3.134625140181877</v>
      </c>
      <c r="AO64" s="75">
        <f t="shared" si="39"/>
        <v>-3.0619284938896301</v>
      </c>
      <c r="AP64" s="75">
        <f t="shared" si="39"/>
        <v>-3.1362504988275668</v>
      </c>
      <c r="AQ64" s="75">
        <f t="shared" si="39"/>
        <v>-3.0602632857882295</v>
      </c>
      <c r="AR64" s="75">
        <f t="shared" si="39"/>
        <v>-3.1379510262144072</v>
      </c>
      <c r="AS64" s="75">
        <f t="shared" si="39"/>
        <v>-3.0585208239588129</v>
      </c>
      <c r="AT64" s="75">
        <f t="shared" si="39"/>
        <v>-3.1397304346975452</v>
      </c>
      <c r="AU64" s="75">
        <f t="shared" si="29"/>
        <v>-3.0566972650582418</v>
      </c>
      <c r="AW64" s="75">
        <v>-8000</v>
      </c>
      <c r="AX64" s="75">
        <f t="shared" si="0"/>
        <v>-6.8888149575247401E-3</v>
      </c>
      <c r="AY64" s="75">
        <f t="shared" si="1"/>
        <v>-1.4566592151558E-2</v>
      </c>
      <c r="AZ64" s="75">
        <f t="shared" si="2"/>
        <v>7.6777771940332602E-3</v>
      </c>
      <c r="BA64" s="75">
        <f t="shared" si="3"/>
        <v>0.28293245042535919</v>
      </c>
      <c r="BB64" s="75">
        <f t="shared" si="9"/>
        <v>0.59693853200125258</v>
      </c>
      <c r="BC64" s="75">
        <f t="shared" si="4"/>
        <v>2.3924443781873697</v>
      </c>
      <c r="BD64" s="75">
        <f t="shared" si="5"/>
        <v>2.5436567028799613</v>
      </c>
      <c r="BE64" s="75">
        <f t="shared" si="37"/>
        <v>0.50968514375816465</v>
      </c>
      <c r="BF64" s="75">
        <f t="shared" si="37"/>
        <v>0.46146221132559523</v>
      </c>
      <c r="BG64" s="75">
        <f t="shared" si="37"/>
        <v>0.40717035089535014</v>
      </c>
      <c r="BH64" s="75">
        <f t="shared" si="37"/>
        <v>0.34752283177280707</v>
      </c>
      <c r="BI64" s="75">
        <f t="shared" si="37"/>
        <v>0.28343761152916624</v>
      </c>
      <c r="BJ64" s="75">
        <f t="shared" si="37"/>
        <v>0.21588701428298376</v>
      </c>
      <c r="BK64" s="75">
        <f t="shared" si="37"/>
        <v>0.1457467330515993</v>
      </c>
      <c r="BL64" s="75">
        <f t="shared" si="10"/>
        <v>7.3670673003019105E-2</v>
      </c>
    </row>
    <row r="65" spans="1:64" s="75" customFormat="1" ht="12.95" customHeight="1" x14ac:dyDescent="0.2">
      <c r="A65" s="81" t="s">
        <v>2175</v>
      </c>
      <c r="B65" s="82" t="s">
        <v>2031</v>
      </c>
      <c r="C65" s="83">
        <v>26699.719000000001</v>
      </c>
      <c r="D65" s="83" t="s">
        <v>2110</v>
      </c>
      <c r="E65" s="75">
        <f t="shared" si="12"/>
        <v>-36740.053028310424</v>
      </c>
      <c r="F65" s="75">
        <f t="shared" si="13"/>
        <v>-36740</v>
      </c>
      <c r="G65" s="75">
        <f t="shared" si="14"/>
        <v>-2.2352599997248035E-2</v>
      </c>
      <c r="I65" s="75">
        <f>G65</f>
        <v>-2.2352599997248035E-2</v>
      </c>
      <c r="O65" s="75">
        <f t="shared" ca="1" si="15"/>
        <v>-3.1669471038533452E-2</v>
      </c>
      <c r="P65" s="75">
        <f t="shared" si="16"/>
        <v>-2.5797745164259332E-2</v>
      </c>
      <c r="Q65" s="85">
        <f t="shared" si="30"/>
        <v>11681.219000000001</v>
      </c>
      <c r="S65" s="84">
        <v>0.1</v>
      </c>
      <c r="Z65" s="75">
        <f t="shared" si="17"/>
        <v>-36740</v>
      </c>
      <c r="AA65" s="75">
        <f t="shared" si="18"/>
        <v>-3.0314196744768492E-2</v>
      </c>
      <c r="AB65" s="75">
        <f t="shared" si="19"/>
        <v>-1.7836148416738876E-2</v>
      </c>
      <c r="AC65" s="75">
        <f t="shared" si="20"/>
        <v>3.4451451670112973E-3</v>
      </c>
      <c r="AE65" s="75">
        <f t="shared" si="21"/>
        <v>6.3387022770128314E-6</v>
      </c>
      <c r="AF65" s="85">
        <f t="shared" si="31"/>
        <v>11681.219000000001</v>
      </c>
      <c r="AG65" s="84"/>
      <c r="AH65" s="75">
        <f t="shared" si="22"/>
        <v>-4.5164515805091576E-3</v>
      </c>
      <c r="AI65" s="75">
        <f t="shared" si="23"/>
        <v>2.0762413047917705E-2</v>
      </c>
      <c r="AJ65" s="75">
        <f t="shared" si="24"/>
        <v>-0.11162813497769805</v>
      </c>
      <c r="AK65" s="75">
        <f t="shared" si="25"/>
        <v>-2.3430652994054263E-3</v>
      </c>
      <c r="AL65" s="75">
        <f t="shared" si="26"/>
        <v>-3.1391999137081599</v>
      </c>
      <c r="AM65" s="75">
        <f t="shared" si="27"/>
        <v>-835.86145788397619</v>
      </c>
      <c r="AN65" s="75">
        <f t="shared" si="39"/>
        <v>-3.1182303522984243</v>
      </c>
      <c r="AO65" s="75">
        <f t="shared" si="39"/>
        <v>-2.9364871575392919</v>
      </c>
      <c r="AP65" s="75">
        <f t="shared" si="39"/>
        <v>-3.1235173208458216</v>
      </c>
      <c r="AQ65" s="75">
        <f t="shared" si="39"/>
        <v>-2.9309693223074254</v>
      </c>
      <c r="AR65" s="75">
        <f t="shared" si="39"/>
        <v>-3.1291527959674852</v>
      </c>
      <c r="AS65" s="75">
        <f t="shared" si="39"/>
        <v>-2.9250805819730537</v>
      </c>
      <c r="AT65" s="75">
        <f t="shared" si="39"/>
        <v>-3.1351666524917281</v>
      </c>
      <c r="AU65" s="75">
        <f t="shared" si="29"/>
        <v>-2.9187880254579777</v>
      </c>
      <c r="AW65" s="75">
        <v>-7000</v>
      </c>
      <c r="AX65" s="75">
        <f t="shared" si="0"/>
        <v>-4.8995104126731345E-3</v>
      </c>
      <c r="AY65" s="75">
        <f t="shared" si="1"/>
        <v>-1.3925570760452657E-2</v>
      </c>
      <c r="AZ65" s="75">
        <f t="shared" si="2"/>
        <v>9.0260603477795229E-3</v>
      </c>
      <c r="BA65" s="75">
        <f t="shared" si="3"/>
        <v>9.3947522442416886E-2</v>
      </c>
      <c r="BB65" s="75">
        <f t="shared" si="9"/>
        <v>0.27597694534050693</v>
      </c>
      <c r="BC65" s="75">
        <f t="shared" si="4"/>
        <v>2.7525181457344381</v>
      </c>
      <c r="BD65" s="75">
        <f t="shared" si="5"/>
        <v>5.0753936498769416</v>
      </c>
      <c r="BE65" s="75">
        <f t="shared" si="37"/>
        <v>0.95871197136068975</v>
      </c>
      <c r="BF65" s="75">
        <f t="shared" si="37"/>
        <v>0.92309832904579148</v>
      </c>
      <c r="BG65" s="75">
        <f t="shared" si="37"/>
        <v>0.86501684113983379</v>
      </c>
      <c r="BH65" s="75">
        <f t="shared" si="37"/>
        <v>0.77791184439030814</v>
      </c>
      <c r="BI65" s="75">
        <f t="shared" si="37"/>
        <v>0.65965186603188952</v>
      </c>
      <c r="BJ65" s="75">
        <f t="shared" si="37"/>
        <v>0.514471391809044</v>
      </c>
      <c r="BK65" s="75">
        <f t="shared" si="37"/>
        <v>0.3509781370900702</v>
      </c>
      <c r="BL65" s="75">
        <f t="shared" si="10"/>
        <v>0.177792409205559</v>
      </c>
    </row>
    <row r="66" spans="1:64" s="75" customFormat="1" ht="12.95" customHeight="1" x14ac:dyDescent="0.2">
      <c r="A66" s="86" t="s">
        <v>2030</v>
      </c>
      <c r="B66" s="87" t="s">
        <v>2031</v>
      </c>
      <c r="C66" s="88">
        <v>26894.449000000001</v>
      </c>
      <c r="D66" s="88" t="s">
        <v>2035</v>
      </c>
      <c r="E66" s="75">
        <f t="shared" si="12"/>
        <v>-36278.084268956678</v>
      </c>
      <c r="F66" s="75">
        <f t="shared" si="13"/>
        <v>-36278</v>
      </c>
      <c r="G66" s="75">
        <f t="shared" si="14"/>
        <v>-3.5521220001101028E-2</v>
      </c>
      <c r="J66" s="75">
        <f>G66</f>
        <v>-3.5521220001101028E-2</v>
      </c>
      <c r="O66" s="75">
        <f t="shared" ca="1" si="15"/>
        <v>-3.1349619383378283E-2</v>
      </c>
      <c r="P66" s="75">
        <f t="shared" si="16"/>
        <v>-2.5727128676927238E-2</v>
      </c>
      <c r="Q66" s="85">
        <f t="shared" si="30"/>
        <v>11875.949000000001</v>
      </c>
      <c r="S66" s="84">
        <v>1</v>
      </c>
      <c r="Z66" s="75">
        <f t="shared" si="17"/>
        <v>-36278</v>
      </c>
      <c r="AA66" s="75">
        <f t="shared" si="18"/>
        <v>-3.0309155624873817E-2</v>
      </c>
      <c r="AB66" s="75">
        <f t="shared" si="19"/>
        <v>-3.093919305315445E-2</v>
      </c>
      <c r="AC66" s="75">
        <f t="shared" si="20"/>
        <v>-9.7940913241737898E-3</v>
      </c>
      <c r="AE66" s="75">
        <f t="shared" si="21"/>
        <v>2.7165615061936751E-5</v>
      </c>
      <c r="AF66" s="85">
        <f t="shared" si="31"/>
        <v>11875.949000000001</v>
      </c>
      <c r="AG66" s="84"/>
      <c r="AH66" s="75">
        <f t="shared" si="22"/>
        <v>-4.5820269479465775E-3</v>
      </c>
      <c r="AI66" s="75">
        <f t="shared" si="23"/>
        <v>2.0764771128332526E-2</v>
      </c>
      <c r="AJ66" s="75">
        <f t="shared" si="24"/>
        <v>-0.11247676174006875</v>
      </c>
      <c r="AK66" s="75">
        <f t="shared" si="25"/>
        <v>-3.1793381995500998E-3</v>
      </c>
      <c r="AL66" s="75">
        <f t="shared" si="26"/>
        <v>-3.1383459086460914</v>
      </c>
      <c r="AM66" s="75">
        <f t="shared" si="27"/>
        <v>-616.00103420107712</v>
      </c>
      <c r="AN66" s="75">
        <f t="shared" si="39"/>
        <v>-3.1098931936026313</v>
      </c>
      <c r="AO66" s="75">
        <f t="shared" si="39"/>
        <v>-2.8948149267061831</v>
      </c>
      <c r="AP66" s="75">
        <f t="shared" si="39"/>
        <v>-3.1169474422486512</v>
      </c>
      <c r="AQ66" s="75">
        <f t="shared" si="39"/>
        <v>-2.8873790368919012</v>
      </c>
      <c r="AR66" s="75">
        <f t="shared" si="39"/>
        <v>-3.1245426394680216</v>
      </c>
      <c r="AS66" s="75">
        <f t="shared" si="39"/>
        <v>-2.8793568252386597</v>
      </c>
      <c r="AT66" s="75">
        <f t="shared" si="39"/>
        <v>-3.1327356299312101</v>
      </c>
      <c r="AU66" s="75">
        <f t="shared" si="29"/>
        <v>-2.8706837833324044</v>
      </c>
      <c r="AW66" s="75">
        <v>-6000</v>
      </c>
      <c r="AX66" s="75">
        <f t="shared" ref="AX66:AX95" si="40">AB$3+AB$4*AW66+AB$5*AW66^2+AZ66</f>
        <v>-4.2385651948835187E-3</v>
      </c>
      <c r="AY66" s="75">
        <f t="shared" ref="AY66:AY95" si="41">AB$3+AB$4*AW66+AB$5*AW66^2</f>
        <v>-1.3267721079801814E-2</v>
      </c>
      <c r="AZ66" s="75">
        <f t="shared" ref="AZ66:AZ95" si="42">$AB$6*($AB$11/BA66*BB66+$AB$12)</f>
        <v>9.0291558849182954E-3</v>
      </c>
      <c r="BA66" s="75">
        <f t="shared" ref="BA66:BA95" si="43">1+$AB$7*COS(BC66)</f>
        <v>6.4952094345994804E-2</v>
      </c>
      <c r="BB66" s="75">
        <f t="shared" si="9"/>
        <v>0.19092442893687339</v>
      </c>
      <c r="BC66" s="75">
        <f t="shared" ref="BC66:BC95" si="44">2*ATAN(BD66)</f>
        <v>2.8400203055870521</v>
      </c>
      <c r="BD66" s="75">
        <f t="shared" ref="BD66:BD95" si="45">SQRT((1+$AB$7)/(1-$AB$7))*TAN(BE66/2)</f>
        <v>6.5815693680431853</v>
      </c>
      <c r="BE66" s="75">
        <f t="shared" ref="BE66:BK81" si="46">$BL66+$AB$7*SIN(BF66)</f>
        <v>1.1861885069185132</v>
      </c>
      <c r="BF66" s="75">
        <f t="shared" si="46"/>
        <v>1.176962562182692</v>
      </c>
      <c r="BG66" s="75">
        <f t="shared" si="46"/>
        <v>1.1530933884481009</v>
      </c>
      <c r="BH66" s="75">
        <f t="shared" si="46"/>
        <v>1.0965737277280065</v>
      </c>
      <c r="BI66" s="75">
        <f t="shared" si="46"/>
        <v>0.98257712404854003</v>
      </c>
      <c r="BJ66" s="75">
        <f t="shared" si="46"/>
        <v>0.79736363784006736</v>
      </c>
      <c r="BK66" s="75">
        <f t="shared" si="46"/>
        <v>0.55433367213371976</v>
      </c>
      <c r="BL66" s="75">
        <f t="shared" si="10"/>
        <v>0.28191414540809889</v>
      </c>
    </row>
    <row r="67" spans="1:64" s="75" customFormat="1" ht="12.95" customHeight="1" x14ac:dyDescent="0.2">
      <c r="A67" s="81" t="s">
        <v>85</v>
      </c>
      <c r="B67" s="82" t="s">
        <v>2031</v>
      </c>
      <c r="C67" s="83">
        <v>27563.397000000001</v>
      </c>
      <c r="D67" s="83" t="s">
        <v>2110</v>
      </c>
      <c r="E67" s="75">
        <f t="shared" si="12"/>
        <v>-34691.101895248597</v>
      </c>
      <c r="F67" s="75">
        <f t="shared" si="13"/>
        <v>-34691</v>
      </c>
      <c r="G67" s="75">
        <f t="shared" si="14"/>
        <v>-4.2951089995767688E-2</v>
      </c>
      <c r="I67" s="75">
        <f t="shared" ref="I67:I77" si="47">G67</f>
        <v>-4.2951089995767688E-2</v>
      </c>
      <c r="O67" s="75">
        <f t="shared" ca="1" si="15"/>
        <v>-3.0250908178332279E-2</v>
      </c>
      <c r="P67" s="75">
        <f t="shared" si="16"/>
        <v>-2.5457195652806616E-2</v>
      </c>
      <c r="Q67" s="85">
        <f t="shared" si="30"/>
        <v>12544.897000000001</v>
      </c>
      <c r="S67" s="84">
        <v>0.1</v>
      </c>
      <c r="Z67" s="75">
        <f t="shared" si="17"/>
        <v>-34691</v>
      </c>
      <c r="AA67" s="75">
        <f t="shared" si="18"/>
        <v>-3.037240216815042E-2</v>
      </c>
      <c r="AB67" s="75">
        <f t="shared" si="19"/>
        <v>-3.8035883480423888E-2</v>
      </c>
      <c r="AC67" s="75">
        <f t="shared" si="20"/>
        <v>-1.7493894342961072E-2</v>
      </c>
      <c r="AE67" s="75">
        <f t="shared" si="21"/>
        <v>1.5822338746464685E-5</v>
      </c>
      <c r="AF67" s="85">
        <f t="shared" si="31"/>
        <v>12544.897000000001</v>
      </c>
      <c r="AG67" s="84"/>
      <c r="AH67" s="75">
        <f t="shared" si="22"/>
        <v>-4.9152065153438042E-3</v>
      </c>
      <c r="AI67" s="75">
        <f t="shared" si="23"/>
        <v>2.078830442558266E-2</v>
      </c>
      <c r="AJ67" s="75">
        <f t="shared" si="24"/>
        <v>-0.11685639041906563</v>
      </c>
      <c r="AK67" s="75">
        <f t="shared" si="25"/>
        <v>-7.4964594982432362E-3</v>
      </c>
      <c r="AL67" s="75">
        <f t="shared" si="26"/>
        <v>-3.1339371965669041</v>
      </c>
      <c r="AM67" s="75">
        <f t="shared" si="27"/>
        <v>-261.25027236653523</v>
      </c>
      <c r="AN67" s="75">
        <f t="shared" si="39"/>
        <v>-3.066877133747993</v>
      </c>
      <c r="AO67" s="75">
        <f t="shared" si="39"/>
        <v>-2.763555583464862</v>
      </c>
      <c r="AP67" s="75">
        <f t="shared" si="39"/>
        <v>-3.082212790496373</v>
      </c>
      <c r="AQ67" s="75">
        <f t="shared" si="39"/>
        <v>-2.7466474399404364</v>
      </c>
      <c r="AR67" s="75">
        <f t="shared" si="39"/>
        <v>-3.0995018436510757</v>
      </c>
      <c r="AS67" s="75">
        <f t="shared" si="39"/>
        <v>-2.7274412764787526</v>
      </c>
      <c r="AT67" s="75">
        <f t="shared" si="39"/>
        <v>-3.119125709292883</v>
      </c>
      <c r="AU67" s="75">
        <f t="shared" si="29"/>
        <v>-2.7054425879789736</v>
      </c>
      <c r="AW67" s="75">
        <v>-5000</v>
      </c>
      <c r="AX67" s="75">
        <f t="shared" si="40"/>
        <v>-3.8234851584500237E-3</v>
      </c>
      <c r="AY67" s="75">
        <f t="shared" si="41"/>
        <v>-1.2593043109605469E-2</v>
      </c>
      <c r="AZ67" s="75">
        <f t="shared" si="42"/>
        <v>8.7695579511554451E-3</v>
      </c>
      <c r="BA67" s="75">
        <f t="shared" si="43"/>
        <v>5.3028650346936601E-2</v>
      </c>
      <c r="BB67" s="75">
        <f t="shared" ref="BB67:BB95" si="48">SIN(BC67+RADIANS($AB$9))</f>
        <v>0.147424578614584</v>
      </c>
      <c r="BC67" s="75">
        <f t="shared" si="44"/>
        <v>2.8841602275371478</v>
      </c>
      <c r="BD67" s="75">
        <f t="shared" si="45"/>
        <v>7.7260761946246479</v>
      </c>
      <c r="BE67" s="75">
        <f t="shared" si="46"/>
        <v>1.3387780300470404</v>
      </c>
      <c r="BF67" s="75">
        <f t="shared" si="46"/>
        <v>1.3376314683253212</v>
      </c>
      <c r="BG67" s="75">
        <f t="shared" si="46"/>
        <v>1.3326169633179825</v>
      </c>
      <c r="BH67" s="75">
        <f t="shared" si="46"/>
        <v>1.3118031533176664</v>
      </c>
      <c r="BI67" s="75">
        <f t="shared" si="46"/>
        <v>1.2387990920546219</v>
      </c>
      <c r="BJ67" s="75">
        <f t="shared" si="46"/>
        <v>1.0569117001803088</v>
      </c>
      <c r="BK67" s="75">
        <f t="shared" si="46"/>
        <v>0.75473848283067668</v>
      </c>
      <c r="BL67" s="75">
        <f t="shared" ref="BL67:BL95" si="49">RADIANS($AB$9)+$AB$18*(AW67-AB$15)</f>
        <v>0.38603588161063884</v>
      </c>
    </row>
    <row r="68" spans="1:64" s="75" customFormat="1" ht="12.95" customHeight="1" x14ac:dyDescent="0.2">
      <c r="A68" s="81" t="s">
        <v>90</v>
      </c>
      <c r="B68" s="82" t="s">
        <v>2031</v>
      </c>
      <c r="C68" s="83">
        <v>27571.406999999999</v>
      </c>
      <c r="D68" s="83" t="s">
        <v>2110</v>
      </c>
      <c r="E68" s="75">
        <f t="shared" si="12"/>
        <v>-34672.099328810851</v>
      </c>
      <c r="F68" s="75">
        <f t="shared" si="13"/>
        <v>-34672</v>
      </c>
      <c r="G68" s="75">
        <f t="shared" si="14"/>
        <v>-4.1869280001264997E-2</v>
      </c>
      <c r="I68" s="75">
        <f t="shared" si="47"/>
        <v>-4.1869280001264997E-2</v>
      </c>
      <c r="O68" s="75">
        <f t="shared" ca="1" si="15"/>
        <v>-3.0237754105934128E-2</v>
      </c>
      <c r="P68" s="75">
        <f t="shared" si="16"/>
        <v>-2.5453707191268955E-2</v>
      </c>
      <c r="Q68" s="85">
        <f t="shared" si="30"/>
        <v>12552.906999999999</v>
      </c>
      <c r="S68" s="84">
        <v>0.1</v>
      </c>
      <c r="Z68" s="75">
        <f t="shared" si="17"/>
        <v>-34672</v>
      </c>
      <c r="AA68" s="75">
        <f t="shared" si="18"/>
        <v>-3.0373984095211817E-2</v>
      </c>
      <c r="AB68" s="75">
        <f t="shared" si="19"/>
        <v>-3.6949003097322138E-2</v>
      </c>
      <c r="AC68" s="75">
        <f t="shared" si="20"/>
        <v>-1.6415572809996042E-2</v>
      </c>
      <c r="AE68" s="75">
        <f t="shared" si="21"/>
        <v>1.32141827967723E-5</v>
      </c>
      <c r="AF68" s="85">
        <f t="shared" si="31"/>
        <v>12552.906999999999</v>
      </c>
      <c r="AG68" s="84"/>
      <c r="AH68" s="75">
        <f t="shared" si="22"/>
        <v>-4.920276903942861E-3</v>
      </c>
      <c r="AI68" s="75">
        <f t="shared" si="23"/>
        <v>2.0788816894722562E-2</v>
      </c>
      <c r="AJ68" s="75">
        <f t="shared" si="24"/>
        <v>-0.11692398282937566</v>
      </c>
      <c r="AK68" s="75">
        <f t="shared" si="25"/>
        <v>-7.5631036153854629E-3</v>
      </c>
      <c r="AL68" s="75">
        <f t="shared" si="26"/>
        <v>-3.1338691376018644</v>
      </c>
      <c r="AM68" s="75">
        <f t="shared" si="27"/>
        <v>-258.94813463185926</v>
      </c>
      <c r="AN68" s="75">
        <f t="shared" si="39"/>
        <v>-3.0662135132474448</v>
      </c>
      <c r="AO68" s="75">
        <f t="shared" si="39"/>
        <v>-2.7621106055470905</v>
      </c>
      <c r="AP68" s="75">
        <f t="shared" si="39"/>
        <v>-3.0816671783956542</v>
      </c>
      <c r="AQ68" s="75">
        <f t="shared" si="39"/>
        <v>-2.7450618169281862</v>
      </c>
      <c r="AR68" s="75">
        <f t="shared" si="39"/>
        <v>-3.0991004698709563</v>
      </c>
      <c r="AS68" s="75">
        <f t="shared" si="39"/>
        <v>-2.7256815086650032</v>
      </c>
      <c r="AT68" s="75">
        <f t="shared" si="39"/>
        <v>-3.1189024741252735</v>
      </c>
      <c r="AU68" s="75">
        <f t="shared" si="29"/>
        <v>-2.7034642749911253</v>
      </c>
      <c r="AW68" s="75">
        <v>-4000</v>
      </c>
      <c r="AX68" s="75">
        <f t="shared" si="40"/>
        <v>-3.4969648851022953E-3</v>
      </c>
      <c r="AY68" s="75">
        <f t="shared" si="41"/>
        <v>-1.1901536849863619E-2</v>
      </c>
      <c r="AZ68" s="75">
        <f t="shared" si="42"/>
        <v>8.4045719647613242E-3</v>
      </c>
      <c r="BA68" s="75">
        <f t="shared" si="43"/>
        <v>4.5887238229194161E-2</v>
      </c>
      <c r="BB68" s="75">
        <f t="shared" si="48"/>
        <v>0.1172887360665171</v>
      </c>
      <c r="BC68" s="75">
        <f t="shared" si="44"/>
        <v>2.9145647875575533</v>
      </c>
      <c r="BD68" s="75">
        <f t="shared" si="45"/>
        <v>8.7716207315313355</v>
      </c>
      <c r="BE68" s="75">
        <f t="shared" si="46"/>
        <v>1.4637931273306035</v>
      </c>
      <c r="BF68" s="75">
        <f t="shared" si="46"/>
        <v>1.4637526822746971</v>
      </c>
      <c r="BG68" s="75">
        <f t="shared" si="46"/>
        <v>1.4633667902338308</v>
      </c>
      <c r="BH68" s="75">
        <f t="shared" si="46"/>
        <v>1.4597520965547319</v>
      </c>
      <c r="BI68" s="75">
        <f t="shared" si="46"/>
        <v>1.4303213024263461</v>
      </c>
      <c r="BJ68" s="75">
        <f t="shared" si="46"/>
        <v>1.2873412709435188</v>
      </c>
      <c r="BK68" s="75">
        <f t="shared" si="46"/>
        <v>0.95114967473244105</v>
      </c>
      <c r="BL68" s="75">
        <f t="shared" si="49"/>
        <v>0.49015761781317874</v>
      </c>
    </row>
    <row r="69" spans="1:64" s="75" customFormat="1" ht="12.95" customHeight="1" x14ac:dyDescent="0.2">
      <c r="A69" s="81" t="s">
        <v>90</v>
      </c>
      <c r="B69" s="82" t="s">
        <v>2031</v>
      </c>
      <c r="C69" s="83">
        <v>27605.565999999999</v>
      </c>
      <c r="D69" s="83" t="s">
        <v>2110</v>
      </c>
      <c r="E69" s="75">
        <f t="shared" si="12"/>
        <v>-34591.0620420509</v>
      </c>
      <c r="F69" s="75">
        <f t="shared" si="13"/>
        <v>-34591</v>
      </c>
      <c r="G69" s="75">
        <f t="shared" si="14"/>
        <v>-2.6152090002142359E-2</v>
      </c>
      <c r="I69" s="75">
        <f t="shared" si="47"/>
        <v>-2.6152090002142359E-2</v>
      </c>
      <c r="O69" s="75">
        <f t="shared" ca="1" si="15"/>
        <v>-3.0181676218341988E-2</v>
      </c>
      <c r="P69" s="75">
        <f t="shared" si="16"/>
        <v>-2.5438767174351527E-2</v>
      </c>
      <c r="Q69" s="85">
        <f t="shared" si="30"/>
        <v>12587.065999999999</v>
      </c>
      <c r="S69" s="84">
        <v>0.1</v>
      </c>
      <c r="Z69" s="75">
        <f t="shared" si="17"/>
        <v>-34591</v>
      </c>
      <c r="AA69" s="75">
        <f t="shared" si="18"/>
        <v>-3.0380948842408245E-2</v>
      </c>
      <c r="AB69" s="75">
        <f t="shared" si="19"/>
        <v>-2.1209908334085641E-2</v>
      </c>
      <c r="AC69" s="75">
        <f t="shared" si="20"/>
        <v>-7.1332282779083128E-4</v>
      </c>
      <c r="AE69" s="75">
        <f t="shared" si="21"/>
        <v>1.7883247090894942E-6</v>
      </c>
      <c r="AF69" s="85">
        <f t="shared" si="31"/>
        <v>12587.065999999999</v>
      </c>
      <c r="AG69" s="84"/>
      <c r="AH69" s="75">
        <f t="shared" si="22"/>
        <v>-4.9421816680567197E-3</v>
      </c>
      <c r="AI69" s="75">
        <f t="shared" si="23"/>
        <v>2.0791085741055926E-2</v>
      </c>
      <c r="AJ69" s="75">
        <f t="shared" si="24"/>
        <v>-0.11721633741713906</v>
      </c>
      <c r="AK69" s="75">
        <f t="shared" si="25"/>
        <v>-7.8513623374644424E-3</v>
      </c>
      <c r="AL69" s="75">
        <f t="shared" si="26"/>
        <v>-3.1335747587600773</v>
      </c>
      <c r="AM69" s="75">
        <f t="shared" si="27"/>
        <v>-249.4406983409896</v>
      </c>
      <c r="AN69" s="75">
        <f t="shared" si="39"/>
        <v>-3.0633433134173655</v>
      </c>
      <c r="AO69" s="75">
        <f t="shared" si="39"/>
        <v>-2.7559863112577068</v>
      </c>
      <c r="AP69" s="75">
        <f t="shared" si="39"/>
        <v>-3.0793042390684651</v>
      </c>
      <c r="AQ69" s="75">
        <f t="shared" si="39"/>
        <v>-2.7383311414294647</v>
      </c>
      <c r="AR69" s="75">
        <f t="shared" si="39"/>
        <v>-3.0973595409963295</v>
      </c>
      <c r="AS69" s="75">
        <f t="shared" si="39"/>
        <v>-2.7181972671431565</v>
      </c>
      <c r="AT69" s="75">
        <f t="shared" si="39"/>
        <v>-3.1179324628496516</v>
      </c>
      <c r="AU69" s="75">
        <f t="shared" si="29"/>
        <v>-2.6950304143587194</v>
      </c>
      <c r="AW69" s="75">
        <v>-3000</v>
      </c>
      <c r="AX69" s="75">
        <f t="shared" si="40"/>
        <v>-3.2173058648942883E-3</v>
      </c>
      <c r="AY69" s="75">
        <f t="shared" si="41"/>
        <v>-1.1193202300576266E-2</v>
      </c>
      <c r="AZ69" s="75">
        <f t="shared" si="42"/>
        <v>7.975896435681978E-3</v>
      </c>
      <c r="BA69" s="75">
        <f t="shared" si="43"/>
        <v>4.0979117419718936E-2</v>
      </c>
      <c r="BB69" s="75">
        <f t="shared" si="48"/>
        <v>9.3958902618398871E-2</v>
      </c>
      <c r="BC69" s="75">
        <f t="shared" si="44"/>
        <v>2.9380264148201611</v>
      </c>
      <c r="BD69" s="75">
        <f t="shared" si="45"/>
        <v>9.7908607130400735</v>
      </c>
      <c r="BE69" s="75">
        <f t="shared" si="46"/>
        <v>1.573516122282856</v>
      </c>
      <c r="BF69" s="75">
        <f t="shared" si="46"/>
        <v>1.5735161223059915</v>
      </c>
      <c r="BG69" s="75">
        <f t="shared" si="46"/>
        <v>1.5735161136193123</v>
      </c>
      <c r="BH69" s="75">
        <f t="shared" si="46"/>
        <v>1.5735193732618273</v>
      </c>
      <c r="BI69" s="75">
        <f t="shared" si="46"/>
        <v>1.5699259903309901</v>
      </c>
      <c r="BJ69" s="75">
        <f t="shared" si="46"/>
        <v>1.4850970002645805</v>
      </c>
      <c r="BK69" s="75">
        <f t="shared" si="46"/>
        <v>1.1425676104519726</v>
      </c>
      <c r="BL69" s="75">
        <f t="shared" si="49"/>
        <v>0.59427935401571863</v>
      </c>
    </row>
    <row r="70" spans="1:64" s="75" customFormat="1" ht="12.95" customHeight="1" x14ac:dyDescent="0.2">
      <c r="A70" s="81" t="s">
        <v>90</v>
      </c>
      <c r="B70" s="82" t="s">
        <v>2031</v>
      </c>
      <c r="C70" s="83">
        <v>27611.455000000002</v>
      </c>
      <c r="D70" s="83" t="s">
        <v>2110</v>
      </c>
      <c r="E70" s="75">
        <f t="shared" si="12"/>
        <v>-34577.091241332804</v>
      </c>
      <c r="F70" s="75">
        <f t="shared" si="13"/>
        <v>-34577</v>
      </c>
      <c r="G70" s="75">
        <f t="shared" si="14"/>
        <v>-3.8460229996417183E-2</v>
      </c>
      <c r="I70" s="75">
        <f t="shared" si="47"/>
        <v>-3.8460229996417183E-2</v>
      </c>
      <c r="O70" s="75">
        <f t="shared" ca="1" si="15"/>
        <v>-3.0171983743943344E-2</v>
      </c>
      <c r="P70" s="75">
        <f t="shared" si="16"/>
        <v>-2.5436173758392765E-2</v>
      </c>
      <c r="Q70" s="85">
        <f t="shared" si="30"/>
        <v>12592.955000000002</v>
      </c>
      <c r="S70" s="84">
        <v>0.1</v>
      </c>
      <c r="Z70" s="75">
        <f t="shared" si="17"/>
        <v>-34577</v>
      </c>
      <c r="AA70" s="75">
        <f t="shared" si="18"/>
        <v>-3.0382188780288245E-2</v>
      </c>
      <c r="AB70" s="75">
        <f t="shared" si="19"/>
        <v>-3.3514214974521707E-2</v>
      </c>
      <c r="AC70" s="75">
        <f t="shared" si="20"/>
        <v>-1.3024056238024419E-2</v>
      </c>
      <c r="AE70" s="75">
        <f t="shared" si="21"/>
        <v>6.5254749889477908E-6</v>
      </c>
      <c r="AF70" s="85">
        <f t="shared" si="31"/>
        <v>12592.955000000002</v>
      </c>
      <c r="AG70" s="84"/>
      <c r="AH70" s="75">
        <f t="shared" si="22"/>
        <v>-4.9460150218954791E-3</v>
      </c>
      <c r="AI70" s="75">
        <f t="shared" si="23"/>
        <v>2.0791491986569044E-2</v>
      </c>
      <c r="AJ70" s="75">
        <f t="shared" si="24"/>
        <v>-0.11726755787554</v>
      </c>
      <c r="AK70" s="75">
        <f t="shared" si="25"/>
        <v>-7.9018661621638175E-3</v>
      </c>
      <c r="AL70" s="75">
        <f t="shared" si="26"/>
        <v>-3.1335231826005581</v>
      </c>
      <c r="AM70" s="75">
        <f t="shared" si="27"/>
        <v>-247.84637678594686</v>
      </c>
      <c r="AN70" s="75">
        <f t="shared" si="39"/>
        <v>-3.0628404773061724</v>
      </c>
      <c r="AO70" s="75">
        <f t="shared" si="39"/>
        <v>-2.7549336988287028</v>
      </c>
      <c r="AP70" s="75">
        <f t="shared" si="39"/>
        <v>-3.0788897501856103</v>
      </c>
      <c r="AQ70" s="75">
        <f t="shared" si="39"/>
        <v>-2.7371726166552119</v>
      </c>
      <c r="AR70" s="75">
        <f t="shared" si="39"/>
        <v>-3.0970537177392945</v>
      </c>
      <c r="AS70" s="75">
        <f t="shared" si="39"/>
        <v>-2.7169066626051426</v>
      </c>
      <c r="AT70" s="75">
        <f t="shared" si="39"/>
        <v>-3.1177617724947377</v>
      </c>
      <c r="AU70" s="75">
        <f t="shared" si="29"/>
        <v>-2.693572710051884</v>
      </c>
      <c r="AW70" s="75">
        <v>-2000</v>
      </c>
      <c r="AX70" s="75">
        <f t="shared" si="40"/>
        <v>-2.9617130215711983E-3</v>
      </c>
      <c r="AY70" s="75">
        <f t="shared" si="41"/>
        <v>-1.0468039461743415E-2</v>
      </c>
      <c r="AZ70" s="75">
        <f t="shared" si="42"/>
        <v>7.5063264401722162E-3</v>
      </c>
      <c r="BA70" s="75">
        <f t="shared" si="43"/>
        <v>3.7370184386898875E-2</v>
      </c>
      <c r="BB70" s="75">
        <f t="shared" si="48"/>
        <v>7.4911150491119891E-2</v>
      </c>
      <c r="BC70" s="75">
        <f t="shared" si="44"/>
        <v>2.9571427278279407</v>
      </c>
      <c r="BD70" s="75">
        <f t="shared" si="45"/>
        <v>10.812292160477574</v>
      </c>
      <c r="BE70" s="75">
        <f t="shared" si="46"/>
        <v>1.6725742336997182</v>
      </c>
      <c r="BF70" s="75">
        <f t="shared" si="46"/>
        <v>1.6725719607155765</v>
      </c>
      <c r="BG70" s="75">
        <f t="shared" si="46"/>
        <v>1.6725948043246825</v>
      </c>
      <c r="BH70" s="75">
        <f t="shared" si="46"/>
        <v>1.6723649920237542</v>
      </c>
      <c r="BI70" s="75">
        <f t="shared" si="46"/>
        <v>1.6746538671556714</v>
      </c>
      <c r="BJ70" s="75">
        <f t="shared" si="46"/>
        <v>1.6489308564281584</v>
      </c>
      <c r="BK70" s="75">
        <f t="shared" si="46"/>
        <v>1.3280467372809741</v>
      </c>
      <c r="BL70" s="75">
        <f t="shared" si="49"/>
        <v>0.69840109021825847</v>
      </c>
    </row>
    <row r="71" spans="1:64" s="75" customFormat="1" ht="12.95" customHeight="1" x14ac:dyDescent="0.2">
      <c r="A71" s="81" t="s">
        <v>90</v>
      </c>
      <c r="B71" s="82" t="s">
        <v>2031</v>
      </c>
      <c r="C71" s="83">
        <v>27624.52</v>
      </c>
      <c r="D71" s="83" t="s">
        <v>2110</v>
      </c>
      <c r="E71" s="75">
        <f t="shared" si="12"/>
        <v>-34546.096418547633</v>
      </c>
      <c r="F71" s="75">
        <f t="shared" si="13"/>
        <v>-34546</v>
      </c>
      <c r="G71" s="75">
        <f t="shared" si="14"/>
        <v>-4.0642539996042615E-2</v>
      </c>
      <c r="I71" s="75">
        <f t="shared" si="47"/>
        <v>-4.0642539996042615E-2</v>
      </c>
      <c r="O71" s="75">
        <f t="shared" ca="1" si="15"/>
        <v>-3.0150521836346353E-2</v>
      </c>
      <c r="P71" s="75">
        <f t="shared" si="16"/>
        <v>-2.5430419456752094E-2</v>
      </c>
      <c r="Q71" s="85">
        <f t="shared" si="30"/>
        <v>12606.02</v>
      </c>
      <c r="S71" s="84">
        <v>0.1</v>
      </c>
      <c r="Z71" s="75">
        <f t="shared" si="17"/>
        <v>-34546</v>
      </c>
      <c r="AA71" s="75">
        <f t="shared" si="18"/>
        <v>-3.038497216251098E-2</v>
      </c>
      <c r="AB71" s="75">
        <f t="shared" si="19"/>
        <v>-3.5687987290283732E-2</v>
      </c>
      <c r="AC71" s="75">
        <f t="shared" si="20"/>
        <v>-1.5212120539290521E-2</v>
      </c>
      <c r="AE71" s="75">
        <f t="shared" si="21"/>
        <v>1.0521769785950288E-5</v>
      </c>
      <c r="AF71" s="85">
        <f t="shared" si="31"/>
        <v>12606.02</v>
      </c>
      <c r="AG71" s="84"/>
      <c r="AH71" s="75">
        <f t="shared" si="22"/>
        <v>-4.9545527057588846E-3</v>
      </c>
      <c r="AI71" s="75">
        <f t="shared" si="23"/>
        <v>2.0792406656256146E-2</v>
      </c>
      <c r="AJ71" s="75">
        <f t="shared" si="24"/>
        <v>-0.11738169921459439</v>
      </c>
      <c r="AK71" s="75">
        <f t="shared" si="25"/>
        <v>-8.0144115621387513E-3</v>
      </c>
      <c r="AL71" s="75">
        <f t="shared" si="26"/>
        <v>-3.1334082474754097</v>
      </c>
      <c r="AM71" s="75">
        <f t="shared" si="27"/>
        <v>-244.36578634444948</v>
      </c>
      <c r="AN71" s="75">
        <f t="shared" ref="AN71:AT80" si="50">$AU71+$AB$7*SIN(AO71)</f>
        <v>-3.0617199654554841</v>
      </c>
      <c r="AO71" s="75">
        <f t="shared" si="50"/>
        <v>-2.7526091293561294</v>
      </c>
      <c r="AP71" s="75">
        <f t="shared" si="50"/>
        <v>-3.0779655550630736</v>
      </c>
      <c r="AQ71" s="75">
        <f t="shared" si="50"/>
        <v>-2.7346123780725149</v>
      </c>
      <c r="AR71" s="75">
        <f t="shared" si="50"/>
        <v>-3.0963713438225402</v>
      </c>
      <c r="AS71" s="75">
        <f t="shared" si="50"/>
        <v>-2.7140520369767458</v>
      </c>
      <c r="AT71" s="75">
        <f t="shared" si="50"/>
        <v>-3.1173806036981917</v>
      </c>
      <c r="AU71" s="75">
        <f t="shared" si="29"/>
        <v>-2.690344936229605</v>
      </c>
      <c r="AW71" s="75">
        <v>-1000</v>
      </c>
      <c r="AX71" s="75">
        <f t="shared" si="40"/>
        <v>-2.7162931899996513E-3</v>
      </c>
      <c r="AY71" s="75">
        <f t="shared" si="41"/>
        <v>-9.7260483333650588E-3</v>
      </c>
      <c r="AZ71" s="75">
        <f t="shared" si="42"/>
        <v>7.0097551433654075E-3</v>
      </c>
      <c r="BA71" s="75">
        <f t="shared" si="43"/>
        <v>3.4596413221937183E-2</v>
      </c>
      <c r="BB71" s="75">
        <f t="shared" si="48"/>
        <v>5.8804042192063331E-2</v>
      </c>
      <c r="BC71" s="75">
        <f t="shared" si="44"/>
        <v>2.973286133809832</v>
      </c>
      <c r="BD71" s="75">
        <f t="shared" si="45"/>
        <v>11.855016617197265</v>
      </c>
      <c r="BE71" s="75">
        <f t="shared" si="46"/>
        <v>1.7636119060483777</v>
      </c>
      <c r="BF71" s="75">
        <f t="shared" si="46"/>
        <v>1.7636364798112987</v>
      </c>
      <c r="BG71" s="75">
        <f t="shared" si="46"/>
        <v>1.7635054935879027</v>
      </c>
      <c r="BH71" s="75">
        <f t="shared" si="46"/>
        <v>1.7642026820516228</v>
      </c>
      <c r="BI71" s="75">
        <f t="shared" si="46"/>
        <v>1.7604627081838793</v>
      </c>
      <c r="BJ71" s="75">
        <f t="shared" si="46"/>
        <v>1.7797527449196737</v>
      </c>
      <c r="BK71" s="75">
        <f t="shared" si="46"/>
        <v>1.5067058289865454</v>
      </c>
      <c r="BL71" s="75">
        <f t="shared" si="49"/>
        <v>0.80252282642079842</v>
      </c>
    </row>
    <row r="72" spans="1:64" s="75" customFormat="1" ht="12.95" customHeight="1" x14ac:dyDescent="0.2">
      <c r="A72" s="81" t="s">
        <v>90</v>
      </c>
      <c r="B72" s="82" t="s">
        <v>2031</v>
      </c>
      <c r="C72" s="83">
        <v>27636.324000000001</v>
      </c>
      <c r="D72" s="83" t="s">
        <v>2110</v>
      </c>
      <c r="E72" s="75">
        <f t="shared" si="12"/>
        <v>-34518.09313587207</v>
      </c>
      <c r="F72" s="75">
        <f t="shared" si="13"/>
        <v>-34518</v>
      </c>
      <c r="G72" s="75">
        <f t="shared" si="14"/>
        <v>-3.9258819997485261E-2</v>
      </c>
      <c r="I72" s="75">
        <f t="shared" si="47"/>
        <v>-3.9258819997485261E-2</v>
      </c>
      <c r="O72" s="75">
        <f t="shared" ca="1" si="15"/>
        <v>-3.0131136887549072E-2</v>
      </c>
      <c r="P72" s="75">
        <f t="shared" si="16"/>
        <v>-2.5425208122844982E-2</v>
      </c>
      <c r="Q72" s="85">
        <f t="shared" si="30"/>
        <v>12617.824000000001</v>
      </c>
      <c r="S72" s="84">
        <v>0.1</v>
      </c>
      <c r="Z72" s="75">
        <f t="shared" si="17"/>
        <v>-34518</v>
      </c>
      <c r="AA72" s="75">
        <f t="shared" si="18"/>
        <v>-3.0387530868471062E-2</v>
      </c>
      <c r="AB72" s="75">
        <f t="shared" si="19"/>
        <v>-3.4296497251859182E-2</v>
      </c>
      <c r="AC72" s="75">
        <f t="shared" si="20"/>
        <v>-1.3833611874640279E-2</v>
      </c>
      <c r="AE72" s="75">
        <f t="shared" si="21"/>
        <v>7.8699770810565532E-6</v>
      </c>
      <c r="AF72" s="85">
        <f t="shared" si="31"/>
        <v>12617.824000000001</v>
      </c>
      <c r="AG72" s="84"/>
      <c r="AH72" s="75">
        <f t="shared" si="22"/>
        <v>-4.9623227456260816E-3</v>
      </c>
      <c r="AI72" s="75">
        <f t="shared" si="23"/>
        <v>2.0793250956207654E-2</v>
      </c>
      <c r="AJ72" s="75">
        <f t="shared" si="24"/>
        <v>-0.11748565323141848</v>
      </c>
      <c r="AK72" s="75">
        <f t="shared" si="25"/>
        <v>-8.1169133185949056E-3</v>
      </c>
      <c r="AL72" s="75">
        <f t="shared" si="26"/>
        <v>-3.1333035691607711</v>
      </c>
      <c r="AM72" s="75">
        <f t="shared" si="27"/>
        <v>-241.279789779635</v>
      </c>
      <c r="AN72" s="75">
        <f t="shared" si="50"/>
        <v>-3.0606994912561687</v>
      </c>
      <c r="AO72" s="75">
        <f t="shared" si="50"/>
        <v>-2.7505168907920323</v>
      </c>
      <c r="AP72" s="75">
        <f t="shared" si="50"/>
        <v>-3.0771232068824435</v>
      </c>
      <c r="AQ72" s="75">
        <f t="shared" si="50"/>
        <v>-2.7323059242217016</v>
      </c>
      <c r="AR72" s="75">
        <f t="shared" si="50"/>
        <v>-3.0957488342002799</v>
      </c>
      <c r="AS72" s="75">
        <f t="shared" si="50"/>
        <v>-2.711477405239759</v>
      </c>
      <c r="AT72" s="75">
        <f t="shared" si="50"/>
        <v>-3.1170324989489493</v>
      </c>
      <c r="AU72" s="75">
        <f t="shared" si="29"/>
        <v>-2.6874295276159339</v>
      </c>
      <c r="AW72" s="75">
        <v>0</v>
      </c>
      <c r="AX72" s="75">
        <f t="shared" si="40"/>
        <v>-2.4719418679906777E-3</v>
      </c>
      <c r="AY72" s="75">
        <f t="shared" si="41"/>
        <v>-8.9672289154411992E-3</v>
      </c>
      <c r="AZ72" s="75">
        <f t="shared" si="42"/>
        <v>6.4952870474505216E-3</v>
      </c>
      <c r="BA72" s="75">
        <f t="shared" si="43"/>
        <v>3.2395939024720044E-2</v>
      </c>
      <c r="BB72" s="75">
        <f t="shared" si="48"/>
        <v>4.4831858248109563E-2</v>
      </c>
      <c r="BC72" s="75">
        <f t="shared" si="44"/>
        <v>2.9872772290066214</v>
      </c>
      <c r="BD72" s="75">
        <f t="shared" si="45"/>
        <v>12.934737757142319</v>
      </c>
      <c r="BE72" s="75">
        <f t="shared" si="46"/>
        <v>1.8483495049807002</v>
      </c>
      <c r="BF72" s="75">
        <f t="shared" si="46"/>
        <v>1.8485681850775282</v>
      </c>
      <c r="BG72" s="75">
        <f t="shared" si="46"/>
        <v>1.8477526314553154</v>
      </c>
      <c r="BH72" s="75">
        <f t="shared" si="46"/>
        <v>1.8507824083927735</v>
      </c>
      <c r="BI72" s="75">
        <f t="shared" si="46"/>
        <v>1.8393589584495209</v>
      </c>
      <c r="BJ72" s="75">
        <f t="shared" si="46"/>
        <v>1.8802907844961179</v>
      </c>
      <c r="BK72" s="75">
        <f t="shared" si="46"/>
        <v>1.6777375308527285</v>
      </c>
      <c r="BL72" s="75">
        <f t="shared" si="49"/>
        <v>0.90664456262333826</v>
      </c>
    </row>
    <row r="73" spans="1:64" s="75" customFormat="1" ht="12.95" customHeight="1" x14ac:dyDescent="0.2">
      <c r="A73" s="81" t="s">
        <v>90</v>
      </c>
      <c r="B73" s="82" t="s">
        <v>2031</v>
      </c>
      <c r="C73" s="83">
        <v>27652.343000000001</v>
      </c>
      <c r="D73" s="83" t="s">
        <v>2110</v>
      </c>
      <c r="E73" s="75">
        <f t="shared" si="12"/>
        <v>-34480.090375351923</v>
      </c>
      <c r="F73" s="75">
        <f t="shared" si="13"/>
        <v>-34480</v>
      </c>
      <c r="G73" s="75">
        <f t="shared" si="14"/>
        <v>-3.8095199997769669E-2</v>
      </c>
      <c r="I73" s="75">
        <f t="shared" si="47"/>
        <v>-3.8095199997769669E-2</v>
      </c>
      <c r="O73" s="75">
        <f t="shared" ca="1" si="15"/>
        <v>-3.0104828742752755E-2</v>
      </c>
      <c r="P73" s="75">
        <f t="shared" si="16"/>
        <v>-2.5418114495581661E-2</v>
      </c>
      <c r="Q73" s="85">
        <f t="shared" si="30"/>
        <v>12633.843000000001</v>
      </c>
      <c r="S73" s="84">
        <v>0.1</v>
      </c>
      <c r="Z73" s="75">
        <f t="shared" si="17"/>
        <v>-34480</v>
      </c>
      <c r="AA73" s="75">
        <f t="shared" si="18"/>
        <v>-3.0391071047843395E-2</v>
      </c>
      <c r="AB73" s="75">
        <f t="shared" si="19"/>
        <v>-3.3122243445507939E-2</v>
      </c>
      <c r="AC73" s="75">
        <f t="shared" si="20"/>
        <v>-1.2677085502188008E-2</v>
      </c>
      <c r="AE73" s="75">
        <f t="shared" si="21"/>
        <v>5.9353602877092118E-6</v>
      </c>
      <c r="AF73" s="85">
        <f t="shared" si="31"/>
        <v>12633.843000000001</v>
      </c>
      <c r="AG73" s="84"/>
      <c r="AH73" s="75">
        <f t="shared" si="22"/>
        <v>-4.9729565522617317E-3</v>
      </c>
      <c r="AI73" s="75">
        <f t="shared" si="23"/>
        <v>2.0794424816608426E-2</v>
      </c>
      <c r="AJ73" s="75">
        <f t="shared" si="24"/>
        <v>-0.11762803811767614</v>
      </c>
      <c r="AK73" s="75">
        <f t="shared" si="25"/>
        <v>-8.2573109725566068E-3</v>
      </c>
      <c r="AL73" s="75">
        <f t="shared" si="26"/>
        <v>-3.1331601901062336</v>
      </c>
      <c r="AM73" s="75">
        <f t="shared" si="27"/>
        <v>-237.17720839370585</v>
      </c>
      <c r="AN73" s="75">
        <f t="shared" si="50"/>
        <v>-3.0593018041460986</v>
      </c>
      <c r="AO73" s="75">
        <f t="shared" si="50"/>
        <v>-2.7476886409590144</v>
      </c>
      <c r="AP73" s="75">
        <f t="shared" si="50"/>
        <v>-3.0759684673903624</v>
      </c>
      <c r="AQ73" s="75">
        <f t="shared" si="50"/>
        <v>-2.7291849157494132</v>
      </c>
      <c r="AR73" s="75">
        <f t="shared" si="50"/>
        <v>-3.0948945875162548</v>
      </c>
      <c r="AS73" s="75">
        <f t="shared" si="50"/>
        <v>-2.7079889789873954</v>
      </c>
      <c r="AT73" s="75">
        <f t="shared" si="50"/>
        <v>-3.1165542264614512</v>
      </c>
      <c r="AU73" s="75">
        <f t="shared" si="29"/>
        <v>-2.6834729016402377</v>
      </c>
      <c r="AW73" s="75">
        <v>1000</v>
      </c>
      <c r="AX73" s="75">
        <f t="shared" si="40"/>
        <v>-2.2225659469478102E-3</v>
      </c>
      <c r="AY73" s="75">
        <f t="shared" si="41"/>
        <v>-8.1915812079718375E-3</v>
      </c>
      <c r="AZ73" s="75">
        <f t="shared" si="42"/>
        <v>5.9690152610240273E-3</v>
      </c>
      <c r="BA73" s="75">
        <f t="shared" si="43"/>
        <v>3.0607761656362809E-2</v>
      </c>
      <c r="BB73" s="75">
        <f t="shared" si="48"/>
        <v>3.246822540969705E-2</v>
      </c>
      <c r="BC73" s="75">
        <f t="shared" si="44"/>
        <v>2.9996501860386044</v>
      </c>
      <c r="BD73" s="75">
        <f t="shared" si="45"/>
        <v>14.066550781528537</v>
      </c>
      <c r="BE73" s="75">
        <f t="shared" si="46"/>
        <v>1.9280174082526633</v>
      </c>
      <c r="BF73" s="75">
        <f t="shared" si="46"/>
        <v>1.9285192141257044</v>
      </c>
      <c r="BG73" s="75">
        <f t="shared" si="46"/>
        <v>1.9270528060808614</v>
      </c>
      <c r="BH73" s="75">
        <f t="shared" si="46"/>
        <v>1.9313220000796241</v>
      </c>
      <c r="BI73" s="75">
        <f t="shared" si="46"/>
        <v>1.9187535593455749</v>
      </c>
      <c r="BJ73" s="75">
        <f t="shared" si="46"/>
        <v>1.9546286701538897</v>
      </c>
      <c r="BK73" s="75">
        <f t="shared" si="46"/>
        <v>1.840417104579398</v>
      </c>
      <c r="BL73" s="75">
        <f t="shared" si="49"/>
        <v>1.0107662988258781</v>
      </c>
    </row>
    <row r="74" spans="1:64" s="75" customFormat="1" ht="12.95" customHeight="1" x14ac:dyDescent="0.2">
      <c r="A74" s="81" t="s">
        <v>90</v>
      </c>
      <c r="B74" s="82" t="s">
        <v>2031</v>
      </c>
      <c r="C74" s="83">
        <v>27659.517</v>
      </c>
      <c r="D74" s="83" t="s">
        <v>2110</v>
      </c>
      <c r="E74" s="75">
        <f t="shared" si="12"/>
        <v>-34463.071097995569</v>
      </c>
      <c r="F74" s="75">
        <f t="shared" si="13"/>
        <v>-34463</v>
      </c>
      <c r="G74" s="75">
        <f t="shared" si="14"/>
        <v>-2.996936999988975E-2</v>
      </c>
      <c r="I74" s="75">
        <f t="shared" si="47"/>
        <v>-2.996936999988975E-2</v>
      </c>
      <c r="O74" s="75">
        <f t="shared" ca="1" si="15"/>
        <v>-3.0093059309554408E-2</v>
      </c>
      <c r="P74" s="75">
        <f t="shared" si="16"/>
        <v>-2.5414933163527973E-2</v>
      </c>
      <c r="Q74" s="85">
        <f t="shared" si="30"/>
        <v>12641.017</v>
      </c>
      <c r="S74" s="84">
        <v>0.1</v>
      </c>
      <c r="Z74" s="75">
        <f t="shared" si="17"/>
        <v>-34463</v>
      </c>
      <c r="AA74" s="75">
        <f t="shared" si="18"/>
        <v>-3.0392679969574687E-2</v>
      </c>
      <c r="AB74" s="75">
        <f t="shared" si="19"/>
        <v>-2.4991623193843036E-2</v>
      </c>
      <c r="AC74" s="75">
        <f t="shared" si="20"/>
        <v>-4.554436836361777E-3</v>
      </c>
      <c r="AE74" s="75">
        <f t="shared" si="21"/>
        <v>1.7919133043466206E-8</v>
      </c>
      <c r="AF74" s="85">
        <f t="shared" si="31"/>
        <v>12641.017</v>
      </c>
      <c r="AG74" s="84"/>
      <c r="AH74" s="75">
        <f t="shared" si="22"/>
        <v>-4.9777468060467137E-3</v>
      </c>
      <c r="AI74" s="75">
        <f t="shared" si="23"/>
        <v>2.0794960565125642E-2</v>
      </c>
      <c r="AJ74" s="75">
        <f t="shared" si="24"/>
        <v>-0.11769222318139075</v>
      </c>
      <c r="AK74" s="75">
        <f t="shared" si="25"/>
        <v>-8.3206009446592771E-3</v>
      </c>
      <c r="AL74" s="75">
        <f t="shared" si="26"/>
        <v>-3.1330955560896405</v>
      </c>
      <c r="AM74" s="75">
        <f t="shared" si="27"/>
        <v>-235.37307492414746</v>
      </c>
      <c r="AN74" s="75">
        <f t="shared" si="50"/>
        <v>-3.0586717650318578</v>
      </c>
      <c r="AO74" s="75">
        <f t="shared" si="50"/>
        <v>-2.7464275603753672</v>
      </c>
      <c r="AP74" s="75">
        <f t="shared" si="50"/>
        <v>-3.0754475578667448</v>
      </c>
      <c r="AQ74" s="75">
        <f t="shared" si="50"/>
        <v>-2.7277921096817472</v>
      </c>
      <c r="AR74" s="75">
        <f t="shared" si="50"/>
        <v>-3.0945089022548755</v>
      </c>
      <c r="AS74" s="75">
        <f t="shared" si="50"/>
        <v>-2.7064305109996969</v>
      </c>
      <c r="AT74" s="75">
        <f t="shared" si="50"/>
        <v>-3.1163380707036943</v>
      </c>
      <c r="AU74" s="75">
        <f t="shared" si="29"/>
        <v>-2.6817028321247944</v>
      </c>
      <c r="AW74" s="75">
        <v>2000</v>
      </c>
      <c r="AX74" s="75">
        <f t="shared" si="40"/>
        <v>-1.9653153807057929E-3</v>
      </c>
      <c r="AY74" s="75">
        <f t="shared" si="41"/>
        <v>-7.3991052109569746E-3</v>
      </c>
      <c r="AZ74" s="75">
        <f t="shared" si="42"/>
        <v>5.4337898302511817E-3</v>
      </c>
      <c r="BA74" s="75">
        <f t="shared" si="43"/>
        <v>2.9123705026921409E-2</v>
      </c>
      <c r="BB74" s="75">
        <f t="shared" si="48"/>
        <v>2.1324333147280529E-2</v>
      </c>
      <c r="BC74" s="75">
        <f t="shared" si="44"/>
        <v>3.010798169142042</v>
      </c>
      <c r="BD74" s="75">
        <f t="shared" si="45"/>
        <v>15.269359374291339</v>
      </c>
      <c r="BE74" s="75">
        <f t="shared" si="46"/>
        <v>2.0037211828422801</v>
      </c>
      <c r="BF74" s="75">
        <f t="shared" si="46"/>
        <v>2.0038794903260215</v>
      </c>
      <c r="BG74" s="75">
        <f t="shared" si="46"/>
        <v>2.0034941150123062</v>
      </c>
      <c r="BH74" s="75">
        <f t="shared" si="46"/>
        <v>2.0044316920664764</v>
      </c>
      <c r="BI74" s="75">
        <f t="shared" si="46"/>
        <v>2.0021473398681571</v>
      </c>
      <c r="BJ74" s="75">
        <f t="shared" si="46"/>
        <v>2.0076934518288647</v>
      </c>
      <c r="BK74" s="75">
        <f t="shared" si="46"/>
        <v>1.9941102783177298</v>
      </c>
      <c r="BL74" s="75">
        <f t="shared" si="49"/>
        <v>1.114888035028418</v>
      </c>
    </row>
    <row r="75" spans="1:64" s="75" customFormat="1" ht="12.95" customHeight="1" x14ac:dyDescent="0.2">
      <c r="A75" s="81" t="s">
        <v>90</v>
      </c>
      <c r="B75" s="82" t="s">
        <v>2031</v>
      </c>
      <c r="C75" s="83">
        <v>27698.277999999998</v>
      </c>
      <c r="D75" s="83" t="s">
        <v>2110</v>
      </c>
      <c r="E75" s="75">
        <f t="shared" si="12"/>
        <v>-34371.116231866516</v>
      </c>
      <c r="F75" s="75">
        <f t="shared" si="13"/>
        <v>-34371</v>
      </c>
      <c r="G75" s="75">
        <f t="shared" si="14"/>
        <v>-4.8994290002156049E-2</v>
      </c>
      <c r="I75" s="75">
        <f t="shared" si="47"/>
        <v>-4.8994290002156049E-2</v>
      </c>
      <c r="O75" s="75">
        <f t="shared" ca="1" si="15"/>
        <v>-3.0029365906363334E-2</v>
      </c>
      <c r="P75" s="75">
        <f t="shared" si="16"/>
        <v>-2.5397632165958341E-2</v>
      </c>
      <c r="Q75" s="85">
        <f t="shared" si="30"/>
        <v>12679.777999999998</v>
      </c>
      <c r="S75" s="84">
        <v>0.1</v>
      </c>
      <c r="Z75" s="75">
        <f t="shared" si="17"/>
        <v>-34371</v>
      </c>
      <c r="AA75" s="75">
        <f t="shared" si="18"/>
        <v>-3.0401655589793027E-2</v>
      </c>
      <c r="AB75" s="75">
        <f t="shared" si="19"/>
        <v>-4.3990266578321363E-2</v>
      </c>
      <c r="AC75" s="75">
        <f t="shared" si="20"/>
        <v>-2.3596657836197708E-2</v>
      </c>
      <c r="AE75" s="75">
        <f t="shared" si="21"/>
        <v>3.4568605439178567E-5</v>
      </c>
      <c r="AF75" s="85">
        <f t="shared" si="31"/>
        <v>12679.777999999998</v>
      </c>
      <c r="AG75" s="84"/>
      <c r="AH75" s="75">
        <f t="shared" si="22"/>
        <v>-5.0040234238346859E-3</v>
      </c>
      <c r="AI75" s="75">
        <f t="shared" si="23"/>
        <v>2.0797976529827622E-2</v>
      </c>
      <c r="AJ75" s="75">
        <f t="shared" si="24"/>
        <v>-0.11804480001770944</v>
      </c>
      <c r="AK75" s="75">
        <f t="shared" si="25"/>
        <v>-8.6682689537281119E-3</v>
      </c>
      <c r="AL75" s="75">
        <f t="shared" si="26"/>
        <v>-3.1327405042600165</v>
      </c>
      <c r="AM75" s="75">
        <f t="shared" si="27"/>
        <v>-225.93235443556009</v>
      </c>
      <c r="AN75" s="75">
        <f t="shared" si="50"/>
        <v>-3.0552110866237254</v>
      </c>
      <c r="AO75" s="75">
        <f t="shared" si="50"/>
        <v>-2.7396479491502221</v>
      </c>
      <c r="AP75" s="75">
        <f t="shared" si="50"/>
        <v>-3.0725820774289376</v>
      </c>
      <c r="AQ75" s="75">
        <f t="shared" si="50"/>
        <v>-2.7202916419740353</v>
      </c>
      <c r="AR75" s="75">
        <f t="shared" si="50"/>
        <v>-3.0923836385378123</v>
      </c>
      <c r="AS75" s="75">
        <f t="shared" si="50"/>
        <v>-2.6980196775933596</v>
      </c>
      <c r="AT75" s="75">
        <f t="shared" si="50"/>
        <v>-3.1151445364915644</v>
      </c>
      <c r="AU75" s="75">
        <f t="shared" si="29"/>
        <v>-2.6721236323941606</v>
      </c>
      <c r="AW75" s="75">
        <v>3000</v>
      </c>
      <c r="AX75" s="75">
        <f t="shared" si="40"/>
        <v>-1.7012855208290711E-3</v>
      </c>
      <c r="AY75" s="75">
        <f t="shared" si="41"/>
        <v>-6.5898009243966094E-3</v>
      </c>
      <c r="AZ75" s="75">
        <f t="shared" si="42"/>
        <v>4.8885154035675383E-3</v>
      </c>
      <c r="BA75" s="75">
        <f t="shared" si="43"/>
        <v>2.7865570725300937E-2</v>
      </c>
      <c r="BB75" s="75">
        <f t="shared" si="48"/>
        <v>1.1074994719792428E-2</v>
      </c>
      <c r="BC75" s="75">
        <f t="shared" si="44"/>
        <v>3.0210488976119696</v>
      </c>
      <c r="BD75" s="75">
        <f t="shared" si="45"/>
        <v>16.571390177486027</v>
      </c>
      <c r="BE75" s="75">
        <f t="shared" si="46"/>
        <v>2.0766754545816033</v>
      </c>
      <c r="BF75" s="75">
        <f t="shared" si="46"/>
        <v>2.0744025473706067</v>
      </c>
      <c r="BG75" s="75">
        <f t="shared" si="46"/>
        <v>2.0791914395093087</v>
      </c>
      <c r="BH75" s="75">
        <f t="shared" si="46"/>
        <v>2.0690524877863758</v>
      </c>
      <c r="BI75" s="75">
        <f t="shared" si="46"/>
        <v>2.0903046614206873</v>
      </c>
      <c r="BJ75" s="75">
        <f t="shared" si="46"/>
        <v>2.0447602389303752</v>
      </c>
      <c r="BK75" s="75">
        <f t="shared" si="46"/>
        <v>2.1382801168142365</v>
      </c>
      <c r="BL75" s="75">
        <f t="shared" si="49"/>
        <v>1.219009771230958</v>
      </c>
    </row>
    <row r="76" spans="1:64" s="75" customFormat="1" ht="12.95" customHeight="1" x14ac:dyDescent="0.2">
      <c r="A76" s="81" t="s">
        <v>112</v>
      </c>
      <c r="B76" s="82" t="s">
        <v>2031</v>
      </c>
      <c r="C76" s="83">
        <v>27860.162</v>
      </c>
      <c r="D76" s="83" t="s">
        <v>2110</v>
      </c>
      <c r="E76" s="75">
        <f t="shared" si="12"/>
        <v>-33987.069856684349</v>
      </c>
      <c r="F76" s="75">
        <f t="shared" si="13"/>
        <v>-33987</v>
      </c>
      <c r="G76" s="75">
        <f t="shared" si="14"/>
        <v>-2.944612999635865E-2</v>
      </c>
      <c r="I76" s="75">
        <f t="shared" si="47"/>
        <v>-2.944612999635865E-2</v>
      </c>
      <c r="O76" s="75">
        <f t="shared" ca="1" si="15"/>
        <v>-2.9763515180000595E-2</v>
      </c>
      <c r="P76" s="75">
        <f t="shared" si="16"/>
        <v>-2.5323881335499121E-2</v>
      </c>
      <c r="Q76" s="85">
        <f t="shared" si="30"/>
        <v>12841.662</v>
      </c>
      <c r="S76" s="84">
        <v>0.1</v>
      </c>
      <c r="Z76" s="75">
        <f t="shared" si="17"/>
        <v>-33987</v>
      </c>
      <c r="AA76" s="75">
        <f t="shared" si="18"/>
        <v>-3.0443915247439279E-2</v>
      </c>
      <c r="AB76" s="75">
        <f t="shared" si="19"/>
        <v>-2.4326096084418491E-2</v>
      </c>
      <c r="AC76" s="75">
        <f t="shared" si="20"/>
        <v>-4.1222486608595288E-3</v>
      </c>
      <c r="AE76" s="75">
        <f t="shared" si="21"/>
        <v>9.9557540727403502E-8</v>
      </c>
      <c r="AF76" s="85">
        <f t="shared" si="31"/>
        <v>12841.662</v>
      </c>
      <c r="AG76" s="84"/>
      <c r="AH76" s="75">
        <f t="shared" si="22"/>
        <v>-5.1200339119401566E-3</v>
      </c>
      <c r="AI76" s="75">
        <f t="shared" si="23"/>
        <v>2.0812874783002866E-2</v>
      </c>
      <c r="AJ76" s="75">
        <f t="shared" si="24"/>
        <v>-0.11961167612406183</v>
      </c>
      <c r="AK76" s="75">
        <f t="shared" si="25"/>
        <v>-1.021349421143406E-2</v>
      </c>
      <c r="AL76" s="75">
        <f t="shared" si="26"/>
        <v>-3.1311624471735855</v>
      </c>
      <c r="AM76" s="75">
        <f t="shared" si="27"/>
        <v>-191.74902093260485</v>
      </c>
      <c r="AN76" s="75">
        <f t="shared" si="50"/>
        <v>-3.03983629526138</v>
      </c>
      <c r="AO76" s="75">
        <f t="shared" si="50"/>
        <v>-2.7121782619758026</v>
      </c>
      <c r="AP76" s="75">
        <f t="shared" si="50"/>
        <v>-3.0597672299104763</v>
      </c>
      <c r="AQ76" s="75">
        <f t="shared" si="50"/>
        <v>-2.6896745345245177</v>
      </c>
      <c r="AR76" s="75">
        <f t="shared" si="50"/>
        <v>-3.0828054532900353</v>
      </c>
      <c r="AS76" s="75">
        <f t="shared" si="50"/>
        <v>-2.6633513306142631</v>
      </c>
      <c r="AT76" s="75">
        <f t="shared" si="50"/>
        <v>-3.109715157786952</v>
      </c>
      <c r="AU76" s="75">
        <f t="shared" si="29"/>
        <v>-2.6321408856923854</v>
      </c>
      <c r="AW76" s="75">
        <v>4000</v>
      </c>
      <c r="AX76" s="75">
        <f t="shared" si="40"/>
        <v>-1.4353284868595349E-3</v>
      </c>
      <c r="AY76" s="75">
        <f t="shared" si="41"/>
        <v>-5.7636683482907404E-3</v>
      </c>
      <c r="AZ76" s="75">
        <f t="shared" si="42"/>
        <v>4.3283398614312055E-3</v>
      </c>
      <c r="BA76" s="75">
        <f t="shared" si="43"/>
        <v>2.6775415260287261E-2</v>
      </c>
      <c r="BB76" s="75">
        <f t="shared" si="48"/>
        <v>1.4335758088042461E-3</v>
      </c>
      <c r="BC76" s="75">
        <f t="shared" si="44"/>
        <v>3.0306905424459387</v>
      </c>
      <c r="BD76" s="75">
        <f t="shared" si="45"/>
        <v>18.015434326360698</v>
      </c>
      <c r="BE76" s="75">
        <f t="shared" si="46"/>
        <v>2.1482401645660403</v>
      </c>
      <c r="BF76" s="75">
        <f t="shared" si="46"/>
        <v>2.1394983059986856</v>
      </c>
      <c r="BG76" s="75">
        <f t="shared" si="46"/>
        <v>2.1558661347731762</v>
      </c>
      <c r="BH76" s="75">
        <f t="shared" si="46"/>
        <v>2.1248696947024306</v>
      </c>
      <c r="BI76" s="75">
        <f t="shared" si="46"/>
        <v>2.1823886266954347</v>
      </c>
      <c r="BJ76" s="75">
        <f t="shared" si="46"/>
        <v>2.0710245585876459</v>
      </c>
      <c r="BK76" s="75">
        <f t="shared" si="46"/>
        <v>2.2724928372490956</v>
      </c>
      <c r="BL76" s="75">
        <f t="shared" si="49"/>
        <v>1.3231315074334979</v>
      </c>
    </row>
    <row r="77" spans="1:64" s="75" customFormat="1" ht="12.95" customHeight="1" x14ac:dyDescent="0.2">
      <c r="A77" s="81" t="s">
        <v>112</v>
      </c>
      <c r="B77" s="82" t="s">
        <v>2031</v>
      </c>
      <c r="C77" s="83">
        <v>27980.291000000001</v>
      </c>
      <c r="D77" s="83" t="s">
        <v>2110</v>
      </c>
      <c r="E77" s="75">
        <f t="shared" si="12"/>
        <v>-33702.081179580629</v>
      </c>
      <c r="F77" s="75">
        <f t="shared" si="13"/>
        <v>-33702</v>
      </c>
      <c r="G77" s="75">
        <f t="shared" si="14"/>
        <v>-3.4218979995785048E-2</v>
      </c>
      <c r="I77" s="75">
        <f t="shared" si="47"/>
        <v>-3.4218979995785048E-2</v>
      </c>
      <c r="O77" s="75">
        <f t="shared" ca="1" si="15"/>
        <v>-2.9566204094028249E-2</v>
      </c>
      <c r="P77" s="75">
        <f t="shared" si="16"/>
        <v>-2.5267540108104572E-2</v>
      </c>
      <c r="Q77" s="85">
        <f t="shared" si="30"/>
        <v>12961.791000000001</v>
      </c>
      <c r="S77" s="84">
        <v>0.1</v>
      </c>
      <c r="Z77" s="75">
        <f t="shared" si="17"/>
        <v>-33702</v>
      </c>
      <c r="AA77" s="75">
        <f t="shared" si="18"/>
        <v>-3.0480082755315926E-2</v>
      </c>
      <c r="AB77" s="75">
        <f t="shared" si="19"/>
        <v>-2.9006437348573694E-2</v>
      </c>
      <c r="AC77" s="75">
        <f t="shared" si="20"/>
        <v>-8.9514398876804763E-3</v>
      </c>
      <c r="AE77" s="75">
        <f t="shared" si="21"/>
        <v>1.3979352574787615E-6</v>
      </c>
      <c r="AF77" s="85">
        <f t="shared" si="31"/>
        <v>12961.791000000001</v>
      </c>
      <c r="AG77" s="84"/>
      <c r="AH77" s="75">
        <f t="shared" si="22"/>
        <v>-5.2125426472113528E-3</v>
      </c>
      <c r="AI77" s="75">
        <f t="shared" si="23"/>
        <v>2.0826649239952477E-2</v>
      </c>
      <c r="AJ77" s="75">
        <f t="shared" si="24"/>
        <v>-0.12087364493466883</v>
      </c>
      <c r="AK77" s="75">
        <f t="shared" si="25"/>
        <v>-1.1458220458476777E-2</v>
      </c>
      <c r="AL77" s="75">
        <f t="shared" si="26"/>
        <v>-3.1298912551793681</v>
      </c>
      <c r="AM77" s="75">
        <f t="shared" si="27"/>
        <v>-170.9177919890262</v>
      </c>
      <c r="AN77" s="75">
        <f t="shared" si="50"/>
        <v>-3.0274598187777881</v>
      </c>
      <c r="AO77" s="75">
        <f t="shared" si="50"/>
        <v>-2.6926609202146112</v>
      </c>
      <c r="AP77" s="75">
        <f t="shared" si="50"/>
        <v>-3.0493550886855951</v>
      </c>
      <c r="AQ77" s="75">
        <f t="shared" si="50"/>
        <v>-2.6676894359358205</v>
      </c>
      <c r="AR77" s="75">
        <f t="shared" si="50"/>
        <v>-3.0749373482996649</v>
      </c>
      <c r="AS77" s="75">
        <f t="shared" si="50"/>
        <v>-2.638100333728822</v>
      </c>
      <c r="AT77" s="75">
        <f t="shared" si="50"/>
        <v>-3.1051950413523803</v>
      </c>
      <c r="AU77" s="75">
        <f t="shared" si="29"/>
        <v>-2.6024661908746616</v>
      </c>
      <c r="AW77" s="75">
        <v>5000</v>
      </c>
      <c r="AX77" s="75">
        <f t="shared" si="40"/>
        <v>-1.1745390137866303E-3</v>
      </c>
      <c r="AY77" s="75">
        <f t="shared" si="41"/>
        <v>-4.9207074826393702E-3</v>
      </c>
      <c r="AZ77" s="75">
        <f t="shared" si="42"/>
        <v>3.7461684688527399E-3</v>
      </c>
      <c r="BA77" s="75">
        <f t="shared" si="43"/>
        <v>2.5811890999735021E-2</v>
      </c>
      <c r="BB77" s="75">
        <f t="shared" si="48"/>
        <v>-7.8433525065637263E-3</v>
      </c>
      <c r="BC77" s="75">
        <f t="shared" si="44"/>
        <v>3.0399675516726932</v>
      </c>
      <c r="BD77" s="75">
        <f t="shared" si="45"/>
        <v>19.663236632105406</v>
      </c>
      <c r="BE77" s="75">
        <f t="shared" si="46"/>
        <v>2.2197852668219635</v>
      </c>
      <c r="BF77" s="75">
        <f t="shared" si="46"/>
        <v>2.1985762368537363</v>
      </c>
      <c r="BG77" s="75">
        <f t="shared" si="46"/>
        <v>2.2345669067757283</v>
      </c>
      <c r="BH77" s="75">
        <f t="shared" si="46"/>
        <v>2.1724010165329322</v>
      </c>
      <c r="BI77" s="75">
        <f t="shared" si="46"/>
        <v>2.2768247628552301</v>
      </c>
      <c r="BJ77" s="75">
        <f t="shared" si="46"/>
        <v>2.0912730898729652</v>
      </c>
      <c r="BK77" s="75">
        <f t="shared" si="46"/>
        <v>2.396422507774258</v>
      </c>
      <c r="BL77" s="75">
        <f t="shared" si="49"/>
        <v>1.4272532436360379</v>
      </c>
    </row>
    <row r="78" spans="1:64" s="75" customFormat="1" ht="12.95" customHeight="1" x14ac:dyDescent="0.2">
      <c r="A78" s="86" t="s">
        <v>2030</v>
      </c>
      <c r="B78" s="87" t="s">
        <v>2033</v>
      </c>
      <c r="C78" s="88">
        <v>27980.504000000001</v>
      </c>
      <c r="D78" s="88" t="s">
        <v>2034</v>
      </c>
      <c r="E78" s="75">
        <f t="shared" si="12"/>
        <v>-33701.575867888838</v>
      </c>
      <c r="F78" s="75">
        <f t="shared" si="13"/>
        <v>-33701.5</v>
      </c>
      <c r="G78" s="75">
        <f t="shared" si="14"/>
        <v>-3.1979984996723942E-2</v>
      </c>
      <c r="H78" s="75">
        <f>G78</f>
        <v>-3.1979984996723942E-2</v>
      </c>
      <c r="O78" s="75">
        <f t="shared" ca="1" si="15"/>
        <v>-2.95658579342283E-2</v>
      </c>
      <c r="P78" s="75">
        <f t="shared" si="16"/>
        <v>-2.5267440062726819E-2</v>
      </c>
      <c r="Q78" s="85">
        <f t="shared" si="30"/>
        <v>12962.004000000001</v>
      </c>
      <c r="S78" s="84">
        <v>0.10009999999999999</v>
      </c>
      <c r="Z78" s="75">
        <f t="shared" si="17"/>
        <v>-33701.5</v>
      </c>
      <c r="AA78" s="75">
        <f t="shared" si="18"/>
        <v>-3.0480149645224414E-2</v>
      </c>
      <c r="AB78" s="75">
        <f t="shared" si="19"/>
        <v>-2.6767275414226348E-2</v>
      </c>
      <c r="AC78" s="75">
        <f t="shared" si="20"/>
        <v>-6.7125449339971235E-3</v>
      </c>
      <c r="AE78" s="75">
        <f t="shared" si="21"/>
        <v>2.2517555876893229E-7</v>
      </c>
      <c r="AF78" s="85">
        <f t="shared" si="31"/>
        <v>12962.004000000001</v>
      </c>
      <c r="AG78" s="84"/>
      <c r="AH78" s="75">
        <f t="shared" si="22"/>
        <v>-5.2127095824975964E-3</v>
      </c>
      <c r="AI78" s="75">
        <f t="shared" si="23"/>
        <v>2.0826675649059934E-2</v>
      </c>
      <c r="AJ78" s="75">
        <f t="shared" si="24"/>
        <v>-0.12087593262747069</v>
      </c>
      <c r="AK78" s="75">
        <f t="shared" si="25"/>
        <v>-1.1460477052155105E-2</v>
      </c>
      <c r="AL78" s="75">
        <f t="shared" si="26"/>
        <v>-3.129888950588759</v>
      </c>
      <c r="AM78" s="75">
        <f t="shared" si="27"/>
        <v>-170.88413558744401</v>
      </c>
      <c r="AN78" s="75">
        <f t="shared" si="50"/>
        <v>-3.0274373885865651</v>
      </c>
      <c r="AO78" s="75">
        <f t="shared" si="50"/>
        <v>-2.6926273330178185</v>
      </c>
      <c r="AP78" s="75">
        <f t="shared" si="50"/>
        <v>-3.0493361428249521</v>
      </c>
      <c r="AQ78" s="75">
        <f t="shared" si="50"/>
        <v>-2.6676514300899554</v>
      </c>
      <c r="AR78" s="75">
        <f t="shared" si="50"/>
        <v>-3.0749229633643775</v>
      </c>
      <c r="AS78" s="75">
        <f t="shared" si="50"/>
        <v>-2.6380564074936332</v>
      </c>
      <c r="AT78" s="75">
        <f t="shared" si="50"/>
        <v>-3.1051867287607764</v>
      </c>
      <c r="AU78" s="75">
        <f t="shared" si="29"/>
        <v>-2.6024141300065602</v>
      </c>
      <c r="AW78" s="75">
        <v>6000</v>
      </c>
      <c r="AX78" s="75">
        <f t="shared" si="40"/>
        <v>-9.2584699929626653E-4</v>
      </c>
      <c r="AY78" s="75">
        <f t="shared" si="41"/>
        <v>-4.0609183274424969E-3</v>
      </c>
      <c r="AZ78" s="75">
        <f t="shared" si="42"/>
        <v>3.1350713281462304E-3</v>
      </c>
      <c r="BA78" s="75">
        <f t="shared" si="43"/>
        <v>2.4948380042940421E-2</v>
      </c>
      <c r="BB78" s="75">
        <f t="shared" si="48"/>
        <v>-1.6940712632818187E-2</v>
      </c>
      <c r="BC78" s="75">
        <f t="shared" si="44"/>
        <v>3.0490656417794093</v>
      </c>
      <c r="BD78" s="75">
        <f t="shared" si="45"/>
        <v>21.599886158699519</v>
      </c>
      <c r="BE78" s="75">
        <f t="shared" si="46"/>
        <v>2.2924748423385748</v>
      </c>
      <c r="BF78" s="75">
        <f t="shared" si="46"/>
        <v>2.2513333074247228</v>
      </c>
      <c r="BG78" s="75">
        <f t="shared" si="46"/>
        <v>2.3155996439809474</v>
      </c>
      <c r="BH78" s="75">
        <f t="shared" si="46"/>
        <v>2.2128794318548786</v>
      </c>
      <c r="BI78" s="75">
        <f t="shared" si="46"/>
        <v>2.3718476559502939</v>
      </c>
      <c r="BJ78" s="75">
        <f t="shared" si="46"/>
        <v>2.1096637082883372</v>
      </c>
      <c r="BK78" s="75">
        <f t="shared" si="46"/>
        <v>2.5098545778589085</v>
      </c>
      <c r="BL78" s="75">
        <f t="shared" si="49"/>
        <v>1.5313749798385776</v>
      </c>
    </row>
    <row r="79" spans="1:64" s="75" customFormat="1" ht="12.95" customHeight="1" x14ac:dyDescent="0.2">
      <c r="A79" s="81" t="s">
        <v>2175</v>
      </c>
      <c r="B79" s="82" t="s">
        <v>2031</v>
      </c>
      <c r="C79" s="83">
        <v>28000.105</v>
      </c>
      <c r="D79" s="83" t="s">
        <v>2110</v>
      </c>
      <c r="E79" s="75">
        <f t="shared" si="12"/>
        <v>-33655.07533046732</v>
      </c>
      <c r="F79" s="75">
        <f t="shared" si="13"/>
        <v>-33655</v>
      </c>
      <c r="G79" s="75">
        <f t="shared" si="14"/>
        <v>-3.1753449999087024E-2</v>
      </c>
      <c r="I79" s="75">
        <f>G79</f>
        <v>-3.1753449999087024E-2</v>
      </c>
      <c r="O79" s="75">
        <f t="shared" ca="1" si="15"/>
        <v>-2.953366507283281E-2</v>
      </c>
      <c r="P79" s="75">
        <f t="shared" si="16"/>
        <v>-2.5258117453482366E-2</v>
      </c>
      <c r="Q79" s="85">
        <f t="shared" si="30"/>
        <v>12981.605</v>
      </c>
      <c r="S79" s="84">
        <v>0.1</v>
      </c>
      <c r="Z79" s="75">
        <f t="shared" si="17"/>
        <v>-33655</v>
      </c>
      <c r="AA79" s="75">
        <f t="shared" si="18"/>
        <v>-3.0486421670012157E-2</v>
      </c>
      <c r="AB79" s="75">
        <f t="shared" si="19"/>
        <v>-2.6525145782557234E-2</v>
      </c>
      <c r="AC79" s="75">
        <f t="shared" si="20"/>
        <v>-6.4953325456046582E-3</v>
      </c>
      <c r="AE79" s="75">
        <f t="shared" si="21"/>
        <v>1.605360786678252E-7</v>
      </c>
      <c r="AF79" s="85">
        <f t="shared" si="31"/>
        <v>12981.605</v>
      </c>
      <c r="AG79" s="84"/>
      <c r="AH79" s="75">
        <f t="shared" si="22"/>
        <v>-5.2283042165297902E-3</v>
      </c>
      <c r="AI79" s="75">
        <f t="shared" si="23"/>
        <v>2.0829167669601301E-2</v>
      </c>
      <c r="AJ79" s="75">
        <f t="shared" si="24"/>
        <v>-0.12108981152438648</v>
      </c>
      <c r="AK79" s="75">
        <f t="shared" si="25"/>
        <v>-1.1671450986419283E-2</v>
      </c>
      <c r="AL79" s="75">
        <f t="shared" si="26"/>
        <v>-3.1296734890390328</v>
      </c>
      <c r="AM79" s="75">
        <f t="shared" si="27"/>
        <v>-167.79500892695503</v>
      </c>
      <c r="AN79" s="75">
        <f t="shared" si="50"/>
        <v>-3.0253404641074311</v>
      </c>
      <c r="AO79" s="75">
        <f t="shared" si="50"/>
        <v>-2.6895137325853864</v>
      </c>
      <c r="AP79" s="75">
        <f t="shared" si="50"/>
        <v>-3.0475637652906662</v>
      </c>
      <c r="AQ79" s="75">
        <f t="shared" si="50"/>
        <v>-2.6641256068781343</v>
      </c>
      <c r="AR79" s="75">
        <f t="shared" si="50"/>
        <v>-3.0735761776267454</v>
      </c>
      <c r="AS79" s="75">
        <f t="shared" si="50"/>
        <v>-2.6339771009224178</v>
      </c>
      <c r="AT79" s="75">
        <f t="shared" si="50"/>
        <v>-3.1044076855779288</v>
      </c>
      <c r="AU79" s="75">
        <f t="shared" si="29"/>
        <v>-2.5975724692731421</v>
      </c>
      <c r="AW79" s="75">
        <v>7000</v>
      </c>
      <c r="AX79" s="75">
        <f t="shared" si="40"/>
        <v>-6.9351555568062826E-4</v>
      </c>
      <c r="AY79" s="75">
        <f t="shared" si="41"/>
        <v>-3.1843008827001215E-3</v>
      </c>
      <c r="AZ79" s="75">
        <f t="shared" si="42"/>
        <v>2.4907853270194932E-3</v>
      </c>
      <c r="BA79" s="75">
        <f t="shared" si="43"/>
        <v>2.4170762523131439E-2</v>
      </c>
      <c r="BB79" s="75">
        <f t="shared" si="48"/>
        <v>-2.5973190142903148E-2</v>
      </c>
      <c r="BC79" s="75">
        <f t="shared" si="44"/>
        <v>3.0581002300564966</v>
      </c>
      <c r="BD79" s="75">
        <f t="shared" si="45"/>
        <v>23.940352305110196</v>
      </c>
      <c r="BE79" s="75">
        <f t="shared" si="46"/>
        <v>2.3670681895207282</v>
      </c>
      <c r="BF79" s="75">
        <f t="shared" si="46"/>
        <v>2.2979333549817209</v>
      </c>
      <c r="BG79" s="75">
        <f t="shared" si="46"/>
        <v>2.3986200521893206</v>
      </c>
      <c r="BH79" s="75">
        <f t="shared" si="46"/>
        <v>2.2480425439986433</v>
      </c>
      <c r="BI79" s="75">
        <f t="shared" si="46"/>
        <v>2.4657799157413747</v>
      </c>
      <c r="BJ79" s="75">
        <f t="shared" si="46"/>
        <v>2.1296094612813636</v>
      </c>
      <c r="BK79" s="75">
        <f t="shared" si="46"/>
        <v>2.6126882022031825</v>
      </c>
      <c r="BL79" s="75">
        <f t="shared" si="49"/>
        <v>1.6354967160411176</v>
      </c>
    </row>
    <row r="80" spans="1:64" s="75" customFormat="1" ht="12.95" customHeight="1" x14ac:dyDescent="0.2">
      <c r="A80" s="81" t="s">
        <v>122</v>
      </c>
      <c r="B80" s="82" t="s">
        <v>2031</v>
      </c>
      <c r="C80" s="83">
        <v>28299.388999999999</v>
      </c>
      <c r="D80" s="83" t="s">
        <v>2110</v>
      </c>
      <c r="E80" s="75">
        <f t="shared" si="12"/>
        <v>-32945.067328749923</v>
      </c>
      <c r="F80" s="75">
        <f t="shared" si="13"/>
        <v>-32945</v>
      </c>
      <c r="G80" s="75">
        <f t="shared" si="14"/>
        <v>-2.8380550000292715E-2</v>
      </c>
      <c r="I80" s="75">
        <f>G80</f>
        <v>-2.8380550000292715E-2</v>
      </c>
      <c r="O80" s="75">
        <f t="shared" ca="1" si="15"/>
        <v>-2.9042118156901706E-2</v>
      </c>
      <c r="P80" s="75">
        <f t="shared" si="16"/>
        <v>-2.5111252873692085E-2</v>
      </c>
      <c r="Q80" s="85">
        <f t="shared" si="30"/>
        <v>13280.888999999999</v>
      </c>
      <c r="S80" s="84">
        <v>0.1</v>
      </c>
      <c r="Z80" s="75">
        <f t="shared" si="17"/>
        <v>-32945</v>
      </c>
      <c r="AA80" s="75">
        <f t="shared" si="18"/>
        <v>-3.0593886072561326E-2</v>
      </c>
      <c r="AB80" s="75">
        <f t="shared" si="19"/>
        <v>-2.2897916801423474E-2</v>
      </c>
      <c r="AC80" s="75">
        <f t="shared" si="20"/>
        <v>-3.2692971266006302E-3</v>
      </c>
      <c r="AE80" s="75">
        <f t="shared" si="21"/>
        <v>4.8988565688054424E-7</v>
      </c>
      <c r="AF80" s="85">
        <f t="shared" si="31"/>
        <v>13280.888999999999</v>
      </c>
      <c r="AG80" s="84"/>
      <c r="AH80" s="75">
        <f t="shared" si="22"/>
        <v>-5.4826331988692412E-3</v>
      </c>
      <c r="AI80" s="75">
        <f t="shared" si="23"/>
        <v>2.0876994486125677E-2</v>
      </c>
      <c r="AJ80" s="75">
        <f t="shared" si="24"/>
        <v>-0.1246275358298138</v>
      </c>
      <c r="AK80" s="75">
        <f t="shared" si="25"/>
        <v>-1.5161851081307492E-2</v>
      </c>
      <c r="AL80" s="75">
        <f t="shared" si="26"/>
        <v>-3.1261087569939221</v>
      </c>
      <c r="AM80" s="75">
        <f t="shared" si="27"/>
        <v>-129.16387221706535</v>
      </c>
      <c r="AN80" s="75">
        <f t="shared" si="50"/>
        <v>-2.990687745654268</v>
      </c>
      <c r="AO80" s="75">
        <f t="shared" si="50"/>
        <v>-2.6444194755533035</v>
      </c>
      <c r="AP80" s="75">
        <f t="shared" si="50"/>
        <v>-3.0179440167608917</v>
      </c>
      <c r="AQ80" s="75">
        <f t="shared" si="50"/>
        <v>-2.6124690886153323</v>
      </c>
      <c r="AR80" s="75">
        <f t="shared" si="50"/>
        <v>-3.0507617339401794</v>
      </c>
      <c r="AS80" s="75">
        <f t="shared" si="50"/>
        <v>-2.5731854404319319</v>
      </c>
      <c r="AT80" s="75">
        <f t="shared" si="50"/>
        <v>-3.0909814248738403</v>
      </c>
      <c r="AU80" s="75">
        <f t="shared" si="29"/>
        <v>-2.5236460365693389</v>
      </c>
      <c r="AW80" s="75">
        <v>8000</v>
      </c>
      <c r="AX80" s="75">
        <f t="shared" si="40"/>
        <v>-4.772286117939123E-4</v>
      </c>
      <c r="AY80" s="75">
        <f t="shared" si="41"/>
        <v>-2.2908551484122435E-3</v>
      </c>
      <c r="AZ80" s="75">
        <f t="shared" si="42"/>
        <v>1.8136265366183312E-3</v>
      </c>
      <c r="BA80" s="75">
        <f t="shared" si="43"/>
        <v>2.3474257231555384E-2</v>
      </c>
      <c r="BB80" s="75">
        <f t="shared" si="48"/>
        <v>-3.4983494007855089E-2</v>
      </c>
      <c r="BC80" s="75">
        <f t="shared" si="44"/>
        <v>3.0671147524145379</v>
      </c>
      <c r="BD80" s="75">
        <f t="shared" si="45"/>
        <v>26.841188997194596</v>
      </c>
      <c r="BE80" s="75">
        <f t="shared" si="46"/>
        <v>2.4437982523581012</v>
      </c>
      <c r="BF80" s="75">
        <f t="shared" si="46"/>
        <v>2.3390745333989216</v>
      </c>
      <c r="BG80" s="75">
        <f t="shared" si="46"/>
        <v>2.482797769534085</v>
      </c>
      <c r="BH80" s="75">
        <f t="shared" si="46"/>
        <v>2.279917393398871</v>
      </c>
      <c r="BI80" s="75">
        <f t="shared" si="46"/>
        <v>2.5571278294535156</v>
      </c>
      <c r="BJ80" s="75">
        <f t="shared" si="46"/>
        <v>2.1537499691458475</v>
      </c>
      <c r="BK80" s="75">
        <f t="shared" si="46"/>
        <v>2.7049373330485622</v>
      </c>
      <c r="BL80" s="75">
        <f t="shared" si="49"/>
        <v>1.7396184522436575</v>
      </c>
    </row>
    <row r="81" spans="1:64" s="75" customFormat="1" ht="12.95" customHeight="1" x14ac:dyDescent="0.2">
      <c r="A81" s="86" t="s">
        <v>2030</v>
      </c>
      <c r="B81" s="87" t="s">
        <v>2031</v>
      </c>
      <c r="C81" s="88">
        <v>28329.728800000001</v>
      </c>
      <c r="D81" s="88" t="s">
        <v>2034</v>
      </c>
      <c r="E81" s="75">
        <f t="shared" si="12"/>
        <v>-32873.090541582867</v>
      </c>
      <c r="F81" s="75">
        <f t="shared" si="13"/>
        <v>-32873</v>
      </c>
      <c r="G81" s="75">
        <f t="shared" si="14"/>
        <v>-3.8165269997989526E-2</v>
      </c>
      <c r="H81" s="75">
        <f>G81</f>
        <v>-3.8165269997989526E-2</v>
      </c>
      <c r="O81" s="75">
        <f t="shared" ca="1" si="15"/>
        <v>-2.8992271145708695E-2</v>
      </c>
      <c r="P81" s="75">
        <f t="shared" si="16"/>
        <v>-2.5095885814184947E-2</v>
      </c>
      <c r="Q81" s="85">
        <f t="shared" si="30"/>
        <v>13311.228800000001</v>
      </c>
      <c r="S81" s="84">
        <v>0.10009999999999999</v>
      </c>
      <c r="Z81" s="75">
        <f t="shared" si="17"/>
        <v>-32873</v>
      </c>
      <c r="AA81" s="75">
        <f t="shared" si="18"/>
        <v>-3.0605895934857023E-2</v>
      </c>
      <c r="AB81" s="75">
        <f t="shared" si="19"/>
        <v>-3.2655259877317447E-2</v>
      </c>
      <c r="AC81" s="75">
        <f t="shared" si="20"/>
        <v>-1.3069384183804579E-2</v>
      </c>
      <c r="AE81" s="75">
        <f t="shared" si="21"/>
        <v>5.7201280362586772E-6</v>
      </c>
      <c r="AF81" s="85">
        <f t="shared" si="31"/>
        <v>13311.228800000001</v>
      </c>
      <c r="AG81" s="84"/>
      <c r="AH81" s="75">
        <f t="shared" si="22"/>
        <v>-5.5100101206720757E-3</v>
      </c>
      <c r="AI81" s="75">
        <f t="shared" si="23"/>
        <v>2.0882978247374395E-2</v>
      </c>
      <c r="AJ81" s="75">
        <f t="shared" si="24"/>
        <v>-0.12501424173186049</v>
      </c>
      <c r="AK81" s="75">
        <f t="shared" si="25"/>
        <v>-1.5543467084359414E-2</v>
      </c>
      <c r="AL81" s="75">
        <f t="shared" si="26"/>
        <v>-3.1257190029362913</v>
      </c>
      <c r="AM81" s="75">
        <f t="shared" si="27"/>
        <v>-125.99231569445159</v>
      </c>
      <c r="AN81" s="75">
        <f t="shared" ref="AN81:AT90" si="51">$AU81+$AB$7*SIN(AO81)</f>
        <v>-2.986904020679523</v>
      </c>
      <c r="AO81" s="75">
        <f t="shared" si="51"/>
        <v>-2.6401003634289908</v>
      </c>
      <c r="AP81" s="75">
        <f t="shared" si="51"/>
        <v>-3.0146733624650861</v>
      </c>
      <c r="AQ81" s="75">
        <f t="shared" si="51"/>
        <v>-2.6074623713111675</v>
      </c>
      <c r="AR81" s="75">
        <f t="shared" si="51"/>
        <v>-3.0482080724954215</v>
      </c>
      <c r="AS81" s="75">
        <f t="shared" si="51"/>
        <v>-2.5671841791133407</v>
      </c>
      <c r="AT81" s="75">
        <f t="shared" si="51"/>
        <v>-3.089452199061856</v>
      </c>
      <c r="AU81" s="75">
        <f t="shared" si="29"/>
        <v>-2.5161492715627558</v>
      </c>
      <c r="AW81" s="75">
        <v>9000</v>
      </c>
      <c r="AX81" s="75">
        <f t="shared" si="40"/>
        <v>-2.7113345895903246E-4</v>
      </c>
      <c r="AY81" s="75">
        <f t="shared" si="41"/>
        <v>-1.3805811245788631E-3</v>
      </c>
      <c r="AZ81" s="75">
        <f t="shared" si="42"/>
        <v>1.1094476656198307E-3</v>
      </c>
      <c r="BA81" s="75">
        <f t="shared" si="43"/>
        <v>2.2859723750142447E-2</v>
      </c>
      <c r="BB81" s="75">
        <f t="shared" si="48"/>
        <v>-4.3950133975598146E-2</v>
      </c>
      <c r="BC81" s="75">
        <f t="shared" si="44"/>
        <v>3.0760884141520277</v>
      </c>
      <c r="BD81" s="75">
        <f t="shared" si="45"/>
        <v>30.521456806194152</v>
      </c>
      <c r="BE81" s="75">
        <f t="shared" si="46"/>
        <v>2.5223412229626772</v>
      </c>
      <c r="BF81" s="75">
        <f t="shared" si="46"/>
        <v>2.3759684154564997</v>
      </c>
      <c r="BG81" s="75">
        <f t="shared" si="46"/>
        <v>2.5669780724444458</v>
      </c>
      <c r="BH81" s="75">
        <f t="shared" si="46"/>
        <v>2.3106454041785747</v>
      </c>
      <c r="BI81" s="75">
        <f t="shared" si="46"/>
        <v>2.6445780550678859</v>
      </c>
      <c r="BJ81" s="75">
        <f t="shared" si="46"/>
        <v>2.1839880786654966</v>
      </c>
      <c r="BK81" s="75">
        <f t="shared" si="46"/>
        <v>2.7867305690535469</v>
      </c>
      <c r="BL81" s="75">
        <f t="shared" si="49"/>
        <v>1.8437401884461975</v>
      </c>
    </row>
    <row r="82" spans="1:64" s="75" customFormat="1" ht="12.95" customHeight="1" x14ac:dyDescent="0.2">
      <c r="A82" s="86" t="s">
        <v>2030</v>
      </c>
      <c r="B82" s="87" t="s">
        <v>2033</v>
      </c>
      <c r="C82" s="88">
        <v>28329.942800000001</v>
      </c>
      <c r="D82" s="88" t="s">
        <v>2034</v>
      </c>
      <c r="E82" s="75">
        <f t="shared" si="12"/>
        <v>-32872.582857535715</v>
      </c>
      <c r="F82" s="75">
        <f t="shared" si="13"/>
        <v>-32872.5</v>
      </c>
      <c r="G82" s="75">
        <f t="shared" si="14"/>
        <v>-3.4926274998724693E-2</v>
      </c>
      <c r="H82" s="75">
        <f>G82</f>
        <v>-3.4926274998724693E-2</v>
      </c>
      <c r="O82" s="75">
        <f t="shared" ca="1" si="15"/>
        <v>-2.8991924985908746E-2</v>
      </c>
      <c r="P82" s="75">
        <f t="shared" si="16"/>
        <v>-2.5095778793481169E-2</v>
      </c>
      <c r="Q82" s="85">
        <f t="shared" si="30"/>
        <v>13311.442800000001</v>
      </c>
      <c r="S82" s="84">
        <v>0.10009999999999999</v>
      </c>
      <c r="Z82" s="75">
        <f t="shared" si="17"/>
        <v>-32872.5</v>
      </c>
      <c r="AA82" s="75">
        <f t="shared" si="18"/>
        <v>-3.0605979977075839E-2</v>
      </c>
      <c r="AB82" s="75">
        <f t="shared" si="19"/>
        <v>-2.9416073815130023E-2</v>
      </c>
      <c r="AC82" s="75">
        <f t="shared" si="20"/>
        <v>-9.8304962052435246E-3</v>
      </c>
      <c r="AE82" s="75">
        <f t="shared" si="21"/>
        <v>1.8683614023157963E-6</v>
      </c>
      <c r="AF82" s="85">
        <f t="shared" si="31"/>
        <v>13311.442800000001</v>
      </c>
      <c r="AG82" s="84"/>
      <c r="AH82" s="75">
        <f t="shared" si="22"/>
        <v>-5.5102011835946709E-3</v>
      </c>
      <c r="AI82" s="75">
        <f t="shared" si="23"/>
        <v>2.0883020598018609E-2</v>
      </c>
      <c r="AJ82" s="75">
        <f t="shared" si="24"/>
        <v>-0.12501694478315351</v>
      </c>
      <c r="AK82" s="75">
        <f t="shared" si="25"/>
        <v>-1.5546134615208325E-2</v>
      </c>
      <c r="AL82" s="75">
        <f t="shared" si="26"/>
        <v>-3.1257162785112764</v>
      </c>
      <c r="AM82" s="75">
        <f t="shared" si="27"/>
        <v>-125.97069419510275</v>
      </c>
      <c r="AN82" s="75">
        <f t="shared" si="51"/>
        <v>-2.9868775758452877</v>
      </c>
      <c r="AO82" s="75">
        <f t="shared" si="51"/>
        <v>-2.6400705307111587</v>
      </c>
      <c r="AP82" s="75">
        <f t="shared" si="51"/>
        <v>-3.0146504789893598</v>
      </c>
      <c r="AQ82" s="75">
        <f t="shared" si="51"/>
        <v>-2.6074277531586914</v>
      </c>
      <c r="AR82" s="75">
        <f t="shared" si="51"/>
        <v>-3.0481901820325765</v>
      </c>
      <c r="AS82" s="75">
        <f t="shared" si="51"/>
        <v>-2.5671426130601658</v>
      </c>
      <c r="AT82" s="75">
        <f t="shared" si="51"/>
        <v>-3.0894414671722235</v>
      </c>
      <c r="AU82" s="75">
        <f t="shared" si="29"/>
        <v>-2.5160972106946549</v>
      </c>
      <c r="AW82" s="75">
        <v>10000</v>
      </c>
      <c r="AX82" s="75">
        <f t="shared" si="40"/>
        <v>-6.3911531698985504E-5</v>
      </c>
      <c r="AY82" s="75">
        <f t="shared" si="41"/>
        <v>-4.5347881119998034E-4</v>
      </c>
      <c r="AZ82" s="75">
        <f t="shared" si="42"/>
        <v>3.8956727950099484E-4</v>
      </c>
      <c r="BA82" s="75">
        <f t="shared" si="43"/>
        <v>2.2330117637219704E-2</v>
      </c>
      <c r="BB82" s="75">
        <f t="shared" si="48"/>
        <v>-5.2800683633531749E-2</v>
      </c>
      <c r="BC82" s="75">
        <f t="shared" si="44"/>
        <v>3.0849493671547434</v>
      </c>
      <c r="BD82" s="75">
        <f t="shared" si="45"/>
        <v>35.299244687112918</v>
      </c>
      <c r="BE82" s="75">
        <f t="shared" ref="BE82:BK95" si="52">$BL82+$AB$7*SIN(BF82)</f>
        <v>2.6018602969387006</v>
      </c>
      <c r="BF82" s="75">
        <f t="shared" si="52"/>
        <v>2.4102588651852814</v>
      </c>
      <c r="BG82" s="75">
        <f t="shared" si="52"/>
        <v>2.6498081995828624</v>
      </c>
      <c r="BH82" s="75">
        <f t="shared" si="52"/>
        <v>2.3423512997211207</v>
      </c>
      <c r="BI82" s="75">
        <f t="shared" si="52"/>
        <v>2.7269614247745979</v>
      </c>
      <c r="BJ82" s="75">
        <f t="shared" si="52"/>
        <v>2.2215686169846114</v>
      </c>
      <c r="BK82" s="75">
        <f t="shared" si="52"/>
        <v>2.8583097623715052</v>
      </c>
      <c r="BL82" s="75">
        <f t="shared" si="49"/>
        <v>1.9478619246487374</v>
      </c>
    </row>
    <row r="83" spans="1:64" s="75" customFormat="1" ht="12.95" customHeight="1" x14ac:dyDescent="0.2">
      <c r="A83" s="81" t="s">
        <v>122</v>
      </c>
      <c r="B83" s="82" t="s">
        <v>2031</v>
      </c>
      <c r="C83" s="83">
        <v>28373.571</v>
      </c>
      <c r="D83" s="83" t="s">
        <v>2110</v>
      </c>
      <c r="E83" s="75">
        <f t="shared" si="12"/>
        <v>-32769.08126339595</v>
      </c>
      <c r="F83" s="75">
        <f t="shared" si="13"/>
        <v>-32769</v>
      </c>
      <c r="G83" s="75">
        <f t="shared" si="14"/>
        <v>-3.4254310001415433E-2</v>
      </c>
      <c r="I83" s="75">
        <f t="shared" ref="I83:I109" si="53">G83</f>
        <v>-3.4254310001415433E-2</v>
      </c>
      <c r="O83" s="75">
        <f t="shared" ca="1" si="15"/>
        <v>-2.8920269907318788E-2</v>
      </c>
      <c r="P83" s="75">
        <f t="shared" si="16"/>
        <v>-2.5073534937946479E-2</v>
      </c>
      <c r="Q83" s="85">
        <f t="shared" si="30"/>
        <v>13355.071</v>
      </c>
      <c r="S83" s="84">
        <v>0.1</v>
      </c>
      <c r="Z83" s="75">
        <f t="shared" si="17"/>
        <v>-32769</v>
      </c>
      <c r="AA83" s="75">
        <f t="shared" si="18"/>
        <v>-3.0623561427611936E-2</v>
      </c>
      <c r="AB83" s="75">
        <f t="shared" si="19"/>
        <v>-2.8704283511749976E-2</v>
      </c>
      <c r="AC83" s="75">
        <f t="shared" si="20"/>
        <v>-9.1807750634689544E-3</v>
      </c>
      <c r="AE83" s="75">
        <f t="shared" si="21"/>
        <v>1.3182335206176132E-6</v>
      </c>
      <c r="AF83" s="85">
        <f t="shared" si="31"/>
        <v>13355.071</v>
      </c>
      <c r="AG83" s="84"/>
      <c r="AH83" s="75">
        <f t="shared" si="22"/>
        <v>-5.5500264896654579E-3</v>
      </c>
      <c r="AI83" s="75">
        <f t="shared" si="23"/>
        <v>2.089202825001546E-2</v>
      </c>
      <c r="AJ83" s="75">
        <f t="shared" si="24"/>
        <v>-0.12558167007001164</v>
      </c>
      <c r="AK83" s="75">
        <f t="shared" si="25"/>
        <v>-1.6103456472625573E-2</v>
      </c>
      <c r="AL83" s="75">
        <f t="shared" si="26"/>
        <v>-3.1251470672548867</v>
      </c>
      <c r="AM83" s="75">
        <f t="shared" si="27"/>
        <v>-121.61043594617902</v>
      </c>
      <c r="AN83" s="75">
        <f t="shared" si="51"/>
        <v>-2.9813536742681332</v>
      </c>
      <c r="AO83" s="75">
        <f t="shared" si="51"/>
        <v>-2.6339427980151462</v>
      </c>
      <c r="AP83" s="75">
        <f t="shared" si="51"/>
        <v>-3.0098630672586526</v>
      </c>
      <c r="AQ83" s="75">
        <f t="shared" si="51"/>
        <v>-2.6003066195244999</v>
      </c>
      <c r="AR83" s="75">
        <f t="shared" si="51"/>
        <v>-3.0444402111117119</v>
      </c>
      <c r="AS83" s="75">
        <f t="shared" si="51"/>
        <v>-2.5585711838988137</v>
      </c>
      <c r="AT83" s="75">
        <f t="shared" si="51"/>
        <v>-3.0871863472263654</v>
      </c>
      <c r="AU83" s="75">
        <f t="shared" si="29"/>
        <v>-2.5053206109976918</v>
      </c>
      <c r="AW83" s="75">
        <v>11000</v>
      </c>
      <c r="AX83" s="75">
        <f t="shared" si="40"/>
        <v>1.6024901096151989E-4</v>
      </c>
      <c r="AY83" s="75">
        <f t="shared" si="41"/>
        <v>4.9045179172440396E-4</v>
      </c>
      <c r="AZ83" s="75">
        <f t="shared" si="42"/>
        <v>-3.3020278076288407E-4</v>
      </c>
      <c r="BA83" s="75">
        <f t="shared" si="43"/>
        <v>2.1887649898720829E-2</v>
      </c>
      <c r="BB83" s="75">
        <f t="shared" si="48"/>
        <v>-6.1426186898069383E-2</v>
      </c>
      <c r="BC83" s="75">
        <f t="shared" si="44"/>
        <v>3.0935890000204052</v>
      </c>
      <c r="BD83" s="75">
        <f t="shared" si="45"/>
        <v>41.655494490630325</v>
      </c>
      <c r="BE83" s="75">
        <f t="shared" si="52"/>
        <v>2.681096078684988</v>
      </c>
      <c r="BF83" s="75">
        <f t="shared" si="52"/>
        <v>2.4439023501374471</v>
      </c>
      <c r="BG83" s="75">
        <f t="shared" si="52"/>
        <v>2.7298278430696841</v>
      </c>
      <c r="BH83" s="75">
        <f t="shared" si="52"/>
        <v>2.3770399180231938</v>
      </c>
      <c r="BI83" s="75">
        <f t="shared" si="52"/>
        <v>2.8032254151157505</v>
      </c>
      <c r="BJ83" s="75">
        <f t="shared" si="52"/>
        <v>2.2671784767592085</v>
      </c>
      <c r="BK83" s="75">
        <f t="shared" si="52"/>
        <v>2.9200273990182044</v>
      </c>
      <c r="BL83" s="75">
        <f t="shared" si="49"/>
        <v>2.0519836608512771</v>
      </c>
    </row>
    <row r="84" spans="1:64" s="75" customFormat="1" ht="12.95" customHeight="1" x14ac:dyDescent="0.2">
      <c r="A84" s="81" t="s">
        <v>122</v>
      </c>
      <c r="B84" s="82" t="s">
        <v>2031</v>
      </c>
      <c r="C84" s="83">
        <v>28374.417000000001</v>
      </c>
      <c r="D84" s="83" t="s">
        <v>2110</v>
      </c>
      <c r="E84" s="75">
        <f t="shared" si="12"/>
        <v>-32767.074250760947</v>
      </c>
      <c r="F84" s="75">
        <f t="shared" si="13"/>
        <v>-32767</v>
      </c>
      <c r="G84" s="75">
        <f t="shared" si="14"/>
        <v>-3.1298329995479435E-2</v>
      </c>
      <c r="I84" s="75">
        <f t="shared" si="53"/>
        <v>-3.1298329995479435E-2</v>
      </c>
      <c r="O84" s="75">
        <f t="shared" ca="1" si="15"/>
        <v>-2.8918885268118984E-2</v>
      </c>
      <c r="P84" s="75">
        <f t="shared" si="16"/>
        <v>-2.5073103329604746E-2</v>
      </c>
      <c r="Q84" s="85">
        <f t="shared" si="30"/>
        <v>13355.917000000001</v>
      </c>
      <c r="S84" s="84">
        <v>0.1</v>
      </c>
      <c r="Z84" s="75">
        <f t="shared" si="17"/>
        <v>-32767</v>
      </c>
      <c r="AA84" s="75">
        <f t="shared" si="18"/>
        <v>-3.0623904721400391E-2</v>
      </c>
      <c r="AB84" s="75">
        <f t="shared" si="19"/>
        <v>-2.5747528603683789E-2</v>
      </c>
      <c r="AC84" s="75">
        <f t="shared" si="20"/>
        <v>-6.2252266658746891E-3</v>
      </c>
      <c r="AE84" s="75">
        <f t="shared" si="21"/>
        <v>4.5484945031659298E-8</v>
      </c>
      <c r="AF84" s="85">
        <f t="shared" si="31"/>
        <v>13355.917000000001</v>
      </c>
      <c r="AG84" s="84"/>
      <c r="AH84" s="75">
        <f t="shared" si="22"/>
        <v>-5.5508013917956464E-3</v>
      </c>
      <c r="AI84" s="75">
        <f t="shared" si="23"/>
        <v>2.0892207089379666E-2</v>
      </c>
      <c r="AJ84" s="75">
        <f t="shared" si="24"/>
        <v>-0.12559268407551577</v>
      </c>
      <c r="AK84" s="75">
        <f t="shared" si="25"/>
        <v>-1.6114326434197579E-2</v>
      </c>
      <c r="AL84" s="75">
        <f t="shared" si="26"/>
        <v>-3.1251359653510331</v>
      </c>
      <c r="AM84" s="75">
        <f t="shared" si="27"/>
        <v>-121.52839220638894</v>
      </c>
      <c r="AN84" s="75">
        <f t="shared" si="51"/>
        <v>-2.9812459598436867</v>
      </c>
      <c r="AO84" s="75">
        <f t="shared" si="51"/>
        <v>-2.6338253190857421</v>
      </c>
      <c r="AP84" s="75">
        <f t="shared" si="51"/>
        <v>-3.0097695678996139</v>
      </c>
      <c r="AQ84" s="75">
        <f t="shared" si="51"/>
        <v>-2.600169892481492</v>
      </c>
      <c r="AR84" s="75">
        <f t="shared" si="51"/>
        <v>-3.0443668322693473</v>
      </c>
      <c r="AS84" s="75">
        <f t="shared" si="51"/>
        <v>-2.5584061974109091</v>
      </c>
      <c r="AT84" s="75">
        <f t="shared" si="51"/>
        <v>-3.0871421076938361</v>
      </c>
      <c r="AU84" s="75">
        <f t="shared" si="29"/>
        <v>-2.5051123675252867</v>
      </c>
      <c r="AW84" s="75">
        <v>12000</v>
      </c>
      <c r="AX84" s="75">
        <f t="shared" si="40"/>
        <v>4.2003341807552472E-4</v>
      </c>
      <c r="AY84" s="75">
        <f t="shared" si="41"/>
        <v>1.4512106841942925E-3</v>
      </c>
      <c r="AZ84" s="75">
        <f t="shared" si="42"/>
        <v>-1.0311772661187677E-3</v>
      </c>
      <c r="BA84" s="75">
        <f t="shared" si="43"/>
        <v>2.1531898146545769E-2</v>
      </c>
      <c r="BB84" s="75">
        <f t="shared" si="48"/>
        <v>-6.9693878366132986E-2</v>
      </c>
      <c r="BC84" s="75">
        <f t="shared" si="44"/>
        <v>3.101874540733645</v>
      </c>
      <c r="BD84" s="75">
        <f t="shared" si="45"/>
        <v>50.348239829894176</v>
      </c>
      <c r="BE84" s="75">
        <f t="shared" si="52"/>
        <v>2.7584791778679643</v>
      </c>
      <c r="BF84" s="75">
        <f t="shared" si="52"/>
        <v>2.4790241454382262</v>
      </c>
      <c r="BG84" s="75">
        <f t="shared" si="52"/>
        <v>2.8055385096713787</v>
      </c>
      <c r="BH84" s="75">
        <f t="shared" si="52"/>
        <v>2.4165051925478362</v>
      </c>
      <c r="BI84" s="75">
        <f t="shared" si="52"/>
        <v>2.8724342927360293</v>
      </c>
      <c r="BJ84" s="75">
        <f t="shared" si="52"/>
        <v>2.3210515738315154</v>
      </c>
      <c r="BK84" s="75">
        <f t="shared" si="52"/>
        <v>2.9723427809036909</v>
      </c>
      <c r="BL84" s="75">
        <f t="shared" si="49"/>
        <v>2.1561053970538171</v>
      </c>
    </row>
    <row r="85" spans="1:64" s="75" customFormat="1" ht="12.95" customHeight="1" x14ac:dyDescent="0.2">
      <c r="A85" s="81" t="s">
        <v>122</v>
      </c>
      <c r="B85" s="82" t="s">
        <v>2031</v>
      </c>
      <c r="C85" s="83">
        <v>28377.370999999999</v>
      </c>
      <c r="D85" s="83" t="s">
        <v>2110</v>
      </c>
      <c r="E85" s="75">
        <f t="shared" ref="E85:E148" si="54">+(C85-C$7)/C$8</f>
        <v>-32760.066313025978</v>
      </c>
      <c r="F85" s="75">
        <f t="shared" ref="F85:F148" si="55">ROUND(2*E85,0)/2</f>
        <v>-32760</v>
      </c>
      <c r="G85" s="75">
        <f t="shared" ref="G85:G148" si="56">+C85-(C$7+F85*C$8)</f>
        <v>-2.7952399999776389E-2</v>
      </c>
      <c r="I85" s="75">
        <f t="shared" si="53"/>
        <v>-2.7952399999776389E-2</v>
      </c>
      <c r="O85" s="75">
        <f t="shared" ref="O85:O148" ca="1" si="57">+C$11+C$12*$F85</f>
        <v>-2.8914039030919658E-2</v>
      </c>
      <c r="P85" s="75">
        <f t="shared" ref="P85:P148" si="58">+D$11+D$12*F85+D$13*F85^2</f>
        <v>-2.5071592170317535E-2</v>
      </c>
      <c r="Q85" s="85">
        <f t="shared" si="30"/>
        <v>13358.870999999999</v>
      </c>
      <c r="S85" s="84">
        <v>0.1</v>
      </c>
      <c r="Z85" s="75">
        <f t="shared" ref="Z85:Z148" si="59">F85</f>
        <v>-32760</v>
      </c>
      <c r="AA85" s="75">
        <f t="shared" ref="AA85:AA148" si="60">AB$3+AB$4*Z85+AB$5*Z85^2+AH85</f>
        <v>-3.0625107290469689E-2</v>
      </c>
      <c r="AB85" s="75">
        <f t="shared" ref="AB85:AB148" si="61">+G85-AH85</f>
        <v>-2.2398884879624235E-2</v>
      </c>
      <c r="AC85" s="75">
        <f t="shared" ref="AC85:AC148" si="62">+G85-P85</f>
        <v>-2.8808078294588549E-3</v>
      </c>
      <c r="AE85" s="75">
        <f t="shared" ref="AE85:AE148" si="63">+(G85-AA85)^2*S85</f>
        <v>7.1433642617251158E-7</v>
      </c>
      <c r="AF85" s="85">
        <f t="shared" si="31"/>
        <v>13358.870999999999</v>
      </c>
      <c r="AG85" s="84"/>
      <c r="AH85" s="75">
        <f t="shared" ref="AH85:AH148" si="64">$AB$6*($AB$11/AI85*AJ85+$AB$12)</f>
        <v>-5.5535151201521549E-3</v>
      </c>
      <c r="AI85" s="75">
        <f t="shared" ref="AI85:AI148" si="65">1+$AB$7*COS(AL85)</f>
        <v>2.089283447066892E-2</v>
      </c>
      <c r="AJ85" s="75">
        <f t="shared" ref="AJ85:AJ148" si="66">SIN(AL85+RADIANS($AB$9))</f>
        <v>-0.12563126326400928</v>
      </c>
      <c r="AK85" s="75">
        <f t="shared" ref="AK85:AK148" si="67">$AB$7*SIN(AL85)</f>
        <v>-1.6152401179180799E-2</v>
      </c>
      <c r="AL85" s="75">
        <f t="shared" ref="AL85:AL148" si="68">2*ATAN(AM85)</f>
        <v>-3.1250970781544929</v>
      </c>
      <c r="AM85" s="75">
        <f t="shared" ref="AM85:AM148" si="69">SQRT((1+$AB$7)/(1-$AB$7))*TAN(AN85/2)</f>
        <v>-121.24188434471392</v>
      </c>
      <c r="AN85" s="75">
        <f t="shared" si="51"/>
        <v>-2.980868670393797</v>
      </c>
      <c r="AO85" s="75">
        <f t="shared" si="51"/>
        <v>-2.6334144201064977</v>
      </c>
      <c r="AP85" s="75">
        <f t="shared" si="51"/>
        <v>-3.0094420253666616</v>
      </c>
      <c r="AQ85" s="75">
        <f t="shared" si="51"/>
        <v>-2.5996916106229961</v>
      </c>
      <c r="AR85" s="75">
        <f t="shared" si="51"/>
        <v>-3.0441097325393822</v>
      </c>
      <c r="AS85" s="75">
        <f t="shared" si="51"/>
        <v>-2.5578289382749144</v>
      </c>
      <c r="AT85" s="75">
        <f t="shared" si="51"/>
        <v>-3.0869870705189513</v>
      </c>
      <c r="AU85" s="75">
        <f t="shared" ref="AU85:AU148" si="70">RADIANS($AB$9)+$AB$18*(F85-AB$15)</f>
        <v>-2.504383515371869</v>
      </c>
      <c r="AW85" s="75">
        <v>13000</v>
      </c>
      <c r="AX85" s="75">
        <f t="shared" si="40"/>
        <v>7.3505252908015071E-4</v>
      </c>
      <c r="AY85" s="75">
        <f t="shared" si="41"/>
        <v>2.4287978662096816E-3</v>
      </c>
      <c r="AZ85" s="75">
        <f t="shared" si="42"/>
        <v>-1.6937453371295309E-3</v>
      </c>
      <c r="BA85" s="75">
        <f t="shared" si="43"/>
        <v>2.1258855027703749E-2</v>
      </c>
      <c r="BB85" s="75">
        <f t="shared" si="48"/>
        <v>-7.7457430866333304E-2</v>
      </c>
      <c r="BC85" s="75">
        <f t="shared" si="44"/>
        <v>3.1096592124318141</v>
      </c>
      <c r="BD85" s="75">
        <f t="shared" si="45"/>
        <v>62.624946361837686</v>
      </c>
      <c r="BE85" s="75">
        <f t="shared" si="52"/>
        <v>2.8322501423719402</v>
      </c>
      <c r="BF85" s="75">
        <f t="shared" si="52"/>
        <v>2.5177605790749285</v>
      </c>
      <c r="BG85" s="75">
        <f t="shared" si="52"/>
        <v>2.8754694691988609</v>
      </c>
      <c r="BH85" s="75">
        <f t="shared" si="52"/>
        <v>2.4622454498350361</v>
      </c>
      <c r="BI85" s="75">
        <f t="shared" si="52"/>
        <v>2.9337994838129666</v>
      </c>
      <c r="BJ85" s="75">
        <f t="shared" si="52"/>
        <v>2.3830672066324419</v>
      </c>
      <c r="BK85" s="75">
        <f t="shared" si="52"/>
        <v>3.0158170508830096</v>
      </c>
      <c r="BL85" s="75">
        <f t="shared" si="49"/>
        <v>2.260227133256357</v>
      </c>
    </row>
    <row r="86" spans="1:64" s="75" customFormat="1" ht="12.95" customHeight="1" x14ac:dyDescent="0.2">
      <c r="A86" s="81" t="s">
        <v>122</v>
      </c>
      <c r="B86" s="82" t="s">
        <v>2031</v>
      </c>
      <c r="C86" s="83">
        <v>28395.489000000001</v>
      </c>
      <c r="D86" s="83" t="s">
        <v>2110</v>
      </c>
      <c r="E86" s="75">
        <f t="shared" si="54"/>
        <v>-32717.0839786041</v>
      </c>
      <c r="F86" s="75">
        <f t="shared" si="55"/>
        <v>-32717</v>
      </c>
      <c r="G86" s="75">
        <f t="shared" si="56"/>
        <v>-3.5398829997575376E-2</v>
      </c>
      <c r="I86" s="75">
        <f t="shared" si="53"/>
        <v>-3.5398829997575376E-2</v>
      </c>
      <c r="O86" s="75">
        <f t="shared" ca="1" si="57"/>
        <v>-2.8884269288123834E-2</v>
      </c>
      <c r="P86" s="75">
        <f t="shared" si="58"/>
        <v>-2.5062291244284857E-2</v>
      </c>
      <c r="Q86" s="85">
        <f t="shared" ref="Q86:Q149" si="71">+C86-15018.5</f>
        <v>13376.989000000001</v>
      </c>
      <c r="S86" s="84">
        <v>0.1</v>
      </c>
      <c r="Z86" s="75">
        <f t="shared" si="59"/>
        <v>-32717</v>
      </c>
      <c r="AA86" s="75">
        <f t="shared" si="60"/>
        <v>-3.0632529688147267E-2</v>
      </c>
      <c r="AB86" s="75">
        <f t="shared" si="61"/>
        <v>-2.9828591553712966E-2</v>
      </c>
      <c r="AC86" s="75">
        <f t="shared" si="62"/>
        <v>-1.033653875329052E-2</v>
      </c>
      <c r="AE86" s="75">
        <f t="shared" si="63"/>
        <v>2.2717618639654493E-6</v>
      </c>
      <c r="AF86" s="85">
        <f t="shared" ref="AF86:AF149" si="72">+C86-15018.5</f>
        <v>13376.989000000001</v>
      </c>
      <c r="AG86" s="84"/>
      <c r="AH86" s="75">
        <f t="shared" si="64"/>
        <v>-5.5702384438624094E-3</v>
      </c>
      <c r="AI86" s="75">
        <f t="shared" si="65"/>
        <v>2.0896737911573982E-2</v>
      </c>
      <c r="AJ86" s="75">
        <f t="shared" si="66"/>
        <v>-0.12586927739070494</v>
      </c>
      <c r="AK86" s="75">
        <f t="shared" si="67"/>
        <v>-1.6387306750569049E-2</v>
      </c>
      <c r="AL86" s="75">
        <f t="shared" si="68"/>
        <v>-3.1248571595359946</v>
      </c>
      <c r="AM86" s="75">
        <f t="shared" si="69"/>
        <v>-119.50369160855132</v>
      </c>
      <c r="AN86" s="75">
        <f t="shared" si="51"/>
        <v>-2.9785411956033139</v>
      </c>
      <c r="AO86" s="75">
        <f t="shared" si="51"/>
        <v>-2.6308997756165153</v>
      </c>
      <c r="AP86" s="75">
        <f t="shared" si="51"/>
        <v>-3.0074199270404378</v>
      </c>
      <c r="AQ86" s="75">
        <f t="shared" si="51"/>
        <v>-2.5967625649326371</v>
      </c>
      <c r="AR86" s="75">
        <f t="shared" si="51"/>
        <v>-3.0425210563759348</v>
      </c>
      <c r="AS86" s="75">
        <f t="shared" si="51"/>
        <v>-2.554289539443594</v>
      </c>
      <c r="AT86" s="75">
        <f t="shared" si="51"/>
        <v>-3.0860278979345024</v>
      </c>
      <c r="AU86" s="75">
        <f t="shared" si="70"/>
        <v>-2.4999062807151597</v>
      </c>
      <c r="AW86" s="75">
        <v>14000</v>
      </c>
      <c r="AX86" s="75">
        <f t="shared" si="40"/>
        <v>1.1238725505780065E-3</v>
      </c>
      <c r="AY86" s="75">
        <f t="shared" si="41"/>
        <v>3.423213337770575E-3</v>
      </c>
      <c r="AZ86" s="75">
        <f t="shared" si="42"/>
        <v>-2.2993407871925685E-3</v>
      </c>
      <c r="BA86" s="75">
        <f t="shared" si="43"/>
        <v>2.1060769182678296E-2</v>
      </c>
      <c r="BB86" s="75">
        <f t="shared" si="48"/>
        <v>-8.4565820152326762E-2</v>
      </c>
      <c r="BC86" s="75">
        <f t="shared" si="44"/>
        <v>3.1167910583419007</v>
      </c>
      <c r="BD86" s="75">
        <f t="shared" si="45"/>
        <v>80.635840521767804</v>
      </c>
      <c r="BE86" s="75">
        <f t="shared" si="52"/>
        <v>2.900584221998006</v>
      </c>
      <c r="BF86" s="75">
        <f t="shared" si="52"/>
        <v>2.5620953447574881</v>
      </c>
      <c r="BG86" s="75">
        <f t="shared" si="52"/>
        <v>2.9382557128182532</v>
      </c>
      <c r="BH86" s="75">
        <f t="shared" si="52"/>
        <v>2.5153883421191505</v>
      </c>
      <c r="BI86" s="75">
        <f t="shared" si="52"/>
        <v>2.9867329682128401</v>
      </c>
      <c r="BJ86" s="75">
        <f t="shared" si="52"/>
        <v>2.4528350996158461</v>
      </c>
      <c r="BK86" s="75">
        <f t="shared" si="52"/>
        <v>3.05110711471215</v>
      </c>
      <c r="BL86" s="75">
        <f t="shared" si="49"/>
        <v>2.364348869458897</v>
      </c>
    </row>
    <row r="87" spans="1:64" s="75" customFormat="1" ht="12.95" customHeight="1" x14ac:dyDescent="0.2">
      <c r="A87" s="81" t="s">
        <v>122</v>
      </c>
      <c r="B87" s="82" t="s">
        <v>2031</v>
      </c>
      <c r="C87" s="83">
        <v>28398.441999999999</v>
      </c>
      <c r="D87" s="83" t="s">
        <v>2110</v>
      </c>
      <c r="E87" s="75">
        <f t="shared" si="54"/>
        <v>-32710.078413224495</v>
      </c>
      <c r="F87" s="75">
        <f t="shared" si="55"/>
        <v>-32710</v>
      </c>
      <c r="G87" s="75">
        <f t="shared" si="56"/>
        <v>-3.3052900002076058E-2</v>
      </c>
      <c r="I87" s="75">
        <f t="shared" si="53"/>
        <v>-3.3052900002076058E-2</v>
      </c>
      <c r="O87" s="75">
        <f t="shared" ca="1" si="57"/>
        <v>-2.8879423050924509E-2</v>
      </c>
      <c r="P87" s="75">
        <f t="shared" si="58"/>
        <v>-2.5060774195096301E-2</v>
      </c>
      <c r="Q87" s="85">
        <f t="shared" si="71"/>
        <v>13379.941999999999</v>
      </c>
      <c r="S87" s="84">
        <v>0.1</v>
      </c>
      <c r="Z87" s="75">
        <f t="shared" si="59"/>
        <v>-32710</v>
      </c>
      <c r="AA87" s="75">
        <f t="shared" si="60"/>
        <v>-3.0633743654186637E-2</v>
      </c>
      <c r="AB87" s="75">
        <f t="shared" si="61"/>
        <v>-2.7479930542985722E-2</v>
      </c>
      <c r="AC87" s="75">
        <f t="shared" si="62"/>
        <v>-7.9921258069797566E-3</v>
      </c>
      <c r="AE87" s="75">
        <f t="shared" si="63"/>
        <v>5.8523174355336808E-7</v>
      </c>
      <c r="AF87" s="85">
        <f t="shared" si="72"/>
        <v>13379.941999999999</v>
      </c>
      <c r="AG87" s="84"/>
      <c r="AH87" s="75">
        <f t="shared" si="64"/>
        <v>-5.5729694590903357E-3</v>
      </c>
      <c r="AI87" s="75">
        <f t="shared" si="65"/>
        <v>2.089738146520248E-2</v>
      </c>
      <c r="AJ87" s="75">
        <f t="shared" si="66"/>
        <v>-0.1259081908321032</v>
      </c>
      <c r="AK87" s="75">
        <f t="shared" si="67"/>
        <v>-1.6425712557965683E-2</v>
      </c>
      <c r="AL87" s="75">
        <f t="shared" si="68"/>
        <v>-3.1248179340308813</v>
      </c>
      <c r="AM87" s="75">
        <f t="shared" si="69"/>
        <v>-119.22423467171875</v>
      </c>
      <c r="AN87" s="75">
        <f t="shared" si="51"/>
        <v>-2.9781607064939557</v>
      </c>
      <c r="AO87" s="75">
        <f t="shared" si="51"/>
        <v>-2.6304919507331705</v>
      </c>
      <c r="AP87" s="75">
        <f t="shared" si="51"/>
        <v>-3.0070891135193181</v>
      </c>
      <c r="AQ87" s="75">
        <f t="shared" si="51"/>
        <v>-2.5962872045451513</v>
      </c>
      <c r="AR87" s="75">
        <f t="shared" si="51"/>
        <v>-3.0422609116690746</v>
      </c>
      <c r="AS87" s="75">
        <f t="shared" si="51"/>
        <v>-2.5537144389409381</v>
      </c>
      <c r="AT87" s="75">
        <f t="shared" si="51"/>
        <v>-3.0858706434117251</v>
      </c>
      <c r="AU87" s="75">
        <f t="shared" si="70"/>
        <v>-2.4991774285617421</v>
      </c>
      <c r="AW87" s="75">
        <v>15000</v>
      </c>
      <c r="AX87" s="75">
        <f t="shared" si="40"/>
        <v>1.6022381369501298E-3</v>
      </c>
      <c r="AY87" s="75">
        <f t="shared" si="41"/>
        <v>4.4344570988769693E-3</v>
      </c>
      <c r="AZ87" s="75">
        <f t="shared" si="42"/>
        <v>-2.8322189619268395E-3</v>
      </c>
      <c r="BA87" s="75">
        <f t="shared" si="43"/>
        <v>2.0926630181294925E-2</v>
      </c>
      <c r="BB87" s="75">
        <f t="shared" si="48"/>
        <v>-9.0873241010005879E-2</v>
      </c>
      <c r="BC87" s="75">
        <f t="shared" si="44"/>
        <v>3.1231228978785768</v>
      </c>
      <c r="BD87" s="75">
        <f t="shared" si="45"/>
        <v>108.28205719849015</v>
      </c>
      <c r="BE87" s="75">
        <f t="shared" si="52"/>
        <v>2.9617303464699378</v>
      </c>
      <c r="BF87" s="75">
        <f t="shared" si="52"/>
        <v>2.613696855548723</v>
      </c>
      <c r="BG87" s="75">
        <f t="shared" si="52"/>
        <v>2.992738551486489</v>
      </c>
      <c r="BH87" s="75">
        <f t="shared" si="52"/>
        <v>2.5766323683624748</v>
      </c>
      <c r="BI87" s="75">
        <f t="shared" si="52"/>
        <v>3.0309120550419562</v>
      </c>
      <c r="BJ87" s="75">
        <f t="shared" si="52"/>
        <v>2.5297643788394906</v>
      </c>
      <c r="BK87" s="75">
        <f t="shared" si="52"/>
        <v>3.0789585257438286</v>
      </c>
      <c r="BL87" s="75">
        <f t="shared" si="49"/>
        <v>2.4684706056614369</v>
      </c>
    </row>
    <row r="88" spans="1:64" s="75" customFormat="1" ht="12.95" customHeight="1" x14ac:dyDescent="0.2">
      <c r="A88" s="81" t="s">
        <v>122</v>
      </c>
      <c r="B88" s="82" t="s">
        <v>2031</v>
      </c>
      <c r="C88" s="83">
        <v>28455.342000000001</v>
      </c>
      <c r="D88" s="83" t="s">
        <v>2110</v>
      </c>
      <c r="E88" s="75">
        <f t="shared" si="54"/>
        <v>-32575.091393210994</v>
      </c>
      <c r="F88" s="75">
        <f t="shared" si="55"/>
        <v>-32575</v>
      </c>
      <c r="G88" s="75">
        <f t="shared" si="56"/>
        <v>-3.852424999786308E-2</v>
      </c>
      <c r="I88" s="75">
        <f t="shared" si="53"/>
        <v>-3.852424999786308E-2</v>
      </c>
      <c r="O88" s="75">
        <f t="shared" ca="1" si="57"/>
        <v>-2.8785959904937611E-2</v>
      </c>
      <c r="P88" s="75">
        <f t="shared" si="58"/>
        <v>-2.5031355518733284E-2</v>
      </c>
      <c r="Q88" s="85">
        <f t="shared" si="71"/>
        <v>13436.842000000001</v>
      </c>
      <c r="S88" s="84">
        <v>0.1</v>
      </c>
      <c r="Z88" s="75">
        <f t="shared" si="59"/>
        <v>-32575</v>
      </c>
      <c r="AA88" s="75">
        <f t="shared" si="60"/>
        <v>-3.065745563231044E-2</v>
      </c>
      <c r="AB88" s="75">
        <f t="shared" si="61"/>
        <v>-3.2898149884285924E-2</v>
      </c>
      <c r="AC88" s="75">
        <f t="shared" si="62"/>
        <v>-1.3492894479129797E-2</v>
      </c>
      <c r="AE88" s="75">
        <f t="shared" si="63"/>
        <v>6.1886453589890769E-6</v>
      </c>
      <c r="AF88" s="85">
        <f t="shared" si="72"/>
        <v>13436.842000000001</v>
      </c>
      <c r="AG88" s="84"/>
      <c r="AH88" s="75">
        <f t="shared" si="64"/>
        <v>-5.6261001135771574E-3</v>
      </c>
      <c r="AI88" s="75">
        <f t="shared" si="65"/>
        <v>2.09102454191612E-2</v>
      </c>
      <c r="AJ88" s="75">
        <f t="shared" si="66"/>
        <v>-0.12666774675047313</v>
      </c>
      <c r="AK88" s="75">
        <f t="shared" si="67"/>
        <v>-1.7175393141557065E-2</v>
      </c>
      <c r="AL88" s="75">
        <f t="shared" si="68"/>
        <v>-3.1240522477201211</v>
      </c>
      <c r="AM88" s="75">
        <f t="shared" si="69"/>
        <v>-114.01952366195513</v>
      </c>
      <c r="AN88" s="75">
        <f t="shared" si="51"/>
        <v>-2.970735898355247</v>
      </c>
      <c r="AO88" s="75">
        <f t="shared" si="51"/>
        <v>-2.6227104319680206</v>
      </c>
      <c r="AP88" s="75">
        <f t="shared" si="51"/>
        <v>-3.000619890911588</v>
      </c>
      <c r="AQ88" s="75">
        <f t="shared" si="51"/>
        <v>-2.5871996430173057</v>
      </c>
      <c r="AR88" s="75">
        <f t="shared" si="51"/>
        <v>-3.0371602451982165</v>
      </c>
      <c r="AS88" s="75">
        <f t="shared" si="51"/>
        <v>-2.5426828965046404</v>
      </c>
      <c r="AT88" s="75">
        <f t="shared" si="51"/>
        <v>-3.0827765508734322</v>
      </c>
      <c r="AU88" s="75">
        <f t="shared" si="70"/>
        <v>-2.485120994174399</v>
      </c>
      <c r="AW88" s="75">
        <v>16000</v>
      </c>
      <c r="AX88" s="75">
        <f t="shared" si="40"/>
        <v>2.1815775552173123E-3</v>
      </c>
      <c r="AY88" s="75">
        <f t="shared" si="41"/>
        <v>5.4625291495288674E-3</v>
      </c>
      <c r="AZ88" s="75">
        <f t="shared" si="42"/>
        <v>-3.2809515943115551E-3</v>
      </c>
      <c r="BA88" s="75">
        <f t="shared" si="43"/>
        <v>2.0843200998611588E-2</v>
      </c>
      <c r="BB88" s="75">
        <f t="shared" si="48"/>
        <v>-9.6252960351789485E-2</v>
      </c>
      <c r="BC88" s="75">
        <f t="shared" si="44"/>
        <v>3.1285263268807793</v>
      </c>
      <c r="BD88" s="75">
        <f t="shared" si="45"/>
        <v>153.06302908557467</v>
      </c>
      <c r="BE88" s="75">
        <f t="shared" si="52"/>
        <v>3.0141803729397312</v>
      </c>
      <c r="BF88" s="75">
        <f t="shared" si="52"/>
        <v>2.6737637170946664</v>
      </c>
      <c r="BG88" s="75">
        <f t="shared" si="52"/>
        <v>3.0380917827696763</v>
      </c>
      <c r="BH88" s="75">
        <f t="shared" si="52"/>
        <v>2.6462105078064728</v>
      </c>
      <c r="BI88" s="75">
        <f t="shared" si="52"/>
        <v>3.0663428066265177</v>
      </c>
      <c r="BJ88" s="75">
        <f t="shared" si="52"/>
        <v>2.6131166610699128</v>
      </c>
      <c r="BK88" s="75">
        <f t="shared" si="52"/>
        <v>3.1001974094328424</v>
      </c>
      <c r="BL88" s="75">
        <f t="shared" si="49"/>
        <v>2.5725923418639769</v>
      </c>
    </row>
    <row r="89" spans="1:64" s="75" customFormat="1" ht="12.95" customHeight="1" x14ac:dyDescent="0.2">
      <c r="A89" s="81" t="s">
        <v>122</v>
      </c>
      <c r="B89" s="82" t="s">
        <v>2031</v>
      </c>
      <c r="C89" s="83">
        <v>28458.294000000002</v>
      </c>
      <c r="D89" s="83" t="s">
        <v>2110</v>
      </c>
      <c r="E89" s="75">
        <f t="shared" si="54"/>
        <v>-32568.088200186739</v>
      </c>
      <c r="F89" s="75">
        <f t="shared" si="55"/>
        <v>-32568</v>
      </c>
      <c r="G89" s="75">
        <f t="shared" si="56"/>
        <v>-3.7178319995291531E-2</v>
      </c>
      <c r="I89" s="75">
        <f t="shared" si="53"/>
        <v>-3.7178319995291531E-2</v>
      </c>
      <c r="O89" s="75">
        <f t="shared" ca="1" si="57"/>
        <v>-2.8781113667738292E-2</v>
      </c>
      <c r="P89" s="75">
        <f t="shared" si="58"/>
        <v>-2.5029821742224928E-2</v>
      </c>
      <c r="Q89" s="85">
        <f t="shared" si="71"/>
        <v>13439.794000000002</v>
      </c>
      <c r="S89" s="84">
        <v>0.1</v>
      </c>
      <c r="Z89" s="75">
        <f t="shared" si="59"/>
        <v>-32568</v>
      </c>
      <c r="AA89" s="75">
        <f t="shared" si="60"/>
        <v>-3.0658700233495741E-2</v>
      </c>
      <c r="AB89" s="75">
        <f t="shared" si="61"/>
        <v>-3.1549441504020719E-2</v>
      </c>
      <c r="AC89" s="75">
        <f t="shared" si="62"/>
        <v>-1.2148498253066603E-2</v>
      </c>
      <c r="AE89" s="75">
        <f t="shared" si="63"/>
        <v>4.2505441838398197E-6</v>
      </c>
      <c r="AF89" s="85">
        <f t="shared" si="72"/>
        <v>13439.794000000002</v>
      </c>
      <c r="AG89" s="84"/>
      <c r="AH89" s="75">
        <f t="shared" si="64"/>
        <v>-5.6288784912708108E-3</v>
      </c>
      <c r="AI89" s="75">
        <f t="shared" si="65"/>
        <v>2.0910936254729728E-2</v>
      </c>
      <c r="AJ89" s="75">
        <f t="shared" si="66"/>
        <v>-0.12670759943011814</v>
      </c>
      <c r="AK89" s="75">
        <f t="shared" si="67"/>
        <v>-1.7214729424078434E-2</v>
      </c>
      <c r="AL89" s="75">
        <f t="shared" si="68"/>
        <v>-3.1240120713254549</v>
      </c>
      <c r="AM89" s="75">
        <f t="shared" si="69"/>
        <v>-113.75894477507545</v>
      </c>
      <c r="AN89" s="75">
        <f t="shared" si="51"/>
        <v>-2.970346437757037</v>
      </c>
      <c r="AO89" s="75">
        <f t="shared" si="51"/>
        <v>-2.6223112651826135</v>
      </c>
      <c r="AP89" s="75">
        <f t="shared" si="51"/>
        <v>-3.0002798347496586</v>
      </c>
      <c r="AQ89" s="75">
        <f t="shared" si="51"/>
        <v>-2.586732592463695</v>
      </c>
      <c r="AR89" s="75">
        <f t="shared" si="51"/>
        <v>-3.0368914251502019</v>
      </c>
      <c r="AS89" s="75">
        <f t="shared" si="51"/>
        <v>-2.5421140055425209</v>
      </c>
      <c r="AT89" s="75">
        <f t="shared" si="51"/>
        <v>-3.0826129148096233</v>
      </c>
      <c r="AU89" s="75">
        <f t="shared" si="70"/>
        <v>-2.4843921420209814</v>
      </c>
      <c r="AW89" s="75">
        <v>17000</v>
      </c>
      <c r="AX89" s="75">
        <f t="shared" si="40"/>
        <v>2.8677699843998065E-3</v>
      </c>
      <c r="AY89" s="75">
        <f t="shared" si="41"/>
        <v>6.507429489726266E-3</v>
      </c>
      <c r="AZ89" s="75">
        <f t="shared" si="42"/>
        <v>-3.6396595053264594E-3</v>
      </c>
      <c r="BA89" s="75">
        <f t="shared" si="43"/>
        <v>2.0796506410901916E-2</v>
      </c>
      <c r="BB89" s="75">
        <f t="shared" si="48"/>
        <v>-0.10061709045204081</v>
      </c>
      <c r="BC89" s="75">
        <f t="shared" si="44"/>
        <v>3.1329117585172868</v>
      </c>
      <c r="BD89" s="75">
        <f t="shared" si="45"/>
        <v>230.38954204870549</v>
      </c>
      <c r="BE89" s="75">
        <f t="shared" si="52"/>
        <v>3.0568802335183043</v>
      </c>
      <c r="BF89" s="75">
        <f t="shared" si="52"/>
        <v>2.7428873013213964</v>
      </c>
      <c r="BG89" s="75">
        <f t="shared" si="52"/>
        <v>3.0739650400601382</v>
      </c>
      <c r="BH89" s="75">
        <f t="shared" si="52"/>
        <v>2.723878108655041</v>
      </c>
      <c r="BI89" s="75">
        <f t="shared" si="52"/>
        <v>3.0934101184295395</v>
      </c>
      <c r="BJ89" s="75">
        <f t="shared" si="52"/>
        <v>2.7020453158066622</v>
      </c>
      <c r="BK89" s="75">
        <f t="shared" si="52"/>
        <v>3.1157215151210789</v>
      </c>
      <c r="BL89" s="75">
        <f t="shared" si="49"/>
        <v>2.6767140780665168</v>
      </c>
    </row>
    <row r="90" spans="1:64" s="75" customFormat="1" ht="12.95" customHeight="1" x14ac:dyDescent="0.2">
      <c r="A90" s="81" t="s">
        <v>122</v>
      </c>
      <c r="B90" s="82" t="s">
        <v>2031</v>
      </c>
      <c r="C90" s="83">
        <v>28461.243999999999</v>
      </c>
      <c r="D90" s="83" t="s">
        <v>2110</v>
      </c>
      <c r="E90" s="75">
        <f t="shared" si="54"/>
        <v>-32561.08975187322</v>
      </c>
      <c r="F90" s="75">
        <f t="shared" si="55"/>
        <v>-32561</v>
      </c>
      <c r="G90" s="75">
        <f t="shared" si="56"/>
        <v>-3.7832390000403393E-2</v>
      </c>
      <c r="I90" s="75">
        <f t="shared" si="53"/>
        <v>-3.7832390000403393E-2</v>
      </c>
      <c r="O90" s="75">
        <f t="shared" ca="1" si="57"/>
        <v>-2.8776267430538974E-2</v>
      </c>
      <c r="P90" s="75">
        <f t="shared" si="58"/>
        <v>-2.5028287141130385E-2</v>
      </c>
      <c r="Q90" s="85">
        <f t="shared" si="71"/>
        <v>13442.743999999999</v>
      </c>
      <c r="S90" s="84">
        <v>0.1</v>
      </c>
      <c r="Z90" s="75">
        <f t="shared" si="59"/>
        <v>-32561</v>
      </c>
      <c r="AA90" s="75">
        <f t="shared" si="60"/>
        <v>-3.0659946277482805E-2</v>
      </c>
      <c r="AB90" s="75">
        <f t="shared" si="61"/>
        <v>-3.2200730864050973E-2</v>
      </c>
      <c r="AC90" s="75">
        <f t="shared" si="62"/>
        <v>-1.2804102859273008E-2</v>
      </c>
      <c r="AE90" s="75">
        <f t="shared" si="63"/>
        <v>5.1443948958462952E-6</v>
      </c>
      <c r="AF90" s="85">
        <f t="shared" si="72"/>
        <v>13442.743999999999</v>
      </c>
      <c r="AG90" s="84"/>
      <c r="AH90" s="75">
        <f t="shared" si="64"/>
        <v>-5.6316591363524196E-3</v>
      </c>
      <c r="AI90" s="75">
        <f t="shared" si="65"/>
        <v>2.0911629472749049E-2</v>
      </c>
      <c r="AJ90" s="75">
        <f t="shared" si="66"/>
        <v>-0.12674749801562882</v>
      </c>
      <c r="AK90" s="75">
        <f t="shared" si="67"/>
        <v>-1.7254111192022518E-2</v>
      </c>
      <c r="AL90" s="75">
        <f t="shared" si="68"/>
        <v>-3.1239718484454957</v>
      </c>
      <c r="AM90" s="75">
        <f t="shared" si="69"/>
        <v>-113.49925469119654</v>
      </c>
      <c r="AN90" s="75">
        <f t="shared" si="51"/>
        <v>-2.9699565394447456</v>
      </c>
      <c r="AO90" s="75">
        <f t="shared" si="51"/>
        <v>-2.6219125222822957</v>
      </c>
      <c r="AP90" s="75">
        <f t="shared" si="51"/>
        <v>-2.9999393248852737</v>
      </c>
      <c r="AQ90" s="75">
        <f t="shared" si="51"/>
        <v>-2.5862659519251578</v>
      </c>
      <c r="AR90" s="75">
        <f t="shared" si="51"/>
        <v>-3.0366221764833226</v>
      </c>
      <c r="AS90" s="75">
        <f t="shared" si="51"/>
        <v>-2.5415454236835799</v>
      </c>
      <c r="AT90" s="75">
        <f t="shared" si="51"/>
        <v>-3.0824489609557224</v>
      </c>
      <c r="AU90" s="75">
        <f t="shared" si="70"/>
        <v>-2.4836632898675637</v>
      </c>
      <c r="AW90" s="75">
        <v>18000</v>
      </c>
      <c r="AX90" s="75">
        <f t="shared" si="40"/>
        <v>3.6601157398972149E-3</v>
      </c>
      <c r="AY90" s="75">
        <f t="shared" si="41"/>
        <v>7.5691581194691692E-3</v>
      </c>
      <c r="AZ90" s="75">
        <f t="shared" si="42"/>
        <v>-3.9090423795719543E-3</v>
      </c>
      <c r="BA90" s="75">
        <f t="shared" si="43"/>
        <v>2.0773565570203489E-2</v>
      </c>
      <c r="BB90" s="75">
        <f t="shared" si="48"/>
        <v>-0.1039416208216745</v>
      </c>
      <c r="BC90" s="75">
        <f t="shared" si="44"/>
        <v>3.1362538171898717</v>
      </c>
      <c r="BD90" s="75">
        <f t="shared" si="45"/>
        <v>374.61257466104803</v>
      </c>
      <c r="BE90" s="75">
        <f t="shared" si="52"/>
        <v>3.089474502427163</v>
      </c>
      <c r="BF90" s="75">
        <f t="shared" si="52"/>
        <v>2.8209445071248274</v>
      </c>
      <c r="BG90" s="75">
        <f t="shared" si="52"/>
        <v>3.1006222071264795</v>
      </c>
      <c r="BH90" s="75">
        <f t="shared" si="52"/>
        <v>2.8089248040484325</v>
      </c>
      <c r="BI90" s="75">
        <f t="shared" si="52"/>
        <v>3.1129042503944988</v>
      </c>
      <c r="BJ90" s="75">
        <f t="shared" si="52"/>
        <v>2.7956238987036315</v>
      </c>
      <c r="BK90" s="75">
        <f t="shared" si="52"/>
        <v>3.1264904920251704</v>
      </c>
      <c r="BL90" s="75">
        <f t="shared" si="49"/>
        <v>2.7808358142690568</v>
      </c>
    </row>
    <row r="91" spans="1:64" s="75" customFormat="1" ht="12.95" customHeight="1" x14ac:dyDescent="0.2">
      <c r="A91" s="81" t="s">
        <v>122</v>
      </c>
      <c r="B91" s="82" t="s">
        <v>2031</v>
      </c>
      <c r="C91" s="83">
        <v>28466.31</v>
      </c>
      <c r="D91" s="83" t="s">
        <v>2110</v>
      </c>
      <c r="E91" s="75">
        <f t="shared" si="54"/>
        <v>-32549.071399616827</v>
      </c>
      <c r="F91" s="75">
        <f t="shared" si="55"/>
        <v>-32549</v>
      </c>
      <c r="G91" s="75">
        <f t="shared" si="56"/>
        <v>-3.0096509999566479E-2</v>
      </c>
      <c r="I91" s="75">
        <f t="shared" si="53"/>
        <v>-3.0096509999566479E-2</v>
      </c>
      <c r="O91" s="75">
        <f t="shared" ca="1" si="57"/>
        <v>-2.8767959595340134E-2</v>
      </c>
      <c r="P91" s="75">
        <f t="shared" si="58"/>
        <v>-2.5025654477971875E-2</v>
      </c>
      <c r="Q91" s="85">
        <f t="shared" si="71"/>
        <v>13447.810000000001</v>
      </c>
      <c r="S91" s="84">
        <v>0.1</v>
      </c>
      <c r="Z91" s="75">
        <f t="shared" si="59"/>
        <v>-32549</v>
      </c>
      <c r="AA91" s="75">
        <f t="shared" si="60"/>
        <v>-3.06620856911415E-2</v>
      </c>
      <c r="AB91" s="75">
        <f t="shared" si="61"/>
        <v>-2.4460078786396854E-2</v>
      </c>
      <c r="AC91" s="75">
        <f t="shared" si="62"/>
        <v>-5.0708555215946034E-3</v>
      </c>
      <c r="AE91" s="75">
        <f t="shared" si="63"/>
        <v>3.1987586290056409E-8</v>
      </c>
      <c r="AF91" s="85">
        <f t="shared" si="72"/>
        <v>13447.810000000001</v>
      </c>
      <c r="AG91" s="84"/>
      <c r="AH91" s="75">
        <f t="shared" si="64"/>
        <v>-5.636431213169626E-3</v>
      </c>
      <c r="AI91" s="75">
        <f t="shared" si="65"/>
        <v>2.0912823403296033E-2</v>
      </c>
      <c r="AJ91" s="75">
        <f t="shared" si="66"/>
        <v>-0.12681600228317344</v>
      </c>
      <c r="AK91" s="75">
        <f t="shared" si="67"/>
        <v>-1.7321728511576425E-2</v>
      </c>
      <c r="AL91" s="75">
        <f t="shared" si="68"/>
        <v>-3.1239027868951905</v>
      </c>
      <c r="AM91" s="75">
        <f t="shared" si="69"/>
        <v>-113.05612863140126</v>
      </c>
      <c r="AN91" s="75">
        <f t="shared" ref="AN91:AT100" si="73">$AU91+$AB$7*SIN(AO91)</f>
        <v>-2.9692871252380209</v>
      </c>
      <c r="AO91" s="75">
        <f t="shared" si="73"/>
        <v>-2.6212299483818389</v>
      </c>
      <c r="AP91" s="75">
        <f t="shared" si="73"/>
        <v>-2.9993545386828888</v>
      </c>
      <c r="AQ91" s="75">
        <f t="shared" si="73"/>
        <v>-2.5854669507051318</v>
      </c>
      <c r="AR91" s="75">
        <f t="shared" si="73"/>
        <v>-3.0361596099055688</v>
      </c>
      <c r="AS91" s="75">
        <f t="shared" si="73"/>
        <v>-2.5405714318698021</v>
      </c>
      <c r="AT91" s="75">
        <f t="shared" si="73"/>
        <v>-3.082167156993493</v>
      </c>
      <c r="AU91" s="75">
        <f t="shared" si="70"/>
        <v>-2.482413829033133</v>
      </c>
      <c r="AW91" s="75">
        <v>19000</v>
      </c>
      <c r="AX91" s="75">
        <f t="shared" si="40"/>
        <v>4.5505259360351944E-3</v>
      </c>
      <c r="AY91" s="75">
        <f t="shared" si="41"/>
        <v>8.6477150387575738E-3</v>
      </c>
      <c r="AZ91" s="75">
        <f t="shared" si="42"/>
        <v>-4.0971891027223794E-3</v>
      </c>
      <c r="BA91" s="75">
        <f t="shared" si="43"/>
        <v>2.0763944770427978E-2</v>
      </c>
      <c r="BB91" s="75">
        <f t="shared" si="48"/>
        <v>-0.10629186403612603</v>
      </c>
      <c r="BC91" s="75">
        <f t="shared" si="44"/>
        <v>3.1386171541189691</v>
      </c>
      <c r="BD91" s="75">
        <f t="shared" si="45"/>
        <v>672.15556380060468</v>
      </c>
      <c r="BE91" s="75">
        <f t="shared" si="52"/>
        <v>3.1125411021625298</v>
      </c>
      <c r="BF91" s="75">
        <f t="shared" si="52"/>
        <v>2.9070396452910603</v>
      </c>
      <c r="BG91" s="75">
        <f t="shared" si="52"/>
        <v>3.1190405132009431</v>
      </c>
      <c r="BH91" s="75">
        <f t="shared" si="52"/>
        <v>2.9002099687418159</v>
      </c>
      <c r="BI91" s="75">
        <f t="shared" si="52"/>
        <v>3.1260162586526583</v>
      </c>
      <c r="BJ91" s="75">
        <f t="shared" si="52"/>
        <v>2.8928669446393815</v>
      </c>
      <c r="BK91" s="75">
        <f t="shared" si="52"/>
        <v>3.1335154947528796</v>
      </c>
      <c r="BL91" s="75">
        <f t="shared" si="49"/>
        <v>2.8849575504715963</v>
      </c>
    </row>
    <row r="92" spans="1:64" s="75" customFormat="1" ht="12.95" customHeight="1" x14ac:dyDescent="0.2">
      <c r="A92" s="81" t="s">
        <v>122</v>
      </c>
      <c r="B92" s="82" t="s">
        <v>2031</v>
      </c>
      <c r="C92" s="83">
        <v>28555.673999999999</v>
      </c>
      <c r="D92" s="83" t="s">
        <v>2110</v>
      </c>
      <c r="E92" s="75">
        <f t="shared" si="54"/>
        <v>-32337.068235179464</v>
      </c>
      <c r="F92" s="75">
        <f t="shared" si="55"/>
        <v>-32337</v>
      </c>
      <c r="G92" s="75">
        <f t="shared" si="56"/>
        <v>-2.8762629997800104E-2</v>
      </c>
      <c r="I92" s="75">
        <f t="shared" si="53"/>
        <v>-2.8762629997800104E-2</v>
      </c>
      <c r="O92" s="75">
        <f t="shared" ca="1" si="57"/>
        <v>-2.8621187840160704E-2</v>
      </c>
      <c r="P92" s="75">
        <f t="shared" si="58"/>
        <v>-2.4978744524597835E-2</v>
      </c>
      <c r="Q92" s="85">
        <f t="shared" si="71"/>
        <v>13537.173999999999</v>
      </c>
      <c r="S92" s="84">
        <v>0.1</v>
      </c>
      <c r="Z92" s="75">
        <f t="shared" si="59"/>
        <v>-32337</v>
      </c>
      <c r="AA92" s="75">
        <f t="shared" si="60"/>
        <v>-3.0700542657894712E-2</v>
      </c>
      <c r="AB92" s="75">
        <f t="shared" si="61"/>
        <v>-2.3040831864503227E-2</v>
      </c>
      <c r="AC92" s="75">
        <f t="shared" si="62"/>
        <v>-3.7838854732022698E-3</v>
      </c>
      <c r="AE92" s="75">
        <f t="shared" si="63"/>
        <v>3.7555054781549576E-7</v>
      </c>
      <c r="AF92" s="85">
        <f t="shared" si="72"/>
        <v>13537.173999999999</v>
      </c>
      <c r="AG92" s="84"/>
      <c r="AH92" s="75">
        <f t="shared" si="64"/>
        <v>-5.7217981332968772E-3</v>
      </c>
      <c r="AI92" s="75">
        <f t="shared" si="65"/>
        <v>2.0935099307643035E-2</v>
      </c>
      <c r="AJ92" s="75">
        <f t="shared" si="66"/>
        <v>-0.12804826020413862</v>
      </c>
      <c r="AK92" s="75">
        <f t="shared" si="67"/>
        <v>-1.853811983452925E-2</v>
      </c>
      <c r="AL92" s="75">
        <f t="shared" si="68"/>
        <v>-3.1226604000748819</v>
      </c>
      <c r="AM92" s="75">
        <f t="shared" si="69"/>
        <v>-105.63667234317386</v>
      </c>
      <c r="AN92" s="75">
        <f t="shared" si="73"/>
        <v>-2.9572513395046318</v>
      </c>
      <c r="AO92" s="75">
        <f t="shared" si="73"/>
        <v>-2.6093747801539449</v>
      </c>
      <c r="AP92" s="75">
        <f t="shared" si="73"/>
        <v>-2.9888046428427466</v>
      </c>
      <c r="AQ92" s="75">
        <f t="shared" si="73"/>
        <v>-2.5715500487394611</v>
      </c>
      <c r="AR92" s="75">
        <f t="shared" si="73"/>
        <v>-3.0277794526694262</v>
      </c>
      <c r="AS92" s="75">
        <f t="shared" si="73"/>
        <v>-2.5235156747081615</v>
      </c>
      <c r="AT92" s="75">
        <f t="shared" si="73"/>
        <v>-3.0770328566143359</v>
      </c>
      <c r="AU92" s="75">
        <f t="shared" si="70"/>
        <v>-2.4603400209581947</v>
      </c>
      <c r="AW92" s="75">
        <v>20000</v>
      </c>
      <c r="AX92" s="75">
        <f t="shared" si="40"/>
        <v>5.5231582437235312E-3</v>
      </c>
      <c r="AY92" s="75">
        <f t="shared" si="41"/>
        <v>9.7431002475914814E-3</v>
      </c>
      <c r="AZ92" s="75">
        <f t="shared" si="42"/>
        <v>-4.2199420038679502E-3</v>
      </c>
      <c r="BA92" s="75">
        <f t="shared" si="43"/>
        <v>2.0760595987399988E-2</v>
      </c>
      <c r="BB92" s="75">
        <f t="shared" si="48"/>
        <v>-0.10783924928581617</v>
      </c>
      <c r="BC92" s="75">
        <f t="shared" si="44"/>
        <v>3.1401734853794223</v>
      </c>
      <c r="BD92" s="75">
        <f t="shared" si="45"/>
        <v>1409.2759756816758</v>
      </c>
      <c r="BE92" s="75">
        <f t="shared" si="52"/>
        <v>3.127735734647366</v>
      </c>
      <c r="BF92" s="75">
        <f t="shared" si="52"/>
        <v>2.9995192565750379</v>
      </c>
      <c r="BG92" s="75">
        <f t="shared" si="52"/>
        <v>3.1309311574038983</v>
      </c>
      <c r="BH92" s="75">
        <f t="shared" si="52"/>
        <v>2.9962220958012398</v>
      </c>
      <c r="BI92" s="75">
        <f t="shared" si="52"/>
        <v>3.1342983543140246</v>
      </c>
      <c r="BJ92" s="75">
        <f t="shared" si="52"/>
        <v>2.9927459680056723</v>
      </c>
      <c r="BK92" s="75">
        <f t="shared" si="52"/>
        <v>3.1378482309365188</v>
      </c>
      <c r="BL92" s="75">
        <f t="shared" si="49"/>
        <v>2.9890792866741362</v>
      </c>
    </row>
    <row r="93" spans="1:64" s="75" customFormat="1" ht="12.95" customHeight="1" x14ac:dyDescent="0.2">
      <c r="A93" s="81" t="s">
        <v>122</v>
      </c>
      <c r="B93" s="82" t="s">
        <v>2031</v>
      </c>
      <c r="C93" s="83">
        <v>28614.661</v>
      </c>
      <c r="D93" s="83" t="s">
        <v>2110</v>
      </c>
      <c r="E93" s="75">
        <f t="shared" si="54"/>
        <v>-32197.13010952856</v>
      </c>
      <c r="F93" s="75">
        <f t="shared" si="55"/>
        <v>-32197</v>
      </c>
      <c r="G93" s="75">
        <f t="shared" si="56"/>
        <v>-5.4844029997184407E-2</v>
      </c>
      <c r="I93" s="75">
        <f t="shared" si="53"/>
        <v>-5.4844029997184407E-2</v>
      </c>
      <c r="O93" s="75">
        <f t="shared" ca="1" si="57"/>
        <v>-2.8524263096174292E-2</v>
      </c>
      <c r="P93" s="75">
        <f t="shared" si="58"/>
        <v>-2.4947351604447374E-2</v>
      </c>
      <c r="Q93" s="85">
        <f t="shared" si="71"/>
        <v>13596.161</v>
      </c>
      <c r="S93" s="84">
        <v>0.1</v>
      </c>
      <c r="Z93" s="75">
        <f t="shared" si="59"/>
        <v>-32197</v>
      </c>
      <c r="AA93" s="75">
        <f t="shared" si="60"/>
        <v>-3.0726566623163292E-2</v>
      </c>
      <c r="AB93" s="75">
        <f t="shared" si="61"/>
        <v>-4.9064814978468485E-2</v>
      </c>
      <c r="AC93" s="75">
        <f t="shared" si="62"/>
        <v>-2.9896678392737033E-2</v>
      </c>
      <c r="AE93" s="75">
        <f t="shared" si="63"/>
        <v>5.8165203959725001E-5</v>
      </c>
      <c r="AF93" s="85">
        <f t="shared" si="72"/>
        <v>13596.161</v>
      </c>
      <c r="AG93" s="84"/>
      <c r="AH93" s="75">
        <f t="shared" si="64"/>
        <v>-5.7792150187159193E-3</v>
      </c>
      <c r="AI93" s="75">
        <f t="shared" si="65"/>
        <v>2.0951079502217529E-2</v>
      </c>
      <c r="AJ93" s="75">
        <f t="shared" si="66"/>
        <v>-0.1288845144319932</v>
      </c>
      <c r="AK93" s="75">
        <f t="shared" si="67"/>
        <v>-1.9363701269667556E-2</v>
      </c>
      <c r="AL93" s="75">
        <f t="shared" si="68"/>
        <v>-3.1218171586072159</v>
      </c>
      <c r="AM93" s="75">
        <f t="shared" si="69"/>
        <v>-101.13197282647891</v>
      </c>
      <c r="AN93" s="75">
        <f t="shared" si="73"/>
        <v>-2.9490898148062654</v>
      </c>
      <c r="AO93" s="75">
        <f t="shared" si="73"/>
        <v>-2.6017544407748332</v>
      </c>
      <c r="AP93" s="75">
        <f t="shared" si="73"/>
        <v>-2.9816126796841589</v>
      </c>
      <c r="AQ93" s="75">
        <f t="shared" si="73"/>
        <v>-2.562565941038967</v>
      </c>
      <c r="AR93" s="75">
        <f t="shared" si="73"/>
        <v>-3.0220288344331765</v>
      </c>
      <c r="AS93" s="75">
        <f t="shared" si="73"/>
        <v>-2.5124119773172806</v>
      </c>
      <c r="AT93" s="75">
        <f t="shared" si="73"/>
        <v>-3.0734780563555306</v>
      </c>
      <c r="AU93" s="75">
        <f t="shared" si="70"/>
        <v>-2.4457629778898391</v>
      </c>
      <c r="AW93" s="75">
        <v>21000</v>
      </c>
      <c r="AX93" s="75">
        <f t="shared" si="40"/>
        <v>6.5549850151814092E-3</v>
      </c>
      <c r="AY93" s="75">
        <f t="shared" si="41"/>
        <v>1.0855313745970891E-2</v>
      </c>
      <c r="AZ93" s="75">
        <f t="shared" si="42"/>
        <v>-4.3003287307894818E-3</v>
      </c>
      <c r="BA93" s="75">
        <f t="shared" si="43"/>
        <v>2.0759685628377045E-2</v>
      </c>
      <c r="BB93" s="75">
        <f t="shared" si="48"/>
        <v>-0.10885903200471833</v>
      </c>
      <c r="BC93" s="75">
        <f t="shared" si="44"/>
        <v>3.1411993072576312</v>
      </c>
      <c r="BD93" s="75">
        <f t="shared" si="45"/>
        <v>5084.5776626896213</v>
      </c>
      <c r="BE93" s="75">
        <f t="shared" si="52"/>
        <v>3.1377519193670351</v>
      </c>
      <c r="BF93" s="75">
        <f t="shared" si="52"/>
        <v>3.0960815818913412</v>
      </c>
      <c r="BG93" s="75">
        <f t="shared" si="52"/>
        <v>3.1386510233240785</v>
      </c>
      <c r="BH93" s="75">
        <f t="shared" si="52"/>
        <v>3.0951624461274045</v>
      </c>
      <c r="BI93" s="75">
        <f t="shared" si="52"/>
        <v>3.1395896474004497</v>
      </c>
      <c r="BJ93" s="75">
        <f t="shared" si="52"/>
        <v>3.0942028678530336</v>
      </c>
      <c r="BK93" s="75">
        <f t="shared" si="52"/>
        <v>3.1405695696144682</v>
      </c>
      <c r="BL93" s="75">
        <f t="shared" si="49"/>
        <v>3.0932010228766762</v>
      </c>
    </row>
    <row r="94" spans="1:64" s="75" customFormat="1" ht="12.95" customHeight="1" x14ac:dyDescent="0.2">
      <c r="A94" s="81" t="s">
        <v>122</v>
      </c>
      <c r="B94" s="82" t="s">
        <v>2031</v>
      </c>
      <c r="C94" s="83">
        <v>28661.474999999999</v>
      </c>
      <c r="D94" s="83" t="s">
        <v>2110</v>
      </c>
      <c r="E94" s="75">
        <f t="shared" si="54"/>
        <v>-32086.070665681254</v>
      </c>
      <c r="F94" s="75">
        <f t="shared" si="55"/>
        <v>-32086</v>
      </c>
      <c r="G94" s="75">
        <f t="shared" si="56"/>
        <v>-2.978713999982574E-2</v>
      </c>
      <c r="I94" s="75">
        <f t="shared" si="53"/>
        <v>-2.978713999982574E-2</v>
      </c>
      <c r="O94" s="75">
        <f t="shared" ca="1" si="57"/>
        <v>-2.8447415620585066E-2</v>
      </c>
      <c r="P94" s="75">
        <f t="shared" si="58"/>
        <v>-2.4922227076983411E-2</v>
      </c>
      <c r="Q94" s="85">
        <f t="shared" si="71"/>
        <v>13642.974999999999</v>
      </c>
      <c r="S94" s="84">
        <v>0.1</v>
      </c>
      <c r="Z94" s="75">
        <f t="shared" si="59"/>
        <v>-32086</v>
      </c>
      <c r="AA94" s="75">
        <f t="shared" si="60"/>
        <v>-3.074751241881633E-2</v>
      </c>
      <c r="AB94" s="75">
        <f t="shared" si="61"/>
        <v>-2.3961854657992821E-2</v>
      </c>
      <c r="AC94" s="75">
        <f t="shared" si="62"/>
        <v>-4.8649129228423293E-3</v>
      </c>
      <c r="AE94" s="75">
        <f t="shared" si="63"/>
        <v>9.2231518315783703E-8</v>
      </c>
      <c r="AF94" s="85">
        <f t="shared" si="72"/>
        <v>13642.974999999999</v>
      </c>
      <c r="AG94" s="84"/>
      <c r="AH94" s="75">
        <f t="shared" si="64"/>
        <v>-5.8252853418329191E-3</v>
      </c>
      <c r="AI94" s="75">
        <f t="shared" si="65"/>
        <v>2.0964497258961878E-2</v>
      </c>
      <c r="AJ94" s="75">
        <f t="shared" si="66"/>
        <v>-0.1295600054158772</v>
      </c>
      <c r="AK94" s="75">
        <f t="shared" si="67"/>
        <v>-2.0030627232733401E-2</v>
      </c>
      <c r="AL94" s="75">
        <f t="shared" si="68"/>
        <v>-3.1211359561734895</v>
      </c>
      <c r="AM94" s="75">
        <f t="shared" si="69"/>
        <v>-97.764082478015894</v>
      </c>
      <c r="AN94" s="75">
        <f t="shared" si="73"/>
        <v>-2.9425012563149955</v>
      </c>
      <c r="AO94" s="75">
        <f t="shared" si="73"/>
        <v>-2.5958283530700328</v>
      </c>
      <c r="AP94" s="75">
        <f t="shared" si="73"/>
        <v>-2.9757847118540095</v>
      </c>
      <c r="AQ94" s="75">
        <f t="shared" si="73"/>
        <v>-2.555559346104582</v>
      </c>
      <c r="AR94" s="75">
        <f t="shared" si="73"/>
        <v>-3.0173466871065759</v>
      </c>
      <c r="AS94" s="75">
        <f t="shared" si="73"/>
        <v>-2.5037002211518118</v>
      </c>
      <c r="AT94" s="75">
        <f t="shared" si="73"/>
        <v>-3.0705649224133347</v>
      </c>
      <c r="AU94" s="75">
        <f t="shared" si="70"/>
        <v>-2.4342054651713569</v>
      </c>
      <c r="AW94" s="75">
        <v>22000</v>
      </c>
      <c r="AX94" s="75">
        <f t="shared" si="40"/>
        <v>7.6178386127880261E-3</v>
      </c>
      <c r="AY94" s="75">
        <f t="shared" si="41"/>
        <v>1.1984355533895801E-2</v>
      </c>
      <c r="AZ94" s="75">
        <f t="shared" si="42"/>
        <v>-4.3665169211077751E-3</v>
      </c>
      <c r="BA94" s="75">
        <f t="shared" si="43"/>
        <v>2.0759711427927985E-2</v>
      </c>
      <c r="BB94" s="75">
        <f t="shared" si="48"/>
        <v>-0.10970272255751035</v>
      </c>
      <c r="BC94" s="75">
        <f t="shared" si="44"/>
        <v>-3.1411372259595516</v>
      </c>
      <c r="BD94" s="75">
        <f t="shared" si="45"/>
        <v>-4391.4770045252108</v>
      </c>
      <c r="BE94" s="75">
        <f t="shared" si="52"/>
        <v>3.1460395636479954</v>
      </c>
      <c r="BF94" s="75">
        <f t="shared" si="52"/>
        <v>3.1939870063605085</v>
      </c>
      <c r="BG94" s="75">
        <f t="shared" si="52"/>
        <v>3.1449991298787019</v>
      </c>
      <c r="BH94" s="75">
        <f t="shared" si="52"/>
        <v>3.1950509869337163</v>
      </c>
      <c r="BI94" s="75">
        <f t="shared" si="52"/>
        <v>3.1439125887213755</v>
      </c>
      <c r="BJ94" s="75">
        <f t="shared" si="52"/>
        <v>3.1961621830688478</v>
      </c>
      <c r="BK94" s="75">
        <f t="shared" si="52"/>
        <v>3.1427778337496104</v>
      </c>
      <c r="BL94" s="75">
        <f t="shared" si="49"/>
        <v>3.1973227590792161</v>
      </c>
    </row>
    <row r="95" spans="1:64" s="75" customFormat="1" ht="12.95" customHeight="1" x14ac:dyDescent="0.2">
      <c r="A95" s="81" t="s">
        <v>122</v>
      </c>
      <c r="B95" s="82" t="s">
        <v>2031</v>
      </c>
      <c r="C95" s="83">
        <v>28664.421999999999</v>
      </c>
      <c r="D95" s="83" t="s">
        <v>2110</v>
      </c>
      <c r="E95" s="75">
        <f t="shared" si="54"/>
        <v>-32079.079334433805</v>
      </c>
      <c r="F95" s="75">
        <f t="shared" si="55"/>
        <v>-32079</v>
      </c>
      <c r="G95" s="75">
        <f t="shared" si="56"/>
        <v>-3.3441209998272825E-2</v>
      </c>
      <c r="I95" s="75">
        <f t="shared" si="53"/>
        <v>-3.3441209998272825E-2</v>
      </c>
      <c r="O95" s="75">
        <f t="shared" ca="1" si="57"/>
        <v>-2.8442569383385741E-2</v>
      </c>
      <c r="P95" s="75">
        <f t="shared" si="58"/>
        <v>-2.492063569723995E-2</v>
      </c>
      <c r="Q95" s="85">
        <f t="shared" si="71"/>
        <v>13645.921999999999</v>
      </c>
      <c r="S95" s="84">
        <v>0.1</v>
      </c>
      <c r="Z95" s="75">
        <f t="shared" si="59"/>
        <v>-32079</v>
      </c>
      <c r="AA95" s="75">
        <f t="shared" si="60"/>
        <v>-3.0748841874332612E-2</v>
      </c>
      <c r="AB95" s="75">
        <f t="shared" si="61"/>
        <v>-2.7613003821180163E-2</v>
      </c>
      <c r="AC95" s="75">
        <f t="shared" si="62"/>
        <v>-8.5205743010328752E-3</v>
      </c>
      <c r="AE95" s="75">
        <f t="shared" si="63"/>
        <v>7.248846114809341E-7</v>
      </c>
      <c r="AF95" s="85">
        <f t="shared" si="72"/>
        <v>13645.921999999999</v>
      </c>
      <c r="AG95" s="84"/>
      <c r="AH95" s="75">
        <f t="shared" si="64"/>
        <v>-5.8282061770926633E-3</v>
      </c>
      <c r="AI95" s="75">
        <f t="shared" si="65"/>
        <v>2.0965366082039583E-2</v>
      </c>
      <c r="AJ95" s="75">
        <f t="shared" si="66"/>
        <v>-0.12960296895163217</v>
      </c>
      <c r="AK95" s="75">
        <f t="shared" si="67"/>
        <v>-2.0073047697332508E-2</v>
      </c>
      <c r="AL95" s="75">
        <f t="shared" si="68"/>
        <v>-3.1210926273224966</v>
      </c>
      <c r="AM95" s="75">
        <f t="shared" si="69"/>
        <v>-97.557433906984656</v>
      </c>
      <c r="AN95" s="75">
        <f t="shared" si="73"/>
        <v>-2.9420823252259214</v>
      </c>
      <c r="AO95" s="75">
        <f t="shared" si="73"/>
        <v>-2.5954580295775651</v>
      </c>
      <c r="AP95" s="75">
        <f t="shared" si="73"/>
        <v>-2.9754134797824769</v>
      </c>
      <c r="AQ95" s="75">
        <f t="shared" si="73"/>
        <v>-2.5551209393253673</v>
      </c>
      <c r="AR95" s="75">
        <f t="shared" si="73"/>
        <v>-3.0170477746361954</v>
      </c>
      <c r="AS95" s="75">
        <f t="shared" si="73"/>
        <v>-2.5031535828888938</v>
      </c>
      <c r="AT95" s="75">
        <f t="shared" si="73"/>
        <v>-3.0703783740409696</v>
      </c>
      <c r="AU95" s="75">
        <f t="shared" si="70"/>
        <v>-2.4334766130179393</v>
      </c>
      <c r="AW95" s="75">
        <v>23000</v>
      </c>
      <c r="AX95" s="75">
        <f t="shared" si="40"/>
        <v>8.6820687407744082E-3</v>
      </c>
      <c r="AY95" s="75">
        <f t="shared" si="41"/>
        <v>1.3130225611366215E-2</v>
      </c>
      <c r="AZ95" s="75">
        <f t="shared" si="42"/>
        <v>-4.4481568705918061E-3</v>
      </c>
      <c r="BA95" s="75">
        <f t="shared" si="43"/>
        <v>2.0760722888059302E-2</v>
      </c>
      <c r="BB95" s="75">
        <f t="shared" si="48"/>
        <v>-0.11074860306750201</v>
      </c>
      <c r="BC95" s="75">
        <f t="shared" si="44"/>
        <v>-3.1400849333458072</v>
      </c>
      <c r="BD95" s="75">
        <f t="shared" si="45"/>
        <v>-1326.505781896595</v>
      </c>
      <c r="BE95" s="75">
        <f t="shared" si="52"/>
        <v>3.1563141746098444</v>
      </c>
      <c r="BF95" s="75">
        <f t="shared" si="52"/>
        <v>3.2903476981225204</v>
      </c>
      <c r="BG95" s="75">
        <f t="shared" si="52"/>
        <v>3.1529249421519761</v>
      </c>
      <c r="BH95" s="75">
        <f t="shared" si="52"/>
        <v>3.2938483565239802</v>
      </c>
      <c r="BI95" s="75">
        <f t="shared" si="52"/>
        <v>3.1493499060661025</v>
      </c>
      <c r="BJ95" s="75">
        <f t="shared" si="52"/>
        <v>3.2975429669768976</v>
      </c>
      <c r="BK95" s="75">
        <f t="shared" si="52"/>
        <v>3.1455769036947951</v>
      </c>
      <c r="BL95" s="75">
        <f t="shared" si="49"/>
        <v>3.3014444952817561</v>
      </c>
    </row>
    <row r="96" spans="1:64" s="75" customFormat="1" ht="12.95" customHeight="1" x14ac:dyDescent="0.2">
      <c r="A96" s="81" t="s">
        <v>122</v>
      </c>
      <c r="B96" s="82" t="s">
        <v>2031</v>
      </c>
      <c r="C96" s="83">
        <v>28683.38</v>
      </c>
      <c r="D96" s="83" t="s">
        <v>2110</v>
      </c>
      <c r="E96" s="75">
        <f t="shared" si="54"/>
        <v>-32034.104221509093</v>
      </c>
      <c r="F96" s="75">
        <f t="shared" si="55"/>
        <v>-32034</v>
      </c>
      <c r="G96" s="75">
        <f t="shared" si="56"/>
        <v>-4.3931659998634132E-2</v>
      </c>
      <c r="I96" s="75">
        <f t="shared" si="53"/>
        <v>-4.3931659998634132E-2</v>
      </c>
      <c r="O96" s="75">
        <f t="shared" ca="1" si="57"/>
        <v>-2.8411415001390113E-2</v>
      </c>
      <c r="P96" s="75">
        <f t="shared" si="58"/>
        <v>-2.4910385709790293E-2</v>
      </c>
      <c r="Q96" s="85">
        <f t="shared" si="71"/>
        <v>13664.880000000001</v>
      </c>
      <c r="S96" s="84">
        <v>0.1</v>
      </c>
      <c r="Z96" s="75">
        <f t="shared" si="59"/>
        <v>-32034</v>
      </c>
      <c r="AA96" s="75">
        <f t="shared" si="60"/>
        <v>-3.075741129869719E-2</v>
      </c>
      <c r="AB96" s="75">
        <f t="shared" si="61"/>
        <v>-3.8084634409727237E-2</v>
      </c>
      <c r="AC96" s="75">
        <f t="shared" si="62"/>
        <v>-1.9021274288843839E-2</v>
      </c>
      <c r="AE96" s="75">
        <f t="shared" si="63"/>
        <v>1.735608288077902E-5</v>
      </c>
      <c r="AF96" s="85">
        <f t="shared" si="72"/>
        <v>13664.880000000001</v>
      </c>
      <c r="AG96" s="84"/>
      <c r="AH96" s="75">
        <f t="shared" si="64"/>
        <v>-5.8470255889068968E-3</v>
      </c>
      <c r="AI96" s="75">
        <f t="shared" si="65"/>
        <v>2.0971016432973388E-2</v>
      </c>
      <c r="AJ96" s="75">
        <f t="shared" si="66"/>
        <v>-0.12988018907475396</v>
      </c>
      <c r="AK96" s="75">
        <f t="shared" si="67"/>
        <v>-2.0346768550530001E-2</v>
      </c>
      <c r="AL96" s="75">
        <f t="shared" si="68"/>
        <v>-3.1208130441169559</v>
      </c>
      <c r="AM96" s="75">
        <f t="shared" si="69"/>
        <v>-96.24473629952962</v>
      </c>
      <c r="AN96" s="75">
        <f t="shared" si="73"/>
        <v>-2.9393795550890172</v>
      </c>
      <c r="AO96" s="75">
        <f t="shared" si="73"/>
        <v>-2.5930869220319073</v>
      </c>
      <c r="AP96" s="75">
        <f t="shared" si="73"/>
        <v>-2.973016547609634</v>
      </c>
      <c r="AQ96" s="75">
        <f t="shared" si="73"/>
        <v>-2.5523123759240165</v>
      </c>
      <c r="AR96" s="75">
        <f t="shared" si="73"/>
        <v>-3.0151158729389391</v>
      </c>
      <c r="AS96" s="75">
        <f t="shared" si="73"/>
        <v>-2.4996473239869146</v>
      </c>
      <c r="AT96" s="75">
        <f t="shared" si="73"/>
        <v>-3.0691710433805874</v>
      </c>
      <c r="AU96" s="75">
        <f t="shared" si="70"/>
        <v>-2.4287911348888249</v>
      </c>
      <c r="AW96" s="75">
        <v>24000</v>
      </c>
      <c r="AX96" s="75">
        <f t="shared" ref="AX96:AX112" si="74">AB$3+AB$4*AW96+AB$5*AW96^2+AZ96</f>
        <v>9.7211451991856407E-3</v>
      </c>
      <c r="AY96" s="75">
        <f t="shared" ref="AY96:AY112" si="75">AB$3+AB$4*AW96+AB$5*AW96^2</f>
        <v>1.4292923978382133E-2</v>
      </c>
      <c r="AZ96" s="75">
        <f t="shared" ref="AZ96:AZ112" si="76">$AB$6*($AB$11/BA96*BB96+$AB$12)</f>
        <v>-4.5717787791964915E-3</v>
      </c>
      <c r="BA96" s="75">
        <f t="shared" ref="BA96:BA112" si="77">1+$AB$7*COS(BC96)</f>
        <v>2.0764354670176677E-2</v>
      </c>
      <c r="BB96" s="75">
        <f t="shared" ref="BB96:BB112" si="78">SIN(BC96+RADIANS($AB$9))</f>
        <v>-0.11234386582957388</v>
      </c>
      <c r="BC96" s="75">
        <f t="shared" ref="BC96:BC112" si="79">2*ATAN(BD96)</f>
        <v>-3.1384796522403393</v>
      </c>
      <c r="BD96" s="75">
        <f t="shared" ref="BD96:BD112" si="80">SQRT((1+$AB$7)/(1-$AB$7))*TAN(BE96/2)</f>
        <v>-642.4662762259735</v>
      </c>
      <c r="BE96" s="75">
        <f t="shared" ref="BE96:BK105" si="81">$BL96+$AB$7*SIN(BF96)</f>
        <v>3.1719865167265637</v>
      </c>
      <c r="BF96" s="75">
        <f t="shared" si="81"/>
        <v>3.3824461120781022</v>
      </c>
      <c r="BG96" s="75">
        <f t="shared" si="81"/>
        <v>3.165205106883481</v>
      </c>
      <c r="BH96" s="75">
        <f t="shared" si="81"/>
        <v>3.3895834409925398</v>
      </c>
      <c r="BI96" s="75">
        <f t="shared" si="81"/>
        <v>3.1579149993196136</v>
      </c>
      <c r="BJ96" s="75">
        <f t="shared" si="81"/>
        <v>3.3972705910925156</v>
      </c>
      <c r="BK96" s="75">
        <f t="shared" si="81"/>
        <v>3.1500642604631897</v>
      </c>
      <c r="BL96" s="75">
        <f t="shared" ref="BL96:BL112" si="82">RADIANS($AB$9)+$AB$18*(AW96-AB$15)</f>
        <v>3.405566231484296</v>
      </c>
    </row>
    <row r="97" spans="1:64" s="75" customFormat="1" ht="12.95" customHeight="1" x14ac:dyDescent="0.2">
      <c r="A97" s="81" t="s">
        <v>122</v>
      </c>
      <c r="B97" s="82" t="s">
        <v>2031</v>
      </c>
      <c r="C97" s="83">
        <v>28688.446</v>
      </c>
      <c r="D97" s="83" t="s">
        <v>2110</v>
      </c>
      <c r="E97" s="75">
        <f t="shared" si="54"/>
        <v>-32022.085869252711</v>
      </c>
      <c r="F97" s="75">
        <f t="shared" si="55"/>
        <v>-32022</v>
      </c>
      <c r="G97" s="75">
        <f t="shared" si="56"/>
        <v>-3.6195780001435196E-2</v>
      </c>
      <c r="I97" s="75">
        <f t="shared" si="53"/>
        <v>-3.6195780001435196E-2</v>
      </c>
      <c r="O97" s="75">
        <f t="shared" ca="1" si="57"/>
        <v>-2.8403107166191273E-2</v>
      </c>
      <c r="P97" s="75">
        <f t="shared" si="58"/>
        <v>-2.4907646624528691E-2</v>
      </c>
      <c r="Q97" s="85">
        <f t="shared" si="71"/>
        <v>13669.946</v>
      </c>
      <c r="S97" s="84">
        <v>0.1</v>
      </c>
      <c r="Z97" s="75">
        <f t="shared" si="59"/>
        <v>-32022</v>
      </c>
      <c r="AA97" s="75">
        <f t="shared" si="60"/>
        <v>-3.0759703029963517E-2</v>
      </c>
      <c r="AB97" s="75">
        <f t="shared" si="61"/>
        <v>-3.034372359600037E-2</v>
      </c>
      <c r="AC97" s="75">
        <f t="shared" si="62"/>
        <v>-1.1288133376906505E-2</v>
      </c>
      <c r="AE97" s="75">
        <f t="shared" si="63"/>
        <v>2.9550932839764699E-6</v>
      </c>
      <c r="AF97" s="85">
        <f t="shared" si="72"/>
        <v>13669.946</v>
      </c>
      <c r="AG97" s="84"/>
      <c r="AH97" s="75">
        <f t="shared" si="64"/>
        <v>-5.8520564054348276E-3</v>
      </c>
      <c r="AI97" s="75">
        <f t="shared" si="65"/>
        <v>2.0972542310163322E-2</v>
      </c>
      <c r="AJ97" s="75">
        <f t="shared" si="66"/>
        <v>-0.12995441340250213</v>
      </c>
      <c r="AK97" s="75">
        <f t="shared" si="67"/>
        <v>-2.0420057397305912E-2</v>
      </c>
      <c r="AL97" s="75">
        <f t="shared" si="68"/>
        <v>-3.1207381853486411</v>
      </c>
      <c r="AM97" s="75">
        <f t="shared" si="69"/>
        <v>-95.899233274168324</v>
      </c>
      <c r="AN97" s="75">
        <f t="shared" si="73"/>
        <v>-2.9386560088789464</v>
      </c>
      <c r="AO97" s="75">
        <f t="shared" si="73"/>
        <v>-2.5924574080134963</v>
      </c>
      <c r="AP97" s="75">
        <f t="shared" si="73"/>
        <v>-2.9723743196621388</v>
      </c>
      <c r="AQ97" s="75">
        <f t="shared" si="73"/>
        <v>-2.5515662791090334</v>
      </c>
      <c r="AR97" s="75">
        <f t="shared" si="73"/>
        <v>-3.0145976817219604</v>
      </c>
      <c r="AS97" s="75">
        <f t="shared" si="73"/>
        <v>-2.4987146200848804</v>
      </c>
      <c r="AT97" s="75">
        <f t="shared" si="73"/>
        <v>-3.0688467173271059</v>
      </c>
      <c r="AU97" s="75">
        <f t="shared" si="70"/>
        <v>-2.4275416740543947</v>
      </c>
      <c r="AW97" s="75">
        <v>25000</v>
      </c>
      <c r="AX97" s="75">
        <f t="shared" si="74"/>
        <v>1.0715896281655347E-2</v>
      </c>
      <c r="AY97" s="75">
        <f t="shared" si="75"/>
        <v>1.5472450634943553E-2</v>
      </c>
      <c r="AZ97" s="75">
        <f t="shared" si="76"/>
        <v>-4.7565543532882056E-3</v>
      </c>
      <c r="BA97" s="75">
        <f t="shared" si="77"/>
        <v>2.077464242318483E-2</v>
      </c>
      <c r="BB97" s="75">
        <f t="shared" si="78"/>
        <v>-0.11475614840727268</v>
      </c>
      <c r="BC97" s="75">
        <f t="shared" si="79"/>
        <v>-3.1360516655140591</v>
      </c>
      <c r="BD97" s="75">
        <f t="shared" si="80"/>
        <v>-360.94553093599728</v>
      </c>
      <c r="BE97" s="75">
        <f t="shared" si="81"/>
        <v>3.195683290985313</v>
      </c>
      <c r="BF97" s="75">
        <f t="shared" si="81"/>
        <v>3.4680204202070821</v>
      </c>
      <c r="BG97" s="75">
        <f t="shared" si="81"/>
        <v>3.1841563916461864</v>
      </c>
      <c r="BH97" s="75">
        <f t="shared" si="81"/>
        <v>3.4804745115276723</v>
      </c>
      <c r="BI97" s="75">
        <f t="shared" si="81"/>
        <v>3.1714298534152148</v>
      </c>
      <c r="BJ97" s="75">
        <f t="shared" si="81"/>
        <v>3.4942886326020668</v>
      </c>
      <c r="BK97" s="75">
        <f t="shared" si="81"/>
        <v>3.1573190983133621</v>
      </c>
      <c r="BL97" s="75">
        <f t="shared" si="82"/>
        <v>3.509687967686836</v>
      </c>
    </row>
    <row r="98" spans="1:64" s="75" customFormat="1" ht="12.95" customHeight="1" x14ac:dyDescent="0.2">
      <c r="A98" s="81" t="s">
        <v>122</v>
      </c>
      <c r="B98" s="82" t="s">
        <v>2031</v>
      </c>
      <c r="C98" s="83">
        <v>28718.377</v>
      </c>
      <c r="D98" s="83" t="s">
        <v>2110</v>
      </c>
      <c r="E98" s="75">
        <f t="shared" si="54"/>
        <v>-31951.078900957033</v>
      </c>
      <c r="F98" s="75">
        <f t="shared" si="55"/>
        <v>-31951</v>
      </c>
      <c r="G98" s="75">
        <f t="shared" si="56"/>
        <v>-3.3258489998843288E-2</v>
      </c>
      <c r="I98" s="75">
        <f t="shared" si="53"/>
        <v>-3.3258489998843288E-2</v>
      </c>
      <c r="O98" s="75">
        <f t="shared" ca="1" si="57"/>
        <v>-2.8353952474598161E-2</v>
      </c>
      <c r="P98" s="75">
        <f t="shared" si="58"/>
        <v>-2.4891390785509088E-2</v>
      </c>
      <c r="Q98" s="85">
        <f t="shared" si="71"/>
        <v>13699.877</v>
      </c>
      <c r="S98" s="84">
        <v>0.1</v>
      </c>
      <c r="Z98" s="75">
        <f t="shared" si="59"/>
        <v>-31951</v>
      </c>
      <c r="AA98" s="75">
        <f t="shared" si="60"/>
        <v>-3.0773316294301925E-2</v>
      </c>
      <c r="AB98" s="75">
        <f t="shared" si="61"/>
        <v>-2.7376564490050451E-2</v>
      </c>
      <c r="AC98" s="75">
        <f t="shared" si="62"/>
        <v>-8.3670992133342004E-3</v>
      </c>
      <c r="AE98" s="75">
        <f t="shared" si="63"/>
        <v>6.1760883417438417E-7</v>
      </c>
      <c r="AF98" s="85">
        <f t="shared" si="72"/>
        <v>13699.877</v>
      </c>
      <c r="AG98" s="84"/>
      <c r="AH98" s="75">
        <f t="shared" si="64"/>
        <v>-5.8819255087928382E-3</v>
      </c>
      <c r="AI98" s="75">
        <f t="shared" si="65"/>
        <v>2.0981736827040187E-2</v>
      </c>
      <c r="AJ98" s="75">
        <f t="shared" si="66"/>
        <v>-0.13039613346261902</v>
      </c>
      <c r="AK98" s="75">
        <f t="shared" si="67"/>
        <v>-2.0856222777280334E-2</v>
      </c>
      <c r="AL98" s="75">
        <f t="shared" si="68"/>
        <v>-3.1202926744311861</v>
      </c>
      <c r="AM98" s="75">
        <f t="shared" si="69"/>
        <v>-93.893255466781355</v>
      </c>
      <c r="AN98" s="75">
        <f t="shared" si="73"/>
        <v>-2.9343510273547548</v>
      </c>
      <c r="AO98" s="75">
        <f t="shared" si="73"/>
        <v>-2.5887566004382907</v>
      </c>
      <c r="AP98" s="75">
        <f t="shared" si="73"/>
        <v>-2.9685483285655891</v>
      </c>
      <c r="AQ98" s="75">
        <f t="shared" si="73"/>
        <v>-2.5471764335657818</v>
      </c>
      <c r="AR98" s="75">
        <f t="shared" si="73"/>
        <v>-3.0115057155579001</v>
      </c>
      <c r="AS98" s="75">
        <f t="shared" si="73"/>
        <v>-2.4932160195461073</v>
      </c>
      <c r="AT98" s="75">
        <f t="shared" si="73"/>
        <v>-3.0669072540046187</v>
      </c>
      <c r="AU98" s="75">
        <f t="shared" si="70"/>
        <v>-2.4201490307840143</v>
      </c>
      <c r="AW98" s="75">
        <v>26000</v>
      </c>
      <c r="AX98" s="75">
        <f t="shared" si="74"/>
        <v>1.1657134506257733E-2</v>
      </c>
      <c r="AY98" s="75">
        <f t="shared" si="75"/>
        <v>1.6668805581050473E-2</v>
      </c>
      <c r="AZ98" s="75">
        <f t="shared" si="76"/>
        <v>-5.0116710747927411E-3</v>
      </c>
      <c r="BA98" s="75">
        <f t="shared" si="77"/>
        <v>2.0798878920309183E-2</v>
      </c>
      <c r="BB98" s="75">
        <f t="shared" si="78"/>
        <v>-0.11814757346734013</v>
      </c>
      <c r="BC98" s="75">
        <f t="shared" si="79"/>
        <v>-3.1326370065499702</v>
      </c>
      <c r="BD98" s="75">
        <f t="shared" si="80"/>
        <v>-223.32128810121438</v>
      </c>
      <c r="BE98" s="75">
        <f t="shared" si="81"/>
        <v>3.2289829138188137</v>
      </c>
      <c r="BF98" s="75">
        <f t="shared" si="81"/>
        <v>3.5454681803918948</v>
      </c>
      <c r="BG98" s="75">
        <f t="shared" si="81"/>
        <v>3.2114397764808809</v>
      </c>
      <c r="BH98" s="75">
        <f t="shared" si="81"/>
        <v>3.5650337416949434</v>
      </c>
      <c r="BI98" s="75">
        <f t="shared" si="81"/>
        <v>3.1914232716795028</v>
      </c>
      <c r="BJ98" s="75">
        <f t="shared" si="81"/>
        <v>3.5875711784354687</v>
      </c>
      <c r="BK98" s="75">
        <f t="shared" si="81"/>
        <v>3.1683906354081675</v>
      </c>
      <c r="BL98" s="75">
        <f t="shared" si="82"/>
        <v>3.6138097038893764</v>
      </c>
    </row>
    <row r="99" spans="1:64" s="75" customFormat="1" ht="12.95" customHeight="1" x14ac:dyDescent="0.2">
      <c r="A99" s="81" t="s">
        <v>168</v>
      </c>
      <c r="B99" s="82" t="s">
        <v>2031</v>
      </c>
      <c r="C99" s="83">
        <v>28726.376</v>
      </c>
      <c r="D99" s="83" t="s">
        <v>2110</v>
      </c>
      <c r="E99" s="75">
        <f t="shared" si="54"/>
        <v>-31932.102430428244</v>
      </c>
      <c r="F99" s="75">
        <f t="shared" si="55"/>
        <v>-31932</v>
      </c>
      <c r="G99" s="75">
        <f t="shared" si="56"/>
        <v>-4.3176679999305634E-2</v>
      </c>
      <c r="I99" s="75">
        <f t="shared" si="53"/>
        <v>-4.3176679999305634E-2</v>
      </c>
      <c r="O99" s="75">
        <f t="shared" ca="1" si="57"/>
        <v>-2.834079840220001E-2</v>
      </c>
      <c r="P99" s="75">
        <f t="shared" si="58"/>
        <v>-2.4887026243217682E-2</v>
      </c>
      <c r="Q99" s="85">
        <f t="shared" si="71"/>
        <v>13707.876</v>
      </c>
      <c r="S99" s="84">
        <v>0.1</v>
      </c>
      <c r="Z99" s="75">
        <f t="shared" si="59"/>
        <v>-31932</v>
      </c>
      <c r="AA99" s="75">
        <f t="shared" si="60"/>
        <v>-3.0776974306081152E-2</v>
      </c>
      <c r="AB99" s="75">
        <f t="shared" si="61"/>
        <v>-3.7286731936442163E-2</v>
      </c>
      <c r="AC99" s="75">
        <f t="shared" si="62"/>
        <v>-1.8289653756087952E-2</v>
      </c>
      <c r="AE99" s="75">
        <f t="shared" si="63"/>
        <v>1.5375270127858363E-5</v>
      </c>
      <c r="AF99" s="85">
        <f t="shared" si="72"/>
        <v>13707.876</v>
      </c>
      <c r="AG99" s="84"/>
      <c r="AH99" s="75">
        <f t="shared" si="64"/>
        <v>-5.8899480628634721E-3</v>
      </c>
      <c r="AI99" s="75">
        <f t="shared" si="65"/>
        <v>2.0984246013026953E-2</v>
      </c>
      <c r="AJ99" s="75">
        <f t="shared" si="66"/>
        <v>-0.13051507914072885</v>
      </c>
      <c r="AK99" s="75">
        <f t="shared" si="67"/>
        <v>-2.0973676359968219E-2</v>
      </c>
      <c r="AL99" s="75">
        <f t="shared" si="68"/>
        <v>-3.1201727034996112</v>
      </c>
      <c r="AM99" s="75">
        <f t="shared" si="69"/>
        <v>-93.367329146498093</v>
      </c>
      <c r="AN99" s="75">
        <f t="shared" si="73"/>
        <v>-2.9331920698307172</v>
      </c>
      <c r="AO99" s="75">
        <f t="shared" si="73"/>
        <v>-2.5877731203485559</v>
      </c>
      <c r="AP99" s="75">
        <f t="shared" si="73"/>
        <v>-2.9675169096529874</v>
      </c>
      <c r="AQ99" s="75">
        <f t="shared" si="73"/>
        <v>-2.5460088071911335</v>
      </c>
      <c r="AR99" s="75">
        <f t="shared" si="73"/>
        <v>-3.0106707423037085</v>
      </c>
      <c r="AS99" s="75">
        <f t="shared" si="73"/>
        <v>-2.4917503586850724</v>
      </c>
      <c r="AT99" s="75">
        <f t="shared" si="73"/>
        <v>-3.0663822599918946</v>
      </c>
      <c r="AU99" s="75">
        <f t="shared" si="70"/>
        <v>-2.418170717796166</v>
      </c>
      <c r="AW99" s="75">
        <v>27000</v>
      </c>
      <c r="AX99" s="75">
        <f t="shared" si="74"/>
        <v>1.2546141337853322E-2</v>
      </c>
      <c r="AY99" s="75">
        <f t="shared" si="75"/>
        <v>1.7881988816702898E-2</v>
      </c>
      <c r="AZ99" s="75">
        <f t="shared" si="76"/>
        <v>-5.3358474788495749E-3</v>
      </c>
      <c r="BA99" s="75">
        <f t="shared" si="77"/>
        <v>2.0847715936703537E-2</v>
      </c>
      <c r="BB99" s="75">
        <f t="shared" si="78"/>
        <v>-0.12257406909721481</v>
      </c>
      <c r="BC99" s="75">
        <f t="shared" si="79"/>
        <v>-3.1281780917234063</v>
      </c>
      <c r="BD99" s="75">
        <f t="shared" si="80"/>
        <v>-149.08947665121894</v>
      </c>
      <c r="BE99" s="75">
        <f t="shared" si="81"/>
        <v>3.2723911937499279</v>
      </c>
      <c r="BF99" s="75">
        <f t="shared" si="81"/>
        <v>3.6139486624170463</v>
      </c>
      <c r="BG99" s="75">
        <f t="shared" si="81"/>
        <v>3.2479804112646464</v>
      </c>
      <c r="BH99" s="75">
        <f t="shared" si="81"/>
        <v>3.6421491697242621</v>
      </c>
      <c r="BI99" s="75">
        <f t="shared" si="81"/>
        <v>3.2190589422145237</v>
      </c>
      <c r="BJ99" s="75">
        <f t="shared" si="81"/>
        <v>3.6761363572365426</v>
      </c>
      <c r="BK99" s="75">
        <f t="shared" si="81"/>
        <v>3.1842867491610636</v>
      </c>
      <c r="BL99" s="75">
        <f t="shared" si="82"/>
        <v>3.7179314400919159</v>
      </c>
    </row>
    <row r="100" spans="1:64" s="75" customFormat="1" ht="12.95" customHeight="1" x14ac:dyDescent="0.2">
      <c r="A100" s="81" t="s">
        <v>122</v>
      </c>
      <c r="B100" s="82" t="s">
        <v>2031</v>
      </c>
      <c r="C100" s="83">
        <v>28742.385999999999</v>
      </c>
      <c r="D100" s="83" t="s">
        <v>2110</v>
      </c>
      <c r="E100" s="75">
        <f t="shared" si="54"/>
        <v>-31894.121021106348</v>
      </c>
      <c r="F100" s="75">
        <f t="shared" si="55"/>
        <v>-31894</v>
      </c>
      <c r="G100" s="75">
        <f t="shared" si="56"/>
        <v>-5.1013060001423582E-2</v>
      </c>
      <c r="I100" s="75">
        <f t="shared" si="53"/>
        <v>-5.1013060001423582E-2</v>
      </c>
      <c r="O100" s="75">
        <f t="shared" ca="1" si="57"/>
        <v>-2.8314490257403693E-2</v>
      </c>
      <c r="P100" s="75">
        <f t="shared" si="58"/>
        <v>-2.4878278933597311E-2</v>
      </c>
      <c r="Q100" s="85">
        <f t="shared" si="71"/>
        <v>13723.885999999999</v>
      </c>
      <c r="S100" s="84">
        <v>0.1</v>
      </c>
      <c r="Z100" s="75">
        <f t="shared" si="59"/>
        <v>-31894</v>
      </c>
      <c r="AA100" s="75">
        <f t="shared" si="60"/>
        <v>-3.0784308401566127E-2</v>
      </c>
      <c r="AB100" s="75">
        <f t="shared" si="61"/>
        <v>-4.5107030533454766E-2</v>
      </c>
      <c r="AC100" s="75">
        <f t="shared" si="62"/>
        <v>-2.6134781067826272E-2</v>
      </c>
      <c r="AE100" s="75">
        <f t="shared" si="63"/>
        <v>4.0920239128873557E-5</v>
      </c>
      <c r="AF100" s="85">
        <f t="shared" si="72"/>
        <v>13723.885999999999</v>
      </c>
      <c r="AG100" s="84"/>
      <c r="AH100" s="75">
        <f t="shared" si="64"/>
        <v>-5.9060294679688166E-3</v>
      </c>
      <c r="AI100" s="75">
        <f t="shared" si="65"/>
        <v>2.0989326671120634E-2</v>
      </c>
      <c r="AJ100" s="75">
        <f t="shared" si="66"/>
        <v>-0.13075390037330226</v>
      </c>
      <c r="AK100" s="75">
        <f t="shared" si="67"/>
        <v>-2.1209506426798499E-2</v>
      </c>
      <c r="AL100" s="75">
        <f t="shared" si="68"/>
        <v>-3.1199318180218669</v>
      </c>
      <c r="AM100" s="75">
        <f t="shared" si="69"/>
        <v>-92.328931378663327</v>
      </c>
      <c r="AN100" s="75">
        <f t="shared" si="73"/>
        <v>-2.930865459544834</v>
      </c>
      <c r="AO100" s="75">
        <f t="shared" si="73"/>
        <v>-2.5858148155552776</v>
      </c>
      <c r="AP100" s="75">
        <f t="shared" si="73"/>
        <v>-2.9654445314933557</v>
      </c>
      <c r="AQ100" s="75">
        <f t="shared" si="73"/>
        <v>-2.5436825643382059</v>
      </c>
      <c r="AR100" s="75">
        <f t="shared" si="73"/>
        <v>-3.0089912373632313</v>
      </c>
      <c r="AS100" s="75">
        <f t="shared" si="73"/>
        <v>-2.488826412623911</v>
      </c>
      <c r="AT100" s="75">
        <f t="shared" si="73"/>
        <v>-3.0653246555311116</v>
      </c>
      <c r="AU100" s="75">
        <f t="shared" si="70"/>
        <v>-2.4142140918204693</v>
      </c>
      <c r="AW100" s="75">
        <v>28000</v>
      </c>
      <c r="AX100" s="75">
        <f t="shared" si="74"/>
        <v>1.3393299207571079E-2</v>
      </c>
      <c r="AY100" s="75">
        <f t="shared" si="75"/>
        <v>1.9112000341900824E-2</v>
      </c>
      <c r="AZ100" s="75">
        <f t="shared" si="76"/>
        <v>-5.7187011343297449E-3</v>
      </c>
      <c r="BA100" s="75">
        <f t="shared" si="77"/>
        <v>2.0934260417819095E-2</v>
      </c>
      <c r="BB100" s="75">
        <f t="shared" si="78"/>
        <v>-0.12800332668071074</v>
      </c>
      <c r="BC100" s="75">
        <f t="shared" si="79"/>
        <v>-3.1227057064316379</v>
      </c>
      <c r="BD100" s="75">
        <f t="shared" si="80"/>
        <v>-105.89009065911777</v>
      </c>
      <c r="BE100" s="75">
        <f t="shared" si="81"/>
        <v>3.3254952837844791</v>
      </c>
      <c r="BF100" s="75">
        <f t="shared" si="81"/>
        <v>3.673391725953806</v>
      </c>
      <c r="BG100" s="75">
        <f t="shared" si="81"/>
        <v>3.2939949595251319</v>
      </c>
      <c r="BH100" s="75">
        <f t="shared" si="81"/>
        <v>3.7111423660548599</v>
      </c>
      <c r="BI100" s="75">
        <f t="shared" si="81"/>
        <v>3.2550983092742625</v>
      </c>
      <c r="BJ100" s="75">
        <f t="shared" si="81"/>
        <v>3.7590625968272726</v>
      </c>
      <c r="BK100" s="75">
        <f t="shared" si="81"/>
        <v>3.2059630593666135</v>
      </c>
      <c r="BL100" s="75">
        <f t="shared" si="82"/>
        <v>3.8220531762944558</v>
      </c>
    </row>
    <row r="101" spans="1:64" s="75" customFormat="1" ht="12.95" customHeight="1" x14ac:dyDescent="0.2">
      <c r="A101" s="81" t="s">
        <v>122</v>
      </c>
      <c r="B101" s="82" t="s">
        <v>2031</v>
      </c>
      <c r="C101" s="83">
        <v>28753.332999999999</v>
      </c>
      <c r="D101" s="83" t="s">
        <v>2110</v>
      </c>
      <c r="E101" s="75">
        <f t="shared" si="54"/>
        <v>-31868.150846974753</v>
      </c>
      <c r="F101" s="75">
        <f t="shared" si="55"/>
        <v>-31868</v>
      </c>
      <c r="G101" s="75">
        <f t="shared" si="56"/>
        <v>-6.3585320000129286E-2</v>
      </c>
      <c r="I101" s="75">
        <f t="shared" si="53"/>
        <v>-6.3585320000129286E-2</v>
      </c>
      <c r="O101" s="75">
        <f t="shared" ca="1" si="57"/>
        <v>-2.8296489947806217E-2</v>
      </c>
      <c r="P101" s="75">
        <f t="shared" si="58"/>
        <v>-2.4872279931141199E-2</v>
      </c>
      <c r="Q101" s="85">
        <f t="shared" si="71"/>
        <v>13734.832999999999</v>
      </c>
      <c r="S101" s="84">
        <v>0.1</v>
      </c>
      <c r="Z101" s="75">
        <f t="shared" si="59"/>
        <v>-31868</v>
      </c>
      <c r="AA101" s="75">
        <f t="shared" si="60"/>
        <v>-3.0789339869790617E-2</v>
      </c>
      <c r="AB101" s="75">
        <f t="shared" si="61"/>
        <v>-5.7668260061479869E-2</v>
      </c>
      <c r="AC101" s="75">
        <f t="shared" si="62"/>
        <v>-3.8713040068988083E-2</v>
      </c>
      <c r="AE101" s="75">
        <f t="shared" si="63"/>
        <v>1.0755763127095689E-4</v>
      </c>
      <c r="AF101" s="85">
        <f t="shared" si="72"/>
        <v>13734.832999999999</v>
      </c>
      <c r="AG101" s="84"/>
      <c r="AH101" s="75">
        <f t="shared" si="64"/>
        <v>-5.9170599386494166E-3</v>
      </c>
      <c r="AI101" s="75">
        <f t="shared" si="65"/>
        <v>2.0992851070252949E-2</v>
      </c>
      <c r="AJ101" s="75">
        <f t="shared" si="66"/>
        <v>-0.13091801569383449</v>
      </c>
      <c r="AK101" s="75">
        <f t="shared" si="67"/>
        <v>-2.1371569881090301E-2</v>
      </c>
      <c r="AL101" s="75">
        <f t="shared" si="68"/>
        <v>-3.119766279739141</v>
      </c>
      <c r="AM101" s="75">
        <f t="shared" si="69"/>
        <v>-91.628623912590655</v>
      </c>
      <c r="AN101" s="75">
        <f t="shared" ref="AN101:AT110" si="83">$AU101+$AB$7*SIN(AO101)</f>
        <v>-2.929266923653103</v>
      </c>
      <c r="AO101" s="75">
        <f t="shared" si="83"/>
        <v>-2.5844815441453952</v>
      </c>
      <c r="AP101" s="75">
        <f t="shared" si="83"/>
        <v>-2.9640192787855368</v>
      </c>
      <c r="AQ101" s="75">
        <f t="shared" si="83"/>
        <v>-2.5420978407819654</v>
      </c>
      <c r="AR101" s="75">
        <f t="shared" si="83"/>
        <v>-3.0078347593094268</v>
      </c>
      <c r="AS101" s="75">
        <f t="shared" si="83"/>
        <v>-2.4868315012986297</v>
      </c>
      <c r="AT101" s="75">
        <f t="shared" si="83"/>
        <v>-3.064595161168322</v>
      </c>
      <c r="AU101" s="75">
        <f t="shared" si="70"/>
        <v>-2.4115069266792033</v>
      </c>
      <c r="AW101" s="75">
        <v>29000</v>
      </c>
      <c r="AX101" s="75">
        <f t="shared" si="74"/>
        <v>1.4215592576262981E-2</v>
      </c>
      <c r="AY101" s="75">
        <f t="shared" si="75"/>
        <v>2.0358840156644253E-2</v>
      </c>
      <c r="AZ101" s="75">
        <f t="shared" si="76"/>
        <v>-6.1432475803812727E-3</v>
      </c>
      <c r="BA101" s="75">
        <f t="shared" si="77"/>
        <v>2.1072491334209298E-2</v>
      </c>
      <c r="BB101" s="75">
        <f t="shared" si="78"/>
        <v>-0.13434082668323094</v>
      </c>
      <c r="BC101" s="75">
        <f t="shared" si="79"/>
        <v>-3.1163129592743104</v>
      </c>
      <c r="BD101" s="75">
        <f t="shared" si="80"/>
        <v>-79.110667376618096</v>
      </c>
      <c r="BE101" s="75">
        <f t="shared" si="81"/>
        <v>3.387201342084639</v>
      </c>
      <c r="BF101" s="75">
        <f t="shared" si="81"/>
        <v>3.724435498255608</v>
      </c>
      <c r="BG101" s="75">
        <f t="shared" si="81"/>
        <v>3.3490947558370179</v>
      </c>
      <c r="BH101" s="75">
        <f t="shared" si="81"/>
        <v>3.7718022283860781</v>
      </c>
      <c r="BI101" s="75">
        <f t="shared" si="81"/>
        <v>3.299898374157145</v>
      </c>
      <c r="BJ101" s="75">
        <f t="shared" si="81"/>
        <v>3.8355098562602574</v>
      </c>
      <c r="BK101" s="75">
        <f t="shared" si="81"/>
        <v>3.2343125773617305</v>
      </c>
      <c r="BL101" s="75">
        <f t="shared" si="82"/>
        <v>3.9261749124969958</v>
      </c>
    </row>
    <row r="102" spans="1:64" s="75" customFormat="1" ht="12.95" customHeight="1" x14ac:dyDescent="0.2">
      <c r="A102" s="81" t="s">
        <v>122</v>
      </c>
      <c r="B102" s="82" t="s">
        <v>2031</v>
      </c>
      <c r="C102" s="83">
        <v>28802.258000000002</v>
      </c>
      <c r="D102" s="83" t="s">
        <v>2110</v>
      </c>
      <c r="E102" s="75">
        <f t="shared" si="54"/>
        <v>-31752.083360961384</v>
      </c>
      <c r="F102" s="75">
        <f t="shared" si="55"/>
        <v>-31752</v>
      </c>
      <c r="G102" s="75">
        <f t="shared" si="56"/>
        <v>-3.5138479997840477E-2</v>
      </c>
      <c r="I102" s="75">
        <f t="shared" si="53"/>
        <v>-3.5138479997840477E-2</v>
      </c>
      <c r="O102" s="75">
        <f t="shared" ca="1" si="57"/>
        <v>-2.8216180874217477E-2</v>
      </c>
      <c r="P102" s="75">
        <f t="shared" si="58"/>
        <v>-2.4845376553159715E-2</v>
      </c>
      <c r="Q102" s="85">
        <f t="shared" si="71"/>
        <v>13783.758000000002</v>
      </c>
      <c r="S102" s="84">
        <v>0.1</v>
      </c>
      <c r="Z102" s="75">
        <f t="shared" si="59"/>
        <v>-31752</v>
      </c>
      <c r="AA102" s="75">
        <f t="shared" si="60"/>
        <v>-3.0811910260233836E-2</v>
      </c>
      <c r="AB102" s="75">
        <f t="shared" si="61"/>
        <v>-2.9171946290766356E-2</v>
      </c>
      <c r="AC102" s="75">
        <f t="shared" si="62"/>
        <v>-1.0293103444680762E-2</v>
      </c>
      <c r="AE102" s="75">
        <f t="shared" si="63"/>
        <v>1.8719205694373602E-6</v>
      </c>
      <c r="AF102" s="85">
        <f t="shared" si="72"/>
        <v>13783.758000000002</v>
      </c>
      <c r="AG102" s="84"/>
      <c r="AH102" s="75">
        <f t="shared" si="64"/>
        <v>-5.9665337070741202E-3</v>
      </c>
      <c r="AI102" s="75">
        <f t="shared" si="65"/>
        <v>2.1009058635333977E-2</v>
      </c>
      <c r="AJ102" s="75">
        <f t="shared" si="66"/>
        <v>-0.13165719786534896</v>
      </c>
      <c r="AK102" s="75">
        <f t="shared" si="67"/>
        <v>-2.2101547019592681E-2</v>
      </c>
      <c r="AL102" s="75">
        <f t="shared" si="68"/>
        <v>-3.119020643562783</v>
      </c>
      <c r="AM102" s="75">
        <f t="shared" si="69"/>
        <v>-88.601550369077643</v>
      </c>
      <c r="AN102" s="75">
        <f t="shared" si="83"/>
        <v>-2.9220699857530268</v>
      </c>
      <c r="AO102" s="75">
        <f t="shared" si="83"/>
        <v>-2.5785980321891655</v>
      </c>
      <c r="AP102" s="75">
        <f t="shared" si="83"/>
        <v>-2.9575885272843823</v>
      </c>
      <c r="AQ102" s="75">
        <f t="shared" si="83"/>
        <v>-2.5350958717749599</v>
      </c>
      <c r="AR102" s="75">
        <f t="shared" si="83"/>
        <v>-3.0026024080797304</v>
      </c>
      <c r="AS102" s="75">
        <f t="shared" si="83"/>
        <v>-2.4779877513238566</v>
      </c>
      <c r="AT102" s="75">
        <f t="shared" si="83"/>
        <v>-3.0612819773391524</v>
      </c>
      <c r="AU102" s="75">
        <f t="shared" si="70"/>
        <v>-2.3994288052797086</v>
      </c>
      <c r="AW102" s="75">
        <v>30000</v>
      </c>
      <c r="AX102" s="75">
        <f t="shared" si="74"/>
        <v>1.5033695574121327E-2</v>
      </c>
      <c r="AY102" s="75">
        <f t="shared" si="75"/>
        <v>2.1622508260933183E-2</v>
      </c>
      <c r="AZ102" s="75">
        <f t="shared" si="76"/>
        <v>-6.5888126868118577E-3</v>
      </c>
      <c r="BA102" s="75">
        <f t="shared" si="77"/>
        <v>2.1275532959047605E-2</v>
      </c>
      <c r="BB102" s="75">
        <f t="shared" si="78"/>
        <v>-0.14145498941585485</v>
      </c>
      <c r="BC102" s="75">
        <f t="shared" si="79"/>
        <v>-3.1091301591063019</v>
      </c>
      <c r="BD102" s="75">
        <f t="shared" si="80"/>
        <v>-61.604149439002136</v>
      </c>
      <c r="BE102" s="75">
        <f t="shared" si="81"/>
        <v>3.4559776962024102</v>
      </c>
      <c r="BF102" s="75">
        <f t="shared" si="81"/>
        <v>3.7683164599486778</v>
      </c>
      <c r="BG102" s="75">
        <f t="shared" si="81"/>
        <v>3.4124255777448811</v>
      </c>
      <c r="BH102" s="75">
        <f t="shared" si="81"/>
        <v>3.8243952277207454</v>
      </c>
      <c r="BI102" s="75">
        <f t="shared" si="81"/>
        <v>3.3534401696632696</v>
      </c>
      <c r="BJ102" s="75">
        <f t="shared" si="81"/>
        <v>3.9047487167059032</v>
      </c>
      <c r="BK102" s="75">
        <f t="shared" si="81"/>
        <v>3.2701560333332522</v>
      </c>
      <c r="BL102" s="75">
        <f t="shared" si="82"/>
        <v>4.0302966486995357</v>
      </c>
    </row>
    <row r="103" spans="1:64" s="75" customFormat="1" ht="12.95" customHeight="1" x14ac:dyDescent="0.2">
      <c r="A103" s="81" t="s">
        <v>122</v>
      </c>
      <c r="B103" s="82" t="s">
        <v>2031</v>
      </c>
      <c r="C103" s="83">
        <v>28826.284</v>
      </c>
      <c r="D103" s="83" t="s">
        <v>2110</v>
      </c>
      <c r="E103" s="75">
        <f t="shared" si="54"/>
        <v>-31695.085151069572</v>
      </c>
      <c r="F103" s="75">
        <f t="shared" si="55"/>
        <v>-31695</v>
      </c>
      <c r="G103" s="75">
        <f t="shared" si="56"/>
        <v>-3.5893050000595395E-2</v>
      </c>
      <c r="I103" s="75">
        <f t="shared" si="53"/>
        <v>-3.5893050000595395E-2</v>
      </c>
      <c r="O103" s="75">
        <f t="shared" ca="1" si="57"/>
        <v>-2.8176718657023002E-2</v>
      </c>
      <c r="P103" s="75">
        <f t="shared" si="58"/>
        <v>-2.4832073817959627E-2</v>
      </c>
      <c r="Q103" s="85">
        <f t="shared" si="71"/>
        <v>13807.784</v>
      </c>
      <c r="S103" s="84">
        <v>0.1</v>
      </c>
      <c r="Z103" s="75">
        <f t="shared" si="59"/>
        <v>-31695</v>
      </c>
      <c r="AA103" s="75">
        <f t="shared" si="60"/>
        <v>-3.0823067191326596E-2</v>
      </c>
      <c r="AB103" s="75">
        <f t="shared" si="61"/>
        <v>-2.9902056627228425E-2</v>
      </c>
      <c r="AC103" s="75">
        <f t="shared" si="62"/>
        <v>-1.1060976182635768E-2</v>
      </c>
      <c r="AE103" s="75">
        <f t="shared" si="63"/>
        <v>2.5704725686281137E-6</v>
      </c>
      <c r="AF103" s="85">
        <f t="shared" si="72"/>
        <v>13807.784</v>
      </c>
      <c r="AG103" s="84"/>
      <c r="AH103" s="75">
        <f t="shared" si="64"/>
        <v>-5.9909933733669684E-3</v>
      </c>
      <c r="AI103" s="75">
        <f t="shared" si="65"/>
        <v>2.1017316368600714E-2</v>
      </c>
      <c r="AJ103" s="75">
        <f t="shared" si="66"/>
        <v>-0.13202454832486468</v>
      </c>
      <c r="AK103" s="75">
        <f t="shared" si="67"/>
        <v>-2.2464345185153476E-2</v>
      </c>
      <c r="AL103" s="75">
        <f t="shared" si="68"/>
        <v>-3.1186500582221255</v>
      </c>
      <c r="AM103" s="75">
        <f t="shared" si="69"/>
        <v>-87.170271718041704</v>
      </c>
      <c r="AN103" s="75">
        <f t="shared" si="83"/>
        <v>-2.9184951556733711</v>
      </c>
      <c r="AO103" s="75">
        <f t="shared" si="83"/>
        <v>-2.5757454489647933</v>
      </c>
      <c r="AP103" s="75">
        <f t="shared" si="83"/>
        <v>-2.9543858176425926</v>
      </c>
      <c r="AQ103" s="75">
        <f t="shared" si="83"/>
        <v>-2.531696064303198</v>
      </c>
      <c r="AR103" s="75">
        <f t="shared" si="83"/>
        <v>-2.9999878422158042</v>
      </c>
      <c r="AS103" s="75">
        <f t="shared" si="83"/>
        <v>-2.4736762518276967</v>
      </c>
      <c r="AT103" s="75">
        <f t="shared" si="83"/>
        <v>-3.0596186484978651</v>
      </c>
      <c r="AU103" s="75">
        <f t="shared" si="70"/>
        <v>-2.393493866316164</v>
      </c>
      <c r="AW103" s="75">
        <v>31000</v>
      </c>
      <c r="AX103" s="75">
        <f t="shared" si="74"/>
        <v>1.586914462099815E-2</v>
      </c>
      <c r="AY103" s="75">
        <f t="shared" si="75"/>
        <v>2.290300465476762E-2</v>
      </c>
      <c r="AZ103" s="75">
        <f t="shared" si="76"/>
        <v>-7.0338600337694693E-3</v>
      </c>
      <c r="BA103" s="75">
        <f t="shared" si="77"/>
        <v>2.1554193851418546E-2</v>
      </c>
      <c r="BB103" s="75">
        <f t="shared" si="78"/>
        <v>-0.14919683748019189</v>
      </c>
      <c r="BC103" s="75">
        <f t="shared" si="79"/>
        <v>-3.1013052191822723</v>
      </c>
      <c r="BD103" s="75">
        <f t="shared" si="80"/>
        <v>-49.636555645585922</v>
      </c>
      <c r="BE103" s="75">
        <f t="shared" si="81"/>
        <v>3.5300629850797001</v>
      </c>
      <c r="BF103" s="75">
        <f t="shared" si="81"/>
        <v>3.8067304453816382</v>
      </c>
      <c r="BG103" s="75">
        <f t="shared" si="81"/>
        <v>3.4828103440739033</v>
      </c>
      <c r="BH103" s="75">
        <f t="shared" si="81"/>
        <v>3.8696515792809678</v>
      </c>
      <c r="BI103" s="75">
        <f t="shared" si="81"/>
        <v>3.415380140484249</v>
      </c>
      <c r="BJ103" s="75">
        <f t="shared" si="81"/>
        <v>3.9662005260456952</v>
      </c>
      <c r="BK103" s="75">
        <f t="shared" si="81"/>
        <v>3.3142329865420348</v>
      </c>
      <c r="BL103" s="75">
        <f t="shared" si="82"/>
        <v>4.1344183849020757</v>
      </c>
    </row>
    <row r="104" spans="1:64" s="75" customFormat="1" ht="12.95" customHeight="1" x14ac:dyDescent="0.2">
      <c r="A104" s="81" t="s">
        <v>122</v>
      </c>
      <c r="B104" s="82" t="s">
        <v>2031</v>
      </c>
      <c r="C104" s="83">
        <v>28829.235000000001</v>
      </c>
      <c r="D104" s="83" t="s">
        <v>2110</v>
      </c>
      <c r="E104" s="75">
        <f t="shared" si="54"/>
        <v>-31688.084330400678</v>
      </c>
      <c r="F104" s="75">
        <f t="shared" si="55"/>
        <v>-31688</v>
      </c>
      <c r="G104" s="75">
        <f t="shared" si="56"/>
        <v>-3.5547119998227572E-2</v>
      </c>
      <c r="I104" s="75">
        <f t="shared" si="53"/>
        <v>-3.5547119998227572E-2</v>
      </c>
      <c r="O104" s="75">
        <f t="shared" ca="1" si="57"/>
        <v>-2.8171872419823683E-2</v>
      </c>
      <c r="P104" s="75">
        <f t="shared" si="58"/>
        <v>-2.4830436379187661E-2</v>
      </c>
      <c r="Q104" s="85">
        <f t="shared" si="71"/>
        <v>13810.735000000001</v>
      </c>
      <c r="S104" s="84">
        <v>0.1</v>
      </c>
      <c r="Z104" s="75">
        <f t="shared" si="59"/>
        <v>-31688</v>
      </c>
      <c r="AA104" s="75">
        <f t="shared" si="60"/>
        <v>-3.0824440067979551E-2</v>
      </c>
      <c r="AB104" s="75">
        <f t="shared" si="61"/>
        <v>-2.9553116309435683E-2</v>
      </c>
      <c r="AC104" s="75">
        <f t="shared" si="62"/>
        <v>-1.0716683619039911E-2</v>
      </c>
      <c r="AE104" s="75">
        <f t="shared" si="63"/>
        <v>2.230370572356746E-6</v>
      </c>
      <c r="AF104" s="85">
        <f t="shared" si="72"/>
        <v>13810.735000000001</v>
      </c>
      <c r="AG104" s="84"/>
      <c r="AH104" s="75">
        <f t="shared" si="64"/>
        <v>-5.9940036887918893E-3</v>
      </c>
      <c r="AI104" s="75">
        <f t="shared" si="65"/>
        <v>2.1018343994754551E-2</v>
      </c>
      <c r="AJ104" s="75">
        <f t="shared" si="66"/>
        <v>-0.13206984741337155</v>
      </c>
      <c r="AK104" s="75">
        <f t="shared" si="67"/>
        <v>-2.2509083943188561E-2</v>
      </c>
      <c r="AL104" s="75">
        <f t="shared" si="68"/>
        <v>-3.1186043589648698</v>
      </c>
      <c r="AM104" s="75">
        <f t="shared" si="69"/>
        <v>-86.996967583131095</v>
      </c>
      <c r="AN104" s="75">
        <f t="shared" si="83"/>
        <v>-2.9180544180425128</v>
      </c>
      <c r="AO104" s="75">
        <f t="shared" si="83"/>
        <v>-2.5753968611754567</v>
      </c>
      <c r="AP104" s="75">
        <f t="shared" si="83"/>
        <v>-2.9539905714638848</v>
      </c>
      <c r="AQ104" s="75">
        <f t="shared" si="83"/>
        <v>-2.5312803941781823</v>
      </c>
      <c r="AR104" s="75">
        <f t="shared" si="83"/>
        <v>-2.9996647798474534</v>
      </c>
      <c r="AS104" s="75">
        <f t="shared" si="83"/>
        <v>-2.47314833000237</v>
      </c>
      <c r="AT104" s="75">
        <f t="shared" si="83"/>
        <v>-3.0594127654158672</v>
      </c>
      <c r="AU104" s="75">
        <f t="shared" si="70"/>
        <v>-2.3927650141627463</v>
      </c>
      <c r="AW104" s="75">
        <v>32000</v>
      </c>
      <c r="AX104" s="75">
        <f t="shared" si="74"/>
        <v>1.6741881911562409E-2</v>
      </c>
      <c r="AY104" s="75">
        <f t="shared" si="75"/>
        <v>2.4200329338147555E-2</v>
      </c>
      <c r="AZ104" s="75">
        <f t="shared" si="76"/>
        <v>-7.4584474265851439E-3</v>
      </c>
      <c r="BA104" s="75">
        <f t="shared" si="77"/>
        <v>2.1915970517048744E-2</v>
      </c>
      <c r="BB104" s="75">
        <f t="shared" si="78"/>
        <v>-0.15741370895200271</v>
      </c>
      <c r="BC104" s="75">
        <f t="shared" si="79"/>
        <v>-3.0929900274254281</v>
      </c>
      <c r="BD104" s="75">
        <f t="shared" si="80"/>
        <v>-41.141939021805847</v>
      </c>
      <c r="BE104" s="75">
        <f t="shared" si="81"/>
        <v>3.6076327590786628</v>
      </c>
      <c r="BF104" s="75">
        <f t="shared" si="81"/>
        <v>3.8416772836623028</v>
      </c>
      <c r="BG104" s="75">
        <f t="shared" si="81"/>
        <v>3.558873602740543</v>
      </c>
      <c r="BH104" s="75">
        <f t="shared" si="81"/>
        <v>3.9087272082724085</v>
      </c>
      <c r="BI104" s="75">
        <f t="shared" si="81"/>
        <v>3.4851140708229371</v>
      </c>
      <c r="BJ104" s="75">
        <f t="shared" si="81"/>
        <v>4.0194915564685143</v>
      </c>
      <c r="BK104" s="75">
        <f t="shared" si="81"/>
        <v>3.3671938147535823</v>
      </c>
      <c r="BL104" s="75">
        <f t="shared" si="82"/>
        <v>4.2385401211046156</v>
      </c>
    </row>
    <row r="105" spans="1:64" s="75" customFormat="1" ht="12.95" customHeight="1" x14ac:dyDescent="0.2">
      <c r="A105" s="81" t="s">
        <v>122</v>
      </c>
      <c r="B105" s="82" t="s">
        <v>2031</v>
      </c>
      <c r="C105" s="83">
        <v>28837.241000000002</v>
      </c>
      <c r="D105" s="83" t="s">
        <v>2110</v>
      </c>
      <c r="E105" s="75">
        <f t="shared" si="54"/>
        <v>-31669.091253384366</v>
      </c>
      <c r="F105" s="75">
        <f t="shared" si="55"/>
        <v>-31669</v>
      </c>
      <c r="G105" s="75">
        <f t="shared" si="56"/>
        <v>-3.846530999726383E-2</v>
      </c>
      <c r="I105" s="75">
        <f t="shared" si="53"/>
        <v>-3.846530999726383E-2</v>
      </c>
      <c r="O105" s="75">
        <f t="shared" ca="1" si="57"/>
        <v>-2.8158718347425525E-2</v>
      </c>
      <c r="P105" s="75">
        <f t="shared" si="58"/>
        <v>-2.4825987745933406E-2</v>
      </c>
      <c r="Q105" s="85">
        <f t="shared" si="71"/>
        <v>13818.741000000002</v>
      </c>
      <c r="S105" s="84">
        <v>0.1</v>
      </c>
      <c r="Z105" s="75">
        <f t="shared" si="59"/>
        <v>-31669</v>
      </c>
      <c r="AA105" s="75">
        <f t="shared" si="60"/>
        <v>-3.0828169309031303E-2</v>
      </c>
      <c r="AB105" s="75">
        <f t="shared" si="61"/>
        <v>-3.2463128434165933E-2</v>
      </c>
      <c r="AC105" s="75">
        <f t="shared" si="62"/>
        <v>-1.3639322251330424E-2</v>
      </c>
      <c r="AE105" s="75">
        <f t="shared" si="63"/>
        <v>5.8325917891856802E-6</v>
      </c>
      <c r="AF105" s="85">
        <f t="shared" si="72"/>
        <v>13818.741000000002</v>
      </c>
      <c r="AG105" s="84"/>
      <c r="AH105" s="75">
        <f t="shared" si="64"/>
        <v>-6.0021815630978978E-3</v>
      </c>
      <c r="AI105" s="75">
        <f t="shared" si="65"/>
        <v>2.1021148261549438E-2</v>
      </c>
      <c r="AJ105" s="75">
        <f t="shared" si="66"/>
        <v>-0.13219300610220913</v>
      </c>
      <c r="AK105" s="75">
        <f t="shared" si="67"/>
        <v>-2.2630720350864636E-2</v>
      </c>
      <c r="AL105" s="75">
        <f t="shared" si="68"/>
        <v>-3.1184801108944531</v>
      </c>
      <c r="AM105" s="75">
        <f t="shared" si="69"/>
        <v>-86.529249246365879</v>
      </c>
      <c r="AN105" s="75">
        <f t="shared" si="83"/>
        <v>-2.9168562407645604</v>
      </c>
      <c r="AO105" s="75">
        <f t="shared" si="83"/>
        <v>-2.5744525922597044</v>
      </c>
      <c r="AP105" s="75">
        <f t="shared" si="83"/>
        <v>-2.9529156375150731</v>
      </c>
      <c r="AQ105" s="75">
        <f t="shared" si="83"/>
        <v>-2.5301541844509376</v>
      </c>
      <c r="AR105" s="75">
        <f t="shared" si="83"/>
        <v>-2.9987857186394677</v>
      </c>
      <c r="AS105" s="75">
        <f t="shared" si="83"/>
        <v>-2.4717171250305605</v>
      </c>
      <c r="AT105" s="75">
        <f t="shared" si="83"/>
        <v>-3.0588521539520679</v>
      </c>
      <c r="AU105" s="75">
        <f t="shared" si="70"/>
        <v>-2.390786701174898</v>
      </c>
      <c r="AW105" s="75">
        <v>33000</v>
      </c>
      <c r="AX105" s="75">
        <f t="shared" si="74"/>
        <v>1.7668343160178866E-2</v>
      </c>
      <c r="AY105" s="75">
        <f t="shared" si="75"/>
        <v>2.5514482311072992E-2</v>
      </c>
      <c r="AZ105" s="75">
        <f t="shared" si="76"/>
        <v>-7.8461391508941273E-3</v>
      </c>
      <c r="BA105" s="75">
        <f t="shared" si="77"/>
        <v>2.2364604108832009E-2</v>
      </c>
      <c r="BB105" s="75">
        <f t="shared" si="78"/>
        <v>-0.16595910257897439</v>
      </c>
      <c r="BC105" s="75">
        <f t="shared" si="79"/>
        <v>-3.0843306667187034</v>
      </c>
      <c r="BD105" s="75">
        <f t="shared" si="80"/>
        <v>-34.917640658257099</v>
      </c>
      <c r="BE105" s="75">
        <f t="shared" si="81"/>
        <v>3.6869369595369301</v>
      </c>
      <c r="BF105" s="75">
        <f t="shared" si="81"/>
        <v>3.8752978569548757</v>
      </c>
      <c r="BG105" s="75">
        <f t="shared" si="81"/>
        <v>3.6391403274207201</v>
      </c>
      <c r="BH105" s="75">
        <f t="shared" si="81"/>
        <v>3.9431438847964078</v>
      </c>
      <c r="BI105" s="75">
        <f t="shared" si="81"/>
        <v>3.5618414751853229</v>
      </c>
      <c r="BJ105" s="75">
        <f t="shared" si="81"/>
        <v>4.0645231347599982</v>
      </c>
      <c r="BK105" s="75">
        <f t="shared" si="81"/>
        <v>3.4295926696420507</v>
      </c>
      <c r="BL105" s="75">
        <f t="shared" si="82"/>
        <v>4.3426618573071556</v>
      </c>
    </row>
    <row r="106" spans="1:64" s="75" customFormat="1" ht="12.95" customHeight="1" x14ac:dyDescent="0.2">
      <c r="A106" s="81" t="s">
        <v>122</v>
      </c>
      <c r="B106" s="82" t="s">
        <v>2031</v>
      </c>
      <c r="C106" s="83">
        <v>28845.255000000001</v>
      </c>
      <c r="D106" s="83" t="s">
        <v>2110</v>
      </c>
      <c r="E106" s="75">
        <f t="shared" si="54"/>
        <v>-31650.079197525174</v>
      </c>
      <c r="F106" s="75">
        <f t="shared" si="55"/>
        <v>-31650</v>
      </c>
      <c r="G106" s="75">
        <f t="shared" si="56"/>
        <v>-3.3383499998308253E-2</v>
      </c>
      <c r="I106" s="75">
        <f t="shared" si="53"/>
        <v>-3.3383499998308253E-2</v>
      </c>
      <c r="O106" s="75">
        <f t="shared" ca="1" si="57"/>
        <v>-2.8145564275027374E-2</v>
      </c>
      <c r="P106" s="75">
        <f t="shared" si="58"/>
        <v>-2.4821533037666627E-2</v>
      </c>
      <c r="Q106" s="85">
        <f t="shared" si="71"/>
        <v>13826.755000000001</v>
      </c>
      <c r="S106" s="84">
        <v>0.1</v>
      </c>
      <c r="Z106" s="75">
        <f t="shared" si="59"/>
        <v>-31650</v>
      </c>
      <c r="AA106" s="75">
        <f t="shared" si="60"/>
        <v>-3.083190261668909E-2</v>
      </c>
      <c r="AB106" s="75">
        <f t="shared" si="61"/>
        <v>-2.7373130419285789E-2</v>
      </c>
      <c r="AC106" s="75">
        <f t="shared" si="62"/>
        <v>-8.561966960641626E-3</v>
      </c>
      <c r="AE106" s="75">
        <f t="shared" si="63"/>
        <v>6.5106491978857667E-7</v>
      </c>
      <c r="AF106" s="85">
        <f t="shared" si="72"/>
        <v>13826.755000000001</v>
      </c>
      <c r="AG106" s="84"/>
      <c r="AH106" s="75">
        <f t="shared" si="64"/>
        <v>-6.0103695790224652E-3</v>
      </c>
      <c r="AI106" s="75">
        <f t="shared" si="65"/>
        <v>2.1023974515690602E-2</v>
      </c>
      <c r="AJ106" s="75">
        <f t="shared" si="66"/>
        <v>-0.13231646222666865</v>
      </c>
      <c r="AK106" s="75">
        <f t="shared" si="67"/>
        <v>-2.2752652189997249E-2</v>
      </c>
      <c r="AL106" s="75">
        <f t="shared" si="68"/>
        <v>-3.1183555606911839</v>
      </c>
      <c r="AM106" s="75">
        <f t="shared" si="69"/>
        <v>-86.065413353064045</v>
      </c>
      <c r="AN106" s="75">
        <f t="shared" si="83"/>
        <v>-2.9156553107353966</v>
      </c>
      <c r="AO106" s="75">
        <f t="shared" si="83"/>
        <v>-2.5735110899878983</v>
      </c>
      <c r="AP106" s="75">
        <f t="shared" si="83"/>
        <v>-2.9518376059485312</v>
      </c>
      <c r="AQ106" s="75">
        <f t="shared" si="83"/>
        <v>-2.5290309510923077</v>
      </c>
      <c r="AR106" s="75">
        <f t="shared" si="83"/>
        <v>-2.9979034751916007</v>
      </c>
      <c r="AS106" s="75">
        <f t="shared" si="83"/>
        <v>-2.4702884460884307</v>
      </c>
      <c r="AT106" s="75">
        <f t="shared" si="83"/>
        <v>-3.0582889278664753</v>
      </c>
      <c r="AU106" s="75">
        <f t="shared" si="70"/>
        <v>-2.3888083881870497</v>
      </c>
      <c r="AW106" s="75">
        <v>34000</v>
      </c>
      <c r="AX106" s="75">
        <f t="shared" si="74"/>
        <v>1.8660230368732659E-2</v>
      </c>
      <c r="AY106" s="75">
        <f t="shared" si="75"/>
        <v>2.6845463573543931E-2</v>
      </c>
      <c r="AZ106" s="75">
        <f t="shared" si="76"/>
        <v>-8.1852332048112722E-3</v>
      </c>
      <c r="BA106" s="75">
        <f t="shared" si="77"/>
        <v>2.2900289966536591E-2</v>
      </c>
      <c r="BB106" s="75">
        <f t="shared" si="78"/>
        <v>-0.17470152508781525</v>
      </c>
      <c r="BC106" s="75">
        <f t="shared" si="79"/>
        <v>-3.0754585651462314</v>
      </c>
      <c r="BD106" s="75">
        <f t="shared" si="80"/>
        <v>-30.230567033837637</v>
      </c>
      <c r="BE106" s="75">
        <f t="shared" ref="BE106:BK112" si="84">$BL106+$AB$7*SIN(BF106)</f>
        <v>3.7664241573533088</v>
      </c>
      <c r="BF106" s="75">
        <f t="shared" si="84"/>
        <v>3.9097105958927196</v>
      </c>
      <c r="BG106" s="75">
        <f t="shared" si="84"/>
        <v>3.7221126115318808</v>
      </c>
      <c r="BH106" s="75">
        <f t="shared" si="84"/>
        <v>3.9747132579042312</v>
      </c>
      <c r="BI106" s="75">
        <f t="shared" si="84"/>
        <v>3.6446177224944574</v>
      </c>
      <c r="BJ106" s="75">
        <f t="shared" si="84"/>
        <v>4.101557755190175</v>
      </c>
      <c r="BK106" s="75">
        <f t="shared" si="84"/>
        <v>3.501881474471487</v>
      </c>
      <c r="BL106" s="75">
        <f t="shared" si="82"/>
        <v>4.4467835935096955</v>
      </c>
    </row>
    <row r="107" spans="1:64" s="75" customFormat="1" ht="12.95" customHeight="1" x14ac:dyDescent="0.2">
      <c r="A107" s="81" t="s">
        <v>2175</v>
      </c>
      <c r="B107" s="82" t="s">
        <v>2031</v>
      </c>
      <c r="C107" s="83">
        <v>28900.050999999999</v>
      </c>
      <c r="D107" s="83" t="s">
        <v>2110</v>
      </c>
      <c r="E107" s="75">
        <f t="shared" si="54"/>
        <v>-31520.083613190211</v>
      </c>
      <c r="F107" s="75">
        <f t="shared" si="55"/>
        <v>-31520</v>
      </c>
      <c r="G107" s="75">
        <f t="shared" si="56"/>
        <v>-3.524479999759933E-2</v>
      </c>
      <c r="I107" s="75">
        <f t="shared" si="53"/>
        <v>-3.524479999759933E-2</v>
      </c>
      <c r="O107" s="75">
        <f t="shared" ca="1" si="57"/>
        <v>-2.805556272703999E-2</v>
      </c>
      <c r="P107" s="75">
        <f t="shared" si="58"/>
        <v>-2.4790890472804368E-2</v>
      </c>
      <c r="Q107" s="85">
        <f t="shared" si="71"/>
        <v>13881.550999999999</v>
      </c>
      <c r="S107" s="84">
        <v>0.1</v>
      </c>
      <c r="Z107" s="75">
        <f t="shared" si="59"/>
        <v>-31520</v>
      </c>
      <c r="AA107" s="75">
        <f t="shared" si="60"/>
        <v>-3.0857543775491492E-2</v>
      </c>
      <c r="AB107" s="75">
        <f t="shared" si="61"/>
        <v>-2.9178146694912206E-2</v>
      </c>
      <c r="AC107" s="75">
        <f t="shared" si="62"/>
        <v>-1.0453909524794962E-2</v>
      </c>
      <c r="AE107" s="75">
        <f t="shared" si="63"/>
        <v>1.9248017158423939E-6</v>
      </c>
      <c r="AF107" s="85">
        <f t="shared" si="72"/>
        <v>13881.550999999999</v>
      </c>
      <c r="AG107" s="84"/>
      <c r="AH107" s="75">
        <f t="shared" si="64"/>
        <v>-6.0666533026871236E-3</v>
      </c>
      <c r="AI107" s="75">
        <f t="shared" si="65"/>
        <v>2.1043908929920807E-2</v>
      </c>
      <c r="AJ107" s="75">
        <f t="shared" si="66"/>
        <v>-0.13316906632498568</v>
      </c>
      <c r="AK107" s="75">
        <f t="shared" si="67"/>
        <v>-2.3594775089519036E-2</v>
      </c>
      <c r="AL107" s="75">
        <f t="shared" si="68"/>
        <v>-3.117495344097899</v>
      </c>
      <c r="AM107" s="75">
        <f t="shared" si="69"/>
        <v>-82.992801320078172</v>
      </c>
      <c r="AN107" s="75">
        <f t="shared" si="83"/>
        <v>-2.9073654488559186</v>
      </c>
      <c r="AO107" s="75">
        <f t="shared" si="83"/>
        <v>-2.5671427164131231</v>
      </c>
      <c r="AP107" s="75">
        <f t="shared" si="83"/>
        <v>-2.9443790133091996</v>
      </c>
      <c r="AQ107" s="75">
        <f t="shared" si="83"/>
        <v>-2.5214253205720354</v>
      </c>
      <c r="AR107" s="75">
        <f t="shared" si="83"/>
        <v>-2.9917817529569457</v>
      </c>
      <c r="AS107" s="75">
        <f t="shared" si="83"/>
        <v>-2.4605814264762214</v>
      </c>
      <c r="AT107" s="75">
        <f t="shared" si="83"/>
        <v>-3.0543646932237181</v>
      </c>
      <c r="AU107" s="75">
        <f t="shared" si="70"/>
        <v>-2.3752725624807196</v>
      </c>
      <c r="AW107" s="75">
        <v>35000</v>
      </c>
      <c r="AX107" s="75">
        <f t="shared" si="74"/>
        <v>1.9724086652954765E-2</v>
      </c>
      <c r="AY107" s="75">
        <f t="shared" si="75"/>
        <v>2.8193273125560376E-2</v>
      </c>
      <c r="AZ107" s="75">
        <f t="shared" si="76"/>
        <v>-8.469186472605611E-3</v>
      </c>
      <c r="BA107" s="75">
        <f t="shared" si="77"/>
        <v>2.3520691215422884E-2</v>
      </c>
      <c r="BB107" s="75">
        <f t="shared" si="78"/>
        <v>-0.18353467081438585</v>
      </c>
      <c r="BC107" s="75">
        <f t="shared" si="79"/>
        <v>-3.0664801846594698</v>
      </c>
      <c r="BD107" s="75">
        <f t="shared" si="80"/>
        <v>-26.614217668600734</v>
      </c>
      <c r="BE107" s="75">
        <f t="shared" si="84"/>
        <v>3.8448612015188748</v>
      </c>
      <c r="BF107" s="75">
        <f t="shared" si="84"/>
        <v>3.9468544281895701</v>
      </c>
      <c r="BG107" s="75">
        <f t="shared" si="84"/>
        <v>3.8063353095701755</v>
      </c>
      <c r="BH107" s="75">
        <f t="shared" si="84"/>
        <v>4.0054516794763071</v>
      </c>
      <c r="BI107" s="75">
        <f t="shared" si="84"/>
        <v>3.7323824317048739</v>
      </c>
      <c r="BJ107" s="75">
        <f t="shared" si="84"/>
        <v>4.1313181760241191</v>
      </c>
      <c r="BK107" s="75">
        <f t="shared" si="84"/>
        <v>3.5844050290686797</v>
      </c>
      <c r="BL107" s="75">
        <f t="shared" si="82"/>
        <v>4.5509053297122355</v>
      </c>
    </row>
    <row r="108" spans="1:64" s="75" customFormat="1" ht="12.95" customHeight="1" x14ac:dyDescent="0.2">
      <c r="A108" s="81" t="s">
        <v>189</v>
      </c>
      <c r="B108" s="82" t="s">
        <v>2031</v>
      </c>
      <c r="C108" s="83">
        <v>29164.331999999999</v>
      </c>
      <c r="D108" s="83" t="s">
        <v>2110</v>
      </c>
      <c r="E108" s="75">
        <f t="shared" si="54"/>
        <v>-30893.115166157044</v>
      </c>
      <c r="F108" s="75">
        <f t="shared" si="55"/>
        <v>-30893</v>
      </c>
      <c r="G108" s="75">
        <f t="shared" si="56"/>
        <v>-4.8545069999818224E-2</v>
      </c>
      <c r="I108" s="75">
        <f t="shared" si="53"/>
        <v>-4.8545069999818224E-2</v>
      </c>
      <c r="O108" s="75">
        <f t="shared" ca="1" si="57"/>
        <v>-2.762147833790083E-2</v>
      </c>
      <c r="P108" s="75">
        <f t="shared" si="58"/>
        <v>-2.4639105344092575E-2</v>
      </c>
      <c r="Q108" s="85">
        <f t="shared" si="71"/>
        <v>14145.831999999999</v>
      </c>
      <c r="S108" s="84">
        <v>0.1</v>
      </c>
      <c r="Z108" s="75">
        <f t="shared" si="59"/>
        <v>-30893</v>
      </c>
      <c r="AA108" s="75">
        <f t="shared" si="60"/>
        <v>-3.0982271366157624E-2</v>
      </c>
      <c r="AB108" s="75">
        <f t="shared" si="61"/>
        <v>-4.2201903977753176E-2</v>
      </c>
      <c r="AC108" s="75">
        <f t="shared" si="62"/>
        <v>-2.3905964655725649E-2</v>
      </c>
      <c r="AE108" s="75">
        <f t="shared" si="63"/>
        <v>3.0845189584651065E-5</v>
      </c>
      <c r="AF108" s="85">
        <f t="shared" si="72"/>
        <v>14145.831999999999</v>
      </c>
      <c r="AG108" s="84"/>
      <c r="AH108" s="75">
        <f t="shared" si="64"/>
        <v>-6.3431660220650502E-3</v>
      </c>
      <c r="AI108" s="75">
        <f t="shared" si="65"/>
        <v>2.1155445857324762E-2</v>
      </c>
      <c r="AJ108" s="75">
        <f t="shared" si="66"/>
        <v>-0.13746616695619127</v>
      </c>
      <c r="AK108" s="75">
        <f t="shared" si="67"/>
        <v>-2.7840267239405761E-2</v>
      </c>
      <c r="AL108" s="75">
        <f t="shared" si="68"/>
        <v>-3.1131583494139656</v>
      </c>
      <c r="AM108" s="75">
        <f t="shared" si="69"/>
        <v>-70.332835796111169</v>
      </c>
      <c r="AN108" s="75">
        <f t="shared" si="83"/>
        <v>-2.8656972683970952</v>
      </c>
      <c r="AO108" s="75">
        <f t="shared" si="83"/>
        <v>-2.5381385385752417</v>
      </c>
      <c r="AP108" s="75">
        <f t="shared" si="83"/>
        <v>-2.9064445411536113</v>
      </c>
      <c r="AQ108" s="75">
        <f t="shared" si="83"/>
        <v>-2.4866660856531984</v>
      </c>
      <c r="AR108" s="75">
        <f t="shared" si="83"/>
        <v>-2.9601757849250605</v>
      </c>
      <c r="AS108" s="75">
        <f t="shared" si="83"/>
        <v>-2.4154753402323323</v>
      </c>
      <c r="AT108" s="75">
        <f t="shared" si="83"/>
        <v>-3.033659812895698</v>
      </c>
      <c r="AU108" s="75">
        <f t="shared" si="70"/>
        <v>-2.309988233881727</v>
      </c>
      <c r="AW108" s="75">
        <v>36000</v>
      </c>
      <c r="AX108" s="75">
        <f t="shared" si="74"/>
        <v>2.0861716788680117E-2</v>
      </c>
      <c r="AY108" s="75">
        <f t="shared" si="75"/>
        <v>2.9557910967122323E-2</v>
      </c>
      <c r="AZ108" s="75">
        <f t="shared" si="76"/>
        <v>-8.696194178442208E-3</v>
      </c>
      <c r="BA108" s="75">
        <f t="shared" si="77"/>
        <v>2.4222896614547573E-2</v>
      </c>
      <c r="BB108" s="75">
        <f t="shared" si="78"/>
        <v>-0.19238987378773237</v>
      </c>
      <c r="BC108" s="75">
        <f t="shared" si="79"/>
        <v>-3.0574642506358365</v>
      </c>
      <c r="BD108" s="75">
        <f t="shared" si="80"/>
        <v>-23.759160909006521</v>
      </c>
      <c r="BE108" s="75">
        <f t="shared" si="84"/>
        <v>3.9214448723717403</v>
      </c>
      <c r="BF108" s="75">
        <f t="shared" si="84"/>
        <v>3.9883463151649718</v>
      </c>
      <c r="BG108" s="75">
        <f t="shared" si="84"/>
        <v>3.8904663003510596</v>
      </c>
      <c r="BH108" s="75">
        <f t="shared" si="84"/>
        <v>4.0374886494462112</v>
      </c>
      <c r="BI108" s="75">
        <f t="shared" si="84"/>
        <v>3.8239574306662747</v>
      </c>
      <c r="BJ108" s="75">
        <f t="shared" si="84"/>
        <v>4.155092468205777</v>
      </c>
      <c r="BK108" s="75">
        <f t="shared" si="84"/>
        <v>3.6773972751083446</v>
      </c>
      <c r="BL108" s="75">
        <f t="shared" si="82"/>
        <v>4.6550270659147754</v>
      </c>
    </row>
    <row r="109" spans="1:64" s="75" customFormat="1" ht="12.95" customHeight="1" x14ac:dyDescent="0.2">
      <c r="A109" s="81" t="s">
        <v>2175</v>
      </c>
      <c r="B109" s="82" t="s">
        <v>2031</v>
      </c>
      <c r="C109" s="83">
        <v>29399.976999999999</v>
      </c>
      <c r="D109" s="83" t="s">
        <v>2110</v>
      </c>
      <c r="E109" s="75">
        <f t="shared" si="54"/>
        <v>-30334.081487227679</v>
      </c>
      <c r="F109" s="75">
        <f t="shared" si="55"/>
        <v>-30334</v>
      </c>
      <c r="G109" s="75">
        <f t="shared" si="56"/>
        <v>-3.4348659999523079E-2</v>
      </c>
      <c r="I109" s="75">
        <f t="shared" si="53"/>
        <v>-3.4348659999523079E-2</v>
      </c>
      <c r="O109" s="75">
        <f t="shared" ca="1" si="57"/>
        <v>-2.7234471681555072E-2</v>
      </c>
      <c r="P109" s="75">
        <f t="shared" si="58"/>
        <v>-2.449820340122387E-2</v>
      </c>
      <c r="Q109" s="85">
        <f t="shared" si="71"/>
        <v>14381.476999999999</v>
      </c>
      <c r="S109" s="84">
        <v>0.1</v>
      </c>
      <c r="Z109" s="75">
        <f t="shared" si="59"/>
        <v>-30334</v>
      </c>
      <c r="AA109" s="75">
        <f t="shared" si="60"/>
        <v>-3.1091777097936407E-2</v>
      </c>
      <c r="AB109" s="75">
        <f t="shared" si="61"/>
        <v>-2.7755086302810542E-2</v>
      </c>
      <c r="AC109" s="75">
        <f t="shared" si="62"/>
        <v>-9.8504565982992093E-3</v>
      </c>
      <c r="AE109" s="75">
        <f t="shared" si="63"/>
        <v>1.0607286234647623E-6</v>
      </c>
      <c r="AF109" s="85">
        <f t="shared" si="72"/>
        <v>14381.476999999999</v>
      </c>
      <c r="AG109" s="84"/>
      <c r="AH109" s="75">
        <f t="shared" si="64"/>
        <v>-6.5935736967125368E-3</v>
      </c>
      <c r="AI109" s="75">
        <f t="shared" si="65"/>
        <v>2.1278075628636262E-2</v>
      </c>
      <c r="AJ109" s="75">
        <f t="shared" si="66"/>
        <v>-0.14153408814138627</v>
      </c>
      <c r="AK109" s="75">
        <f t="shared" si="67"/>
        <v>-3.1861205400121599E-2</v>
      </c>
      <c r="AL109" s="75">
        <f t="shared" si="68"/>
        <v>-3.1090502564833553</v>
      </c>
      <c r="AM109" s="75">
        <f t="shared" si="69"/>
        <v>-61.452863754181834</v>
      </c>
      <c r="AN109" s="75">
        <f t="shared" si="83"/>
        <v>-2.8264463851502679</v>
      </c>
      <c r="AO109" s="75">
        <f t="shared" si="83"/>
        <v>-2.5144360061821351</v>
      </c>
      <c r="AP109" s="75">
        <f t="shared" si="83"/>
        <v>-2.8700478395224911</v>
      </c>
      <c r="AQ109" s="75">
        <f t="shared" si="83"/>
        <v>-2.4582732086453269</v>
      </c>
      <c r="AR109" s="75">
        <f t="shared" si="83"/>
        <v>-2.9291313139340085</v>
      </c>
      <c r="AS109" s="75">
        <f t="shared" si="83"/>
        <v>-2.3777430128360315</v>
      </c>
      <c r="AT109" s="75">
        <f t="shared" si="83"/>
        <v>-3.0126061620558913</v>
      </c>
      <c r="AU109" s="75">
        <f t="shared" si="70"/>
        <v>-2.2517841833445074</v>
      </c>
      <c r="AW109" s="75">
        <v>37000</v>
      </c>
      <c r="AX109" s="75">
        <f t="shared" si="74"/>
        <v>2.2071367889709981E-2</v>
      </c>
      <c r="AY109" s="75">
        <f t="shared" si="75"/>
        <v>3.0939377098229772E-2</v>
      </c>
      <c r="AZ109" s="75">
        <f t="shared" si="76"/>
        <v>-8.8680092085197913E-3</v>
      </c>
      <c r="BA109" s="75">
        <f t="shared" si="77"/>
        <v>2.5006322485705446E-2</v>
      </c>
      <c r="BB109" s="75">
        <f t="shared" si="78"/>
        <v>-0.20124990177736482</v>
      </c>
      <c r="BC109" s="75">
        <f t="shared" si="79"/>
        <v>-3.0484274255038262</v>
      </c>
      <c r="BD109" s="75">
        <f t="shared" si="80"/>
        <v>-21.451706877366618</v>
      </c>
      <c r="BE109" s="75">
        <f t="shared" si="84"/>
        <v>3.9958898848510991</v>
      </c>
      <c r="BF109" s="75">
        <f t="shared" si="84"/>
        <v>4.0353637391066108</v>
      </c>
      <c r="BG109" s="75">
        <f t="shared" si="84"/>
        <v>3.9733691117717092</v>
      </c>
      <c r="BH109" s="75">
        <f t="shared" si="84"/>
        <v>4.0729622665872842</v>
      </c>
      <c r="BI109" s="75">
        <f t="shared" si="84"/>
        <v>3.9180177585065916</v>
      </c>
      <c r="BJ109" s="75">
        <f t="shared" si="84"/>
        <v>4.1748331929829998</v>
      </c>
      <c r="BK109" s="75">
        <f t="shared" si="84"/>
        <v>3.7809787621633575</v>
      </c>
      <c r="BL109" s="75">
        <f t="shared" si="82"/>
        <v>4.7591488021173154</v>
      </c>
    </row>
    <row r="110" spans="1:64" s="75" customFormat="1" ht="12.95" customHeight="1" x14ac:dyDescent="0.2">
      <c r="A110" s="86" t="s">
        <v>2030</v>
      </c>
      <c r="B110" s="87" t="s">
        <v>2033</v>
      </c>
      <c r="C110" s="88">
        <v>29486.600999999999</v>
      </c>
      <c r="D110" s="88" t="s">
        <v>2034</v>
      </c>
      <c r="E110" s="75">
        <f t="shared" si="54"/>
        <v>-30128.578576478132</v>
      </c>
      <c r="F110" s="75">
        <f t="shared" si="55"/>
        <v>-30128.5</v>
      </c>
      <c r="G110" s="75">
        <f t="shared" si="56"/>
        <v>-3.3121714997832896E-2</v>
      </c>
      <c r="H110" s="75">
        <f>G110</f>
        <v>-3.3121714997832896E-2</v>
      </c>
      <c r="O110" s="75">
        <f t="shared" ca="1" si="57"/>
        <v>-2.7092200003775012E-2</v>
      </c>
      <c r="P110" s="75">
        <f t="shared" si="58"/>
        <v>-2.4445083021009985E-2</v>
      </c>
      <c r="Q110" s="85">
        <f t="shared" si="71"/>
        <v>14468.100999999999</v>
      </c>
      <c r="S110" s="84">
        <v>0.10009999999999999</v>
      </c>
      <c r="Z110" s="75">
        <f t="shared" si="59"/>
        <v>-30128.5</v>
      </c>
      <c r="AA110" s="75">
        <f t="shared" si="60"/>
        <v>-3.1130841695947639E-2</v>
      </c>
      <c r="AB110" s="75">
        <f t="shared" si="61"/>
        <v>-2.6435956322895242E-2</v>
      </c>
      <c r="AC110" s="75">
        <f t="shared" si="62"/>
        <v>-8.6766319768229114E-3</v>
      </c>
      <c r="AE110" s="75">
        <f t="shared" si="63"/>
        <v>3.967540080663665E-7</v>
      </c>
      <c r="AF110" s="85">
        <f t="shared" si="72"/>
        <v>14468.100999999999</v>
      </c>
      <c r="AG110" s="84"/>
      <c r="AH110" s="75">
        <f t="shared" si="64"/>
        <v>-6.6857586749376561E-3</v>
      </c>
      <c r="AI110" s="75">
        <f t="shared" si="65"/>
        <v>2.1329035561704068E-2</v>
      </c>
      <c r="AJ110" s="75">
        <f t="shared" si="66"/>
        <v>-0.14308015482049855</v>
      </c>
      <c r="AK110" s="75">
        <f t="shared" si="67"/>
        <v>-3.3389893982309203E-2</v>
      </c>
      <c r="AL110" s="75">
        <f t="shared" si="68"/>
        <v>-3.1074882928324929</v>
      </c>
      <c r="AM110" s="75">
        <f t="shared" si="69"/>
        <v>-58.637842803632417</v>
      </c>
      <c r="AN110" s="75">
        <f t="shared" si="83"/>
        <v>-2.811584224241269</v>
      </c>
      <c r="AO110" s="75">
        <f t="shared" si="83"/>
        <v>-2.5061693321236822</v>
      </c>
      <c r="AP110" s="75">
        <f t="shared" si="83"/>
        <v>-2.8561015956815745</v>
      </c>
      <c r="AQ110" s="75">
        <f t="shared" si="83"/>
        <v>-2.4484219226270727</v>
      </c>
      <c r="AR110" s="75">
        <f t="shared" si="83"/>
        <v>-2.9170535809916469</v>
      </c>
      <c r="AS110" s="75">
        <f t="shared" si="83"/>
        <v>-2.3644804141560165</v>
      </c>
      <c r="AT110" s="75">
        <f t="shared" si="83"/>
        <v>-3.0042250579814134</v>
      </c>
      <c r="AU110" s="75">
        <f t="shared" si="70"/>
        <v>-2.2303871665548853</v>
      </c>
      <c r="AW110" s="75">
        <v>38000</v>
      </c>
      <c r="AX110" s="75">
        <f t="shared" si="74"/>
        <v>2.3349441467239405E-2</v>
      </c>
      <c r="AY110" s="75">
        <f t="shared" si="75"/>
        <v>3.233767151888272E-2</v>
      </c>
      <c r="AZ110" s="75">
        <f t="shared" si="76"/>
        <v>-8.9882300516433127E-3</v>
      </c>
      <c r="BA110" s="75">
        <f t="shared" si="77"/>
        <v>2.5876289550052389E-2</v>
      </c>
      <c r="BB110" s="75">
        <f t="shared" si="78"/>
        <v>-0.21016118720602348</v>
      </c>
      <c r="BC110" s="75">
        <f t="shared" si="79"/>
        <v>-3.0393213623238062</v>
      </c>
      <c r="BD110" s="75">
        <f t="shared" si="80"/>
        <v>-19.538781950747733</v>
      </c>
      <c r="BE110" s="75">
        <f t="shared" si="84"/>
        <v>4.0684682924296185</v>
      </c>
      <c r="BF110" s="75">
        <f t="shared" si="84"/>
        <v>4.0885670142726163</v>
      </c>
      <c r="BG110" s="75">
        <f t="shared" si="84"/>
        <v>4.0542420328141162</v>
      </c>
      <c r="BH110" s="75">
        <f t="shared" si="84"/>
        <v>4.1138854720883833</v>
      </c>
      <c r="BI110" s="75">
        <f t="shared" si="84"/>
        <v>4.0130561359661892</v>
      </c>
      <c r="BJ110" s="75">
        <f t="shared" si="84"/>
        <v>4.1932339108502674</v>
      </c>
      <c r="BK110" s="75">
        <f t="shared" si="84"/>
        <v>3.8951553419666389</v>
      </c>
      <c r="BL110" s="75">
        <f t="shared" si="82"/>
        <v>4.8632705383198553</v>
      </c>
    </row>
    <row r="111" spans="1:64" s="75" customFormat="1" ht="12.95" customHeight="1" x14ac:dyDescent="0.2">
      <c r="A111" s="86" t="s">
        <v>2030</v>
      </c>
      <c r="B111" s="87" t="s">
        <v>2031</v>
      </c>
      <c r="C111" s="88">
        <v>29486.805</v>
      </c>
      <c r="D111" s="88" t="s">
        <v>2034</v>
      </c>
      <c r="E111" s="75">
        <f t="shared" si="54"/>
        <v>-30128.094615984581</v>
      </c>
      <c r="F111" s="75">
        <f t="shared" si="55"/>
        <v>-30128</v>
      </c>
      <c r="G111" s="75">
        <f t="shared" si="56"/>
        <v>-3.9882719996967353E-2</v>
      </c>
      <c r="H111" s="75">
        <f>G111</f>
        <v>-3.9882719996967353E-2</v>
      </c>
      <c r="O111" s="75">
        <f t="shared" ca="1" si="57"/>
        <v>-2.7091853843975063E-2</v>
      </c>
      <c r="P111" s="75">
        <f t="shared" si="58"/>
        <v>-2.4444952907685877E-2</v>
      </c>
      <c r="Q111" s="85">
        <f t="shared" si="71"/>
        <v>14468.305</v>
      </c>
      <c r="S111" s="84">
        <v>0.10009999999999999</v>
      </c>
      <c r="Z111" s="75">
        <f t="shared" si="59"/>
        <v>-30128</v>
      </c>
      <c r="AA111" s="75">
        <f t="shared" si="60"/>
        <v>-3.1130935682229792E-2</v>
      </c>
      <c r="AB111" s="75">
        <f t="shared" si="61"/>
        <v>-3.3196737222423438E-2</v>
      </c>
      <c r="AC111" s="75">
        <f t="shared" si="62"/>
        <v>-1.5437767089281476E-2</v>
      </c>
      <c r="AE111" s="75">
        <f t="shared" si="63"/>
        <v>7.6670322420378085E-6</v>
      </c>
      <c r="AF111" s="85">
        <f t="shared" si="72"/>
        <v>14468.305</v>
      </c>
      <c r="AG111" s="84"/>
      <c r="AH111" s="75">
        <f t="shared" si="64"/>
        <v>-6.6859827745439134E-3</v>
      </c>
      <c r="AI111" s="75">
        <f t="shared" si="65"/>
        <v>2.1329163529639095E-2</v>
      </c>
      <c r="AJ111" s="75">
        <f t="shared" si="66"/>
        <v>-0.14308394770880425</v>
      </c>
      <c r="AK111" s="75">
        <f t="shared" si="67"/>
        <v>-3.3393644562076295E-2</v>
      </c>
      <c r="AL111" s="75">
        <f t="shared" si="68"/>
        <v>-3.1074844605127976</v>
      </c>
      <c r="AM111" s="75">
        <f t="shared" si="69"/>
        <v>-58.631253110365499</v>
      </c>
      <c r="AN111" s="75">
        <f t="shared" ref="AN111:AT120" si="85">$AU111+$AB$7*SIN(AO111)</f>
        <v>-2.81154780355907</v>
      </c>
      <c r="AO111" s="75">
        <f t="shared" si="85"/>
        <v>-2.506149486866565</v>
      </c>
      <c r="AP111" s="75">
        <f t="shared" si="85"/>
        <v>-2.8560673091435111</v>
      </c>
      <c r="AQ111" s="75">
        <f t="shared" si="85"/>
        <v>-2.4483983257008264</v>
      </c>
      <c r="AR111" s="75">
        <f t="shared" si="85"/>
        <v>-2.9170237650491817</v>
      </c>
      <c r="AS111" s="75">
        <f t="shared" si="85"/>
        <v>-2.3644485505762245</v>
      </c>
      <c r="AT111" s="75">
        <f t="shared" si="85"/>
        <v>-3.0042042363448913</v>
      </c>
      <c r="AU111" s="75">
        <f t="shared" si="70"/>
        <v>-2.2303351056867839</v>
      </c>
      <c r="AW111" s="75">
        <v>39000</v>
      </c>
      <c r="AX111" s="75">
        <f t="shared" si="74"/>
        <v>2.4692400535768919E-2</v>
      </c>
      <c r="AY111" s="75">
        <f t="shared" si="75"/>
        <v>3.3752794229081173E-2</v>
      </c>
      <c r="AZ111" s="75">
        <f t="shared" si="76"/>
        <v>-9.0603936933122547E-3</v>
      </c>
      <c r="BA111" s="75">
        <f t="shared" si="77"/>
        <v>2.684770511625445E-2</v>
      </c>
      <c r="BB111" s="75">
        <f t="shared" si="78"/>
        <v>-0.21924022355718334</v>
      </c>
      <c r="BC111" s="75">
        <f t="shared" si="79"/>
        <v>-3.0300255082013305</v>
      </c>
      <c r="BD111" s="75">
        <f t="shared" si="80"/>
        <v>-17.907826041051308</v>
      </c>
      <c r="BE111" s="75">
        <f t="shared" si="84"/>
        <v>4.1399729847435776</v>
      </c>
      <c r="BF111" s="75">
        <f t="shared" si="84"/>
        <v>4.1480836556475289</v>
      </c>
      <c r="BG111" s="75">
        <f t="shared" si="84"/>
        <v>4.1327815481218213</v>
      </c>
      <c r="BH111" s="75">
        <f t="shared" si="84"/>
        <v>4.1619676639909002</v>
      </c>
      <c r="BI111" s="75">
        <f t="shared" si="84"/>
        <v>4.1073841964694715</v>
      </c>
      <c r="BJ111" s="75">
        <f t="shared" si="84"/>
        <v>4.2137620055035185</v>
      </c>
      <c r="BK111" s="75">
        <f t="shared" si="84"/>
        <v>4.0198181050278476</v>
      </c>
      <c r="BL111" s="75">
        <f t="shared" si="82"/>
        <v>4.9673922745223953</v>
      </c>
    </row>
    <row r="112" spans="1:64" s="75" customFormat="1" ht="12.95" customHeight="1" x14ac:dyDescent="0.2">
      <c r="A112" s="81" t="s">
        <v>2175</v>
      </c>
      <c r="B112" s="82" t="s">
        <v>2031</v>
      </c>
      <c r="C112" s="83">
        <v>29799.998</v>
      </c>
      <c r="D112" s="83" t="s">
        <v>2110</v>
      </c>
      <c r="E112" s="75">
        <f t="shared" si="54"/>
        <v>-29385.089523557737</v>
      </c>
      <c r="F112" s="75">
        <f t="shared" si="55"/>
        <v>-29385</v>
      </c>
      <c r="G112" s="75">
        <f t="shared" si="56"/>
        <v>-3.7736149999545887E-2</v>
      </c>
      <c r="I112" s="75">
        <f>G112</f>
        <v>-3.7736149999545887E-2</v>
      </c>
      <c r="O112" s="75">
        <f t="shared" ca="1" si="57"/>
        <v>-2.6577460381247163E-2</v>
      </c>
      <c r="P112" s="75">
        <f t="shared" si="58"/>
        <v>-2.4246956362012836E-2</v>
      </c>
      <c r="Q112" s="85">
        <f t="shared" si="71"/>
        <v>14781.498</v>
      </c>
      <c r="S112" s="84">
        <v>0.1</v>
      </c>
      <c r="Z112" s="75">
        <f t="shared" si="59"/>
        <v>-29385</v>
      </c>
      <c r="AA112" s="75">
        <f t="shared" si="60"/>
        <v>-3.1263111718304079E-2</v>
      </c>
      <c r="AB112" s="75">
        <f t="shared" si="61"/>
        <v>-3.0719994643254648E-2</v>
      </c>
      <c r="AC112" s="75">
        <f t="shared" si="62"/>
        <v>-1.3489193637533051E-2</v>
      </c>
      <c r="AE112" s="75">
        <f t="shared" si="63"/>
        <v>4.1900224590421898E-6</v>
      </c>
      <c r="AF112" s="85">
        <f t="shared" si="72"/>
        <v>14781.498</v>
      </c>
      <c r="AG112" s="84"/>
      <c r="AH112" s="75">
        <f t="shared" si="64"/>
        <v>-7.01615535629124E-3</v>
      </c>
      <c r="AI112" s="75">
        <f t="shared" si="65"/>
        <v>2.1541365449427308E-2</v>
      </c>
      <c r="AJ112" s="75">
        <f t="shared" si="66"/>
        <v>-0.14887390147630197</v>
      </c>
      <c r="AK112" s="75">
        <f t="shared" si="67"/>
        <v>-3.9120865636678E-2</v>
      </c>
      <c r="AL112" s="75">
        <f t="shared" si="68"/>
        <v>-3.1016318025142029</v>
      </c>
      <c r="AM112" s="75">
        <f t="shared" si="69"/>
        <v>-50.042323778271005</v>
      </c>
      <c r="AN112" s="75">
        <f t="shared" si="85"/>
        <v>-2.7561945295944392</v>
      </c>
      <c r="AO112" s="75">
        <f t="shared" si="85"/>
        <v>-2.4779251756797942</v>
      </c>
      <c r="AP112" s="75">
        <f t="shared" si="85"/>
        <v>-2.8033377171613596</v>
      </c>
      <c r="AQ112" s="75">
        <f t="shared" si="85"/>
        <v>-2.4152328913260184</v>
      </c>
      <c r="AR112" s="75">
        <f t="shared" si="85"/>
        <v>-2.8704629144647491</v>
      </c>
      <c r="AS112" s="75">
        <f t="shared" si="85"/>
        <v>-2.3193105228466346</v>
      </c>
      <c r="AT112" s="75">
        <f t="shared" si="85"/>
        <v>-2.9709008076994907</v>
      </c>
      <c r="AU112" s="75">
        <f t="shared" si="70"/>
        <v>-2.1529726556882967</v>
      </c>
      <c r="AW112" s="75">
        <v>40000</v>
      </c>
      <c r="AX112" s="75">
        <f t="shared" si="74"/>
        <v>2.609848915400053E-2</v>
      </c>
      <c r="AY112" s="75">
        <f t="shared" si="75"/>
        <v>3.5184745228825129E-2</v>
      </c>
      <c r="AZ112" s="75">
        <f t="shared" si="76"/>
        <v>-9.0862560748246005E-3</v>
      </c>
      <c r="BA112" s="75">
        <f t="shared" si="77"/>
        <v>2.7948162626214912E-2</v>
      </c>
      <c r="BB112" s="75">
        <f t="shared" si="78"/>
        <v>-0.22867038099467277</v>
      </c>
      <c r="BC112" s="75">
        <f t="shared" si="79"/>
        <v>-3.0203495327254775</v>
      </c>
      <c r="BD112" s="75">
        <f t="shared" si="80"/>
        <v>-16.475569112008621</v>
      </c>
      <c r="BE112" s="75">
        <f t="shared" si="84"/>
        <v>4.2115897219861367</v>
      </c>
      <c r="BF112" s="75">
        <f t="shared" si="84"/>
        <v>4.2135831097143912</v>
      </c>
      <c r="BG112" s="75">
        <f t="shared" si="84"/>
        <v>4.2093442713923945</v>
      </c>
      <c r="BH112" s="75">
        <f t="shared" si="84"/>
        <v>4.2183978051161555</v>
      </c>
      <c r="BI112" s="75">
        <f t="shared" si="84"/>
        <v>4.1992381609040468</v>
      </c>
      <c r="BJ112" s="75">
        <f t="shared" si="84"/>
        <v>4.2406246121794311</v>
      </c>
      <c r="BK112" s="75">
        <f t="shared" si="84"/>
        <v>4.1547445602914177</v>
      </c>
      <c r="BL112" s="75">
        <f t="shared" si="82"/>
        <v>5.0715140107249352</v>
      </c>
    </row>
    <row r="113" spans="1:47" s="75" customFormat="1" ht="12.95" customHeight="1" x14ac:dyDescent="0.2">
      <c r="A113" s="86" t="s">
        <v>2030</v>
      </c>
      <c r="B113" s="87" t="s">
        <v>2033</v>
      </c>
      <c r="C113" s="88">
        <v>30169.465</v>
      </c>
      <c r="D113" s="88" t="s">
        <v>2034</v>
      </c>
      <c r="E113" s="75">
        <f t="shared" si="54"/>
        <v>-28508.582505573075</v>
      </c>
      <c r="F113" s="75">
        <f t="shared" si="55"/>
        <v>-28508.5</v>
      </c>
      <c r="G113" s="75">
        <f t="shared" si="56"/>
        <v>-3.477791499972227E-2</v>
      </c>
      <c r="H113" s="75">
        <f>G113</f>
        <v>-3.477791499972227E-2</v>
      </c>
      <c r="O113" s="75">
        <f t="shared" ca="1" si="57"/>
        <v>-2.5970642251932213E-2</v>
      </c>
      <c r="P113" s="75">
        <f t="shared" si="58"/>
        <v>-2.4001440584845969E-2</v>
      </c>
      <c r="Q113" s="85">
        <f t="shared" si="71"/>
        <v>15150.965</v>
      </c>
      <c r="S113" s="84">
        <v>0.10009999999999999</v>
      </c>
      <c r="Z113" s="75">
        <f t="shared" si="59"/>
        <v>-28508.5</v>
      </c>
      <c r="AA113" s="75">
        <f t="shared" si="60"/>
        <v>-3.1392445558832027E-2</v>
      </c>
      <c r="AB113" s="75">
        <f t="shared" si="61"/>
        <v>-2.7386910025736216E-2</v>
      </c>
      <c r="AC113" s="75">
        <f t="shared" si="62"/>
        <v>-1.0776474414876301E-2</v>
      </c>
      <c r="AE113" s="75">
        <f t="shared" si="63"/>
        <v>1.1472864738536895E-6</v>
      </c>
      <c r="AF113" s="85">
        <f t="shared" si="72"/>
        <v>15150.965</v>
      </c>
      <c r="AG113" s="84"/>
      <c r="AH113" s="75">
        <f t="shared" si="64"/>
        <v>-7.3910049739860555E-3</v>
      </c>
      <c r="AI113" s="75">
        <f t="shared" si="65"/>
        <v>2.1850780230132205E-2</v>
      </c>
      <c r="AJ113" s="75">
        <f t="shared" si="66"/>
        <v>-0.1560407575316862</v>
      </c>
      <c r="AK113" s="75">
        <f t="shared" si="67"/>
        <v>-4.6215208734064893E-2</v>
      </c>
      <c r="AL113" s="75">
        <f t="shared" si="68"/>
        <v>-3.094380158304662</v>
      </c>
      <c r="AM113" s="75">
        <f t="shared" si="69"/>
        <v>-42.353797884145571</v>
      </c>
      <c r="AN113" s="75">
        <f t="shared" si="85"/>
        <v>-2.6884292219017563</v>
      </c>
      <c r="AO113" s="75">
        <f t="shared" si="85"/>
        <v>-2.447087186794441</v>
      </c>
      <c r="AP113" s="75">
        <f t="shared" si="85"/>
        <v>-2.7371057531224108</v>
      </c>
      <c r="AQ113" s="75">
        <f t="shared" si="85"/>
        <v>-2.3804986683093627</v>
      </c>
      <c r="AR113" s="75">
        <f t="shared" si="85"/>
        <v>-2.8100025304503999</v>
      </c>
      <c r="AS113" s="75">
        <f t="shared" si="85"/>
        <v>-2.2718605539822327</v>
      </c>
      <c r="AT113" s="75">
        <f t="shared" si="85"/>
        <v>-2.9253045156235675</v>
      </c>
      <c r="AU113" s="75">
        <f t="shared" si="70"/>
        <v>-2.0617099539067705</v>
      </c>
    </row>
    <row r="114" spans="1:47" s="75" customFormat="1" ht="12.95" customHeight="1" x14ac:dyDescent="0.2">
      <c r="A114" s="86" t="s">
        <v>2030</v>
      </c>
      <c r="B114" s="87" t="s">
        <v>2031</v>
      </c>
      <c r="C114" s="88">
        <v>30169.672999999999</v>
      </c>
      <c r="D114" s="88" t="s">
        <v>2034</v>
      </c>
      <c r="E114" s="75">
        <f t="shared" si="54"/>
        <v>-28508.089055658089</v>
      </c>
      <c r="F114" s="75">
        <f t="shared" si="55"/>
        <v>-28508</v>
      </c>
      <c r="G114" s="75">
        <f t="shared" si="56"/>
        <v>-3.7538920001679799E-2</v>
      </c>
      <c r="H114" s="75">
        <f>G114</f>
        <v>-3.7538920001679799E-2</v>
      </c>
      <c r="O114" s="75">
        <f t="shared" ca="1" si="57"/>
        <v>-2.5970296092132264E-2</v>
      </c>
      <c r="P114" s="75">
        <f t="shared" si="58"/>
        <v>-2.4001296840607339E-2</v>
      </c>
      <c r="Q114" s="85">
        <f t="shared" si="71"/>
        <v>15151.172999999999</v>
      </c>
      <c r="S114" s="84">
        <v>0.10009999999999999</v>
      </c>
      <c r="Z114" s="75">
        <f t="shared" si="59"/>
        <v>-28508</v>
      </c>
      <c r="AA114" s="75">
        <f t="shared" si="60"/>
        <v>-3.1392509025380502E-2</v>
      </c>
      <c r="AB114" s="75">
        <f t="shared" si="61"/>
        <v>-3.0147707816906639E-2</v>
      </c>
      <c r="AC114" s="75">
        <f t="shared" si="62"/>
        <v>-1.353762316107246E-2</v>
      </c>
      <c r="AE114" s="75">
        <f t="shared" si="63"/>
        <v>3.7816146257462038E-6</v>
      </c>
      <c r="AF114" s="85">
        <f t="shared" si="72"/>
        <v>15151.172999999999</v>
      </c>
      <c r="AG114" s="84"/>
      <c r="AH114" s="75">
        <f t="shared" si="64"/>
        <v>-7.3912121847731606E-3</v>
      </c>
      <c r="AI114" s="75">
        <f t="shared" si="65"/>
        <v>2.1850975560186003E-2</v>
      </c>
      <c r="AJ114" s="75">
        <f t="shared" si="66"/>
        <v>-0.15604493210307038</v>
      </c>
      <c r="AK114" s="75">
        <f t="shared" si="67"/>
        <v>-4.621934272763193E-2</v>
      </c>
      <c r="AL114" s="75">
        <f t="shared" si="68"/>
        <v>-3.0943759319617929</v>
      </c>
      <c r="AM114" s="75">
        <f t="shared" si="69"/>
        <v>-42.350005410092358</v>
      </c>
      <c r="AN114" s="75">
        <f t="shared" si="85"/>
        <v>-2.6883900157060694</v>
      </c>
      <c r="AO114" s="75">
        <f t="shared" si="85"/>
        <v>-2.4470701022180088</v>
      </c>
      <c r="AP114" s="75">
        <f t="shared" si="85"/>
        <v>-2.7370668997523495</v>
      </c>
      <c r="AQ114" s="75">
        <f t="shared" si="85"/>
        <v>-2.3804800411172486</v>
      </c>
      <c r="AR114" s="75">
        <f t="shared" si="85"/>
        <v>-2.8099664207329047</v>
      </c>
      <c r="AS114" s="75">
        <f t="shared" si="85"/>
        <v>-2.2718353000847724</v>
      </c>
      <c r="AT114" s="75">
        <f t="shared" si="85"/>
        <v>-2.9252764872284636</v>
      </c>
      <c r="AU114" s="75">
        <f t="shared" si="70"/>
        <v>-2.0616578930386691</v>
      </c>
    </row>
    <row r="115" spans="1:47" s="75" customFormat="1" ht="12.95" customHeight="1" x14ac:dyDescent="0.2">
      <c r="A115" s="86" t="s">
        <v>2030</v>
      </c>
      <c r="B115" s="87" t="s">
        <v>2031</v>
      </c>
      <c r="C115" s="88">
        <v>30914.5</v>
      </c>
      <c r="D115" s="88" t="s">
        <v>2032</v>
      </c>
      <c r="E115" s="75">
        <f t="shared" si="54"/>
        <v>-26741.094729549233</v>
      </c>
      <c r="F115" s="75">
        <f t="shared" si="55"/>
        <v>-26741</v>
      </c>
      <c r="G115" s="75">
        <f t="shared" si="56"/>
        <v>-3.9930589999130461E-2</v>
      </c>
      <c r="I115" s="75">
        <f t="shared" ref="I115:I123" si="86">G115</f>
        <v>-3.9930589999130461E-2</v>
      </c>
      <c r="O115" s="75">
        <f t="shared" ca="1" si="57"/>
        <v>-2.4746967359103728E-2</v>
      </c>
      <c r="P115" s="75">
        <f t="shared" si="58"/>
        <v>-2.3467025875721803E-2</v>
      </c>
      <c r="Q115" s="85">
        <f t="shared" si="71"/>
        <v>15896</v>
      </c>
      <c r="S115" s="84">
        <v>0.1</v>
      </c>
      <c r="Z115" s="75">
        <f t="shared" si="59"/>
        <v>-26741</v>
      </c>
      <c r="AA115" s="75">
        <f t="shared" si="60"/>
        <v>-3.1524191197021018E-2</v>
      </c>
      <c r="AB115" s="75">
        <f t="shared" si="61"/>
        <v>-3.1873424677831247E-2</v>
      </c>
      <c r="AC115" s="75">
        <f t="shared" si="62"/>
        <v>-1.6463564123408658E-2</v>
      </c>
      <c r="AE115" s="75">
        <f t="shared" si="63"/>
        <v>7.066754082010709E-6</v>
      </c>
      <c r="AF115" s="85">
        <f t="shared" si="72"/>
        <v>15896</v>
      </c>
      <c r="AG115" s="84"/>
      <c r="AH115" s="75">
        <f t="shared" si="64"/>
        <v>-8.0571653212992127E-3</v>
      </c>
      <c r="AI115" s="75">
        <f t="shared" si="65"/>
        <v>2.2677644894551596E-2</v>
      </c>
      <c r="AJ115" s="75">
        <f t="shared" si="66"/>
        <v>-0.17122001828246824</v>
      </c>
      <c r="AK115" s="75">
        <f t="shared" si="67"/>
        <v>-6.1259740987650378E-2</v>
      </c>
      <c r="AL115" s="75">
        <f t="shared" si="68"/>
        <v>-3.0789933476502069</v>
      </c>
      <c r="AM115" s="75">
        <f t="shared" si="69"/>
        <v>-31.938802118444976</v>
      </c>
      <c r="AN115" s="75">
        <f t="shared" si="85"/>
        <v>-2.5482038446999664</v>
      </c>
      <c r="AO115" s="75">
        <f t="shared" si="85"/>
        <v>-2.3873401738843847</v>
      </c>
      <c r="AP115" s="75">
        <f t="shared" si="85"/>
        <v>-2.5941911956494059</v>
      </c>
      <c r="AQ115" s="75">
        <f t="shared" si="85"/>
        <v>-2.3207706824329342</v>
      </c>
      <c r="AR115" s="75">
        <f t="shared" si="85"/>
        <v>-2.6720377567195106</v>
      </c>
      <c r="AS115" s="75">
        <f t="shared" si="85"/>
        <v>-2.1953858257342591</v>
      </c>
      <c r="AT115" s="75">
        <f t="shared" si="85"/>
        <v>-2.8111662215301778</v>
      </c>
      <c r="AU115" s="75">
        <f t="shared" si="70"/>
        <v>-1.8776747851687812</v>
      </c>
    </row>
    <row r="116" spans="1:47" s="75" customFormat="1" ht="12.95" customHeight="1" x14ac:dyDescent="0.2">
      <c r="A116" s="86" t="s">
        <v>2030</v>
      </c>
      <c r="B116" s="87" t="s">
        <v>2033</v>
      </c>
      <c r="C116" s="88">
        <v>30934.524000000001</v>
      </c>
      <c r="D116" s="88" t="s">
        <v>2032</v>
      </c>
      <c r="E116" s="75">
        <f t="shared" si="54"/>
        <v>-26693.59068581021</v>
      </c>
      <c r="F116" s="75">
        <f t="shared" si="55"/>
        <v>-26693.5</v>
      </c>
      <c r="G116" s="75">
        <f t="shared" si="56"/>
        <v>-3.8226064996706555E-2</v>
      </c>
      <c r="I116" s="75">
        <f t="shared" si="86"/>
        <v>-3.8226064996706555E-2</v>
      </c>
      <c r="O116" s="75">
        <f t="shared" ca="1" si="57"/>
        <v>-2.4714082178108339E-2</v>
      </c>
      <c r="P116" s="75">
        <f t="shared" si="58"/>
        <v>-2.3451938548389548E-2</v>
      </c>
      <c r="Q116" s="85">
        <f t="shared" si="71"/>
        <v>15916.024000000001</v>
      </c>
      <c r="S116" s="84">
        <v>0.1</v>
      </c>
      <c r="Z116" s="75">
        <f t="shared" si="59"/>
        <v>-26693.5</v>
      </c>
      <c r="AA116" s="75">
        <f t="shared" si="60"/>
        <v>-3.1524901003500271E-2</v>
      </c>
      <c r="AB116" s="75">
        <f t="shared" si="61"/>
        <v>-3.0153102541595832E-2</v>
      </c>
      <c r="AC116" s="75">
        <f t="shared" si="62"/>
        <v>-1.4774126448317007E-2</v>
      </c>
      <c r="AE116" s="75">
        <f t="shared" si="63"/>
        <v>4.4905598863844388E-6</v>
      </c>
      <c r="AF116" s="85">
        <f t="shared" si="72"/>
        <v>15916.024000000001</v>
      </c>
      <c r="AG116" s="84"/>
      <c r="AH116" s="75">
        <f t="shared" si="64"/>
        <v>-8.0729624551107212E-3</v>
      </c>
      <c r="AI116" s="75">
        <f t="shared" si="65"/>
        <v>2.2703615777203479E-2</v>
      </c>
      <c r="AJ116" s="75">
        <f t="shared" si="66"/>
        <v>-0.17163628643747311</v>
      </c>
      <c r="AK116" s="75">
        <f t="shared" si="67"/>
        <v>-6.1672676606275553E-2</v>
      </c>
      <c r="AL116" s="75">
        <f t="shared" si="68"/>
        <v>-3.0785708247262491</v>
      </c>
      <c r="AM116" s="75">
        <f t="shared" si="69"/>
        <v>-31.724531543195976</v>
      </c>
      <c r="AN116" s="75">
        <f t="shared" si="85"/>
        <v>-2.5444293144693022</v>
      </c>
      <c r="AO116" s="75">
        <f t="shared" si="85"/>
        <v>-2.3856977019730423</v>
      </c>
      <c r="AP116" s="75">
        <f t="shared" si="85"/>
        <v>-2.5902358149276044</v>
      </c>
      <c r="AQ116" s="75">
        <f t="shared" si="85"/>
        <v>-2.3192856832537063</v>
      </c>
      <c r="AR116" s="75">
        <f t="shared" si="85"/>
        <v>-2.6680706782111772</v>
      </c>
      <c r="AS116" s="75">
        <f t="shared" si="85"/>
        <v>-2.193674640024537</v>
      </c>
      <c r="AT116" s="75">
        <f t="shared" si="85"/>
        <v>-2.8076720441570528</v>
      </c>
      <c r="AU116" s="75">
        <f t="shared" si="70"/>
        <v>-1.8727290026991605</v>
      </c>
    </row>
    <row r="117" spans="1:47" s="75" customFormat="1" ht="12.95" customHeight="1" x14ac:dyDescent="0.2">
      <c r="A117" s="86" t="s">
        <v>2030</v>
      </c>
      <c r="B117" s="87" t="s">
        <v>2033</v>
      </c>
      <c r="C117" s="88">
        <v>32352.525000000001</v>
      </c>
      <c r="D117" s="88" t="s">
        <v>2032</v>
      </c>
      <c r="E117" s="75">
        <f t="shared" si="54"/>
        <v>-23329.588412239726</v>
      </c>
      <c r="F117" s="75">
        <f t="shared" si="55"/>
        <v>-23329.5</v>
      </c>
      <c r="G117" s="75">
        <f t="shared" si="56"/>
        <v>-3.726770499633858E-2</v>
      </c>
      <c r="I117" s="75">
        <f t="shared" si="86"/>
        <v>-3.726770499633858E-2</v>
      </c>
      <c r="O117" s="75">
        <f t="shared" ca="1" si="57"/>
        <v>-2.2385119044034771E-2</v>
      </c>
      <c r="P117" s="75">
        <f t="shared" si="58"/>
        <v>-2.2286875013464262E-2</v>
      </c>
      <c r="Q117" s="85">
        <f t="shared" si="71"/>
        <v>17334.025000000001</v>
      </c>
      <c r="S117" s="84">
        <v>0.1</v>
      </c>
      <c r="Z117" s="75">
        <f t="shared" si="59"/>
        <v>-23329.5</v>
      </c>
      <c r="AA117" s="75">
        <f t="shared" si="60"/>
        <v>-3.115707437040114E-2</v>
      </c>
      <c r="AB117" s="75">
        <f t="shared" si="61"/>
        <v>-2.8397505639401702E-2</v>
      </c>
      <c r="AC117" s="75">
        <f t="shared" si="62"/>
        <v>-1.4980829982874318E-2</v>
      </c>
      <c r="AE117" s="75">
        <f t="shared" si="63"/>
        <v>3.7339806646644587E-6</v>
      </c>
      <c r="AF117" s="85">
        <f t="shared" si="72"/>
        <v>17334.025000000001</v>
      </c>
      <c r="AG117" s="84"/>
      <c r="AH117" s="75">
        <f t="shared" si="64"/>
        <v>-8.8701993569368764E-3</v>
      </c>
      <c r="AI117" s="75">
        <f t="shared" si="65"/>
        <v>2.5018797933640147E-2</v>
      </c>
      <c r="AJ117" s="75">
        <f t="shared" si="66"/>
        <v>-0.20138394336112109</v>
      </c>
      <c r="AK117" s="75">
        <f t="shared" si="67"/>
        <v>-9.1232654636211455E-2</v>
      </c>
      <c r="AL117" s="75">
        <f t="shared" si="68"/>
        <v>-3.0482905822121937</v>
      </c>
      <c r="AM117" s="75">
        <f t="shared" si="69"/>
        <v>-21.420198721445658</v>
      </c>
      <c r="AN117" s="75">
        <f t="shared" si="85"/>
        <v>-2.2861864409164276</v>
      </c>
      <c r="AO117" s="75">
        <f t="shared" si="85"/>
        <v>-2.247064792954597</v>
      </c>
      <c r="AP117" s="75">
        <f t="shared" si="85"/>
        <v>-2.3085778286557797</v>
      </c>
      <c r="AQ117" s="75">
        <f t="shared" si="85"/>
        <v>-2.2096501192278528</v>
      </c>
      <c r="AR117" s="75">
        <f t="shared" si="85"/>
        <v>-2.363734986745138</v>
      </c>
      <c r="AS117" s="75">
        <f t="shared" si="85"/>
        <v>-2.1080719153358771</v>
      </c>
      <c r="AT117" s="75">
        <f t="shared" si="85"/>
        <v>-2.5005603108353678</v>
      </c>
      <c r="AU117" s="75">
        <f t="shared" si="70"/>
        <v>-1.5224634821138163</v>
      </c>
    </row>
    <row r="118" spans="1:47" s="75" customFormat="1" ht="12.95" customHeight="1" x14ac:dyDescent="0.2">
      <c r="A118" s="86" t="s">
        <v>2030</v>
      </c>
      <c r="B118" s="87" t="s">
        <v>2031</v>
      </c>
      <c r="C118" s="88">
        <v>32362.43</v>
      </c>
      <c r="D118" s="88" t="s">
        <v>2032</v>
      </c>
      <c r="E118" s="75">
        <f t="shared" si="54"/>
        <v>-23306.090232393792</v>
      </c>
      <c r="F118" s="75">
        <f t="shared" si="55"/>
        <v>-23306</v>
      </c>
      <c r="G118" s="75">
        <f t="shared" si="56"/>
        <v>-3.8034940000216011E-2</v>
      </c>
      <c r="I118" s="75">
        <f t="shared" si="86"/>
        <v>-3.8034940000216011E-2</v>
      </c>
      <c r="O118" s="75">
        <f t="shared" ca="1" si="57"/>
        <v>-2.2368849533437048E-2</v>
      </c>
      <c r="P118" s="75">
        <f t="shared" si="58"/>
        <v>-2.2278066374181806E-2</v>
      </c>
      <c r="Q118" s="85">
        <f t="shared" si="71"/>
        <v>17343.93</v>
      </c>
      <c r="S118" s="84">
        <v>0.1</v>
      </c>
      <c r="Z118" s="75">
        <f t="shared" si="59"/>
        <v>-23306</v>
      </c>
      <c r="AA118" s="75">
        <f t="shared" si="60"/>
        <v>-3.1151649170858664E-2</v>
      </c>
      <c r="AB118" s="75">
        <f t="shared" si="61"/>
        <v>-2.9161357203539153E-2</v>
      </c>
      <c r="AC118" s="75">
        <f t="shared" si="62"/>
        <v>-1.5756873626034205E-2</v>
      </c>
      <c r="AE118" s="75">
        <f t="shared" si="63"/>
        <v>4.7379692641514958E-6</v>
      </c>
      <c r="AF118" s="85">
        <f t="shared" si="72"/>
        <v>17343.93</v>
      </c>
      <c r="AG118" s="84"/>
      <c r="AH118" s="75">
        <f t="shared" si="64"/>
        <v>-8.8735827966768578E-3</v>
      </c>
      <c r="AI118" s="75">
        <f t="shared" si="65"/>
        <v>2.5038242648742548E-2</v>
      </c>
      <c r="AJ118" s="75">
        <f t="shared" si="66"/>
        <v>-0.20159246827194185</v>
      </c>
      <c r="AK118" s="75">
        <f t="shared" si="67"/>
        <v>-9.1440217395203346E-2</v>
      </c>
      <c r="AL118" s="75">
        <f t="shared" si="68"/>
        <v>-3.048077691104579</v>
      </c>
      <c r="AM118" s="75">
        <f t="shared" si="69"/>
        <v>-21.371363751592369</v>
      </c>
      <c r="AN118" s="75">
        <f t="shared" si="85"/>
        <v>-2.2844622660933371</v>
      </c>
      <c r="AO118" s="75">
        <f t="shared" si="85"/>
        <v>-2.2458847880557085</v>
      </c>
      <c r="AP118" s="75">
        <f t="shared" si="85"/>
        <v>-2.3066524750322452</v>
      </c>
      <c r="AQ118" s="75">
        <f t="shared" si="85"/>
        <v>-2.2087564325572142</v>
      </c>
      <c r="AR118" s="75">
        <f t="shared" si="85"/>
        <v>-2.3615061771987591</v>
      </c>
      <c r="AS118" s="75">
        <f t="shared" si="85"/>
        <v>-2.1076366741939716</v>
      </c>
      <c r="AT118" s="75">
        <f t="shared" si="85"/>
        <v>-2.4979947586064939</v>
      </c>
      <c r="AU118" s="75">
        <f t="shared" si="70"/>
        <v>-1.5200166213130566</v>
      </c>
    </row>
    <row r="119" spans="1:47" s="75" customFormat="1" ht="12.95" customHeight="1" x14ac:dyDescent="0.2">
      <c r="A119" s="81" t="s">
        <v>218</v>
      </c>
      <c r="B119" s="82" t="s">
        <v>2031</v>
      </c>
      <c r="C119" s="83">
        <v>32389.404999999999</v>
      </c>
      <c r="D119" s="83" t="s">
        <v>2110</v>
      </c>
      <c r="E119" s="75">
        <f t="shared" si="54"/>
        <v>-23242.095946543814</v>
      </c>
      <c r="F119" s="75">
        <f t="shared" si="55"/>
        <v>-23242</v>
      </c>
      <c r="G119" s="75">
        <f t="shared" si="56"/>
        <v>-4.0443580001010559E-2</v>
      </c>
      <c r="I119" s="75">
        <f t="shared" si="86"/>
        <v>-4.0443580001010559E-2</v>
      </c>
      <c r="O119" s="75">
        <f t="shared" ca="1" si="57"/>
        <v>-2.2324541079043261E-2</v>
      </c>
      <c r="P119" s="75">
        <f t="shared" si="58"/>
        <v>-2.2254029769265677E-2</v>
      </c>
      <c r="Q119" s="85">
        <f t="shared" si="71"/>
        <v>17370.904999999999</v>
      </c>
      <c r="S119" s="84">
        <v>0.1</v>
      </c>
      <c r="Z119" s="75">
        <f t="shared" si="59"/>
        <v>-23242</v>
      </c>
      <c r="AA119" s="75">
        <f t="shared" si="60"/>
        <v>-3.1136683186109477E-2</v>
      </c>
      <c r="AB119" s="75">
        <f t="shared" si="61"/>
        <v>-3.156092658416676E-2</v>
      </c>
      <c r="AC119" s="75">
        <f t="shared" si="62"/>
        <v>-1.8189550231744882E-2</v>
      </c>
      <c r="AE119" s="75">
        <f t="shared" si="63"/>
        <v>8.6618328323215925E-6</v>
      </c>
      <c r="AF119" s="85">
        <f t="shared" si="72"/>
        <v>17370.904999999999</v>
      </c>
      <c r="AG119" s="84"/>
      <c r="AH119" s="75">
        <f t="shared" si="64"/>
        <v>-8.8826534168437998E-3</v>
      </c>
      <c r="AI119" s="75">
        <f t="shared" si="65"/>
        <v>2.5091439915619906E-2</v>
      </c>
      <c r="AJ119" s="75">
        <f t="shared" si="66"/>
        <v>-0.20216050486908119</v>
      </c>
      <c r="AK119" s="75">
        <f t="shared" si="67"/>
        <v>-9.2005658135435694E-2</v>
      </c>
      <c r="AL119" s="75">
        <f t="shared" si="68"/>
        <v>-3.0474977133293124</v>
      </c>
      <c r="AM119" s="75">
        <f t="shared" si="69"/>
        <v>-21.239443201787832</v>
      </c>
      <c r="AN119" s="75">
        <f t="shared" si="85"/>
        <v>-2.2797719091359214</v>
      </c>
      <c r="AO119" s="75">
        <f t="shared" si="85"/>
        <v>-2.2426536558570924</v>
      </c>
      <c r="AP119" s="75">
        <f t="shared" si="85"/>
        <v>-2.3014148434344808</v>
      </c>
      <c r="AQ119" s="75">
        <f t="shared" si="85"/>
        <v>-2.2063069565562836</v>
      </c>
      <c r="AR119" s="75">
        <f t="shared" si="85"/>
        <v>-2.3554336790956811</v>
      </c>
      <c r="AS119" s="75">
        <f t="shared" si="85"/>
        <v>-2.1064548186536296</v>
      </c>
      <c r="AT119" s="75">
        <f t="shared" si="85"/>
        <v>-2.4909780377035995</v>
      </c>
      <c r="AU119" s="75">
        <f t="shared" si="70"/>
        <v>-1.5133528301960941</v>
      </c>
    </row>
    <row r="120" spans="1:47" s="75" customFormat="1" ht="12.95" customHeight="1" x14ac:dyDescent="0.2">
      <c r="A120" s="81" t="s">
        <v>221</v>
      </c>
      <c r="B120" s="82" t="s">
        <v>2031</v>
      </c>
      <c r="C120" s="83">
        <v>32405.421999999999</v>
      </c>
      <c r="D120" s="83" t="s">
        <v>2110</v>
      </c>
      <c r="E120" s="75">
        <f t="shared" si="54"/>
        <v>-23204.097930734388</v>
      </c>
      <c r="F120" s="75">
        <f t="shared" si="55"/>
        <v>-23204</v>
      </c>
      <c r="G120" s="75">
        <f t="shared" si="56"/>
        <v>-4.127996000170242E-2</v>
      </c>
      <c r="I120" s="75">
        <f t="shared" si="86"/>
        <v>-4.127996000170242E-2</v>
      </c>
      <c r="O120" s="75">
        <f t="shared" ca="1" si="57"/>
        <v>-2.2298232934246945E-2</v>
      </c>
      <c r="P120" s="75">
        <f t="shared" si="58"/>
        <v>-2.2239725421871581E-2</v>
      </c>
      <c r="Q120" s="85">
        <f t="shared" si="71"/>
        <v>17386.921999999999</v>
      </c>
      <c r="S120" s="84">
        <v>0.1</v>
      </c>
      <c r="Z120" s="75">
        <f t="shared" si="59"/>
        <v>-23204</v>
      </c>
      <c r="AA120" s="75">
        <f t="shared" si="60"/>
        <v>-3.1127665278707556E-2</v>
      </c>
      <c r="AB120" s="75">
        <f t="shared" si="61"/>
        <v>-3.2392020144866446E-2</v>
      </c>
      <c r="AC120" s="75">
        <f t="shared" si="62"/>
        <v>-1.9040234579830839E-2</v>
      </c>
      <c r="AE120" s="75">
        <f t="shared" si="63"/>
        <v>1.0306908814254937E-5</v>
      </c>
      <c r="AF120" s="85">
        <f t="shared" si="72"/>
        <v>17386.921999999999</v>
      </c>
      <c r="AG120" s="84"/>
      <c r="AH120" s="75">
        <f t="shared" si="64"/>
        <v>-8.8879398568359729E-3</v>
      </c>
      <c r="AI120" s="75">
        <f t="shared" si="65"/>
        <v>2.5123193716012793E-2</v>
      </c>
      <c r="AJ120" s="75">
        <f t="shared" si="66"/>
        <v>-0.20249787977552086</v>
      </c>
      <c r="AK120" s="75">
        <f t="shared" si="67"/>
        <v>-9.2341508674417566E-2</v>
      </c>
      <c r="AL120" s="75">
        <f t="shared" si="68"/>
        <v>-3.0471532133228467</v>
      </c>
      <c r="AM120" s="75">
        <f t="shared" si="69"/>
        <v>-21.161850444746626</v>
      </c>
      <c r="AN120" s="75">
        <f t="shared" si="85"/>
        <v>-2.2769906079390987</v>
      </c>
      <c r="AO120" s="75">
        <f t="shared" si="85"/>
        <v>-2.2407230291585005</v>
      </c>
      <c r="AP120" s="75">
        <f t="shared" si="85"/>
        <v>-2.2983091180280968</v>
      </c>
      <c r="AQ120" s="75">
        <f t="shared" si="85"/>
        <v>-2.2048416254783256</v>
      </c>
      <c r="AR120" s="75">
        <f t="shared" si="85"/>
        <v>-2.3518265007151462</v>
      </c>
      <c r="AS120" s="75">
        <f t="shared" si="85"/>
        <v>-2.1057552476239914</v>
      </c>
      <c r="AT120" s="75">
        <f t="shared" si="85"/>
        <v>-2.4867913182559827</v>
      </c>
      <c r="AU120" s="75">
        <f t="shared" si="70"/>
        <v>-1.5093962042203977</v>
      </c>
    </row>
    <row r="121" spans="1:47" s="75" customFormat="1" ht="12.95" customHeight="1" x14ac:dyDescent="0.2">
      <c r="A121" s="81" t="s">
        <v>225</v>
      </c>
      <c r="B121" s="82" t="s">
        <v>2031</v>
      </c>
      <c r="C121" s="83">
        <v>33493.39</v>
      </c>
      <c r="D121" s="83" t="s">
        <v>2110</v>
      </c>
      <c r="E121" s="75">
        <f t="shared" si="54"/>
        <v>-20623.05121386188</v>
      </c>
      <c r="F121" s="75">
        <f t="shared" si="55"/>
        <v>-20623</v>
      </c>
      <c r="G121" s="75">
        <f t="shared" si="56"/>
        <v>-2.1587769995676354E-2</v>
      </c>
      <c r="I121" s="75">
        <f t="shared" si="86"/>
        <v>-2.1587769995676354E-2</v>
      </c>
      <c r="O121" s="75">
        <f t="shared" ca="1" si="57"/>
        <v>-2.0511356046897401E-2</v>
      </c>
      <c r="P121" s="75">
        <f t="shared" si="58"/>
        <v>-2.1211282508499435E-2</v>
      </c>
      <c r="Q121" s="85">
        <f t="shared" si="71"/>
        <v>18474.89</v>
      </c>
      <c r="S121" s="84">
        <v>0.1</v>
      </c>
      <c r="Z121" s="75">
        <f t="shared" si="59"/>
        <v>-20623</v>
      </c>
      <c r="AA121" s="75">
        <f t="shared" si="60"/>
        <v>-3.0294997025326405E-2</v>
      </c>
      <c r="AB121" s="75">
        <f t="shared" si="61"/>
        <v>-1.2504055478849382E-2</v>
      </c>
      <c r="AC121" s="75">
        <f t="shared" si="62"/>
        <v>-3.764874871769186E-4</v>
      </c>
      <c r="AE121" s="75">
        <f t="shared" si="63"/>
        <v>7.5815802545868457E-6</v>
      </c>
      <c r="AF121" s="85">
        <f t="shared" si="72"/>
        <v>18474.89</v>
      </c>
      <c r="AG121" s="84"/>
      <c r="AH121" s="75">
        <f t="shared" si="64"/>
        <v>-9.0837145168269715E-3</v>
      </c>
      <c r="AI121" s="75">
        <f t="shared" si="65"/>
        <v>2.762668567742621E-2</v>
      </c>
      <c r="AJ121" s="75">
        <f t="shared" si="66"/>
        <v>-0.22599696740939482</v>
      </c>
      <c r="AK121" s="75">
        <f t="shared" si="67"/>
        <v>-0.11576648585867742</v>
      </c>
      <c r="AL121" s="75">
        <f t="shared" si="68"/>
        <v>-3.0230948275518776</v>
      </c>
      <c r="AM121" s="75">
        <f t="shared" si="69"/>
        <v>-16.858192506865304</v>
      </c>
      <c r="AN121" s="75">
        <f t="shared" ref="AN121:AT130" si="87">$AU121+$AB$7*SIN(AO121)</f>
        <v>-2.0916224956145189</v>
      </c>
      <c r="AO121" s="75">
        <f t="shared" si="87"/>
        <v>-2.0884054226969488</v>
      </c>
      <c r="AP121" s="75">
        <f t="shared" si="87"/>
        <v>-2.0950067520634206</v>
      </c>
      <c r="AQ121" s="75">
        <f t="shared" si="87"/>
        <v>-2.081377402076519</v>
      </c>
      <c r="AR121" s="75">
        <f t="shared" si="87"/>
        <v>-2.1091725265594037</v>
      </c>
      <c r="AS121" s="75">
        <f t="shared" si="87"/>
        <v>-2.0509438773241468</v>
      </c>
      <c r="AT121" s="75">
        <f t="shared" si="87"/>
        <v>-2.1670169754415149</v>
      </c>
      <c r="AU121" s="75">
        <f t="shared" si="70"/>
        <v>-1.2406580030816421</v>
      </c>
    </row>
    <row r="122" spans="1:47" s="75" customFormat="1" ht="12.95" customHeight="1" x14ac:dyDescent="0.2">
      <c r="A122" s="81" t="s">
        <v>225</v>
      </c>
      <c r="B122" s="82" t="s">
        <v>2033</v>
      </c>
      <c r="C122" s="83">
        <v>33499.500999999997</v>
      </c>
      <c r="D122" s="83" t="s">
        <v>2110</v>
      </c>
      <c r="E122" s="75">
        <f t="shared" si="54"/>
        <v>-20608.553750253759</v>
      </c>
      <c r="F122" s="75">
        <f t="shared" si="55"/>
        <v>-20608.5</v>
      </c>
      <c r="G122" s="75">
        <f t="shared" si="56"/>
        <v>-2.2656915003608447E-2</v>
      </c>
      <c r="I122" s="75">
        <f t="shared" si="86"/>
        <v>-2.2656915003608447E-2</v>
      </c>
      <c r="O122" s="75">
        <f t="shared" ca="1" si="57"/>
        <v>-2.0501317412698807E-2</v>
      </c>
      <c r="P122" s="75">
        <f t="shared" si="58"/>
        <v>-2.1205188075088199E-2</v>
      </c>
      <c r="Q122" s="85">
        <f t="shared" si="71"/>
        <v>18481.000999999997</v>
      </c>
      <c r="S122" s="84">
        <v>0.1</v>
      </c>
      <c r="Z122" s="75">
        <f t="shared" si="59"/>
        <v>-20608.5</v>
      </c>
      <c r="AA122" s="75">
        <f t="shared" si="60"/>
        <v>-3.0289124425422274E-2</v>
      </c>
      <c r="AB122" s="75">
        <f t="shared" si="61"/>
        <v>-1.357297865327437E-2</v>
      </c>
      <c r="AC122" s="75">
        <f t="shared" si="62"/>
        <v>-1.4517269285202472E-3</v>
      </c>
      <c r="AE122" s="75">
        <f t="shared" si="63"/>
        <v>5.8250620658423771E-6</v>
      </c>
      <c r="AF122" s="85">
        <f t="shared" si="72"/>
        <v>18481.000999999997</v>
      </c>
      <c r="AG122" s="84"/>
      <c r="AH122" s="75">
        <f t="shared" si="64"/>
        <v>-9.0839363503340768E-3</v>
      </c>
      <c r="AI122" s="75">
        <f t="shared" si="65"/>
        <v>2.7643121070735521E-2</v>
      </c>
      <c r="AJ122" s="75">
        <f t="shared" si="66"/>
        <v>-0.22613517994103982</v>
      </c>
      <c r="AK122" s="75">
        <f t="shared" si="67"/>
        <v>-0.11590445053436828</v>
      </c>
      <c r="AL122" s="75">
        <f t="shared" si="68"/>
        <v>-3.022952941879574</v>
      </c>
      <c r="AM122" s="75">
        <f t="shared" si="69"/>
        <v>-16.837983874285207</v>
      </c>
      <c r="AN122" s="75">
        <f t="shared" si="87"/>
        <v>-2.0905817622042902</v>
      </c>
      <c r="AO122" s="75">
        <f t="shared" si="87"/>
        <v>-2.0874365882386274</v>
      </c>
      <c r="AP122" s="75">
        <f t="shared" si="87"/>
        <v>-2.0939020689042618</v>
      </c>
      <c r="AQ122" s="75">
        <f t="shared" si="87"/>
        <v>-2.0805302646768817</v>
      </c>
      <c r="AR122" s="75">
        <f t="shared" si="87"/>
        <v>-2.1078513474139848</v>
      </c>
      <c r="AS122" s="75">
        <f t="shared" si="87"/>
        <v>-2.0505267806314902</v>
      </c>
      <c r="AT122" s="75">
        <f t="shared" si="87"/>
        <v>-2.1650268885409898</v>
      </c>
      <c r="AU122" s="75">
        <f t="shared" si="70"/>
        <v>-1.2391482379067054</v>
      </c>
    </row>
    <row r="123" spans="1:47" s="75" customFormat="1" ht="12.95" customHeight="1" x14ac:dyDescent="0.2">
      <c r="A123" s="81" t="s">
        <v>231</v>
      </c>
      <c r="B123" s="82" t="s">
        <v>2031</v>
      </c>
      <c r="C123" s="83">
        <v>33515.714</v>
      </c>
      <c r="D123" s="83" t="s">
        <v>2110</v>
      </c>
      <c r="E123" s="75">
        <f t="shared" si="54"/>
        <v>-20570.090752793665</v>
      </c>
      <c r="F123" s="75">
        <f t="shared" si="55"/>
        <v>-20570</v>
      </c>
      <c r="G123" s="75">
        <f t="shared" si="56"/>
        <v>-3.82543000014266E-2</v>
      </c>
      <c r="I123" s="75">
        <f t="shared" si="86"/>
        <v>-3.82543000014266E-2</v>
      </c>
      <c r="O123" s="75">
        <f t="shared" ca="1" si="57"/>
        <v>-2.0474663108102545E-2</v>
      </c>
      <c r="P123" s="75">
        <f t="shared" si="58"/>
        <v>-2.1188989134554581E-2</v>
      </c>
      <c r="Q123" s="85">
        <f t="shared" si="71"/>
        <v>18497.214</v>
      </c>
      <c r="S123" s="84">
        <v>0.1</v>
      </c>
      <c r="Z123" s="75">
        <f t="shared" si="59"/>
        <v>-20570</v>
      </c>
      <c r="AA123" s="75">
        <f t="shared" si="60"/>
        <v>-3.027346695706145E-2</v>
      </c>
      <c r="AB123" s="75">
        <f t="shared" si="61"/>
        <v>-2.9169822178919731E-2</v>
      </c>
      <c r="AC123" s="75">
        <f t="shared" si="62"/>
        <v>-1.7065310866872019E-2</v>
      </c>
      <c r="AE123" s="75">
        <f t="shared" si="63"/>
        <v>6.3693696082030713E-6</v>
      </c>
      <c r="AF123" s="85">
        <f t="shared" si="72"/>
        <v>18497.214</v>
      </c>
      <c r="AG123" s="84"/>
      <c r="AH123" s="75">
        <f t="shared" si="64"/>
        <v>-9.0844778225068687E-3</v>
      </c>
      <c r="AI123" s="75">
        <f t="shared" si="65"/>
        <v>2.7686920850676811E-2</v>
      </c>
      <c r="AJ123" s="75">
        <f t="shared" si="66"/>
        <v>-0.2265026887373949</v>
      </c>
      <c r="AK123" s="75">
        <f t="shared" si="67"/>
        <v>-0.11627131103542333</v>
      </c>
      <c r="AL123" s="75">
        <f t="shared" si="68"/>
        <v>-3.0225756434128814</v>
      </c>
      <c r="AM123" s="75">
        <f t="shared" si="69"/>
        <v>-16.78447978178448</v>
      </c>
      <c r="AN123" s="75">
        <f t="shared" si="87"/>
        <v>-2.087817283970717</v>
      </c>
      <c r="AO123" s="75">
        <f t="shared" si="87"/>
        <v>-2.0848585008656126</v>
      </c>
      <c r="AP123" s="75">
        <f t="shared" si="87"/>
        <v>-2.0909702591423467</v>
      </c>
      <c r="AQ123" s="75">
        <f t="shared" si="87"/>
        <v>-2.0782719501900391</v>
      </c>
      <c r="AR123" s="75">
        <f t="shared" si="87"/>
        <v>-2.1043471816361659</v>
      </c>
      <c r="AS123" s="75">
        <f t="shared" si="87"/>
        <v>-2.0494092811500395</v>
      </c>
      <c r="AT123" s="75">
        <f t="shared" si="87"/>
        <v>-2.1597326266236134</v>
      </c>
      <c r="AU123" s="75">
        <f t="shared" si="70"/>
        <v>-1.2351395510629075</v>
      </c>
    </row>
    <row r="124" spans="1:47" s="75" customFormat="1" ht="12.95" customHeight="1" x14ac:dyDescent="0.2">
      <c r="A124" s="86" t="s">
        <v>2030</v>
      </c>
      <c r="B124" s="87" t="s">
        <v>2031</v>
      </c>
      <c r="C124" s="88">
        <v>33515.718000000001</v>
      </c>
      <c r="D124" s="88" t="s">
        <v>2035</v>
      </c>
      <c r="E124" s="75">
        <f t="shared" si="54"/>
        <v>-20570.081263372223</v>
      </c>
      <c r="F124" s="75">
        <f t="shared" si="55"/>
        <v>-20570</v>
      </c>
      <c r="G124" s="75">
        <f t="shared" si="56"/>
        <v>-3.4254300000611693E-2</v>
      </c>
      <c r="J124" s="75">
        <f>G124</f>
        <v>-3.4254300000611693E-2</v>
      </c>
      <c r="O124" s="75">
        <f t="shared" ca="1" si="57"/>
        <v>-2.0474663108102545E-2</v>
      </c>
      <c r="P124" s="75">
        <f t="shared" si="58"/>
        <v>-2.1188989134554581E-2</v>
      </c>
      <c r="Q124" s="85">
        <f t="shared" si="71"/>
        <v>18497.218000000001</v>
      </c>
      <c r="S124" s="84">
        <v>1</v>
      </c>
      <c r="Z124" s="75">
        <f t="shared" si="59"/>
        <v>-20570</v>
      </c>
      <c r="AA124" s="75">
        <f t="shared" si="60"/>
        <v>-3.027346695706145E-2</v>
      </c>
      <c r="AB124" s="75">
        <f t="shared" si="61"/>
        <v>-2.5169822178104824E-2</v>
      </c>
      <c r="AC124" s="75">
        <f t="shared" si="62"/>
        <v>-1.3065310866057112E-2</v>
      </c>
      <c r="AE124" s="75">
        <f t="shared" si="63"/>
        <v>1.584703172062149E-5</v>
      </c>
      <c r="AF124" s="85">
        <f t="shared" si="72"/>
        <v>18497.218000000001</v>
      </c>
      <c r="AG124" s="84"/>
      <c r="AH124" s="75">
        <f t="shared" si="64"/>
        <v>-9.0844778225068687E-3</v>
      </c>
      <c r="AI124" s="75">
        <f t="shared" si="65"/>
        <v>2.7686920850676811E-2</v>
      </c>
      <c r="AJ124" s="75">
        <f t="shared" si="66"/>
        <v>-0.2265026887373949</v>
      </c>
      <c r="AK124" s="75">
        <f t="shared" si="67"/>
        <v>-0.11627131103542333</v>
      </c>
      <c r="AL124" s="75">
        <f t="shared" si="68"/>
        <v>-3.0225756434128814</v>
      </c>
      <c r="AM124" s="75">
        <f t="shared" si="69"/>
        <v>-16.78447978178448</v>
      </c>
      <c r="AN124" s="75">
        <f t="shared" si="87"/>
        <v>-2.087817283970717</v>
      </c>
      <c r="AO124" s="75">
        <f t="shared" si="87"/>
        <v>-2.0848585008656126</v>
      </c>
      <c r="AP124" s="75">
        <f t="shared" si="87"/>
        <v>-2.0909702591423467</v>
      </c>
      <c r="AQ124" s="75">
        <f t="shared" si="87"/>
        <v>-2.0782719501900391</v>
      </c>
      <c r="AR124" s="75">
        <f t="shared" si="87"/>
        <v>-2.1043471816361659</v>
      </c>
      <c r="AS124" s="75">
        <f t="shared" si="87"/>
        <v>-2.0494092811500395</v>
      </c>
      <c r="AT124" s="75">
        <f t="shared" si="87"/>
        <v>-2.1597326266236134</v>
      </c>
      <c r="AU124" s="75">
        <f t="shared" si="70"/>
        <v>-1.2351395510629075</v>
      </c>
    </row>
    <row r="125" spans="1:47" s="75" customFormat="1" ht="12.95" customHeight="1" x14ac:dyDescent="0.2">
      <c r="A125" s="81" t="s">
        <v>225</v>
      </c>
      <c r="B125" s="82" t="s">
        <v>2031</v>
      </c>
      <c r="C125" s="83">
        <v>33531.74</v>
      </c>
      <c r="D125" s="83" t="s">
        <v>2110</v>
      </c>
      <c r="E125" s="75">
        <f t="shared" si="54"/>
        <v>-20532.071385786003</v>
      </c>
      <c r="F125" s="75">
        <f t="shared" si="55"/>
        <v>-20532</v>
      </c>
      <c r="G125" s="75">
        <f t="shared" si="56"/>
        <v>-3.0090680003922898E-2</v>
      </c>
      <c r="I125" s="75">
        <f t="shared" ref="I125:I132" si="88">G125</f>
        <v>-3.0090680003922898E-2</v>
      </c>
      <c r="O125" s="75">
        <f t="shared" ca="1" si="57"/>
        <v>-2.0448354963306232E-2</v>
      </c>
      <c r="P125" s="75">
        <f t="shared" si="58"/>
        <v>-2.1172976109953195E-2</v>
      </c>
      <c r="Q125" s="85">
        <f t="shared" si="71"/>
        <v>18513.239999999998</v>
      </c>
      <c r="S125" s="84">
        <v>0.1</v>
      </c>
      <c r="Z125" s="75">
        <f t="shared" si="59"/>
        <v>-20532</v>
      </c>
      <c r="AA125" s="75">
        <f t="shared" si="60"/>
        <v>-3.0257920562490048E-2</v>
      </c>
      <c r="AB125" s="75">
        <f t="shared" si="61"/>
        <v>-2.1005735551386046E-2</v>
      </c>
      <c r="AC125" s="75">
        <f t="shared" si="62"/>
        <v>-8.9177038939697029E-3</v>
      </c>
      <c r="AE125" s="75">
        <f t="shared" si="63"/>
        <v>2.7969404429852307E-9</v>
      </c>
      <c r="AF125" s="85">
        <f t="shared" si="72"/>
        <v>18513.239999999998</v>
      </c>
      <c r="AG125" s="84"/>
      <c r="AH125" s="75">
        <f t="shared" si="64"/>
        <v>-9.0849444525368511E-3</v>
      </c>
      <c r="AI125" s="75">
        <f t="shared" si="65"/>
        <v>2.7730383184411123E-2</v>
      </c>
      <c r="AJ125" s="75">
        <f t="shared" si="66"/>
        <v>-0.22686619181274492</v>
      </c>
      <c r="AK125" s="75">
        <f t="shared" si="67"/>
        <v>-0.11663418826399924</v>
      </c>
      <c r="AL125" s="75">
        <f t="shared" si="68"/>
        <v>-3.0222024248039565</v>
      </c>
      <c r="AM125" s="75">
        <f t="shared" si="69"/>
        <v>-16.731886559065298</v>
      </c>
      <c r="AN125" s="75">
        <f t="shared" si="87"/>
        <v>-2.0850870050030808</v>
      </c>
      <c r="AO125" s="75">
        <f t="shared" si="87"/>
        <v>-2.0823058541456585</v>
      </c>
      <c r="AP125" s="75">
        <f t="shared" si="87"/>
        <v>-2.0880783399109006</v>
      </c>
      <c r="AQ125" s="75">
        <f t="shared" si="87"/>
        <v>-2.0760301047398322</v>
      </c>
      <c r="AR125" s="75">
        <f t="shared" si="87"/>
        <v>-2.1008939932111828</v>
      </c>
      <c r="AS125" s="75">
        <f t="shared" si="87"/>
        <v>-2.0482917773231089</v>
      </c>
      <c r="AT125" s="75">
        <f t="shared" si="87"/>
        <v>-2.1544925516571709</v>
      </c>
      <c r="AU125" s="75">
        <f t="shared" si="70"/>
        <v>-1.2311829250872111</v>
      </c>
    </row>
    <row r="126" spans="1:47" s="75" customFormat="1" ht="12.95" customHeight="1" x14ac:dyDescent="0.2">
      <c r="A126" s="81" t="s">
        <v>225</v>
      </c>
      <c r="B126" s="82" t="s">
        <v>2033</v>
      </c>
      <c r="C126" s="83">
        <v>33531.951999999997</v>
      </c>
      <c r="D126" s="83" t="s">
        <v>2110</v>
      </c>
      <c r="E126" s="75">
        <f t="shared" si="54"/>
        <v>-20531.568446449575</v>
      </c>
      <c r="F126" s="75">
        <f t="shared" si="55"/>
        <v>-20531.5</v>
      </c>
      <c r="G126" s="75">
        <f t="shared" si="56"/>
        <v>-2.8851685005065519E-2</v>
      </c>
      <c r="I126" s="75">
        <f t="shared" si="88"/>
        <v>-2.8851685005065519E-2</v>
      </c>
      <c r="O126" s="75">
        <f t="shared" ca="1" si="57"/>
        <v>-2.0448008803506279E-2</v>
      </c>
      <c r="P126" s="75">
        <f t="shared" si="58"/>
        <v>-2.1172765250288786E-2</v>
      </c>
      <c r="Q126" s="85">
        <f t="shared" si="71"/>
        <v>18513.451999999997</v>
      </c>
      <c r="S126" s="84">
        <v>0.1</v>
      </c>
      <c r="Z126" s="75">
        <f t="shared" si="59"/>
        <v>-20531.5</v>
      </c>
      <c r="AA126" s="75">
        <f t="shared" si="60"/>
        <v>-3.0257715393132413E-2</v>
      </c>
      <c r="AB126" s="75">
        <f t="shared" si="61"/>
        <v>-1.9766734862221892E-2</v>
      </c>
      <c r="AC126" s="75">
        <f t="shared" si="62"/>
        <v>-7.6789197547767335E-3</v>
      </c>
      <c r="AE126" s="75">
        <f t="shared" si="63"/>
        <v>1.9769214521675398E-7</v>
      </c>
      <c r="AF126" s="85">
        <f t="shared" si="72"/>
        <v>18513.451999999997</v>
      </c>
      <c r="AG126" s="84"/>
      <c r="AH126" s="75">
        <f t="shared" si="64"/>
        <v>-9.0849501428436254E-3</v>
      </c>
      <c r="AI126" s="75">
        <f t="shared" si="65"/>
        <v>2.7730956600978907E-2</v>
      </c>
      <c r="AJ126" s="75">
        <f t="shared" si="66"/>
        <v>-0.22687097989000912</v>
      </c>
      <c r="AK126" s="75">
        <f t="shared" si="67"/>
        <v>-0.11663896819968257</v>
      </c>
      <c r="AL126" s="75">
        <f t="shared" si="68"/>
        <v>-3.0221975085368942</v>
      </c>
      <c r="AM126" s="75">
        <f t="shared" si="69"/>
        <v>-16.731195960036352</v>
      </c>
      <c r="AN126" s="75">
        <f t="shared" si="87"/>
        <v>-2.0850510686524464</v>
      </c>
      <c r="AO126" s="75">
        <f t="shared" si="87"/>
        <v>-2.0822722136069736</v>
      </c>
      <c r="AP126" s="75">
        <f t="shared" si="87"/>
        <v>-2.0880403000344794</v>
      </c>
      <c r="AQ126" s="75">
        <f t="shared" si="87"/>
        <v>-2.0760005215583841</v>
      </c>
      <c r="AR126" s="75">
        <f t="shared" si="87"/>
        <v>-2.1008485930986991</v>
      </c>
      <c r="AS126" s="75">
        <f t="shared" si="87"/>
        <v>-2.0482769759584984</v>
      </c>
      <c r="AT126" s="75">
        <f t="shared" si="87"/>
        <v>-2.1544235069127886</v>
      </c>
      <c r="AU126" s="75">
        <f t="shared" si="70"/>
        <v>-1.2311308642191097</v>
      </c>
    </row>
    <row r="127" spans="1:47" s="75" customFormat="1" ht="12.95" customHeight="1" x14ac:dyDescent="0.2">
      <c r="A127" s="81" t="s">
        <v>225</v>
      </c>
      <c r="B127" s="82" t="s">
        <v>2031</v>
      </c>
      <c r="C127" s="83">
        <v>33566.300999999999</v>
      </c>
      <c r="D127" s="83" t="s">
        <v>2110</v>
      </c>
      <c r="E127" s="75">
        <f t="shared" si="54"/>
        <v>-20450.080412171123</v>
      </c>
      <c r="F127" s="75">
        <f t="shared" si="55"/>
        <v>-20450</v>
      </c>
      <c r="G127" s="75">
        <f t="shared" si="56"/>
        <v>-3.3895499997015577E-2</v>
      </c>
      <c r="I127" s="75">
        <f t="shared" si="88"/>
        <v>-3.3895499997015577E-2</v>
      </c>
      <c r="O127" s="75">
        <f t="shared" ca="1" si="57"/>
        <v>-2.0391584756114189E-2</v>
      </c>
      <c r="P127" s="75">
        <f t="shared" si="58"/>
        <v>-2.1138338893260382E-2</v>
      </c>
      <c r="Q127" s="85">
        <f t="shared" si="71"/>
        <v>18547.800999999999</v>
      </c>
      <c r="S127" s="84">
        <v>0.1</v>
      </c>
      <c r="Z127" s="75">
        <f t="shared" si="59"/>
        <v>-20450</v>
      </c>
      <c r="AA127" s="75">
        <f t="shared" si="60"/>
        <v>-3.0224060178169067E-2</v>
      </c>
      <c r="AB127" s="75">
        <f t="shared" si="61"/>
        <v>-2.4809778712106892E-2</v>
      </c>
      <c r="AC127" s="75">
        <f t="shared" si="62"/>
        <v>-1.2757161103755195E-2</v>
      </c>
      <c r="AE127" s="75">
        <f t="shared" si="63"/>
        <v>1.3479470343411694E-6</v>
      </c>
      <c r="AF127" s="85">
        <f t="shared" si="72"/>
        <v>18547.800999999999</v>
      </c>
      <c r="AG127" s="84"/>
      <c r="AH127" s="75">
        <f t="shared" si="64"/>
        <v>-9.0857212849086832E-3</v>
      </c>
      <c r="AI127" s="75">
        <f t="shared" si="65"/>
        <v>2.7824965782865196E-2</v>
      </c>
      <c r="AJ127" s="75">
        <f t="shared" si="66"/>
        <v>-0.22765325552892576</v>
      </c>
      <c r="AK127" s="75">
        <f t="shared" si="67"/>
        <v>-0.11741994932568774</v>
      </c>
      <c r="AL127" s="75">
        <f t="shared" si="68"/>
        <v>-3.0213942135560825</v>
      </c>
      <c r="AM127" s="75">
        <f t="shared" si="69"/>
        <v>-16.619113153684015</v>
      </c>
      <c r="AN127" s="75">
        <f t="shared" si="87"/>
        <v>-2.0791892175212445</v>
      </c>
      <c r="AO127" s="75">
        <f t="shared" si="87"/>
        <v>-2.0767704671183829</v>
      </c>
      <c r="AP127" s="75">
        <f t="shared" si="87"/>
        <v>-2.0818436786605234</v>
      </c>
      <c r="AQ127" s="75">
        <f t="shared" si="87"/>
        <v>-2.0711488518371715</v>
      </c>
      <c r="AR127" s="75">
        <f t="shared" si="87"/>
        <v>-2.0934612669477346</v>
      </c>
      <c r="AS127" s="75">
        <f t="shared" si="87"/>
        <v>-2.0458298807334039</v>
      </c>
      <c r="AT127" s="75">
        <f t="shared" si="87"/>
        <v>-2.1431357995060227</v>
      </c>
      <c r="AU127" s="75">
        <f t="shared" si="70"/>
        <v>-1.2226449427186028</v>
      </c>
    </row>
    <row r="128" spans="1:47" s="75" customFormat="1" ht="12.95" customHeight="1" x14ac:dyDescent="0.2">
      <c r="A128" s="81" t="s">
        <v>225</v>
      </c>
      <c r="B128" s="82" t="s">
        <v>2031</v>
      </c>
      <c r="C128" s="83">
        <v>33566.305999999997</v>
      </c>
      <c r="D128" s="83" t="s">
        <v>2110</v>
      </c>
      <c r="E128" s="75">
        <f t="shared" si="54"/>
        <v>-20450.068550394324</v>
      </c>
      <c r="F128" s="75">
        <f t="shared" si="55"/>
        <v>-20450</v>
      </c>
      <c r="G128" s="75">
        <f t="shared" si="56"/>
        <v>-2.8895499999634922E-2</v>
      </c>
      <c r="I128" s="75">
        <f t="shared" si="88"/>
        <v>-2.8895499999634922E-2</v>
      </c>
      <c r="O128" s="75">
        <f t="shared" ca="1" si="57"/>
        <v>-2.0391584756114189E-2</v>
      </c>
      <c r="P128" s="75">
        <f t="shared" si="58"/>
        <v>-2.1138338893260382E-2</v>
      </c>
      <c r="Q128" s="85">
        <f t="shared" si="71"/>
        <v>18547.805999999997</v>
      </c>
      <c r="S128" s="84">
        <v>0.1</v>
      </c>
      <c r="Z128" s="75">
        <f t="shared" si="59"/>
        <v>-20450</v>
      </c>
      <c r="AA128" s="75">
        <f t="shared" si="60"/>
        <v>-3.0224060178169067E-2</v>
      </c>
      <c r="AB128" s="75">
        <f t="shared" si="61"/>
        <v>-1.9809778714726237E-2</v>
      </c>
      <c r="AC128" s="75">
        <f t="shared" si="62"/>
        <v>-7.7571611063745396E-3</v>
      </c>
      <c r="AE128" s="75">
        <f t="shared" si="63"/>
        <v>1.7650721479866802E-7</v>
      </c>
      <c r="AF128" s="85">
        <f t="shared" si="72"/>
        <v>18547.805999999997</v>
      </c>
      <c r="AG128" s="84"/>
      <c r="AH128" s="75">
        <f t="shared" si="64"/>
        <v>-9.0857212849086832E-3</v>
      </c>
      <c r="AI128" s="75">
        <f t="shared" si="65"/>
        <v>2.7824965782865196E-2</v>
      </c>
      <c r="AJ128" s="75">
        <f t="shared" si="66"/>
        <v>-0.22765325552892576</v>
      </c>
      <c r="AK128" s="75">
        <f t="shared" si="67"/>
        <v>-0.11741994932568774</v>
      </c>
      <c r="AL128" s="75">
        <f t="shared" si="68"/>
        <v>-3.0213942135560825</v>
      </c>
      <c r="AM128" s="75">
        <f t="shared" si="69"/>
        <v>-16.619113153684015</v>
      </c>
      <c r="AN128" s="75">
        <f t="shared" si="87"/>
        <v>-2.0791892175212445</v>
      </c>
      <c r="AO128" s="75">
        <f t="shared" si="87"/>
        <v>-2.0767704671183829</v>
      </c>
      <c r="AP128" s="75">
        <f t="shared" si="87"/>
        <v>-2.0818436786605234</v>
      </c>
      <c r="AQ128" s="75">
        <f t="shared" si="87"/>
        <v>-2.0711488518371715</v>
      </c>
      <c r="AR128" s="75">
        <f t="shared" si="87"/>
        <v>-2.0934612669477346</v>
      </c>
      <c r="AS128" s="75">
        <f t="shared" si="87"/>
        <v>-2.0458298807334039</v>
      </c>
      <c r="AT128" s="75">
        <f t="shared" si="87"/>
        <v>-2.1431357995060227</v>
      </c>
      <c r="AU128" s="75">
        <f t="shared" si="70"/>
        <v>-1.2226449427186028</v>
      </c>
    </row>
    <row r="129" spans="1:47" s="75" customFormat="1" ht="12.95" customHeight="1" x14ac:dyDescent="0.2">
      <c r="A129" s="81" t="s">
        <v>225</v>
      </c>
      <c r="B129" s="82" t="s">
        <v>2031</v>
      </c>
      <c r="C129" s="83">
        <v>33731.531999999999</v>
      </c>
      <c r="D129" s="83" t="s">
        <v>2110</v>
      </c>
      <c r="E129" s="75">
        <f t="shared" si="54"/>
        <v>-20058.093763597302</v>
      </c>
      <c r="F129" s="75">
        <f t="shared" si="55"/>
        <v>-20058</v>
      </c>
      <c r="G129" s="75">
        <f t="shared" si="56"/>
        <v>-3.9523420004115906E-2</v>
      </c>
      <c r="I129" s="75">
        <f t="shared" si="88"/>
        <v>-3.9523420004115906E-2</v>
      </c>
      <c r="O129" s="75">
        <f t="shared" ca="1" si="57"/>
        <v>-2.0120195472952226E-2</v>
      </c>
      <c r="P129" s="75">
        <f t="shared" si="58"/>
        <v>-2.0971192685853512E-2</v>
      </c>
      <c r="Q129" s="85">
        <f t="shared" si="71"/>
        <v>18713.031999999999</v>
      </c>
      <c r="S129" s="84">
        <v>0.1</v>
      </c>
      <c r="Z129" s="75">
        <f t="shared" si="59"/>
        <v>-20058</v>
      </c>
      <c r="AA129" s="75">
        <f t="shared" si="60"/>
        <v>-3.0056239872162476E-2</v>
      </c>
      <c r="AB129" s="75">
        <f t="shared" si="61"/>
        <v>-3.0438372817806942E-2</v>
      </c>
      <c r="AC129" s="75">
        <f t="shared" si="62"/>
        <v>-1.8552227318262393E-2</v>
      </c>
      <c r="AE129" s="75">
        <f t="shared" si="63"/>
        <v>8.9627499650853763E-6</v>
      </c>
      <c r="AF129" s="85">
        <f t="shared" si="72"/>
        <v>18713.031999999999</v>
      </c>
      <c r="AG129" s="84"/>
      <c r="AH129" s="75">
        <f t="shared" si="64"/>
        <v>-9.0850471863089637E-3</v>
      </c>
      <c r="AI129" s="75">
        <f t="shared" si="65"/>
        <v>2.8292919771285341E-2</v>
      </c>
      <c r="AJ129" s="75">
        <f t="shared" si="66"/>
        <v>-0.2314701677356043</v>
      </c>
      <c r="AK129" s="75">
        <f t="shared" si="67"/>
        <v>-0.12123156308536348</v>
      </c>
      <c r="AL129" s="75">
        <f t="shared" si="68"/>
        <v>-3.0174725674373697</v>
      </c>
      <c r="AM129" s="75">
        <f t="shared" si="69"/>
        <v>-16.092735428819786</v>
      </c>
      <c r="AN129" s="75">
        <f t="shared" si="87"/>
        <v>-2.0508566904871257</v>
      </c>
      <c r="AO129" s="75">
        <f t="shared" si="87"/>
        <v>-2.0498086112088685</v>
      </c>
      <c r="AP129" s="75">
        <f t="shared" si="87"/>
        <v>-2.052125622370101</v>
      </c>
      <c r="AQ129" s="75">
        <f t="shared" si="87"/>
        <v>-2.0469894462300182</v>
      </c>
      <c r="AR129" s="75">
        <f t="shared" si="87"/>
        <v>-2.058307634924438</v>
      </c>
      <c r="AS129" s="75">
        <f t="shared" si="87"/>
        <v>-2.0330280473453306</v>
      </c>
      <c r="AT129" s="75">
        <f t="shared" si="87"/>
        <v>-2.0879215901748598</v>
      </c>
      <c r="AU129" s="75">
        <f t="shared" si="70"/>
        <v>-1.1818292221272071</v>
      </c>
    </row>
    <row r="130" spans="1:47" s="75" customFormat="1" ht="12.95" customHeight="1" x14ac:dyDescent="0.2">
      <c r="A130" s="81" t="s">
        <v>225</v>
      </c>
      <c r="B130" s="82" t="s">
        <v>2031</v>
      </c>
      <c r="C130" s="83">
        <v>33731.538</v>
      </c>
      <c r="D130" s="83" t="s">
        <v>2110</v>
      </c>
      <c r="E130" s="75">
        <f t="shared" si="54"/>
        <v>-20058.079529465136</v>
      </c>
      <c r="F130" s="75">
        <f t="shared" si="55"/>
        <v>-20058</v>
      </c>
      <c r="G130" s="75">
        <f t="shared" si="56"/>
        <v>-3.3523420002893545E-2</v>
      </c>
      <c r="I130" s="75">
        <f t="shared" si="88"/>
        <v>-3.3523420002893545E-2</v>
      </c>
      <c r="O130" s="75">
        <f t="shared" ca="1" si="57"/>
        <v>-2.0120195472952226E-2</v>
      </c>
      <c r="P130" s="75">
        <f t="shared" si="58"/>
        <v>-2.0971192685853512E-2</v>
      </c>
      <c r="Q130" s="85">
        <f t="shared" si="71"/>
        <v>18713.038</v>
      </c>
      <c r="S130" s="84">
        <v>0.1</v>
      </c>
      <c r="Z130" s="75">
        <f t="shared" si="59"/>
        <v>-20058</v>
      </c>
      <c r="AA130" s="75">
        <f t="shared" si="60"/>
        <v>-3.0056239872162476E-2</v>
      </c>
      <c r="AB130" s="75">
        <f t="shared" si="61"/>
        <v>-2.4438372816584581E-2</v>
      </c>
      <c r="AC130" s="75">
        <f t="shared" si="62"/>
        <v>-1.2552227317040032E-2</v>
      </c>
      <c r="AE130" s="75">
        <f t="shared" si="63"/>
        <v>1.2021338058936312E-6</v>
      </c>
      <c r="AF130" s="85">
        <f t="shared" si="72"/>
        <v>18713.038</v>
      </c>
      <c r="AG130" s="84"/>
      <c r="AH130" s="75">
        <f t="shared" si="64"/>
        <v>-9.0850471863089637E-3</v>
      </c>
      <c r="AI130" s="75">
        <f t="shared" si="65"/>
        <v>2.8292919771285341E-2</v>
      </c>
      <c r="AJ130" s="75">
        <f t="shared" si="66"/>
        <v>-0.2314701677356043</v>
      </c>
      <c r="AK130" s="75">
        <f t="shared" si="67"/>
        <v>-0.12123156308536348</v>
      </c>
      <c r="AL130" s="75">
        <f t="shared" si="68"/>
        <v>-3.0174725674373697</v>
      </c>
      <c r="AM130" s="75">
        <f t="shared" si="69"/>
        <v>-16.092735428819786</v>
      </c>
      <c r="AN130" s="75">
        <f t="shared" si="87"/>
        <v>-2.0508566904871257</v>
      </c>
      <c r="AO130" s="75">
        <f t="shared" si="87"/>
        <v>-2.0498086112088685</v>
      </c>
      <c r="AP130" s="75">
        <f t="shared" si="87"/>
        <v>-2.052125622370101</v>
      </c>
      <c r="AQ130" s="75">
        <f t="shared" si="87"/>
        <v>-2.0469894462300182</v>
      </c>
      <c r="AR130" s="75">
        <f t="shared" si="87"/>
        <v>-2.058307634924438</v>
      </c>
      <c r="AS130" s="75">
        <f t="shared" si="87"/>
        <v>-2.0330280473453306</v>
      </c>
      <c r="AT130" s="75">
        <f t="shared" si="87"/>
        <v>-2.0879215901748598</v>
      </c>
      <c r="AU130" s="75">
        <f t="shared" si="70"/>
        <v>-1.1818292221272071</v>
      </c>
    </row>
    <row r="131" spans="1:47" s="75" customFormat="1" ht="12.95" customHeight="1" x14ac:dyDescent="0.2">
      <c r="A131" s="81" t="s">
        <v>225</v>
      </c>
      <c r="B131" s="82" t="s">
        <v>2031</v>
      </c>
      <c r="C131" s="83">
        <v>33731.54</v>
      </c>
      <c r="D131" s="83" t="s">
        <v>2110</v>
      </c>
      <c r="E131" s="75">
        <f t="shared" si="54"/>
        <v>-20058.074784754415</v>
      </c>
      <c r="F131" s="75">
        <f t="shared" si="55"/>
        <v>-20058</v>
      </c>
      <c r="G131" s="75">
        <f t="shared" si="56"/>
        <v>-3.1523420002486091E-2</v>
      </c>
      <c r="I131" s="75">
        <f t="shared" si="88"/>
        <v>-3.1523420002486091E-2</v>
      </c>
      <c r="O131" s="75">
        <f t="shared" ca="1" si="57"/>
        <v>-2.0120195472952226E-2</v>
      </c>
      <c r="P131" s="75">
        <f t="shared" si="58"/>
        <v>-2.0971192685853512E-2</v>
      </c>
      <c r="Q131" s="85">
        <f t="shared" si="71"/>
        <v>18713.04</v>
      </c>
      <c r="S131" s="84">
        <v>0.1</v>
      </c>
      <c r="Z131" s="75">
        <f t="shared" si="59"/>
        <v>-20058</v>
      </c>
      <c r="AA131" s="75">
        <f t="shared" si="60"/>
        <v>-3.0056239872162476E-2</v>
      </c>
      <c r="AB131" s="75">
        <f t="shared" si="61"/>
        <v>-2.2438372816177127E-2</v>
      </c>
      <c r="AC131" s="75">
        <f t="shared" si="62"/>
        <v>-1.0552227316632579E-2</v>
      </c>
      <c r="AE131" s="75">
        <f t="shared" si="63"/>
        <v>2.1526175348164198E-7</v>
      </c>
      <c r="AF131" s="85">
        <f t="shared" si="72"/>
        <v>18713.04</v>
      </c>
      <c r="AG131" s="84"/>
      <c r="AH131" s="75">
        <f t="shared" si="64"/>
        <v>-9.0850471863089637E-3</v>
      </c>
      <c r="AI131" s="75">
        <f t="shared" si="65"/>
        <v>2.8292919771285341E-2</v>
      </c>
      <c r="AJ131" s="75">
        <f t="shared" si="66"/>
        <v>-0.2314701677356043</v>
      </c>
      <c r="AK131" s="75">
        <f t="shared" si="67"/>
        <v>-0.12123156308536348</v>
      </c>
      <c r="AL131" s="75">
        <f t="shared" si="68"/>
        <v>-3.0174725674373697</v>
      </c>
      <c r="AM131" s="75">
        <f t="shared" si="69"/>
        <v>-16.092735428819786</v>
      </c>
      <c r="AN131" s="75">
        <f t="shared" ref="AN131:AT140" si="89">$AU131+$AB$7*SIN(AO131)</f>
        <v>-2.0508566904871257</v>
      </c>
      <c r="AO131" s="75">
        <f t="shared" si="89"/>
        <v>-2.0498086112088685</v>
      </c>
      <c r="AP131" s="75">
        <f t="shared" si="89"/>
        <v>-2.052125622370101</v>
      </c>
      <c r="AQ131" s="75">
        <f t="shared" si="89"/>
        <v>-2.0469894462300182</v>
      </c>
      <c r="AR131" s="75">
        <f t="shared" si="89"/>
        <v>-2.058307634924438</v>
      </c>
      <c r="AS131" s="75">
        <f t="shared" si="89"/>
        <v>-2.0330280473453306</v>
      </c>
      <c r="AT131" s="75">
        <f t="shared" si="89"/>
        <v>-2.0879215901748598</v>
      </c>
      <c r="AU131" s="75">
        <f t="shared" si="70"/>
        <v>-1.1818292221272071</v>
      </c>
    </row>
    <row r="132" spans="1:47" s="75" customFormat="1" ht="12.95" customHeight="1" x14ac:dyDescent="0.2">
      <c r="A132" s="86" t="s">
        <v>2030</v>
      </c>
      <c r="B132" s="87" t="s">
        <v>2031</v>
      </c>
      <c r="C132" s="88">
        <v>33731.540500000003</v>
      </c>
      <c r="D132" s="88" t="s">
        <v>2032</v>
      </c>
      <c r="E132" s="75">
        <f t="shared" si="54"/>
        <v>-20058.073598576731</v>
      </c>
      <c r="F132" s="75">
        <f t="shared" si="55"/>
        <v>-20058</v>
      </c>
      <c r="G132" s="75">
        <f t="shared" si="56"/>
        <v>-3.1023420000565238E-2</v>
      </c>
      <c r="I132" s="75">
        <f t="shared" si="88"/>
        <v>-3.1023420000565238E-2</v>
      </c>
      <c r="O132" s="75">
        <f t="shared" ca="1" si="57"/>
        <v>-2.0120195472952226E-2</v>
      </c>
      <c r="P132" s="75">
        <f t="shared" si="58"/>
        <v>-2.0971192685853512E-2</v>
      </c>
      <c r="Q132" s="85">
        <f t="shared" si="71"/>
        <v>18713.040500000003</v>
      </c>
      <c r="S132" s="84">
        <v>0.1</v>
      </c>
      <c r="Z132" s="75">
        <f t="shared" si="59"/>
        <v>-20058</v>
      </c>
      <c r="AA132" s="75">
        <f t="shared" si="60"/>
        <v>-3.0056239872162476E-2</v>
      </c>
      <c r="AB132" s="75">
        <f t="shared" si="61"/>
        <v>-2.1938372814256275E-2</v>
      </c>
      <c r="AC132" s="75">
        <f t="shared" si="62"/>
        <v>-1.0052227314711726E-2</v>
      </c>
      <c r="AE132" s="75">
        <f t="shared" si="63"/>
        <v>9.3543740077718347E-8</v>
      </c>
      <c r="AF132" s="85">
        <f t="shared" si="72"/>
        <v>18713.040500000003</v>
      </c>
      <c r="AG132" s="84"/>
      <c r="AH132" s="75">
        <f t="shared" si="64"/>
        <v>-9.0850471863089637E-3</v>
      </c>
      <c r="AI132" s="75">
        <f t="shared" si="65"/>
        <v>2.8292919771285341E-2</v>
      </c>
      <c r="AJ132" s="75">
        <f t="shared" si="66"/>
        <v>-0.2314701677356043</v>
      </c>
      <c r="AK132" s="75">
        <f t="shared" si="67"/>
        <v>-0.12123156308536348</v>
      </c>
      <c r="AL132" s="75">
        <f t="shared" si="68"/>
        <v>-3.0174725674373697</v>
      </c>
      <c r="AM132" s="75">
        <f t="shared" si="69"/>
        <v>-16.092735428819786</v>
      </c>
      <c r="AN132" s="75">
        <f t="shared" si="89"/>
        <v>-2.0508566904871257</v>
      </c>
      <c r="AO132" s="75">
        <f t="shared" si="89"/>
        <v>-2.0498086112088685</v>
      </c>
      <c r="AP132" s="75">
        <f t="shared" si="89"/>
        <v>-2.052125622370101</v>
      </c>
      <c r="AQ132" s="75">
        <f t="shared" si="89"/>
        <v>-2.0469894462300182</v>
      </c>
      <c r="AR132" s="75">
        <f t="shared" si="89"/>
        <v>-2.058307634924438</v>
      </c>
      <c r="AS132" s="75">
        <f t="shared" si="89"/>
        <v>-2.0330280473453306</v>
      </c>
      <c r="AT132" s="75">
        <f t="shared" si="89"/>
        <v>-2.0879215901748598</v>
      </c>
      <c r="AU132" s="75">
        <f t="shared" si="70"/>
        <v>-1.1818292221272071</v>
      </c>
    </row>
    <row r="133" spans="1:47" s="75" customFormat="1" ht="12.95" customHeight="1" x14ac:dyDescent="0.2">
      <c r="A133" s="86" t="s">
        <v>2036</v>
      </c>
      <c r="B133" s="87" t="s">
        <v>2031</v>
      </c>
      <c r="C133" s="88">
        <v>33750.512999999999</v>
      </c>
      <c r="D133" s="88" t="s">
        <v>2035</v>
      </c>
      <c r="E133" s="75">
        <f t="shared" si="54"/>
        <v>-20013.064086499304</v>
      </c>
      <c r="F133" s="75">
        <f t="shared" si="55"/>
        <v>-20013</v>
      </c>
      <c r="G133" s="75">
        <f t="shared" si="56"/>
        <v>-2.7013869999791496E-2</v>
      </c>
      <c r="J133" s="75">
        <f>G133</f>
        <v>-2.7013869999791496E-2</v>
      </c>
      <c r="O133" s="75">
        <f t="shared" ca="1" si="57"/>
        <v>-2.0089041090956591E-2</v>
      </c>
      <c r="P133" s="75">
        <f t="shared" si="58"/>
        <v>-2.095183951931567E-2</v>
      </c>
      <c r="Q133" s="85">
        <f t="shared" si="71"/>
        <v>18732.012999999999</v>
      </c>
      <c r="S133" s="84">
        <v>1</v>
      </c>
      <c r="Z133" s="75">
        <f t="shared" si="59"/>
        <v>-20013</v>
      </c>
      <c r="AA133" s="75">
        <f t="shared" si="60"/>
        <v>-3.0036339535511103E-2</v>
      </c>
      <c r="AB133" s="75">
        <f t="shared" si="61"/>
        <v>-1.7929369983596059E-2</v>
      </c>
      <c r="AC133" s="75">
        <f t="shared" si="62"/>
        <v>-6.0620304804758253E-3</v>
      </c>
      <c r="AE133" s="75">
        <f t="shared" si="63"/>
        <v>9.1353220943530996E-6</v>
      </c>
      <c r="AF133" s="85">
        <f t="shared" si="72"/>
        <v>18732.012999999999</v>
      </c>
      <c r="AG133" s="84"/>
      <c r="AH133" s="75">
        <f t="shared" si="64"/>
        <v>-9.0845000161954344E-3</v>
      </c>
      <c r="AI133" s="75">
        <f t="shared" si="65"/>
        <v>2.8348399353593789E-2</v>
      </c>
      <c r="AJ133" s="75">
        <f t="shared" si="66"/>
        <v>-0.2319145347987526</v>
      </c>
      <c r="AK133" s="75">
        <f t="shared" si="67"/>
        <v>-0.12167542322100552</v>
      </c>
      <c r="AL133" s="75">
        <f t="shared" si="68"/>
        <v>-3.017015770519444</v>
      </c>
      <c r="AM133" s="75">
        <f t="shared" si="69"/>
        <v>-16.033574727981105</v>
      </c>
      <c r="AN133" s="75">
        <f t="shared" si="89"/>
        <v>-2.0475872076200674</v>
      </c>
      <c r="AO133" s="75">
        <f t="shared" si="89"/>
        <v>-2.0466617213456684</v>
      </c>
      <c r="AP133" s="75">
        <f t="shared" si="89"/>
        <v>-2.0487206749390992</v>
      </c>
      <c r="AQ133" s="75">
        <f t="shared" si="89"/>
        <v>-2.0441288044157502</v>
      </c>
      <c r="AR133" s="75">
        <f t="shared" si="89"/>
        <v>-2.0543143439931497</v>
      </c>
      <c r="AS133" s="75">
        <f t="shared" si="89"/>
        <v>-2.031440436983567</v>
      </c>
      <c r="AT133" s="75">
        <f t="shared" si="89"/>
        <v>-2.0814861725195994</v>
      </c>
      <c r="AU133" s="75">
        <f t="shared" si="70"/>
        <v>-1.1771437439980927</v>
      </c>
    </row>
    <row r="134" spans="1:47" s="75" customFormat="1" ht="12.95" customHeight="1" x14ac:dyDescent="0.2">
      <c r="A134" s="81" t="s">
        <v>225</v>
      </c>
      <c r="B134" s="82" t="s">
        <v>2033</v>
      </c>
      <c r="C134" s="83">
        <v>33819.421999999999</v>
      </c>
      <c r="D134" s="83" t="s">
        <v>2110</v>
      </c>
      <c r="E134" s="75">
        <f t="shared" si="54"/>
        <v>-19849.587450961339</v>
      </c>
      <c r="F134" s="75">
        <f t="shared" si="55"/>
        <v>-19849.5</v>
      </c>
      <c r="G134" s="75">
        <f t="shared" si="56"/>
        <v>-3.6862504995951895E-2</v>
      </c>
      <c r="I134" s="75">
        <f t="shared" ref="I134:I147" si="90">G134</f>
        <v>-3.6862504995951895E-2</v>
      </c>
      <c r="O134" s="75">
        <f t="shared" ca="1" si="57"/>
        <v>-1.9975846836372459E-2</v>
      </c>
      <c r="P134" s="75">
        <f t="shared" si="58"/>
        <v>-2.0881236178136392E-2</v>
      </c>
      <c r="Q134" s="85">
        <f t="shared" si="71"/>
        <v>18800.921999999999</v>
      </c>
      <c r="S134" s="84">
        <v>0.1</v>
      </c>
      <c r="Z134" s="75">
        <f t="shared" si="59"/>
        <v>-19849.5</v>
      </c>
      <c r="AA134" s="75">
        <f t="shared" si="60"/>
        <v>-2.9962920861259207E-2</v>
      </c>
      <c r="AB134" s="75">
        <f t="shared" si="61"/>
        <v>-2.778082031282908E-2</v>
      </c>
      <c r="AC134" s="75">
        <f t="shared" si="62"/>
        <v>-1.5981268817815503E-2</v>
      </c>
      <c r="AE134" s="75">
        <f t="shared" si="63"/>
        <v>4.7604261231703046E-6</v>
      </c>
      <c r="AF134" s="85">
        <f t="shared" si="72"/>
        <v>18800.921999999999</v>
      </c>
      <c r="AG134" s="84"/>
      <c r="AH134" s="75">
        <f t="shared" si="64"/>
        <v>-9.0816846831228166E-3</v>
      </c>
      <c r="AI134" s="75">
        <f t="shared" si="65"/>
        <v>2.8553212835736641E-2</v>
      </c>
      <c r="AJ134" s="75">
        <f t="shared" si="66"/>
        <v>-0.2335407359572666</v>
      </c>
      <c r="AK134" s="75">
        <f t="shared" si="67"/>
        <v>-0.12329996497552016</v>
      </c>
      <c r="AL134" s="75">
        <f t="shared" si="68"/>
        <v>-3.0153436561415083</v>
      </c>
      <c r="AM134" s="75">
        <f t="shared" si="69"/>
        <v>-15.820662866188659</v>
      </c>
      <c r="AN134" s="75">
        <f t="shared" si="89"/>
        <v>-2.0356738109344672</v>
      </c>
      <c r="AO134" s="75">
        <f t="shared" si="89"/>
        <v>-2.0351405047772655</v>
      </c>
      <c r="AP134" s="75">
        <f t="shared" si="89"/>
        <v>-2.0363551280963934</v>
      </c>
      <c r="AQ134" s="75">
        <f t="shared" si="89"/>
        <v>-2.0335844825252876</v>
      </c>
      <c r="AR134" s="75">
        <f t="shared" si="89"/>
        <v>-2.0398823631654257</v>
      </c>
      <c r="AS134" s="75">
        <f t="shared" si="89"/>
        <v>-2.0254498648721215</v>
      </c>
      <c r="AT134" s="75">
        <f t="shared" si="89"/>
        <v>-2.0579373309949318</v>
      </c>
      <c r="AU134" s="75">
        <f t="shared" si="70"/>
        <v>-1.1601198401289776</v>
      </c>
    </row>
    <row r="135" spans="1:47" s="75" customFormat="1" ht="12.95" customHeight="1" x14ac:dyDescent="0.2">
      <c r="A135" s="81" t="s">
        <v>260</v>
      </c>
      <c r="B135" s="82" t="s">
        <v>2033</v>
      </c>
      <c r="C135" s="83">
        <v>33819.425999999999</v>
      </c>
      <c r="D135" s="83" t="s">
        <v>2110</v>
      </c>
      <c r="E135" s="75">
        <f t="shared" si="54"/>
        <v>-19849.577961539897</v>
      </c>
      <c r="F135" s="75">
        <f t="shared" si="55"/>
        <v>-19849.5</v>
      </c>
      <c r="G135" s="75">
        <f t="shared" si="56"/>
        <v>-3.2862504995136987E-2</v>
      </c>
      <c r="I135" s="75">
        <f t="shared" si="90"/>
        <v>-3.2862504995136987E-2</v>
      </c>
      <c r="O135" s="75">
        <f t="shared" ca="1" si="57"/>
        <v>-1.9975846836372459E-2</v>
      </c>
      <c r="P135" s="75">
        <f t="shared" si="58"/>
        <v>-2.0881236178136392E-2</v>
      </c>
      <c r="Q135" s="85">
        <f t="shared" si="71"/>
        <v>18800.925999999999</v>
      </c>
      <c r="S135" s="84">
        <v>0.1</v>
      </c>
      <c r="Z135" s="75">
        <f t="shared" si="59"/>
        <v>-19849.5</v>
      </c>
      <c r="AA135" s="75">
        <f t="shared" si="60"/>
        <v>-2.9962920861259207E-2</v>
      </c>
      <c r="AB135" s="75">
        <f t="shared" si="61"/>
        <v>-2.3780820312014173E-2</v>
      </c>
      <c r="AC135" s="75">
        <f t="shared" si="62"/>
        <v>-1.1981268817000595E-2</v>
      </c>
      <c r="AE135" s="75">
        <f t="shared" si="63"/>
        <v>8.4075881494357602E-7</v>
      </c>
      <c r="AF135" s="85">
        <f t="shared" si="72"/>
        <v>18800.925999999999</v>
      </c>
      <c r="AG135" s="84"/>
      <c r="AH135" s="75">
        <f t="shared" si="64"/>
        <v>-9.0816846831228166E-3</v>
      </c>
      <c r="AI135" s="75">
        <f t="shared" si="65"/>
        <v>2.8553212835736641E-2</v>
      </c>
      <c r="AJ135" s="75">
        <f t="shared" si="66"/>
        <v>-0.2335407359572666</v>
      </c>
      <c r="AK135" s="75">
        <f t="shared" si="67"/>
        <v>-0.12329996497552016</v>
      </c>
      <c r="AL135" s="75">
        <f t="shared" si="68"/>
        <v>-3.0153436561415083</v>
      </c>
      <c r="AM135" s="75">
        <f t="shared" si="69"/>
        <v>-15.820662866188659</v>
      </c>
      <c r="AN135" s="75">
        <f t="shared" si="89"/>
        <v>-2.0356738109344672</v>
      </c>
      <c r="AO135" s="75">
        <f t="shared" si="89"/>
        <v>-2.0351405047772655</v>
      </c>
      <c r="AP135" s="75">
        <f t="shared" si="89"/>
        <v>-2.0363551280963934</v>
      </c>
      <c r="AQ135" s="75">
        <f t="shared" si="89"/>
        <v>-2.0335844825252876</v>
      </c>
      <c r="AR135" s="75">
        <f t="shared" si="89"/>
        <v>-2.0398823631654257</v>
      </c>
      <c r="AS135" s="75">
        <f t="shared" si="89"/>
        <v>-2.0254498648721215</v>
      </c>
      <c r="AT135" s="75">
        <f t="shared" si="89"/>
        <v>-2.0579373309949318</v>
      </c>
      <c r="AU135" s="75">
        <f t="shared" si="70"/>
        <v>-1.1601198401289776</v>
      </c>
    </row>
    <row r="136" spans="1:47" s="75" customFormat="1" ht="12.95" customHeight="1" x14ac:dyDescent="0.2">
      <c r="A136" s="81" t="s">
        <v>225</v>
      </c>
      <c r="B136" s="82" t="s">
        <v>2033</v>
      </c>
      <c r="C136" s="83">
        <v>33835.446000000004</v>
      </c>
      <c r="D136" s="83" t="s">
        <v>2110</v>
      </c>
      <c r="E136" s="75">
        <f t="shared" si="54"/>
        <v>-19811.572828664383</v>
      </c>
      <c r="F136" s="75">
        <f t="shared" si="55"/>
        <v>-19811.5</v>
      </c>
      <c r="G136" s="75">
        <f t="shared" si="56"/>
        <v>-3.0698884998855647E-2</v>
      </c>
      <c r="I136" s="75">
        <f t="shared" si="90"/>
        <v>-3.0698884998855647E-2</v>
      </c>
      <c r="O136" s="75">
        <f t="shared" ca="1" si="57"/>
        <v>-1.9949538691576146E-2</v>
      </c>
      <c r="P136" s="75">
        <f t="shared" si="58"/>
        <v>-2.0864762411795541E-2</v>
      </c>
      <c r="Q136" s="85">
        <f t="shared" si="71"/>
        <v>18816.946000000004</v>
      </c>
      <c r="S136" s="84">
        <v>0.1</v>
      </c>
      <c r="Z136" s="75">
        <f t="shared" si="59"/>
        <v>-19811.5</v>
      </c>
      <c r="AA136" s="75">
        <f t="shared" si="60"/>
        <v>-2.994560558412562E-2</v>
      </c>
      <c r="AB136" s="75">
        <f t="shared" si="61"/>
        <v>-2.1618041826525568E-2</v>
      </c>
      <c r="AC136" s="75">
        <f t="shared" si="62"/>
        <v>-9.8341225870601061E-3</v>
      </c>
      <c r="AE136" s="75">
        <f t="shared" si="63"/>
        <v>5.6742987665601223E-8</v>
      </c>
      <c r="AF136" s="85">
        <f t="shared" si="72"/>
        <v>18816.946000000004</v>
      </c>
      <c r="AG136" s="84"/>
      <c r="AH136" s="75">
        <f t="shared" si="64"/>
        <v>-9.0808431723300789E-3</v>
      </c>
      <c r="AI136" s="75">
        <f t="shared" si="65"/>
        <v>2.8601559979646529E-2</v>
      </c>
      <c r="AJ136" s="75">
        <f t="shared" si="66"/>
        <v>-0.23392139788945016</v>
      </c>
      <c r="AK136" s="75">
        <f t="shared" si="67"/>
        <v>-0.12368028291024416</v>
      </c>
      <c r="AL136" s="75">
        <f t="shared" si="68"/>
        <v>-3.0149521499890422</v>
      </c>
      <c r="AM136" s="75">
        <f t="shared" si="69"/>
        <v>-15.77162328745851</v>
      </c>
      <c r="AN136" s="75">
        <f t="shared" si="89"/>
        <v>-2.0328968150080047</v>
      </c>
      <c r="AO136" s="75">
        <f t="shared" si="89"/>
        <v>-2.0324433340426085</v>
      </c>
      <c r="AP136" s="75">
        <f t="shared" si="89"/>
        <v>-2.0334819232376908</v>
      </c>
      <c r="AQ136" s="75">
        <f t="shared" si="89"/>
        <v>-2.0311000718975398</v>
      </c>
      <c r="AR136" s="75">
        <f t="shared" si="89"/>
        <v>-2.0365457342957578</v>
      </c>
      <c r="AS136" s="75">
        <f t="shared" si="89"/>
        <v>-2.0240059937067816</v>
      </c>
      <c r="AT136" s="75">
        <f t="shared" si="89"/>
        <v>-2.0524268709477211</v>
      </c>
      <c r="AU136" s="75">
        <f t="shared" si="70"/>
        <v>-1.1561632141532809</v>
      </c>
    </row>
    <row r="137" spans="1:47" s="75" customFormat="1" ht="12.95" customHeight="1" x14ac:dyDescent="0.2">
      <c r="A137" s="86" t="s">
        <v>2030</v>
      </c>
      <c r="B137" s="87" t="s">
        <v>2033</v>
      </c>
      <c r="C137" s="88">
        <v>33835.447</v>
      </c>
      <c r="D137" s="88" t="s">
        <v>2032</v>
      </c>
      <c r="E137" s="75">
        <f t="shared" si="54"/>
        <v>-19811.570456309029</v>
      </c>
      <c r="F137" s="75">
        <f t="shared" si="55"/>
        <v>-19811.5</v>
      </c>
      <c r="G137" s="75">
        <f t="shared" si="56"/>
        <v>-2.9698885002289899E-2</v>
      </c>
      <c r="I137" s="75">
        <f t="shared" si="90"/>
        <v>-2.9698885002289899E-2</v>
      </c>
      <c r="O137" s="75">
        <f t="shared" ca="1" si="57"/>
        <v>-1.9949538691576146E-2</v>
      </c>
      <c r="P137" s="75">
        <f t="shared" si="58"/>
        <v>-2.0864762411795541E-2</v>
      </c>
      <c r="Q137" s="85">
        <f t="shared" si="71"/>
        <v>18816.947</v>
      </c>
      <c r="S137" s="84">
        <v>0.1</v>
      </c>
      <c r="Z137" s="75">
        <f t="shared" si="59"/>
        <v>-19811.5</v>
      </c>
      <c r="AA137" s="75">
        <f t="shared" si="60"/>
        <v>-2.994560558412562E-2</v>
      </c>
      <c r="AB137" s="75">
        <f t="shared" si="61"/>
        <v>-2.061804182995982E-2</v>
      </c>
      <c r="AC137" s="75">
        <f t="shared" si="62"/>
        <v>-8.8341225904943581E-3</v>
      </c>
      <c r="AE137" s="75">
        <f t="shared" si="63"/>
        <v>6.087104550135663E-9</v>
      </c>
      <c r="AF137" s="85">
        <f t="shared" si="72"/>
        <v>18816.947</v>
      </c>
      <c r="AG137" s="84"/>
      <c r="AH137" s="75">
        <f t="shared" si="64"/>
        <v>-9.0808431723300789E-3</v>
      </c>
      <c r="AI137" s="75">
        <f t="shared" si="65"/>
        <v>2.8601559979646529E-2</v>
      </c>
      <c r="AJ137" s="75">
        <f t="shared" si="66"/>
        <v>-0.23392139788945016</v>
      </c>
      <c r="AK137" s="75">
        <f t="shared" si="67"/>
        <v>-0.12368028291024416</v>
      </c>
      <c r="AL137" s="75">
        <f t="shared" si="68"/>
        <v>-3.0149521499890422</v>
      </c>
      <c r="AM137" s="75">
        <f t="shared" si="69"/>
        <v>-15.77162328745851</v>
      </c>
      <c r="AN137" s="75">
        <f t="shared" si="89"/>
        <v>-2.0328968150080047</v>
      </c>
      <c r="AO137" s="75">
        <f t="shared" si="89"/>
        <v>-2.0324433340426085</v>
      </c>
      <c r="AP137" s="75">
        <f t="shared" si="89"/>
        <v>-2.0334819232376908</v>
      </c>
      <c r="AQ137" s="75">
        <f t="shared" si="89"/>
        <v>-2.0311000718975398</v>
      </c>
      <c r="AR137" s="75">
        <f t="shared" si="89"/>
        <v>-2.0365457342957578</v>
      </c>
      <c r="AS137" s="75">
        <f t="shared" si="89"/>
        <v>-2.0240059937067816</v>
      </c>
      <c r="AT137" s="75">
        <f t="shared" si="89"/>
        <v>-2.0524268709477211</v>
      </c>
      <c r="AU137" s="75">
        <f t="shared" si="70"/>
        <v>-1.1561632141532809</v>
      </c>
    </row>
    <row r="138" spans="1:47" s="75" customFormat="1" ht="12.95" customHeight="1" x14ac:dyDescent="0.2">
      <c r="A138" s="81" t="s">
        <v>260</v>
      </c>
      <c r="B138" s="82" t="s">
        <v>2031</v>
      </c>
      <c r="C138" s="83">
        <v>33855.474999999999</v>
      </c>
      <c r="D138" s="83" t="s">
        <v>2110</v>
      </c>
      <c r="E138" s="75">
        <f t="shared" si="54"/>
        <v>-19764.056923148568</v>
      </c>
      <c r="F138" s="75">
        <f t="shared" si="55"/>
        <v>-19764</v>
      </c>
      <c r="G138" s="75">
        <f t="shared" si="56"/>
        <v>-2.3994360002689064E-2</v>
      </c>
      <c r="I138" s="75">
        <f t="shared" si="90"/>
        <v>-2.3994360002689064E-2</v>
      </c>
      <c r="O138" s="75">
        <f t="shared" ca="1" si="57"/>
        <v>-1.9916653510580758E-2</v>
      </c>
      <c r="P138" s="75">
        <f t="shared" si="58"/>
        <v>-2.0844136031924018E-2</v>
      </c>
      <c r="Q138" s="85">
        <f t="shared" si="71"/>
        <v>18836.974999999999</v>
      </c>
      <c r="S138" s="84">
        <v>0.1</v>
      </c>
      <c r="Z138" s="75">
        <f t="shared" si="59"/>
        <v>-19764</v>
      </c>
      <c r="AA138" s="75">
        <f t="shared" si="60"/>
        <v>-2.9923827260717038E-2</v>
      </c>
      <c r="AB138" s="75">
        <f t="shared" si="61"/>
        <v>-1.4914668773896043E-2</v>
      </c>
      <c r="AC138" s="75">
        <f t="shared" si="62"/>
        <v>-3.1502239707650453E-3</v>
      </c>
      <c r="AE138" s="75">
        <f t="shared" si="63"/>
        <v>3.5158581964025791E-6</v>
      </c>
      <c r="AF138" s="85">
        <f t="shared" si="72"/>
        <v>18836.974999999999</v>
      </c>
      <c r="AG138" s="84"/>
      <c r="AH138" s="75">
        <f t="shared" si="64"/>
        <v>-9.0796912287930201E-3</v>
      </c>
      <c r="AI138" s="75">
        <f t="shared" si="65"/>
        <v>2.866239904634782E-2</v>
      </c>
      <c r="AJ138" s="75">
        <f t="shared" si="66"/>
        <v>-0.23439870764612031</v>
      </c>
      <c r="AK138" s="75">
        <f t="shared" si="67"/>
        <v>-0.12415718516597331</v>
      </c>
      <c r="AL138" s="75">
        <f t="shared" si="68"/>
        <v>-3.0144611906038334</v>
      </c>
      <c r="AM138" s="75">
        <f t="shared" si="69"/>
        <v>-15.710552623051431</v>
      </c>
      <c r="AN138" s="75">
        <f t="shared" si="89"/>
        <v>-2.0294210251030056</v>
      </c>
      <c r="AO138" s="75">
        <f t="shared" si="89"/>
        <v>-2.0290616561226451</v>
      </c>
      <c r="AP138" s="75">
        <f t="shared" si="89"/>
        <v>-2.0298905105850662</v>
      </c>
      <c r="AQ138" s="75">
        <f t="shared" si="89"/>
        <v>-2.0279767242769222</v>
      </c>
      <c r="AR138" s="75">
        <f t="shared" si="89"/>
        <v>-2.0323844283933448</v>
      </c>
      <c r="AS138" s="75">
        <f t="shared" si="89"/>
        <v>-2.0221729187145447</v>
      </c>
      <c r="AT138" s="75">
        <f t="shared" si="89"/>
        <v>-2.0455190678213588</v>
      </c>
      <c r="AU138" s="75">
        <f t="shared" si="70"/>
        <v>-1.1512174316836603</v>
      </c>
    </row>
    <row r="139" spans="1:47" s="75" customFormat="1" ht="12.95" customHeight="1" x14ac:dyDescent="0.2">
      <c r="A139" s="81" t="s">
        <v>225</v>
      </c>
      <c r="B139" s="82" t="s">
        <v>2031</v>
      </c>
      <c r="C139" s="83">
        <v>33858.42</v>
      </c>
      <c r="D139" s="83" t="s">
        <v>2110</v>
      </c>
      <c r="E139" s="75">
        <f t="shared" si="54"/>
        <v>-19757.070336611843</v>
      </c>
      <c r="F139" s="75">
        <f t="shared" si="55"/>
        <v>-19757</v>
      </c>
      <c r="G139" s="75">
        <f t="shared" si="56"/>
        <v>-2.9648430005181581E-2</v>
      </c>
      <c r="I139" s="75">
        <f t="shared" si="90"/>
        <v>-2.9648430005181581E-2</v>
      </c>
      <c r="O139" s="75">
        <f t="shared" ca="1" si="57"/>
        <v>-1.9911807273381436E-2</v>
      </c>
      <c r="P139" s="75">
        <f t="shared" si="58"/>
        <v>-2.0841093144894088E-2</v>
      </c>
      <c r="Q139" s="85">
        <f t="shared" si="71"/>
        <v>18839.919999999998</v>
      </c>
      <c r="S139" s="84">
        <v>0.1</v>
      </c>
      <c r="Z139" s="75">
        <f t="shared" si="59"/>
        <v>-19757</v>
      </c>
      <c r="AA139" s="75">
        <f t="shared" si="60"/>
        <v>-2.9920605186451104E-2</v>
      </c>
      <c r="AB139" s="75">
        <f t="shared" si="61"/>
        <v>-2.0568917963624565E-2</v>
      </c>
      <c r="AC139" s="75">
        <f t="shared" si="62"/>
        <v>-8.807336860287493E-3</v>
      </c>
      <c r="AE139" s="75">
        <f t="shared" si="63"/>
        <v>7.4079329299097816E-9</v>
      </c>
      <c r="AF139" s="85">
        <f t="shared" si="72"/>
        <v>18839.919999999998</v>
      </c>
      <c r="AG139" s="84"/>
      <c r="AH139" s="75">
        <f t="shared" si="64"/>
        <v>-9.0795120415570162E-3</v>
      </c>
      <c r="AI139" s="75">
        <f t="shared" si="65"/>
        <v>2.8671403211695257E-2</v>
      </c>
      <c r="AJ139" s="75">
        <f t="shared" si="66"/>
        <v>-0.23446918891502508</v>
      </c>
      <c r="AK139" s="75">
        <f t="shared" si="67"/>
        <v>-0.1242276085095301</v>
      </c>
      <c r="AL139" s="75">
        <f t="shared" si="68"/>
        <v>-3.0143886888599849</v>
      </c>
      <c r="AM139" s="75">
        <f t="shared" si="69"/>
        <v>-15.701573992426791</v>
      </c>
      <c r="AN139" s="75">
        <f t="shared" si="89"/>
        <v>-2.028908368470578</v>
      </c>
      <c r="AO139" s="75">
        <f t="shared" si="89"/>
        <v>-2.02856234767314</v>
      </c>
      <c r="AP139" s="75">
        <f t="shared" si="89"/>
        <v>-2.0293612478070404</v>
      </c>
      <c r="AQ139" s="75">
        <f t="shared" si="89"/>
        <v>-2.0275147686809709</v>
      </c>
      <c r="AR139" s="75">
        <f t="shared" si="89"/>
        <v>-2.0317720786165525</v>
      </c>
      <c r="AS139" s="75">
        <f t="shared" si="89"/>
        <v>-2.0219000979700672</v>
      </c>
      <c r="AT139" s="75">
        <f t="shared" si="89"/>
        <v>-2.044499225223166</v>
      </c>
      <c r="AU139" s="75">
        <f t="shared" si="70"/>
        <v>-1.1504885795302426</v>
      </c>
    </row>
    <row r="140" spans="1:47" s="75" customFormat="1" ht="12.95" customHeight="1" x14ac:dyDescent="0.2">
      <c r="A140" s="81" t="s">
        <v>260</v>
      </c>
      <c r="B140" s="82" t="s">
        <v>2031</v>
      </c>
      <c r="C140" s="83">
        <v>33858.427000000003</v>
      </c>
      <c r="D140" s="83" t="s">
        <v>2110</v>
      </c>
      <c r="E140" s="75">
        <f t="shared" si="54"/>
        <v>-19757.053730124309</v>
      </c>
      <c r="F140" s="75">
        <f t="shared" si="55"/>
        <v>-19757</v>
      </c>
      <c r="G140" s="75">
        <f t="shared" si="56"/>
        <v>-2.2648430000117514E-2</v>
      </c>
      <c r="I140" s="75">
        <f t="shared" si="90"/>
        <v>-2.2648430000117514E-2</v>
      </c>
      <c r="O140" s="75">
        <f t="shared" ca="1" si="57"/>
        <v>-1.9911807273381436E-2</v>
      </c>
      <c r="P140" s="75">
        <f t="shared" si="58"/>
        <v>-2.0841093144894088E-2</v>
      </c>
      <c r="Q140" s="85">
        <f t="shared" si="71"/>
        <v>18839.927000000003</v>
      </c>
      <c r="S140" s="84">
        <v>0.1</v>
      </c>
      <c r="Z140" s="75">
        <f t="shared" si="59"/>
        <v>-19757</v>
      </c>
      <c r="AA140" s="75">
        <f t="shared" si="60"/>
        <v>-2.9920605186451104E-2</v>
      </c>
      <c r="AB140" s="75">
        <f t="shared" si="61"/>
        <v>-1.3568917958560498E-2</v>
      </c>
      <c r="AC140" s="75">
        <f t="shared" si="62"/>
        <v>-1.8073368552234265E-3</v>
      </c>
      <c r="AE140" s="75">
        <f t="shared" si="63"/>
        <v>5.2884531940725989E-6</v>
      </c>
      <c r="AF140" s="85">
        <f t="shared" si="72"/>
        <v>18839.927000000003</v>
      </c>
      <c r="AG140" s="84"/>
      <c r="AH140" s="75">
        <f t="shared" si="64"/>
        <v>-9.0795120415570162E-3</v>
      </c>
      <c r="AI140" s="75">
        <f t="shared" si="65"/>
        <v>2.8671403211695257E-2</v>
      </c>
      <c r="AJ140" s="75">
        <f t="shared" si="66"/>
        <v>-0.23446918891502508</v>
      </c>
      <c r="AK140" s="75">
        <f t="shared" si="67"/>
        <v>-0.1242276085095301</v>
      </c>
      <c r="AL140" s="75">
        <f t="shared" si="68"/>
        <v>-3.0143886888599849</v>
      </c>
      <c r="AM140" s="75">
        <f t="shared" si="69"/>
        <v>-15.701573992426791</v>
      </c>
      <c r="AN140" s="75">
        <f t="shared" si="89"/>
        <v>-2.028908368470578</v>
      </c>
      <c r="AO140" s="75">
        <f t="shared" si="89"/>
        <v>-2.02856234767314</v>
      </c>
      <c r="AP140" s="75">
        <f t="shared" si="89"/>
        <v>-2.0293612478070404</v>
      </c>
      <c r="AQ140" s="75">
        <f t="shared" si="89"/>
        <v>-2.0275147686809709</v>
      </c>
      <c r="AR140" s="75">
        <f t="shared" si="89"/>
        <v>-2.0317720786165525</v>
      </c>
      <c r="AS140" s="75">
        <f t="shared" si="89"/>
        <v>-2.0219000979700672</v>
      </c>
      <c r="AT140" s="75">
        <f t="shared" si="89"/>
        <v>-2.044499225223166</v>
      </c>
      <c r="AU140" s="75">
        <f t="shared" si="70"/>
        <v>-1.1504885795302426</v>
      </c>
    </row>
    <row r="141" spans="1:47" s="75" customFormat="1" ht="12.95" customHeight="1" x14ac:dyDescent="0.2">
      <c r="A141" s="81" t="s">
        <v>225</v>
      </c>
      <c r="B141" s="82" t="s">
        <v>2033</v>
      </c>
      <c r="C141" s="83">
        <v>33886.455999999998</v>
      </c>
      <c r="D141" s="83" t="s">
        <v>2110</v>
      </c>
      <c r="E141" s="75">
        <f t="shared" si="54"/>
        <v>-19690.558981724349</v>
      </c>
      <c r="F141" s="75">
        <f t="shared" si="55"/>
        <v>-19690.5</v>
      </c>
      <c r="G141" s="75">
        <f t="shared" si="56"/>
        <v>-2.4862095000571571E-2</v>
      </c>
      <c r="I141" s="75">
        <f t="shared" si="90"/>
        <v>-2.4862095000571571E-2</v>
      </c>
      <c r="O141" s="75">
        <f t="shared" ca="1" si="57"/>
        <v>-1.9865768019987885E-2</v>
      </c>
      <c r="P141" s="75">
        <f t="shared" si="58"/>
        <v>-2.0812144591873652E-2</v>
      </c>
      <c r="Q141" s="85">
        <f t="shared" si="71"/>
        <v>18867.955999999998</v>
      </c>
      <c r="S141" s="84">
        <v>0.1</v>
      </c>
      <c r="Z141" s="75">
        <f t="shared" si="59"/>
        <v>-19690.5</v>
      </c>
      <c r="AA141" s="75">
        <f t="shared" si="60"/>
        <v>-2.9889833087106014E-2</v>
      </c>
      <c r="AB141" s="75">
        <f t="shared" si="61"/>
        <v>-1.5784406505339209E-2</v>
      </c>
      <c r="AC141" s="75">
        <f t="shared" si="62"/>
        <v>-4.0499504086979193E-3</v>
      </c>
      <c r="AE141" s="75">
        <f t="shared" si="63"/>
        <v>2.5278150266789027E-6</v>
      </c>
      <c r="AF141" s="85">
        <f t="shared" si="72"/>
        <v>18867.955999999998</v>
      </c>
      <c r="AG141" s="84"/>
      <c r="AH141" s="75">
        <f t="shared" si="64"/>
        <v>-9.0776884952323625E-3</v>
      </c>
      <c r="AI141" s="75">
        <f t="shared" si="65"/>
        <v>2.875744081707432E-2</v>
      </c>
      <c r="AJ141" s="75">
        <f t="shared" si="66"/>
        <v>-0.23514059352468816</v>
      </c>
      <c r="AK141" s="75">
        <f t="shared" si="67"/>
        <v>-0.12489849032928824</v>
      </c>
      <c r="AL141" s="75">
        <f t="shared" si="68"/>
        <v>-3.0136979735767651</v>
      </c>
      <c r="AM141" s="75">
        <f t="shared" si="69"/>
        <v>-15.616545437554109</v>
      </c>
      <c r="AN141" s="75">
        <f t="shared" ref="AN141:AT150" si="91">$AU141+$AB$7*SIN(AO141)</f>
        <v>-2.0240324238765703</v>
      </c>
      <c r="AO141" s="75">
        <f t="shared" si="91"/>
        <v>-2.0238067298029687</v>
      </c>
      <c r="AP141" s="75">
        <f t="shared" si="91"/>
        <v>-2.0243330440429492</v>
      </c>
      <c r="AQ141" s="75">
        <f t="shared" si="91"/>
        <v>-2.023104804249706</v>
      </c>
      <c r="AR141" s="75">
        <f t="shared" si="91"/>
        <v>-2.0259663014974834</v>
      </c>
      <c r="AS141" s="75">
        <f t="shared" si="91"/>
        <v>-2.0192734015637295</v>
      </c>
      <c r="AT141" s="75">
        <f t="shared" si="91"/>
        <v>-2.0347870557923873</v>
      </c>
      <c r="AU141" s="75">
        <f t="shared" si="70"/>
        <v>-1.1435644840727737</v>
      </c>
    </row>
    <row r="142" spans="1:47" s="75" customFormat="1" ht="12.95" customHeight="1" x14ac:dyDescent="0.2">
      <c r="A142" s="81" t="s">
        <v>260</v>
      </c>
      <c r="B142" s="82" t="s">
        <v>2031</v>
      </c>
      <c r="C142" s="83">
        <v>33896.351000000002</v>
      </c>
      <c r="D142" s="83" t="s">
        <v>2110</v>
      </c>
      <c r="E142" s="75">
        <f t="shared" si="54"/>
        <v>-19667.084525432008</v>
      </c>
      <c r="F142" s="75">
        <f t="shared" si="55"/>
        <v>-19667</v>
      </c>
      <c r="G142" s="75">
        <f t="shared" si="56"/>
        <v>-3.5629329999210313E-2</v>
      </c>
      <c r="I142" s="75">
        <f t="shared" si="90"/>
        <v>-3.5629329999210313E-2</v>
      </c>
      <c r="O142" s="75">
        <f t="shared" ca="1" si="57"/>
        <v>-1.9849498509390169E-2</v>
      </c>
      <c r="P142" s="75">
        <f t="shared" si="58"/>
        <v>-2.0801896856168279E-2</v>
      </c>
      <c r="Q142" s="85">
        <f t="shared" si="71"/>
        <v>18877.851000000002</v>
      </c>
      <c r="S142" s="84">
        <v>0.1</v>
      </c>
      <c r="Z142" s="75">
        <f t="shared" si="59"/>
        <v>-19667</v>
      </c>
      <c r="AA142" s="75">
        <f t="shared" si="60"/>
        <v>-2.987888829262559E-2</v>
      </c>
      <c r="AB142" s="75">
        <f t="shared" si="61"/>
        <v>-2.6552338562752999E-2</v>
      </c>
      <c r="AC142" s="75">
        <f t="shared" si="62"/>
        <v>-1.4827433143042034E-2</v>
      </c>
      <c r="AE142" s="75">
        <f t="shared" si="63"/>
        <v>3.3067579820829026E-6</v>
      </c>
      <c r="AF142" s="85">
        <f t="shared" si="72"/>
        <v>18877.851000000002</v>
      </c>
      <c r="AG142" s="84"/>
      <c r="AH142" s="75">
        <f t="shared" si="64"/>
        <v>-9.0769914364573125E-3</v>
      </c>
      <c r="AI142" s="75">
        <f t="shared" si="65"/>
        <v>2.8788062677356674E-2</v>
      </c>
      <c r="AJ142" s="75">
        <f t="shared" si="66"/>
        <v>-0.2353786593791255</v>
      </c>
      <c r="AK142" s="75">
        <f t="shared" si="67"/>
        <v>-0.12513638342517369</v>
      </c>
      <c r="AL142" s="75">
        <f t="shared" si="68"/>
        <v>-3.0134530328637403</v>
      </c>
      <c r="AM142" s="75">
        <f t="shared" si="69"/>
        <v>-15.586612574713298</v>
      </c>
      <c r="AN142" s="75">
        <f t="shared" si="91"/>
        <v>-2.0223068301239127</v>
      </c>
      <c r="AO142" s="75">
        <f t="shared" si="91"/>
        <v>-2.0221209197130174</v>
      </c>
      <c r="AP142" s="75">
        <f t="shared" si="91"/>
        <v>-2.0225560064095403</v>
      </c>
      <c r="AQ142" s="75">
        <f t="shared" si="91"/>
        <v>-2.0215371584079245</v>
      </c>
      <c r="AR142" s="75">
        <f t="shared" si="91"/>
        <v>-2.0239196564778177</v>
      </c>
      <c r="AS142" s="75">
        <f t="shared" si="91"/>
        <v>-2.018329888374554</v>
      </c>
      <c r="AT142" s="75">
        <f t="shared" si="91"/>
        <v>-2.0313447112462613</v>
      </c>
      <c r="AU142" s="75">
        <f t="shared" si="70"/>
        <v>-1.1411176232720139</v>
      </c>
    </row>
    <row r="143" spans="1:47" s="75" customFormat="1" ht="12.95" customHeight="1" x14ac:dyDescent="0.2">
      <c r="A143" s="81" t="s">
        <v>225</v>
      </c>
      <c r="B143" s="82" t="s">
        <v>2031</v>
      </c>
      <c r="C143" s="83">
        <v>33896.353000000003</v>
      </c>
      <c r="D143" s="83" t="s">
        <v>2110</v>
      </c>
      <c r="E143" s="75">
        <f t="shared" si="54"/>
        <v>-19667.079780721288</v>
      </c>
      <c r="F143" s="75">
        <f t="shared" si="55"/>
        <v>-19667</v>
      </c>
      <c r="G143" s="75">
        <f t="shared" si="56"/>
        <v>-3.3629329998802859E-2</v>
      </c>
      <c r="I143" s="75">
        <f t="shared" si="90"/>
        <v>-3.3629329998802859E-2</v>
      </c>
      <c r="O143" s="75">
        <f t="shared" ca="1" si="57"/>
        <v>-1.9849498509390169E-2</v>
      </c>
      <c r="P143" s="75">
        <f t="shared" si="58"/>
        <v>-2.0801896856168279E-2</v>
      </c>
      <c r="Q143" s="85">
        <f t="shared" si="71"/>
        <v>18877.853000000003</v>
      </c>
      <c r="S143" s="84">
        <v>0.1</v>
      </c>
      <c r="Z143" s="75">
        <f t="shared" si="59"/>
        <v>-19667</v>
      </c>
      <c r="AA143" s="75">
        <f t="shared" si="60"/>
        <v>-2.987888829262559E-2</v>
      </c>
      <c r="AB143" s="75">
        <f t="shared" si="61"/>
        <v>-2.4552338562345545E-2</v>
      </c>
      <c r="AC143" s="75">
        <f t="shared" si="62"/>
        <v>-1.282743314263458E-2</v>
      </c>
      <c r="AE143" s="75">
        <f t="shared" si="63"/>
        <v>1.406581299143387E-6</v>
      </c>
      <c r="AF143" s="85">
        <f t="shared" si="72"/>
        <v>18877.853000000003</v>
      </c>
      <c r="AG143" s="84"/>
      <c r="AH143" s="75">
        <f t="shared" si="64"/>
        <v>-9.0769914364573125E-3</v>
      </c>
      <c r="AI143" s="75">
        <f t="shared" si="65"/>
        <v>2.8788062677356674E-2</v>
      </c>
      <c r="AJ143" s="75">
        <f t="shared" si="66"/>
        <v>-0.2353786593791255</v>
      </c>
      <c r="AK143" s="75">
        <f t="shared" si="67"/>
        <v>-0.12513638342517369</v>
      </c>
      <c r="AL143" s="75">
        <f t="shared" si="68"/>
        <v>-3.0134530328637403</v>
      </c>
      <c r="AM143" s="75">
        <f t="shared" si="69"/>
        <v>-15.586612574713298</v>
      </c>
      <c r="AN143" s="75">
        <f t="shared" si="91"/>
        <v>-2.0223068301239127</v>
      </c>
      <c r="AO143" s="75">
        <f t="shared" si="91"/>
        <v>-2.0221209197130174</v>
      </c>
      <c r="AP143" s="75">
        <f t="shared" si="91"/>
        <v>-2.0225560064095403</v>
      </c>
      <c r="AQ143" s="75">
        <f t="shared" si="91"/>
        <v>-2.0215371584079245</v>
      </c>
      <c r="AR143" s="75">
        <f t="shared" si="91"/>
        <v>-2.0239196564778177</v>
      </c>
      <c r="AS143" s="75">
        <f t="shared" si="91"/>
        <v>-2.018329888374554</v>
      </c>
      <c r="AT143" s="75">
        <f t="shared" si="91"/>
        <v>-2.0313447112462613</v>
      </c>
      <c r="AU143" s="75">
        <f t="shared" si="70"/>
        <v>-1.1411176232720139</v>
      </c>
    </row>
    <row r="144" spans="1:47" s="75" customFormat="1" ht="12.95" customHeight="1" x14ac:dyDescent="0.2">
      <c r="A144" s="81" t="s">
        <v>225</v>
      </c>
      <c r="B144" s="82" t="s">
        <v>2031</v>
      </c>
      <c r="C144" s="83">
        <v>33898.46</v>
      </c>
      <c r="D144" s="83" t="s">
        <v>2110</v>
      </c>
      <c r="E144" s="75">
        <f t="shared" si="54"/>
        <v>-19662.081227976683</v>
      </c>
      <c r="F144" s="75">
        <f t="shared" si="55"/>
        <v>-19662</v>
      </c>
      <c r="G144" s="75">
        <f t="shared" si="56"/>
        <v>-3.4239380001963582E-2</v>
      </c>
      <c r="I144" s="75">
        <f t="shared" si="90"/>
        <v>-3.4239380001963582E-2</v>
      </c>
      <c r="O144" s="75">
        <f t="shared" ca="1" si="57"/>
        <v>-1.9846036911390655E-2</v>
      </c>
      <c r="P144" s="75">
        <f t="shared" si="58"/>
        <v>-2.0799715287853637E-2</v>
      </c>
      <c r="Q144" s="85">
        <f t="shared" si="71"/>
        <v>18879.96</v>
      </c>
      <c r="S144" s="84">
        <v>0.1</v>
      </c>
      <c r="Z144" s="75">
        <f t="shared" si="59"/>
        <v>-19662</v>
      </c>
      <c r="AA144" s="75">
        <f t="shared" si="60"/>
        <v>-2.9876554855109743E-2</v>
      </c>
      <c r="AB144" s="75">
        <f t="shared" si="61"/>
        <v>-2.5162540434707475E-2</v>
      </c>
      <c r="AC144" s="75">
        <f t="shared" si="62"/>
        <v>-1.3439664714109945E-2</v>
      </c>
      <c r="AE144" s="75">
        <f t="shared" si="63"/>
        <v>1.903424326202022E-6</v>
      </c>
      <c r="AF144" s="85">
        <f t="shared" si="72"/>
        <v>18879.96</v>
      </c>
      <c r="AG144" s="84"/>
      <c r="AH144" s="75">
        <f t="shared" si="64"/>
        <v>-9.0768395672561064E-3</v>
      </c>
      <c r="AI144" s="75">
        <f t="shared" si="65"/>
        <v>2.8794592766101745E-2</v>
      </c>
      <c r="AJ144" s="75">
        <f t="shared" si="66"/>
        <v>-0.23542936639760503</v>
      </c>
      <c r="AK144" s="75">
        <f t="shared" si="67"/>
        <v>-0.12518705449994377</v>
      </c>
      <c r="AL144" s="75">
        <f t="shared" si="68"/>
        <v>-3.0134008596529722</v>
      </c>
      <c r="AM144" s="75">
        <f t="shared" si="69"/>
        <v>-15.580251529610747</v>
      </c>
      <c r="AN144" s="75">
        <f t="shared" si="91"/>
        <v>-2.0219395099825066</v>
      </c>
      <c r="AO144" s="75">
        <f t="shared" si="91"/>
        <v>-2.0217618840916156</v>
      </c>
      <c r="AP144" s="75">
        <f t="shared" si="91"/>
        <v>-2.0221778987027754</v>
      </c>
      <c r="AQ144" s="75">
        <f t="shared" si="91"/>
        <v>-2.0212029955207456</v>
      </c>
      <c r="AR144" s="75">
        <f t="shared" si="91"/>
        <v>-2.0234845399047781</v>
      </c>
      <c r="AS144" s="75">
        <f t="shared" si="91"/>
        <v>-2.0181280993061153</v>
      </c>
      <c r="AT144" s="75">
        <f t="shared" si="91"/>
        <v>-2.0306116096593767</v>
      </c>
      <c r="AU144" s="75">
        <f t="shared" si="70"/>
        <v>-1.1405970145910014</v>
      </c>
    </row>
    <row r="145" spans="1:47" s="75" customFormat="1" ht="12.95" customHeight="1" x14ac:dyDescent="0.2">
      <c r="A145" s="81" t="s">
        <v>260</v>
      </c>
      <c r="B145" s="82" t="s">
        <v>2031</v>
      </c>
      <c r="C145" s="83">
        <v>33912.368000000002</v>
      </c>
      <c r="D145" s="83" t="s">
        <v>2110</v>
      </c>
      <c r="E145" s="75">
        <f t="shared" si="54"/>
        <v>-19629.086509622586</v>
      </c>
      <c r="F145" s="75">
        <f t="shared" si="55"/>
        <v>-19629</v>
      </c>
      <c r="G145" s="75">
        <f t="shared" si="56"/>
        <v>-3.6465709999902174E-2</v>
      </c>
      <c r="I145" s="75">
        <f t="shared" si="90"/>
        <v>-3.6465709999902174E-2</v>
      </c>
      <c r="O145" s="75">
        <f t="shared" ca="1" si="57"/>
        <v>-1.9823190364593856E-2</v>
      </c>
      <c r="P145" s="75">
        <f t="shared" si="58"/>
        <v>-2.078530638563943E-2</v>
      </c>
      <c r="Q145" s="85">
        <f t="shared" si="71"/>
        <v>18893.868000000002</v>
      </c>
      <c r="S145" s="84">
        <v>0.1</v>
      </c>
      <c r="Z145" s="75">
        <f t="shared" si="59"/>
        <v>-19629</v>
      </c>
      <c r="AA145" s="75">
        <f t="shared" si="60"/>
        <v>-2.9861112230811983E-2</v>
      </c>
      <c r="AB145" s="75">
        <f t="shared" si="61"/>
        <v>-2.7389904154729618E-2</v>
      </c>
      <c r="AC145" s="75">
        <f t="shared" si="62"/>
        <v>-1.5680403614262744E-2</v>
      </c>
      <c r="AE145" s="75">
        <f t="shared" si="63"/>
        <v>4.3620711691471127E-6</v>
      </c>
      <c r="AF145" s="85">
        <f t="shared" si="72"/>
        <v>18893.868000000002</v>
      </c>
      <c r="AG145" s="84"/>
      <c r="AH145" s="75">
        <f t="shared" si="64"/>
        <v>-9.0758058451725545E-3</v>
      </c>
      <c r="AI145" s="75">
        <f t="shared" si="65"/>
        <v>2.8837822383804501E-2</v>
      </c>
      <c r="AJ145" s="75">
        <f t="shared" si="66"/>
        <v>-0.23576451778906035</v>
      </c>
      <c r="AK145" s="75">
        <f t="shared" si="67"/>
        <v>-0.12552197585484062</v>
      </c>
      <c r="AL145" s="75">
        <f t="shared" si="68"/>
        <v>-3.013056000776424</v>
      </c>
      <c r="AM145" s="75">
        <f t="shared" si="69"/>
        <v>-15.538335454486807</v>
      </c>
      <c r="AN145" s="75">
        <f t="shared" si="91"/>
        <v>-2.0195136614635958</v>
      </c>
      <c r="AO145" s="75">
        <f t="shared" si="91"/>
        <v>-2.0193891533690698</v>
      </c>
      <c r="AP145" s="75">
        <f t="shared" si="91"/>
        <v>-2.0196822350227377</v>
      </c>
      <c r="AQ145" s="75">
        <f t="shared" si="91"/>
        <v>-2.018992060675485</v>
      </c>
      <c r="AR145" s="75">
        <f t="shared" si="91"/>
        <v>-2.0206157691775006</v>
      </c>
      <c r="AS145" s="75">
        <f t="shared" si="91"/>
        <v>-2.0167870574693323</v>
      </c>
      <c r="AT145" s="75">
        <f t="shared" si="91"/>
        <v>-2.0257670919990005</v>
      </c>
      <c r="AU145" s="75">
        <f t="shared" si="70"/>
        <v>-1.1371609972963175</v>
      </c>
    </row>
    <row r="146" spans="1:47" s="75" customFormat="1" ht="12.95" customHeight="1" x14ac:dyDescent="0.2">
      <c r="A146" s="81" t="s">
        <v>225</v>
      </c>
      <c r="B146" s="82" t="s">
        <v>2031</v>
      </c>
      <c r="C146" s="83">
        <v>33912.370000000003</v>
      </c>
      <c r="D146" s="83" t="s">
        <v>2110</v>
      </c>
      <c r="E146" s="75">
        <f t="shared" si="54"/>
        <v>-19629.081764911865</v>
      </c>
      <c r="F146" s="75">
        <f t="shared" si="55"/>
        <v>-19629</v>
      </c>
      <c r="G146" s="75">
        <f t="shared" si="56"/>
        <v>-3.446570999949472E-2</v>
      </c>
      <c r="I146" s="75">
        <f t="shared" si="90"/>
        <v>-3.446570999949472E-2</v>
      </c>
      <c r="O146" s="75">
        <f t="shared" ca="1" si="57"/>
        <v>-1.9823190364593856E-2</v>
      </c>
      <c r="P146" s="75">
        <f t="shared" si="58"/>
        <v>-2.078530638563943E-2</v>
      </c>
      <c r="Q146" s="85">
        <f t="shared" si="71"/>
        <v>18893.870000000003</v>
      </c>
      <c r="S146" s="84">
        <v>0.1</v>
      </c>
      <c r="Z146" s="75">
        <f t="shared" si="59"/>
        <v>-19629</v>
      </c>
      <c r="AA146" s="75">
        <f t="shared" si="60"/>
        <v>-2.9861112230811983E-2</v>
      </c>
      <c r="AB146" s="75">
        <f t="shared" si="61"/>
        <v>-2.5389904154322164E-2</v>
      </c>
      <c r="AC146" s="75">
        <f t="shared" si="62"/>
        <v>-1.368040361385529E-2</v>
      </c>
      <c r="AE146" s="75">
        <f t="shared" si="63"/>
        <v>2.1202320611358046E-6</v>
      </c>
      <c r="AF146" s="85">
        <f t="shared" si="72"/>
        <v>18893.870000000003</v>
      </c>
      <c r="AG146" s="84"/>
      <c r="AH146" s="75">
        <f t="shared" si="64"/>
        <v>-9.0758058451725545E-3</v>
      </c>
      <c r="AI146" s="75">
        <f t="shared" si="65"/>
        <v>2.8837822383804501E-2</v>
      </c>
      <c r="AJ146" s="75">
        <f t="shared" si="66"/>
        <v>-0.23576451778906035</v>
      </c>
      <c r="AK146" s="75">
        <f t="shared" si="67"/>
        <v>-0.12552197585484062</v>
      </c>
      <c r="AL146" s="75">
        <f t="shared" si="68"/>
        <v>-3.013056000776424</v>
      </c>
      <c r="AM146" s="75">
        <f t="shared" si="69"/>
        <v>-15.538335454486807</v>
      </c>
      <c r="AN146" s="75">
        <f t="shared" si="91"/>
        <v>-2.0195136614635958</v>
      </c>
      <c r="AO146" s="75">
        <f t="shared" si="91"/>
        <v>-2.0193891533690698</v>
      </c>
      <c r="AP146" s="75">
        <f t="shared" si="91"/>
        <v>-2.0196822350227377</v>
      </c>
      <c r="AQ146" s="75">
        <f t="shared" si="91"/>
        <v>-2.018992060675485</v>
      </c>
      <c r="AR146" s="75">
        <f t="shared" si="91"/>
        <v>-2.0206157691775006</v>
      </c>
      <c r="AS146" s="75">
        <f t="shared" si="91"/>
        <v>-2.0167870574693323</v>
      </c>
      <c r="AT146" s="75">
        <f t="shared" si="91"/>
        <v>-2.0257670919990005</v>
      </c>
      <c r="AU146" s="75">
        <f t="shared" si="70"/>
        <v>-1.1371609972963175</v>
      </c>
    </row>
    <row r="147" spans="1:47" s="75" customFormat="1" ht="12.95" customHeight="1" x14ac:dyDescent="0.2">
      <c r="A147" s="81" t="s">
        <v>225</v>
      </c>
      <c r="B147" s="82" t="s">
        <v>2031</v>
      </c>
      <c r="C147" s="83">
        <v>33912.374000000003</v>
      </c>
      <c r="D147" s="83" t="s">
        <v>2110</v>
      </c>
      <c r="E147" s="75">
        <f t="shared" si="54"/>
        <v>-19629.07227549042</v>
      </c>
      <c r="F147" s="75">
        <f t="shared" si="55"/>
        <v>-19629</v>
      </c>
      <c r="G147" s="75">
        <f t="shared" si="56"/>
        <v>-3.0465709998679813E-2</v>
      </c>
      <c r="I147" s="75">
        <f t="shared" si="90"/>
        <v>-3.0465709998679813E-2</v>
      </c>
      <c r="O147" s="75">
        <f t="shared" ca="1" si="57"/>
        <v>-1.9823190364593856E-2</v>
      </c>
      <c r="P147" s="75">
        <f t="shared" si="58"/>
        <v>-2.078530638563943E-2</v>
      </c>
      <c r="Q147" s="85">
        <f t="shared" si="71"/>
        <v>18893.874000000003</v>
      </c>
      <c r="S147" s="84">
        <v>0.1</v>
      </c>
      <c r="Z147" s="75">
        <f t="shared" si="59"/>
        <v>-19629</v>
      </c>
      <c r="AA147" s="75">
        <f t="shared" si="60"/>
        <v>-2.9861112230811983E-2</v>
      </c>
      <c r="AB147" s="75">
        <f t="shared" si="61"/>
        <v>-2.1389904153507257E-2</v>
      </c>
      <c r="AC147" s="75">
        <f t="shared" si="62"/>
        <v>-9.680403613040383E-3</v>
      </c>
      <c r="AE147" s="75">
        <f t="shared" si="63"/>
        <v>3.6553846091076273E-8</v>
      </c>
      <c r="AF147" s="85">
        <f t="shared" si="72"/>
        <v>18893.874000000003</v>
      </c>
      <c r="AG147" s="84"/>
      <c r="AH147" s="75">
        <f t="shared" si="64"/>
        <v>-9.0758058451725545E-3</v>
      </c>
      <c r="AI147" s="75">
        <f t="shared" si="65"/>
        <v>2.8837822383804501E-2</v>
      </c>
      <c r="AJ147" s="75">
        <f t="shared" si="66"/>
        <v>-0.23576451778906035</v>
      </c>
      <c r="AK147" s="75">
        <f t="shared" si="67"/>
        <v>-0.12552197585484062</v>
      </c>
      <c r="AL147" s="75">
        <f t="shared" si="68"/>
        <v>-3.013056000776424</v>
      </c>
      <c r="AM147" s="75">
        <f t="shared" si="69"/>
        <v>-15.538335454486807</v>
      </c>
      <c r="AN147" s="75">
        <f t="shared" si="91"/>
        <v>-2.0195136614635958</v>
      </c>
      <c r="AO147" s="75">
        <f t="shared" si="91"/>
        <v>-2.0193891533690698</v>
      </c>
      <c r="AP147" s="75">
        <f t="shared" si="91"/>
        <v>-2.0196822350227377</v>
      </c>
      <c r="AQ147" s="75">
        <f t="shared" si="91"/>
        <v>-2.018992060675485</v>
      </c>
      <c r="AR147" s="75">
        <f t="shared" si="91"/>
        <v>-2.0206157691775006</v>
      </c>
      <c r="AS147" s="75">
        <f t="shared" si="91"/>
        <v>-2.0167870574693323</v>
      </c>
      <c r="AT147" s="75">
        <f t="shared" si="91"/>
        <v>-2.0257670919990005</v>
      </c>
      <c r="AU147" s="75">
        <f t="shared" si="70"/>
        <v>-1.1371609972963175</v>
      </c>
    </row>
    <row r="148" spans="1:47" s="75" customFormat="1" ht="12.95" customHeight="1" x14ac:dyDescent="0.2">
      <c r="A148" s="86" t="s">
        <v>2030</v>
      </c>
      <c r="B148" s="87" t="s">
        <v>2031</v>
      </c>
      <c r="C148" s="88">
        <v>34153.4827</v>
      </c>
      <c r="D148" s="88" t="s">
        <v>2035</v>
      </c>
      <c r="E148" s="75">
        <f t="shared" si="54"/>
        <v>-19057.076758577798</v>
      </c>
      <c r="F148" s="75">
        <f t="shared" si="55"/>
        <v>-19057</v>
      </c>
      <c r="G148" s="75">
        <f t="shared" si="56"/>
        <v>-3.2355429997551255E-2</v>
      </c>
      <c r="J148" s="75">
        <f>G148</f>
        <v>-3.2355429997551255E-2</v>
      </c>
      <c r="O148" s="75">
        <f t="shared" ca="1" si="57"/>
        <v>-1.9427183553449363E-2</v>
      </c>
      <c r="P148" s="75">
        <f t="shared" si="58"/>
        <v>-2.0532640281653157E-2</v>
      </c>
      <c r="Q148" s="85">
        <f t="shared" si="71"/>
        <v>19134.9827</v>
      </c>
      <c r="S148" s="84">
        <v>1</v>
      </c>
      <c r="Z148" s="75">
        <f t="shared" si="59"/>
        <v>-19057</v>
      </c>
      <c r="AA148" s="75">
        <f t="shared" si="60"/>
        <v>-2.9581663087074543E-2</v>
      </c>
      <c r="AB148" s="75">
        <f t="shared" si="61"/>
        <v>-2.3306407192129869E-2</v>
      </c>
      <c r="AC148" s="75">
        <f t="shared" si="62"/>
        <v>-1.1822789715898098E-2</v>
      </c>
      <c r="AE148" s="75">
        <f t="shared" si="63"/>
        <v>7.693782873655523E-6</v>
      </c>
      <c r="AF148" s="85">
        <f t="shared" si="72"/>
        <v>19134.9827</v>
      </c>
      <c r="AG148" s="84"/>
      <c r="AH148" s="75">
        <f t="shared" si="64"/>
        <v>-9.0490228054213844E-3</v>
      </c>
      <c r="AI148" s="75">
        <f t="shared" si="65"/>
        <v>2.9625584713283137E-2</v>
      </c>
      <c r="AJ148" s="75">
        <f t="shared" si="66"/>
        <v>-0.24171777045520837</v>
      </c>
      <c r="AK148" s="75">
        <f t="shared" si="67"/>
        <v>-0.13147332737744397</v>
      </c>
      <c r="AL148" s="75">
        <f t="shared" si="68"/>
        <v>-3.0069254617951273</v>
      </c>
      <c r="AM148" s="75">
        <f t="shared" si="69"/>
        <v>-14.828975917038472</v>
      </c>
      <c r="AN148" s="75">
        <f t="shared" si="91"/>
        <v>-1.9769954623367032</v>
      </c>
      <c r="AO148" s="75">
        <f t="shared" si="91"/>
        <v>-1.9774262719409266</v>
      </c>
      <c r="AP148" s="75">
        <f t="shared" si="91"/>
        <v>-1.9763125065426719</v>
      </c>
      <c r="AQ148" s="75">
        <f t="shared" si="91"/>
        <v>-1.9791860286453531</v>
      </c>
      <c r="AR148" s="75">
        <f t="shared" si="91"/>
        <v>-1.9717326900208412</v>
      </c>
      <c r="AS148" s="75">
        <f t="shared" si="91"/>
        <v>-1.9908069561370878</v>
      </c>
      <c r="AT148" s="75">
        <f t="shared" si="91"/>
        <v>-1.9401434394668526</v>
      </c>
      <c r="AU148" s="75">
        <f t="shared" si="70"/>
        <v>-1.0776033641884646</v>
      </c>
    </row>
    <row r="149" spans="1:47" s="75" customFormat="1" ht="12.95" customHeight="1" x14ac:dyDescent="0.2">
      <c r="A149" s="81" t="s">
        <v>260</v>
      </c>
      <c r="B149" s="82" t="s">
        <v>2031</v>
      </c>
      <c r="C149" s="83">
        <v>34169.512999999999</v>
      </c>
      <c r="D149" s="83" t="s">
        <v>2110</v>
      </c>
      <c r="E149" s="75">
        <f t="shared" ref="E149:E212" si="92">+(C149-C$7)/C$8</f>
        <v>-19019.047190442085</v>
      </c>
      <c r="F149" s="75">
        <f t="shared" ref="F149:F212" si="93">ROUND(2*E149,0)/2</f>
        <v>-19019</v>
      </c>
      <c r="G149" s="75">
        <f t="shared" ref="G149:G212" si="94">+C149-(C$7+F149*C$8)</f>
        <v>-1.9891809999535326E-2</v>
      </c>
      <c r="I149" s="75">
        <f t="shared" ref="I149:I157" si="95">G149</f>
        <v>-1.9891809999535326E-2</v>
      </c>
      <c r="O149" s="75">
        <f t="shared" ref="O149:O212" ca="1" si="96">+C$11+C$12*$F149</f>
        <v>-1.9400875408653047E-2</v>
      </c>
      <c r="P149" s="75">
        <f t="shared" ref="P149:P212" si="97">+D$11+D$12*F149+D$13*F149^2</f>
        <v>-2.0515659731372642E-2</v>
      </c>
      <c r="Q149" s="85">
        <f t="shared" si="71"/>
        <v>19151.012999999999</v>
      </c>
      <c r="S149" s="84">
        <v>0.1</v>
      </c>
      <c r="Z149" s="75">
        <f t="shared" ref="Z149:Z212" si="98">F149</f>
        <v>-19019</v>
      </c>
      <c r="AA149" s="75">
        <f t="shared" ref="AA149:AA212" si="99">AB$3+AB$4*Z149+AB$5*Z149^2+AH149</f>
        <v>-2.9562293711950231E-2</v>
      </c>
      <c r="AB149" s="75">
        <f t="shared" ref="AB149:AB212" si="100">+G149-AH149</f>
        <v>-1.0845176018957738E-2</v>
      </c>
      <c r="AC149" s="75">
        <f t="shared" ref="AC149:AC212" si="101">+G149-P149</f>
        <v>6.2384973183731568E-4</v>
      </c>
      <c r="AE149" s="75">
        <f t="shared" ref="AE149:AE212" si="102">+(G149-AA149)^2*S149</f>
        <v>9.3518255232081968E-6</v>
      </c>
      <c r="AF149" s="85">
        <f t="shared" si="72"/>
        <v>19151.012999999999</v>
      </c>
      <c r="AG149" s="84"/>
      <c r="AH149" s="75">
        <f t="shared" ref="AH149:AH212" si="103">$AB$6*($AB$11/AI149*AJ149+$AB$12)</f>
        <v>-9.046633980577588E-3</v>
      </c>
      <c r="AI149" s="75">
        <f t="shared" ref="AI149:AI212" si="104">1+$AB$7*COS(AL149)</f>
        <v>2.9680663392099182E-2</v>
      </c>
      <c r="AJ149" s="75">
        <f t="shared" ref="AJ149:AJ212" si="105">SIN(AL149+RADIANS($AB$9))</f>
        <v>-0.24212363418340738</v>
      </c>
      <c r="AK149" s="75">
        <f t="shared" ref="AK149:AK212" si="106">$AB$7*SIN(AL149)</f>
        <v>-0.13187921238594605</v>
      </c>
      <c r="AL149" s="75">
        <f t="shared" ref="AL149:AL212" si="107">2*ATAN(AM149)</f>
        <v>-3.0065071732298265</v>
      </c>
      <c r="AM149" s="75">
        <f t="shared" ref="AM149:AM212" si="108">SQRT((1+$AB$7)/(1-$AB$7))*TAN(AN149/2)</f>
        <v>-14.782919092880288</v>
      </c>
      <c r="AN149" s="75">
        <f t="shared" si="91"/>
        <v>-1.9741361293371815</v>
      </c>
      <c r="AO149" s="75">
        <f t="shared" si="91"/>
        <v>-1.9745837411053464</v>
      </c>
      <c r="AP149" s="75">
        <f t="shared" si="91"/>
        <v>-1.9734187614941454</v>
      </c>
      <c r="AQ149" s="75">
        <f t="shared" si="91"/>
        <v>-1.9764442077915667</v>
      </c>
      <c r="AR149" s="75">
        <f t="shared" si="91"/>
        <v>-1.9685420442987547</v>
      </c>
      <c r="AS149" s="75">
        <f t="shared" si="91"/>
        <v>-1.9888845336055909</v>
      </c>
      <c r="AT149" s="75">
        <f t="shared" si="91"/>
        <v>-1.9343457263518555</v>
      </c>
      <c r="AU149" s="75">
        <f t="shared" ref="AU149:AU212" si="109">RADIANS($AB$9)+$AB$18*(F149-AB$15)</f>
        <v>-1.0736467382127681</v>
      </c>
    </row>
    <row r="150" spans="1:47" s="75" customFormat="1" ht="12.95" customHeight="1" x14ac:dyDescent="0.2">
      <c r="A150" s="81" t="s">
        <v>294</v>
      </c>
      <c r="B150" s="82" t="s">
        <v>2031</v>
      </c>
      <c r="C150" s="83">
        <v>34211.646000000001</v>
      </c>
      <c r="D150" s="83" t="s">
        <v>2110</v>
      </c>
      <c r="E150" s="75">
        <f t="shared" si="92"/>
        <v>-18919.092742037359</v>
      </c>
      <c r="F150" s="75">
        <f t="shared" si="93"/>
        <v>-18919</v>
      </c>
      <c r="G150" s="75">
        <f t="shared" si="94"/>
        <v>-3.9092810002330225E-2</v>
      </c>
      <c r="I150" s="75">
        <f t="shared" si="95"/>
        <v>-3.9092810002330225E-2</v>
      </c>
      <c r="O150" s="75">
        <f t="shared" ca="1" si="96"/>
        <v>-1.9331643448662752E-2</v>
      </c>
      <c r="P150" s="75">
        <f t="shared" si="97"/>
        <v>-2.0470857957541846E-2</v>
      </c>
      <c r="Q150" s="85">
        <f t="shared" ref="Q150:Q213" si="110">+C150-15018.5</f>
        <v>19193.146000000001</v>
      </c>
      <c r="S150" s="84">
        <v>0.1</v>
      </c>
      <c r="Z150" s="75">
        <f t="shared" si="98"/>
        <v>-18919</v>
      </c>
      <c r="AA150" s="75">
        <f t="shared" si="99"/>
        <v>-2.9510831371245654E-2</v>
      </c>
      <c r="AB150" s="75">
        <f t="shared" si="100"/>
        <v>-3.0052836588626418E-2</v>
      </c>
      <c r="AC150" s="75">
        <f t="shared" si="101"/>
        <v>-1.8621952044788379E-2</v>
      </c>
      <c r="AE150" s="75">
        <f t="shared" si="102"/>
        <v>9.1814314486561367E-6</v>
      </c>
      <c r="AF150" s="85">
        <f t="shared" ref="AF150:AF213" si="111">+C150-15018.5</f>
        <v>19193.146000000001</v>
      </c>
      <c r="AG150" s="84"/>
      <c r="AH150" s="75">
        <f t="shared" si="103"/>
        <v>-9.0399734137038088E-3</v>
      </c>
      <c r="AI150" s="75">
        <f t="shared" si="104"/>
        <v>2.9827358881376331E-2</v>
      </c>
      <c r="AJ150" s="75">
        <f t="shared" si="105"/>
        <v>-0.24319835484110072</v>
      </c>
      <c r="AK150" s="75">
        <f t="shared" si="106"/>
        <v>-0.13295408259864958</v>
      </c>
      <c r="AL150" s="75">
        <f t="shared" si="107"/>
        <v>-3.0053993406645705</v>
      </c>
      <c r="AM150" s="75">
        <f t="shared" si="108"/>
        <v>-14.66230290294777</v>
      </c>
      <c r="AN150" s="75">
        <f t="shared" si="91"/>
        <v>-1.966588860838703</v>
      </c>
      <c r="AO150" s="75">
        <f t="shared" si="91"/>
        <v>-1.9670714322611442</v>
      </c>
      <c r="AP150" s="75">
        <f t="shared" si="91"/>
        <v>-1.9657927391316559</v>
      </c>
      <c r="AQ150" s="75">
        <f t="shared" si="91"/>
        <v>-1.9691724573661684</v>
      </c>
      <c r="AR150" s="75">
        <f t="shared" si="91"/>
        <v>-1.9601791921885909</v>
      </c>
      <c r="AS150" s="75">
        <f t="shared" si="91"/>
        <v>-1.9836998394576146</v>
      </c>
      <c r="AT150" s="75">
        <f t="shared" si="91"/>
        <v>-1.9190242774204558</v>
      </c>
      <c r="AU150" s="75">
        <f t="shared" si="109"/>
        <v>-1.0632345645925141</v>
      </c>
    </row>
    <row r="151" spans="1:47" s="75" customFormat="1" ht="12.95" customHeight="1" x14ac:dyDescent="0.2">
      <c r="A151" s="81" t="s">
        <v>294</v>
      </c>
      <c r="B151" s="82" t="s">
        <v>2031</v>
      </c>
      <c r="C151" s="83">
        <v>34213.747000000003</v>
      </c>
      <c r="D151" s="83" t="s">
        <v>2110</v>
      </c>
      <c r="E151" s="75">
        <f t="shared" si="92"/>
        <v>-18914.108423424903</v>
      </c>
      <c r="F151" s="75">
        <f t="shared" si="93"/>
        <v>-18914</v>
      </c>
      <c r="G151" s="75">
        <f t="shared" si="94"/>
        <v>-4.5702859992161393E-2</v>
      </c>
      <c r="I151" s="75">
        <f t="shared" si="95"/>
        <v>-4.5702859992161393E-2</v>
      </c>
      <c r="O151" s="75">
        <f t="shared" ca="1" si="96"/>
        <v>-1.9328181850663238E-2</v>
      </c>
      <c r="P151" s="75">
        <f t="shared" si="97"/>
        <v>-2.0468613451424301E-2</v>
      </c>
      <c r="Q151" s="85">
        <f t="shared" si="110"/>
        <v>19195.247000000003</v>
      </c>
      <c r="S151" s="84">
        <v>0.1</v>
      </c>
      <c r="Z151" s="75">
        <f t="shared" si="98"/>
        <v>-18914</v>
      </c>
      <c r="AA151" s="75">
        <f t="shared" si="99"/>
        <v>-2.9508239507806081E-2</v>
      </c>
      <c r="AB151" s="75">
        <f t="shared" si="100"/>
        <v>-3.6663233935779617E-2</v>
      </c>
      <c r="AC151" s="75">
        <f t="shared" si="101"/>
        <v>-2.5234246540737092E-2</v>
      </c>
      <c r="AE151" s="75">
        <f t="shared" si="102"/>
        <v>2.6226573263230074E-5</v>
      </c>
      <c r="AF151" s="85">
        <f t="shared" si="111"/>
        <v>19195.247000000003</v>
      </c>
      <c r="AG151" s="84"/>
      <c r="AH151" s="75">
        <f t="shared" si="103"/>
        <v>-9.039626056381778E-3</v>
      </c>
      <c r="AI151" s="75">
        <f t="shared" si="104"/>
        <v>2.9834761240287055E-2</v>
      </c>
      <c r="AJ151" s="75">
        <f t="shared" si="105"/>
        <v>-0.24325234796850176</v>
      </c>
      <c r="AK151" s="75">
        <f t="shared" si="106"/>
        <v>-0.13300808681070247</v>
      </c>
      <c r="AL151" s="75">
        <f t="shared" si="107"/>
        <v>-3.0053436759140144</v>
      </c>
      <c r="AM151" s="75">
        <f t="shared" si="108"/>
        <v>-14.656294031658605</v>
      </c>
      <c r="AN151" s="75">
        <f t="shared" ref="AN151:AT160" si="112">$AU151+$AB$7*SIN(AO151)</f>
        <v>-1.966210618227535</v>
      </c>
      <c r="AO151" s="75">
        <f t="shared" si="112"/>
        <v>-1.9666946047484459</v>
      </c>
      <c r="AP151" s="75">
        <f t="shared" si="112"/>
        <v>-1.9654109961954482</v>
      </c>
      <c r="AQ151" s="75">
        <f t="shared" si="112"/>
        <v>-1.9688067363023618</v>
      </c>
      <c r="AR151" s="75">
        <f t="shared" si="112"/>
        <v>-1.9597623211017567</v>
      </c>
      <c r="AS151" s="75">
        <f t="shared" si="112"/>
        <v>-1.9834357564081511</v>
      </c>
      <c r="AT151" s="75">
        <f t="shared" si="112"/>
        <v>-1.9182557650790695</v>
      </c>
      <c r="AU151" s="75">
        <f t="shared" si="109"/>
        <v>-1.0627139559115015</v>
      </c>
    </row>
    <row r="152" spans="1:47" s="75" customFormat="1" ht="12.95" customHeight="1" x14ac:dyDescent="0.2">
      <c r="A152" s="86" t="s">
        <v>2030</v>
      </c>
      <c r="B152" s="87" t="s">
        <v>2031</v>
      </c>
      <c r="C152" s="88">
        <v>34213.760000000002</v>
      </c>
      <c r="D152" s="88" t="s">
        <v>2032</v>
      </c>
      <c r="E152" s="75">
        <f t="shared" si="92"/>
        <v>-18914.077582805217</v>
      </c>
      <c r="F152" s="75">
        <f t="shared" si="93"/>
        <v>-18914</v>
      </c>
      <c r="G152" s="75">
        <f t="shared" si="94"/>
        <v>-3.2702859993150923E-2</v>
      </c>
      <c r="I152" s="75">
        <f t="shared" si="95"/>
        <v>-3.2702859993150923E-2</v>
      </c>
      <c r="O152" s="75">
        <f t="shared" ca="1" si="96"/>
        <v>-1.9328181850663238E-2</v>
      </c>
      <c r="P152" s="75">
        <f t="shared" si="97"/>
        <v>-2.0468613451424301E-2</v>
      </c>
      <c r="Q152" s="85">
        <f t="shared" si="110"/>
        <v>19195.260000000002</v>
      </c>
      <c r="S152" s="84">
        <v>0.1</v>
      </c>
      <c r="Z152" s="75">
        <f t="shared" si="98"/>
        <v>-18914</v>
      </c>
      <c r="AA152" s="75">
        <f t="shared" si="99"/>
        <v>-2.9508239507806081E-2</v>
      </c>
      <c r="AB152" s="75">
        <f t="shared" si="100"/>
        <v>-2.3663233936769147E-2</v>
      </c>
      <c r="AC152" s="75">
        <f t="shared" si="101"/>
        <v>-1.2234246541726623E-2</v>
      </c>
      <c r="AE152" s="75">
        <f t="shared" si="102"/>
        <v>1.0205600045384919E-6</v>
      </c>
      <c r="AF152" s="85">
        <f t="shared" si="111"/>
        <v>19195.260000000002</v>
      </c>
      <c r="AG152" s="84"/>
      <c r="AH152" s="75">
        <f t="shared" si="103"/>
        <v>-9.039626056381778E-3</v>
      </c>
      <c r="AI152" s="75">
        <f t="shared" si="104"/>
        <v>2.9834761240287055E-2</v>
      </c>
      <c r="AJ152" s="75">
        <f t="shared" si="105"/>
        <v>-0.24325234796850176</v>
      </c>
      <c r="AK152" s="75">
        <f t="shared" si="106"/>
        <v>-0.13300808681070247</v>
      </c>
      <c r="AL152" s="75">
        <f t="shared" si="107"/>
        <v>-3.0053436759140144</v>
      </c>
      <c r="AM152" s="75">
        <f t="shared" si="108"/>
        <v>-14.656294031658605</v>
      </c>
      <c r="AN152" s="75">
        <f t="shared" si="112"/>
        <v>-1.966210618227535</v>
      </c>
      <c r="AO152" s="75">
        <f t="shared" si="112"/>
        <v>-1.9666946047484459</v>
      </c>
      <c r="AP152" s="75">
        <f t="shared" si="112"/>
        <v>-1.9654109961954482</v>
      </c>
      <c r="AQ152" s="75">
        <f t="shared" si="112"/>
        <v>-1.9688067363023618</v>
      </c>
      <c r="AR152" s="75">
        <f t="shared" si="112"/>
        <v>-1.9597623211017567</v>
      </c>
      <c r="AS152" s="75">
        <f t="shared" si="112"/>
        <v>-1.9834357564081511</v>
      </c>
      <c r="AT152" s="75">
        <f t="shared" si="112"/>
        <v>-1.9182557650790695</v>
      </c>
      <c r="AU152" s="75">
        <f t="shared" si="109"/>
        <v>-1.0627139559115015</v>
      </c>
    </row>
    <row r="153" spans="1:47" s="75" customFormat="1" ht="12.95" customHeight="1" x14ac:dyDescent="0.2">
      <c r="A153" s="81" t="s">
        <v>294</v>
      </c>
      <c r="B153" s="82" t="s">
        <v>2031</v>
      </c>
      <c r="C153" s="83">
        <v>34216.726999999999</v>
      </c>
      <c r="D153" s="83" t="s">
        <v>2110</v>
      </c>
      <c r="E153" s="75">
        <f t="shared" si="92"/>
        <v>-18907.038804450567</v>
      </c>
      <c r="F153" s="75">
        <f t="shared" si="93"/>
        <v>-18907</v>
      </c>
      <c r="G153" s="75">
        <f t="shared" si="94"/>
        <v>-1.6356929998437408E-2</v>
      </c>
      <c r="I153" s="75">
        <f t="shared" si="95"/>
        <v>-1.6356929998437408E-2</v>
      </c>
      <c r="O153" s="75">
        <f t="shared" ca="1" si="96"/>
        <v>-1.9323335613463916E-2</v>
      </c>
      <c r="P153" s="75">
        <f t="shared" si="97"/>
        <v>-2.0465470436071578E-2</v>
      </c>
      <c r="Q153" s="85">
        <f t="shared" si="110"/>
        <v>19198.226999999999</v>
      </c>
      <c r="S153" s="84">
        <v>0.1</v>
      </c>
      <c r="Z153" s="75">
        <f t="shared" si="98"/>
        <v>-18907</v>
      </c>
      <c r="AA153" s="75">
        <f t="shared" si="99"/>
        <v>-2.9504607887649456E-2</v>
      </c>
      <c r="AB153" s="75">
        <f t="shared" si="100"/>
        <v>-7.3177925468595299E-3</v>
      </c>
      <c r="AC153" s="75">
        <f t="shared" si="101"/>
        <v>4.1085404376341693E-3</v>
      </c>
      <c r="AE153" s="75">
        <f t="shared" si="102"/>
        <v>1.7286143387847538E-5</v>
      </c>
      <c r="AF153" s="85">
        <f t="shared" si="111"/>
        <v>19198.226999999999</v>
      </c>
      <c r="AG153" s="84"/>
      <c r="AH153" s="75">
        <f t="shared" si="103"/>
        <v>-9.0391374515778784E-3</v>
      </c>
      <c r="AI153" s="75">
        <f t="shared" si="104"/>
        <v>2.9845135476322615E-2</v>
      </c>
      <c r="AJ153" s="75">
        <f t="shared" si="105"/>
        <v>-0.24332797995925998</v>
      </c>
      <c r="AK153" s="75">
        <f t="shared" si="106"/>
        <v>-0.13308373490317824</v>
      </c>
      <c r="AL153" s="75">
        <f t="shared" si="107"/>
        <v>-3.0052657010558357</v>
      </c>
      <c r="AM153" s="75">
        <f t="shared" si="108"/>
        <v>-14.647885078279685</v>
      </c>
      <c r="AN153" s="75">
        <f t="shared" si="112"/>
        <v>-1.9656809359964011</v>
      </c>
      <c r="AO153" s="75">
        <f t="shared" si="112"/>
        <v>-1.9661668527672553</v>
      </c>
      <c r="AP153" s="75">
        <f t="shared" si="112"/>
        <v>-1.9648764819971598</v>
      </c>
      <c r="AQ153" s="75">
        <f t="shared" si="112"/>
        <v>-1.9682943871574539</v>
      </c>
      <c r="AR153" s="75">
        <f t="shared" si="112"/>
        <v>-1.9591789041340473</v>
      </c>
      <c r="AS153" s="75">
        <f t="shared" si="112"/>
        <v>-1.9830652560442101</v>
      </c>
      <c r="AT153" s="75">
        <f t="shared" si="112"/>
        <v>-1.9171794582571207</v>
      </c>
      <c r="AU153" s="75">
        <f t="shared" si="109"/>
        <v>-1.0619851037580836</v>
      </c>
    </row>
    <row r="154" spans="1:47" s="75" customFormat="1" ht="12.95" customHeight="1" x14ac:dyDescent="0.2">
      <c r="A154" s="86" t="s">
        <v>2036</v>
      </c>
      <c r="B154" s="87" t="s">
        <v>2033</v>
      </c>
      <c r="C154" s="88">
        <v>34242.631999999998</v>
      </c>
      <c r="D154" s="88" t="s">
        <v>2032</v>
      </c>
      <c r="E154" s="75">
        <f t="shared" si="92"/>
        <v>-18845.582938836342</v>
      </c>
      <c r="F154" s="75">
        <f t="shared" si="93"/>
        <v>-18845.5</v>
      </c>
      <c r="G154" s="75">
        <f t="shared" si="94"/>
        <v>-3.4960545002832077E-2</v>
      </c>
      <c r="I154" s="75">
        <f t="shared" si="95"/>
        <v>-3.4960545002832077E-2</v>
      </c>
      <c r="O154" s="75">
        <f t="shared" ca="1" si="96"/>
        <v>-1.9280757958069883E-2</v>
      </c>
      <c r="P154" s="75">
        <f t="shared" si="97"/>
        <v>-2.0437821354498533E-2</v>
      </c>
      <c r="Q154" s="85">
        <f t="shared" si="110"/>
        <v>19224.131999999998</v>
      </c>
      <c r="S154" s="84">
        <v>0.1</v>
      </c>
      <c r="Z154" s="75">
        <f t="shared" si="98"/>
        <v>-18845.5</v>
      </c>
      <c r="AA154" s="75">
        <f t="shared" si="99"/>
        <v>-2.9472550087388857E-2</v>
      </c>
      <c r="AB154" s="75">
        <f t="shared" si="100"/>
        <v>-2.5925816269941754E-2</v>
      </c>
      <c r="AC154" s="75">
        <f t="shared" si="101"/>
        <v>-1.4522723648333544E-2</v>
      </c>
      <c r="AE154" s="75">
        <f t="shared" si="102"/>
        <v>3.0118088191930647E-6</v>
      </c>
      <c r="AF154" s="85">
        <f t="shared" si="111"/>
        <v>19224.131999999998</v>
      </c>
      <c r="AG154" s="84"/>
      <c r="AH154" s="75">
        <f t="shared" si="103"/>
        <v>-9.0347287328903236E-3</v>
      </c>
      <c r="AI154" s="75">
        <f t="shared" si="104"/>
        <v>2.9936832889114751E-2</v>
      </c>
      <c r="AJ154" s="75">
        <f t="shared" si="105"/>
        <v>-0.24399456374187595</v>
      </c>
      <c r="AK154" s="75">
        <f t="shared" si="106"/>
        <v>-0.13375048960483385</v>
      </c>
      <c r="AL154" s="75">
        <f t="shared" si="107"/>
        <v>-3.0045784023455488</v>
      </c>
      <c r="AM154" s="75">
        <f t="shared" si="108"/>
        <v>-14.574178853448865</v>
      </c>
      <c r="AN154" s="75">
        <f t="shared" si="112"/>
        <v>-1.9610200865356981</v>
      </c>
      <c r="AO154" s="75">
        <f t="shared" si="112"/>
        <v>-1.9615204863422542</v>
      </c>
      <c r="AP154" s="75">
        <f t="shared" si="112"/>
        <v>-1.9601765650879082</v>
      </c>
      <c r="AQ154" s="75">
        <f t="shared" si="112"/>
        <v>-1.9637760574031176</v>
      </c>
      <c r="AR154" s="75">
        <f t="shared" si="112"/>
        <v>-1.9540632938223326</v>
      </c>
      <c r="AS154" s="75">
        <f t="shared" si="112"/>
        <v>-1.9797705470482052</v>
      </c>
      <c r="AT154" s="75">
        <f t="shared" si="112"/>
        <v>-1.9077038255518954</v>
      </c>
      <c r="AU154" s="75">
        <f t="shared" si="109"/>
        <v>-1.0555816169816274</v>
      </c>
    </row>
    <row r="155" spans="1:47" s="75" customFormat="1" ht="12.95" customHeight="1" x14ac:dyDescent="0.2">
      <c r="A155" s="86" t="s">
        <v>2030</v>
      </c>
      <c r="B155" s="87" t="s">
        <v>2031</v>
      </c>
      <c r="C155" s="88">
        <v>34253.383999999998</v>
      </c>
      <c r="D155" s="88" t="s">
        <v>2032</v>
      </c>
      <c r="E155" s="75">
        <f t="shared" si="92"/>
        <v>-18820.075374000044</v>
      </c>
      <c r="F155" s="75">
        <f t="shared" si="93"/>
        <v>-18820</v>
      </c>
      <c r="G155" s="75">
        <f t="shared" si="94"/>
        <v>-3.1771800000569783E-2</v>
      </c>
      <c r="I155" s="75">
        <f t="shared" si="95"/>
        <v>-3.1771800000569783E-2</v>
      </c>
      <c r="O155" s="75">
        <f t="shared" ca="1" si="96"/>
        <v>-1.9263103808272359E-2</v>
      </c>
      <c r="P155" s="75">
        <f t="shared" si="97"/>
        <v>-2.0426338434383188E-2</v>
      </c>
      <c r="Q155" s="85">
        <f t="shared" si="110"/>
        <v>19234.883999999998</v>
      </c>
      <c r="S155" s="84">
        <v>0.1</v>
      </c>
      <c r="Z155" s="75">
        <f t="shared" si="98"/>
        <v>-18820</v>
      </c>
      <c r="AA155" s="75">
        <f t="shared" si="99"/>
        <v>-2.9459177815583187E-2</v>
      </c>
      <c r="AB155" s="75">
        <f t="shared" si="100"/>
        <v>-2.2738960619369787E-2</v>
      </c>
      <c r="AC155" s="75">
        <f t="shared" si="101"/>
        <v>-1.1345461566186595E-2</v>
      </c>
      <c r="AE155" s="75">
        <f t="shared" si="102"/>
        <v>5.3482213704921769E-7</v>
      </c>
      <c r="AF155" s="85">
        <f t="shared" si="111"/>
        <v>19234.883999999998</v>
      </c>
      <c r="AG155" s="84"/>
      <c r="AH155" s="75">
        <f t="shared" si="103"/>
        <v>-9.0328393811999978E-3</v>
      </c>
      <c r="AI155" s="75">
        <f t="shared" si="104"/>
        <v>2.9975147352581999E-2</v>
      </c>
      <c r="AJ155" s="75">
        <f t="shared" si="105"/>
        <v>-0.24427207012654728</v>
      </c>
      <c r="AK155" s="75">
        <f t="shared" si="106"/>
        <v>-0.13402808250918599</v>
      </c>
      <c r="AL155" s="75">
        <f t="shared" si="107"/>
        <v>-3.0042922370791993</v>
      </c>
      <c r="AM155" s="75">
        <f t="shared" si="108"/>
        <v>-14.543707604263693</v>
      </c>
      <c r="AN155" s="75">
        <f t="shared" si="112"/>
        <v>-1.959083699071406</v>
      </c>
      <c r="AO155" s="75">
        <f t="shared" si="112"/>
        <v>-1.9595888512784025</v>
      </c>
      <c r="AP155" s="75">
        <f t="shared" si="112"/>
        <v>-1.9582257274641217</v>
      </c>
      <c r="AQ155" s="75">
        <f t="shared" si="112"/>
        <v>-1.9618937029481189</v>
      </c>
      <c r="AR155" s="75">
        <f t="shared" si="112"/>
        <v>-1.9519474940959554</v>
      </c>
      <c r="AS155" s="75">
        <f t="shared" si="112"/>
        <v>-1.978383409882992</v>
      </c>
      <c r="AT155" s="75">
        <f t="shared" si="112"/>
        <v>-1.9037646500405851</v>
      </c>
      <c r="AU155" s="75">
        <f t="shared" si="109"/>
        <v>-1.0529265127084626</v>
      </c>
    </row>
    <row r="156" spans="1:47" s="75" customFormat="1" ht="12.95" customHeight="1" x14ac:dyDescent="0.2">
      <c r="A156" s="81" t="s">
        <v>260</v>
      </c>
      <c r="B156" s="82" t="s">
        <v>2031</v>
      </c>
      <c r="C156" s="83">
        <v>34253.385000000002</v>
      </c>
      <c r="D156" s="83" t="s">
        <v>2110</v>
      </c>
      <c r="E156" s="75">
        <f t="shared" si="92"/>
        <v>-18820.073001644676</v>
      </c>
      <c r="F156" s="75">
        <f t="shared" si="93"/>
        <v>-18820</v>
      </c>
      <c r="G156" s="75">
        <f t="shared" si="94"/>
        <v>-3.0771799996728078E-2</v>
      </c>
      <c r="I156" s="75">
        <f t="shared" si="95"/>
        <v>-3.0771799996728078E-2</v>
      </c>
      <c r="O156" s="75">
        <f t="shared" ca="1" si="96"/>
        <v>-1.9263103808272359E-2</v>
      </c>
      <c r="P156" s="75">
        <f t="shared" si="97"/>
        <v>-2.0426338434383188E-2</v>
      </c>
      <c r="Q156" s="85">
        <f t="shared" si="110"/>
        <v>19234.885000000002</v>
      </c>
      <c r="S156" s="84">
        <v>0.1</v>
      </c>
      <c r="Z156" s="75">
        <f t="shared" si="98"/>
        <v>-18820</v>
      </c>
      <c r="AA156" s="75">
        <f t="shared" si="99"/>
        <v>-2.9459177815583187E-2</v>
      </c>
      <c r="AB156" s="75">
        <f t="shared" si="100"/>
        <v>-2.1738960615528082E-2</v>
      </c>
      <c r="AC156" s="75">
        <f t="shared" si="101"/>
        <v>-1.034546156234489E-2</v>
      </c>
      <c r="AE156" s="75">
        <f t="shared" si="102"/>
        <v>1.7229769904335691E-7</v>
      </c>
      <c r="AF156" s="85">
        <f t="shared" si="111"/>
        <v>19234.885000000002</v>
      </c>
      <c r="AG156" s="84"/>
      <c r="AH156" s="75">
        <f t="shared" si="103"/>
        <v>-9.0328393811999978E-3</v>
      </c>
      <c r="AI156" s="75">
        <f t="shared" si="104"/>
        <v>2.9975147352581999E-2</v>
      </c>
      <c r="AJ156" s="75">
        <f t="shared" si="105"/>
        <v>-0.24427207012654728</v>
      </c>
      <c r="AK156" s="75">
        <f t="shared" si="106"/>
        <v>-0.13402808250918599</v>
      </c>
      <c r="AL156" s="75">
        <f t="shared" si="107"/>
        <v>-3.0042922370791993</v>
      </c>
      <c r="AM156" s="75">
        <f t="shared" si="108"/>
        <v>-14.543707604263693</v>
      </c>
      <c r="AN156" s="75">
        <f t="shared" si="112"/>
        <v>-1.959083699071406</v>
      </c>
      <c r="AO156" s="75">
        <f t="shared" si="112"/>
        <v>-1.9595888512784025</v>
      </c>
      <c r="AP156" s="75">
        <f t="shared" si="112"/>
        <v>-1.9582257274641217</v>
      </c>
      <c r="AQ156" s="75">
        <f t="shared" si="112"/>
        <v>-1.9618937029481189</v>
      </c>
      <c r="AR156" s="75">
        <f t="shared" si="112"/>
        <v>-1.9519474940959554</v>
      </c>
      <c r="AS156" s="75">
        <f t="shared" si="112"/>
        <v>-1.978383409882992</v>
      </c>
      <c r="AT156" s="75">
        <f t="shared" si="112"/>
        <v>-1.9037646500405851</v>
      </c>
      <c r="AU156" s="75">
        <f t="shared" si="109"/>
        <v>-1.0529265127084626</v>
      </c>
    </row>
    <row r="157" spans="1:47" s="75" customFormat="1" ht="12.95" customHeight="1" x14ac:dyDescent="0.2">
      <c r="A157" s="81" t="s">
        <v>260</v>
      </c>
      <c r="B157" s="82" t="s">
        <v>2031</v>
      </c>
      <c r="C157" s="83">
        <v>34478.468000000001</v>
      </c>
      <c r="D157" s="83" t="s">
        <v>2110</v>
      </c>
      <c r="E157" s="75">
        <f t="shared" si="92"/>
        <v>-18286.096140033111</v>
      </c>
      <c r="F157" s="75">
        <f t="shared" si="93"/>
        <v>-18286</v>
      </c>
      <c r="G157" s="75">
        <f t="shared" si="94"/>
        <v>-4.0525140000681859E-2</v>
      </c>
      <c r="I157" s="75">
        <f t="shared" si="95"/>
        <v>-4.0525140000681859E-2</v>
      </c>
      <c r="O157" s="75">
        <f t="shared" ca="1" si="96"/>
        <v>-1.8893405141924176E-2</v>
      </c>
      <c r="P157" s="75">
        <f t="shared" si="97"/>
        <v>-2.0183358658573937E-2</v>
      </c>
      <c r="Q157" s="85">
        <f t="shared" si="110"/>
        <v>19459.968000000001</v>
      </c>
      <c r="S157" s="84">
        <v>0.1</v>
      </c>
      <c r="Z157" s="75">
        <f t="shared" si="98"/>
        <v>-18286</v>
      </c>
      <c r="AA157" s="75">
        <f t="shared" si="99"/>
        <v>-2.9168115164726831E-2</v>
      </c>
      <c r="AB157" s="75">
        <f t="shared" si="100"/>
        <v>-3.1540383494528965E-2</v>
      </c>
      <c r="AC157" s="75">
        <f t="shared" si="101"/>
        <v>-2.0341781342107922E-2</v>
      </c>
      <c r="AE157" s="75">
        <f t="shared" si="102"/>
        <v>1.2898201312449933E-5</v>
      </c>
      <c r="AF157" s="85">
        <f t="shared" si="111"/>
        <v>19459.968000000001</v>
      </c>
      <c r="AG157" s="84"/>
      <c r="AH157" s="75">
        <f t="shared" si="103"/>
        <v>-8.9847565061528956E-3</v>
      </c>
      <c r="AI157" s="75">
        <f t="shared" si="104"/>
        <v>3.0819567357585953E-2</v>
      </c>
      <c r="AJ157" s="75">
        <f t="shared" si="105"/>
        <v>-0.25024361429959607</v>
      </c>
      <c r="AK157" s="75">
        <f t="shared" si="106"/>
        <v>-0.14000368080088896</v>
      </c>
      <c r="AL157" s="75">
        <f t="shared" si="107"/>
        <v>-2.9981293213492464</v>
      </c>
      <c r="AM157" s="75">
        <f t="shared" si="108"/>
        <v>-13.916925695258962</v>
      </c>
      <c r="AN157" s="75">
        <f t="shared" si="112"/>
        <v>-1.9179799865610674</v>
      </c>
      <c r="AO157" s="75">
        <f t="shared" si="112"/>
        <v>-1.9184576019718724</v>
      </c>
      <c r="AP157" s="75">
        <f t="shared" si="112"/>
        <v>-1.9170231781068141</v>
      </c>
      <c r="AQ157" s="75">
        <f t="shared" si="112"/>
        <v>-1.9213142439646935</v>
      </c>
      <c r="AR157" s="75">
        <f t="shared" si="112"/>
        <v>-1.9083217143947615</v>
      </c>
      <c r="AS157" s="75">
        <f t="shared" si="112"/>
        <v>-1.946338063770443</v>
      </c>
      <c r="AT157" s="75">
        <f t="shared" si="112"/>
        <v>-1.8199098985657185</v>
      </c>
      <c r="AU157" s="75">
        <f t="shared" si="109"/>
        <v>-0.9973255055763065</v>
      </c>
    </row>
    <row r="158" spans="1:47" s="75" customFormat="1" ht="12.95" customHeight="1" x14ac:dyDescent="0.2">
      <c r="A158" s="86" t="s">
        <v>2037</v>
      </c>
      <c r="B158" s="87" t="s">
        <v>2038</v>
      </c>
      <c r="C158" s="88">
        <v>34492.813999999998</v>
      </c>
      <c r="D158" s="88">
        <v>1E-3</v>
      </c>
      <c r="E158" s="75">
        <f t="shared" si="92"/>
        <v>-18252.06233003112</v>
      </c>
      <c r="F158" s="75">
        <f t="shared" si="93"/>
        <v>-18252</v>
      </c>
      <c r="G158" s="75">
        <f t="shared" si="94"/>
        <v>-2.6273479998053517E-2</v>
      </c>
      <c r="K158" s="75">
        <f>G158</f>
        <v>-2.6273479998053517E-2</v>
      </c>
      <c r="O158" s="75">
        <f t="shared" ca="1" si="96"/>
        <v>-1.8869866275527475E-2</v>
      </c>
      <c r="P158" s="75">
        <f t="shared" si="97"/>
        <v>-2.0167725542180277E-2</v>
      </c>
      <c r="Q158" s="85">
        <f t="shared" si="110"/>
        <v>19474.313999999998</v>
      </c>
      <c r="S158" s="84">
        <v>1</v>
      </c>
      <c r="Z158" s="75">
        <f t="shared" si="98"/>
        <v>-18252</v>
      </c>
      <c r="AA158" s="75">
        <f t="shared" si="99"/>
        <v>-2.9148853305505467E-2</v>
      </c>
      <c r="AB158" s="75">
        <f t="shared" si="100"/>
        <v>-1.7292352234728327E-2</v>
      </c>
      <c r="AC158" s="75">
        <f t="shared" si="101"/>
        <v>-6.1057544558732399E-3</v>
      </c>
      <c r="AE158" s="75">
        <f t="shared" si="102"/>
        <v>8.2677716572071646E-6</v>
      </c>
      <c r="AF158" s="85">
        <f t="shared" si="111"/>
        <v>19474.313999999998</v>
      </c>
      <c r="AG158" s="84"/>
      <c r="AH158" s="75">
        <f t="shared" si="103"/>
        <v>-8.9811277633251897E-3</v>
      </c>
      <c r="AI158" s="75">
        <f t="shared" si="104"/>
        <v>3.0876215615340374E-2</v>
      </c>
      <c r="AJ158" s="75">
        <f t="shared" si="105"/>
        <v>-0.25063479271222777</v>
      </c>
      <c r="AK158" s="75">
        <f t="shared" si="106"/>
        <v>-0.14039527126897816</v>
      </c>
      <c r="AL158" s="75">
        <f t="shared" si="107"/>
        <v>-2.9977252666509986</v>
      </c>
      <c r="AM158" s="75">
        <f t="shared" si="108"/>
        <v>-13.877705117134413</v>
      </c>
      <c r="AN158" s="75">
        <f t="shared" si="112"/>
        <v>-1.9153249295526729</v>
      </c>
      <c r="AO158" s="75">
        <f t="shared" si="112"/>
        <v>-1.9157949086374848</v>
      </c>
      <c r="AP158" s="75">
        <f t="shared" si="112"/>
        <v>-1.9143729669533345</v>
      </c>
      <c r="AQ158" s="75">
        <f t="shared" si="112"/>
        <v>-1.9186580115931562</v>
      </c>
      <c r="AR158" s="75">
        <f t="shared" si="112"/>
        <v>-1.905585278943019</v>
      </c>
      <c r="AS158" s="75">
        <f t="shared" si="112"/>
        <v>-1.9440939589172919</v>
      </c>
      <c r="AT158" s="75">
        <f t="shared" si="112"/>
        <v>-1.814483776465031</v>
      </c>
      <c r="AU158" s="75">
        <f t="shared" si="109"/>
        <v>-0.99378536654542005</v>
      </c>
    </row>
    <row r="159" spans="1:47" s="75" customFormat="1" ht="12.95" customHeight="1" x14ac:dyDescent="0.2">
      <c r="A159" s="86" t="s">
        <v>2030</v>
      </c>
      <c r="B159" s="87" t="s">
        <v>2033</v>
      </c>
      <c r="C159" s="88">
        <v>34549.504999999997</v>
      </c>
      <c r="D159" s="88" t="s">
        <v>2032</v>
      </c>
      <c r="E159" s="75">
        <f t="shared" si="92"/>
        <v>-18117.571132287972</v>
      </c>
      <c r="F159" s="75">
        <f t="shared" si="93"/>
        <v>-18117.5</v>
      </c>
      <c r="G159" s="75">
        <f t="shared" si="94"/>
        <v>-2.9983824999362696E-2</v>
      </c>
      <c r="I159" s="75">
        <f>G159</f>
        <v>-2.9983824999362696E-2</v>
      </c>
      <c r="O159" s="75">
        <f t="shared" ca="1" si="96"/>
        <v>-1.8776749289340526E-2</v>
      </c>
      <c r="P159" s="75">
        <f t="shared" si="97"/>
        <v>-2.0105692081050626E-2</v>
      </c>
      <c r="Q159" s="85">
        <f t="shared" si="110"/>
        <v>19531.004999999997</v>
      </c>
      <c r="S159" s="84">
        <v>0.1</v>
      </c>
      <c r="Z159" s="75">
        <f t="shared" si="98"/>
        <v>-18117.5</v>
      </c>
      <c r="AA159" s="75">
        <f t="shared" si="99"/>
        <v>-2.9071774605390351E-2</v>
      </c>
      <c r="AB159" s="75">
        <f t="shared" si="100"/>
        <v>-2.1017742475022971E-2</v>
      </c>
      <c r="AC159" s="75">
        <f t="shared" si="101"/>
        <v>-9.87813291831207E-3</v>
      </c>
      <c r="AE159" s="75">
        <f t="shared" si="102"/>
        <v>8.3183592114511047E-8</v>
      </c>
      <c r="AF159" s="85">
        <f t="shared" si="111"/>
        <v>19531.004999999997</v>
      </c>
      <c r="AG159" s="84"/>
      <c r="AH159" s="75">
        <f t="shared" si="103"/>
        <v>-8.9660825243397264E-3</v>
      </c>
      <c r="AI159" s="75">
        <f t="shared" si="104"/>
        <v>3.1103935098386382E-2</v>
      </c>
      <c r="AJ159" s="75">
        <f t="shared" si="105"/>
        <v>-0.25219599058861142</v>
      </c>
      <c r="AK159" s="75">
        <f t="shared" si="106"/>
        <v>-0.14195829342769126</v>
      </c>
      <c r="AL159" s="75">
        <f t="shared" si="107"/>
        <v>-2.9961122575578258</v>
      </c>
      <c r="AM159" s="75">
        <f t="shared" si="108"/>
        <v>-13.723301456989137</v>
      </c>
      <c r="AN159" s="75">
        <f t="shared" si="112"/>
        <v>-1.9047743103582198</v>
      </c>
      <c r="AO159" s="75">
        <f t="shared" si="112"/>
        <v>-1.9052100253885635</v>
      </c>
      <c r="AP159" s="75">
        <f t="shared" si="112"/>
        <v>-1.9038516990801964</v>
      </c>
      <c r="AQ159" s="75">
        <f t="shared" si="112"/>
        <v>-1.9080688539590853</v>
      </c>
      <c r="AR159" s="75">
        <f t="shared" si="112"/>
        <v>-1.8948034545791392</v>
      </c>
      <c r="AS159" s="75">
        <f t="shared" si="112"/>
        <v>-1.9349636235086476</v>
      </c>
      <c r="AT159" s="75">
        <f t="shared" si="112"/>
        <v>-1.7929180832833485</v>
      </c>
      <c r="AU159" s="75">
        <f t="shared" si="109"/>
        <v>-0.9797809930261786</v>
      </c>
    </row>
    <row r="160" spans="1:47" s="75" customFormat="1" ht="12.95" customHeight="1" x14ac:dyDescent="0.2">
      <c r="A160" s="81" t="s">
        <v>260</v>
      </c>
      <c r="B160" s="82" t="s">
        <v>2033</v>
      </c>
      <c r="C160" s="83">
        <v>34549.508000000002</v>
      </c>
      <c r="D160" s="83" t="s">
        <v>2110</v>
      </c>
      <c r="E160" s="75">
        <f t="shared" si="92"/>
        <v>-18117.56401522188</v>
      </c>
      <c r="F160" s="75">
        <f t="shared" si="93"/>
        <v>-18117.5</v>
      </c>
      <c r="G160" s="75">
        <f t="shared" si="94"/>
        <v>-2.6983824995113537E-2</v>
      </c>
      <c r="I160" s="75">
        <f>G160</f>
        <v>-2.6983824995113537E-2</v>
      </c>
      <c r="O160" s="75">
        <f t="shared" ca="1" si="96"/>
        <v>-1.8776749289340526E-2</v>
      </c>
      <c r="P160" s="75">
        <f t="shared" si="97"/>
        <v>-2.0105692081050626E-2</v>
      </c>
      <c r="Q160" s="85">
        <f t="shared" si="110"/>
        <v>19531.008000000002</v>
      </c>
      <c r="S160" s="84">
        <v>0.1</v>
      </c>
      <c r="Z160" s="75">
        <f t="shared" si="98"/>
        <v>-18117.5</v>
      </c>
      <c r="AA160" s="75">
        <f t="shared" si="99"/>
        <v>-2.9071774605390351E-2</v>
      </c>
      <c r="AB160" s="75">
        <f t="shared" si="100"/>
        <v>-1.8017742470773812E-2</v>
      </c>
      <c r="AC160" s="75">
        <f t="shared" si="101"/>
        <v>-6.8781329140629108E-3</v>
      </c>
      <c r="AE160" s="75">
        <f t="shared" si="102"/>
        <v>4.3595335750550988E-7</v>
      </c>
      <c r="AF160" s="85">
        <f t="shared" si="111"/>
        <v>19531.008000000002</v>
      </c>
      <c r="AG160" s="84"/>
      <c r="AH160" s="75">
        <f t="shared" si="103"/>
        <v>-8.9660825243397264E-3</v>
      </c>
      <c r="AI160" s="75">
        <f t="shared" si="104"/>
        <v>3.1103935098386382E-2</v>
      </c>
      <c r="AJ160" s="75">
        <f t="shared" si="105"/>
        <v>-0.25219599058861142</v>
      </c>
      <c r="AK160" s="75">
        <f t="shared" si="106"/>
        <v>-0.14195829342769126</v>
      </c>
      <c r="AL160" s="75">
        <f t="shared" si="107"/>
        <v>-2.9961122575578258</v>
      </c>
      <c r="AM160" s="75">
        <f t="shared" si="108"/>
        <v>-13.723301456989137</v>
      </c>
      <c r="AN160" s="75">
        <f t="shared" si="112"/>
        <v>-1.9047743103582198</v>
      </c>
      <c r="AO160" s="75">
        <f t="shared" si="112"/>
        <v>-1.9052100253885635</v>
      </c>
      <c r="AP160" s="75">
        <f t="shared" si="112"/>
        <v>-1.9038516990801964</v>
      </c>
      <c r="AQ160" s="75">
        <f t="shared" si="112"/>
        <v>-1.9080688539590853</v>
      </c>
      <c r="AR160" s="75">
        <f t="shared" si="112"/>
        <v>-1.8948034545791392</v>
      </c>
      <c r="AS160" s="75">
        <f t="shared" si="112"/>
        <v>-1.9349636235086476</v>
      </c>
      <c r="AT160" s="75">
        <f t="shared" si="112"/>
        <v>-1.7929180832833485</v>
      </c>
      <c r="AU160" s="75">
        <f t="shared" si="109"/>
        <v>-0.9797809930261786</v>
      </c>
    </row>
    <row r="161" spans="1:47" s="75" customFormat="1" ht="12.95" customHeight="1" x14ac:dyDescent="0.2">
      <c r="A161" s="86" t="s">
        <v>2030</v>
      </c>
      <c r="B161" s="87" t="s">
        <v>2031</v>
      </c>
      <c r="C161" s="88">
        <v>34813.590750000003</v>
      </c>
      <c r="D161" s="88" t="s">
        <v>2035</v>
      </c>
      <c r="E161" s="75">
        <f t="shared" si="92"/>
        <v>-17491.065887638932</v>
      </c>
      <c r="F161" s="75">
        <f t="shared" si="93"/>
        <v>-17491</v>
      </c>
      <c r="G161" s="75">
        <f t="shared" si="94"/>
        <v>-2.777308999793604E-2</v>
      </c>
      <c r="J161" s="75">
        <f>G161</f>
        <v>-2.777308999793604E-2</v>
      </c>
      <c r="O161" s="75">
        <f t="shared" ca="1" si="96"/>
        <v>-1.8343011060001323E-2</v>
      </c>
      <c r="P161" s="75">
        <f t="shared" si="97"/>
        <v>-1.9812729097970234E-2</v>
      </c>
      <c r="Q161" s="85">
        <f t="shared" si="110"/>
        <v>19795.090750000003</v>
      </c>
      <c r="S161" s="84">
        <v>1</v>
      </c>
      <c r="Z161" s="75">
        <f t="shared" si="98"/>
        <v>-17491</v>
      </c>
      <c r="AA161" s="75">
        <f t="shared" si="99"/>
        <v>-2.8693561345053097E-2</v>
      </c>
      <c r="AB161" s="75">
        <f t="shared" si="100"/>
        <v>-1.8892257750853181E-2</v>
      </c>
      <c r="AC161" s="75">
        <f t="shared" si="101"/>
        <v>-7.9603608999658064E-3</v>
      </c>
      <c r="AE161" s="75">
        <f t="shared" si="102"/>
        <v>8.4726750086348855E-7</v>
      </c>
      <c r="AF161" s="85">
        <f t="shared" si="111"/>
        <v>19795.090750000003</v>
      </c>
      <c r="AG161" s="84"/>
      <c r="AH161" s="75">
        <f t="shared" si="103"/>
        <v>-8.8808322470828611E-3</v>
      </c>
      <c r="AI161" s="75">
        <f t="shared" si="104"/>
        <v>3.2247332920790406E-2</v>
      </c>
      <c r="AJ161" s="75">
        <f t="shared" si="105"/>
        <v>-0.25977913080669185</v>
      </c>
      <c r="AK161" s="75">
        <f t="shared" si="106"/>
        <v>-0.14955439483950503</v>
      </c>
      <c r="AL161" s="75">
        <f t="shared" si="107"/>
        <v>-2.9882677142155214</v>
      </c>
      <c r="AM161" s="75">
        <f t="shared" si="108"/>
        <v>-13.018628167329672</v>
      </c>
      <c r="AN161" s="75">
        <f t="shared" ref="AN161:AT170" si="113">$AU161+$AB$7*SIN(AO161)</f>
        <v>-1.854561274799589</v>
      </c>
      <c r="AO161" s="75">
        <f t="shared" si="113"/>
        <v>-1.854802713649911</v>
      </c>
      <c r="AP161" s="75">
        <f t="shared" si="113"/>
        <v>-1.8539214619330939</v>
      </c>
      <c r="AQ161" s="75">
        <f t="shared" si="113"/>
        <v>-1.8571252669586666</v>
      </c>
      <c r="AR161" s="75">
        <f t="shared" si="113"/>
        <v>-1.8453035652248813</v>
      </c>
      <c r="AS161" s="75">
        <f t="shared" si="113"/>
        <v>-1.8867947718541536</v>
      </c>
      <c r="AT161" s="75">
        <f t="shared" si="113"/>
        <v>-1.6903884726795442</v>
      </c>
      <c r="AU161" s="75">
        <f t="shared" si="109"/>
        <v>-0.91454872529528719</v>
      </c>
    </row>
    <row r="162" spans="1:47" s="75" customFormat="1" ht="12.95" customHeight="1" x14ac:dyDescent="0.2">
      <c r="A162" s="86" t="s">
        <v>2030</v>
      </c>
      <c r="B162" s="87" t="s">
        <v>2031</v>
      </c>
      <c r="C162" s="88">
        <v>34859.53645</v>
      </c>
      <c r="D162" s="88" t="s">
        <v>2035</v>
      </c>
      <c r="E162" s="75">
        <f t="shared" si="92"/>
        <v>-17382.066359951168</v>
      </c>
      <c r="F162" s="75">
        <f t="shared" si="93"/>
        <v>-17382</v>
      </c>
      <c r="G162" s="75">
        <f t="shared" si="94"/>
        <v>-2.7972180003416725E-2</v>
      </c>
      <c r="J162" s="75">
        <f>G162</f>
        <v>-2.7972180003416725E-2</v>
      </c>
      <c r="O162" s="75">
        <f t="shared" ca="1" si="96"/>
        <v>-1.8267548223611898E-2</v>
      </c>
      <c r="P162" s="75">
        <f t="shared" si="97"/>
        <v>-1.9761084124938256E-2</v>
      </c>
      <c r="Q162" s="85">
        <f t="shared" si="110"/>
        <v>19841.03645</v>
      </c>
      <c r="S162" s="84">
        <v>1</v>
      </c>
      <c r="Z162" s="75">
        <f t="shared" si="98"/>
        <v>-17382</v>
      </c>
      <c r="AA162" s="75">
        <f t="shared" si="99"/>
        <v>-2.8624406858895668E-2</v>
      </c>
      <c r="AB162" s="75">
        <f t="shared" si="100"/>
        <v>-1.9108857269459309E-2</v>
      </c>
      <c r="AC162" s="75">
        <f t="shared" si="101"/>
        <v>-8.2110958784784686E-3</v>
      </c>
      <c r="AE162" s="75">
        <f t="shared" si="102"/>
        <v>4.2539987100795056E-7</v>
      </c>
      <c r="AF162" s="85">
        <f t="shared" si="111"/>
        <v>19841.03645</v>
      </c>
      <c r="AG162" s="84"/>
      <c r="AH162" s="75">
        <f t="shared" si="103"/>
        <v>-8.8633227339574138E-3</v>
      </c>
      <c r="AI162" s="75">
        <f t="shared" si="104"/>
        <v>3.2461443229481635E-2</v>
      </c>
      <c r="AJ162" s="75">
        <f t="shared" si="105"/>
        <v>-0.26115502541350533</v>
      </c>
      <c r="AK162" s="75">
        <f t="shared" si="106"/>
        <v>-0.1509333721121896</v>
      </c>
      <c r="AL162" s="75">
        <f t="shared" si="107"/>
        <v>-2.9868426294300234</v>
      </c>
      <c r="AM162" s="75">
        <f t="shared" si="108"/>
        <v>-12.898267093971622</v>
      </c>
      <c r="AN162" s="75">
        <f t="shared" si="113"/>
        <v>-1.8456329462629371</v>
      </c>
      <c r="AO162" s="75">
        <f t="shared" si="113"/>
        <v>-1.8458419618225013</v>
      </c>
      <c r="AP162" s="75">
        <f t="shared" si="113"/>
        <v>-1.8450549518893262</v>
      </c>
      <c r="AQ162" s="75">
        <f t="shared" si="113"/>
        <v>-1.8480069560400101</v>
      </c>
      <c r="AR162" s="75">
        <f t="shared" si="113"/>
        <v>-1.8367695691361601</v>
      </c>
      <c r="AS162" s="75">
        <f t="shared" si="113"/>
        <v>-1.8774087059084126</v>
      </c>
      <c r="AT162" s="75">
        <f t="shared" si="113"/>
        <v>-1.6722084020456458</v>
      </c>
      <c r="AU162" s="75">
        <f t="shared" si="109"/>
        <v>-0.90319945604921037</v>
      </c>
    </row>
    <row r="163" spans="1:47" s="75" customFormat="1" ht="12.95" customHeight="1" x14ac:dyDescent="0.2">
      <c r="A163" s="86" t="s">
        <v>2039</v>
      </c>
      <c r="B163" s="87" t="s">
        <v>2031</v>
      </c>
      <c r="C163" s="88">
        <v>34866.273000000001</v>
      </c>
      <c r="D163" s="88" t="s">
        <v>2034</v>
      </c>
      <c r="E163" s="75">
        <f t="shared" si="92"/>
        <v>-17366.084869447262</v>
      </c>
      <c r="F163" s="75">
        <f t="shared" si="93"/>
        <v>-17366</v>
      </c>
      <c r="G163" s="75">
        <f t="shared" si="94"/>
        <v>-3.5774339994532056E-2</v>
      </c>
      <c r="H163" s="75">
        <f>G163</f>
        <v>-3.5774339994532056E-2</v>
      </c>
      <c r="O163" s="75">
        <f t="shared" ca="1" si="96"/>
        <v>-1.8256471110013453E-2</v>
      </c>
      <c r="P163" s="75">
        <f t="shared" si="97"/>
        <v>-1.9753486383176127E-2</v>
      </c>
      <c r="Q163" s="85">
        <f t="shared" si="110"/>
        <v>19847.773000000001</v>
      </c>
      <c r="S163" s="84">
        <v>0.10009999999999999</v>
      </c>
      <c r="Z163" s="75">
        <f t="shared" si="98"/>
        <v>-17366</v>
      </c>
      <c r="AA163" s="75">
        <f t="shared" si="99"/>
        <v>-2.8614169222706331E-2</v>
      </c>
      <c r="AB163" s="75">
        <f t="shared" si="100"/>
        <v>-2.6913657155001852E-2</v>
      </c>
      <c r="AC163" s="75">
        <f t="shared" si="101"/>
        <v>-1.6020853611355929E-2</v>
      </c>
      <c r="AE163" s="75">
        <f t="shared" si="102"/>
        <v>5.1319313527189109E-6</v>
      </c>
      <c r="AF163" s="85">
        <f t="shared" si="111"/>
        <v>19847.773000000001</v>
      </c>
      <c r="AG163" s="84"/>
      <c r="AH163" s="75">
        <f t="shared" si="103"/>
        <v>-8.860682839530204E-3</v>
      </c>
      <c r="AI163" s="75">
        <f t="shared" si="104"/>
        <v>3.2493280704547045E-2</v>
      </c>
      <c r="AJ163" s="75">
        <f t="shared" si="105"/>
        <v>-0.26135849923045534</v>
      </c>
      <c r="AK163" s="75">
        <f t="shared" si="106"/>
        <v>-0.15113732091341184</v>
      </c>
      <c r="AL163" s="75">
        <f t="shared" si="107"/>
        <v>-2.9866318345685392</v>
      </c>
      <c r="AM163" s="75">
        <f t="shared" si="108"/>
        <v>-12.880651169786715</v>
      </c>
      <c r="AN163" s="75">
        <f t="shared" si="113"/>
        <v>-1.8443173027661959</v>
      </c>
      <c r="AO163" s="75">
        <f t="shared" si="113"/>
        <v>-1.8445217056164369</v>
      </c>
      <c r="AP163" s="75">
        <f t="shared" si="113"/>
        <v>-1.8437484591485727</v>
      </c>
      <c r="AQ163" s="75">
        <f t="shared" si="113"/>
        <v>-1.8466624914652043</v>
      </c>
      <c r="AR163" s="75">
        <f t="shared" si="113"/>
        <v>-1.8355176890703739</v>
      </c>
      <c r="AS163" s="75">
        <f t="shared" si="113"/>
        <v>-1.8760046551956806</v>
      </c>
      <c r="AT163" s="75">
        <f t="shared" si="113"/>
        <v>-1.6695314096035676</v>
      </c>
      <c r="AU163" s="75">
        <f t="shared" si="109"/>
        <v>-0.9015335082699697</v>
      </c>
    </row>
    <row r="164" spans="1:47" s="75" customFormat="1" ht="12.95" customHeight="1" x14ac:dyDescent="0.2">
      <c r="A164" s="86" t="s">
        <v>2036</v>
      </c>
      <c r="B164" s="87" t="s">
        <v>2031</v>
      </c>
      <c r="C164" s="88">
        <v>34866.275999999998</v>
      </c>
      <c r="D164" s="88" t="s">
        <v>2034</v>
      </c>
      <c r="E164" s="75">
        <f t="shared" si="92"/>
        <v>-17366.077752381188</v>
      </c>
      <c r="F164" s="75">
        <f t="shared" si="93"/>
        <v>-17366</v>
      </c>
      <c r="G164" s="75">
        <f t="shared" si="94"/>
        <v>-3.2774339997558855E-2</v>
      </c>
      <c r="H164" s="75">
        <f>G164</f>
        <v>-3.2774339997558855E-2</v>
      </c>
      <c r="O164" s="75">
        <f t="shared" ca="1" si="96"/>
        <v>-1.8256471110013453E-2</v>
      </c>
      <c r="P164" s="75">
        <f t="shared" si="97"/>
        <v>-1.9753486383176127E-2</v>
      </c>
      <c r="Q164" s="85">
        <f t="shared" si="110"/>
        <v>19847.775999999998</v>
      </c>
      <c r="S164" s="84">
        <v>0.10009999999999999</v>
      </c>
      <c r="Z164" s="75">
        <f t="shared" si="98"/>
        <v>-17366</v>
      </c>
      <c r="AA164" s="75">
        <f t="shared" si="99"/>
        <v>-2.8614169222706331E-2</v>
      </c>
      <c r="AB164" s="75">
        <f t="shared" si="100"/>
        <v>-2.3913657158028651E-2</v>
      </c>
      <c r="AC164" s="75">
        <f t="shared" si="101"/>
        <v>-1.3020853614382728E-2</v>
      </c>
      <c r="AE164" s="75">
        <f t="shared" si="102"/>
        <v>1.7324327896812982E-6</v>
      </c>
      <c r="AF164" s="85">
        <f t="shared" si="111"/>
        <v>19847.775999999998</v>
      </c>
      <c r="AG164" s="84"/>
      <c r="AH164" s="75">
        <f t="shared" si="103"/>
        <v>-8.860682839530204E-3</v>
      </c>
      <c r="AI164" s="75">
        <f t="shared" si="104"/>
        <v>3.2493280704547045E-2</v>
      </c>
      <c r="AJ164" s="75">
        <f t="shared" si="105"/>
        <v>-0.26135849923045534</v>
      </c>
      <c r="AK164" s="75">
        <f t="shared" si="106"/>
        <v>-0.15113732091341184</v>
      </c>
      <c r="AL164" s="75">
        <f t="shared" si="107"/>
        <v>-2.9866318345685392</v>
      </c>
      <c r="AM164" s="75">
        <f t="shared" si="108"/>
        <v>-12.880651169786715</v>
      </c>
      <c r="AN164" s="75">
        <f t="shared" si="113"/>
        <v>-1.8443173027661959</v>
      </c>
      <c r="AO164" s="75">
        <f t="shared" si="113"/>
        <v>-1.8445217056164369</v>
      </c>
      <c r="AP164" s="75">
        <f t="shared" si="113"/>
        <v>-1.8437484591485727</v>
      </c>
      <c r="AQ164" s="75">
        <f t="shared" si="113"/>
        <v>-1.8466624914652043</v>
      </c>
      <c r="AR164" s="75">
        <f t="shared" si="113"/>
        <v>-1.8355176890703739</v>
      </c>
      <c r="AS164" s="75">
        <f t="shared" si="113"/>
        <v>-1.8760046551956806</v>
      </c>
      <c r="AT164" s="75">
        <f t="shared" si="113"/>
        <v>-1.6695314096035676</v>
      </c>
      <c r="AU164" s="75">
        <f t="shared" si="109"/>
        <v>-0.9015335082699697</v>
      </c>
    </row>
    <row r="165" spans="1:47" s="75" customFormat="1" ht="12.95" customHeight="1" x14ac:dyDescent="0.2">
      <c r="A165" s="86" t="s">
        <v>2039</v>
      </c>
      <c r="B165" s="87" t="s">
        <v>2033</v>
      </c>
      <c r="C165" s="88">
        <v>34866.485999999997</v>
      </c>
      <c r="D165" s="88" t="s">
        <v>2034</v>
      </c>
      <c r="E165" s="75">
        <f t="shared" si="92"/>
        <v>-17365.579557755482</v>
      </c>
      <c r="F165" s="75">
        <f t="shared" si="93"/>
        <v>-17365.5</v>
      </c>
      <c r="G165" s="75">
        <f t="shared" si="94"/>
        <v>-3.3535344999108929E-2</v>
      </c>
      <c r="H165" s="75">
        <f>G165</f>
        <v>-3.3535344999108929E-2</v>
      </c>
      <c r="O165" s="75">
        <f t="shared" ca="1" si="96"/>
        <v>-1.8256124950213497E-2</v>
      </c>
      <c r="P165" s="75">
        <f t="shared" si="97"/>
        <v>-1.9753248884329368E-2</v>
      </c>
      <c r="Q165" s="85">
        <f t="shared" si="110"/>
        <v>19847.985999999997</v>
      </c>
      <c r="S165" s="84">
        <v>0.10009999999999999</v>
      </c>
      <c r="Z165" s="75">
        <f t="shared" si="98"/>
        <v>-17365.5</v>
      </c>
      <c r="AA165" s="75">
        <f t="shared" si="99"/>
        <v>-2.8613848937588698E-2</v>
      </c>
      <c r="AB165" s="75">
        <f t="shared" si="100"/>
        <v>-2.4674744945849598E-2</v>
      </c>
      <c r="AC165" s="75">
        <f t="shared" si="101"/>
        <v>-1.3782096114779561E-2</v>
      </c>
      <c r="AE165" s="75">
        <f t="shared" si="102"/>
        <v>2.4245344607042701E-6</v>
      </c>
      <c r="AF165" s="85">
        <f t="shared" si="111"/>
        <v>19847.985999999997</v>
      </c>
      <c r="AG165" s="84"/>
      <c r="AH165" s="75">
        <f t="shared" si="103"/>
        <v>-8.8606000532593307E-3</v>
      </c>
      <c r="AI165" s="75">
        <f t="shared" si="104"/>
        <v>3.2494277332426269E-2</v>
      </c>
      <c r="AJ165" s="75">
        <f t="shared" si="105"/>
        <v>-0.26136486407615744</v>
      </c>
      <c r="AK165" s="75">
        <f t="shared" si="106"/>
        <v>-0.15114370069648994</v>
      </c>
      <c r="AL165" s="75">
        <f t="shared" si="107"/>
        <v>-2.9866252405199019</v>
      </c>
      <c r="AM165" s="75">
        <f t="shared" si="108"/>
        <v>-12.880100882954599</v>
      </c>
      <c r="AN165" s="75">
        <f t="shared" si="113"/>
        <v>-1.8442761678336017</v>
      </c>
      <c r="AO165" s="75">
        <f t="shared" si="113"/>
        <v>-1.844480427195192</v>
      </c>
      <c r="AP165" s="75">
        <f t="shared" si="113"/>
        <v>-1.8437076103434427</v>
      </c>
      <c r="AQ165" s="75">
        <f t="shared" si="113"/>
        <v>-1.8466204524513783</v>
      </c>
      <c r="AR165" s="75">
        <f t="shared" si="113"/>
        <v>-1.8354785702828149</v>
      </c>
      <c r="AS165" s="75">
        <f t="shared" si="113"/>
        <v>-1.8759606694099644</v>
      </c>
      <c r="AT165" s="75">
        <f t="shared" si="113"/>
        <v>-1.6694477192298862</v>
      </c>
      <c r="AU165" s="75">
        <f t="shared" si="109"/>
        <v>-0.90148144740186853</v>
      </c>
    </row>
    <row r="166" spans="1:47" s="75" customFormat="1" ht="12.95" customHeight="1" x14ac:dyDescent="0.2">
      <c r="A166" s="81" t="s">
        <v>2039</v>
      </c>
      <c r="B166" s="82" t="s">
        <v>2031</v>
      </c>
      <c r="C166" s="83">
        <v>34876.819000000003</v>
      </c>
      <c r="D166" s="83" t="s">
        <v>2110</v>
      </c>
      <c r="E166" s="75">
        <f t="shared" si="92"/>
        <v>-17341.066009815229</v>
      </c>
      <c r="F166" s="75">
        <f t="shared" si="93"/>
        <v>-17341</v>
      </c>
      <c r="G166" s="75">
        <f t="shared" si="94"/>
        <v>-2.7824589997180738E-2</v>
      </c>
      <c r="I166" s="75">
        <f>G166</f>
        <v>-2.7824589997180738E-2</v>
      </c>
      <c r="O166" s="75">
        <f t="shared" ca="1" si="96"/>
        <v>-1.8239163120015875E-2</v>
      </c>
      <c r="P166" s="75">
        <f t="shared" si="97"/>
        <v>-1.9741606287174411E-2</v>
      </c>
      <c r="Q166" s="85">
        <f t="shared" si="110"/>
        <v>19858.319000000003</v>
      </c>
      <c r="S166" s="84">
        <v>0.1</v>
      </c>
      <c r="Z166" s="75">
        <f t="shared" si="98"/>
        <v>-17341</v>
      </c>
      <c r="AA166" s="75">
        <f t="shared" si="99"/>
        <v>-2.8598128263422465E-2</v>
      </c>
      <c r="AB166" s="75">
        <f t="shared" si="100"/>
        <v>-1.8968068020932684E-2</v>
      </c>
      <c r="AC166" s="75">
        <f t="shared" si="101"/>
        <v>-8.0829837100063265E-3</v>
      </c>
      <c r="AE166" s="75">
        <f t="shared" si="102"/>
        <v>5.9836144934025732E-8</v>
      </c>
      <c r="AF166" s="85">
        <f t="shared" si="111"/>
        <v>19858.319000000003</v>
      </c>
      <c r="AG166" s="84"/>
      <c r="AH166" s="75">
        <f t="shared" si="103"/>
        <v>-8.8565219762480538E-3</v>
      </c>
      <c r="AI166" s="75">
        <f t="shared" si="104"/>
        <v>3.2543239355016351E-2</v>
      </c>
      <c r="AJ166" s="75">
        <f t="shared" si="105"/>
        <v>-0.261677210134942</v>
      </c>
      <c r="AK166" s="75">
        <f t="shared" si="106"/>
        <v>-0.15145678570816506</v>
      </c>
      <c r="AL166" s="75">
        <f t="shared" si="107"/>
        <v>-2.9863016321692046</v>
      </c>
      <c r="AM166" s="75">
        <f t="shared" si="108"/>
        <v>-12.853152413535936</v>
      </c>
      <c r="AN166" s="75">
        <f t="shared" si="113"/>
        <v>-1.8422589870301969</v>
      </c>
      <c r="AO166" s="75">
        <f t="shared" si="113"/>
        <v>-1.8424562655265433</v>
      </c>
      <c r="AP166" s="75">
        <f t="shared" si="113"/>
        <v>-1.8417044586056512</v>
      </c>
      <c r="AQ166" s="75">
        <f t="shared" si="113"/>
        <v>-1.8445587279204592</v>
      </c>
      <c r="AR166" s="75">
        <f t="shared" si="113"/>
        <v>-1.8335619101068032</v>
      </c>
      <c r="AS166" s="75">
        <f t="shared" si="113"/>
        <v>-1.8737972393523283</v>
      </c>
      <c r="AT166" s="75">
        <f t="shared" si="113"/>
        <v>-1.6653443428309065</v>
      </c>
      <c r="AU166" s="75">
        <f t="shared" si="109"/>
        <v>-0.89893046486490624</v>
      </c>
    </row>
    <row r="167" spans="1:47" s="75" customFormat="1" ht="12.95" customHeight="1" x14ac:dyDescent="0.2">
      <c r="A167" s="81" t="s">
        <v>331</v>
      </c>
      <c r="B167" s="82" t="s">
        <v>2031</v>
      </c>
      <c r="C167" s="83">
        <v>35019.307000000001</v>
      </c>
      <c r="D167" s="83" t="s">
        <v>2110</v>
      </c>
      <c r="E167" s="75">
        <f t="shared" si="92"/>
        <v>-17003.033839205687</v>
      </c>
      <c r="F167" s="75">
        <f t="shared" si="93"/>
        <v>-17003</v>
      </c>
      <c r="G167" s="75">
        <f t="shared" si="94"/>
        <v>-1.4263969998864923E-2</v>
      </c>
      <c r="I167" s="75">
        <f>G167</f>
        <v>-1.4263969998864923E-2</v>
      </c>
      <c r="O167" s="75">
        <f t="shared" ca="1" si="96"/>
        <v>-1.8005159095248677E-2</v>
      </c>
      <c r="P167" s="75">
        <f t="shared" si="97"/>
        <v>-1.9579955024152433E-2</v>
      </c>
      <c r="Q167" s="85">
        <f t="shared" si="110"/>
        <v>20000.807000000001</v>
      </c>
      <c r="S167" s="84">
        <v>0.1</v>
      </c>
      <c r="Z167" s="75">
        <f t="shared" si="98"/>
        <v>-17003</v>
      </c>
      <c r="AA167" s="75">
        <f t="shared" si="99"/>
        <v>-2.8375812027511493E-2</v>
      </c>
      <c r="AB167" s="75">
        <f t="shared" si="100"/>
        <v>-5.4681129955058607E-3</v>
      </c>
      <c r="AC167" s="75">
        <f t="shared" si="101"/>
        <v>5.3159850252875104E-3</v>
      </c>
      <c r="AE167" s="75">
        <f t="shared" si="102"/>
        <v>1.9914408544147578E-5</v>
      </c>
      <c r="AF167" s="85">
        <f t="shared" si="111"/>
        <v>20000.807000000001</v>
      </c>
      <c r="AG167" s="84"/>
      <c r="AH167" s="75">
        <f t="shared" si="103"/>
        <v>-8.795857003359062E-3</v>
      </c>
      <c r="AI167" s="75">
        <f t="shared" si="104"/>
        <v>3.3245166796224024E-2</v>
      </c>
      <c r="AJ167" s="75">
        <f t="shared" si="105"/>
        <v>-0.26608318025923533</v>
      </c>
      <c r="AK167" s="75">
        <f t="shared" si="106"/>
        <v>-0.15587441782368733</v>
      </c>
      <c r="AL167" s="75">
        <f t="shared" si="107"/>
        <v>-2.9817337509216593</v>
      </c>
      <c r="AM167" s="75">
        <f t="shared" si="108"/>
        <v>-12.48437845350122</v>
      </c>
      <c r="AN167" s="75">
        <f t="shared" si="113"/>
        <v>-1.8141080415432116</v>
      </c>
      <c r="AO167" s="75">
        <f t="shared" si="113"/>
        <v>-1.8142206748088556</v>
      </c>
      <c r="AP167" s="75">
        <f t="shared" si="113"/>
        <v>-1.8137430039239524</v>
      </c>
      <c r="AQ167" s="75">
        <f t="shared" si="113"/>
        <v>-1.8157625030137836</v>
      </c>
      <c r="AR167" s="75">
        <f t="shared" si="113"/>
        <v>-1.8071090697412708</v>
      </c>
      <c r="AS167" s="75">
        <f t="shared" si="113"/>
        <v>-1.842291696140355</v>
      </c>
      <c r="AT167" s="75">
        <f t="shared" si="113"/>
        <v>-1.6082299234705943</v>
      </c>
      <c r="AU167" s="75">
        <f t="shared" si="109"/>
        <v>-0.86373731802844778</v>
      </c>
    </row>
    <row r="168" spans="1:47" s="75" customFormat="1" ht="12.95" customHeight="1" x14ac:dyDescent="0.2">
      <c r="A168" s="81" t="s">
        <v>331</v>
      </c>
      <c r="B168" s="82" t="s">
        <v>2031</v>
      </c>
      <c r="C168" s="83">
        <v>35227.527999999998</v>
      </c>
      <c r="D168" s="83" t="s">
        <v>2110</v>
      </c>
      <c r="E168" s="75">
        <f t="shared" si="92"/>
        <v>-16509.059633683188</v>
      </c>
      <c r="F168" s="75">
        <f t="shared" si="93"/>
        <v>-16509</v>
      </c>
      <c r="G168" s="75">
        <f t="shared" si="94"/>
        <v>-2.5136910000583157E-2</v>
      </c>
      <c r="I168" s="75">
        <f>G168</f>
        <v>-2.5136910000583157E-2</v>
      </c>
      <c r="O168" s="75">
        <f t="shared" ca="1" si="96"/>
        <v>-1.7663153212896611E-2</v>
      </c>
      <c r="P168" s="75">
        <f t="shared" si="97"/>
        <v>-1.934023720507478E-2</v>
      </c>
      <c r="Q168" s="85">
        <f t="shared" si="110"/>
        <v>20209.027999999998</v>
      </c>
      <c r="S168" s="84">
        <v>0.1</v>
      </c>
      <c r="Z168" s="75">
        <f t="shared" si="98"/>
        <v>-16509</v>
      </c>
      <c r="AA168" s="75">
        <f t="shared" si="99"/>
        <v>-2.8031871729646822E-2</v>
      </c>
      <c r="AB168" s="75">
        <f t="shared" si="100"/>
        <v>-1.6445275476011115E-2</v>
      </c>
      <c r="AC168" s="75">
        <f t="shared" si="101"/>
        <v>-5.7966727955083772E-3</v>
      </c>
      <c r="AE168" s="75">
        <f t="shared" si="102"/>
        <v>8.3808034127432847E-7</v>
      </c>
      <c r="AF168" s="85">
        <f t="shared" si="111"/>
        <v>20209.027999999998</v>
      </c>
      <c r="AG168" s="84"/>
      <c r="AH168" s="75">
        <f t="shared" si="103"/>
        <v>-8.6916345245720405E-3</v>
      </c>
      <c r="AI168" s="75">
        <f t="shared" si="104"/>
        <v>3.4368411521928932E-2</v>
      </c>
      <c r="AJ168" s="75">
        <f t="shared" si="105"/>
        <v>-0.27287421761945413</v>
      </c>
      <c r="AK168" s="75">
        <f t="shared" si="106"/>
        <v>-0.16268797431909784</v>
      </c>
      <c r="AL168" s="75">
        <f t="shared" si="107"/>
        <v>-2.9746818195040365</v>
      </c>
      <c r="AM168" s="75">
        <f t="shared" si="108"/>
        <v>-11.954614265401645</v>
      </c>
      <c r="AN168" s="75">
        <f t="shared" si="113"/>
        <v>-1.771816411508889</v>
      </c>
      <c r="AO168" s="75">
        <f t="shared" si="113"/>
        <v>-1.771850139427847</v>
      </c>
      <c r="AP168" s="75">
        <f t="shared" si="113"/>
        <v>-1.7716775947237176</v>
      </c>
      <c r="AQ168" s="75">
        <f t="shared" si="113"/>
        <v>-1.7725587634612223</v>
      </c>
      <c r="AR168" s="75">
        <f t="shared" si="113"/>
        <v>-1.7680179990251896</v>
      </c>
      <c r="AS168" s="75">
        <f t="shared" si="113"/>
        <v>-1.790428124979381</v>
      </c>
      <c r="AT168" s="75">
        <f t="shared" si="113"/>
        <v>-1.5231042780659056</v>
      </c>
      <c r="AU168" s="75">
        <f t="shared" si="109"/>
        <v>-0.81230118034439314</v>
      </c>
    </row>
    <row r="169" spans="1:47" s="75" customFormat="1" ht="12.95" customHeight="1" x14ac:dyDescent="0.2">
      <c r="A169" s="81" t="s">
        <v>331</v>
      </c>
      <c r="B169" s="82" t="s">
        <v>2031</v>
      </c>
      <c r="C169" s="83">
        <v>35265.462</v>
      </c>
      <c r="D169" s="83" t="s">
        <v>2110</v>
      </c>
      <c r="E169" s="75">
        <f t="shared" si="92"/>
        <v>-16419.066705437279</v>
      </c>
      <c r="F169" s="75">
        <f t="shared" si="93"/>
        <v>-16419</v>
      </c>
      <c r="G169" s="75">
        <f t="shared" si="94"/>
        <v>-2.8117809997638687E-2</v>
      </c>
      <c r="I169" s="75">
        <f>G169</f>
        <v>-2.8117809997638687E-2</v>
      </c>
      <c r="O169" s="75">
        <f t="shared" ca="1" si="96"/>
        <v>-1.7600844448905344E-2</v>
      </c>
      <c r="P169" s="75">
        <f t="shared" si="97"/>
        <v>-1.9296121670749025E-2</v>
      </c>
      <c r="Q169" s="85">
        <f t="shared" si="110"/>
        <v>20246.962</v>
      </c>
      <c r="S169" s="84">
        <v>0.1</v>
      </c>
      <c r="Z169" s="75">
        <f t="shared" si="98"/>
        <v>-16419</v>
      </c>
      <c r="AA169" s="75">
        <f t="shared" si="99"/>
        <v>-2.7966663032290777E-2</v>
      </c>
      <c r="AB169" s="75">
        <f t="shared" si="100"/>
        <v>-1.9447268636096936E-2</v>
      </c>
      <c r="AC169" s="75">
        <f t="shared" si="101"/>
        <v>-8.8216883268896623E-3</v>
      </c>
      <c r="AE169" s="75">
        <f t="shared" si="102"/>
        <v>2.2845405133882476E-9</v>
      </c>
      <c r="AF169" s="85">
        <f t="shared" si="111"/>
        <v>20246.962</v>
      </c>
      <c r="AG169" s="84"/>
      <c r="AH169" s="75">
        <f t="shared" si="103"/>
        <v>-8.67054136154175E-3</v>
      </c>
      <c r="AI169" s="75">
        <f t="shared" si="104"/>
        <v>3.4586815495746603E-2</v>
      </c>
      <c r="AJ169" s="75">
        <f t="shared" si="105"/>
        <v>-0.27416039304871037</v>
      </c>
      <c r="AK169" s="75">
        <f t="shared" si="106"/>
        <v>-0.16397903780694248</v>
      </c>
      <c r="AL169" s="75">
        <f t="shared" si="107"/>
        <v>-2.9733446539307278</v>
      </c>
      <c r="AM169" s="75">
        <f t="shared" si="108"/>
        <v>-11.859159564773558</v>
      </c>
      <c r="AN169" s="75">
        <f t="shared" si="113"/>
        <v>-1.7639548263970628</v>
      </c>
      <c r="AO169" s="75">
        <f t="shared" si="113"/>
        <v>-1.7639797480846573</v>
      </c>
      <c r="AP169" s="75">
        <f t="shared" si="113"/>
        <v>-1.7638471399489928</v>
      </c>
      <c r="AQ169" s="75">
        <f t="shared" si="113"/>
        <v>-1.7645517166151454</v>
      </c>
      <c r="AR169" s="75">
        <f t="shared" si="113"/>
        <v>-1.760778578284941</v>
      </c>
      <c r="AS169" s="75">
        <f t="shared" si="113"/>
        <v>-1.7802028472310094</v>
      </c>
      <c r="AT169" s="75">
        <f t="shared" si="113"/>
        <v>-1.507390389682755</v>
      </c>
      <c r="AU169" s="75">
        <f t="shared" si="109"/>
        <v>-0.80293022408616443</v>
      </c>
    </row>
    <row r="170" spans="1:47" s="75" customFormat="1" ht="12.95" customHeight="1" x14ac:dyDescent="0.2">
      <c r="A170" s="81" t="s">
        <v>331</v>
      </c>
      <c r="B170" s="82" t="s">
        <v>2031</v>
      </c>
      <c r="C170" s="83">
        <v>35265.464999999997</v>
      </c>
      <c r="D170" s="83" t="s">
        <v>2110</v>
      </c>
      <c r="E170" s="75">
        <f t="shared" si="92"/>
        <v>-16419.059588371205</v>
      </c>
      <c r="F170" s="75">
        <f t="shared" si="93"/>
        <v>-16419</v>
      </c>
      <c r="G170" s="75">
        <f t="shared" si="94"/>
        <v>-2.5117810000665486E-2</v>
      </c>
      <c r="I170" s="75">
        <f>G170</f>
        <v>-2.5117810000665486E-2</v>
      </c>
      <c r="O170" s="75">
        <f t="shared" ca="1" si="96"/>
        <v>-1.7600844448905344E-2</v>
      </c>
      <c r="P170" s="75">
        <f t="shared" si="97"/>
        <v>-1.9296121670749025E-2</v>
      </c>
      <c r="Q170" s="85">
        <f t="shared" si="110"/>
        <v>20246.964999999997</v>
      </c>
      <c r="S170" s="84">
        <v>0.1</v>
      </c>
      <c r="Z170" s="75">
        <f t="shared" si="98"/>
        <v>-16419</v>
      </c>
      <c r="AA170" s="75">
        <f t="shared" si="99"/>
        <v>-2.7966663032290777E-2</v>
      </c>
      <c r="AB170" s="75">
        <f t="shared" si="100"/>
        <v>-1.6447268639123734E-2</v>
      </c>
      <c r="AC170" s="75">
        <f t="shared" si="101"/>
        <v>-5.8216883299164607E-3</v>
      </c>
      <c r="AE170" s="75">
        <f t="shared" si="102"/>
        <v>8.1159635958006131E-7</v>
      </c>
      <c r="AF170" s="85">
        <f t="shared" si="111"/>
        <v>20246.964999999997</v>
      </c>
      <c r="AG170" s="84"/>
      <c r="AH170" s="75">
        <f t="shared" si="103"/>
        <v>-8.67054136154175E-3</v>
      </c>
      <c r="AI170" s="75">
        <f t="shared" si="104"/>
        <v>3.4586815495746603E-2</v>
      </c>
      <c r="AJ170" s="75">
        <f t="shared" si="105"/>
        <v>-0.27416039304871037</v>
      </c>
      <c r="AK170" s="75">
        <f t="shared" si="106"/>
        <v>-0.16397903780694248</v>
      </c>
      <c r="AL170" s="75">
        <f t="shared" si="107"/>
        <v>-2.9733446539307278</v>
      </c>
      <c r="AM170" s="75">
        <f t="shared" si="108"/>
        <v>-11.859159564773558</v>
      </c>
      <c r="AN170" s="75">
        <f t="shared" si="113"/>
        <v>-1.7639548263970628</v>
      </c>
      <c r="AO170" s="75">
        <f t="shared" si="113"/>
        <v>-1.7639797480846573</v>
      </c>
      <c r="AP170" s="75">
        <f t="shared" si="113"/>
        <v>-1.7638471399489928</v>
      </c>
      <c r="AQ170" s="75">
        <f t="shared" si="113"/>
        <v>-1.7645517166151454</v>
      </c>
      <c r="AR170" s="75">
        <f t="shared" si="113"/>
        <v>-1.760778578284941</v>
      </c>
      <c r="AS170" s="75">
        <f t="shared" si="113"/>
        <v>-1.7802028472310094</v>
      </c>
      <c r="AT170" s="75">
        <f t="shared" si="113"/>
        <v>-1.507390389682755</v>
      </c>
      <c r="AU170" s="75">
        <f t="shared" si="109"/>
        <v>-0.80293022408616443</v>
      </c>
    </row>
    <row r="171" spans="1:47" s="75" customFormat="1" ht="12.95" customHeight="1" x14ac:dyDescent="0.2">
      <c r="A171" s="86" t="s">
        <v>2036</v>
      </c>
      <c r="B171" s="87" t="s">
        <v>2031</v>
      </c>
      <c r="C171" s="88">
        <v>35305.087599999999</v>
      </c>
      <c r="D171" s="88" t="s">
        <v>2035</v>
      </c>
      <c r="E171" s="75">
        <f t="shared" si="92"/>
        <v>-16325.060700863522</v>
      </c>
      <c r="F171" s="75">
        <f t="shared" si="93"/>
        <v>-16325</v>
      </c>
      <c r="G171" s="75">
        <f t="shared" si="94"/>
        <v>-2.5586750001821201E-2</v>
      </c>
      <c r="J171" s="75">
        <f>G171</f>
        <v>-2.5586750001821201E-2</v>
      </c>
      <c r="O171" s="75">
        <f t="shared" ca="1" si="96"/>
        <v>-1.7535766406514466E-2</v>
      </c>
      <c r="P171" s="75">
        <f t="shared" si="97"/>
        <v>-1.9249899914960809E-2</v>
      </c>
      <c r="Q171" s="85">
        <f t="shared" si="110"/>
        <v>20286.587599999999</v>
      </c>
      <c r="S171" s="84">
        <v>1</v>
      </c>
      <c r="Z171" s="75">
        <f t="shared" si="98"/>
        <v>-16325</v>
      </c>
      <c r="AA171" s="75">
        <f t="shared" si="99"/>
        <v>-2.7897687661936451E-2</v>
      </c>
      <c r="AB171" s="75">
        <f t="shared" si="100"/>
        <v>-1.693896225484556E-2</v>
      </c>
      <c r="AC171" s="75">
        <f t="shared" si="101"/>
        <v>-6.3368500868603919E-3</v>
      </c>
      <c r="AE171" s="75">
        <f t="shared" si="102"/>
        <v>5.3404328689389453E-6</v>
      </c>
      <c r="AF171" s="85">
        <f t="shared" si="111"/>
        <v>20286.587599999999</v>
      </c>
      <c r="AG171" s="84"/>
      <c r="AH171" s="75">
        <f t="shared" si="103"/>
        <v>-8.6477877469756416E-3</v>
      </c>
      <c r="AI171" s="75">
        <f t="shared" si="104"/>
        <v>3.481981208733298E-2</v>
      </c>
      <c r="AJ171" s="75">
        <f t="shared" si="105"/>
        <v>-0.27552090005203539</v>
      </c>
      <c r="AK171" s="75">
        <f t="shared" si="106"/>
        <v>-0.16534493193201619</v>
      </c>
      <c r="AL171" s="75">
        <f t="shared" si="107"/>
        <v>-2.9719296548773935</v>
      </c>
      <c r="AM171" s="75">
        <f t="shared" si="108"/>
        <v>-11.759783353011716</v>
      </c>
      <c r="AN171" s="75">
        <f t="shared" ref="AN171:AT180" si="114">$AU171+$AB$7*SIN(AO171)</f>
        <v>-1.7556897339525559</v>
      </c>
      <c r="AO171" s="75">
        <f t="shared" si="114"/>
        <v>-1.7557070603893234</v>
      </c>
      <c r="AP171" s="75">
        <f t="shared" si="114"/>
        <v>-1.7556108000676458</v>
      </c>
      <c r="AQ171" s="75">
        <f t="shared" si="114"/>
        <v>-1.7561449671995528</v>
      </c>
      <c r="AR171" s="75">
        <f t="shared" si="114"/>
        <v>-1.7531612484675214</v>
      </c>
      <c r="AS171" s="75">
        <f t="shared" si="114"/>
        <v>-1.769260323538711</v>
      </c>
      <c r="AT171" s="75">
        <f t="shared" si="114"/>
        <v>-1.4909120683412791</v>
      </c>
      <c r="AU171" s="75">
        <f t="shared" si="109"/>
        <v>-0.79314278088312573</v>
      </c>
    </row>
    <row r="172" spans="1:47" s="75" customFormat="1" ht="12.95" customHeight="1" x14ac:dyDescent="0.2">
      <c r="A172" s="81" t="s">
        <v>349</v>
      </c>
      <c r="B172" s="82" t="s">
        <v>2031</v>
      </c>
      <c r="C172" s="83">
        <v>35311.410400000001</v>
      </c>
      <c r="D172" s="83" t="s">
        <v>2110</v>
      </c>
      <c r="E172" s="75">
        <f t="shared" si="92"/>
        <v>-16310.06077239003</v>
      </c>
      <c r="F172" s="75">
        <f t="shared" si="93"/>
        <v>-16310</v>
      </c>
      <c r="G172" s="75">
        <f t="shared" si="94"/>
        <v>-2.5616899998567533E-2</v>
      </c>
      <c r="I172" s="75">
        <f t="shared" ref="I172:I177" si="115">G172</f>
        <v>-2.5616899998567533E-2</v>
      </c>
      <c r="O172" s="75">
        <f t="shared" ca="1" si="96"/>
        <v>-1.752538161251592E-2</v>
      </c>
      <c r="P172" s="75">
        <f t="shared" si="97"/>
        <v>-1.9242510345740239E-2</v>
      </c>
      <c r="Q172" s="85">
        <f t="shared" si="110"/>
        <v>20292.910400000001</v>
      </c>
      <c r="S172" s="84">
        <v>0.1</v>
      </c>
      <c r="Z172" s="75">
        <f t="shared" si="98"/>
        <v>-16310</v>
      </c>
      <c r="AA172" s="75">
        <f t="shared" si="99"/>
        <v>-2.7886597968895949E-2</v>
      </c>
      <c r="AB172" s="75">
        <f t="shared" si="100"/>
        <v>-1.6972812375411823E-2</v>
      </c>
      <c r="AC172" s="75">
        <f t="shared" si="101"/>
        <v>-6.3743896528272934E-3</v>
      </c>
      <c r="AE172" s="75">
        <f t="shared" si="102"/>
        <v>5.151528876512931E-7</v>
      </c>
      <c r="AF172" s="85">
        <f t="shared" si="111"/>
        <v>20292.910400000001</v>
      </c>
      <c r="AG172" s="84"/>
      <c r="AH172" s="75">
        <f t="shared" si="103"/>
        <v>-8.6440876231557075E-3</v>
      </c>
      <c r="AI172" s="75">
        <f t="shared" si="104"/>
        <v>3.4857464960682538E-2</v>
      </c>
      <c r="AJ172" s="75">
        <f t="shared" si="105"/>
        <v>-0.27573965678293244</v>
      </c>
      <c r="AK172" s="75">
        <f t="shared" si="106"/>
        <v>-0.16556457565739771</v>
      </c>
      <c r="AL172" s="75">
        <f t="shared" si="107"/>
        <v>-2.9717020828534806</v>
      </c>
      <c r="AM172" s="75">
        <f t="shared" si="108"/>
        <v>-11.743954994268439</v>
      </c>
      <c r="AN172" s="75">
        <f t="shared" si="114"/>
        <v>-1.7543656465373689</v>
      </c>
      <c r="AO172" s="75">
        <f t="shared" si="114"/>
        <v>-1.7543819035044752</v>
      </c>
      <c r="AP172" s="75">
        <f t="shared" si="114"/>
        <v>-1.7542909414327861</v>
      </c>
      <c r="AQ172" s="75">
        <f t="shared" si="114"/>
        <v>-1.7547993269259679</v>
      </c>
      <c r="AR172" s="75">
        <f t="shared" si="114"/>
        <v>-1.7519398790797633</v>
      </c>
      <c r="AS172" s="75">
        <f t="shared" si="114"/>
        <v>-1.76748914483793</v>
      </c>
      <c r="AT172" s="75">
        <f t="shared" si="114"/>
        <v>-1.4882763481413326</v>
      </c>
      <c r="AU172" s="75">
        <f t="shared" si="109"/>
        <v>-0.79158095484008761</v>
      </c>
    </row>
    <row r="173" spans="1:47" s="75" customFormat="1" ht="12.95" customHeight="1" x14ac:dyDescent="0.2">
      <c r="A173" s="81" t="s">
        <v>331</v>
      </c>
      <c r="B173" s="82" t="s">
        <v>2031</v>
      </c>
      <c r="C173" s="83">
        <v>35311.423999999999</v>
      </c>
      <c r="D173" s="83" t="s">
        <v>2110</v>
      </c>
      <c r="E173" s="75">
        <f t="shared" si="92"/>
        <v>-16310.028508357133</v>
      </c>
      <c r="F173" s="75">
        <f t="shared" si="93"/>
        <v>-16310</v>
      </c>
      <c r="G173" s="75">
        <f t="shared" si="94"/>
        <v>-1.2016900000162423E-2</v>
      </c>
      <c r="I173" s="75">
        <f t="shared" si="115"/>
        <v>-1.2016900000162423E-2</v>
      </c>
      <c r="O173" s="75">
        <f t="shared" ca="1" si="96"/>
        <v>-1.752538161251592E-2</v>
      </c>
      <c r="P173" s="75">
        <f t="shared" si="97"/>
        <v>-1.9242510345740239E-2</v>
      </c>
      <c r="Q173" s="85">
        <f t="shared" si="110"/>
        <v>20292.923999999999</v>
      </c>
      <c r="S173" s="84">
        <v>0.1</v>
      </c>
      <c r="Z173" s="75">
        <f t="shared" si="98"/>
        <v>-16310</v>
      </c>
      <c r="AA173" s="75">
        <f t="shared" si="99"/>
        <v>-2.7886597968895949E-2</v>
      </c>
      <c r="AB173" s="75">
        <f t="shared" si="100"/>
        <v>-3.3728123770067151E-3</v>
      </c>
      <c r="AC173" s="75">
        <f t="shared" si="101"/>
        <v>7.2256103455778167E-3</v>
      </c>
      <c r="AE173" s="75">
        <f t="shared" si="102"/>
        <v>2.5184731361882502E-5</v>
      </c>
      <c r="AF173" s="85">
        <f t="shared" si="111"/>
        <v>20292.923999999999</v>
      </c>
      <c r="AG173" s="84"/>
      <c r="AH173" s="75">
        <f t="shared" si="103"/>
        <v>-8.6440876231557075E-3</v>
      </c>
      <c r="AI173" s="75">
        <f t="shared" si="104"/>
        <v>3.4857464960682538E-2</v>
      </c>
      <c r="AJ173" s="75">
        <f t="shared" si="105"/>
        <v>-0.27573965678293244</v>
      </c>
      <c r="AK173" s="75">
        <f t="shared" si="106"/>
        <v>-0.16556457565739771</v>
      </c>
      <c r="AL173" s="75">
        <f t="shared" si="107"/>
        <v>-2.9717020828534806</v>
      </c>
      <c r="AM173" s="75">
        <f t="shared" si="108"/>
        <v>-11.743954994268439</v>
      </c>
      <c r="AN173" s="75">
        <f t="shared" si="114"/>
        <v>-1.7543656465373689</v>
      </c>
      <c r="AO173" s="75">
        <f t="shared" si="114"/>
        <v>-1.7543819035044752</v>
      </c>
      <c r="AP173" s="75">
        <f t="shared" si="114"/>
        <v>-1.7542909414327861</v>
      </c>
      <c r="AQ173" s="75">
        <f t="shared" si="114"/>
        <v>-1.7547993269259679</v>
      </c>
      <c r="AR173" s="75">
        <f t="shared" si="114"/>
        <v>-1.7519398790797633</v>
      </c>
      <c r="AS173" s="75">
        <f t="shared" si="114"/>
        <v>-1.76748914483793</v>
      </c>
      <c r="AT173" s="75">
        <f t="shared" si="114"/>
        <v>-1.4882763481413326</v>
      </c>
      <c r="AU173" s="75">
        <f t="shared" si="109"/>
        <v>-0.79158095484008761</v>
      </c>
    </row>
    <row r="174" spans="1:47" s="75" customFormat="1" ht="12.95" customHeight="1" x14ac:dyDescent="0.2">
      <c r="A174" s="81" t="s">
        <v>331</v>
      </c>
      <c r="B174" s="82" t="s">
        <v>2031</v>
      </c>
      <c r="C174" s="83">
        <v>35313.53</v>
      </c>
      <c r="D174" s="83" t="s">
        <v>2110</v>
      </c>
      <c r="E174" s="75">
        <f t="shared" si="92"/>
        <v>-16305.032327967881</v>
      </c>
      <c r="F174" s="75">
        <f t="shared" si="93"/>
        <v>-16305</v>
      </c>
      <c r="G174" s="75">
        <f t="shared" si="94"/>
        <v>-1.3626949999888893E-2</v>
      </c>
      <c r="I174" s="75">
        <f t="shared" si="115"/>
        <v>-1.3626949999888893E-2</v>
      </c>
      <c r="O174" s="75">
        <f t="shared" ca="1" si="96"/>
        <v>-1.7521920014516405E-2</v>
      </c>
      <c r="P174" s="75">
        <f t="shared" si="97"/>
        <v>-1.9240046314585577E-2</v>
      </c>
      <c r="Q174" s="85">
        <f t="shared" si="110"/>
        <v>20295.03</v>
      </c>
      <c r="S174" s="84">
        <v>0.1</v>
      </c>
      <c r="Z174" s="75">
        <f t="shared" si="98"/>
        <v>-16305</v>
      </c>
      <c r="AA174" s="75">
        <f t="shared" si="99"/>
        <v>-2.7882896297506628E-2</v>
      </c>
      <c r="AB174" s="75">
        <f t="shared" si="100"/>
        <v>-4.9841000169678421E-3</v>
      </c>
      <c r="AC174" s="75">
        <f t="shared" si="101"/>
        <v>5.6130963146966834E-3</v>
      </c>
      <c r="AE174" s="75">
        <f t="shared" si="102"/>
        <v>2.0323200484056079E-5</v>
      </c>
      <c r="AF174" s="85">
        <f t="shared" si="111"/>
        <v>20295.03</v>
      </c>
      <c r="AG174" s="84"/>
      <c r="AH174" s="75">
        <f t="shared" si="103"/>
        <v>-8.6428499829210512E-3</v>
      </c>
      <c r="AI174" s="75">
        <f t="shared" si="104"/>
        <v>3.4870045206196076E-2</v>
      </c>
      <c r="AJ174" s="75">
        <f t="shared" si="105"/>
        <v>-0.27581267802130616</v>
      </c>
      <c r="AK174" s="75">
        <f t="shared" si="106"/>
        <v>-0.16563789425866335</v>
      </c>
      <c r="AL174" s="75">
        <f t="shared" si="107"/>
        <v>-2.9716261157538959</v>
      </c>
      <c r="AM174" s="75">
        <f t="shared" si="108"/>
        <v>-11.738680654100502</v>
      </c>
      <c r="AN174" s="75">
        <f t="shared" si="114"/>
        <v>-1.7539239639682855</v>
      </c>
      <c r="AO174" s="75">
        <f t="shared" si="114"/>
        <v>-1.753939872832035</v>
      </c>
      <c r="AP174" s="75">
        <f t="shared" si="114"/>
        <v>-1.753850646429143</v>
      </c>
      <c r="AQ174" s="75">
        <f t="shared" si="114"/>
        <v>-1.7543505270780031</v>
      </c>
      <c r="AR174" s="75">
        <f t="shared" si="114"/>
        <v>-1.7515323798649667</v>
      </c>
      <c r="AS174" s="75">
        <f t="shared" si="114"/>
        <v>-1.76689721445848</v>
      </c>
      <c r="AT174" s="75">
        <f t="shared" si="114"/>
        <v>-1.4873973969565064</v>
      </c>
      <c r="AU174" s="75">
        <f t="shared" si="109"/>
        <v>-0.79106034615907495</v>
      </c>
    </row>
    <row r="175" spans="1:47" s="75" customFormat="1" ht="12.95" customHeight="1" x14ac:dyDescent="0.2">
      <c r="A175" s="81" t="s">
        <v>331</v>
      </c>
      <c r="B175" s="82" t="s">
        <v>2031</v>
      </c>
      <c r="C175" s="83">
        <v>35332.487000000001</v>
      </c>
      <c r="D175" s="83" t="s">
        <v>2110</v>
      </c>
      <c r="E175" s="75">
        <f t="shared" si="92"/>
        <v>-16260.059587398528</v>
      </c>
      <c r="F175" s="75">
        <f t="shared" si="93"/>
        <v>-16260</v>
      </c>
      <c r="G175" s="75">
        <f t="shared" si="94"/>
        <v>-2.5117400000453927E-2</v>
      </c>
      <c r="I175" s="75">
        <f t="shared" si="115"/>
        <v>-2.5117400000453927E-2</v>
      </c>
      <c r="O175" s="75">
        <f t="shared" ca="1" si="96"/>
        <v>-1.7490765632520774E-2</v>
      </c>
      <c r="P175" s="75">
        <f t="shared" si="97"/>
        <v>-1.9217851102367838E-2</v>
      </c>
      <c r="Q175" s="85">
        <f t="shared" si="110"/>
        <v>20313.987000000001</v>
      </c>
      <c r="S175" s="84">
        <v>0.1</v>
      </c>
      <c r="Z175" s="75">
        <f t="shared" si="98"/>
        <v>-16260</v>
      </c>
      <c r="AA175" s="75">
        <f t="shared" si="99"/>
        <v>-2.7849465937010296E-2</v>
      </c>
      <c r="AB175" s="75">
        <f t="shared" si="100"/>
        <v>-1.6485785165811468E-2</v>
      </c>
      <c r="AC175" s="75">
        <f t="shared" si="101"/>
        <v>-5.8995488980860891E-3</v>
      </c>
      <c r="AE175" s="75">
        <f t="shared" si="102"/>
        <v>7.4641842816916328E-7</v>
      </c>
      <c r="AF175" s="85">
        <f t="shared" si="111"/>
        <v>20313.987000000001</v>
      </c>
      <c r="AG175" s="84"/>
      <c r="AH175" s="75">
        <f t="shared" si="103"/>
        <v>-8.6316148346424586E-3</v>
      </c>
      <c r="AI175" s="75">
        <f t="shared" si="104"/>
        <v>3.4983931419861336E-2</v>
      </c>
      <c r="AJ175" s="75">
        <f t="shared" si="105"/>
        <v>-0.27647218632573922</v>
      </c>
      <c r="AK175" s="75">
        <f t="shared" si="106"/>
        <v>-0.16630011736877209</v>
      </c>
      <c r="AL175" s="75">
        <f t="shared" si="107"/>
        <v>-2.9709399261328984</v>
      </c>
      <c r="AM175" s="75">
        <f t="shared" si="108"/>
        <v>-11.691251271910083</v>
      </c>
      <c r="AN175" s="75">
        <f t="shared" si="114"/>
        <v>-1.7499415836953425</v>
      </c>
      <c r="AO175" s="75">
        <f t="shared" si="114"/>
        <v>-1.7499545439186706</v>
      </c>
      <c r="AP175" s="75">
        <f t="shared" si="114"/>
        <v>-1.7498802588869373</v>
      </c>
      <c r="AQ175" s="75">
        <f t="shared" si="114"/>
        <v>-1.7503056312755041</v>
      </c>
      <c r="AR175" s="75">
        <f t="shared" si="114"/>
        <v>-1.7478561763215246</v>
      </c>
      <c r="AS175" s="75">
        <f t="shared" si="114"/>
        <v>-1.7615351655775964</v>
      </c>
      <c r="AT175" s="75">
        <f t="shared" si="114"/>
        <v>-1.4794783550879764</v>
      </c>
      <c r="AU175" s="75">
        <f t="shared" si="109"/>
        <v>-0.78637486802996059</v>
      </c>
    </row>
    <row r="176" spans="1:47" s="75" customFormat="1" ht="12.95" customHeight="1" x14ac:dyDescent="0.2">
      <c r="A176" s="81" t="s">
        <v>331</v>
      </c>
      <c r="B176" s="82" t="s">
        <v>2031</v>
      </c>
      <c r="C176" s="83">
        <v>35332.497000000003</v>
      </c>
      <c r="D176" s="83" t="s">
        <v>2110</v>
      </c>
      <c r="E176" s="75">
        <f t="shared" si="92"/>
        <v>-16260.035863844918</v>
      </c>
      <c r="F176" s="75">
        <f t="shared" si="93"/>
        <v>-16260</v>
      </c>
      <c r="G176" s="75">
        <f t="shared" si="94"/>
        <v>-1.5117399998416658E-2</v>
      </c>
      <c r="I176" s="75">
        <f t="shared" si="115"/>
        <v>-1.5117399998416658E-2</v>
      </c>
      <c r="O176" s="75">
        <f t="shared" ca="1" si="96"/>
        <v>-1.7490765632520774E-2</v>
      </c>
      <c r="P176" s="75">
        <f t="shared" si="97"/>
        <v>-1.9217851102367838E-2</v>
      </c>
      <c r="Q176" s="85">
        <f t="shared" si="110"/>
        <v>20313.997000000003</v>
      </c>
      <c r="S176" s="84">
        <v>0.1</v>
      </c>
      <c r="Z176" s="75">
        <f t="shared" si="98"/>
        <v>-16260</v>
      </c>
      <c r="AA176" s="75">
        <f t="shared" si="99"/>
        <v>-2.7849465937010296E-2</v>
      </c>
      <c r="AB176" s="75">
        <f t="shared" si="100"/>
        <v>-6.4857851637741999E-3</v>
      </c>
      <c r="AC176" s="75">
        <f t="shared" si="101"/>
        <v>4.100451103951179E-3</v>
      </c>
      <c r="AE176" s="75">
        <f t="shared" si="102"/>
        <v>1.6210550306469629E-5</v>
      </c>
      <c r="AF176" s="85">
        <f t="shared" si="111"/>
        <v>20313.997000000003</v>
      </c>
      <c r="AG176" s="84"/>
      <c r="AH176" s="75">
        <f t="shared" si="103"/>
        <v>-8.6316148346424586E-3</v>
      </c>
      <c r="AI176" s="75">
        <f t="shared" si="104"/>
        <v>3.4983931419861336E-2</v>
      </c>
      <c r="AJ176" s="75">
        <f t="shared" si="105"/>
        <v>-0.27647218632573922</v>
      </c>
      <c r="AK176" s="75">
        <f t="shared" si="106"/>
        <v>-0.16630011736877209</v>
      </c>
      <c r="AL176" s="75">
        <f t="shared" si="107"/>
        <v>-2.9709399261328984</v>
      </c>
      <c r="AM176" s="75">
        <f t="shared" si="108"/>
        <v>-11.691251271910083</v>
      </c>
      <c r="AN176" s="75">
        <f t="shared" si="114"/>
        <v>-1.7499415836953425</v>
      </c>
      <c r="AO176" s="75">
        <f t="shared" si="114"/>
        <v>-1.7499545439186706</v>
      </c>
      <c r="AP176" s="75">
        <f t="shared" si="114"/>
        <v>-1.7498802588869373</v>
      </c>
      <c r="AQ176" s="75">
        <f t="shared" si="114"/>
        <v>-1.7503056312755041</v>
      </c>
      <c r="AR176" s="75">
        <f t="shared" si="114"/>
        <v>-1.7478561763215246</v>
      </c>
      <c r="AS176" s="75">
        <f t="shared" si="114"/>
        <v>-1.7615351655775964</v>
      </c>
      <c r="AT176" s="75">
        <f t="shared" si="114"/>
        <v>-1.4794783550879764</v>
      </c>
      <c r="AU176" s="75">
        <f t="shared" si="109"/>
        <v>-0.78637486802996059</v>
      </c>
    </row>
    <row r="177" spans="1:47" s="75" customFormat="1" ht="12.95" customHeight="1" x14ac:dyDescent="0.2">
      <c r="A177" s="81" t="s">
        <v>349</v>
      </c>
      <c r="B177" s="82" t="s">
        <v>2033</v>
      </c>
      <c r="C177" s="83">
        <v>35664.438399999999</v>
      </c>
      <c r="D177" s="83" t="s">
        <v>2110</v>
      </c>
      <c r="E177" s="75">
        <f t="shared" si="92"/>
        <v>-15472.552904176937</v>
      </c>
      <c r="F177" s="75">
        <f t="shared" si="93"/>
        <v>-15472.5</v>
      </c>
      <c r="G177" s="75">
        <f t="shared" si="94"/>
        <v>-2.2300274998997338E-2</v>
      </c>
      <c r="I177" s="75">
        <f t="shared" si="115"/>
        <v>-2.2300274998997338E-2</v>
      </c>
      <c r="O177" s="75">
        <f t="shared" ca="1" si="96"/>
        <v>-1.6945563947597192E-2</v>
      </c>
      <c r="P177" s="75">
        <f t="shared" si="97"/>
        <v>-1.8823918627832802E-2</v>
      </c>
      <c r="Q177" s="85">
        <f t="shared" si="110"/>
        <v>20645.938399999999</v>
      </c>
      <c r="S177" s="84">
        <v>0.1</v>
      </c>
      <c r="Z177" s="75">
        <f t="shared" si="98"/>
        <v>-15472.5</v>
      </c>
      <c r="AA177" s="75">
        <f t="shared" si="99"/>
        <v>-2.722917650612984E-2</v>
      </c>
      <c r="AB177" s="75">
        <f t="shared" si="100"/>
        <v>-1.38950171207003E-2</v>
      </c>
      <c r="AC177" s="75">
        <f t="shared" si="101"/>
        <v>-3.4763563711645365E-3</v>
      </c>
      <c r="AE177" s="75">
        <f t="shared" si="102"/>
        <v>2.4294070067013054E-6</v>
      </c>
      <c r="AF177" s="85">
        <f t="shared" si="111"/>
        <v>20645.938399999999</v>
      </c>
      <c r="AG177" s="84"/>
      <c r="AH177" s="75">
        <f t="shared" si="103"/>
        <v>-8.4052578782970386E-3</v>
      </c>
      <c r="AI177" s="75">
        <f t="shared" si="104"/>
        <v>3.7191501763085166E-2</v>
      </c>
      <c r="AJ177" s="75">
        <f t="shared" si="105"/>
        <v>-0.28874992860506365</v>
      </c>
      <c r="AK177" s="75">
        <f t="shared" si="106"/>
        <v>-0.1786380065313955</v>
      </c>
      <c r="AL177" s="75">
        <f t="shared" si="107"/>
        <v>-2.9581402959892125</v>
      </c>
      <c r="AM177" s="75">
        <f t="shared" si="108"/>
        <v>-10.871420511636268</v>
      </c>
      <c r="AN177" s="75">
        <f t="shared" si="114"/>
        <v>-1.6779982062424967</v>
      </c>
      <c r="AO177" s="75">
        <f t="shared" si="114"/>
        <v>-1.6779956970144718</v>
      </c>
      <c r="AP177" s="75">
        <f t="shared" si="114"/>
        <v>-1.6780196435326022</v>
      </c>
      <c r="AQ177" s="75">
        <f t="shared" si="114"/>
        <v>-1.6777908951465692</v>
      </c>
      <c r="AR177" s="75">
        <f t="shared" si="114"/>
        <v>-1.6799565030911885</v>
      </c>
      <c r="AS177" s="75">
        <f t="shared" si="114"/>
        <v>-1.657316546680212</v>
      </c>
      <c r="AT177" s="75">
        <f t="shared" si="114"/>
        <v>-1.338496636771938</v>
      </c>
      <c r="AU177" s="75">
        <f t="shared" si="109"/>
        <v>-0.70437900077046034</v>
      </c>
    </row>
    <row r="178" spans="1:47" s="75" customFormat="1" ht="12.95" customHeight="1" x14ac:dyDescent="0.2">
      <c r="A178" s="86" t="s">
        <v>2036</v>
      </c>
      <c r="B178" s="87" t="s">
        <v>2033</v>
      </c>
      <c r="C178" s="88">
        <v>35664.438699999999</v>
      </c>
      <c r="D178" s="88" t="s">
        <v>2035</v>
      </c>
      <c r="E178" s="75">
        <f t="shared" si="92"/>
        <v>-15472.55219247033</v>
      </c>
      <c r="F178" s="75">
        <f t="shared" si="93"/>
        <v>-15472.5</v>
      </c>
      <c r="G178" s="75">
        <f t="shared" si="94"/>
        <v>-2.2000274999300018E-2</v>
      </c>
      <c r="J178" s="75">
        <f>G178</f>
        <v>-2.2000274999300018E-2</v>
      </c>
      <c r="O178" s="75">
        <f t="shared" ca="1" si="96"/>
        <v>-1.6945563947597192E-2</v>
      </c>
      <c r="P178" s="75">
        <f t="shared" si="97"/>
        <v>-1.8823918627832802E-2</v>
      </c>
      <c r="Q178" s="85">
        <f t="shared" si="110"/>
        <v>20645.938699999999</v>
      </c>
      <c r="S178" s="84">
        <v>1</v>
      </c>
      <c r="Z178" s="75">
        <f t="shared" si="98"/>
        <v>-15472.5</v>
      </c>
      <c r="AA178" s="75">
        <f t="shared" si="99"/>
        <v>-2.722917650612984E-2</v>
      </c>
      <c r="AB178" s="75">
        <f t="shared" si="100"/>
        <v>-1.3595017121002979E-2</v>
      </c>
      <c r="AC178" s="75">
        <f t="shared" si="101"/>
        <v>-3.1763563714672163E-3</v>
      </c>
      <c r="AE178" s="75">
        <f t="shared" si="102"/>
        <v>2.7341410968127186E-5</v>
      </c>
      <c r="AF178" s="85">
        <f t="shared" si="111"/>
        <v>20645.938699999999</v>
      </c>
      <c r="AG178" s="84"/>
      <c r="AH178" s="75">
        <f t="shared" si="103"/>
        <v>-8.4052578782970386E-3</v>
      </c>
      <c r="AI178" s="75">
        <f t="shared" si="104"/>
        <v>3.7191501763085166E-2</v>
      </c>
      <c r="AJ178" s="75">
        <f t="shared" si="105"/>
        <v>-0.28874992860506365</v>
      </c>
      <c r="AK178" s="75">
        <f t="shared" si="106"/>
        <v>-0.1786380065313955</v>
      </c>
      <c r="AL178" s="75">
        <f t="shared" si="107"/>
        <v>-2.9581402959892125</v>
      </c>
      <c r="AM178" s="75">
        <f t="shared" si="108"/>
        <v>-10.871420511636268</v>
      </c>
      <c r="AN178" s="75">
        <f t="shared" si="114"/>
        <v>-1.6779982062424967</v>
      </c>
      <c r="AO178" s="75">
        <f t="shared" si="114"/>
        <v>-1.6779956970144718</v>
      </c>
      <c r="AP178" s="75">
        <f t="shared" si="114"/>
        <v>-1.6780196435326022</v>
      </c>
      <c r="AQ178" s="75">
        <f t="shared" si="114"/>
        <v>-1.6777908951465692</v>
      </c>
      <c r="AR178" s="75">
        <f t="shared" si="114"/>
        <v>-1.6799565030911885</v>
      </c>
      <c r="AS178" s="75">
        <f t="shared" si="114"/>
        <v>-1.657316546680212</v>
      </c>
      <c r="AT178" s="75">
        <f t="shared" si="114"/>
        <v>-1.338496636771938</v>
      </c>
      <c r="AU178" s="75">
        <f t="shared" si="109"/>
        <v>-0.70437900077046034</v>
      </c>
    </row>
    <row r="179" spans="1:47" s="75" customFormat="1" ht="12.95" customHeight="1" x14ac:dyDescent="0.2">
      <c r="A179" s="86" t="s">
        <v>2036</v>
      </c>
      <c r="B179" s="87" t="s">
        <v>2033</v>
      </c>
      <c r="C179" s="88">
        <v>35672.446199999998</v>
      </c>
      <c r="D179" s="88" t="s">
        <v>2035</v>
      </c>
      <c r="E179" s="75">
        <f t="shared" si="92"/>
        <v>-15453.555556920979</v>
      </c>
      <c r="F179" s="75">
        <f t="shared" si="93"/>
        <v>-15453.5</v>
      </c>
      <c r="G179" s="75">
        <f t="shared" si="94"/>
        <v>-2.3418465003487654E-2</v>
      </c>
      <c r="J179" s="75">
        <f>G179</f>
        <v>-2.3418465003487654E-2</v>
      </c>
      <c r="O179" s="75">
        <f t="shared" ca="1" si="96"/>
        <v>-1.6932409875199034E-2</v>
      </c>
      <c r="P179" s="75">
        <f t="shared" si="97"/>
        <v>-1.8814285291125166E-2</v>
      </c>
      <c r="Q179" s="85">
        <f t="shared" si="110"/>
        <v>20653.946199999998</v>
      </c>
      <c r="S179" s="84">
        <v>1</v>
      </c>
      <c r="Z179" s="75">
        <f t="shared" si="98"/>
        <v>-15453.5</v>
      </c>
      <c r="AA179" s="75">
        <f t="shared" si="99"/>
        <v>-2.7213344145214001E-2</v>
      </c>
      <c r="AB179" s="75">
        <f t="shared" si="100"/>
        <v>-1.501940614939882E-2</v>
      </c>
      <c r="AC179" s="75">
        <f t="shared" si="101"/>
        <v>-4.6041797123624884E-3</v>
      </c>
      <c r="AE179" s="75">
        <f t="shared" si="102"/>
        <v>1.4401107700309696E-5</v>
      </c>
      <c r="AF179" s="85">
        <f t="shared" si="111"/>
        <v>20653.946199999998</v>
      </c>
      <c r="AG179" s="84"/>
      <c r="AH179" s="75">
        <f t="shared" si="103"/>
        <v>-8.3990588540888336E-3</v>
      </c>
      <c r="AI179" s="75">
        <f t="shared" si="104"/>
        <v>3.7250339177357317E-2</v>
      </c>
      <c r="AJ179" s="75">
        <f t="shared" si="105"/>
        <v>-0.28906497077150606</v>
      </c>
      <c r="AK179" s="75">
        <f t="shared" si="106"/>
        <v>-0.17895483296245637</v>
      </c>
      <c r="AL179" s="75">
        <f t="shared" si="107"/>
        <v>-2.9578112210903722</v>
      </c>
      <c r="AM179" s="75">
        <f t="shared" si="108"/>
        <v>-10.851844673881326</v>
      </c>
      <c r="AN179" s="75">
        <f t="shared" si="114"/>
        <v>-1.6762060878144189</v>
      </c>
      <c r="AO179" s="75">
        <f t="shared" si="114"/>
        <v>-1.6762036514587566</v>
      </c>
      <c r="AP179" s="75">
        <f t="shared" si="114"/>
        <v>-1.6762272963090823</v>
      </c>
      <c r="AQ179" s="75">
        <f t="shared" si="114"/>
        <v>-1.6759975992034368</v>
      </c>
      <c r="AR179" s="75">
        <f t="shared" si="114"/>
        <v>-1.6782082713475384</v>
      </c>
      <c r="AS179" s="75">
        <f t="shared" si="114"/>
        <v>-1.6545534895505327</v>
      </c>
      <c r="AT179" s="75">
        <f t="shared" si="114"/>
        <v>-1.3350408771542983</v>
      </c>
      <c r="AU179" s="75">
        <f t="shared" si="109"/>
        <v>-0.70240068778261211</v>
      </c>
    </row>
    <row r="180" spans="1:47" s="75" customFormat="1" ht="12.95" customHeight="1" x14ac:dyDescent="0.2">
      <c r="A180" s="86" t="s">
        <v>2040</v>
      </c>
      <c r="B180" s="87" t="s">
        <v>2031</v>
      </c>
      <c r="C180" s="88">
        <v>35933.576000000001</v>
      </c>
      <c r="D180" s="88" t="s">
        <v>2035</v>
      </c>
      <c r="E180" s="75">
        <f t="shared" si="92"/>
        <v>-14834.06287609987</v>
      </c>
      <c r="F180" s="75">
        <f t="shared" si="93"/>
        <v>-14834</v>
      </c>
      <c r="G180" s="75">
        <f t="shared" si="94"/>
        <v>-2.6503659995796625E-2</v>
      </c>
      <c r="H180" s="77"/>
      <c r="I180" s="77"/>
      <c r="J180" s="18">
        <f>G180</f>
        <v>-2.6503659995796625E-2</v>
      </c>
      <c r="O180" s="75">
        <f t="shared" ca="1" si="96"/>
        <v>-1.6503517883059149E-2</v>
      </c>
      <c r="P180" s="75">
        <f t="shared" si="97"/>
        <v>-1.8496859591408631E-2</v>
      </c>
      <c r="Q180" s="85">
        <f t="shared" si="110"/>
        <v>20915.076000000001</v>
      </c>
      <c r="S180" s="84">
        <v>1</v>
      </c>
      <c r="Z180" s="75">
        <f t="shared" si="98"/>
        <v>-14834</v>
      </c>
      <c r="AA180" s="75">
        <f t="shared" si="99"/>
        <v>-2.6672639313602385E-2</v>
      </c>
      <c r="AB180" s="75">
        <f t="shared" si="100"/>
        <v>-1.8327880273602874E-2</v>
      </c>
      <c r="AC180" s="75">
        <f t="shared" si="101"/>
        <v>-8.0068004043879933E-3</v>
      </c>
      <c r="AE180" s="75">
        <f t="shared" si="102"/>
        <v>2.8554009846100217E-8</v>
      </c>
      <c r="AF180" s="85">
        <f t="shared" si="111"/>
        <v>20915.076000000001</v>
      </c>
      <c r="AG180" s="84"/>
      <c r="AH180" s="75">
        <f t="shared" si="103"/>
        <v>-8.1757797221937521E-3</v>
      </c>
      <c r="AI180" s="75">
        <f t="shared" si="104"/>
        <v>3.9342292338755858E-2</v>
      </c>
      <c r="AJ180" s="75">
        <f t="shared" si="105"/>
        <v>-0.29990579403218681</v>
      </c>
      <c r="AK180" s="75">
        <f t="shared" si="106"/>
        <v>-0.18986445261232532</v>
      </c>
      <c r="AL180" s="75">
        <f t="shared" si="107"/>
        <v>-2.9464672875727</v>
      </c>
      <c r="AM180" s="75">
        <f t="shared" si="108"/>
        <v>-10.217279069866427</v>
      </c>
      <c r="AN180" s="75">
        <f t="shared" si="114"/>
        <v>-1.6161315314751503</v>
      </c>
      <c r="AO180" s="75">
        <f t="shared" si="114"/>
        <v>-1.6161314463001082</v>
      </c>
      <c r="AP180" s="75">
        <f t="shared" si="114"/>
        <v>-1.6161333655338168</v>
      </c>
      <c r="AQ180" s="75">
        <f t="shared" si="114"/>
        <v>-1.6160901000748074</v>
      </c>
      <c r="AR180" s="75">
        <f t="shared" si="114"/>
        <v>-1.6170556190349412</v>
      </c>
      <c r="AS180" s="75">
        <f t="shared" si="114"/>
        <v>-1.5578515394000914</v>
      </c>
      <c r="AT180" s="75">
        <f t="shared" si="114"/>
        <v>-1.2210423014588989</v>
      </c>
      <c r="AU180" s="75">
        <f t="shared" si="109"/>
        <v>-0.6378972722051387</v>
      </c>
    </row>
    <row r="181" spans="1:47" s="75" customFormat="1" ht="12.95" customHeight="1" x14ac:dyDescent="0.2">
      <c r="A181" s="81" t="s">
        <v>331</v>
      </c>
      <c r="B181" s="82" t="s">
        <v>2033</v>
      </c>
      <c r="C181" s="83">
        <v>35959.497000000003</v>
      </c>
      <c r="D181" s="83" t="s">
        <v>2110</v>
      </c>
      <c r="E181" s="75">
        <f t="shared" si="92"/>
        <v>-14772.569052799867</v>
      </c>
      <c r="F181" s="75">
        <f t="shared" si="93"/>
        <v>-14772.5</v>
      </c>
      <c r="G181" s="75">
        <f t="shared" si="94"/>
        <v>-2.9107274996931665E-2</v>
      </c>
      <c r="I181" s="75">
        <f>G181</f>
        <v>-2.9107274996931665E-2</v>
      </c>
      <c r="O181" s="75">
        <f t="shared" ca="1" si="96"/>
        <v>-1.6460940227665116E-2</v>
      </c>
      <c r="P181" s="75">
        <f t="shared" si="97"/>
        <v>-1.8464995200001479E-2</v>
      </c>
      <c r="Q181" s="85">
        <f t="shared" si="110"/>
        <v>20940.997000000003</v>
      </c>
      <c r="S181" s="84">
        <v>0.1</v>
      </c>
      <c r="Z181" s="75">
        <f t="shared" si="98"/>
        <v>-14772.5</v>
      </c>
      <c r="AA181" s="75">
        <f t="shared" si="99"/>
        <v>-2.6616241871108441E-2</v>
      </c>
      <c r="AB181" s="75">
        <f t="shared" si="100"/>
        <v>-2.0956028325824702E-2</v>
      </c>
      <c r="AC181" s="75">
        <f t="shared" si="101"/>
        <v>-1.0642279796930186E-2</v>
      </c>
      <c r="AE181" s="75">
        <f t="shared" si="102"/>
        <v>6.2052460339486201E-7</v>
      </c>
      <c r="AF181" s="85">
        <f t="shared" si="111"/>
        <v>20940.997000000003</v>
      </c>
      <c r="AG181" s="84"/>
      <c r="AH181" s="75">
        <f t="shared" si="103"/>
        <v>-8.1512466711069625E-3</v>
      </c>
      <c r="AI181" s="75">
        <f t="shared" si="104"/>
        <v>3.957023335356058E-2</v>
      </c>
      <c r="AJ181" s="75">
        <f t="shared" si="105"/>
        <v>-0.30104740519986101</v>
      </c>
      <c r="AK181" s="75">
        <f t="shared" si="106"/>
        <v>-0.1910141486754322</v>
      </c>
      <c r="AL181" s="75">
        <f t="shared" si="107"/>
        <v>-2.9452703655780215</v>
      </c>
      <c r="AM181" s="75">
        <f t="shared" si="108"/>
        <v>-10.154588915131116</v>
      </c>
      <c r="AN181" s="75">
        <f t="shared" ref="AN181:AT190" si="116">$AU181+$AB$7*SIN(AO181)</f>
        <v>-1.6099824360030097</v>
      </c>
      <c r="AO181" s="75">
        <f t="shared" si="116"/>
        <v>-1.6099824072793636</v>
      </c>
      <c r="AP181" s="75">
        <f t="shared" si="116"/>
        <v>-1.6099831560096989</v>
      </c>
      <c r="AQ181" s="75">
        <f t="shared" si="116"/>
        <v>-1.6099636344156529</v>
      </c>
      <c r="AR181" s="75">
        <f t="shared" si="116"/>
        <v>-1.6104694815355631</v>
      </c>
      <c r="AS181" s="75">
        <f t="shared" si="116"/>
        <v>-1.5475447619609195</v>
      </c>
      <c r="AT181" s="75">
        <f t="shared" si="116"/>
        <v>-1.2095894463950667</v>
      </c>
      <c r="AU181" s="75">
        <f t="shared" si="109"/>
        <v>-0.6314937854286824</v>
      </c>
    </row>
    <row r="182" spans="1:47" s="75" customFormat="1" ht="12.95" customHeight="1" x14ac:dyDescent="0.2">
      <c r="A182" s="86" t="s">
        <v>2030</v>
      </c>
      <c r="B182" s="87" t="s">
        <v>2031</v>
      </c>
      <c r="C182" s="88">
        <v>35960.558799999999</v>
      </c>
      <c r="D182" s="88" t="s">
        <v>2035</v>
      </c>
      <c r="E182" s="75">
        <f t="shared" si="92"/>
        <v>-14770.050085878078</v>
      </c>
      <c r="F182" s="75">
        <f t="shared" si="93"/>
        <v>-14770</v>
      </c>
      <c r="G182" s="75">
        <f t="shared" si="94"/>
        <v>-2.1112299997184891E-2</v>
      </c>
      <c r="J182" s="75">
        <f>G182</f>
        <v>-2.1112299997184891E-2</v>
      </c>
      <c r="O182" s="75">
        <f t="shared" ca="1" si="96"/>
        <v>-1.6459209428665359E-2</v>
      </c>
      <c r="P182" s="75">
        <f t="shared" si="97"/>
        <v>-1.8463698553274607E-2</v>
      </c>
      <c r="Q182" s="85">
        <f t="shared" si="110"/>
        <v>20942.058799999999</v>
      </c>
      <c r="S182" s="84">
        <v>1</v>
      </c>
      <c r="Z182" s="75">
        <f t="shared" si="98"/>
        <v>-14770</v>
      </c>
      <c r="AA182" s="75">
        <f t="shared" si="99"/>
        <v>-2.6613938392907353E-2</v>
      </c>
      <c r="AB182" s="75">
        <f t="shared" si="100"/>
        <v>-1.2962060157552146E-2</v>
      </c>
      <c r="AC182" s="75">
        <f t="shared" si="101"/>
        <v>-2.648601443910284E-3</v>
      </c>
      <c r="AE182" s="75">
        <f t="shared" si="102"/>
        <v>3.0268025037287617E-5</v>
      </c>
      <c r="AF182" s="85">
        <f t="shared" si="111"/>
        <v>20942.058799999999</v>
      </c>
      <c r="AG182" s="84"/>
      <c r="AH182" s="75">
        <f t="shared" si="103"/>
        <v>-8.1502398396327454E-3</v>
      </c>
      <c r="AI182" s="75">
        <f t="shared" si="104"/>
        <v>3.9579584476022167E-2</v>
      </c>
      <c r="AJ182" s="75">
        <f t="shared" si="105"/>
        <v>-0.30109408315606617</v>
      </c>
      <c r="AK182" s="75">
        <f t="shared" si="106"/>
        <v>-0.19106116062529296</v>
      </c>
      <c r="AL182" s="75">
        <f t="shared" si="107"/>
        <v>-2.9452214164717478</v>
      </c>
      <c r="AM182" s="75">
        <f t="shared" si="108"/>
        <v>-10.152041363625607</v>
      </c>
      <c r="AN182" s="75">
        <f t="shared" si="116"/>
        <v>-1.6097317190429981</v>
      </c>
      <c r="AO182" s="75">
        <f t="shared" si="116"/>
        <v>-1.6097316919936935</v>
      </c>
      <c r="AP182" s="75">
        <f t="shared" si="116"/>
        <v>-1.609732401617725</v>
      </c>
      <c r="AQ182" s="75">
        <f t="shared" si="116"/>
        <v>-1.6097137807302315</v>
      </c>
      <c r="AR182" s="75">
        <f t="shared" si="116"/>
        <v>-1.6101994895232825</v>
      </c>
      <c r="AS182" s="75">
        <f t="shared" si="116"/>
        <v>-1.5471230680842556</v>
      </c>
      <c r="AT182" s="75">
        <f t="shared" si="116"/>
        <v>-1.2091233803926575</v>
      </c>
      <c r="AU182" s="75">
        <f t="shared" si="109"/>
        <v>-0.63123348108817612</v>
      </c>
    </row>
    <row r="183" spans="1:47" s="75" customFormat="1" ht="12.95" customHeight="1" x14ac:dyDescent="0.2">
      <c r="A183" s="81" t="s">
        <v>331</v>
      </c>
      <c r="B183" s="82" t="s">
        <v>2031</v>
      </c>
      <c r="C183" s="83">
        <v>35963.5</v>
      </c>
      <c r="D183" s="83" t="s">
        <v>2110</v>
      </c>
      <c r="E183" s="75">
        <f t="shared" si="92"/>
        <v>-14763.072514291718</v>
      </c>
      <c r="F183" s="75">
        <f t="shared" si="93"/>
        <v>-14763</v>
      </c>
      <c r="G183" s="75">
        <f t="shared" si="94"/>
        <v>-3.0566369998268783E-2</v>
      </c>
      <c r="I183" s="75">
        <f>G183</f>
        <v>-3.0566369998268783E-2</v>
      </c>
      <c r="O183" s="75">
        <f t="shared" ca="1" si="96"/>
        <v>-1.6454363191466037E-2</v>
      </c>
      <c r="P183" s="75">
        <f t="shared" si="97"/>
        <v>-1.8460067382898748E-2</v>
      </c>
      <c r="Q183" s="85">
        <f t="shared" si="110"/>
        <v>20945</v>
      </c>
      <c r="S183" s="84">
        <v>0.1</v>
      </c>
      <c r="Z183" s="75">
        <f t="shared" si="98"/>
        <v>-14763</v>
      </c>
      <c r="AA183" s="75">
        <f t="shared" si="99"/>
        <v>-2.6607484100361702E-2</v>
      </c>
      <c r="AB183" s="75">
        <f t="shared" si="100"/>
        <v>-2.2418953280805828E-2</v>
      </c>
      <c r="AC183" s="75">
        <f t="shared" si="101"/>
        <v>-1.2106302615370036E-2</v>
      </c>
      <c r="AE183" s="75">
        <f t="shared" si="102"/>
        <v>1.5672777552647555E-6</v>
      </c>
      <c r="AF183" s="85">
        <f t="shared" si="111"/>
        <v>20945</v>
      </c>
      <c r="AG183" s="84"/>
      <c r="AH183" s="75">
        <f t="shared" si="103"/>
        <v>-8.1474167174629547E-3</v>
      </c>
      <c r="AI183" s="75">
        <f t="shared" si="104"/>
        <v>3.9605803414315077E-2</v>
      </c>
      <c r="AJ183" s="75">
        <f t="shared" si="105"/>
        <v>-0.30122489506399669</v>
      </c>
      <c r="AK183" s="75">
        <f t="shared" si="106"/>
        <v>-0.19119290996078009</v>
      </c>
      <c r="AL183" s="75">
        <f t="shared" si="107"/>
        <v>-2.9450842357834608</v>
      </c>
      <c r="AM183" s="75">
        <f t="shared" si="108"/>
        <v>-10.144908548700258</v>
      </c>
      <c r="AN183" s="75">
        <f t="shared" si="116"/>
        <v>-1.6090293961523545</v>
      </c>
      <c r="AO183" s="75">
        <f t="shared" si="116"/>
        <v>-1.6090293735578742</v>
      </c>
      <c r="AP183" s="75">
        <f t="shared" si="116"/>
        <v>-1.6090299771958003</v>
      </c>
      <c r="AQ183" s="75">
        <f t="shared" si="116"/>
        <v>-1.6090138470302018</v>
      </c>
      <c r="AR183" s="75">
        <f t="shared" si="116"/>
        <v>-1.6094425582436851</v>
      </c>
      <c r="AS183" s="75">
        <f t="shared" si="116"/>
        <v>-1.5459411945290691</v>
      </c>
      <c r="AT183" s="75">
        <f t="shared" si="116"/>
        <v>-1.2078181873158997</v>
      </c>
      <c r="AU183" s="75">
        <f t="shared" si="109"/>
        <v>-0.63050462893475834</v>
      </c>
    </row>
    <row r="184" spans="1:47" s="75" customFormat="1" ht="12.95" customHeight="1" x14ac:dyDescent="0.2">
      <c r="A184" s="86" t="s">
        <v>2036</v>
      </c>
      <c r="B184" s="87" t="s">
        <v>2033</v>
      </c>
      <c r="C184" s="88">
        <v>36005.453000000001</v>
      </c>
      <c r="D184" s="88" t="s">
        <v>2035</v>
      </c>
      <c r="E184" s="75">
        <f t="shared" si="92"/>
        <v>-14663.545089851887</v>
      </c>
      <c r="F184" s="75">
        <f t="shared" si="93"/>
        <v>-14663.5</v>
      </c>
      <c r="G184" s="75">
        <f t="shared" si="94"/>
        <v>-1.9006365000677761E-2</v>
      </c>
      <c r="J184" s="75">
        <f>G184</f>
        <v>-1.9006365000677761E-2</v>
      </c>
      <c r="O184" s="75">
        <f t="shared" ca="1" si="96"/>
        <v>-1.6385477391275695E-2</v>
      </c>
      <c r="P184" s="75">
        <f t="shared" si="97"/>
        <v>-1.8408363727110393E-2</v>
      </c>
      <c r="Q184" s="85">
        <f t="shared" si="110"/>
        <v>20986.953000000001</v>
      </c>
      <c r="S184" s="84">
        <v>1</v>
      </c>
      <c r="Z184" s="75">
        <f t="shared" si="98"/>
        <v>-14663.5</v>
      </c>
      <c r="AA184" s="75">
        <f t="shared" si="99"/>
        <v>-2.651500945433017E-2</v>
      </c>
      <c r="AB184" s="75">
        <f t="shared" si="100"/>
        <v>-1.0899719273457982E-2</v>
      </c>
      <c r="AC184" s="75">
        <f t="shared" si="101"/>
        <v>-5.9800127356736746E-4</v>
      </c>
      <c r="AE184" s="75">
        <f t="shared" si="102"/>
        <v>5.6379741531365083E-5</v>
      </c>
      <c r="AF184" s="85">
        <f t="shared" si="111"/>
        <v>20986.953000000001</v>
      </c>
      <c r="AG184" s="84"/>
      <c r="AH184" s="75">
        <f t="shared" si="103"/>
        <v>-8.1066457272197783E-3</v>
      </c>
      <c r="AI184" s="75">
        <f t="shared" si="104"/>
        <v>3.9984284467265541E-2</v>
      </c>
      <c r="AJ184" s="75">
        <f t="shared" si="105"/>
        <v>-0.30310264941929677</v>
      </c>
      <c r="AK184" s="75">
        <f t="shared" si="106"/>
        <v>-0.19308435354762948</v>
      </c>
      <c r="AL184" s="75">
        <f t="shared" si="107"/>
        <v>-2.9431144032354104</v>
      </c>
      <c r="AM184" s="75">
        <f t="shared" si="108"/>
        <v>-10.043569403880655</v>
      </c>
      <c r="AN184" s="75">
        <f t="shared" si="116"/>
        <v>-1.5989955867049526</v>
      </c>
      <c r="AO184" s="75">
        <f t="shared" si="116"/>
        <v>-1.5989955967342833</v>
      </c>
      <c r="AP184" s="75">
        <f t="shared" si="116"/>
        <v>-1.5989952334846924</v>
      </c>
      <c r="AQ184" s="75">
        <f t="shared" si="116"/>
        <v>-1.5990083869399916</v>
      </c>
      <c r="AR184" s="75">
        <f t="shared" si="116"/>
        <v>-1.598528117656123</v>
      </c>
      <c r="AS184" s="75">
        <f t="shared" si="116"/>
        <v>-1.5289614145399371</v>
      </c>
      <c r="AT184" s="75">
        <f t="shared" si="116"/>
        <v>-1.1892327844136323</v>
      </c>
      <c r="AU184" s="75">
        <f t="shared" si="109"/>
        <v>-0.62014451618260558</v>
      </c>
    </row>
    <row r="185" spans="1:47" s="75" customFormat="1" ht="12.95" customHeight="1" x14ac:dyDescent="0.2">
      <c r="A185" s="86" t="s">
        <v>2030</v>
      </c>
      <c r="B185" s="87" t="s">
        <v>2033</v>
      </c>
      <c r="C185" s="88">
        <v>36018.519699999997</v>
      </c>
      <c r="D185" s="88" t="s">
        <v>2035</v>
      </c>
      <c r="E185" s="75">
        <f t="shared" si="92"/>
        <v>-14632.546234062611</v>
      </c>
      <c r="F185" s="75">
        <f t="shared" si="93"/>
        <v>-14632.5</v>
      </c>
      <c r="G185" s="75">
        <f t="shared" si="94"/>
        <v>-1.9488675003231037E-2</v>
      </c>
      <c r="J185" s="75">
        <f>G185</f>
        <v>-1.9488675003231037E-2</v>
      </c>
      <c r="O185" s="75">
        <f t="shared" ca="1" si="96"/>
        <v>-1.6364015483678704E-2</v>
      </c>
      <c r="P185" s="75">
        <f t="shared" si="97"/>
        <v>-1.8392221011009936E-2</v>
      </c>
      <c r="Q185" s="85">
        <f t="shared" si="110"/>
        <v>21000.019699999997</v>
      </c>
      <c r="S185" s="84">
        <v>1</v>
      </c>
      <c r="Z185" s="75">
        <f t="shared" si="98"/>
        <v>-14632.5</v>
      </c>
      <c r="AA185" s="75">
        <f t="shared" si="99"/>
        <v>-2.6485916126809974E-2</v>
      </c>
      <c r="AB185" s="75">
        <f t="shared" si="100"/>
        <v>-1.1394979887431E-2</v>
      </c>
      <c r="AC185" s="75">
        <f t="shared" si="101"/>
        <v>-1.0964539922211011E-3</v>
      </c>
      <c r="AE185" s="75">
        <f t="shared" si="102"/>
        <v>4.8961383341504218E-5</v>
      </c>
      <c r="AF185" s="85">
        <f t="shared" si="111"/>
        <v>21000.019699999997</v>
      </c>
      <c r="AG185" s="84"/>
      <c r="AH185" s="75">
        <f t="shared" si="103"/>
        <v>-8.0936951158000377E-3</v>
      </c>
      <c r="AI185" s="75">
        <f t="shared" si="104"/>
        <v>4.0104462571353028E-2</v>
      </c>
      <c r="AJ185" s="75">
        <f t="shared" si="105"/>
        <v>-0.30369480881593697</v>
      </c>
      <c r="AK185" s="75">
        <f t="shared" si="106"/>
        <v>-0.19368092027689029</v>
      </c>
      <c r="AL185" s="75">
        <f t="shared" si="107"/>
        <v>-2.9424929508540663</v>
      </c>
      <c r="AM185" s="75">
        <f t="shared" si="108"/>
        <v>-10.012013185308763</v>
      </c>
      <c r="AN185" s="75">
        <f t="shared" si="116"/>
        <v>-1.5958498245724351</v>
      </c>
      <c r="AO185" s="75">
        <f t="shared" si="116"/>
        <v>-1.5958498362337736</v>
      </c>
      <c r="AP185" s="75">
        <f t="shared" si="116"/>
        <v>-1.595849360854694</v>
      </c>
      <c r="AQ185" s="75">
        <f t="shared" si="116"/>
        <v>-1.5958687325671463</v>
      </c>
      <c r="AR185" s="75">
        <f t="shared" si="116"/>
        <v>-1.5950668179717207</v>
      </c>
      <c r="AS185" s="75">
        <f t="shared" si="116"/>
        <v>-1.5236023537525107</v>
      </c>
      <c r="AT185" s="75">
        <f t="shared" si="116"/>
        <v>-1.1834298362053128</v>
      </c>
      <c r="AU185" s="75">
        <f t="shared" si="109"/>
        <v>-0.6169167423603269</v>
      </c>
    </row>
    <row r="186" spans="1:47" s="75" customFormat="1" ht="12.95" customHeight="1" x14ac:dyDescent="0.2">
      <c r="A186" s="86" t="s">
        <v>2030</v>
      </c>
      <c r="B186" s="87" t="s">
        <v>2031</v>
      </c>
      <c r="C186" s="88">
        <v>36025.470800000003</v>
      </c>
      <c r="D186" s="88" t="s">
        <v>2035</v>
      </c>
      <c r="E186" s="75">
        <f t="shared" si="92"/>
        <v>-14616.055754716097</v>
      </c>
      <c r="F186" s="75">
        <f t="shared" si="93"/>
        <v>-14616</v>
      </c>
      <c r="G186" s="75">
        <f t="shared" si="94"/>
        <v>-2.3501839998061769E-2</v>
      </c>
      <c r="J186" s="75">
        <f>G186</f>
        <v>-2.3501839998061769E-2</v>
      </c>
      <c r="O186" s="75">
        <f t="shared" ca="1" si="96"/>
        <v>-1.6352592210280303E-2</v>
      </c>
      <c r="P186" s="75">
        <f t="shared" si="97"/>
        <v>-1.8383622325596306E-2</v>
      </c>
      <c r="Q186" s="85">
        <f t="shared" si="110"/>
        <v>21006.970800000003</v>
      </c>
      <c r="S186" s="84">
        <v>1</v>
      </c>
      <c r="Z186" s="75">
        <f t="shared" si="98"/>
        <v>-14616</v>
      </c>
      <c r="AA186" s="75">
        <f t="shared" si="99"/>
        <v>-2.6470375705327759E-2</v>
      </c>
      <c r="AB186" s="75">
        <f t="shared" si="100"/>
        <v>-1.5415086618330314E-2</v>
      </c>
      <c r="AC186" s="75">
        <f t="shared" si="101"/>
        <v>-5.1182176724654631E-3</v>
      </c>
      <c r="AE186" s="75">
        <f t="shared" si="102"/>
        <v>8.8122042453131923E-6</v>
      </c>
      <c r="AF186" s="85">
        <f t="shared" si="111"/>
        <v>21006.970800000003</v>
      </c>
      <c r="AG186" s="84"/>
      <c r="AH186" s="75">
        <f t="shared" si="103"/>
        <v>-8.086753379731455E-3</v>
      </c>
      <c r="AI186" s="75">
        <f t="shared" si="104"/>
        <v>4.0168875824496686E-2</v>
      </c>
      <c r="AJ186" s="75">
        <f t="shared" si="105"/>
        <v>-0.30401139773041058</v>
      </c>
      <c r="AK186" s="75">
        <f t="shared" si="106"/>
        <v>-0.19399988329564455</v>
      </c>
      <c r="AL186" s="75">
        <f t="shared" si="107"/>
        <v>-2.9421606504050506</v>
      </c>
      <c r="AM186" s="75">
        <f t="shared" si="108"/>
        <v>-9.9952200040594033</v>
      </c>
      <c r="AN186" s="75">
        <f t="shared" si="116"/>
        <v>-1.5941716054930903</v>
      </c>
      <c r="AO186" s="75">
        <f t="shared" si="116"/>
        <v>-1.5941716170210225</v>
      </c>
      <c r="AP186" s="75">
        <f t="shared" si="116"/>
        <v>-1.5941711133472782</v>
      </c>
      <c r="AQ186" s="75">
        <f t="shared" si="116"/>
        <v>-1.5941931095459785</v>
      </c>
      <c r="AR186" s="75">
        <f t="shared" si="116"/>
        <v>-1.5932124033689603</v>
      </c>
      <c r="AS186" s="75">
        <f t="shared" si="116"/>
        <v>-1.5207365979317706</v>
      </c>
      <c r="AT186" s="75">
        <f t="shared" si="116"/>
        <v>-1.1803387617155838</v>
      </c>
      <c r="AU186" s="75">
        <f t="shared" si="109"/>
        <v>-0.61519873371298495</v>
      </c>
    </row>
    <row r="187" spans="1:47" s="75" customFormat="1" ht="12.95" customHeight="1" x14ac:dyDescent="0.2">
      <c r="A187" s="86" t="s">
        <v>2030</v>
      </c>
      <c r="B187" s="87" t="s">
        <v>2031</v>
      </c>
      <c r="C187" s="88">
        <v>36141.195</v>
      </c>
      <c r="D187" s="88" t="s">
        <v>2032</v>
      </c>
      <c r="E187" s="75">
        <f t="shared" si="92"/>
        <v>-14341.516828504398</v>
      </c>
      <c r="F187" s="75">
        <f t="shared" si="93"/>
        <v>-14341.5</v>
      </c>
      <c r="G187" s="75">
        <f t="shared" si="94"/>
        <v>-7.0935850017121993E-3</v>
      </c>
      <c r="I187" s="75">
        <f>G187</f>
        <v>-7.0935850017121993E-3</v>
      </c>
      <c r="O187" s="75">
        <f t="shared" ca="1" si="96"/>
        <v>-1.6162550480106938E-2</v>
      </c>
      <c r="P187" s="75">
        <f t="shared" si="97"/>
        <v>-1.8239899350583118E-2</v>
      </c>
      <c r="Q187" s="85">
        <f t="shared" si="110"/>
        <v>21122.695</v>
      </c>
      <c r="S187" s="84">
        <v>0.1</v>
      </c>
      <c r="Z187" s="75">
        <f t="shared" si="98"/>
        <v>-14341.5</v>
      </c>
      <c r="AA187" s="75">
        <f t="shared" si="99"/>
        <v>-2.6206065733191179E-2</v>
      </c>
      <c r="AB187" s="75">
        <f t="shared" si="100"/>
        <v>8.7258138089586074E-4</v>
      </c>
      <c r="AC187" s="75">
        <f t="shared" si="101"/>
        <v>1.1146314348870919E-2</v>
      </c>
      <c r="AE187" s="75">
        <f t="shared" si="102"/>
        <v>3.6528691971115526E-5</v>
      </c>
      <c r="AF187" s="85">
        <f t="shared" si="111"/>
        <v>21122.695</v>
      </c>
      <c r="AG187" s="84"/>
      <c r="AH187" s="75">
        <f t="shared" si="103"/>
        <v>-7.96616638260806E-3</v>
      </c>
      <c r="AI187" s="75">
        <f t="shared" si="104"/>
        <v>4.1288417438285485E-2</v>
      </c>
      <c r="AJ187" s="75">
        <f t="shared" si="105"/>
        <v>-0.30942784773335064</v>
      </c>
      <c r="AK187" s="75">
        <f t="shared" si="106"/>
        <v>-0.19945887575324159</v>
      </c>
      <c r="AL187" s="75">
        <f t="shared" si="107"/>
        <v>-2.9364698959526154</v>
      </c>
      <c r="AM187" s="75">
        <f t="shared" si="108"/>
        <v>-9.7160478086998925</v>
      </c>
      <c r="AN187" s="75">
        <f t="shared" si="116"/>
        <v>-1.5658457073506749</v>
      </c>
      <c r="AO187" s="75">
        <f t="shared" si="116"/>
        <v>-1.5658457065415368</v>
      </c>
      <c r="AP187" s="75">
        <f t="shared" si="116"/>
        <v>-1.5658455396370301</v>
      </c>
      <c r="AQ187" s="75">
        <f t="shared" si="116"/>
        <v>-1.5658112309531536</v>
      </c>
      <c r="AR187" s="75">
        <f t="shared" si="116"/>
        <v>-1.5610534362667181</v>
      </c>
      <c r="AS187" s="75">
        <f t="shared" si="116"/>
        <v>-1.4716990306599127</v>
      </c>
      <c r="AT187" s="75">
        <f t="shared" si="116"/>
        <v>-1.128672932982119</v>
      </c>
      <c r="AU187" s="75">
        <f t="shared" si="109"/>
        <v>-0.58661731712538778</v>
      </c>
    </row>
    <row r="188" spans="1:47" s="75" customFormat="1" ht="12.95" customHeight="1" x14ac:dyDescent="0.2">
      <c r="A188" s="86" t="s">
        <v>2036</v>
      </c>
      <c r="B188" s="87" t="s">
        <v>2031</v>
      </c>
      <c r="C188" s="88">
        <v>36317.586000000003</v>
      </c>
      <c r="D188" s="88" t="s">
        <v>2035</v>
      </c>
      <c r="E188" s="75">
        <f t="shared" si="92"/>
        <v>-13923.054694107186</v>
      </c>
      <c r="F188" s="75">
        <f t="shared" si="93"/>
        <v>-13923</v>
      </c>
      <c r="G188" s="75">
        <f t="shared" si="94"/>
        <v>-2.305476999754319E-2</v>
      </c>
      <c r="J188" s="75">
        <f>G188</f>
        <v>-2.305476999754319E-2</v>
      </c>
      <c r="O188" s="75">
        <f t="shared" ca="1" si="96"/>
        <v>-1.5872814727547549E-2</v>
      </c>
      <c r="P188" s="75">
        <f t="shared" si="97"/>
        <v>-1.8018340442072556E-2</v>
      </c>
      <c r="Q188" s="85">
        <f t="shared" si="110"/>
        <v>21299.086000000003</v>
      </c>
      <c r="S188" s="84">
        <v>1</v>
      </c>
      <c r="Z188" s="75">
        <f t="shared" si="98"/>
        <v>-13923</v>
      </c>
      <c r="AA188" s="75">
        <f t="shared" si="99"/>
        <v>-2.578090551426851E-2</v>
      </c>
      <c r="AB188" s="75">
        <f t="shared" si="100"/>
        <v>-1.5292204925347237E-2</v>
      </c>
      <c r="AC188" s="75">
        <f t="shared" si="101"/>
        <v>-5.0364295554706333E-3</v>
      </c>
      <c r="AE188" s="75">
        <f t="shared" si="102"/>
        <v>7.4318148555512269E-6</v>
      </c>
      <c r="AF188" s="85">
        <f t="shared" si="111"/>
        <v>21299.086000000003</v>
      </c>
      <c r="AG188" s="84"/>
      <c r="AH188" s="75">
        <f t="shared" si="103"/>
        <v>-7.762565072195954E-3</v>
      </c>
      <c r="AI188" s="75">
        <f t="shared" si="104"/>
        <v>4.3190407428159605E-2</v>
      </c>
      <c r="AJ188" s="75">
        <f t="shared" si="105"/>
        <v>-0.31828335350102793</v>
      </c>
      <c r="AK188" s="75">
        <f t="shared" si="106"/>
        <v>-0.20839180698204743</v>
      </c>
      <c r="AL188" s="75">
        <f t="shared" si="107"/>
        <v>-2.9271430698244565</v>
      </c>
      <c r="AM188" s="75">
        <f t="shared" si="108"/>
        <v>-9.2904323386616632</v>
      </c>
      <c r="AN188" s="75">
        <f t="shared" si="116"/>
        <v>-1.5210723480794617</v>
      </c>
      <c r="AO188" s="75">
        <f t="shared" si="116"/>
        <v>-1.5210705247598195</v>
      </c>
      <c r="AP188" s="75">
        <f t="shared" si="116"/>
        <v>-1.5210330785963073</v>
      </c>
      <c r="AQ188" s="75">
        <f t="shared" si="116"/>
        <v>-1.5202701656861961</v>
      </c>
      <c r="AR188" s="75">
        <f t="shared" si="116"/>
        <v>-1.5066719820880368</v>
      </c>
      <c r="AS188" s="75">
        <f t="shared" si="116"/>
        <v>-1.3919989000093527</v>
      </c>
      <c r="AT188" s="75">
        <f t="shared" si="116"/>
        <v>-1.0490580616799909</v>
      </c>
      <c r="AU188" s="75">
        <f t="shared" si="109"/>
        <v>-0.54304237052462478</v>
      </c>
    </row>
    <row r="189" spans="1:47" s="75" customFormat="1" ht="12.95" customHeight="1" x14ac:dyDescent="0.2">
      <c r="A189" s="86" t="s">
        <v>2030</v>
      </c>
      <c r="B189" s="87" t="s">
        <v>2031</v>
      </c>
      <c r="C189" s="88">
        <v>36404.4205</v>
      </c>
      <c r="D189" s="88" t="s">
        <v>2035</v>
      </c>
      <c r="E189" s="75">
        <f t="shared" si="92"/>
        <v>-13717.052402554256</v>
      </c>
      <c r="F189" s="75">
        <f t="shared" si="93"/>
        <v>-13717</v>
      </c>
      <c r="G189" s="75">
        <f t="shared" si="94"/>
        <v>-2.2088830002758186E-2</v>
      </c>
      <c r="J189" s="75">
        <f>G189</f>
        <v>-2.2088830002758186E-2</v>
      </c>
      <c r="O189" s="75">
        <f t="shared" ca="1" si="96"/>
        <v>-1.5730196889967539E-2</v>
      </c>
      <c r="P189" s="75">
        <f t="shared" si="97"/>
        <v>-1.7908199122229934E-2</v>
      </c>
      <c r="Q189" s="85">
        <f t="shared" si="110"/>
        <v>21385.9205</v>
      </c>
      <c r="S189" s="84">
        <v>1</v>
      </c>
      <c r="Z189" s="75">
        <f t="shared" si="98"/>
        <v>-13717</v>
      </c>
      <c r="AA189" s="75">
        <f t="shared" si="99"/>
        <v>-2.5561007782083769E-2</v>
      </c>
      <c r="AB189" s="75">
        <f t="shared" si="100"/>
        <v>-1.4436021342904353E-2</v>
      </c>
      <c r="AC189" s="75">
        <f t="shared" si="101"/>
        <v>-4.1806308805282522E-3</v>
      </c>
      <c r="AE189" s="75">
        <f t="shared" si="102"/>
        <v>1.2056018531242338E-5</v>
      </c>
      <c r="AF189" s="85">
        <f t="shared" si="111"/>
        <v>21385.9205</v>
      </c>
      <c r="AG189" s="84"/>
      <c r="AH189" s="75">
        <f t="shared" si="103"/>
        <v>-7.6528086598538336E-3</v>
      </c>
      <c r="AI189" s="75">
        <f t="shared" si="104"/>
        <v>4.4227063498675445E-2</v>
      </c>
      <c r="AJ189" s="75">
        <f t="shared" si="105"/>
        <v>-0.32294269750480997</v>
      </c>
      <c r="AK189" s="75">
        <f t="shared" si="106"/>
        <v>-0.21309583643602512</v>
      </c>
      <c r="AL189" s="75">
        <f t="shared" si="107"/>
        <v>-2.9222240455237918</v>
      </c>
      <c r="AM189" s="75">
        <f t="shared" si="108"/>
        <v>-9.0804839690453658</v>
      </c>
      <c r="AN189" s="75">
        <f t="shared" si="116"/>
        <v>-1.4982579448895827</v>
      </c>
      <c r="AO189" s="75">
        <f t="shared" si="116"/>
        <v>-1.4982498323930638</v>
      </c>
      <c r="AP189" s="75">
        <f t="shared" si="116"/>
        <v>-1.4981356264561581</v>
      </c>
      <c r="AQ189" s="75">
        <f t="shared" si="116"/>
        <v>-1.4965464686816308</v>
      </c>
      <c r="AR189" s="75">
        <f t="shared" si="116"/>
        <v>-1.4771875626154272</v>
      </c>
      <c r="AS189" s="75">
        <f t="shared" si="116"/>
        <v>-1.3505908554025208</v>
      </c>
      <c r="AT189" s="75">
        <f t="shared" si="116"/>
        <v>-1.0095117607310478</v>
      </c>
      <c r="AU189" s="75">
        <f t="shared" si="109"/>
        <v>-0.52159329286690159</v>
      </c>
    </row>
    <row r="190" spans="1:47" s="75" customFormat="1" ht="12.95" customHeight="1" x14ac:dyDescent="0.2">
      <c r="A190" s="86" t="s">
        <v>2030</v>
      </c>
      <c r="B190" s="87" t="s">
        <v>2033</v>
      </c>
      <c r="C190" s="88">
        <v>36405.479099999997</v>
      </c>
      <c r="D190" s="88" t="s">
        <v>2035</v>
      </c>
      <c r="E190" s="75">
        <f t="shared" si="92"/>
        <v>-13714.541027169618</v>
      </c>
      <c r="F190" s="75">
        <f t="shared" si="93"/>
        <v>-13714.5</v>
      </c>
      <c r="G190" s="75">
        <f t="shared" si="94"/>
        <v>-1.7293855002208147E-2</v>
      </c>
      <c r="J190" s="75">
        <f>G190</f>
        <v>-1.7293855002208147E-2</v>
      </c>
      <c r="O190" s="75">
        <f t="shared" ca="1" si="96"/>
        <v>-1.5728466090967782E-2</v>
      </c>
      <c r="P190" s="75">
        <f t="shared" si="97"/>
        <v>-1.7906858069854027E-2</v>
      </c>
      <c r="Q190" s="85">
        <f t="shared" si="110"/>
        <v>21386.979099999997</v>
      </c>
      <c r="S190" s="84">
        <v>1</v>
      </c>
      <c r="Z190" s="75">
        <f t="shared" si="98"/>
        <v>-13714.5</v>
      </c>
      <c r="AA190" s="75">
        <f t="shared" si="99"/>
        <v>-2.5558293643400648E-2</v>
      </c>
      <c r="AB190" s="75">
        <f t="shared" si="100"/>
        <v>-9.6424194286615257E-3</v>
      </c>
      <c r="AC190" s="75">
        <f t="shared" si="101"/>
        <v>6.1300306764587933E-4</v>
      </c>
      <c r="AE190" s="75">
        <f t="shared" si="102"/>
        <v>6.830094605403575E-5</v>
      </c>
      <c r="AF190" s="85">
        <f t="shared" si="111"/>
        <v>21386.979099999997</v>
      </c>
      <c r="AG190" s="84"/>
      <c r="AH190" s="75">
        <f t="shared" si="103"/>
        <v>-7.6514355735466215E-3</v>
      </c>
      <c r="AI190" s="75">
        <f t="shared" si="104"/>
        <v>4.4240097037960724E-2</v>
      </c>
      <c r="AJ190" s="75">
        <f t="shared" si="105"/>
        <v>-0.32300057457556369</v>
      </c>
      <c r="AK190" s="75">
        <f t="shared" si="106"/>
        <v>-0.21315428577611872</v>
      </c>
      <c r="AL190" s="75">
        <f t="shared" si="107"/>
        <v>-2.9221628911048159</v>
      </c>
      <c r="AM190" s="75">
        <f t="shared" si="108"/>
        <v>-9.0779328505772234</v>
      </c>
      <c r="AN190" s="75">
        <f t="shared" si="116"/>
        <v>-1.4979777019859333</v>
      </c>
      <c r="AO190" s="75">
        <f t="shared" si="116"/>
        <v>-1.4979694619680139</v>
      </c>
      <c r="AP190" s="75">
        <f t="shared" si="116"/>
        <v>-1.4978539073281991</v>
      </c>
      <c r="AQ190" s="75">
        <f t="shared" si="116"/>
        <v>-1.4962522502182991</v>
      </c>
      <c r="AR190" s="75">
        <f t="shared" si="116"/>
        <v>-1.476817772968946</v>
      </c>
      <c r="AS190" s="75">
        <f t="shared" si="116"/>
        <v>-1.3500795760458679</v>
      </c>
      <c r="AT190" s="75">
        <f t="shared" si="116"/>
        <v>-1.0090304343783807</v>
      </c>
      <c r="AU190" s="75">
        <f t="shared" si="109"/>
        <v>-0.5213329885263952</v>
      </c>
    </row>
    <row r="191" spans="1:47" s="75" customFormat="1" ht="12.95" customHeight="1" x14ac:dyDescent="0.2">
      <c r="A191" s="86" t="s">
        <v>2039</v>
      </c>
      <c r="B191" s="87" t="s">
        <v>2031</v>
      </c>
      <c r="C191" s="88">
        <v>36545.211000000003</v>
      </c>
      <c r="D191" s="88" t="s">
        <v>2034</v>
      </c>
      <c r="E191" s="75">
        <f t="shared" si="92"/>
        <v>-13383.047305169181</v>
      </c>
      <c r="F191" s="75">
        <f t="shared" si="93"/>
        <v>-13383</v>
      </c>
      <c r="G191" s="75">
        <f t="shared" si="94"/>
        <v>-1.9940169993788004E-2</v>
      </c>
      <c r="H191" s="75">
        <f>G191</f>
        <v>-1.9940169993788004E-2</v>
      </c>
      <c r="O191" s="75">
        <f t="shared" ca="1" si="96"/>
        <v>-1.5498962143599949E-2</v>
      </c>
      <c r="P191" s="75">
        <f t="shared" si="97"/>
        <v>-1.7728102902285346E-2</v>
      </c>
      <c r="Q191" s="85">
        <f t="shared" si="110"/>
        <v>21526.711000000003</v>
      </c>
      <c r="S191" s="84">
        <v>0.10009999999999999</v>
      </c>
      <c r="Z191" s="75">
        <f t="shared" si="98"/>
        <v>-13383</v>
      </c>
      <c r="AA191" s="75">
        <f t="shared" si="99"/>
        <v>-2.5188225631100951E-2</v>
      </c>
      <c r="AB191" s="75">
        <f t="shared" si="100"/>
        <v>-1.2480047264972401E-2</v>
      </c>
      <c r="AC191" s="75">
        <f t="shared" si="101"/>
        <v>-2.2120670915026577E-3</v>
      </c>
      <c r="AE191" s="75">
        <f t="shared" si="102"/>
        <v>2.7569630060304533E-6</v>
      </c>
      <c r="AF191" s="85">
        <f t="shared" si="111"/>
        <v>21526.711000000003</v>
      </c>
      <c r="AG191" s="84"/>
      <c r="AH191" s="75">
        <f t="shared" si="103"/>
        <v>-7.4601227288156029E-3</v>
      </c>
      <c r="AI191" s="75">
        <f t="shared" si="104"/>
        <v>4.6074558987334369E-2</v>
      </c>
      <c r="AJ191" s="75">
        <f t="shared" si="105"/>
        <v>-0.33098263941271272</v>
      </c>
      <c r="AK191" s="75">
        <f t="shared" si="106"/>
        <v>-0.22121933605253741</v>
      </c>
      <c r="AL191" s="75">
        <f t="shared" si="107"/>
        <v>-2.9137164710139549</v>
      </c>
      <c r="AM191" s="75">
        <f t="shared" si="108"/>
        <v>-8.7386838132443927</v>
      </c>
      <c r="AN191" s="75">
        <f t="shared" ref="AN191:AT200" si="117">$AU191+$AB$7*SIN(AO191)</f>
        <v>-1.4600533952534531</v>
      </c>
      <c r="AO191" s="75">
        <f t="shared" si="117"/>
        <v>-1.4600066347930729</v>
      </c>
      <c r="AP191" s="75">
        <f t="shared" si="117"/>
        <v>-1.4595755741952885</v>
      </c>
      <c r="AQ191" s="75">
        <f t="shared" si="117"/>
        <v>-1.4556775344123019</v>
      </c>
      <c r="AR191" s="75">
        <f t="shared" si="117"/>
        <v>-1.4250684370089315</v>
      </c>
      <c r="AS191" s="75">
        <f t="shared" si="117"/>
        <v>-1.2804419058415877</v>
      </c>
      <c r="AT191" s="75">
        <f t="shared" si="117"/>
        <v>-0.94491970088611366</v>
      </c>
      <c r="AU191" s="75">
        <f t="shared" si="109"/>
        <v>-0.48681663297525318</v>
      </c>
    </row>
    <row r="192" spans="1:47" s="75" customFormat="1" ht="12.95" customHeight="1" x14ac:dyDescent="0.2">
      <c r="A192" s="86" t="s">
        <v>2039</v>
      </c>
      <c r="B192" s="87" t="s">
        <v>2033</v>
      </c>
      <c r="C192" s="88">
        <v>36545.413999999997</v>
      </c>
      <c r="D192" s="88" t="s">
        <v>2034</v>
      </c>
      <c r="E192" s="75">
        <f t="shared" si="92"/>
        <v>-13382.56571703101</v>
      </c>
      <c r="F192" s="75">
        <f t="shared" si="93"/>
        <v>-13382.5</v>
      </c>
      <c r="G192" s="75">
        <f t="shared" si="94"/>
        <v>-2.7701175000402145E-2</v>
      </c>
      <c r="H192" s="75">
        <f>G192</f>
        <v>-2.7701175000402145E-2</v>
      </c>
      <c r="O192" s="75">
        <f t="shared" ca="1" si="96"/>
        <v>-1.5498615983799998E-2</v>
      </c>
      <c r="P192" s="75">
        <f t="shared" si="97"/>
        <v>-1.7727831889899955E-2</v>
      </c>
      <c r="Q192" s="85">
        <f t="shared" si="110"/>
        <v>21526.913999999997</v>
      </c>
      <c r="S192" s="84">
        <v>0.10009999999999999</v>
      </c>
      <c r="Z192" s="75">
        <f t="shared" si="98"/>
        <v>-13382.5</v>
      </c>
      <c r="AA192" s="75">
        <f t="shared" si="99"/>
        <v>-2.5187651687931613E-2</v>
      </c>
      <c r="AB192" s="75">
        <f t="shared" si="100"/>
        <v>-2.0241355202370491E-2</v>
      </c>
      <c r="AC192" s="75">
        <f t="shared" si="101"/>
        <v>-9.9733431105021898E-3</v>
      </c>
      <c r="AE192" s="75">
        <f t="shared" si="102"/>
        <v>6.3241172417751687E-7</v>
      </c>
      <c r="AF192" s="85">
        <f t="shared" si="111"/>
        <v>21526.913999999997</v>
      </c>
      <c r="AG192" s="84"/>
      <c r="AH192" s="75">
        <f t="shared" si="103"/>
        <v>-7.4598197980316559E-3</v>
      </c>
      <c r="AI192" s="75">
        <f t="shared" si="104"/>
        <v>4.6077495533752177E-2</v>
      </c>
      <c r="AJ192" s="75">
        <f t="shared" si="105"/>
        <v>-0.33099516520583716</v>
      </c>
      <c r="AK192" s="75">
        <f t="shared" si="106"/>
        <v>-0.22123199842603167</v>
      </c>
      <c r="AL192" s="75">
        <f t="shared" si="107"/>
        <v>-2.9137031970279184</v>
      </c>
      <c r="AM192" s="75">
        <f t="shared" si="108"/>
        <v>-8.7381703747476074</v>
      </c>
      <c r="AN192" s="75">
        <f t="shared" si="117"/>
        <v>-1.4599949989715324</v>
      </c>
      <c r="AO192" s="75">
        <f t="shared" si="117"/>
        <v>-1.4599481341083482</v>
      </c>
      <c r="AP192" s="75">
        <f t="shared" si="117"/>
        <v>-1.4595163391207422</v>
      </c>
      <c r="AQ192" s="75">
        <f t="shared" si="117"/>
        <v>-1.4556137700152869</v>
      </c>
      <c r="AR192" s="75">
        <f t="shared" si="117"/>
        <v>-1.4249861556670771</v>
      </c>
      <c r="AS192" s="75">
        <f t="shared" si="117"/>
        <v>-1.2803341291916444</v>
      </c>
      <c r="AT192" s="75">
        <f t="shared" si="117"/>
        <v>-0.94482258182656575</v>
      </c>
      <c r="AU192" s="75">
        <f t="shared" si="109"/>
        <v>-0.4867645721071519</v>
      </c>
    </row>
    <row r="193" spans="1:47" s="75" customFormat="1" ht="12.95" customHeight="1" x14ac:dyDescent="0.2">
      <c r="A193" s="86" t="s">
        <v>2039</v>
      </c>
      <c r="B193" s="87" t="s">
        <v>2031</v>
      </c>
      <c r="C193" s="88">
        <v>36570.502</v>
      </c>
      <c r="D193" s="88" t="s">
        <v>2034</v>
      </c>
      <c r="E193" s="75">
        <f t="shared" si="92"/>
        <v>-13323.048065746314</v>
      </c>
      <c r="F193" s="75">
        <f t="shared" si="93"/>
        <v>-13323</v>
      </c>
      <c r="G193" s="75">
        <f t="shared" si="94"/>
        <v>-2.0260769997548778E-2</v>
      </c>
      <c r="H193" s="75">
        <f>G193</f>
        <v>-2.0260769997548778E-2</v>
      </c>
      <c r="O193" s="75">
        <f t="shared" ca="1" si="96"/>
        <v>-1.5457422967605772E-2</v>
      </c>
      <c r="P193" s="75">
        <f t="shared" si="97"/>
        <v>-1.7695551377541613E-2</v>
      </c>
      <c r="Q193" s="85">
        <f t="shared" si="110"/>
        <v>21552.002</v>
      </c>
      <c r="S193" s="84">
        <v>0.10009999999999999</v>
      </c>
      <c r="Z193" s="75">
        <f t="shared" si="98"/>
        <v>-13323</v>
      </c>
      <c r="AA193" s="75">
        <f t="shared" si="99"/>
        <v>-2.5118999317085128E-2</v>
      </c>
      <c r="AB193" s="75">
        <f t="shared" si="100"/>
        <v>-1.2837322058005262E-2</v>
      </c>
      <c r="AC193" s="75">
        <f t="shared" si="101"/>
        <v>-2.5652186200071647E-3</v>
      </c>
      <c r="AE193" s="75">
        <f t="shared" si="102"/>
        <v>2.3625994513323836E-6</v>
      </c>
      <c r="AF193" s="85">
        <f t="shared" si="111"/>
        <v>21552.002</v>
      </c>
      <c r="AG193" s="84"/>
      <c r="AH193" s="75">
        <f t="shared" si="103"/>
        <v>-7.4234479395435156E-3</v>
      </c>
      <c r="AI193" s="75">
        <f t="shared" si="104"/>
        <v>4.643087680507052E-2</v>
      </c>
      <c r="AJ193" s="75">
        <f t="shared" si="105"/>
        <v>-0.33249688620720602</v>
      </c>
      <c r="AK193" s="75">
        <f t="shared" si="106"/>
        <v>-0.22275023893138129</v>
      </c>
      <c r="AL193" s="75">
        <f t="shared" si="107"/>
        <v>-2.9121113261512921</v>
      </c>
      <c r="AM193" s="75">
        <f t="shared" si="108"/>
        <v>-8.6770255448150113</v>
      </c>
      <c r="AN193" s="75">
        <f t="shared" si="117"/>
        <v>-1.4530187870791655</v>
      </c>
      <c r="AO193" s="75">
        <f t="shared" si="117"/>
        <v>-1.4529580652410681</v>
      </c>
      <c r="AP193" s="75">
        <f t="shared" si="117"/>
        <v>-1.452431792817225</v>
      </c>
      <c r="AQ193" s="75">
        <f t="shared" si="117"/>
        <v>-1.4479646038624379</v>
      </c>
      <c r="AR193" s="75">
        <f t="shared" si="117"/>
        <v>-1.4150998691142698</v>
      </c>
      <c r="AS193" s="75">
        <f t="shared" si="117"/>
        <v>-1.267450266265078</v>
      </c>
      <c r="AT193" s="75">
        <f t="shared" si="117"/>
        <v>-0.93325658382587495</v>
      </c>
      <c r="AU193" s="75">
        <f t="shared" si="109"/>
        <v>-0.48056932880310083</v>
      </c>
    </row>
    <row r="194" spans="1:47" s="75" customFormat="1" ht="12.95" customHeight="1" x14ac:dyDescent="0.2">
      <c r="A194" s="86" t="s">
        <v>2039</v>
      </c>
      <c r="B194" s="87" t="s">
        <v>2033</v>
      </c>
      <c r="C194" s="88">
        <v>36570.713000000003</v>
      </c>
      <c r="D194" s="88" t="s">
        <v>2034</v>
      </c>
      <c r="E194" s="75">
        <f t="shared" si="92"/>
        <v>-13322.547498765238</v>
      </c>
      <c r="F194" s="75">
        <f t="shared" si="93"/>
        <v>-13322.5</v>
      </c>
      <c r="G194" s="75">
        <f t="shared" si="94"/>
        <v>-2.0021774995257147E-2</v>
      </c>
      <c r="H194" s="75">
        <f>G194</f>
        <v>-2.0021774995257147E-2</v>
      </c>
      <c r="O194" s="75">
        <f t="shared" ca="1" si="96"/>
        <v>-1.5457076807805821E-2</v>
      </c>
      <c r="P194" s="75">
        <f t="shared" si="97"/>
        <v>-1.7695279860307538E-2</v>
      </c>
      <c r="Q194" s="85">
        <f t="shared" si="110"/>
        <v>21552.213000000003</v>
      </c>
      <c r="S194" s="84">
        <v>0.10009999999999999</v>
      </c>
      <c r="Z194" s="75">
        <f t="shared" si="98"/>
        <v>-13322.5</v>
      </c>
      <c r="AA194" s="75">
        <f t="shared" si="99"/>
        <v>-2.5118419419484506E-2</v>
      </c>
      <c r="AB194" s="75">
        <f t="shared" si="100"/>
        <v>-1.2598635436080178E-2</v>
      </c>
      <c r="AC194" s="75">
        <f t="shared" si="101"/>
        <v>-2.3264951349496084E-3</v>
      </c>
      <c r="AE194" s="75">
        <f t="shared" si="102"/>
        <v>2.6001760171394833E-6</v>
      </c>
      <c r="AF194" s="85">
        <f t="shared" si="111"/>
        <v>21552.213000000003</v>
      </c>
      <c r="AG194" s="84"/>
      <c r="AH194" s="75">
        <f t="shared" si="103"/>
        <v>-7.4231395591769691E-3</v>
      </c>
      <c r="AI194" s="75">
        <f t="shared" si="104"/>
        <v>4.643387984055436E-2</v>
      </c>
      <c r="AJ194" s="75">
        <f t="shared" si="105"/>
        <v>-0.33250960039057992</v>
      </c>
      <c r="AK194" s="75">
        <f t="shared" si="106"/>
        <v>-0.2227630942027784</v>
      </c>
      <c r="AL194" s="75">
        <f t="shared" si="107"/>
        <v>-2.9120978449139843</v>
      </c>
      <c r="AM194" s="75">
        <f t="shared" si="108"/>
        <v>-8.6765113278878729</v>
      </c>
      <c r="AN194" s="75">
        <f t="shared" si="117"/>
        <v>-1.4529599342031316</v>
      </c>
      <c r="AO194" s="75">
        <f t="shared" si="117"/>
        <v>-1.4528990831827122</v>
      </c>
      <c r="AP194" s="75">
        <f t="shared" si="117"/>
        <v>-1.4523719550760066</v>
      </c>
      <c r="AQ194" s="75">
        <f t="shared" si="117"/>
        <v>-1.4478998025482106</v>
      </c>
      <c r="AR194" s="75">
        <f t="shared" si="117"/>
        <v>-1.4150159894597483</v>
      </c>
      <c r="AS194" s="75">
        <f t="shared" si="117"/>
        <v>-1.2673415081715576</v>
      </c>
      <c r="AT194" s="75">
        <f t="shared" si="117"/>
        <v>-0.93315931666042662</v>
      </c>
      <c r="AU194" s="75">
        <f t="shared" si="109"/>
        <v>-0.48051726793499955</v>
      </c>
    </row>
    <row r="195" spans="1:47" s="75" customFormat="1" ht="12.95" customHeight="1" x14ac:dyDescent="0.2">
      <c r="A195" s="86" t="s">
        <v>2036</v>
      </c>
      <c r="B195" s="87" t="s">
        <v>2031</v>
      </c>
      <c r="C195" s="88">
        <v>36726.466699999997</v>
      </c>
      <c r="D195" s="88" t="s">
        <v>2035</v>
      </c>
      <c r="E195" s="75">
        <f t="shared" si="92"/>
        <v>-12953.044373649675</v>
      </c>
      <c r="F195" s="75">
        <f t="shared" si="93"/>
        <v>-12953</v>
      </c>
      <c r="G195" s="75">
        <f t="shared" si="94"/>
        <v>-1.8704469999647699E-2</v>
      </c>
      <c r="J195" s="75">
        <f>G195</f>
        <v>-1.8704469999647699E-2</v>
      </c>
      <c r="O195" s="75">
        <f t="shared" ca="1" si="96"/>
        <v>-1.5201264715641675E-2</v>
      </c>
      <c r="P195" s="75">
        <f t="shared" si="97"/>
        <v>-1.749347828452193E-2</v>
      </c>
      <c r="Q195" s="85">
        <f t="shared" si="110"/>
        <v>21707.966699999997</v>
      </c>
      <c r="S195" s="84">
        <v>1</v>
      </c>
      <c r="Z195" s="75">
        <f t="shared" si="98"/>
        <v>-12953</v>
      </c>
      <c r="AA195" s="75">
        <f t="shared" si="99"/>
        <v>-2.467557864576448E-2</v>
      </c>
      <c r="AB195" s="75">
        <f t="shared" si="100"/>
        <v>-1.1522369638405151E-2</v>
      </c>
      <c r="AC195" s="75">
        <f t="shared" si="101"/>
        <v>-1.2109917151257692E-3</v>
      </c>
      <c r="AE195" s="75">
        <f t="shared" si="102"/>
        <v>3.5654138463730574E-5</v>
      </c>
      <c r="AF195" s="85">
        <f t="shared" si="111"/>
        <v>21707.966699999997</v>
      </c>
      <c r="AG195" s="84"/>
      <c r="AH195" s="75">
        <f t="shared" si="103"/>
        <v>-7.1821003612425483E-3</v>
      </c>
      <c r="AI195" s="75">
        <f t="shared" si="104"/>
        <v>4.8819890353916762E-2</v>
      </c>
      <c r="AJ195" s="75">
        <f t="shared" si="105"/>
        <v>-0.34237133926587893</v>
      </c>
      <c r="AK195" s="75">
        <f t="shared" si="106"/>
        <v>-0.23274050070496832</v>
      </c>
      <c r="AL195" s="75">
        <f t="shared" si="107"/>
        <v>-2.9016215776901491</v>
      </c>
      <c r="AM195" s="75">
        <f t="shared" si="108"/>
        <v>-8.2943041452827284</v>
      </c>
      <c r="AN195" s="75">
        <f t="shared" si="117"/>
        <v>-1.4083549319867921</v>
      </c>
      <c r="AO195" s="75">
        <f t="shared" si="117"/>
        <v>-1.4081125166260386</v>
      </c>
      <c r="AP195" s="75">
        <f t="shared" si="117"/>
        <v>-1.4065911428981244</v>
      </c>
      <c r="AQ195" s="75">
        <f t="shared" si="117"/>
        <v>-1.3973448448374659</v>
      </c>
      <c r="AR195" s="75">
        <f t="shared" si="117"/>
        <v>-1.3492218886370169</v>
      </c>
      <c r="AS195" s="75">
        <f t="shared" si="117"/>
        <v>-1.1847620424155576</v>
      </c>
      <c r="AT195" s="75">
        <f t="shared" si="117"/>
        <v>-0.86095171668615444</v>
      </c>
      <c r="AU195" s="75">
        <f t="shared" si="109"/>
        <v>-0.44204428640816101</v>
      </c>
    </row>
    <row r="196" spans="1:47" s="75" customFormat="1" ht="12.95" customHeight="1" x14ac:dyDescent="0.2">
      <c r="A196" s="86" t="s">
        <v>2030</v>
      </c>
      <c r="B196" s="87" t="s">
        <v>2031</v>
      </c>
      <c r="C196" s="88">
        <v>36754.708500000001</v>
      </c>
      <c r="D196" s="88" t="s">
        <v>2035</v>
      </c>
      <c r="E196" s="75">
        <f t="shared" si="92"/>
        <v>-12886.044788028978</v>
      </c>
      <c r="F196" s="75">
        <f t="shared" si="93"/>
        <v>-12886</v>
      </c>
      <c r="G196" s="75">
        <f t="shared" si="94"/>
        <v>-1.8879139999626204E-2</v>
      </c>
      <c r="J196" s="75">
        <f>G196</f>
        <v>-1.8879139999626204E-2</v>
      </c>
      <c r="O196" s="75">
        <f t="shared" ca="1" si="96"/>
        <v>-1.5154879302448177E-2</v>
      </c>
      <c r="P196" s="75">
        <f t="shared" si="97"/>
        <v>-1.7456640312635725E-2</v>
      </c>
      <c r="Q196" s="85">
        <f t="shared" si="110"/>
        <v>21736.208500000001</v>
      </c>
      <c r="S196" s="84">
        <v>1</v>
      </c>
      <c r="Z196" s="75">
        <f t="shared" si="98"/>
        <v>-12886</v>
      </c>
      <c r="AA196" s="75">
        <f t="shared" si="99"/>
        <v>-2.4592056302680847E-2</v>
      </c>
      <c r="AB196" s="75">
        <f t="shared" si="100"/>
        <v>-1.1743724009581083E-2</v>
      </c>
      <c r="AC196" s="75">
        <f t="shared" si="101"/>
        <v>-1.4224996869904791E-3</v>
      </c>
      <c r="AE196" s="75">
        <f t="shared" si="102"/>
        <v>3.2637412685707519E-5</v>
      </c>
      <c r="AF196" s="85">
        <f t="shared" si="111"/>
        <v>21736.208500000001</v>
      </c>
      <c r="AG196" s="84"/>
      <c r="AH196" s="75">
        <f t="shared" si="103"/>
        <v>-7.1354159900451223E-3</v>
      </c>
      <c r="AI196" s="75">
        <f t="shared" si="104"/>
        <v>4.9291734048419467E-2</v>
      </c>
      <c r="AJ196" s="75">
        <f t="shared" si="105"/>
        <v>-0.34426763040477537</v>
      </c>
      <c r="AK196" s="75">
        <f t="shared" si="106"/>
        <v>-0.23466046685812475</v>
      </c>
      <c r="AL196" s="75">
        <f t="shared" si="107"/>
        <v>-2.8996025680305095</v>
      </c>
      <c r="AM196" s="75">
        <f t="shared" si="108"/>
        <v>-8.2244303095362739</v>
      </c>
      <c r="AN196" s="75">
        <f t="shared" si="117"/>
        <v>-1.4000121095446594</v>
      </c>
      <c r="AO196" s="75">
        <f t="shared" si="117"/>
        <v>-1.3997106550935401</v>
      </c>
      <c r="AP196" s="75">
        <f t="shared" si="117"/>
        <v>-1.3979118472027958</v>
      </c>
      <c r="AQ196" s="75">
        <f t="shared" si="117"/>
        <v>-1.3875412262943985</v>
      </c>
      <c r="AR196" s="75">
        <f t="shared" si="117"/>
        <v>-1.336445308171659</v>
      </c>
      <c r="AS196" s="75">
        <f t="shared" si="117"/>
        <v>-1.1693226329792124</v>
      </c>
      <c r="AT196" s="75">
        <f t="shared" si="117"/>
        <v>-0.84779071745804624</v>
      </c>
      <c r="AU196" s="75">
        <f t="shared" si="109"/>
        <v>-0.43506813008259088</v>
      </c>
    </row>
    <row r="197" spans="1:47" s="75" customFormat="1" ht="12.95" customHeight="1" x14ac:dyDescent="0.2">
      <c r="A197" s="81" t="s">
        <v>419</v>
      </c>
      <c r="B197" s="82" t="s">
        <v>2033</v>
      </c>
      <c r="C197" s="83">
        <v>36757.452499999999</v>
      </c>
      <c r="D197" s="83" t="s">
        <v>2110</v>
      </c>
      <c r="E197" s="75">
        <f t="shared" si="92"/>
        <v>-12879.535044919718</v>
      </c>
      <c r="F197" s="75">
        <f t="shared" si="93"/>
        <v>-12879.5</v>
      </c>
      <c r="G197" s="75">
        <f t="shared" si="94"/>
        <v>-1.4772205002373084E-2</v>
      </c>
      <c r="I197" s="75">
        <f>G197</f>
        <v>-1.4772205002373084E-2</v>
      </c>
      <c r="O197" s="75">
        <f t="shared" ca="1" si="96"/>
        <v>-1.5150379225048808E-2</v>
      </c>
      <c r="P197" s="75">
        <f t="shared" si="97"/>
        <v>-1.7453062459684622E-2</v>
      </c>
      <c r="Q197" s="85">
        <f t="shared" si="110"/>
        <v>21738.952499999999</v>
      </c>
      <c r="S197" s="84">
        <v>0.1</v>
      </c>
      <c r="Z197" s="75">
        <f t="shared" si="98"/>
        <v>-12879.5</v>
      </c>
      <c r="AA197" s="75">
        <f t="shared" si="99"/>
        <v>-2.458389770078432E-2</v>
      </c>
      <c r="AB197" s="75">
        <f t="shared" si="100"/>
        <v>-7.6413697612733849E-3</v>
      </c>
      <c r="AC197" s="75">
        <f t="shared" si="101"/>
        <v>2.6808574573115376E-3</v>
      </c>
      <c r="AE197" s="75">
        <f t="shared" si="102"/>
        <v>9.6269313608056363E-6</v>
      </c>
      <c r="AF197" s="85">
        <f t="shared" si="111"/>
        <v>21738.952499999999</v>
      </c>
      <c r="AG197" s="84"/>
      <c r="AH197" s="75">
        <f t="shared" si="103"/>
        <v>-7.1308352410996995E-3</v>
      </c>
      <c r="AI197" s="75">
        <f t="shared" si="104"/>
        <v>4.9338215417512599E-2</v>
      </c>
      <c r="AJ197" s="75">
        <f t="shared" si="105"/>
        <v>-0.34445352006811303</v>
      </c>
      <c r="AK197" s="75">
        <f t="shared" si="106"/>
        <v>-0.23484870233657784</v>
      </c>
      <c r="AL197" s="75">
        <f t="shared" si="107"/>
        <v>-2.8994045681958269</v>
      </c>
      <c r="AM197" s="75">
        <f t="shared" si="108"/>
        <v>-8.217640359549117</v>
      </c>
      <c r="AN197" s="75">
        <f t="shared" si="117"/>
        <v>-1.3991982584750911</v>
      </c>
      <c r="AO197" s="75">
        <f t="shared" si="117"/>
        <v>-1.3988904956545851</v>
      </c>
      <c r="AP197" s="75">
        <f t="shared" si="117"/>
        <v>-1.3970628259637607</v>
      </c>
      <c r="AQ197" s="75">
        <f t="shared" si="117"/>
        <v>-1.3865785718195704</v>
      </c>
      <c r="AR197" s="75">
        <f t="shared" si="117"/>
        <v>-1.3351914575608002</v>
      </c>
      <c r="AS197" s="75">
        <f t="shared" si="117"/>
        <v>-1.1678172918509033</v>
      </c>
      <c r="AT197" s="75">
        <f t="shared" si="117"/>
        <v>-0.84651283043750492</v>
      </c>
      <c r="AU197" s="75">
        <f t="shared" si="109"/>
        <v>-0.43439133879727437</v>
      </c>
    </row>
    <row r="198" spans="1:47" s="75" customFormat="1" ht="12.95" customHeight="1" x14ac:dyDescent="0.2">
      <c r="A198" s="86" t="s">
        <v>2030</v>
      </c>
      <c r="B198" s="87" t="s">
        <v>2031</v>
      </c>
      <c r="C198" s="88">
        <v>36757.660100000001</v>
      </c>
      <c r="D198" s="88" t="s">
        <v>2035</v>
      </c>
      <c r="E198" s="75">
        <f t="shared" si="92"/>
        <v>-12879.042543946871</v>
      </c>
      <c r="F198" s="75">
        <f t="shared" si="93"/>
        <v>-12879</v>
      </c>
      <c r="G198" s="75">
        <f t="shared" si="94"/>
        <v>-1.793321000150172E-2</v>
      </c>
      <c r="J198" s="75">
        <f>G198</f>
        <v>-1.793321000150172E-2</v>
      </c>
      <c r="O198" s="75">
        <f t="shared" ca="1" si="96"/>
        <v>-1.5150033065248857E-2</v>
      </c>
      <c r="P198" s="75">
        <f t="shared" si="97"/>
        <v>-1.7452787210777337E-2</v>
      </c>
      <c r="Q198" s="85">
        <f t="shared" si="110"/>
        <v>21739.160100000001</v>
      </c>
      <c r="S198" s="84">
        <v>1</v>
      </c>
      <c r="Z198" s="75">
        <f t="shared" si="98"/>
        <v>-12879</v>
      </c>
      <c r="AA198" s="75">
        <f t="shared" si="99"/>
        <v>-2.4583269703951156E-2</v>
      </c>
      <c r="AB198" s="75">
        <f t="shared" si="100"/>
        <v>-1.0802727508327902E-2</v>
      </c>
      <c r="AC198" s="75">
        <f t="shared" si="101"/>
        <v>-4.8042279072438299E-4</v>
      </c>
      <c r="AE198" s="75">
        <f t="shared" si="102"/>
        <v>4.4223294046141873E-5</v>
      </c>
      <c r="AF198" s="85">
        <f t="shared" si="111"/>
        <v>21739.160100000001</v>
      </c>
      <c r="AG198" s="84"/>
      <c r="AH198" s="75">
        <f t="shared" si="103"/>
        <v>-7.1304824931738182E-3</v>
      </c>
      <c r="AI198" s="75">
        <f t="shared" si="104"/>
        <v>4.9341796165061735E-2</v>
      </c>
      <c r="AJ198" s="75">
        <f t="shared" si="105"/>
        <v>-0.34446783355891569</v>
      </c>
      <c r="AK198" s="75">
        <f t="shared" si="106"/>
        <v>-0.23486319664022096</v>
      </c>
      <c r="AL198" s="75">
        <f t="shared" si="107"/>
        <v>-2.8993893216263582</v>
      </c>
      <c r="AM198" s="75">
        <f t="shared" si="108"/>
        <v>-8.2171179715210982</v>
      </c>
      <c r="AN198" s="75">
        <f t="shared" si="117"/>
        <v>-1.3991356213512771</v>
      </c>
      <c r="AO198" s="75">
        <f t="shared" si="117"/>
        <v>-1.3988273687930179</v>
      </c>
      <c r="AP198" s="75">
        <f t="shared" si="117"/>
        <v>-1.396997464224319</v>
      </c>
      <c r="AQ198" s="75">
        <f t="shared" si="117"/>
        <v>-1.3865044353215425</v>
      </c>
      <c r="AR198" s="75">
        <f t="shared" si="117"/>
        <v>-1.3350949019357894</v>
      </c>
      <c r="AS198" s="75">
        <f t="shared" si="117"/>
        <v>-1.1677014416780624</v>
      </c>
      <c r="AT198" s="75">
        <f t="shared" si="117"/>
        <v>-0.84641452361350733</v>
      </c>
      <c r="AU198" s="75">
        <f t="shared" si="109"/>
        <v>-0.4343392779291731</v>
      </c>
    </row>
    <row r="199" spans="1:47" s="75" customFormat="1" ht="12.95" customHeight="1" x14ac:dyDescent="0.2">
      <c r="A199" s="86" t="s">
        <v>2036</v>
      </c>
      <c r="B199" s="87" t="s">
        <v>2031</v>
      </c>
      <c r="C199" s="88">
        <v>36788.432999999997</v>
      </c>
      <c r="D199" s="88" t="s">
        <v>2035</v>
      </c>
      <c r="E199" s="75">
        <f t="shared" si="92"/>
        <v>-12806.038289673183</v>
      </c>
      <c r="F199" s="75">
        <f t="shared" si="93"/>
        <v>-12806</v>
      </c>
      <c r="G199" s="75">
        <f t="shared" si="94"/>
        <v>-1.6139940002176445E-2</v>
      </c>
      <c r="J199" s="75">
        <f>G199</f>
        <v>-1.6139940002176445E-2</v>
      </c>
      <c r="O199" s="75">
        <f t="shared" ca="1" si="96"/>
        <v>-1.5099493734455941E-2</v>
      </c>
      <c r="P199" s="75">
        <f t="shared" si="97"/>
        <v>-1.7412555724220118E-2</v>
      </c>
      <c r="Q199" s="85">
        <f t="shared" si="110"/>
        <v>21769.932999999997</v>
      </c>
      <c r="S199" s="84">
        <v>1</v>
      </c>
      <c r="Z199" s="75">
        <f t="shared" si="98"/>
        <v>-12806</v>
      </c>
      <c r="AA199" s="75">
        <f t="shared" si="99"/>
        <v>-2.4490943406847918E-2</v>
      </c>
      <c r="AB199" s="75">
        <f t="shared" si="100"/>
        <v>-9.0615523195486433E-3</v>
      </c>
      <c r="AC199" s="75">
        <f t="shared" si="101"/>
        <v>1.2726157220436726E-3</v>
      </c>
      <c r="AE199" s="75">
        <f t="shared" si="102"/>
        <v>6.9739257864834524E-5</v>
      </c>
      <c r="AF199" s="85">
        <f t="shared" si="111"/>
        <v>21769.932999999997</v>
      </c>
      <c r="AG199" s="84"/>
      <c r="AH199" s="75">
        <f t="shared" si="103"/>
        <v>-7.0783876826278017E-3</v>
      </c>
      <c r="AI199" s="75">
        <f t="shared" si="104"/>
        <v>4.9872799120997402E-2</v>
      </c>
      <c r="AJ199" s="75">
        <f t="shared" si="105"/>
        <v>-0.34657986851639316</v>
      </c>
      <c r="AK199" s="75">
        <f t="shared" si="106"/>
        <v>-0.23700220210910619</v>
      </c>
      <c r="AL199" s="75">
        <f t="shared" si="107"/>
        <v>-2.8971386682273335</v>
      </c>
      <c r="AM199" s="75">
        <f t="shared" si="108"/>
        <v>-8.1407158829567088</v>
      </c>
      <c r="AN199" s="75">
        <f t="shared" si="117"/>
        <v>-1.3899389731320042</v>
      </c>
      <c r="AO199" s="75">
        <f t="shared" si="117"/>
        <v>-1.3895519594647956</v>
      </c>
      <c r="AP199" s="75">
        <f t="shared" si="117"/>
        <v>-1.387372353016054</v>
      </c>
      <c r="AQ199" s="75">
        <f t="shared" si="117"/>
        <v>-1.3755459330391016</v>
      </c>
      <c r="AR199" s="75">
        <f t="shared" si="117"/>
        <v>-1.3208349812161679</v>
      </c>
      <c r="AS199" s="75">
        <f t="shared" si="117"/>
        <v>-1.1507037230279078</v>
      </c>
      <c r="AT199" s="75">
        <f t="shared" si="117"/>
        <v>-0.83204980733704437</v>
      </c>
      <c r="AU199" s="75">
        <f t="shared" si="109"/>
        <v>-0.42673839118638762</v>
      </c>
    </row>
    <row r="200" spans="1:47" s="75" customFormat="1" ht="12.95" customHeight="1" x14ac:dyDescent="0.2">
      <c r="A200" s="86" t="s">
        <v>2039</v>
      </c>
      <c r="B200" s="87" t="s">
        <v>2031</v>
      </c>
      <c r="C200" s="88">
        <v>36908.565000000002</v>
      </c>
      <c r="D200" s="88" t="s">
        <v>2034</v>
      </c>
      <c r="E200" s="75">
        <f t="shared" si="92"/>
        <v>-12521.04249550337</v>
      </c>
      <c r="F200" s="75">
        <f t="shared" si="93"/>
        <v>-12521</v>
      </c>
      <c r="G200" s="75">
        <f t="shared" si="94"/>
        <v>-1.7912789997353684E-2</v>
      </c>
      <c r="H200" s="75">
        <f>G200</f>
        <v>-1.7912789997353684E-2</v>
      </c>
      <c r="O200" s="75">
        <f t="shared" ca="1" si="96"/>
        <v>-1.4902182648483597E-2</v>
      </c>
      <c r="P200" s="75">
        <f t="shared" si="97"/>
        <v>-1.7254629096579533E-2</v>
      </c>
      <c r="Q200" s="85">
        <f t="shared" si="110"/>
        <v>21890.065000000002</v>
      </c>
      <c r="S200" s="84">
        <v>0.10009999999999999</v>
      </c>
      <c r="Z200" s="75">
        <f t="shared" si="98"/>
        <v>-12521</v>
      </c>
      <c r="AA200" s="75">
        <f t="shared" si="99"/>
        <v>-2.4117681047656409E-2</v>
      </c>
      <c r="AB200" s="75">
        <f t="shared" si="100"/>
        <v>-1.104973804627681E-2</v>
      </c>
      <c r="AC200" s="75">
        <f t="shared" si="101"/>
        <v>-6.581609007741511E-4</v>
      </c>
      <c r="AE200" s="75">
        <f t="shared" si="102"/>
        <v>3.8539173619072971E-6</v>
      </c>
      <c r="AF200" s="85">
        <f t="shared" si="111"/>
        <v>21890.065000000002</v>
      </c>
      <c r="AG200" s="84"/>
      <c r="AH200" s="75">
        <f t="shared" si="103"/>
        <v>-6.8630519510768737E-3</v>
      </c>
      <c r="AI200" s="75">
        <f t="shared" si="104"/>
        <v>5.2116669549923222E-2</v>
      </c>
      <c r="AJ200" s="75">
        <f t="shared" si="105"/>
        <v>-0.35528337837765928</v>
      </c>
      <c r="AK200" s="75">
        <f t="shared" si="106"/>
        <v>-0.24582297189157232</v>
      </c>
      <c r="AL200" s="75">
        <f t="shared" si="107"/>
        <v>-2.8878439818873916</v>
      </c>
      <c r="AM200" s="75">
        <f t="shared" si="108"/>
        <v>-7.8394777581096324</v>
      </c>
      <c r="AN200" s="75">
        <f t="shared" si="117"/>
        <v>-1.3529819860695467</v>
      </c>
      <c r="AO200" s="75">
        <f t="shared" si="117"/>
        <v>-1.3521108678671196</v>
      </c>
      <c r="AP200" s="75">
        <f t="shared" si="117"/>
        <v>-1.3480475204802842</v>
      </c>
      <c r="AQ200" s="75">
        <f t="shared" si="117"/>
        <v>-1.3299833327659329</v>
      </c>
      <c r="AR200" s="75">
        <f t="shared" si="117"/>
        <v>-1.2619907508148089</v>
      </c>
      <c r="AS200" s="75">
        <f t="shared" si="117"/>
        <v>-1.0827769395878413</v>
      </c>
      <c r="AT200" s="75">
        <f t="shared" si="117"/>
        <v>-0.77574785564118187</v>
      </c>
      <c r="AU200" s="75">
        <f t="shared" si="109"/>
        <v>-0.39706369636866384</v>
      </c>
    </row>
    <row r="201" spans="1:47" s="75" customFormat="1" ht="12.95" customHeight="1" x14ac:dyDescent="0.2">
      <c r="A201" s="86" t="s">
        <v>2039</v>
      </c>
      <c r="B201" s="87" t="s">
        <v>2033</v>
      </c>
      <c r="C201" s="88">
        <v>36908.764999999999</v>
      </c>
      <c r="D201" s="88" t="s">
        <v>2034</v>
      </c>
      <c r="E201" s="75">
        <f t="shared" si="92"/>
        <v>-12520.568024431273</v>
      </c>
      <c r="F201" s="75">
        <f t="shared" si="93"/>
        <v>-12520.5</v>
      </c>
      <c r="G201" s="75">
        <f t="shared" si="94"/>
        <v>-2.8673795000941027E-2</v>
      </c>
      <c r="H201" s="75">
        <f>G201</f>
        <v>-2.8673795000941027E-2</v>
      </c>
      <c r="O201" s="75">
        <f t="shared" ca="1" si="96"/>
        <v>-1.4901836488683644E-2</v>
      </c>
      <c r="P201" s="75">
        <f t="shared" si="97"/>
        <v>-1.7254350831201349E-2</v>
      </c>
      <c r="Q201" s="85">
        <f t="shared" si="110"/>
        <v>21890.264999999999</v>
      </c>
      <c r="S201" s="84">
        <v>0.10009999999999999</v>
      </c>
      <c r="Z201" s="75">
        <f t="shared" si="98"/>
        <v>-12520.5</v>
      </c>
      <c r="AA201" s="75">
        <f t="shared" si="99"/>
        <v>-2.4117007252280356E-2</v>
      </c>
      <c r="AB201" s="75">
        <f t="shared" si="100"/>
        <v>-2.181113857986202E-2</v>
      </c>
      <c r="AC201" s="75">
        <f t="shared" si="101"/>
        <v>-1.1419444169739678E-2</v>
      </c>
      <c r="AE201" s="75">
        <f t="shared" si="102"/>
        <v>2.0785078900930336E-6</v>
      </c>
      <c r="AF201" s="85">
        <f t="shared" si="111"/>
        <v>21890.264999999999</v>
      </c>
      <c r="AG201" s="84"/>
      <c r="AH201" s="75">
        <f t="shared" si="103"/>
        <v>-6.8626564210790058E-3</v>
      </c>
      <c r="AI201" s="75">
        <f t="shared" si="104"/>
        <v>5.2120867781121794E-2</v>
      </c>
      <c r="AJ201" s="75">
        <f t="shared" si="105"/>
        <v>-0.35529934186116469</v>
      </c>
      <c r="AK201" s="75">
        <f t="shared" si="106"/>
        <v>-0.24583915953061813</v>
      </c>
      <c r="AL201" s="75">
        <f t="shared" si="107"/>
        <v>-2.8878269041792248</v>
      </c>
      <c r="AM201" s="75">
        <f t="shared" si="108"/>
        <v>-7.8389444790840095</v>
      </c>
      <c r="AN201" s="75">
        <f t="shared" ref="AN201:AT210" si="118">$AU201+$AB$7*SIN(AO201)</f>
        <v>-1.3529155667674548</v>
      </c>
      <c r="AO201" s="75">
        <f t="shared" si="118"/>
        <v>-1.3520432908635136</v>
      </c>
      <c r="AP201" s="75">
        <f t="shared" si="118"/>
        <v>-1.3479758058978726</v>
      </c>
      <c r="AQ201" s="75">
        <f t="shared" si="118"/>
        <v>-1.3298991919584329</v>
      </c>
      <c r="AR201" s="75">
        <f t="shared" si="118"/>
        <v>-1.2618829777433886</v>
      </c>
      <c r="AS201" s="75">
        <f t="shared" si="118"/>
        <v>-1.0826556140892649</v>
      </c>
      <c r="AT201" s="75">
        <f t="shared" si="118"/>
        <v>-0.77564878038321083</v>
      </c>
      <c r="AU201" s="75">
        <f t="shared" si="109"/>
        <v>-0.39701163550056257</v>
      </c>
    </row>
    <row r="202" spans="1:47" s="75" customFormat="1" ht="12.95" customHeight="1" x14ac:dyDescent="0.2">
      <c r="A202" s="86" t="s">
        <v>2030</v>
      </c>
      <c r="B202" s="87" t="s">
        <v>2033</v>
      </c>
      <c r="C202" s="88">
        <v>37102.6774</v>
      </c>
      <c r="D202" s="88" t="s">
        <v>2035</v>
      </c>
      <c r="E202" s="75">
        <f t="shared" si="92"/>
        <v>-12060.538902820279</v>
      </c>
      <c r="F202" s="75">
        <f t="shared" si="93"/>
        <v>-12060.5</v>
      </c>
      <c r="G202" s="75">
        <f t="shared" si="94"/>
        <v>-1.6398394996940624E-2</v>
      </c>
      <c r="J202" s="75">
        <f>G202</f>
        <v>-1.6398394996940624E-2</v>
      </c>
      <c r="O202" s="75">
        <f t="shared" ca="1" si="96"/>
        <v>-1.4583369472728281E-2</v>
      </c>
      <c r="P202" s="75">
        <f t="shared" si="97"/>
        <v>-1.6996564314984048E-2</v>
      </c>
      <c r="Q202" s="85">
        <f t="shared" si="110"/>
        <v>22084.1774</v>
      </c>
      <c r="S202" s="84">
        <v>1</v>
      </c>
      <c r="Z202" s="75">
        <f t="shared" si="98"/>
        <v>-12060.5</v>
      </c>
      <c r="AA202" s="75">
        <f t="shared" si="99"/>
        <v>-2.3464917581289969E-2</v>
      </c>
      <c r="AB202" s="75">
        <f t="shared" si="100"/>
        <v>-9.9300417306347026E-3</v>
      </c>
      <c r="AC202" s="75">
        <f t="shared" si="101"/>
        <v>5.9816931804342402E-4</v>
      </c>
      <c r="AE202" s="75">
        <f t="shared" si="102"/>
        <v>4.993574143511935E-5</v>
      </c>
      <c r="AF202" s="85">
        <f t="shared" si="111"/>
        <v>22084.1774</v>
      </c>
      <c r="AG202" s="84"/>
      <c r="AH202" s="75">
        <f t="shared" si="103"/>
        <v>-6.4683532663059205E-3</v>
      </c>
      <c r="AI202" s="75">
        <f t="shared" si="104"/>
        <v>5.6462882712765672E-2</v>
      </c>
      <c r="AJ202" s="75">
        <f t="shared" si="105"/>
        <v>-0.37123013847254671</v>
      </c>
      <c r="AK202" s="75">
        <f t="shared" si="106"/>
        <v>-0.26201040047301549</v>
      </c>
      <c r="AL202" s="75">
        <f t="shared" si="107"/>
        <v>-2.8707277099335151</v>
      </c>
      <c r="AM202" s="75">
        <f t="shared" si="108"/>
        <v>-7.338554133508814</v>
      </c>
      <c r="AN202" s="75">
        <f t="shared" si="118"/>
        <v>-1.289013371999125</v>
      </c>
      <c r="AO202" s="75">
        <f t="shared" si="118"/>
        <v>-1.2863717997278221</v>
      </c>
      <c r="AP202" s="75">
        <f t="shared" si="118"/>
        <v>-1.2769113164002235</v>
      </c>
      <c r="AQ202" s="75">
        <f t="shared" si="118"/>
        <v>-1.2452141654507189</v>
      </c>
      <c r="AR202" s="75">
        <f t="shared" si="118"/>
        <v>-1.1557448276118707</v>
      </c>
      <c r="AS202" s="75">
        <f t="shared" si="118"/>
        <v>-0.96795771954315746</v>
      </c>
      <c r="AT202" s="75">
        <f t="shared" si="118"/>
        <v>-0.6840813877551537</v>
      </c>
      <c r="AU202" s="75">
        <f t="shared" si="109"/>
        <v>-0.34911563684739416</v>
      </c>
    </row>
    <row r="203" spans="1:47" s="75" customFormat="1" ht="12.95" customHeight="1" x14ac:dyDescent="0.2">
      <c r="A203" s="81" t="s">
        <v>437</v>
      </c>
      <c r="B203" s="82" t="s">
        <v>2031</v>
      </c>
      <c r="C203" s="83">
        <v>37111.741000000002</v>
      </c>
      <c r="D203" s="83" t="s">
        <v>2110</v>
      </c>
      <c r="E203" s="75">
        <f t="shared" si="92"/>
        <v>-12039.03682277468</v>
      </c>
      <c r="F203" s="75">
        <f t="shared" si="93"/>
        <v>-12039</v>
      </c>
      <c r="G203" s="75">
        <f t="shared" si="94"/>
        <v>-1.552160999563057E-2</v>
      </c>
      <c r="I203" s="75">
        <f>G203</f>
        <v>-1.552160999563057E-2</v>
      </c>
      <c r="O203" s="75">
        <f t="shared" ca="1" si="96"/>
        <v>-1.4568484601330367E-2</v>
      </c>
      <c r="P203" s="75">
        <f t="shared" si="97"/>
        <v>-1.6984428492048016E-2</v>
      </c>
      <c r="Q203" s="85">
        <f t="shared" si="110"/>
        <v>22093.241000000002</v>
      </c>
      <c r="S203" s="84">
        <v>0.1</v>
      </c>
      <c r="Z203" s="75">
        <f t="shared" si="98"/>
        <v>-12039</v>
      </c>
      <c r="AA203" s="75">
        <f t="shared" si="99"/>
        <v>-2.3432701268659168E-2</v>
      </c>
      <c r="AB203" s="75">
        <f t="shared" si="100"/>
        <v>-9.0733372190194179E-3</v>
      </c>
      <c r="AC203" s="75">
        <f t="shared" si="101"/>
        <v>1.4628184964174465E-3</v>
      </c>
      <c r="AE203" s="75">
        <f t="shared" si="102"/>
        <v>6.2585365130189253E-6</v>
      </c>
      <c r="AF203" s="85">
        <f t="shared" si="111"/>
        <v>22093.241000000002</v>
      </c>
      <c r="AG203" s="84"/>
      <c r="AH203" s="75">
        <f t="shared" si="103"/>
        <v>-6.4482727766111527E-3</v>
      </c>
      <c r="AI203" s="75">
        <f t="shared" si="104"/>
        <v>5.6693006623878661E-2</v>
      </c>
      <c r="AJ203" s="75">
        <f t="shared" si="105"/>
        <v>-0.37204424816216769</v>
      </c>
      <c r="AK203" s="75">
        <f t="shared" si="106"/>
        <v>-0.2628377025893287</v>
      </c>
      <c r="AL203" s="75">
        <f t="shared" si="107"/>
        <v>-2.8698507937552016</v>
      </c>
      <c r="AM203" s="75">
        <f t="shared" si="108"/>
        <v>-7.3145799273185785</v>
      </c>
      <c r="AN203" s="75">
        <f t="shared" si="118"/>
        <v>-1.2858716276323898</v>
      </c>
      <c r="AO203" s="75">
        <f t="shared" si="118"/>
        <v>-1.283103335511548</v>
      </c>
      <c r="AP203" s="75">
        <f t="shared" si="118"/>
        <v>-1.2733022512594774</v>
      </c>
      <c r="AQ203" s="75">
        <f t="shared" si="118"/>
        <v>-1.2408667943612912</v>
      </c>
      <c r="AR203" s="75">
        <f t="shared" si="118"/>
        <v>-1.1504363493900174</v>
      </c>
      <c r="AS203" s="75">
        <f t="shared" si="118"/>
        <v>-0.96245056059239431</v>
      </c>
      <c r="AT203" s="75">
        <f t="shared" si="118"/>
        <v>-0.67978202813707922</v>
      </c>
      <c r="AU203" s="75">
        <f t="shared" si="109"/>
        <v>-0.34687701951903954</v>
      </c>
    </row>
    <row r="204" spans="1:47" s="75" customFormat="1" ht="12.95" customHeight="1" x14ac:dyDescent="0.2">
      <c r="A204" s="86" t="s">
        <v>2036</v>
      </c>
      <c r="B204" s="87" t="s">
        <v>2031</v>
      </c>
      <c r="C204" s="88">
        <v>37112.583599999998</v>
      </c>
      <c r="D204" s="88" t="s">
        <v>2035</v>
      </c>
      <c r="E204" s="75">
        <f t="shared" si="92"/>
        <v>-12037.037876147917</v>
      </c>
      <c r="F204" s="75">
        <f t="shared" si="93"/>
        <v>-12037</v>
      </c>
      <c r="G204" s="75">
        <f t="shared" si="94"/>
        <v>-1.5965630002028774E-2</v>
      </c>
      <c r="J204" s="75">
        <f>G204</f>
        <v>-1.5965630002028774E-2</v>
      </c>
      <c r="O204" s="75">
        <f t="shared" ca="1" si="96"/>
        <v>-1.4567099962130563E-2</v>
      </c>
      <c r="P204" s="75">
        <f t="shared" si="97"/>
        <v>-1.698329918282172E-2</v>
      </c>
      <c r="Q204" s="85">
        <f t="shared" si="110"/>
        <v>22094.083599999998</v>
      </c>
      <c r="S204" s="84">
        <v>1</v>
      </c>
      <c r="Z204" s="75">
        <f t="shared" si="98"/>
        <v>-12037</v>
      </c>
      <c r="AA204" s="75">
        <f t="shared" si="99"/>
        <v>-2.3429695628763271E-2</v>
      </c>
      <c r="AB204" s="75">
        <f t="shared" si="100"/>
        <v>-9.5192335560872234E-3</v>
      </c>
      <c r="AC204" s="75">
        <f t="shared" si="101"/>
        <v>1.0176691807929454E-3</v>
      </c>
      <c r="AE204" s="75">
        <f t="shared" si="102"/>
        <v>5.5712275680199431E-5</v>
      </c>
      <c r="AF204" s="85">
        <f t="shared" si="111"/>
        <v>22094.083599999998</v>
      </c>
      <c r="AG204" s="84"/>
      <c r="AH204" s="75">
        <f t="shared" si="103"/>
        <v>-6.4463964459415511E-3</v>
      </c>
      <c r="AI204" s="75">
        <f t="shared" si="104"/>
        <v>5.6714557160096657E-2</v>
      </c>
      <c r="AJ204" s="75">
        <f t="shared" si="105"/>
        <v>-0.37212034173547587</v>
      </c>
      <c r="AK204" s="75">
        <f t="shared" si="106"/>
        <v>-0.2629150337676826</v>
      </c>
      <c r="AL204" s="75">
        <f t="shared" si="107"/>
        <v>-2.8697688140156181</v>
      </c>
      <c r="AM204" s="75">
        <f t="shared" si="108"/>
        <v>-7.3123465228123923</v>
      </c>
      <c r="AN204" s="75">
        <f t="shared" si="118"/>
        <v>-1.2855785697651545</v>
      </c>
      <c r="AO204" s="75">
        <f t="shared" si="118"/>
        <v>-1.282798240822054</v>
      </c>
      <c r="AP204" s="75">
        <f t="shared" si="118"/>
        <v>-1.2729650231886835</v>
      </c>
      <c r="AQ204" s="75">
        <f t="shared" si="118"/>
        <v>-1.2404604655239457</v>
      </c>
      <c r="AR204" s="75">
        <f t="shared" si="118"/>
        <v>-1.1499409362988238</v>
      </c>
      <c r="AS204" s="75">
        <f t="shared" si="118"/>
        <v>-0.96193762260662474</v>
      </c>
      <c r="AT204" s="75">
        <f t="shared" si="118"/>
        <v>-0.67938200273405913</v>
      </c>
      <c r="AU204" s="75">
        <f t="shared" si="109"/>
        <v>-0.34666877604663449</v>
      </c>
    </row>
    <row r="205" spans="1:47" s="75" customFormat="1" ht="12.95" customHeight="1" x14ac:dyDescent="0.2">
      <c r="A205" s="86" t="s">
        <v>2036</v>
      </c>
      <c r="B205" s="87" t="s">
        <v>2033</v>
      </c>
      <c r="C205" s="88">
        <v>37112.795299999998</v>
      </c>
      <c r="D205" s="88" t="s">
        <v>2035</v>
      </c>
      <c r="E205" s="75">
        <f t="shared" si="92"/>
        <v>-12036.535648518096</v>
      </c>
      <c r="F205" s="75">
        <f t="shared" si="93"/>
        <v>-12036.5</v>
      </c>
      <c r="G205" s="75">
        <f t="shared" si="94"/>
        <v>-1.5026635002868716E-2</v>
      </c>
      <c r="J205" s="75">
        <f>G205</f>
        <v>-1.5026635002868716E-2</v>
      </c>
      <c r="O205" s="75">
        <f t="shared" ca="1" si="96"/>
        <v>-1.456675380233061E-2</v>
      </c>
      <c r="P205" s="75">
        <f t="shared" si="97"/>
        <v>-1.6983016844997464E-2</v>
      </c>
      <c r="Q205" s="85">
        <f t="shared" si="110"/>
        <v>22094.295299999998</v>
      </c>
      <c r="S205" s="84">
        <v>1</v>
      </c>
      <c r="Z205" s="75">
        <f t="shared" si="98"/>
        <v>-12036.5</v>
      </c>
      <c r="AA205" s="75">
        <f t="shared" si="99"/>
        <v>-2.3428943984080332E-2</v>
      </c>
      <c r="AB205" s="75">
        <f t="shared" si="100"/>
        <v>-8.5807078637858466E-3</v>
      </c>
      <c r="AC205" s="75">
        <f t="shared" si="101"/>
        <v>1.9563818421287488E-3</v>
      </c>
      <c r="AE205" s="75">
        <f t="shared" si="102"/>
        <v>7.0598796215749383E-5</v>
      </c>
      <c r="AF205" s="85">
        <f t="shared" si="111"/>
        <v>22094.295299999998</v>
      </c>
      <c r="AG205" s="84"/>
      <c r="AH205" s="75">
        <f t="shared" si="103"/>
        <v>-6.4459271390828691E-3</v>
      </c>
      <c r="AI205" s="75">
        <f t="shared" si="104"/>
        <v>5.6719948646714702E-2</v>
      </c>
      <c r="AJ205" s="75">
        <f t="shared" si="105"/>
        <v>-0.37213937484114812</v>
      </c>
      <c r="AK205" s="75">
        <f t="shared" si="106"/>
        <v>-0.26293437655369006</v>
      </c>
      <c r="AL205" s="75">
        <f t="shared" si="107"/>
        <v>-2.8697483081958453</v>
      </c>
      <c r="AM205" s="75">
        <f t="shared" si="108"/>
        <v>-7.3117880844577483</v>
      </c>
      <c r="AN205" s="75">
        <f t="shared" si="118"/>
        <v>-1.2855052837994032</v>
      </c>
      <c r="AO205" s="75">
        <f t="shared" si="118"/>
        <v>-1.2827219389587472</v>
      </c>
      <c r="AP205" s="75">
        <f t="shared" si="118"/>
        <v>-1.2728806759662197</v>
      </c>
      <c r="AQ205" s="75">
        <f t="shared" si="118"/>
        <v>-1.2403588319868122</v>
      </c>
      <c r="AR205" s="75">
        <f t="shared" si="118"/>
        <v>-1.1498170404197148</v>
      </c>
      <c r="AS205" s="75">
        <f t="shared" si="118"/>
        <v>-0.96180937100678221</v>
      </c>
      <c r="AT205" s="75">
        <f t="shared" si="118"/>
        <v>-0.67928199412856927</v>
      </c>
      <c r="AU205" s="75">
        <f t="shared" si="109"/>
        <v>-0.34661671517853321</v>
      </c>
    </row>
    <row r="206" spans="1:47" s="75" customFormat="1" ht="12.95" customHeight="1" x14ac:dyDescent="0.2">
      <c r="A206" s="81" t="s">
        <v>437</v>
      </c>
      <c r="B206" s="82" t="s">
        <v>2033</v>
      </c>
      <c r="C206" s="83">
        <v>37112.795599999998</v>
      </c>
      <c r="D206" s="83" t="s">
        <v>2110</v>
      </c>
      <c r="E206" s="75">
        <f t="shared" si="92"/>
        <v>-12036.534936811488</v>
      </c>
      <c r="F206" s="75">
        <f t="shared" si="93"/>
        <v>-12036.5</v>
      </c>
      <c r="G206" s="75">
        <f t="shared" si="94"/>
        <v>-1.4726635003171396E-2</v>
      </c>
      <c r="I206" s="75">
        <f>G206</f>
        <v>-1.4726635003171396E-2</v>
      </c>
      <c r="O206" s="75">
        <f t="shared" ca="1" si="96"/>
        <v>-1.456675380233061E-2</v>
      </c>
      <c r="P206" s="75">
        <f t="shared" si="97"/>
        <v>-1.6983016844997464E-2</v>
      </c>
      <c r="Q206" s="85">
        <f t="shared" si="110"/>
        <v>22094.295599999998</v>
      </c>
      <c r="S206" s="84">
        <v>0.1</v>
      </c>
      <c r="Z206" s="75">
        <f t="shared" si="98"/>
        <v>-12036.5</v>
      </c>
      <c r="AA206" s="75">
        <f t="shared" si="99"/>
        <v>-2.3428943984080332E-2</v>
      </c>
      <c r="AB206" s="75">
        <f t="shared" si="100"/>
        <v>-8.2807078640885264E-3</v>
      </c>
      <c r="AC206" s="75">
        <f t="shared" si="101"/>
        <v>2.2563818418260689E-3</v>
      </c>
      <c r="AE206" s="75">
        <f t="shared" si="102"/>
        <v>7.5730181599208337E-6</v>
      </c>
      <c r="AF206" s="85">
        <f t="shared" si="111"/>
        <v>22094.295599999998</v>
      </c>
      <c r="AG206" s="84"/>
      <c r="AH206" s="75">
        <f t="shared" si="103"/>
        <v>-6.4459271390828691E-3</v>
      </c>
      <c r="AI206" s="75">
        <f t="shared" si="104"/>
        <v>5.6719948646714702E-2</v>
      </c>
      <c r="AJ206" s="75">
        <f t="shared" si="105"/>
        <v>-0.37213937484114812</v>
      </c>
      <c r="AK206" s="75">
        <f t="shared" si="106"/>
        <v>-0.26293437655369006</v>
      </c>
      <c r="AL206" s="75">
        <f t="shared" si="107"/>
        <v>-2.8697483081958453</v>
      </c>
      <c r="AM206" s="75">
        <f t="shared" si="108"/>
        <v>-7.3117880844577483</v>
      </c>
      <c r="AN206" s="75">
        <f t="shared" si="118"/>
        <v>-1.2855052837994032</v>
      </c>
      <c r="AO206" s="75">
        <f t="shared" si="118"/>
        <v>-1.2827219389587472</v>
      </c>
      <c r="AP206" s="75">
        <f t="shared" si="118"/>
        <v>-1.2728806759662197</v>
      </c>
      <c r="AQ206" s="75">
        <f t="shared" si="118"/>
        <v>-1.2403588319868122</v>
      </c>
      <c r="AR206" s="75">
        <f t="shared" si="118"/>
        <v>-1.1498170404197148</v>
      </c>
      <c r="AS206" s="75">
        <f t="shared" si="118"/>
        <v>-0.96180937100678221</v>
      </c>
      <c r="AT206" s="75">
        <f t="shared" si="118"/>
        <v>-0.67928199412856927</v>
      </c>
      <c r="AU206" s="75">
        <f t="shared" si="109"/>
        <v>-0.34661671517853321</v>
      </c>
    </row>
    <row r="207" spans="1:47" s="75" customFormat="1" ht="12.95" customHeight="1" x14ac:dyDescent="0.2">
      <c r="A207" s="81" t="s">
        <v>437</v>
      </c>
      <c r="B207" s="82" t="s">
        <v>2033</v>
      </c>
      <c r="C207" s="83">
        <v>37113.637600000002</v>
      </c>
      <c r="D207" s="83" t="s">
        <v>2110</v>
      </c>
      <c r="E207" s="75">
        <f t="shared" si="92"/>
        <v>-12034.537413597922</v>
      </c>
      <c r="F207" s="75">
        <f t="shared" si="93"/>
        <v>-12034.5</v>
      </c>
      <c r="G207" s="75">
        <f t="shared" si="94"/>
        <v>-1.5770654994412325E-2</v>
      </c>
      <c r="I207" s="75">
        <f>G207</f>
        <v>-1.5770654994412325E-2</v>
      </c>
      <c r="O207" s="75">
        <f t="shared" ca="1" si="96"/>
        <v>-1.4565369163130804E-2</v>
      </c>
      <c r="P207" s="75">
        <f t="shared" si="97"/>
        <v>-1.6981887451629721E-2</v>
      </c>
      <c r="Q207" s="85">
        <f t="shared" si="110"/>
        <v>22095.137600000002</v>
      </c>
      <c r="S207" s="84">
        <v>0.1</v>
      </c>
      <c r="Z207" s="75">
        <f t="shared" si="98"/>
        <v>-12034.5</v>
      </c>
      <c r="AA207" s="75">
        <f t="shared" si="99"/>
        <v>-2.3425936465476808E-2</v>
      </c>
      <c r="AB207" s="75">
        <f t="shared" si="100"/>
        <v>-9.3266059805652383E-3</v>
      </c>
      <c r="AC207" s="75">
        <f t="shared" si="101"/>
        <v>1.2112324572173955E-3</v>
      </c>
      <c r="AE207" s="75">
        <f t="shared" si="102"/>
        <v>5.860333440122319E-6</v>
      </c>
      <c r="AF207" s="85">
        <f t="shared" si="111"/>
        <v>22095.137600000002</v>
      </c>
      <c r="AG207" s="84"/>
      <c r="AH207" s="75">
        <f t="shared" si="103"/>
        <v>-6.4440490138470861E-3</v>
      </c>
      <c r="AI207" s="75">
        <f t="shared" si="104"/>
        <v>5.6741530027533238E-2</v>
      </c>
      <c r="AJ207" s="75">
        <f t="shared" si="105"/>
        <v>-0.37221554616849906</v>
      </c>
      <c r="AK207" s="75">
        <f t="shared" si="106"/>
        <v>-0.26301178772050354</v>
      </c>
      <c r="AL207" s="75">
        <f t="shared" si="107"/>
        <v>-2.8696662413142047</v>
      </c>
      <c r="AM207" s="75">
        <f t="shared" si="108"/>
        <v>-7.3095539814427442</v>
      </c>
      <c r="AN207" s="75">
        <f t="shared" si="118"/>
        <v>-1.285212053824192</v>
      </c>
      <c r="AO207" s="75">
        <f t="shared" si="118"/>
        <v>-1.2824166185714474</v>
      </c>
      <c r="AP207" s="75">
        <f t="shared" si="118"/>
        <v>-1.2725431260445104</v>
      </c>
      <c r="AQ207" s="75">
        <f t="shared" si="118"/>
        <v>-1.2399520923735403</v>
      </c>
      <c r="AR207" s="75">
        <f t="shared" si="118"/>
        <v>-1.1493212864617357</v>
      </c>
      <c r="AS207" s="75">
        <f t="shared" si="118"/>
        <v>-0.96129629621464985</v>
      </c>
      <c r="AT207" s="75">
        <f t="shared" si="118"/>
        <v>-0.67888195069156954</v>
      </c>
      <c r="AU207" s="75">
        <f t="shared" si="109"/>
        <v>-0.34640847170612815</v>
      </c>
    </row>
    <row r="208" spans="1:47" s="75" customFormat="1" ht="12.95" customHeight="1" x14ac:dyDescent="0.2">
      <c r="A208" s="86" t="s">
        <v>2036</v>
      </c>
      <c r="B208" s="87" t="s">
        <v>2031</v>
      </c>
      <c r="C208" s="88">
        <v>37114.691400000003</v>
      </c>
      <c r="D208" s="88" t="s">
        <v>2035</v>
      </c>
      <c r="E208" s="75">
        <f t="shared" si="92"/>
        <v>-12032.037425519004</v>
      </c>
      <c r="F208" s="75">
        <f t="shared" si="93"/>
        <v>-12032</v>
      </c>
      <c r="G208" s="75">
        <f t="shared" si="94"/>
        <v>-1.5775679996295366E-2</v>
      </c>
      <c r="J208" s="75">
        <f>G208</f>
        <v>-1.5775679996295366E-2</v>
      </c>
      <c r="O208" s="75">
        <f t="shared" ca="1" si="96"/>
        <v>-1.4563638364131047E-2</v>
      </c>
      <c r="P208" s="75">
        <f t="shared" si="97"/>
        <v>-1.6980475615260913E-2</v>
      </c>
      <c r="Q208" s="85">
        <f t="shared" si="110"/>
        <v>22096.191400000003</v>
      </c>
      <c r="S208" s="84">
        <v>1</v>
      </c>
      <c r="Z208" s="75">
        <f t="shared" si="98"/>
        <v>-12032</v>
      </c>
      <c r="AA208" s="75">
        <f t="shared" si="99"/>
        <v>-2.3422174949914699E-2</v>
      </c>
      <c r="AB208" s="75">
        <f t="shared" si="100"/>
        <v>-9.3339806616415787E-3</v>
      </c>
      <c r="AC208" s="75">
        <f t="shared" si="101"/>
        <v>1.204795618965547E-3</v>
      </c>
      <c r="AE208" s="75">
        <f t="shared" si="102"/>
        <v>5.8468885075725929E-5</v>
      </c>
      <c r="AF208" s="85">
        <f t="shared" si="111"/>
        <v>22096.191400000003</v>
      </c>
      <c r="AG208" s="84"/>
      <c r="AH208" s="75">
        <f t="shared" si="103"/>
        <v>-6.4416993346537877E-3</v>
      </c>
      <c r="AI208" s="75">
        <f t="shared" si="104"/>
        <v>5.6768541541230566E-2</v>
      </c>
      <c r="AJ208" s="75">
        <f t="shared" si="105"/>
        <v>-0.37231084800173808</v>
      </c>
      <c r="AK208" s="75">
        <f t="shared" si="106"/>
        <v>-0.2631086418734227</v>
      </c>
      <c r="AL208" s="75">
        <f t="shared" si="107"/>
        <v>-2.8695635594484026</v>
      </c>
      <c r="AM208" s="75">
        <f t="shared" si="108"/>
        <v>-7.3067605643677487</v>
      </c>
      <c r="AN208" s="75">
        <f t="shared" si="118"/>
        <v>-1.2848453223108829</v>
      </c>
      <c r="AO208" s="75">
        <f t="shared" si="118"/>
        <v>-1.282034713558899</v>
      </c>
      <c r="AP208" s="75">
        <f t="shared" si="118"/>
        <v>-1.2721208257880521</v>
      </c>
      <c r="AQ208" s="75">
        <f t="shared" si="118"/>
        <v>-1.2394432051774613</v>
      </c>
      <c r="AR208" s="75">
        <f t="shared" si="118"/>
        <v>-1.1487012104802594</v>
      </c>
      <c r="AS208" s="75">
        <f t="shared" si="118"/>
        <v>-0.96065479889289929</v>
      </c>
      <c r="AT208" s="75">
        <f t="shared" si="118"/>
        <v>-0.6783818761212258</v>
      </c>
      <c r="AU208" s="75">
        <f t="shared" si="109"/>
        <v>-0.34614816736562176</v>
      </c>
    </row>
    <row r="209" spans="1:47" s="75" customFormat="1" ht="12.95" customHeight="1" x14ac:dyDescent="0.2">
      <c r="A209" s="86" t="s">
        <v>2039</v>
      </c>
      <c r="B209" s="87" t="s">
        <v>2031</v>
      </c>
      <c r="C209" s="88">
        <v>37128.175999999999</v>
      </c>
      <c r="D209" s="88" t="s">
        <v>2034</v>
      </c>
      <c r="E209" s="75">
        <f t="shared" si="92"/>
        <v>-12000.047162424566</v>
      </c>
      <c r="F209" s="75">
        <f t="shared" si="93"/>
        <v>-12000</v>
      </c>
      <c r="G209" s="75">
        <f t="shared" si="94"/>
        <v>-1.9879999999830034E-2</v>
      </c>
      <c r="H209" s="75">
        <f>G209</f>
        <v>-1.9879999999830034E-2</v>
      </c>
      <c r="O209" s="75">
        <f t="shared" ca="1" si="96"/>
        <v>-1.4541484136934152E-2</v>
      </c>
      <c r="P209" s="75">
        <f t="shared" si="97"/>
        <v>-1.6962394820524342E-2</v>
      </c>
      <c r="Q209" s="85">
        <f t="shared" si="110"/>
        <v>22109.675999999999</v>
      </c>
      <c r="S209" s="84">
        <v>0.10009999999999999</v>
      </c>
      <c r="Z209" s="75">
        <f t="shared" si="98"/>
        <v>-12000</v>
      </c>
      <c r="AA209" s="75">
        <f t="shared" si="99"/>
        <v>-2.3373817887388439E-2</v>
      </c>
      <c r="AB209" s="75">
        <f t="shared" si="100"/>
        <v>-1.3468576932965935E-2</v>
      </c>
      <c r="AC209" s="75">
        <f t="shared" si="101"/>
        <v>-2.917605179305692E-3</v>
      </c>
      <c r="AE209" s="75">
        <f t="shared" si="102"/>
        <v>1.2218970194854498E-6</v>
      </c>
      <c r="AF209" s="85">
        <f t="shared" si="111"/>
        <v>22109.675999999999</v>
      </c>
      <c r="AG209" s="84"/>
      <c r="AH209" s="75">
        <f t="shared" si="103"/>
        <v>-6.4114230668640988E-3</v>
      </c>
      <c r="AI209" s="75">
        <f t="shared" si="104"/>
        <v>5.7117746648673307E-2</v>
      </c>
      <c r="AJ209" s="75">
        <f t="shared" si="105"/>
        <v>-0.37353941586199951</v>
      </c>
      <c r="AK209" s="75">
        <f t="shared" si="106"/>
        <v>-0.26435733008535744</v>
      </c>
      <c r="AL209" s="75">
        <f t="shared" si="107"/>
        <v>-2.8682394738201795</v>
      </c>
      <c r="AM209" s="75">
        <f t="shared" si="108"/>
        <v>-7.2709262226888578</v>
      </c>
      <c r="AN209" s="75">
        <f t="shared" si="118"/>
        <v>-1.2801319048416895</v>
      </c>
      <c r="AO209" s="75">
        <f t="shared" si="118"/>
        <v>-1.2771210424931438</v>
      </c>
      <c r="AP209" s="75">
        <f t="shared" si="118"/>
        <v>-1.2666793902937923</v>
      </c>
      <c r="AQ209" s="75">
        <f t="shared" si="118"/>
        <v>-1.2328837699948225</v>
      </c>
      <c r="AR209" s="75">
        <f t="shared" si="118"/>
        <v>-1.140726572255049</v>
      </c>
      <c r="AS209" s="75">
        <f t="shared" si="118"/>
        <v>-0.95242857464745478</v>
      </c>
      <c r="AT209" s="75">
        <f t="shared" si="118"/>
        <v>-0.67197893904147465</v>
      </c>
      <c r="AU209" s="75">
        <f t="shared" si="109"/>
        <v>-0.34281627180714053</v>
      </c>
    </row>
    <row r="210" spans="1:47" s="75" customFormat="1" ht="12.95" customHeight="1" x14ac:dyDescent="0.2">
      <c r="A210" s="86" t="s">
        <v>2039</v>
      </c>
      <c r="B210" s="87" t="s">
        <v>2033</v>
      </c>
      <c r="C210" s="88">
        <v>37128.385999999999</v>
      </c>
      <c r="D210" s="88" t="s">
        <v>2034</v>
      </c>
      <c r="E210" s="75">
        <f t="shared" si="92"/>
        <v>-11999.548967798859</v>
      </c>
      <c r="F210" s="75">
        <f t="shared" si="93"/>
        <v>-11999.5</v>
      </c>
      <c r="G210" s="75">
        <f t="shared" si="94"/>
        <v>-2.0641005001380108E-2</v>
      </c>
      <c r="H210" s="75">
        <f>G210</f>
        <v>-2.0641005001380108E-2</v>
      </c>
      <c r="O210" s="75">
        <f t="shared" ca="1" si="96"/>
        <v>-1.4541137977134201E-2</v>
      </c>
      <c r="P210" s="75">
        <f t="shared" si="97"/>
        <v>-1.696211217137673E-2</v>
      </c>
      <c r="Q210" s="85">
        <f t="shared" si="110"/>
        <v>22109.885999999999</v>
      </c>
      <c r="S210" s="84">
        <v>0.10009999999999999</v>
      </c>
      <c r="Z210" s="75">
        <f t="shared" si="98"/>
        <v>-11999.5</v>
      </c>
      <c r="AA210" s="75">
        <f t="shared" si="99"/>
        <v>-2.3373059195248836E-2</v>
      </c>
      <c r="AB210" s="75">
        <f t="shared" si="100"/>
        <v>-1.4230057977508002E-2</v>
      </c>
      <c r="AC210" s="75">
        <f t="shared" si="101"/>
        <v>-3.6788928300033781E-3</v>
      </c>
      <c r="AE210" s="75">
        <f t="shared" si="102"/>
        <v>7.4715842383539384E-7</v>
      </c>
      <c r="AF210" s="85">
        <f t="shared" si="111"/>
        <v>22109.885999999999</v>
      </c>
      <c r="AG210" s="84"/>
      <c r="AH210" s="75">
        <f t="shared" si="103"/>
        <v>-6.4109470238721067E-3</v>
      </c>
      <c r="AI210" s="75">
        <f t="shared" si="104"/>
        <v>5.7123254502289833E-2</v>
      </c>
      <c r="AJ210" s="75">
        <f t="shared" si="105"/>
        <v>-0.37355874179696885</v>
      </c>
      <c r="AK210" s="75">
        <f t="shared" si="106"/>
        <v>-0.26437697413803002</v>
      </c>
      <c r="AL210" s="75">
        <f t="shared" si="107"/>
        <v>-2.8682186397128691</v>
      </c>
      <c r="AM210" s="75">
        <f t="shared" si="108"/>
        <v>-7.2703651363393496</v>
      </c>
      <c r="AN210" s="75">
        <f t="shared" si="118"/>
        <v>-1.280057971257784</v>
      </c>
      <c r="AO210" s="75">
        <f t="shared" si="118"/>
        <v>-1.2770438897664913</v>
      </c>
      <c r="AP210" s="75">
        <f t="shared" si="118"/>
        <v>-1.2665938326303945</v>
      </c>
      <c r="AQ210" s="75">
        <f t="shared" si="118"/>
        <v>-1.2327806025847081</v>
      </c>
      <c r="AR210" s="75">
        <f t="shared" si="118"/>
        <v>-1.1406014137382734</v>
      </c>
      <c r="AS210" s="75">
        <f t="shared" si="118"/>
        <v>-0.95229981877498804</v>
      </c>
      <c r="AT210" s="75">
        <f t="shared" si="118"/>
        <v>-0.67187886406623931</v>
      </c>
      <c r="AU210" s="75">
        <f t="shared" si="109"/>
        <v>-0.34276421093903925</v>
      </c>
    </row>
    <row r="211" spans="1:47" s="75" customFormat="1" ht="12.95" customHeight="1" x14ac:dyDescent="0.2">
      <c r="A211" s="81" t="s">
        <v>455</v>
      </c>
      <c r="B211" s="82" t="s">
        <v>2031</v>
      </c>
      <c r="C211" s="83">
        <v>37137.425000000003</v>
      </c>
      <c r="D211" s="83" t="s">
        <v>2110</v>
      </c>
      <c r="E211" s="75">
        <f t="shared" si="92"/>
        <v>-11978.105247695123</v>
      </c>
      <c r="F211" s="75">
        <f t="shared" si="93"/>
        <v>-11978</v>
      </c>
      <c r="G211" s="75">
        <f t="shared" si="94"/>
        <v>-4.436421999707818E-2</v>
      </c>
      <c r="I211" s="75">
        <f t="shared" ref="I211:I218" si="119">G211</f>
        <v>-4.436421999707818E-2</v>
      </c>
      <c r="O211" s="75">
        <f t="shared" ca="1" si="96"/>
        <v>-1.4526253105736287E-2</v>
      </c>
      <c r="P211" s="75">
        <f t="shared" si="97"/>
        <v>-1.6949954278138959E-2</v>
      </c>
      <c r="Q211" s="85">
        <f t="shared" si="110"/>
        <v>22118.925000000003</v>
      </c>
      <c r="S211" s="84">
        <v>0.1</v>
      </c>
      <c r="Z211" s="75">
        <f t="shared" si="98"/>
        <v>-11978</v>
      </c>
      <c r="AA211" s="75">
        <f t="shared" si="99"/>
        <v>-2.3340343584174222E-2</v>
      </c>
      <c r="AB211" s="75">
        <f t="shared" si="100"/>
        <v>-3.7973830691042917E-2</v>
      </c>
      <c r="AC211" s="75">
        <f t="shared" si="101"/>
        <v>-2.7414265718939221E-2</v>
      </c>
      <c r="AE211" s="75">
        <f t="shared" si="102"/>
        <v>4.4200337942505946E-5</v>
      </c>
      <c r="AF211" s="85">
        <f t="shared" si="111"/>
        <v>22118.925000000003</v>
      </c>
      <c r="AG211" s="84"/>
      <c r="AH211" s="75">
        <f t="shared" si="103"/>
        <v>-6.3903893060352638E-3</v>
      </c>
      <c r="AI211" s="75">
        <f t="shared" si="104"/>
        <v>5.7361620823071502E-2</v>
      </c>
      <c r="AJ211" s="75">
        <f t="shared" si="105"/>
        <v>-0.37439359433121883</v>
      </c>
      <c r="AK211" s="75">
        <f t="shared" si="106"/>
        <v>-0.26522561670665851</v>
      </c>
      <c r="AL211" s="75">
        <f t="shared" si="107"/>
        <v>-2.8673184692499354</v>
      </c>
      <c r="AM211" s="75">
        <f t="shared" si="108"/>
        <v>-7.2462034141628724</v>
      </c>
      <c r="AN211" s="75">
        <f t="shared" ref="AN211:AT220" si="120">$AU211+$AB$7*SIN(AO211)</f>
        <v>-1.2768703507260672</v>
      </c>
      <c r="AO211" s="75">
        <f t="shared" si="120"/>
        <v>-1.2737151584814641</v>
      </c>
      <c r="AP211" s="75">
        <f t="shared" si="120"/>
        <v>-1.2628990261597905</v>
      </c>
      <c r="AQ211" s="75">
        <f t="shared" si="120"/>
        <v>-1.2283245464427739</v>
      </c>
      <c r="AR211" s="75">
        <f t="shared" si="120"/>
        <v>-1.1352034322175313</v>
      </c>
      <c r="AS211" s="75">
        <f t="shared" si="120"/>
        <v>-0.94675690397671963</v>
      </c>
      <c r="AT211" s="75">
        <f t="shared" si="120"/>
        <v>-0.66757479801292319</v>
      </c>
      <c r="AU211" s="75">
        <f t="shared" si="109"/>
        <v>-0.34052559361068463</v>
      </c>
    </row>
    <row r="212" spans="1:47" s="75" customFormat="1" ht="12.95" customHeight="1" x14ac:dyDescent="0.2">
      <c r="A212" s="81" t="s">
        <v>455</v>
      </c>
      <c r="B212" s="82" t="s">
        <v>2031</v>
      </c>
      <c r="C212" s="83">
        <v>37140.377999999997</v>
      </c>
      <c r="D212" s="83" t="s">
        <v>2110</v>
      </c>
      <c r="E212" s="75">
        <f t="shared" si="92"/>
        <v>-11971.099682315526</v>
      </c>
      <c r="F212" s="75">
        <f t="shared" si="93"/>
        <v>-11971</v>
      </c>
      <c r="G212" s="75">
        <f t="shared" si="94"/>
        <v>-4.2018290005216841E-2</v>
      </c>
      <c r="I212" s="75">
        <f t="shared" si="119"/>
        <v>-4.2018290005216841E-2</v>
      </c>
      <c r="O212" s="75">
        <f t="shared" ca="1" si="96"/>
        <v>-1.4521406868536967E-2</v>
      </c>
      <c r="P212" s="75">
        <f t="shared" si="97"/>
        <v>-1.6945994215672219E-2</v>
      </c>
      <c r="Q212" s="85">
        <f t="shared" si="110"/>
        <v>22121.877999999997</v>
      </c>
      <c r="S212" s="84">
        <v>0.1</v>
      </c>
      <c r="Z212" s="75">
        <f t="shared" si="98"/>
        <v>-11971</v>
      </c>
      <c r="AA212" s="75">
        <f t="shared" si="99"/>
        <v>-2.3329652964010308E-2</v>
      </c>
      <c r="AB212" s="75">
        <f t="shared" si="100"/>
        <v>-3.5634631256878747E-2</v>
      </c>
      <c r="AC212" s="75">
        <f t="shared" si="101"/>
        <v>-2.5072295789544622E-2</v>
      </c>
      <c r="AE212" s="75">
        <f t="shared" si="102"/>
        <v>3.4926515445795689E-5</v>
      </c>
      <c r="AF212" s="85">
        <f t="shared" si="111"/>
        <v>22121.877999999997</v>
      </c>
      <c r="AG212" s="84"/>
      <c r="AH212" s="75">
        <f t="shared" si="103"/>
        <v>-6.3836587483380915E-3</v>
      </c>
      <c r="AI212" s="75">
        <f t="shared" si="104"/>
        <v>5.7439879896453272E-2</v>
      </c>
      <c r="AJ212" s="75">
        <f t="shared" si="105"/>
        <v>-0.37466704059181705</v>
      </c>
      <c r="AK212" s="75">
        <f t="shared" si="106"/>
        <v>-0.26550360006056728</v>
      </c>
      <c r="AL212" s="75">
        <f t="shared" si="107"/>
        <v>-2.8670235577570606</v>
      </c>
      <c r="AM212" s="75">
        <f t="shared" si="108"/>
        <v>-7.2383218524775303</v>
      </c>
      <c r="AN212" s="75">
        <f t="shared" si="120"/>
        <v>-1.2758289134620568</v>
      </c>
      <c r="AO212" s="75">
        <f t="shared" si="120"/>
        <v>-1.2726266302695171</v>
      </c>
      <c r="AP212" s="75">
        <f t="shared" si="120"/>
        <v>-1.2616893338247559</v>
      </c>
      <c r="AQ212" s="75">
        <f t="shared" si="120"/>
        <v>-1.2268653227247712</v>
      </c>
      <c r="AR212" s="75">
        <f t="shared" si="120"/>
        <v>-1.1334391281904481</v>
      </c>
      <c r="AS212" s="75">
        <f t="shared" si="120"/>
        <v>-0.94494953495754075</v>
      </c>
      <c r="AT212" s="75">
        <f t="shared" si="120"/>
        <v>-0.666173120000777</v>
      </c>
      <c r="AU212" s="75">
        <f t="shared" si="109"/>
        <v>-0.33979674145726685</v>
      </c>
    </row>
    <row r="213" spans="1:47" s="75" customFormat="1" ht="12.95" customHeight="1" x14ac:dyDescent="0.2">
      <c r="A213" s="81" t="s">
        <v>455</v>
      </c>
      <c r="B213" s="82" t="s">
        <v>2031</v>
      </c>
      <c r="C213" s="83">
        <v>37142.483</v>
      </c>
      <c r="D213" s="83" t="s">
        <v>2110</v>
      </c>
      <c r="E213" s="75">
        <f t="shared" ref="E213:E276" si="121">+(C213-C$7)/C$8</f>
        <v>-11966.105874281628</v>
      </c>
      <c r="F213" s="75">
        <f t="shared" ref="F213:F276" si="122">ROUND(2*E213,0)/2</f>
        <v>-11966</v>
      </c>
      <c r="G213" s="75">
        <f t="shared" ref="G213:G276" si="123">+C213-(C$7+F213*C$8)</f>
        <v>-4.4628340001509059E-2</v>
      </c>
      <c r="I213" s="75">
        <f t="shared" si="119"/>
        <v>-4.4628340001509059E-2</v>
      </c>
      <c r="O213" s="75">
        <f t="shared" ref="O213:O276" ca="1" si="124">+C$11+C$12*$F213</f>
        <v>-1.4517945270537451E-2</v>
      </c>
      <c r="P213" s="75">
        <f t="shared" ref="P213:P276" si="125">+D$11+D$12*F213+D$13*F213^2</f>
        <v>-1.6943165094775864E-2</v>
      </c>
      <c r="Q213" s="85">
        <f t="shared" si="110"/>
        <v>22123.983</v>
      </c>
      <c r="S213" s="84">
        <v>0.1</v>
      </c>
      <c r="Z213" s="75">
        <f t="shared" ref="Z213:Z276" si="126">F213</f>
        <v>-11966</v>
      </c>
      <c r="AA213" s="75">
        <f t="shared" ref="AA213:AA276" si="127">AB$3+AB$4*Z213+AB$5*Z213^2+AH213</f>
        <v>-2.3322004969006667E-2</v>
      </c>
      <c r="AB213" s="75">
        <f t="shared" ref="AB213:AB276" si="128">+G213-AH213</f>
        <v>-3.8249500127278256E-2</v>
      </c>
      <c r="AC213" s="75">
        <f t="shared" ref="AC213:AC276" si="129">+G213-P213</f>
        <v>-2.7685174906733195E-2</v>
      </c>
      <c r="AE213" s="75">
        <f t="shared" ref="AE213:AE276" si="130">+(G213-AA213)^2*S213</f>
        <v>4.5395991251723873E-5</v>
      </c>
      <c r="AF213" s="85">
        <f t="shared" si="111"/>
        <v>22123.983</v>
      </c>
      <c r="AG213" s="84"/>
      <c r="AH213" s="75">
        <f t="shared" ref="AH213:AH276" si="131">$AB$6*($AB$11/AI213*AJ213+$AB$12)</f>
        <v>-6.3788398742308039E-3</v>
      </c>
      <c r="AI213" s="75">
        <f t="shared" ref="AI213:AI276" si="132">1+$AB$7*COS(AL213)</f>
        <v>5.7495977514515073E-2</v>
      </c>
      <c r="AJ213" s="75">
        <f t="shared" ref="AJ213:AJ276" si="133">SIN(AL213+RADIANS($AB$9))</f>
        <v>-0.37486285610937653</v>
      </c>
      <c r="AK213" s="75">
        <f t="shared" ref="AK213:AK276" si="134">$AB$7*SIN(AL213)</f>
        <v>-0.26570267076831355</v>
      </c>
      <c r="AL213" s="75">
        <f t="shared" ref="AL213:AL276" si="135">2*ATAN(AM213)</f>
        <v>-2.8668123493397886</v>
      </c>
      <c r="AM213" s="75">
        <f t="shared" ref="AM213:AM276" si="136">SQRT((1+$AB$7)/(1-$AB$7))*TAN(AN213/2)</f>
        <v>-7.2326876017272506</v>
      </c>
      <c r="AN213" s="75">
        <f t="shared" si="120"/>
        <v>-1.2750839334767292</v>
      </c>
      <c r="AO213" s="75">
        <f t="shared" si="120"/>
        <v>-1.2718476636465572</v>
      </c>
      <c r="AP213" s="75">
        <f t="shared" si="120"/>
        <v>-1.2608232233803847</v>
      </c>
      <c r="AQ213" s="75">
        <f t="shared" si="120"/>
        <v>-1.2258204756699771</v>
      </c>
      <c r="AR213" s="75">
        <f t="shared" si="120"/>
        <v>-1.1321768582079854</v>
      </c>
      <c r="AS213" s="75">
        <f t="shared" si="120"/>
        <v>-0.94365774723530138</v>
      </c>
      <c r="AT213" s="75">
        <f t="shared" si="120"/>
        <v>-0.66517181524915359</v>
      </c>
      <c r="AU213" s="75">
        <f t="shared" ref="AU213:AU276" si="137">RADIANS($AB$9)+$AB$18*(F213-AB$15)</f>
        <v>-0.33927613277625412</v>
      </c>
    </row>
    <row r="214" spans="1:47" s="75" customFormat="1" ht="12.95" customHeight="1" x14ac:dyDescent="0.2">
      <c r="A214" s="81" t="s">
        <v>455</v>
      </c>
      <c r="B214" s="82" t="s">
        <v>2031</v>
      </c>
      <c r="C214" s="83">
        <v>37162.294999999998</v>
      </c>
      <c r="D214" s="83" t="s">
        <v>2110</v>
      </c>
      <c r="E214" s="75">
        <f t="shared" si="121"/>
        <v>-11919.104769879041</v>
      </c>
      <c r="F214" s="75">
        <f t="shared" si="122"/>
        <v>-11919</v>
      </c>
      <c r="G214" s="75">
        <f t="shared" si="123"/>
        <v>-4.416281000158051E-2</v>
      </c>
      <c r="I214" s="75">
        <f t="shared" si="119"/>
        <v>-4.416281000158051E-2</v>
      </c>
      <c r="O214" s="75">
        <f t="shared" ca="1" si="124"/>
        <v>-1.4485406249342012E-2</v>
      </c>
      <c r="P214" s="75">
        <f t="shared" si="125"/>
        <v>-1.6916550794180293E-2</v>
      </c>
      <c r="Q214" s="85">
        <f t="shared" ref="Q214:Q277" si="138">+C214-15018.5</f>
        <v>22143.794999999998</v>
      </c>
      <c r="S214" s="84">
        <v>0.1</v>
      </c>
      <c r="Z214" s="75">
        <f t="shared" si="126"/>
        <v>-11919</v>
      </c>
      <c r="AA214" s="75">
        <f t="shared" si="127"/>
        <v>-2.3249624190022286E-2</v>
      </c>
      <c r="AB214" s="75">
        <f t="shared" si="128"/>
        <v>-3.7829736605738518E-2</v>
      </c>
      <c r="AC214" s="75">
        <f t="shared" si="129"/>
        <v>-2.7246259207400217E-2</v>
      </c>
      <c r="AE214" s="75">
        <f t="shared" si="130"/>
        <v>4.3736134078876022E-5</v>
      </c>
      <c r="AF214" s="85">
        <f t="shared" ref="AF214:AF277" si="139">+C214-15018.5</f>
        <v>22143.794999999998</v>
      </c>
      <c r="AG214" s="84"/>
      <c r="AH214" s="75">
        <f t="shared" si="131"/>
        <v>-6.3330733958419944E-3</v>
      </c>
      <c r="AI214" s="75">
        <f t="shared" si="132"/>
        <v>5.8031546614149554E-2</v>
      </c>
      <c r="AJ214" s="75">
        <f t="shared" si="133"/>
        <v>-0.37672415533622294</v>
      </c>
      <c r="AK214" s="75">
        <f t="shared" si="134"/>
        <v>-0.26759516901581587</v>
      </c>
      <c r="AL214" s="75">
        <f t="shared" si="135"/>
        <v>-2.8648038322237079</v>
      </c>
      <c r="AM214" s="75">
        <f t="shared" si="136"/>
        <v>-7.1795348569936701</v>
      </c>
      <c r="AN214" s="75">
        <f t="shared" si="120"/>
        <v>-1.2680356327484701</v>
      </c>
      <c r="AO214" s="75">
        <f t="shared" si="120"/>
        <v>-1.2644652579411428</v>
      </c>
      <c r="AP214" s="75">
        <f t="shared" si="120"/>
        <v>-1.2525970660240422</v>
      </c>
      <c r="AQ214" s="75">
        <f t="shared" si="120"/>
        <v>-1.2158942945953863</v>
      </c>
      <c r="AR214" s="75">
        <f t="shared" si="120"/>
        <v>-1.1202278235423617</v>
      </c>
      <c r="AS214" s="75">
        <f t="shared" si="120"/>
        <v>-0.93148209228592582</v>
      </c>
      <c r="AT214" s="75">
        <f t="shared" si="120"/>
        <v>-0.65575525092191866</v>
      </c>
      <c r="AU214" s="75">
        <f t="shared" si="137"/>
        <v>-0.33438241117473477</v>
      </c>
    </row>
    <row r="215" spans="1:47" s="75" customFormat="1" ht="12.95" customHeight="1" x14ac:dyDescent="0.2">
      <c r="A215" s="81" t="s">
        <v>455</v>
      </c>
      <c r="B215" s="82" t="s">
        <v>2031</v>
      </c>
      <c r="C215" s="83">
        <v>37164.398999999998</v>
      </c>
      <c r="D215" s="83" t="s">
        <v>2110</v>
      </c>
      <c r="E215" s="75">
        <f t="shared" si="121"/>
        <v>-11914.113334200512</v>
      </c>
      <c r="F215" s="75">
        <f t="shared" si="122"/>
        <v>-11914</v>
      </c>
      <c r="G215" s="75">
        <f t="shared" si="123"/>
        <v>-4.7772860001714434E-2</v>
      </c>
      <c r="I215" s="75">
        <f t="shared" si="119"/>
        <v>-4.7772860001714434E-2</v>
      </c>
      <c r="O215" s="75">
        <f t="shared" ca="1" si="124"/>
        <v>-1.4481944651342497E-2</v>
      </c>
      <c r="P215" s="75">
        <f t="shared" si="125"/>
        <v>-1.6913717297928656E-2</v>
      </c>
      <c r="Q215" s="85">
        <f t="shared" si="138"/>
        <v>22145.898999999998</v>
      </c>
      <c r="S215" s="84">
        <v>0.1</v>
      </c>
      <c r="Z215" s="75">
        <f t="shared" si="126"/>
        <v>-11914</v>
      </c>
      <c r="AA215" s="75">
        <f t="shared" si="127"/>
        <v>-2.3241871237040329E-2</v>
      </c>
      <c r="AB215" s="75">
        <f t="shared" si="128"/>
        <v>-4.1444706062602761E-2</v>
      </c>
      <c r="AC215" s="75">
        <f t="shared" si="129"/>
        <v>-3.0859142703785779E-2</v>
      </c>
      <c r="AE215" s="75">
        <f t="shared" si="130"/>
        <v>6.017694097725672E-5</v>
      </c>
      <c r="AF215" s="85">
        <f t="shared" si="139"/>
        <v>22145.898999999998</v>
      </c>
      <c r="AG215" s="84"/>
      <c r="AH215" s="75">
        <f t="shared" si="131"/>
        <v>-6.3281539391116751E-3</v>
      </c>
      <c r="AI215" s="75">
        <f t="shared" si="132"/>
        <v>5.8089418315155128E-2</v>
      </c>
      <c r="AJ215" s="75">
        <f t="shared" si="133"/>
        <v>-0.3769244029202925</v>
      </c>
      <c r="AK215" s="75">
        <f t="shared" si="134"/>
        <v>-0.26779880090256447</v>
      </c>
      <c r="AL215" s="75">
        <f t="shared" si="135"/>
        <v>-2.8645876486130146</v>
      </c>
      <c r="AM215" s="75">
        <f t="shared" si="136"/>
        <v>-7.1738594995059293</v>
      </c>
      <c r="AN215" s="75">
        <f t="shared" si="120"/>
        <v>-1.2672808863391936</v>
      </c>
      <c r="AO215" s="75">
        <f t="shared" si="120"/>
        <v>-1.2636733742498436</v>
      </c>
      <c r="AP215" s="75">
        <f t="shared" si="120"/>
        <v>-1.2517127805958632</v>
      </c>
      <c r="AQ215" s="75">
        <f t="shared" si="120"/>
        <v>-1.2148270880393288</v>
      </c>
      <c r="AR215" s="75">
        <f t="shared" si="120"/>
        <v>-1.1189477381973905</v>
      </c>
      <c r="AS215" s="75">
        <f t="shared" si="120"/>
        <v>-0.9301833293503361</v>
      </c>
      <c r="AT215" s="75">
        <f t="shared" si="120"/>
        <v>-0.65475303392547413</v>
      </c>
      <c r="AU215" s="75">
        <f t="shared" si="137"/>
        <v>-0.33386180249372205</v>
      </c>
    </row>
    <row r="216" spans="1:47" s="75" customFormat="1" ht="12.95" customHeight="1" x14ac:dyDescent="0.2">
      <c r="A216" s="81" t="s">
        <v>455</v>
      </c>
      <c r="B216" s="82" t="s">
        <v>2031</v>
      </c>
      <c r="C216" s="83">
        <v>37167.353999999999</v>
      </c>
      <c r="D216" s="83" t="s">
        <v>2110</v>
      </c>
      <c r="E216" s="75">
        <f t="shared" si="121"/>
        <v>-11907.103024110176</v>
      </c>
      <c r="F216" s="75">
        <f t="shared" si="122"/>
        <v>-11907</v>
      </c>
      <c r="G216" s="75">
        <f t="shared" si="123"/>
        <v>-4.3426930002169684E-2</v>
      </c>
      <c r="I216" s="75">
        <f t="shared" si="119"/>
        <v>-4.3426930002169684E-2</v>
      </c>
      <c r="O216" s="75">
        <f t="shared" ca="1" si="124"/>
        <v>-1.4477098414143177E-2</v>
      </c>
      <c r="P216" s="75">
        <f t="shared" si="125"/>
        <v>-1.6909749696388199E-2</v>
      </c>
      <c r="Q216" s="85">
        <f t="shared" si="138"/>
        <v>22148.853999999999</v>
      </c>
      <c r="S216" s="84">
        <v>0.1</v>
      </c>
      <c r="Z216" s="75">
        <f t="shared" si="126"/>
        <v>-11907</v>
      </c>
      <c r="AA216" s="75">
        <f t="shared" si="127"/>
        <v>-2.3230999753972009E-2</v>
      </c>
      <c r="AB216" s="75">
        <f t="shared" si="128"/>
        <v>-3.710567994458587E-2</v>
      </c>
      <c r="AC216" s="75">
        <f t="shared" si="129"/>
        <v>-2.6517180305781485E-2</v>
      </c>
      <c r="AE216" s="75">
        <f t="shared" si="130"/>
        <v>4.0787559859006581E-5</v>
      </c>
      <c r="AF216" s="85">
        <f t="shared" si="139"/>
        <v>22148.853999999999</v>
      </c>
      <c r="AG216" s="84"/>
      <c r="AH216" s="75">
        <f t="shared" si="131"/>
        <v>-6.3212500575838097E-3</v>
      </c>
      <c r="AI216" s="75">
        <f t="shared" si="132"/>
        <v>5.8170734590445861E-2</v>
      </c>
      <c r="AJ216" s="75">
        <f t="shared" si="133"/>
        <v>-0.37720548666035147</v>
      </c>
      <c r="AK216" s="75">
        <f t="shared" si="134"/>
        <v>-0.26808464423169381</v>
      </c>
      <c r="AL216" s="75">
        <f t="shared" si="135"/>
        <v>-2.8642841636839504</v>
      </c>
      <c r="AM216" s="75">
        <f t="shared" si="136"/>
        <v>-7.1659071001305552</v>
      </c>
      <c r="AN216" s="75">
        <f t="shared" si="120"/>
        <v>-1.2662226194064454</v>
      </c>
      <c r="AO216" s="75">
        <f t="shared" si="120"/>
        <v>-1.2625625873327042</v>
      </c>
      <c r="AP216" s="75">
        <f t="shared" si="120"/>
        <v>-1.2504717702955019</v>
      </c>
      <c r="AQ216" s="75">
        <f t="shared" si="120"/>
        <v>-1.2133293373290883</v>
      </c>
      <c r="AR216" s="75">
        <f t="shared" si="120"/>
        <v>-1.1171527373018182</v>
      </c>
      <c r="AS216" s="75">
        <f t="shared" si="120"/>
        <v>-0.92836394155832513</v>
      </c>
      <c r="AT216" s="75">
        <f t="shared" si="120"/>
        <v>-0.6533497840463337</v>
      </c>
      <c r="AU216" s="75">
        <f t="shared" si="137"/>
        <v>-0.33313295034030427</v>
      </c>
    </row>
    <row r="217" spans="1:47" s="75" customFormat="1" ht="12.95" customHeight="1" x14ac:dyDescent="0.2">
      <c r="A217" s="81" t="s">
        <v>472</v>
      </c>
      <c r="B217" s="82" t="s">
        <v>2033</v>
      </c>
      <c r="C217" s="83">
        <v>37168.398000000001</v>
      </c>
      <c r="D217" s="83" t="s">
        <v>2110</v>
      </c>
      <c r="E217" s="75">
        <f t="shared" si="121"/>
        <v>-11904.626285113791</v>
      </c>
      <c r="F217" s="75">
        <f t="shared" si="122"/>
        <v>-11904.5</v>
      </c>
      <c r="G217" s="75">
        <f t="shared" si="123"/>
        <v>-5.3231954996590503E-2</v>
      </c>
      <c r="I217" s="75">
        <f t="shared" si="119"/>
        <v>-5.3231954996590503E-2</v>
      </c>
      <c r="O217" s="75">
        <f t="shared" ca="1" si="124"/>
        <v>-1.447536761514342E-2</v>
      </c>
      <c r="P217" s="75">
        <f t="shared" si="125"/>
        <v>-1.6908332496002099E-2</v>
      </c>
      <c r="Q217" s="85">
        <f t="shared" si="138"/>
        <v>22149.898000000001</v>
      </c>
      <c r="S217" s="84">
        <v>0.1</v>
      </c>
      <c r="Z217" s="75">
        <f t="shared" si="126"/>
        <v>-11904.5</v>
      </c>
      <c r="AA217" s="75">
        <f t="shared" si="127"/>
        <v>-2.3227112157225102E-2</v>
      </c>
      <c r="AB217" s="75">
        <f t="shared" si="128"/>
        <v>-4.6913175335367499E-2</v>
      </c>
      <c r="AC217" s="75">
        <f t="shared" si="129"/>
        <v>-3.6323622500588404E-2</v>
      </c>
      <c r="AE217" s="75">
        <f t="shared" si="130"/>
        <v>9.0029059381501711E-5</v>
      </c>
      <c r="AF217" s="85">
        <f t="shared" si="139"/>
        <v>22149.898000000001</v>
      </c>
      <c r="AG217" s="84"/>
      <c r="AH217" s="75">
        <f t="shared" si="131"/>
        <v>-6.3187796612230026E-3</v>
      </c>
      <c r="AI217" s="75">
        <f t="shared" si="132"/>
        <v>5.8199860228898559E-2</v>
      </c>
      <c r="AJ217" s="75">
        <f t="shared" si="133"/>
        <v>-0.37730608314670028</v>
      </c>
      <c r="AK217" s="75">
        <f t="shared" si="134"/>
        <v>-0.26818694670298193</v>
      </c>
      <c r="AL217" s="75">
        <f t="shared" si="135"/>
        <v>-2.8641755409677132</v>
      </c>
      <c r="AM217" s="75">
        <f t="shared" si="136"/>
        <v>-7.1630649944531992</v>
      </c>
      <c r="AN217" s="75">
        <f t="shared" si="120"/>
        <v>-1.2658442062019386</v>
      </c>
      <c r="AO217" s="75">
        <f t="shared" si="120"/>
        <v>-1.2621652668719749</v>
      </c>
      <c r="AP217" s="75">
        <f t="shared" si="120"/>
        <v>-1.2500276975416</v>
      </c>
      <c r="AQ217" s="75">
        <f t="shared" si="120"/>
        <v>-1.2127933887894327</v>
      </c>
      <c r="AR217" s="75">
        <f t="shared" si="120"/>
        <v>-1.1165108507188459</v>
      </c>
      <c r="AS217" s="75">
        <f t="shared" si="120"/>
        <v>-0.92771384396160572</v>
      </c>
      <c r="AT217" s="75">
        <f t="shared" si="120"/>
        <v>-0.65284858213161445</v>
      </c>
      <c r="AU217" s="75">
        <f t="shared" si="137"/>
        <v>-0.33287264599979793</v>
      </c>
    </row>
    <row r="218" spans="1:47" s="75" customFormat="1" ht="12.95" customHeight="1" x14ac:dyDescent="0.2">
      <c r="A218" s="81" t="s">
        <v>472</v>
      </c>
      <c r="B218" s="82" t="s">
        <v>2033</v>
      </c>
      <c r="C218" s="83">
        <v>37168.408000000003</v>
      </c>
      <c r="D218" s="83" t="s">
        <v>2110</v>
      </c>
      <c r="E218" s="75">
        <f t="shared" si="121"/>
        <v>-11904.602561560181</v>
      </c>
      <c r="F218" s="75">
        <f t="shared" si="122"/>
        <v>-11904.5</v>
      </c>
      <c r="G218" s="75">
        <f t="shared" si="123"/>
        <v>-4.3231954994553234E-2</v>
      </c>
      <c r="I218" s="75">
        <f t="shared" si="119"/>
        <v>-4.3231954994553234E-2</v>
      </c>
      <c r="O218" s="75">
        <f t="shared" ca="1" si="124"/>
        <v>-1.447536761514342E-2</v>
      </c>
      <c r="P218" s="75">
        <f t="shared" si="125"/>
        <v>-1.6908332496002099E-2</v>
      </c>
      <c r="Q218" s="85">
        <f t="shared" si="138"/>
        <v>22149.908000000003</v>
      </c>
      <c r="S218" s="84">
        <v>0.1</v>
      </c>
      <c r="Z218" s="75">
        <f t="shared" si="126"/>
        <v>-11904.5</v>
      </c>
      <c r="AA218" s="75">
        <f t="shared" si="127"/>
        <v>-2.3227112157225102E-2</v>
      </c>
      <c r="AB218" s="75">
        <f t="shared" si="128"/>
        <v>-3.6913175333330231E-2</v>
      </c>
      <c r="AC218" s="75">
        <f t="shared" si="129"/>
        <v>-2.6323622498551136E-2</v>
      </c>
      <c r="AE218" s="75">
        <f t="shared" si="130"/>
        <v>4.0019373694619869E-5</v>
      </c>
      <c r="AF218" s="85">
        <f t="shared" si="139"/>
        <v>22149.908000000003</v>
      </c>
      <c r="AG218" s="84"/>
      <c r="AH218" s="75">
        <f t="shared" si="131"/>
        <v>-6.3187796612230026E-3</v>
      </c>
      <c r="AI218" s="75">
        <f t="shared" si="132"/>
        <v>5.8199860228898559E-2</v>
      </c>
      <c r="AJ218" s="75">
        <f t="shared" si="133"/>
        <v>-0.37730608314670028</v>
      </c>
      <c r="AK218" s="75">
        <f t="shared" si="134"/>
        <v>-0.26818694670298193</v>
      </c>
      <c r="AL218" s="75">
        <f t="shared" si="135"/>
        <v>-2.8641755409677132</v>
      </c>
      <c r="AM218" s="75">
        <f t="shared" si="136"/>
        <v>-7.1630649944531992</v>
      </c>
      <c r="AN218" s="75">
        <f t="shared" si="120"/>
        <v>-1.2658442062019386</v>
      </c>
      <c r="AO218" s="75">
        <f t="shared" si="120"/>
        <v>-1.2621652668719749</v>
      </c>
      <c r="AP218" s="75">
        <f t="shared" si="120"/>
        <v>-1.2500276975416</v>
      </c>
      <c r="AQ218" s="75">
        <f t="shared" si="120"/>
        <v>-1.2127933887894327</v>
      </c>
      <c r="AR218" s="75">
        <f t="shared" si="120"/>
        <v>-1.1165108507188459</v>
      </c>
      <c r="AS218" s="75">
        <f t="shared" si="120"/>
        <v>-0.92771384396160572</v>
      </c>
      <c r="AT218" s="75">
        <f t="shared" si="120"/>
        <v>-0.65284858213161445</v>
      </c>
      <c r="AU218" s="75">
        <f t="shared" si="137"/>
        <v>-0.33287264599979793</v>
      </c>
    </row>
    <row r="219" spans="1:47" s="75" customFormat="1" ht="12.95" customHeight="1" x14ac:dyDescent="0.2">
      <c r="A219" s="86" t="s">
        <v>2040</v>
      </c>
      <c r="B219" s="87" t="s">
        <v>2033</v>
      </c>
      <c r="C219" s="88">
        <v>37168.411999999997</v>
      </c>
      <c r="D219" s="88"/>
      <c r="E219" s="75">
        <f t="shared" si="121"/>
        <v>-11904.593072138754</v>
      </c>
      <c r="F219" s="75">
        <f t="shared" si="122"/>
        <v>-11904.5</v>
      </c>
      <c r="G219" s="75">
        <f t="shared" si="123"/>
        <v>-3.9231955001014285E-2</v>
      </c>
      <c r="H219" s="77"/>
      <c r="J219" s="77">
        <f>G219</f>
        <v>-3.9231955001014285E-2</v>
      </c>
      <c r="O219" s="75">
        <f t="shared" ca="1" si="124"/>
        <v>-1.447536761514342E-2</v>
      </c>
      <c r="P219" s="75">
        <f t="shared" si="125"/>
        <v>-1.6908332496002099E-2</v>
      </c>
      <c r="Q219" s="85">
        <f t="shared" si="138"/>
        <v>22149.911999999997</v>
      </c>
      <c r="S219" s="84">
        <v>1</v>
      </c>
      <c r="Z219" s="75">
        <f t="shared" si="126"/>
        <v>-11904.5</v>
      </c>
      <c r="AA219" s="75">
        <f t="shared" si="127"/>
        <v>-2.3227112157225102E-2</v>
      </c>
      <c r="AB219" s="75">
        <f t="shared" si="128"/>
        <v>-3.2913175339791281E-2</v>
      </c>
      <c r="AC219" s="75">
        <f t="shared" si="129"/>
        <v>-2.2323622505012186E-2</v>
      </c>
      <c r="AE219" s="75">
        <f t="shared" si="130"/>
        <v>2.5615499445438979E-4</v>
      </c>
      <c r="AF219" s="85">
        <f t="shared" si="139"/>
        <v>22149.911999999997</v>
      </c>
      <c r="AG219" s="84"/>
      <c r="AH219" s="75">
        <f t="shared" si="131"/>
        <v>-6.3187796612230026E-3</v>
      </c>
      <c r="AI219" s="75">
        <f t="shared" si="132"/>
        <v>5.8199860228898559E-2</v>
      </c>
      <c r="AJ219" s="75">
        <f t="shared" si="133"/>
        <v>-0.37730608314670028</v>
      </c>
      <c r="AK219" s="75">
        <f t="shared" si="134"/>
        <v>-0.26818694670298193</v>
      </c>
      <c r="AL219" s="75">
        <f t="shared" si="135"/>
        <v>-2.8641755409677132</v>
      </c>
      <c r="AM219" s="75">
        <f t="shared" si="136"/>
        <v>-7.1630649944531992</v>
      </c>
      <c r="AN219" s="75">
        <f t="shared" si="120"/>
        <v>-1.2658442062019386</v>
      </c>
      <c r="AO219" s="75">
        <f t="shared" si="120"/>
        <v>-1.2621652668719749</v>
      </c>
      <c r="AP219" s="75">
        <f t="shared" si="120"/>
        <v>-1.2500276975416</v>
      </c>
      <c r="AQ219" s="75">
        <f t="shared" si="120"/>
        <v>-1.2127933887894327</v>
      </c>
      <c r="AR219" s="75">
        <f t="shared" si="120"/>
        <v>-1.1165108507188459</v>
      </c>
      <c r="AS219" s="75">
        <f t="shared" si="120"/>
        <v>-0.92771384396160572</v>
      </c>
      <c r="AT219" s="75">
        <f t="shared" si="120"/>
        <v>-0.65284858213161445</v>
      </c>
      <c r="AU219" s="75">
        <f t="shared" si="137"/>
        <v>-0.33287264599979793</v>
      </c>
    </row>
    <row r="220" spans="1:47" s="75" customFormat="1" ht="12.95" customHeight="1" x14ac:dyDescent="0.2">
      <c r="A220" s="81" t="s">
        <v>472</v>
      </c>
      <c r="B220" s="82" t="s">
        <v>2033</v>
      </c>
      <c r="C220" s="83">
        <v>37168.417000000001</v>
      </c>
      <c r="D220" s="83" t="s">
        <v>2110</v>
      </c>
      <c r="E220" s="75">
        <f t="shared" si="121"/>
        <v>-11904.581210361941</v>
      </c>
      <c r="F220" s="75">
        <f t="shared" si="122"/>
        <v>-11904.5</v>
      </c>
      <c r="G220" s="75">
        <f t="shared" si="123"/>
        <v>-3.4231954996357672E-2</v>
      </c>
      <c r="I220" s="75">
        <f>G220</f>
        <v>-3.4231954996357672E-2</v>
      </c>
      <c r="O220" s="75">
        <f t="shared" ca="1" si="124"/>
        <v>-1.447536761514342E-2</v>
      </c>
      <c r="P220" s="75">
        <f t="shared" si="125"/>
        <v>-1.6908332496002099E-2</v>
      </c>
      <c r="Q220" s="85">
        <f t="shared" si="138"/>
        <v>22149.917000000001</v>
      </c>
      <c r="S220" s="84">
        <v>0.1</v>
      </c>
      <c r="Z220" s="75">
        <f t="shared" si="126"/>
        <v>-11904.5</v>
      </c>
      <c r="AA220" s="75">
        <f t="shared" si="127"/>
        <v>-2.3227112157225102E-2</v>
      </c>
      <c r="AB220" s="75">
        <f t="shared" si="128"/>
        <v>-2.7913175335134668E-2</v>
      </c>
      <c r="AC220" s="75">
        <f t="shared" si="129"/>
        <v>-1.7323622500355573E-2</v>
      </c>
      <c r="AE220" s="75">
        <f t="shared" si="130"/>
        <v>1.211065659140074E-5</v>
      </c>
      <c r="AF220" s="85">
        <f t="shared" si="139"/>
        <v>22149.917000000001</v>
      </c>
      <c r="AG220" s="84"/>
      <c r="AH220" s="75">
        <f t="shared" si="131"/>
        <v>-6.3187796612230026E-3</v>
      </c>
      <c r="AI220" s="75">
        <f t="shared" si="132"/>
        <v>5.8199860228898559E-2</v>
      </c>
      <c r="AJ220" s="75">
        <f t="shared" si="133"/>
        <v>-0.37730608314670028</v>
      </c>
      <c r="AK220" s="75">
        <f t="shared" si="134"/>
        <v>-0.26818694670298193</v>
      </c>
      <c r="AL220" s="75">
        <f t="shared" si="135"/>
        <v>-2.8641755409677132</v>
      </c>
      <c r="AM220" s="75">
        <f t="shared" si="136"/>
        <v>-7.1630649944531992</v>
      </c>
      <c r="AN220" s="75">
        <f t="shared" si="120"/>
        <v>-1.2658442062019386</v>
      </c>
      <c r="AO220" s="75">
        <f t="shared" si="120"/>
        <v>-1.2621652668719749</v>
      </c>
      <c r="AP220" s="75">
        <f t="shared" si="120"/>
        <v>-1.2500276975416</v>
      </c>
      <c r="AQ220" s="75">
        <f t="shared" si="120"/>
        <v>-1.2127933887894327</v>
      </c>
      <c r="AR220" s="75">
        <f t="shared" si="120"/>
        <v>-1.1165108507188459</v>
      </c>
      <c r="AS220" s="75">
        <f t="shared" si="120"/>
        <v>-0.92771384396160572</v>
      </c>
      <c r="AT220" s="75">
        <f t="shared" si="120"/>
        <v>-0.65284858213161445</v>
      </c>
      <c r="AU220" s="75">
        <f t="shared" si="137"/>
        <v>-0.33287264599979793</v>
      </c>
    </row>
    <row r="221" spans="1:47" s="75" customFormat="1" ht="12.95" customHeight="1" x14ac:dyDescent="0.2">
      <c r="A221" s="81" t="s">
        <v>472</v>
      </c>
      <c r="B221" s="82" t="s">
        <v>2033</v>
      </c>
      <c r="C221" s="83">
        <v>37168.421999999999</v>
      </c>
      <c r="D221" s="83" t="s">
        <v>2110</v>
      </c>
      <c r="E221" s="75">
        <f t="shared" si="121"/>
        <v>-11904.569348585144</v>
      </c>
      <c r="F221" s="75">
        <f t="shared" si="122"/>
        <v>-11904.5</v>
      </c>
      <c r="G221" s="75">
        <f t="shared" si="123"/>
        <v>-2.9231954998977017E-2</v>
      </c>
      <c r="I221" s="75">
        <f>G221</f>
        <v>-2.9231954998977017E-2</v>
      </c>
      <c r="O221" s="75">
        <f t="shared" ca="1" si="124"/>
        <v>-1.447536761514342E-2</v>
      </c>
      <c r="P221" s="75">
        <f t="shared" si="125"/>
        <v>-1.6908332496002099E-2</v>
      </c>
      <c r="Q221" s="85">
        <f t="shared" si="138"/>
        <v>22149.921999999999</v>
      </c>
      <c r="S221" s="84">
        <v>0.1</v>
      </c>
      <c r="Z221" s="75">
        <f t="shared" si="126"/>
        <v>-11904.5</v>
      </c>
      <c r="AA221" s="75">
        <f t="shared" si="127"/>
        <v>-2.3227112157225102E-2</v>
      </c>
      <c r="AB221" s="75">
        <f t="shared" si="128"/>
        <v>-2.2913175337754013E-2</v>
      </c>
      <c r="AC221" s="75">
        <f t="shared" si="129"/>
        <v>-1.2323622502974918E-2</v>
      </c>
      <c r="AE221" s="75">
        <f t="shared" si="130"/>
        <v>3.6058137554139207E-6</v>
      </c>
      <c r="AF221" s="85">
        <f t="shared" si="139"/>
        <v>22149.921999999999</v>
      </c>
      <c r="AG221" s="84"/>
      <c r="AH221" s="75">
        <f t="shared" si="131"/>
        <v>-6.3187796612230026E-3</v>
      </c>
      <c r="AI221" s="75">
        <f t="shared" si="132"/>
        <v>5.8199860228898559E-2</v>
      </c>
      <c r="AJ221" s="75">
        <f t="shared" si="133"/>
        <v>-0.37730608314670028</v>
      </c>
      <c r="AK221" s="75">
        <f t="shared" si="134"/>
        <v>-0.26818694670298193</v>
      </c>
      <c r="AL221" s="75">
        <f t="shared" si="135"/>
        <v>-2.8641755409677132</v>
      </c>
      <c r="AM221" s="75">
        <f t="shared" si="136"/>
        <v>-7.1630649944531992</v>
      </c>
      <c r="AN221" s="75">
        <f t="shared" ref="AN221:AT230" si="140">$AU221+$AB$7*SIN(AO221)</f>
        <v>-1.2658442062019386</v>
      </c>
      <c r="AO221" s="75">
        <f t="shared" si="140"/>
        <v>-1.2621652668719749</v>
      </c>
      <c r="AP221" s="75">
        <f t="shared" si="140"/>
        <v>-1.2500276975416</v>
      </c>
      <c r="AQ221" s="75">
        <f t="shared" si="140"/>
        <v>-1.2127933887894327</v>
      </c>
      <c r="AR221" s="75">
        <f t="shared" si="140"/>
        <v>-1.1165108507188459</v>
      </c>
      <c r="AS221" s="75">
        <f t="shared" si="140"/>
        <v>-0.92771384396160572</v>
      </c>
      <c r="AT221" s="75">
        <f t="shared" si="140"/>
        <v>-0.65284858213161445</v>
      </c>
      <c r="AU221" s="75">
        <f t="shared" si="137"/>
        <v>-0.33287264599979793</v>
      </c>
    </row>
    <row r="222" spans="1:47" s="75" customFormat="1" ht="12.95" customHeight="1" x14ac:dyDescent="0.2">
      <c r="A222" s="81" t="s">
        <v>455</v>
      </c>
      <c r="B222" s="82" t="s">
        <v>2031</v>
      </c>
      <c r="C222" s="83">
        <v>37172.404000000002</v>
      </c>
      <c r="D222" s="83" t="s">
        <v>2110</v>
      </c>
      <c r="E222" s="75">
        <f t="shared" si="121"/>
        <v>-11895.12262953955</v>
      </c>
      <c r="F222" s="75">
        <f t="shared" si="122"/>
        <v>-11895</v>
      </c>
      <c r="G222" s="75">
        <f t="shared" si="123"/>
        <v>-5.1691049993678462E-2</v>
      </c>
      <c r="I222" s="75">
        <f>G222</f>
        <v>-5.1691049993678462E-2</v>
      </c>
      <c r="O222" s="75">
        <f t="shared" ca="1" si="124"/>
        <v>-1.4468790578944341E-2</v>
      </c>
      <c r="P222" s="75">
        <f t="shared" si="125"/>
        <v>-1.6902946175322411E-2</v>
      </c>
      <c r="Q222" s="85">
        <f t="shared" si="138"/>
        <v>22153.904000000002</v>
      </c>
      <c r="S222" s="84">
        <v>0.1</v>
      </c>
      <c r="Z222" s="75">
        <f t="shared" si="126"/>
        <v>-11895</v>
      </c>
      <c r="AA222" s="75">
        <f t="shared" si="127"/>
        <v>-2.321231553256994E-2</v>
      </c>
      <c r="AB222" s="75">
        <f t="shared" si="128"/>
        <v>-4.5381680636430929E-2</v>
      </c>
      <c r="AC222" s="75">
        <f t="shared" si="129"/>
        <v>-3.478810381835605E-2</v>
      </c>
      <c r="AE222" s="75">
        <f t="shared" si="130"/>
        <v>8.1103831650633016E-5</v>
      </c>
      <c r="AF222" s="85">
        <f t="shared" si="139"/>
        <v>22153.904000000002</v>
      </c>
      <c r="AG222" s="84"/>
      <c r="AH222" s="75">
        <f t="shared" si="131"/>
        <v>-6.3093693572475289E-3</v>
      </c>
      <c r="AI222" s="75">
        <f t="shared" si="132"/>
        <v>5.8310944255865693E-2</v>
      </c>
      <c r="AJ222" s="75">
        <f t="shared" si="133"/>
        <v>-0.37768936158827315</v>
      </c>
      <c r="AK222" s="75">
        <f t="shared" si="134"/>
        <v>-0.26857673753781253</v>
      </c>
      <c r="AL222" s="75">
        <f t="shared" si="135"/>
        <v>-2.8637616380579498</v>
      </c>
      <c r="AM222" s="75">
        <f t="shared" si="136"/>
        <v>-7.1522554912262404</v>
      </c>
      <c r="AN222" s="75">
        <f t="shared" si="140"/>
        <v>-1.2644040109579961</v>
      </c>
      <c r="AO222" s="75">
        <f t="shared" si="140"/>
        <v>-1.2606524978509972</v>
      </c>
      <c r="AP222" s="75">
        <f t="shared" si="140"/>
        <v>-1.248336095674033</v>
      </c>
      <c r="AQ222" s="75">
        <f t="shared" si="140"/>
        <v>-1.2107517894348994</v>
      </c>
      <c r="AR222" s="75">
        <f t="shared" si="140"/>
        <v>-1.1140677695886239</v>
      </c>
      <c r="AS222" s="75">
        <f t="shared" si="140"/>
        <v>-0.92524195723812164</v>
      </c>
      <c r="AT222" s="75">
        <f t="shared" si="140"/>
        <v>-0.65094381726354289</v>
      </c>
      <c r="AU222" s="75">
        <f t="shared" si="137"/>
        <v>-0.33188348950587382</v>
      </c>
    </row>
    <row r="223" spans="1:47" s="75" customFormat="1" ht="12.95" customHeight="1" x14ac:dyDescent="0.2">
      <c r="A223" s="86" t="s">
        <v>2040</v>
      </c>
      <c r="B223" s="87" t="s">
        <v>2031</v>
      </c>
      <c r="C223" s="88">
        <v>37172.417999999998</v>
      </c>
      <c r="D223" s="88"/>
      <c r="E223" s="75">
        <f t="shared" si="121"/>
        <v>-11895.089416564513</v>
      </c>
      <c r="F223" s="75">
        <f t="shared" si="122"/>
        <v>-11895</v>
      </c>
      <c r="G223" s="75">
        <f t="shared" si="123"/>
        <v>-3.7691049998102244E-2</v>
      </c>
      <c r="I223" s="77"/>
      <c r="J223" s="77">
        <f>G223</f>
        <v>-3.7691049998102244E-2</v>
      </c>
      <c r="O223" s="75">
        <f t="shared" ca="1" si="124"/>
        <v>-1.4468790578944341E-2</v>
      </c>
      <c r="P223" s="75">
        <f t="shared" si="125"/>
        <v>-1.6902946175322411E-2</v>
      </c>
      <c r="Q223" s="85">
        <f t="shared" si="138"/>
        <v>22153.917999999998</v>
      </c>
      <c r="S223" s="84">
        <v>1</v>
      </c>
      <c r="Z223" s="75">
        <f t="shared" si="126"/>
        <v>-11895</v>
      </c>
      <c r="AA223" s="75">
        <f t="shared" si="127"/>
        <v>-2.321231553256994E-2</v>
      </c>
      <c r="AB223" s="75">
        <f t="shared" si="128"/>
        <v>-3.1381680640854712E-2</v>
      </c>
      <c r="AC223" s="75">
        <f t="shared" si="129"/>
        <v>-2.0788103822779833E-2</v>
      </c>
      <c r="AE223" s="75">
        <f t="shared" si="130"/>
        <v>2.0963375172339301E-4</v>
      </c>
      <c r="AF223" s="85">
        <f t="shared" si="139"/>
        <v>22153.917999999998</v>
      </c>
      <c r="AG223" s="84"/>
      <c r="AH223" s="75">
        <f t="shared" si="131"/>
        <v>-6.3093693572475289E-3</v>
      </c>
      <c r="AI223" s="75">
        <f t="shared" si="132"/>
        <v>5.8310944255865693E-2</v>
      </c>
      <c r="AJ223" s="75">
        <f t="shared" si="133"/>
        <v>-0.37768936158827315</v>
      </c>
      <c r="AK223" s="75">
        <f t="shared" si="134"/>
        <v>-0.26857673753781253</v>
      </c>
      <c r="AL223" s="75">
        <f t="shared" si="135"/>
        <v>-2.8637616380579498</v>
      </c>
      <c r="AM223" s="75">
        <f t="shared" si="136"/>
        <v>-7.1522554912262404</v>
      </c>
      <c r="AN223" s="75">
        <f t="shared" si="140"/>
        <v>-1.2644040109579961</v>
      </c>
      <c r="AO223" s="75">
        <f t="shared" si="140"/>
        <v>-1.2606524978509972</v>
      </c>
      <c r="AP223" s="75">
        <f t="shared" si="140"/>
        <v>-1.248336095674033</v>
      </c>
      <c r="AQ223" s="75">
        <f t="shared" si="140"/>
        <v>-1.2107517894348994</v>
      </c>
      <c r="AR223" s="75">
        <f t="shared" si="140"/>
        <v>-1.1140677695886239</v>
      </c>
      <c r="AS223" s="75">
        <f t="shared" si="140"/>
        <v>-0.92524195723812164</v>
      </c>
      <c r="AT223" s="75">
        <f t="shared" si="140"/>
        <v>-0.65094381726354289</v>
      </c>
      <c r="AU223" s="75">
        <f t="shared" si="137"/>
        <v>-0.33188348950587382</v>
      </c>
    </row>
    <row r="224" spans="1:47" s="75" customFormat="1" ht="12.95" customHeight="1" x14ac:dyDescent="0.2">
      <c r="A224" s="81" t="s">
        <v>455</v>
      </c>
      <c r="B224" s="82" t="s">
        <v>2031</v>
      </c>
      <c r="C224" s="83">
        <v>37173.245000000003</v>
      </c>
      <c r="D224" s="83" t="s">
        <v>2110</v>
      </c>
      <c r="E224" s="75">
        <f t="shared" si="121"/>
        <v>-11893.127478681354</v>
      </c>
      <c r="F224" s="75">
        <f t="shared" si="122"/>
        <v>-11893</v>
      </c>
      <c r="G224" s="75">
        <f t="shared" si="123"/>
        <v>-5.3735069996037055E-2</v>
      </c>
      <c r="I224" s="75">
        <f t="shared" ref="I224:I229" si="141">G224</f>
        <v>-5.3735069996037055E-2</v>
      </c>
      <c r="O224" s="75">
        <f t="shared" ca="1" si="124"/>
        <v>-1.4467405939744535E-2</v>
      </c>
      <c r="P224" s="75">
        <f t="shared" si="125"/>
        <v>-1.6901812019548726E-2</v>
      </c>
      <c r="Q224" s="85">
        <f t="shared" si="138"/>
        <v>22154.745000000003</v>
      </c>
      <c r="S224" s="84">
        <v>0.1</v>
      </c>
      <c r="Z224" s="75">
        <f t="shared" si="126"/>
        <v>-11893</v>
      </c>
      <c r="AA224" s="75">
        <f t="shared" si="127"/>
        <v>-2.3209195642523005E-2</v>
      </c>
      <c r="AB224" s="75">
        <f t="shared" si="128"/>
        <v>-4.7427686373062772E-2</v>
      </c>
      <c r="AC224" s="75">
        <f t="shared" si="129"/>
        <v>-3.6833257976488329E-2</v>
      </c>
      <c r="AE224" s="75">
        <f t="shared" si="130"/>
        <v>9.3182900504652688E-5</v>
      </c>
      <c r="AF224" s="85">
        <f t="shared" si="139"/>
        <v>22154.745000000003</v>
      </c>
      <c r="AG224" s="84"/>
      <c r="AH224" s="75">
        <f t="shared" si="131"/>
        <v>-6.3073836229742804E-3</v>
      </c>
      <c r="AI224" s="75">
        <f t="shared" si="132"/>
        <v>5.8334412829974647E-2</v>
      </c>
      <c r="AJ224" s="75">
        <f t="shared" si="133"/>
        <v>-0.37777025689430399</v>
      </c>
      <c r="AK224" s="75">
        <f t="shared" si="134"/>
        <v>-0.26865900988886543</v>
      </c>
      <c r="AL224" s="75">
        <f t="shared" si="135"/>
        <v>-2.8636742701781825</v>
      </c>
      <c r="AM224" s="75">
        <f t="shared" si="136"/>
        <v>-7.1499778774996141</v>
      </c>
      <c r="AN224" s="75">
        <f t="shared" si="140"/>
        <v>-1.2641003610094803</v>
      </c>
      <c r="AO224" s="75">
        <f t="shared" si="140"/>
        <v>-1.2603334218582818</v>
      </c>
      <c r="AP224" s="75">
        <f t="shared" si="140"/>
        <v>-1.2479791333036798</v>
      </c>
      <c r="AQ224" s="75">
        <f t="shared" si="140"/>
        <v>-1.2103209691382348</v>
      </c>
      <c r="AR224" s="75">
        <f t="shared" si="140"/>
        <v>-1.1135526473016377</v>
      </c>
      <c r="AS224" s="75">
        <f t="shared" si="140"/>
        <v>-0.92472125451652309</v>
      </c>
      <c r="AT224" s="75">
        <f t="shared" si="140"/>
        <v>-0.65054277432441743</v>
      </c>
      <c r="AU224" s="75">
        <f t="shared" si="137"/>
        <v>-0.33167524603346871</v>
      </c>
    </row>
    <row r="225" spans="1:47" s="75" customFormat="1" ht="12.95" customHeight="1" x14ac:dyDescent="0.2">
      <c r="A225" s="81" t="s">
        <v>455</v>
      </c>
      <c r="B225" s="82" t="s">
        <v>2031</v>
      </c>
      <c r="C225" s="83">
        <v>37186.328999999998</v>
      </c>
      <c r="D225" s="83" t="s">
        <v>2110</v>
      </c>
      <c r="E225" s="75">
        <f t="shared" si="121"/>
        <v>-11862.087581144342</v>
      </c>
      <c r="F225" s="75">
        <f t="shared" si="122"/>
        <v>-11862</v>
      </c>
      <c r="G225" s="75">
        <f t="shared" si="123"/>
        <v>-3.6917379999067634E-2</v>
      </c>
      <c r="I225" s="75">
        <f t="shared" si="141"/>
        <v>-3.6917379999067634E-2</v>
      </c>
      <c r="O225" s="75">
        <f t="shared" ca="1" si="124"/>
        <v>-1.4445944032147544E-2</v>
      </c>
      <c r="P225" s="75">
        <f t="shared" si="125"/>
        <v>-1.688422399738651E-2</v>
      </c>
      <c r="Q225" s="85">
        <f t="shared" si="138"/>
        <v>22167.828999999998</v>
      </c>
      <c r="S225" s="84">
        <v>0.1</v>
      </c>
      <c r="Z225" s="75">
        <f t="shared" si="126"/>
        <v>-11862</v>
      </c>
      <c r="AA225" s="75">
        <f t="shared" si="127"/>
        <v>-2.3160620870739102E-2</v>
      </c>
      <c r="AB225" s="75">
        <f t="shared" si="128"/>
        <v>-3.0640983125715043E-2</v>
      </c>
      <c r="AC225" s="75">
        <f t="shared" si="129"/>
        <v>-2.0033156001681124E-2</v>
      </c>
      <c r="AE225" s="75">
        <f t="shared" si="130"/>
        <v>1.8924842171485039E-5</v>
      </c>
      <c r="AF225" s="85">
        <f t="shared" si="139"/>
        <v>22167.828999999998</v>
      </c>
      <c r="AG225" s="84"/>
      <c r="AH225" s="75">
        <f t="shared" si="131"/>
        <v>-6.2763968733525908E-3</v>
      </c>
      <c r="AI225" s="75">
        <f t="shared" si="132"/>
        <v>5.8701902654693994E-2</v>
      </c>
      <c r="AJ225" s="75">
        <f t="shared" si="133"/>
        <v>-0.37903339081781495</v>
      </c>
      <c r="AK225" s="75">
        <f t="shared" si="134"/>
        <v>-0.26994376004797938</v>
      </c>
      <c r="AL225" s="75">
        <f t="shared" si="135"/>
        <v>-2.8623096661018392</v>
      </c>
      <c r="AM225" s="75">
        <f t="shared" si="136"/>
        <v>-7.1145874501054074</v>
      </c>
      <c r="AN225" s="75">
        <f t="shared" si="140"/>
        <v>-1.2593734503187575</v>
      </c>
      <c r="AO225" s="75">
        <f t="shared" si="140"/>
        <v>-1.2553607394274258</v>
      </c>
      <c r="AP225" s="75">
        <f t="shared" si="140"/>
        <v>-1.2424085931072846</v>
      </c>
      <c r="AQ225" s="75">
        <f t="shared" si="140"/>
        <v>-1.203598044282072</v>
      </c>
      <c r="AR225" s="75">
        <f t="shared" si="140"/>
        <v>-1.1055331234013339</v>
      </c>
      <c r="AS225" s="75">
        <f t="shared" si="140"/>
        <v>-0.91663681604268232</v>
      </c>
      <c r="AT225" s="75">
        <f t="shared" si="140"/>
        <v>-0.64432484570717929</v>
      </c>
      <c r="AU225" s="75">
        <f t="shared" si="137"/>
        <v>-0.32844747221118997</v>
      </c>
    </row>
    <row r="226" spans="1:47" s="75" customFormat="1" ht="12.95" customHeight="1" x14ac:dyDescent="0.2">
      <c r="A226" s="81" t="s">
        <v>455</v>
      </c>
      <c r="B226" s="82" t="s">
        <v>2031</v>
      </c>
      <c r="C226" s="83">
        <v>37189.281999999999</v>
      </c>
      <c r="D226" s="83" t="s">
        <v>2110</v>
      </c>
      <c r="E226" s="75">
        <f t="shared" si="121"/>
        <v>-11855.082015764729</v>
      </c>
      <c r="F226" s="75">
        <f t="shared" si="122"/>
        <v>-11855</v>
      </c>
      <c r="G226" s="75">
        <f t="shared" si="123"/>
        <v>-3.4571449999930337E-2</v>
      </c>
      <c r="I226" s="75">
        <f t="shared" si="141"/>
        <v>-3.4571449999930337E-2</v>
      </c>
      <c r="O226" s="75">
        <f t="shared" ca="1" si="124"/>
        <v>-1.4441097794948222E-2</v>
      </c>
      <c r="P226" s="75">
        <f t="shared" si="125"/>
        <v>-1.688025027034866E-2</v>
      </c>
      <c r="Q226" s="85">
        <f t="shared" si="138"/>
        <v>22170.781999999999</v>
      </c>
      <c r="S226" s="84">
        <v>0.1</v>
      </c>
      <c r="Z226" s="75">
        <f t="shared" si="126"/>
        <v>-11855</v>
      </c>
      <c r="AA226" s="75">
        <f t="shared" si="127"/>
        <v>-2.3149595466898269E-2</v>
      </c>
      <c r="AB226" s="75">
        <f t="shared" si="128"/>
        <v>-2.8302104803380728E-2</v>
      </c>
      <c r="AC226" s="75">
        <f t="shared" si="129"/>
        <v>-1.7691199729581678E-2</v>
      </c>
      <c r="AE226" s="75">
        <f t="shared" si="130"/>
        <v>1.3045876097374522E-5</v>
      </c>
      <c r="AF226" s="85">
        <f t="shared" si="139"/>
        <v>22170.781999999999</v>
      </c>
      <c r="AG226" s="84"/>
      <c r="AH226" s="75">
        <f t="shared" si="131"/>
        <v>-6.269345196549609E-3</v>
      </c>
      <c r="AI226" s="75">
        <f t="shared" si="132"/>
        <v>5.8785868067247282E-2</v>
      </c>
      <c r="AJ226" s="75">
        <f t="shared" si="133"/>
        <v>-0.37932105491653112</v>
      </c>
      <c r="AK226" s="75">
        <f t="shared" si="134"/>
        <v>-0.27023637709384896</v>
      </c>
      <c r="AL226" s="75">
        <f t="shared" si="135"/>
        <v>-2.8619987868002741</v>
      </c>
      <c r="AM226" s="75">
        <f t="shared" si="136"/>
        <v>-7.1065729296397473</v>
      </c>
      <c r="AN226" s="75">
        <f t="shared" si="140"/>
        <v>-1.2583007259753152</v>
      </c>
      <c r="AO226" s="75">
        <f t="shared" si="140"/>
        <v>-1.2542307563544677</v>
      </c>
      <c r="AP226" s="75">
        <f t="shared" si="140"/>
        <v>-1.2411408342067949</v>
      </c>
      <c r="AQ226" s="75">
        <f t="shared" si="140"/>
        <v>-1.2020681377856905</v>
      </c>
      <c r="AR226" s="75">
        <f t="shared" si="140"/>
        <v>-1.1037131253504504</v>
      </c>
      <c r="AS226" s="75">
        <f t="shared" si="140"/>
        <v>-0.91480778583949673</v>
      </c>
      <c r="AT226" s="75">
        <f t="shared" si="140"/>
        <v>-0.64292034073395432</v>
      </c>
      <c r="AU226" s="75">
        <f t="shared" si="137"/>
        <v>-0.32771862005777219</v>
      </c>
    </row>
    <row r="227" spans="1:47" s="75" customFormat="1" ht="12.95" customHeight="1" x14ac:dyDescent="0.2">
      <c r="A227" s="81" t="s">
        <v>497</v>
      </c>
      <c r="B227" s="82" t="s">
        <v>2031</v>
      </c>
      <c r="C227" s="83">
        <v>37356.639999999999</v>
      </c>
      <c r="D227" s="83" t="s">
        <v>2110</v>
      </c>
      <c r="E227" s="75">
        <f t="shared" si="121"/>
        <v>-11458.049367339085</v>
      </c>
      <c r="F227" s="75">
        <f t="shared" si="122"/>
        <v>-11458</v>
      </c>
      <c r="G227" s="75">
        <f t="shared" si="123"/>
        <v>-2.0809419998840895E-2</v>
      </c>
      <c r="I227" s="75">
        <f t="shared" si="141"/>
        <v>-2.0809419998840895E-2</v>
      </c>
      <c r="O227" s="75">
        <f t="shared" ca="1" si="124"/>
        <v>-1.4166246913786746E-2</v>
      </c>
      <c r="P227" s="75">
        <f t="shared" si="125"/>
        <v>-1.6653533651921706E-2</v>
      </c>
      <c r="Q227" s="85">
        <f t="shared" si="138"/>
        <v>22338.14</v>
      </c>
      <c r="S227" s="84">
        <v>0.1</v>
      </c>
      <c r="Z227" s="75">
        <f t="shared" si="126"/>
        <v>-11458</v>
      </c>
      <c r="AA227" s="75">
        <f t="shared" si="127"/>
        <v>-2.2485172625827742E-2</v>
      </c>
      <c r="AB227" s="75">
        <f t="shared" si="128"/>
        <v>-1.4977781024934859E-2</v>
      </c>
      <c r="AC227" s="75">
        <f t="shared" si="129"/>
        <v>-4.1558863469191888E-3</v>
      </c>
      <c r="AE227" s="75">
        <f t="shared" si="130"/>
        <v>2.8081468668533186E-7</v>
      </c>
      <c r="AF227" s="85">
        <f t="shared" si="139"/>
        <v>22338.14</v>
      </c>
      <c r="AG227" s="84"/>
      <c r="AH227" s="75">
        <f t="shared" si="131"/>
        <v>-5.8316389739060366E-3</v>
      </c>
      <c r="AI227" s="75">
        <f t="shared" si="132"/>
        <v>6.4259073978103709E-2</v>
      </c>
      <c r="AJ227" s="75">
        <f t="shared" si="133"/>
        <v>-0.39736992628341772</v>
      </c>
      <c r="AK227" s="75">
        <f t="shared" si="134"/>
        <v>-0.28861853894443112</v>
      </c>
      <c r="AL227" s="75">
        <f t="shared" si="135"/>
        <v>-2.8424121972336809</v>
      </c>
      <c r="AM227" s="75">
        <f t="shared" si="136"/>
        <v>-6.6349906806121997</v>
      </c>
      <c r="AN227" s="75">
        <f t="shared" si="140"/>
        <v>-1.1936932784085936</v>
      </c>
      <c r="AO227" s="75">
        <f t="shared" si="140"/>
        <v>-1.1851239746045319</v>
      </c>
      <c r="AP227" s="75">
        <f t="shared" si="140"/>
        <v>-1.1624903113521334</v>
      </c>
      <c r="AQ227" s="75">
        <f t="shared" si="140"/>
        <v>-1.107717143896267</v>
      </c>
      <c r="AR227" s="75">
        <f t="shared" si="140"/>
        <v>-0.9949778620428269</v>
      </c>
      <c r="AS227" s="75">
        <f t="shared" si="140"/>
        <v>-0.80902937680757914</v>
      </c>
      <c r="AT227" s="75">
        <f t="shared" si="140"/>
        <v>-0.56300175281751863</v>
      </c>
      <c r="AU227" s="75">
        <f t="shared" si="137"/>
        <v>-0.28638229078536387</v>
      </c>
    </row>
    <row r="228" spans="1:47" s="75" customFormat="1" ht="12.95" customHeight="1" x14ac:dyDescent="0.2">
      <c r="A228" s="81" t="s">
        <v>497</v>
      </c>
      <c r="B228" s="82" t="s">
        <v>2031</v>
      </c>
      <c r="C228" s="83">
        <v>37356.642999999996</v>
      </c>
      <c r="D228" s="83" t="s">
        <v>2110</v>
      </c>
      <c r="E228" s="75">
        <f t="shared" si="121"/>
        <v>-11458.042250273011</v>
      </c>
      <c r="F228" s="75">
        <f t="shared" si="122"/>
        <v>-11458</v>
      </c>
      <c r="G228" s="75">
        <f t="shared" si="123"/>
        <v>-1.7809420001867693E-2</v>
      </c>
      <c r="I228" s="75">
        <f t="shared" si="141"/>
        <v>-1.7809420001867693E-2</v>
      </c>
      <c r="O228" s="75">
        <f t="shared" ca="1" si="124"/>
        <v>-1.4166246913786746E-2</v>
      </c>
      <c r="P228" s="75">
        <f t="shared" si="125"/>
        <v>-1.6653533651921706E-2</v>
      </c>
      <c r="Q228" s="85">
        <f t="shared" si="138"/>
        <v>22338.142999999996</v>
      </c>
      <c r="S228" s="84">
        <v>0.1</v>
      </c>
      <c r="Z228" s="75">
        <f t="shared" si="126"/>
        <v>-11458</v>
      </c>
      <c r="AA228" s="75">
        <f t="shared" si="127"/>
        <v>-2.2485172625827742E-2</v>
      </c>
      <c r="AB228" s="75">
        <f t="shared" si="128"/>
        <v>-1.1977781027961657E-2</v>
      </c>
      <c r="AC228" s="75">
        <f t="shared" si="129"/>
        <v>-1.1558863499459872E-3</v>
      </c>
      <c r="AE228" s="75">
        <f t="shared" si="130"/>
        <v>2.1862662600469279E-6</v>
      </c>
      <c r="AF228" s="85">
        <f t="shared" si="139"/>
        <v>22338.142999999996</v>
      </c>
      <c r="AG228" s="84"/>
      <c r="AH228" s="75">
        <f t="shared" si="131"/>
        <v>-5.8316389739060366E-3</v>
      </c>
      <c r="AI228" s="75">
        <f t="shared" si="132"/>
        <v>6.4259073978103709E-2</v>
      </c>
      <c r="AJ228" s="75">
        <f t="shared" si="133"/>
        <v>-0.39736992628341772</v>
      </c>
      <c r="AK228" s="75">
        <f t="shared" si="134"/>
        <v>-0.28861853894443112</v>
      </c>
      <c r="AL228" s="75">
        <f t="shared" si="135"/>
        <v>-2.8424121972336809</v>
      </c>
      <c r="AM228" s="75">
        <f t="shared" si="136"/>
        <v>-6.6349906806121997</v>
      </c>
      <c r="AN228" s="75">
        <f t="shared" si="140"/>
        <v>-1.1936932784085936</v>
      </c>
      <c r="AO228" s="75">
        <f t="shared" si="140"/>
        <v>-1.1851239746045319</v>
      </c>
      <c r="AP228" s="75">
        <f t="shared" si="140"/>
        <v>-1.1624903113521334</v>
      </c>
      <c r="AQ228" s="75">
        <f t="shared" si="140"/>
        <v>-1.107717143896267</v>
      </c>
      <c r="AR228" s="75">
        <f t="shared" si="140"/>
        <v>-0.9949778620428269</v>
      </c>
      <c r="AS228" s="75">
        <f t="shared" si="140"/>
        <v>-0.80902937680757914</v>
      </c>
      <c r="AT228" s="75">
        <f t="shared" si="140"/>
        <v>-0.56300175281751863</v>
      </c>
      <c r="AU228" s="75">
        <f t="shared" si="137"/>
        <v>-0.28638229078536387</v>
      </c>
    </row>
    <row r="229" spans="1:47" s="75" customFormat="1" ht="12.95" customHeight="1" x14ac:dyDescent="0.2">
      <c r="A229" s="81" t="s">
        <v>497</v>
      </c>
      <c r="B229" s="82" t="s">
        <v>2031</v>
      </c>
      <c r="C229" s="83">
        <v>37356.646999999997</v>
      </c>
      <c r="D229" s="83" t="s">
        <v>2110</v>
      </c>
      <c r="E229" s="75">
        <f t="shared" si="121"/>
        <v>-11458.032760851567</v>
      </c>
      <c r="F229" s="75">
        <f t="shared" si="122"/>
        <v>-11458</v>
      </c>
      <c r="G229" s="75">
        <f t="shared" si="123"/>
        <v>-1.3809420001052786E-2</v>
      </c>
      <c r="I229" s="75">
        <f t="shared" si="141"/>
        <v>-1.3809420001052786E-2</v>
      </c>
      <c r="O229" s="75">
        <f t="shared" ca="1" si="124"/>
        <v>-1.4166246913786746E-2</v>
      </c>
      <c r="P229" s="75">
        <f t="shared" si="125"/>
        <v>-1.6653533651921706E-2</v>
      </c>
      <c r="Q229" s="85">
        <f t="shared" si="138"/>
        <v>22338.146999999997</v>
      </c>
      <c r="S229" s="84">
        <v>0.1</v>
      </c>
      <c r="Z229" s="75">
        <f t="shared" si="126"/>
        <v>-11458</v>
      </c>
      <c r="AA229" s="75">
        <f t="shared" si="127"/>
        <v>-2.2485172625827742E-2</v>
      </c>
      <c r="AB229" s="75">
        <f t="shared" si="128"/>
        <v>-7.9777810271467499E-3</v>
      </c>
      <c r="AC229" s="75">
        <f t="shared" si="129"/>
        <v>2.8441136508689201E-3</v>
      </c>
      <c r="AE229" s="75">
        <f t="shared" si="130"/>
        <v>7.5268683606289536E-6</v>
      </c>
      <c r="AF229" s="85">
        <f t="shared" si="139"/>
        <v>22338.146999999997</v>
      </c>
      <c r="AG229" s="84"/>
      <c r="AH229" s="75">
        <f t="shared" si="131"/>
        <v>-5.8316389739060366E-3</v>
      </c>
      <c r="AI229" s="75">
        <f t="shared" si="132"/>
        <v>6.4259073978103709E-2</v>
      </c>
      <c r="AJ229" s="75">
        <f t="shared" si="133"/>
        <v>-0.39736992628341772</v>
      </c>
      <c r="AK229" s="75">
        <f t="shared" si="134"/>
        <v>-0.28861853894443112</v>
      </c>
      <c r="AL229" s="75">
        <f t="shared" si="135"/>
        <v>-2.8424121972336809</v>
      </c>
      <c r="AM229" s="75">
        <f t="shared" si="136"/>
        <v>-6.6349906806121997</v>
      </c>
      <c r="AN229" s="75">
        <f t="shared" si="140"/>
        <v>-1.1936932784085936</v>
      </c>
      <c r="AO229" s="75">
        <f t="shared" si="140"/>
        <v>-1.1851239746045319</v>
      </c>
      <c r="AP229" s="75">
        <f t="shared" si="140"/>
        <v>-1.1624903113521334</v>
      </c>
      <c r="AQ229" s="75">
        <f t="shared" si="140"/>
        <v>-1.107717143896267</v>
      </c>
      <c r="AR229" s="75">
        <f t="shared" si="140"/>
        <v>-0.9949778620428269</v>
      </c>
      <c r="AS229" s="75">
        <f t="shared" si="140"/>
        <v>-0.80902937680757914</v>
      </c>
      <c r="AT229" s="75">
        <f t="shared" si="140"/>
        <v>-0.56300175281751863</v>
      </c>
      <c r="AU229" s="75">
        <f t="shared" si="137"/>
        <v>-0.28638229078536387</v>
      </c>
    </row>
    <row r="230" spans="1:47" s="75" customFormat="1" ht="12.95" customHeight="1" x14ac:dyDescent="0.2">
      <c r="A230" s="86" t="s">
        <v>2036</v>
      </c>
      <c r="B230" s="87" t="s">
        <v>2033</v>
      </c>
      <c r="C230" s="88">
        <v>37487.531000000003</v>
      </c>
      <c r="D230" s="88" t="s">
        <v>2035</v>
      </c>
      <c r="E230" s="75">
        <f t="shared" si="121"/>
        <v>-11147.529401845461</v>
      </c>
      <c r="F230" s="75">
        <f t="shared" si="122"/>
        <v>-11147.5</v>
      </c>
      <c r="G230" s="75">
        <f t="shared" si="123"/>
        <v>-1.2393524993967731E-2</v>
      </c>
      <c r="J230" s="75">
        <f>G230</f>
        <v>-1.2393524993967731E-2</v>
      </c>
      <c r="O230" s="75">
        <f t="shared" ca="1" si="124"/>
        <v>-1.3951281678016876E-2</v>
      </c>
      <c r="P230" s="75">
        <f t="shared" si="125"/>
        <v>-1.6474366578073971E-2</v>
      </c>
      <c r="Q230" s="85">
        <f t="shared" si="138"/>
        <v>22469.031000000003</v>
      </c>
      <c r="S230" s="84">
        <v>1</v>
      </c>
      <c r="Z230" s="75">
        <f t="shared" si="126"/>
        <v>-11147.5</v>
      </c>
      <c r="AA230" s="75">
        <f t="shared" si="127"/>
        <v>-2.1897410885474596E-2</v>
      </c>
      <c r="AB230" s="75">
        <f t="shared" si="128"/>
        <v>-6.9704806865671055E-3</v>
      </c>
      <c r="AC230" s="75">
        <f t="shared" si="129"/>
        <v>4.0808415841062408E-3</v>
      </c>
      <c r="AE230" s="75">
        <f t="shared" si="130"/>
        <v>9.0323847038783239E-5</v>
      </c>
      <c r="AF230" s="85">
        <f t="shared" si="139"/>
        <v>22469.031000000003</v>
      </c>
      <c r="AG230" s="84"/>
      <c r="AH230" s="75">
        <f t="shared" si="131"/>
        <v>-5.423044307400625E-3</v>
      </c>
      <c r="AI230" s="75">
        <f t="shared" si="132"/>
        <v>6.9893300264862179E-2</v>
      </c>
      <c r="AJ230" s="75">
        <f t="shared" si="133"/>
        <v>-0.41467892062146089</v>
      </c>
      <c r="AK230" s="75">
        <f t="shared" si="134"/>
        <v>-0.30628951787899056</v>
      </c>
      <c r="AL230" s="75">
        <f t="shared" si="135"/>
        <v>-2.8234712608083607</v>
      </c>
      <c r="AM230" s="75">
        <f t="shared" si="136"/>
        <v>-6.2337983457070152</v>
      </c>
      <c r="AN230" s="75">
        <f t="shared" si="140"/>
        <v>-1.1363967613288084</v>
      </c>
      <c r="AO230" s="75">
        <f t="shared" si="140"/>
        <v>-1.1221837345814829</v>
      </c>
      <c r="AP230" s="75">
        <f t="shared" si="140"/>
        <v>-1.089802100218906</v>
      </c>
      <c r="AQ230" s="75">
        <f t="shared" si="140"/>
        <v>-1.0226026173558433</v>
      </c>
      <c r="AR230" s="75">
        <f t="shared" si="140"/>
        <v>-0.90244299971456332</v>
      </c>
      <c r="AS230" s="75">
        <f t="shared" si="140"/>
        <v>-0.72366578978578366</v>
      </c>
      <c r="AT230" s="75">
        <f t="shared" si="140"/>
        <v>-0.50016343814202124</v>
      </c>
      <c r="AU230" s="75">
        <f t="shared" si="137"/>
        <v>-0.25405249169447525</v>
      </c>
    </row>
    <row r="231" spans="1:47" s="75" customFormat="1" ht="12.95" customHeight="1" x14ac:dyDescent="0.2">
      <c r="A231" s="86" t="s">
        <v>2040</v>
      </c>
      <c r="B231" s="87" t="s">
        <v>2031</v>
      </c>
      <c r="C231" s="88">
        <v>37505.427000000003</v>
      </c>
      <c r="D231" s="88" t="s">
        <v>2035</v>
      </c>
      <c r="E231" s="75">
        <f t="shared" si="121"/>
        <v>-11105.073730313621</v>
      </c>
      <c r="F231" s="75">
        <f t="shared" si="122"/>
        <v>-11105</v>
      </c>
      <c r="G231" s="75">
        <f t="shared" si="123"/>
        <v>-3.1078949992661364E-2</v>
      </c>
      <c r="H231" s="77"/>
      <c r="I231" s="77"/>
      <c r="J231" s="18">
        <f>G231</f>
        <v>-3.1078949992661364E-2</v>
      </c>
      <c r="O231" s="75">
        <f t="shared" ca="1" si="124"/>
        <v>-1.3921858095021E-2</v>
      </c>
      <c r="P231" s="75">
        <f t="shared" si="125"/>
        <v>-1.6449716671312981E-2</v>
      </c>
      <c r="Q231" s="85">
        <f t="shared" si="138"/>
        <v>22486.927000000003</v>
      </c>
      <c r="S231" s="84">
        <v>1</v>
      </c>
      <c r="Z231" s="75">
        <f t="shared" si="126"/>
        <v>-11105</v>
      </c>
      <c r="AA231" s="75">
        <f t="shared" si="127"/>
        <v>-2.1810927550314899E-2</v>
      </c>
      <c r="AB231" s="75">
        <f t="shared" si="128"/>
        <v>-2.5717739113659446E-2</v>
      </c>
      <c r="AC231" s="75">
        <f t="shared" si="129"/>
        <v>-1.4629233321348384E-2</v>
      </c>
      <c r="AE231" s="75">
        <f t="shared" si="130"/>
        <v>8.5896239991837742E-5</v>
      </c>
      <c r="AF231" s="85">
        <f t="shared" si="139"/>
        <v>22486.927000000003</v>
      </c>
      <c r="AG231" s="84"/>
      <c r="AH231" s="75">
        <f t="shared" si="131"/>
        <v>-5.3612108790019172E-3</v>
      </c>
      <c r="AI231" s="75">
        <f t="shared" si="132"/>
        <v>7.0795971176311756E-2</v>
      </c>
      <c r="AJ231" s="75">
        <f t="shared" si="133"/>
        <v>-0.41734702278589447</v>
      </c>
      <c r="AK231" s="75">
        <f t="shared" si="134"/>
        <v>-0.30901717504462495</v>
      </c>
      <c r="AL231" s="75">
        <f t="shared" si="135"/>
        <v>-2.8205372109296065</v>
      </c>
      <c r="AM231" s="75">
        <f t="shared" si="136"/>
        <v>-6.1758522602324781</v>
      </c>
      <c r="AN231" s="75">
        <f t="shared" ref="AN231:AT240" si="142">$AU231+$AB$7*SIN(AO231)</f>
        <v>-1.1279419202084422</v>
      </c>
      <c r="AO231" s="75">
        <f t="shared" si="142"/>
        <v>-1.1127873118258762</v>
      </c>
      <c r="AP231" s="75">
        <f t="shared" si="142"/>
        <v>-1.0789421808134496</v>
      </c>
      <c r="AQ231" s="75">
        <f t="shared" si="142"/>
        <v>-1.0101208154929089</v>
      </c>
      <c r="AR231" s="75">
        <f t="shared" si="142"/>
        <v>-0.88927582176621112</v>
      </c>
      <c r="AS231" s="75">
        <f t="shared" si="142"/>
        <v>-0.71181465878237549</v>
      </c>
      <c r="AT231" s="75">
        <f t="shared" si="142"/>
        <v>-0.4915416505768887</v>
      </c>
      <c r="AU231" s="75">
        <f t="shared" si="137"/>
        <v>-0.24962731790586729</v>
      </c>
    </row>
    <row r="232" spans="1:47" s="75" customFormat="1" ht="12.95" customHeight="1" x14ac:dyDescent="0.2">
      <c r="A232" s="86" t="s">
        <v>2039</v>
      </c>
      <c r="B232" s="87" t="s">
        <v>2031</v>
      </c>
      <c r="C232" s="88">
        <v>37612.512999999999</v>
      </c>
      <c r="D232" s="88" t="s">
        <v>2034</v>
      </c>
      <c r="E232" s="75">
        <f t="shared" si="121"/>
        <v>-10851.027684177156</v>
      </c>
      <c r="F232" s="75">
        <f t="shared" si="122"/>
        <v>-10851</v>
      </c>
      <c r="G232" s="75">
        <f t="shared" si="123"/>
        <v>-1.1669489998894278E-2</v>
      </c>
      <c r="H232" s="75">
        <f>G232</f>
        <v>-1.1669489998894278E-2</v>
      </c>
      <c r="O232" s="75">
        <f t="shared" ca="1" si="124"/>
        <v>-1.3746008916645649E-2</v>
      </c>
      <c r="P232" s="75">
        <f t="shared" si="125"/>
        <v>-1.6301763550896194E-2</v>
      </c>
      <c r="Q232" s="85">
        <f t="shared" si="138"/>
        <v>22594.012999999999</v>
      </c>
      <c r="S232" s="84">
        <v>0.10009999999999999</v>
      </c>
      <c r="Z232" s="75">
        <f t="shared" si="126"/>
        <v>-10851</v>
      </c>
      <c r="AA232" s="75">
        <f t="shared" si="127"/>
        <v>-2.1255735125500448E-2</v>
      </c>
      <c r="AB232" s="75">
        <f t="shared" si="128"/>
        <v>-6.7155184242900217E-3</v>
      </c>
      <c r="AC232" s="75">
        <f t="shared" si="129"/>
        <v>4.6322735520019157E-3</v>
      </c>
      <c r="AE232" s="75">
        <f t="shared" si="130"/>
        <v>9.1987991723007923E-6</v>
      </c>
      <c r="AF232" s="85">
        <f t="shared" si="139"/>
        <v>22594.012999999999</v>
      </c>
      <c r="AG232" s="84"/>
      <c r="AH232" s="75">
        <f t="shared" si="131"/>
        <v>-4.9539715746042563E-3</v>
      </c>
      <c r="AI232" s="75">
        <f t="shared" si="132"/>
        <v>7.7111677288169589E-2</v>
      </c>
      <c r="AJ232" s="75">
        <f t="shared" si="133"/>
        <v>-0.43529966682364907</v>
      </c>
      <c r="AK232" s="75">
        <f t="shared" si="134"/>
        <v>-0.32739713721545982</v>
      </c>
      <c r="AL232" s="75">
        <f t="shared" si="135"/>
        <v>-2.8006900809349786</v>
      </c>
      <c r="AM232" s="75">
        <f t="shared" si="136"/>
        <v>-5.8098513903203521</v>
      </c>
      <c r="AN232" s="75">
        <f t="shared" si="142"/>
        <v>-1.0734867942258979</v>
      </c>
      <c r="AO232" s="75">
        <f t="shared" si="142"/>
        <v>-1.0518306383363425</v>
      </c>
      <c r="AP232" s="75">
        <f t="shared" si="142"/>
        <v>-1.0088457571079523</v>
      </c>
      <c r="AQ232" s="75">
        <f t="shared" si="142"/>
        <v>-0.9311739843527469</v>
      </c>
      <c r="AR232" s="75">
        <f t="shared" si="142"/>
        <v>-0.80813911597724153</v>
      </c>
      <c r="AS232" s="75">
        <f t="shared" si="142"/>
        <v>-0.64020476855339858</v>
      </c>
      <c r="AT232" s="75">
        <f t="shared" si="142"/>
        <v>-0.43991788103008661</v>
      </c>
      <c r="AU232" s="75">
        <f t="shared" si="137"/>
        <v>-0.22318039691042213</v>
      </c>
    </row>
    <row r="233" spans="1:47" s="75" customFormat="1" ht="12.95" customHeight="1" x14ac:dyDescent="0.2">
      <c r="A233" s="86" t="s">
        <v>2039</v>
      </c>
      <c r="B233" s="87" t="s">
        <v>2033</v>
      </c>
      <c r="C233" s="88">
        <v>37612.722000000002</v>
      </c>
      <c r="D233" s="88" t="s">
        <v>2034</v>
      </c>
      <c r="E233" s="75">
        <f t="shared" si="121"/>
        <v>-10850.531861906802</v>
      </c>
      <c r="F233" s="75">
        <f t="shared" si="122"/>
        <v>-10850.5</v>
      </c>
      <c r="G233" s="75">
        <f t="shared" si="123"/>
        <v>-1.3430494997010101E-2</v>
      </c>
      <c r="H233" s="75">
        <f>G233</f>
        <v>-1.3430494997010101E-2</v>
      </c>
      <c r="O233" s="75">
        <f t="shared" ca="1" si="124"/>
        <v>-1.3745662756845696E-2</v>
      </c>
      <c r="P233" s="75">
        <f t="shared" si="125"/>
        <v>-1.6301471233896237E-2</v>
      </c>
      <c r="Q233" s="85">
        <f t="shared" si="138"/>
        <v>22594.222000000002</v>
      </c>
      <c r="S233" s="84">
        <v>0.10009999999999999</v>
      </c>
      <c r="Z233" s="75">
        <f t="shared" si="126"/>
        <v>-10850.5</v>
      </c>
      <c r="AA233" s="75">
        <f t="shared" si="127"/>
        <v>-2.1254569274930014E-2</v>
      </c>
      <c r="AB233" s="75">
        <f t="shared" si="128"/>
        <v>-8.477396955976324E-3</v>
      </c>
      <c r="AC233" s="75">
        <f t="shared" si="129"/>
        <v>2.8709762368861365E-3</v>
      </c>
      <c r="AE233" s="75">
        <f t="shared" si="130"/>
        <v>6.1277354444714416E-6</v>
      </c>
      <c r="AF233" s="85">
        <f t="shared" si="139"/>
        <v>22594.222000000002</v>
      </c>
      <c r="AG233" s="84"/>
      <c r="AH233" s="75">
        <f t="shared" si="131"/>
        <v>-4.9530980410337775E-3</v>
      </c>
      <c r="AI233" s="75">
        <f t="shared" si="132"/>
        <v>7.7125962263052239E-2</v>
      </c>
      <c r="AJ233" s="75">
        <f t="shared" si="133"/>
        <v>-0.43533894520946004</v>
      </c>
      <c r="AK233" s="75">
        <f t="shared" si="134"/>
        <v>-0.3274374018432179</v>
      </c>
      <c r="AL233" s="75">
        <f t="shared" si="135"/>
        <v>-2.8006464516697878</v>
      </c>
      <c r="AM233" s="75">
        <f t="shared" si="136"/>
        <v>-5.8090933325143528</v>
      </c>
      <c r="AN233" s="75">
        <f t="shared" si="142"/>
        <v>-1.0733721172075645</v>
      </c>
      <c r="AO233" s="75">
        <f t="shared" si="142"/>
        <v>-1.0517017297387152</v>
      </c>
      <c r="AP233" s="75">
        <f t="shared" si="142"/>
        <v>-1.0086984933421796</v>
      </c>
      <c r="AQ233" s="75">
        <f t="shared" si="142"/>
        <v>-0.9310111233108187</v>
      </c>
      <c r="AR233" s="75">
        <f t="shared" si="142"/>
        <v>-0.8079753463887982</v>
      </c>
      <c r="AS233" s="75">
        <f t="shared" si="142"/>
        <v>-0.64006253084021125</v>
      </c>
      <c r="AT233" s="75">
        <f t="shared" si="142"/>
        <v>-0.43981610414870653</v>
      </c>
      <c r="AU233" s="75">
        <f t="shared" si="137"/>
        <v>-0.22312833604232091</v>
      </c>
    </row>
    <row r="234" spans="1:47" s="75" customFormat="1" ht="12.95" customHeight="1" x14ac:dyDescent="0.2">
      <c r="A234" s="81" t="s">
        <v>497</v>
      </c>
      <c r="B234" s="82" t="s">
        <v>2031</v>
      </c>
      <c r="C234" s="83">
        <v>37824.516000000003</v>
      </c>
      <c r="D234" s="83" t="s">
        <v>2110</v>
      </c>
      <c r="E234" s="75">
        <f t="shared" si="121"/>
        <v>-10348.081230681159</v>
      </c>
      <c r="F234" s="75">
        <f t="shared" si="122"/>
        <v>-10348</v>
      </c>
      <c r="G234" s="75">
        <f t="shared" si="123"/>
        <v>-3.4240519999002572E-2</v>
      </c>
      <c r="I234" s="75">
        <f>G234</f>
        <v>-3.4240519999002572E-2</v>
      </c>
      <c r="O234" s="75">
        <f t="shared" ca="1" si="124"/>
        <v>-1.3397772157894457E-2</v>
      </c>
      <c r="P234" s="75">
        <f t="shared" si="125"/>
        <v>-1.6005565910743688E-2</v>
      </c>
      <c r="Q234" s="85">
        <f t="shared" si="138"/>
        <v>22806.016000000003</v>
      </c>
      <c r="S234" s="84">
        <v>0.1</v>
      </c>
      <c r="Z234" s="75">
        <f t="shared" si="126"/>
        <v>-10348</v>
      </c>
      <c r="AA234" s="75">
        <f t="shared" si="127"/>
        <v>-1.9884072803659784E-2</v>
      </c>
      <c r="AB234" s="75">
        <f t="shared" si="128"/>
        <v>-3.0362013106086477E-2</v>
      </c>
      <c r="AC234" s="75">
        <f t="shared" si="129"/>
        <v>-1.8234954088258884E-2</v>
      </c>
      <c r="AE234" s="75">
        <f t="shared" si="130"/>
        <v>2.0610757607266582E-5</v>
      </c>
      <c r="AF234" s="85">
        <f t="shared" si="139"/>
        <v>22806.016000000003</v>
      </c>
      <c r="AG234" s="84"/>
      <c r="AH234" s="75">
        <f t="shared" si="131"/>
        <v>-3.8785068929160955E-3</v>
      </c>
      <c r="AI234" s="75">
        <f t="shared" si="132"/>
        <v>9.7652689689807004E-2</v>
      </c>
      <c r="AJ234" s="75">
        <f t="shared" si="133"/>
        <v>-0.48677970470469606</v>
      </c>
      <c r="AK234" s="75">
        <f t="shared" si="134"/>
        <v>-0.38036965340402024</v>
      </c>
      <c r="AL234" s="75">
        <f t="shared" si="135"/>
        <v>-2.7426617913876554</v>
      </c>
      <c r="AM234" s="75">
        <f t="shared" si="136"/>
        <v>-4.9467345346762581</v>
      </c>
      <c r="AN234" s="75">
        <f t="shared" si="142"/>
        <v>-0.93785282555921068</v>
      </c>
      <c r="AO234" s="75">
        <f t="shared" si="142"/>
        <v>-0.89996765888036578</v>
      </c>
      <c r="AP234" s="75">
        <f t="shared" si="142"/>
        <v>-0.83996309166673344</v>
      </c>
      <c r="AQ234" s="75">
        <f t="shared" si="142"/>
        <v>-0.75233012979396285</v>
      </c>
      <c r="AR234" s="75">
        <f t="shared" si="142"/>
        <v>-0.63583691485361338</v>
      </c>
      <c r="AS234" s="75">
        <f t="shared" si="142"/>
        <v>-0.49483704080666185</v>
      </c>
      <c r="AT234" s="75">
        <f t="shared" si="142"/>
        <v>-0.33725631234574349</v>
      </c>
      <c r="AU234" s="75">
        <f t="shared" si="137"/>
        <v>-0.1708071636005446</v>
      </c>
    </row>
    <row r="235" spans="1:47" s="75" customFormat="1" ht="12.95" customHeight="1" x14ac:dyDescent="0.2">
      <c r="A235" s="81" t="s">
        <v>497</v>
      </c>
      <c r="B235" s="82" t="s">
        <v>2031</v>
      </c>
      <c r="C235" s="83">
        <v>37824.517</v>
      </c>
      <c r="D235" s="83" t="s">
        <v>2110</v>
      </c>
      <c r="E235" s="75">
        <f t="shared" si="121"/>
        <v>-10348.078858325807</v>
      </c>
      <c r="F235" s="75">
        <f t="shared" si="122"/>
        <v>-10348</v>
      </c>
      <c r="G235" s="75">
        <f t="shared" si="123"/>
        <v>-3.3240520002436824E-2</v>
      </c>
      <c r="I235" s="75">
        <f>G235</f>
        <v>-3.3240520002436824E-2</v>
      </c>
      <c r="O235" s="75">
        <f t="shared" ca="1" si="124"/>
        <v>-1.3397772157894457E-2</v>
      </c>
      <c r="P235" s="75">
        <f t="shared" si="125"/>
        <v>-1.6005565910743688E-2</v>
      </c>
      <c r="Q235" s="85">
        <f t="shared" si="138"/>
        <v>22806.017</v>
      </c>
      <c r="S235" s="84">
        <v>0.1</v>
      </c>
      <c r="Z235" s="75">
        <f t="shared" si="126"/>
        <v>-10348</v>
      </c>
      <c r="AA235" s="75">
        <f t="shared" si="127"/>
        <v>-1.9884072803659784E-2</v>
      </c>
      <c r="AB235" s="75">
        <f t="shared" si="128"/>
        <v>-2.9362013109520729E-2</v>
      </c>
      <c r="AC235" s="75">
        <f t="shared" si="129"/>
        <v>-1.7234954091693136E-2</v>
      </c>
      <c r="AE235" s="75">
        <f t="shared" si="130"/>
        <v>1.7839468177371904E-5</v>
      </c>
      <c r="AF235" s="85">
        <f t="shared" si="139"/>
        <v>22806.017</v>
      </c>
      <c r="AG235" s="84"/>
      <c r="AH235" s="75">
        <f t="shared" si="131"/>
        <v>-3.8785068929160955E-3</v>
      </c>
      <c r="AI235" s="75">
        <f t="shared" si="132"/>
        <v>9.7652689689807004E-2</v>
      </c>
      <c r="AJ235" s="75">
        <f t="shared" si="133"/>
        <v>-0.48677970470469606</v>
      </c>
      <c r="AK235" s="75">
        <f t="shared" si="134"/>
        <v>-0.38036965340402024</v>
      </c>
      <c r="AL235" s="75">
        <f t="shared" si="135"/>
        <v>-2.7426617913876554</v>
      </c>
      <c r="AM235" s="75">
        <f t="shared" si="136"/>
        <v>-4.9467345346762581</v>
      </c>
      <c r="AN235" s="75">
        <f t="shared" si="142"/>
        <v>-0.93785282555921068</v>
      </c>
      <c r="AO235" s="75">
        <f t="shared" si="142"/>
        <v>-0.89996765888036578</v>
      </c>
      <c r="AP235" s="75">
        <f t="shared" si="142"/>
        <v>-0.83996309166673344</v>
      </c>
      <c r="AQ235" s="75">
        <f t="shared" si="142"/>
        <v>-0.75233012979396285</v>
      </c>
      <c r="AR235" s="75">
        <f t="shared" si="142"/>
        <v>-0.63583691485361338</v>
      </c>
      <c r="AS235" s="75">
        <f t="shared" si="142"/>
        <v>-0.49483704080666185</v>
      </c>
      <c r="AT235" s="75">
        <f t="shared" si="142"/>
        <v>-0.33725631234574349</v>
      </c>
      <c r="AU235" s="75">
        <f t="shared" si="137"/>
        <v>-0.1708071636005446</v>
      </c>
    </row>
    <row r="236" spans="1:47" s="75" customFormat="1" ht="12.95" customHeight="1" x14ac:dyDescent="0.2">
      <c r="A236" s="86" t="s">
        <v>2040</v>
      </c>
      <c r="B236" s="87" t="s">
        <v>2031</v>
      </c>
      <c r="C236" s="88">
        <v>37824.519</v>
      </c>
      <c r="D236" s="88" t="s">
        <v>2035</v>
      </c>
      <c r="E236" s="75">
        <f t="shared" si="121"/>
        <v>-10348.074113615085</v>
      </c>
      <c r="F236" s="75">
        <f t="shared" si="122"/>
        <v>-10348</v>
      </c>
      <c r="G236" s="75">
        <f t="shared" si="123"/>
        <v>-3.1240520002029371E-2</v>
      </c>
      <c r="H236" s="77"/>
      <c r="I236" s="77"/>
      <c r="J236" s="18">
        <f>G236</f>
        <v>-3.1240520002029371E-2</v>
      </c>
      <c r="O236" s="75">
        <f t="shared" ca="1" si="124"/>
        <v>-1.3397772157894457E-2</v>
      </c>
      <c r="P236" s="75">
        <f t="shared" si="125"/>
        <v>-1.6005565910743688E-2</v>
      </c>
      <c r="Q236" s="85">
        <f t="shared" si="138"/>
        <v>22806.019</v>
      </c>
      <c r="S236" s="84">
        <v>1</v>
      </c>
      <c r="Z236" s="75">
        <f t="shared" si="126"/>
        <v>-10348</v>
      </c>
      <c r="AA236" s="75">
        <f t="shared" si="127"/>
        <v>-1.9884072803659784E-2</v>
      </c>
      <c r="AB236" s="75">
        <f t="shared" si="128"/>
        <v>-2.7362013109113275E-2</v>
      </c>
      <c r="AC236" s="75">
        <f t="shared" si="129"/>
        <v>-1.5234954091285682E-2</v>
      </c>
      <c r="AE236" s="75">
        <f t="shared" si="130"/>
        <v>1.2896889296935645E-4</v>
      </c>
      <c r="AF236" s="85">
        <f t="shared" si="139"/>
        <v>22806.019</v>
      </c>
      <c r="AG236" s="84"/>
      <c r="AH236" s="75">
        <f t="shared" si="131"/>
        <v>-3.8785068929160955E-3</v>
      </c>
      <c r="AI236" s="75">
        <f t="shared" si="132"/>
        <v>9.7652689689807004E-2</v>
      </c>
      <c r="AJ236" s="75">
        <f t="shared" si="133"/>
        <v>-0.48677970470469606</v>
      </c>
      <c r="AK236" s="75">
        <f t="shared" si="134"/>
        <v>-0.38036965340402024</v>
      </c>
      <c r="AL236" s="75">
        <f t="shared" si="135"/>
        <v>-2.7426617913876554</v>
      </c>
      <c r="AM236" s="75">
        <f t="shared" si="136"/>
        <v>-4.9467345346762581</v>
      </c>
      <c r="AN236" s="75">
        <f t="shared" si="142"/>
        <v>-0.93785282555921068</v>
      </c>
      <c r="AO236" s="75">
        <f t="shared" si="142"/>
        <v>-0.89996765888036578</v>
      </c>
      <c r="AP236" s="75">
        <f t="shared" si="142"/>
        <v>-0.83996309166673344</v>
      </c>
      <c r="AQ236" s="75">
        <f t="shared" si="142"/>
        <v>-0.75233012979396285</v>
      </c>
      <c r="AR236" s="75">
        <f t="shared" si="142"/>
        <v>-0.63583691485361338</v>
      </c>
      <c r="AS236" s="75">
        <f t="shared" si="142"/>
        <v>-0.49483704080666185</v>
      </c>
      <c r="AT236" s="75">
        <f t="shared" si="142"/>
        <v>-0.33725631234574349</v>
      </c>
      <c r="AU236" s="75">
        <f t="shared" si="137"/>
        <v>-0.1708071636005446</v>
      </c>
    </row>
    <row r="237" spans="1:47" s="75" customFormat="1" ht="12.95" customHeight="1" x14ac:dyDescent="0.2">
      <c r="A237" s="81" t="s">
        <v>497</v>
      </c>
      <c r="B237" s="82" t="s">
        <v>2031</v>
      </c>
      <c r="C237" s="83">
        <v>37824.519999999997</v>
      </c>
      <c r="D237" s="83" t="s">
        <v>2110</v>
      </c>
      <c r="E237" s="75">
        <f t="shared" si="121"/>
        <v>-10348.071741259731</v>
      </c>
      <c r="F237" s="75">
        <f t="shared" si="122"/>
        <v>-10348</v>
      </c>
      <c r="G237" s="75">
        <f t="shared" si="123"/>
        <v>-3.0240520005463623E-2</v>
      </c>
      <c r="I237" s="75">
        <f>G237</f>
        <v>-3.0240520005463623E-2</v>
      </c>
      <c r="O237" s="75">
        <f t="shared" ca="1" si="124"/>
        <v>-1.3397772157894457E-2</v>
      </c>
      <c r="P237" s="75">
        <f t="shared" si="125"/>
        <v>-1.6005565910743688E-2</v>
      </c>
      <c r="Q237" s="85">
        <f t="shared" si="138"/>
        <v>22806.019999999997</v>
      </c>
      <c r="S237" s="84">
        <v>0.1</v>
      </c>
      <c r="Z237" s="75">
        <f t="shared" si="126"/>
        <v>-10348</v>
      </c>
      <c r="AA237" s="75">
        <f t="shared" si="127"/>
        <v>-1.9884072803659784E-2</v>
      </c>
      <c r="AB237" s="75">
        <f t="shared" si="128"/>
        <v>-2.6362013112547527E-2</v>
      </c>
      <c r="AC237" s="75">
        <f t="shared" si="129"/>
        <v>-1.4234954094719934E-2</v>
      </c>
      <c r="AE237" s="75">
        <f t="shared" si="130"/>
        <v>1.0725599864375057E-5</v>
      </c>
      <c r="AF237" s="85">
        <f t="shared" si="139"/>
        <v>22806.019999999997</v>
      </c>
      <c r="AG237" s="84"/>
      <c r="AH237" s="75">
        <f t="shared" si="131"/>
        <v>-3.8785068929160955E-3</v>
      </c>
      <c r="AI237" s="75">
        <f t="shared" si="132"/>
        <v>9.7652689689807004E-2</v>
      </c>
      <c r="AJ237" s="75">
        <f t="shared" si="133"/>
        <v>-0.48677970470469606</v>
      </c>
      <c r="AK237" s="75">
        <f t="shared" si="134"/>
        <v>-0.38036965340402024</v>
      </c>
      <c r="AL237" s="75">
        <f t="shared" si="135"/>
        <v>-2.7426617913876554</v>
      </c>
      <c r="AM237" s="75">
        <f t="shared" si="136"/>
        <v>-4.9467345346762581</v>
      </c>
      <c r="AN237" s="75">
        <f t="shared" si="142"/>
        <v>-0.93785282555921068</v>
      </c>
      <c r="AO237" s="75">
        <f t="shared" si="142"/>
        <v>-0.89996765888036578</v>
      </c>
      <c r="AP237" s="75">
        <f t="shared" si="142"/>
        <v>-0.83996309166673344</v>
      </c>
      <c r="AQ237" s="75">
        <f t="shared" si="142"/>
        <v>-0.75233012979396285</v>
      </c>
      <c r="AR237" s="75">
        <f t="shared" si="142"/>
        <v>-0.63583691485361338</v>
      </c>
      <c r="AS237" s="75">
        <f t="shared" si="142"/>
        <v>-0.49483704080666185</v>
      </c>
      <c r="AT237" s="75">
        <f t="shared" si="142"/>
        <v>-0.33725631234574349</v>
      </c>
      <c r="AU237" s="75">
        <f t="shared" si="137"/>
        <v>-0.1708071636005446</v>
      </c>
    </row>
    <row r="238" spans="1:47" s="75" customFormat="1" ht="12.95" customHeight="1" x14ac:dyDescent="0.2">
      <c r="A238" s="81" t="s">
        <v>497</v>
      </c>
      <c r="B238" s="82" t="s">
        <v>2031</v>
      </c>
      <c r="C238" s="83">
        <v>37824.521999999997</v>
      </c>
      <c r="D238" s="83" t="s">
        <v>2110</v>
      </c>
      <c r="E238" s="75">
        <f t="shared" si="121"/>
        <v>-10348.066996549011</v>
      </c>
      <c r="F238" s="75">
        <f t="shared" si="122"/>
        <v>-10348</v>
      </c>
      <c r="G238" s="75">
        <f t="shared" si="123"/>
        <v>-2.8240520005056169E-2</v>
      </c>
      <c r="I238" s="75">
        <f>G238</f>
        <v>-2.8240520005056169E-2</v>
      </c>
      <c r="O238" s="75">
        <f t="shared" ca="1" si="124"/>
        <v>-1.3397772157894457E-2</v>
      </c>
      <c r="P238" s="75">
        <f t="shared" si="125"/>
        <v>-1.6005565910743688E-2</v>
      </c>
      <c r="Q238" s="85">
        <f t="shared" si="138"/>
        <v>22806.021999999997</v>
      </c>
      <c r="S238" s="84">
        <v>0.1</v>
      </c>
      <c r="Z238" s="75">
        <f t="shared" si="126"/>
        <v>-10348</v>
      </c>
      <c r="AA238" s="75">
        <f t="shared" si="127"/>
        <v>-1.9884072803659784E-2</v>
      </c>
      <c r="AB238" s="75">
        <f t="shared" si="128"/>
        <v>-2.4362013112140073E-2</v>
      </c>
      <c r="AC238" s="75">
        <f t="shared" si="129"/>
        <v>-1.2234954094312481E-2</v>
      </c>
      <c r="AE238" s="75">
        <f t="shared" si="130"/>
        <v>6.9830209829725488E-6</v>
      </c>
      <c r="AF238" s="85">
        <f t="shared" si="139"/>
        <v>22806.021999999997</v>
      </c>
      <c r="AG238" s="84"/>
      <c r="AH238" s="75">
        <f t="shared" si="131"/>
        <v>-3.8785068929160955E-3</v>
      </c>
      <c r="AI238" s="75">
        <f t="shared" si="132"/>
        <v>9.7652689689807004E-2</v>
      </c>
      <c r="AJ238" s="75">
        <f t="shared" si="133"/>
        <v>-0.48677970470469606</v>
      </c>
      <c r="AK238" s="75">
        <f t="shared" si="134"/>
        <v>-0.38036965340402024</v>
      </c>
      <c r="AL238" s="75">
        <f t="shared" si="135"/>
        <v>-2.7426617913876554</v>
      </c>
      <c r="AM238" s="75">
        <f t="shared" si="136"/>
        <v>-4.9467345346762581</v>
      </c>
      <c r="AN238" s="75">
        <f t="shared" si="142"/>
        <v>-0.93785282555921068</v>
      </c>
      <c r="AO238" s="75">
        <f t="shared" si="142"/>
        <v>-0.89996765888036578</v>
      </c>
      <c r="AP238" s="75">
        <f t="shared" si="142"/>
        <v>-0.83996309166673344</v>
      </c>
      <c r="AQ238" s="75">
        <f t="shared" si="142"/>
        <v>-0.75233012979396285</v>
      </c>
      <c r="AR238" s="75">
        <f t="shared" si="142"/>
        <v>-0.63583691485361338</v>
      </c>
      <c r="AS238" s="75">
        <f t="shared" si="142"/>
        <v>-0.49483704080666185</v>
      </c>
      <c r="AT238" s="75">
        <f t="shared" si="142"/>
        <v>-0.33725631234574349</v>
      </c>
      <c r="AU238" s="75">
        <f t="shared" si="137"/>
        <v>-0.1708071636005446</v>
      </c>
    </row>
    <row r="239" spans="1:47" s="75" customFormat="1" ht="12.95" customHeight="1" x14ac:dyDescent="0.2">
      <c r="A239" s="86" t="s">
        <v>2039</v>
      </c>
      <c r="B239" s="87" t="s">
        <v>2031</v>
      </c>
      <c r="C239" s="88">
        <v>37858.684000000001</v>
      </c>
      <c r="D239" s="88" t="s">
        <v>2034</v>
      </c>
      <c r="E239" s="75">
        <f t="shared" si="121"/>
        <v>-10267.022592722971</v>
      </c>
      <c r="F239" s="75">
        <f t="shared" si="122"/>
        <v>-10267</v>
      </c>
      <c r="G239" s="75">
        <f t="shared" si="123"/>
        <v>-9.5233300016843714E-3</v>
      </c>
      <c r="H239" s="75">
        <f>G239</f>
        <v>-9.5233300016843714E-3</v>
      </c>
      <c r="O239" s="75">
        <f t="shared" ca="1" si="124"/>
        <v>-1.3341694270302316E-2</v>
      </c>
      <c r="P239" s="75">
        <f t="shared" si="125"/>
        <v>-1.5957470057318974E-2</v>
      </c>
      <c r="Q239" s="85">
        <f t="shared" si="138"/>
        <v>22840.184000000001</v>
      </c>
      <c r="S239" s="84">
        <v>0.10009999999999999</v>
      </c>
      <c r="Z239" s="75">
        <f t="shared" si="126"/>
        <v>-10267</v>
      </c>
      <c r="AA239" s="75">
        <f t="shared" si="127"/>
        <v>-1.9616220834434935E-2</v>
      </c>
      <c r="AB239" s="75">
        <f t="shared" si="128"/>
        <v>-5.864579224568409E-3</v>
      </c>
      <c r="AC239" s="75">
        <f t="shared" si="129"/>
        <v>6.4341400556346025E-3</v>
      </c>
      <c r="AE239" s="75">
        <f t="shared" si="130"/>
        <v>1.0196831180718217E-5</v>
      </c>
      <c r="AF239" s="85">
        <f t="shared" si="139"/>
        <v>22840.184000000001</v>
      </c>
      <c r="AG239" s="84"/>
      <c r="AH239" s="75">
        <f t="shared" si="131"/>
        <v>-3.658750777115962E-3</v>
      </c>
      <c r="AI239" s="75">
        <f t="shared" si="132"/>
        <v>0.10272592505452538</v>
      </c>
      <c r="AJ239" s="75">
        <f t="shared" si="133"/>
        <v>-0.49820977095726088</v>
      </c>
      <c r="AK239" s="75">
        <f t="shared" si="134"/>
        <v>-0.39218742469064066</v>
      </c>
      <c r="AL239" s="75">
        <f t="shared" si="135"/>
        <v>-2.7295283606390646</v>
      </c>
      <c r="AM239" s="75">
        <f t="shared" si="136"/>
        <v>-4.7847389970547676</v>
      </c>
      <c r="AN239" s="75">
        <f t="shared" si="142"/>
        <v>-0.91127223759252995</v>
      </c>
      <c r="AO239" s="75">
        <f t="shared" si="142"/>
        <v>-0.87069261936208053</v>
      </c>
      <c r="AP239" s="75">
        <f t="shared" si="142"/>
        <v>-0.80862072639247851</v>
      </c>
      <c r="AQ239" s="75">
        <f t="shared" si="142"/>
        <v>-0.72074912024528559</v>
      </c>
      <c r="AR239" s="75">
        <f t="shared" si="142"/>
        <v>-0.60676538405415625</v>
      </c>
      <c r="AS239" s="75">
        <f t="shared" si="142"/>
        <v>-0.47103976649405216</v>
      </c>
      <c r="AT239" s="75">
        <f t="shared" si="142"/>
        <v>-0.32067803413806528</v>
      </c>
      <c r="AU239" s="75">
        <f t="shared" si="137"/>
        <v>-0.16237330296813884</v>
      </c>
    </row>
    <row r="240" spans="1:47" s="75" customFormat="1" ht="12.95" customHeight="1" x14ac:dyDescent="0.2">
      <c r="A240" s="86" t="s">
        <v>2039</v>
      </c>
      <c r="B240" s="87" t="s">
        <v>2033</v>
      </c>
      <c r="C240" s="88">
        <v>37858.892999999996</v>
      </c>
      <c r="D240" s="88" t="s">
        <v>2034</v>
      </c>
      <c r="E240" s="75">
        <f t="shared" si="121"/>
        <v>-10266.526770452634</v>
      </c>
      <c r="F240" s="75">
        <f t="shared" si="122"/>
        <v>-10266.5</v>
      </c>
      <c r="G240" s="75">
        <f t="shared" si="123"/>
        <v>-1.1284334999800194E-2</v>
      </c>
      <c r="H240" s="75">
        <f>G240</f>
        <v>-1.1284334999800194E-2</v>
      </c>
      <c r="O240" s="75">
        <f t="shared" ca="1" si="124"/>
        <v>-1.3341348110502367E-2</v>
      </c>
      <c r="P240" s="75">
        <f t="shared" si="125"/>
        <v>-1.595717282645847E-2</v>
      </c>
      <c r="Q240" s="85">
        <f t="shared" si="138"/>
        <v>22840.392999999996</v>
      </c>
      <c r="S240" s="84">
        <v>0.10009999999999999</v>
      </c>
      <c r="Z240" s="75">
        <f t="shared" si="126"/>
        <v>-10266.5</v>
      </c>
      <c r="AA240" s="75">
        <f t="shared" si="127"/>
        <v>-1.9614517439673351E-2</v>
      </c>
      <c r="AB240" s="75">
        <f t="shared" si="128"/>
        <v>-7.6269903865853125E-3</v>
      </c>
      <c r="AC240" s="75">
        <f t="shared" si="129"/>
        <v>4.6728378266582757E-3</v>
      </c>
      <c r="AE240" s="75">
        <f t="shared" si="130"/>
        <v>6.946133142105268E-6</v>
      </c>
      <c r="AF240" s="85">
        <f t="shared" si="139"/>
        <v>22840.392999999996</v>
      </c>
      <c r="AG240" s="84"/>
      <c r="AH240" s="75">
        <f t="shared" si="131"/>
        <v>-3.657344613214882E-3</v>
      </c>
      <c r="AI240" s="75">
        <f t="shared" si="132"/>
        <v>0.1027595354826194</v>
      </c>
      <c r="AJ240" s="75">
        <f t="shared" si="133"/>
        <v>-0.49828406851374007</v>
      </c>
      <c r="AK240" s="75">
        <f t="shared" si="134"/>
        <v>-0.39226431202362672</v>
      </c>
      <c r="AL240" s="75">
        <f t="shared" si="135"/>
        <v>-2.7294426691261253</v>
      </c>
      <c r="AM240" s="75">
        <f t="shared" si="136"/>
        <v>-4.7837154620649542</v>
      </c>
      <c r="AN240" s="75">
        <f t="shared" si="142"/>
        <v>-0.91110317575664079</v>
      </c>
      <c r="AO240" s="75">
        <f t="shared" si="142"/>
        <v>-0.87050719523809672</v>
      </c>
      <c r="AP240" s="75">
        <f t="shared" si="142"/>
        <v>-0.80842351120095945</v>
      </c>
      <c r="AQ240" s="75">
        <f t="shared" si="142"/>
        <v>-0.72055184028963248</v>
      </c>
      <c r="AR240" s="75">
        <f t="shared" si="142"/>
        <v>-0.60658487402323957</v>
      </c>
      <c r="AS240" s="75">
        <f t="shared" si="142"/>
        <v>-0.47089256888845471</v>
      </c>
      <c r="AT240" s="75">
        <f t="shared" si="142"/>
        <v>-0.32057566352292838</v>
      </c>
      <c r="AU240" s="75">
        <f t="shared" si="137"/>
        <v>-0.16232124210003757</v>
      </c>
    </row>
    <row r="241" spans="1:47" s="75" customFormat="1" ht="12.95" customHeight="1" x14ac:dyDescent="0.2">
      <c r="A241" s="81" t="s">
        <v>472</v>
      </c>
      <c r="B241" s="82" t="s">
        <v>2031</v>
      </c>
      <c r="C241" s="83">
        <v>37881.402000000002</v>
      </c>
      <c r="D241" s="83" t="s">
        <v>2110</v>
      </c>
      <c r="E241" s="75">
        <f t="shared" si="121"/>
        <v>-10213.127423642711</v>
      </c>
      <c r="F241" s="75">
        <f t="shared" si="122"/>
        <v>-10213</v>
      </c>
      <c r="G241" s="75">
        <f t="shared" si="123"/>
        <v>-5.3711870001279749E-2</v>
      </c>
      <c r="I241" s="75">
        <f>G241</f>
        <v>-5.3711870001279749E-2</v>
      </c>
      <c r="O241" s="75">
        <f t="shared" ca="1" si="124"/>
        <v>-1.3304309011907559E-2</v>
      </c>
      <c r="P241" s="75">
        <f t="shared" si="125"/>
        <v>-1.5925344815920436E-2</v>
      </c>
      <c r="Q241" s="85">
        <f t="shared" si="138"/>
        <v>22862.902000000002</v>
      </c>
      <c r="S241" s="84">
        <v>0.1</v>
      </c>
      <c r="Z241" s="75">
        <f t="shared" si="126"/>
        <v>-10213</v>
      </c>
      <c r="AA241" s="75">
        <f t="shared" si="127"/>
        <v>-1.9428538897667467E-2</v>
      </c>
      <c r="AB241" s="75">
        <f t="shared" si="128"/>
        <v>-5.0208675919532715E-2</v>
      </c>
      <c r="AC241" s="75">
        <f t="shared" si="129"/>
        <v>-3.7786525185359313E-2</v>
      </c>
      <c r="AE241" s="75">
        <f t="shared" si="130"/>
        <v>1.1753467915599096E-4</v>
      </c>
      <c r="AF241" s="85">
        <f t="shared" si="139"/>
        <v>22862.902000000002</v>
      </c>
      <c r="AG241" s="84"/>
      <c r="AH241" s="75">
        <f t="shared" si="131"/>
        <v>-3.5031940817470317E-3</v>
      </c>
      <c r="AI241" s="75">
        <f t="shared" si="132"/>
        <v>0.1065377163693203</v>
      </c>
      <c r="AJ241" s="75">
        <f t="shared" si="133"/>
        <v>-0.50652226894085073</v>
      </c>
      <c r="AK241" s="75">
        <f t="shared" si="134"/>
        <v>-0.40079532106074423</v>
      </c>
      <c r="AL241" s="75">
        <f t="shared" si="135"/>
        <v>-2.7199146282424822</v>
      </c>
      <c r="AM241" s="75">
        <f t="shared" si="136"/>
        <v>-4.6724664070446282</v>
      </c>
      <c r="AN241" s="75">
        <f t="shared" ref="AN241:AT250" si="143">$AU241+$AB$7*SIN(AO241)</f>
        <v>-0.89264434264467862</v>
      </c>
      <c r="AO241" s="75">
        <f t="shared" si="143"/>
        <v>-0.8503242160972142</v>
      </c>
      <c r="AP241" s="75">
        <f t="shared" si="143"/>
        <v>-0.78705453459114461</v>
      </c>
      <c r="AQ241" s="75">
        <f t="shared" si="143"/>
        <v>-0.69927899096423585</v>
      </c>
      <c r="AR241" s="75">
        <f t="shared" si="143"/>
        <v>-0.58719698630415229</v>
      </c>
      <c r="AS241" s="75">
        <f t="shared" si="143"/>
        <v>-0.45512165873002697</v>
      </c>
      <c r="AT241" s="75">
        <f t="shared" si="143"/>
        <v>-0.30961955723438317</v>
      </c>
      <c r="AU241" s="75">
        <f t="shared" si="137"/>
        <v>-0.15675072921320171</v>
      </c>
    </row>
    <row r="242" spans="1:47" s="75" customFormat="1" ht="12.95" customHeight="1" x14ac:dyDescent="0.2">
      <c r="A242" s="81" t="s">
        <v>472</v>
      </c>
      <c r="B242" s="82" t="s">
        <v>2031</v>
      </c>
      <c r="C242" s="83">
        <v>37881.409</v>
      </c>
      <c r="D242" s="83" t="s">
        <v>2110</v>
      </c>
      <c r="E242" s="75">
        <f t="shared" si="121"/>
        <v>-10213.110817155193</v>
      </c>
      <c r="F242" s="75">
        <f t="shared" si="122"/>
        <v>-10213</v>
      </c>
      <c r="G242" s="75">
        <f t="shared" si="123"/>
        <v>-4.671187000349164E-2</v>
      </c>
      <c r="I242" s="75">
        <f>G242</f>
        <v>-4.671187000349164E-2</v>
      </c>
      <c r="O242" s="75">
        <f t="shared" ca="1" si="124"/>
        <v>-1.3304309011907559E-2</v>
      </c>
      <c r="P242" s="75">
        <f t="shared" si="125"/>
        <v>-1.5925344815920436E-2</v>
      </c>
      <c r="Q242" s="85">
        <f t="shared" si="138"/>
        <v>22862.909</v>
      </c>
      <c r="S242" s="84">
        <v>0.1</v>
      </c>
      <c r="Z242" s="75">
        <f t="shared" si="126"/>
        <v>-10213</v>
      </c>
      <c r="AA242" s="75">
        <f t="shared" si="127"/>
        <v>-1.9428538897667467E-2</v>
      </c>
      <c r="AB242" s="75">
        <f t="shared" si="128"/>
        <v>-4.3208675921744606E-2</v>
      </c>
      <c r="AC242" s="75">
        <f t="shared" si="129"/>
        <v>-3.0786525187571204E-2</v>
      </c>
      <c r="AE242" s="75">
        <f t="shared" si="130"/>
        <v>7.4438015623003292E-5</v>
      </c>
      <c r="AF242" s="85">
        <f t="shared" si="139"/>
        <v>22862.909</v>
      </c>
      <c r="AG242" s="84"/>
      <c r="AH242" s="75">
        <f t="shared" si="131"/>
        <v>-3.5031940817470317E-3</v>
      </c>
      <c r="AI242" s="75">
        <f t="shared" si="132"/>
        <v>0.1065377163693203</v>
      </c>
      <c r="AJ242" s="75">
        <f t="shared" si="133"/>
        <v>-0.50652226894085073</v>
      </c>
      <c r="AK242" s="75">
        <f t="shared" si="134"/>
        <v>-0.40079532106074423</v>
      </c>
      <c r="AL242" s="75">
        <f t="shared" si="135"/>
        <v>-2.7199146282424822</v>
      </c>
      <c r="AM242" s="75">
        <f t="shared" si="136"/>
        <v>-4.6724664070446282</v>
      </c>
      <c r="AN242" s="75">
        <f t="shared" si="143"/>
        <v>-0.89264434264467862</v>
      </c>
      <c r="AO242" s="75">
        <f t="shared" si="143"/>
        <v>-0.8503242160972142</v>
      </c>
      <c r="AP242" s="75">
        <f t="shared" si="143"/>
        <v>-0.78705453459114461</v>
      </c>
      <c r="AQ242" s="75">
        <f t="shared" si="143"/>
        <v>-0.69927899096423585</v>
      </c>
      <c r="AR242" s="75">
        <f t="shared" si="143"/>
        <v>-0.58719698630415229</v>
      </c>
      <c r="AS242" s="75">
        <f t="shared" si="143"/>
        <v>-0.45512165873002697</v>
      </c>
      <c r="AT242" s="75">
        <f t="shared" si="143"/>
        <v>-0.30961955723438317</v>
      </c>
      <c r="AU242" s="75">
        <f t="shared" si="137"/>
        <v>-0.15675072921320171</v>
      </c>
    </row>
    <row r="243" spans="1:47" s="75" customFormat="1" ht="12.95" customHeight="1" x14ac:dyDescent="0.2">
      <c r="A243" s="81" t="s">
        <v>472</v>
      </c>
      <c r="B243" s="82" t="s">
        <v>2031</v>
      </c>
      <c r="C243" s="83">
        <v>37881.410000000003</v>
      </c>
      <c r="D243" s="83" t="s">
        <v>2110</v>
      </c>
      <c r="E243" s="75">
        <f t="shared" si="121"/>
        <v>-10213.108444799824</v>
      </c>
      <c r="F243" s="75">
        <f t="shared" si="122"/>
        <v>-10213</v>
      </c>
      <c r="G243" s="75">
        <f t="shared" si="123"/>
        <v>-4.5711869999649934E-2</v>
      </c>
      <c r="I243" s="75">
        <f>G243</f>
        <v>-4.5711869999649934E-2</v>
      </c>
      <c r="O243" s="75">
        <f t="shared" ca="1" si="124"/>
        <v>-1.3304309011907559E-2</v>
      </c>
      <c r="P243" s="75">
        <f t="shared" si="125"/>
        <v>-1.5925344815920436E-2</v>
      </c>
      <c r="Q243" s="85">
        <f t="shared" si="138"/>
        <v>22862.910000000003</v>
      </c>
      <c r="S243" s="84">
        <v>0.1</v>
      </c>
      <c r="Z243" s="75">
        <f t="shared" si="126"/>
        <v>-10213</v>
      </c>
      <c r="AA243" s="75">
        <f t="shared" si="127"/>
        <v>-1.9428538897667467E-2</v>
      </c>
      <c r="AB243" s="75">
        <f t="shared" si="128"/>
        <v>-4.2208675917902901E-2</v>
      </c>
      <c r="AC243" s="75">
        <f t="shared" si="129"/>
        <v>-2.9786525183729498E-2</v>
      </c>
      <c r="AE243" s="75">
        <f t="shared" si="130"/>
        <v>6.9081349381643894E-5</v>
      </c>
      <c r="AF243" s="85">
        <f t="shared" si="139"/>
        <v>22862.910000000003</v>
      </c>
      <c r="AG243" s="84"/>
      <c r="AH243" s="75">
        <f t="shared" si="131"/>
        <v>-3.5031940817470317E-3</v>
      </c>
      <c r="AI243" s="75">
        <f t="shared" si="132"/>
        <v>0.1065377163693203</v>
      </c>
      <c r="AJ243" s="75">
        <f t="shared" si="133"/>
        <v>-0.50652226894085073</v>
      </c>
      <c r="AK243" s="75">
        <f t="shared" si="134"/>
        <v>-0.40079532106074423</v>
      </c>
      <c r="AL243" s="75">
        <f t="shared" si="135"/>
        <v>-2.7199146282424822</v>
      </c>
      <c r="AM243" s="75">
        <f t="shared" si="136"/>
        <v>-4.6724664070446282</v>
      </c>
      <c r="AN243" s="75">
        <f t="shared" si="143"/>
        <v>-0.89264434264467862</v>
      </c>
      <c r="AO243" s="75">
        <f t="shared" si="143"/>
        <v>-0.8503242160972142</v>
      </c>
      <c r="AP243" s="75">
        <f t="shared" si="143"/>
        <v>-0.78705453459114461</v>
      </c>
      <c r="AQ243" s="75">
        <f t="shared" si="143"/>
        <v>-0.69927899096423585</v>
      </c>
      <c r="AR243" s="75">
        <f t="shared" si="143"/>
        <v>-0.58719698630415229</v>
      </c>
      <c r="AS243" s="75">
        <f t="shared" si="143"/>
        <v>-0.45512165873002697</v>
      </c>
      <c r="AT243" s="75">
        <f t="shared" si="143"/>
        <v>-0.30961955723438317</v>
      </c>
      <c r="AU243" s="75">
        <f t="shared" si="137"/>
        <v>-0.15675072921320171</v>
      </c>
    </row>
    <row r="244" spans="1:47" s="75" customFormat="1" ht="12.95" customHeight="1" x14ac:dyDescent="0.2">
      <c r="A244" s="86" t="s">
        <v>2040</v>
      </c>
      <c r="B244" s="87" t="s">
        <v>2031</v>
      </c>
      <c r="C244" s="88">
        <v>37881.413</v>
      </c>
      <c r="D244" s="88" t="s">
        <v>2035</v>
      </c>
      <c r="E244" s="75">
        <f t="shared" si="121"/>
        <v>-10213.10132773375</v>
      </c>
      <c r="F244" s="75">
        <f t="shared" si="122"/>
        <v>-10213</v>
      </c>
      <c r="G244" s="75">
        <f t="shared" si="123"/>
        <v>-4.2711870002676733E-2</v>
      </c>
      <c r="H244" s="77"/>
      <c r="I244" s="77"/>
      <c r="J244" s="18">
        <f>G244</f>
        <v>-4.2711870002676733E-2</v>
      </c>
      <c r="O244" s="75">
        <f t="shared" ca="1" si="124"/>
        <v>-1.3304309011907559E-2</v>
      </c>
      <c r="P244" s="75">
        <f t="shared" si="125"/>
        <v>-1.5925344815920436E-2</v>
      </c>
      <c r="Q244" s="85">
        <f t="shared" si="138"/>
        <v>22862.913</v>
      </c>
      <c r="S244" s="84">
        <v>1</v>
      </c>
      <c r="Z244" s="75">
        <f t="shared" si="126"/>
        <v>-10213</v>
      </c>
      <c r="AA244" s="75">
        <f t="shared" si="127"/>
        <v>-1.9428538897667467E-2</v>
      </c>
      <c r="AB244" s="75">
        <f t="shared" si="128"/>
        <v>-3.9208675920929699E-2</v>
      </c>
      <c r="AC244" s="75">
        <f t="shared" si="129"/>
        <v>-2.6786525186756296E-2</v>
      </c>
      <c r="AE244" s="75">
        <f t="shared" si="130"/>
        <v>5.42113507345492E-4</v>
      </c>
      <c r="AF244" s="85">
        <f t="shared" si="139"/>
        <v>22862.913</v>
      </c>
      <c r="AG244" s="84"/>
      <c r="AH244" s="75">
        <f t="shared" si="131"/>
        <v>-3.5031940817470317E-3</v>
      </c>
      <c r="AI244" s="75">
        <f t="shared" si="132"/>
        <v>0.1065377163693203</v>
      </c>
      <c r="AJ244" s="75">
        <f t="shared" si="133"/>
        <v>-0.50652226894085073</v>
      </c>
      <c r="AK244" s="75">
        <f t="shared" si="134"/>
        <v>-0.40079532106074423</v>
      </c>
      <c r="AL244" s="75">
        <f t="shared" si="135"/>
        <v>-2.7199146282424822</v>
      </c>
      <c r="AM244" s="75">
        <f t="shared" si="136"/>
        <v>-4.6724664070446282</v>
      </c>
      <c r="AN244" s="75">
        <f t="shared" si="143"/>
        <v>-0.89264434264467862</v>
      </c>
      <c r="AO244" s="75">
        <f t="shared" si="143"/>
        <v>-0.8503242160972142</v>
      </c>
      <c r="AP244" s="75">
        <f t="shared" si="143"/>
        <v>-0.78705453459114461</v>
      </c>
      <c r="AQ244" s="75">
        <f t="shared" si="143"/>
        <v>-0.69927899096423585</v>
      </c>
      <c r="AR244" s="75">
        <f t="shared" si="143"/>
        <v>-0.58719698630415229</v>
      </c>
      <c r="AS244" s="75">
        <f t="shared" si="143"/>
        <v>-0.45512165873002697</v>
      </c>
      <c r="AT244" s="75">
        <f t="shared" si="143"/>
        <v>-0.30961955723438317</v>
      </c>
      <c r="AU244" s="75">
        <f t="shared" si="137"/>
        <v>-0.15675072921320171</v>
      </c>
    </row>
    <row r="245" spans="1:47" s="75" customFormat="1" ht="12.95" customHeight="1" x14ac:dyDescent="0.2">
      <c r="A245" s="81" t="s">
        <v>472</v>
      </c>
      <c r="B245" s="82" t="s">
        <v>2031</v>
      </c>
      <c r="C245" s="83">
        <v>37881.413999999997</v>
      </c>
      <c r="D245" s="83" t="s">
        <v>2110</v>
      </c>
      <c r="E245" s="75">
        <f t="shared" si="121"/>
        <v>-10213.098955378397</v>
      </c>
      <c r="F245" s="75">
        <f t="shared" si="122"/>
        <v>-10213</v>
      </c>
      <c r="G245" s="75">
        <f t="shared" si="123"/>
        <v>-4.1711870006110985E-2</v>
      </c>
      <c r="I245" s="75">
        <f>G245</f>
        <v>-4.1711870006110985E-2</v>
      </c>
      <c r="O245" s="75">
        <f t="shared" ca="1" si="124"/>
        <v>-1.3304309011907559E-2</v>
      </c>
      <c r="P245" s="75">
        <f t="shared" si="125"/>
        <v>-1.5925344815920436E-2</v>
      </c>
      <c r="Q245" s="85">
        <f t="shared" si="138"/>
        <v>22862.913999999997</v>
      </c>
      <c r="S245" s="84">
        <v>0.1</v>
      </c>
      <c r="Z245" s="75">
        <f t="shared" si="126"/>
        <v>-10213</v>
      </c>
      <c r="AA245" s="75">
        <f t="shared" si="127"/>
        <v>-1.9428538897667467E-2</v>
      </c>
      <c r="AB245" s="75">
        <f t="shared" si="128"/>
        <v>-3.8208675924363951E-2</v>
      </c>
      <c r="AC245" s="75">
        <f t="shared" si="129"/>
        <v>-2.5786525190190548E-2</v>
      </c>
      <c r="AE245" s="75">
        <f t="shared" si="130"/>
        <v>4.9654684528852665E-5</v>
      </c>
      <c r="AF245" s="85">
        <f t="shared" si="139"/>
        <v>22862.913999999997</v>
      </c>
      <c r="AG245" s="84"/>
      <c r="AH245" s="75">
        <f t="shared" si="131"/>
        <v>-3.5031940817470317E-3</v>
      </c>
      <c r="AI245" s="75">
        <f t="shared" si="132"/>
        <v>0.1065377163693203</v>
      </c>
      <c r="AJ245" s="75">
        <f t="shared" si="133"/>
        <v>-0.50652226894085073</v>
      </c>
      <c r="AK245" s="75">
        <f t="shared" si="134"/>
        <v>-0.40079532106074423</v>
      </c>
      <c r="AL245" s="75">
        <f t="shared" si="135"/>
        <v>-2.7199146282424822</v>
      </c>
      <c r="AM245" s="75">
        <f t="shared" si="136"/>
        <v>-4.6724664070446282</v>
      </c>
      <c r="AN245" s="75">
        <f t="shared" si="143"/>
        <v>-0.89264434264467862</v>
      </c>
      <c r="AO245" s="75">
        <f t="shared" si="143"/>
        <v>-0.8503242160972142</v>
      </c>
      <c r="AP245" s="75">
        <f t="shared" si="143"/>
        <v>-0.78705453459114461</v>
      </c>
      <c r="AQ245" s="75">
        <f t="shared" si="143"/>
        <v>-0.69927899096423585</v>
      </c>
      <c r="AR245" s="75">
        <f t="shared" si="143"/>
        <v>-0.58719698630415229</v>
      </c>
      <c r="AS245" s="75">
        <f t="shared" si="143"/>
        <v>-0.45512165873002697</v>
      </c>
      <c r="AT245" s="75">
        <f t="shared" si="143"/>
        <v>-0.30961955723438317</v>
      </c>
      <c r="AU245" s="75">
        <f t="shared" si="137"/>
        <v>-0.15675072921320171</v>
      </c>
    </row>
    <row r="246" spans="1:47" s="75" customFormat="1" ht="12.95" customHeight="1" x14ac:dyDescent="0.2">
      <c r="A246" s="81" t="s">
        <v>472</v>
      </c>
      <c r="B246" s="82" t="s">
        <v>2031</v>
      </c>
      <c r="C246" s="83">
        <v>37881.415000000001</v>
      </c>
      <c r="D246" s="83" t="s">
        <v>2110</v>
      </c>
      <c r="E246" s="75">
        <f t="shared" si="121"/>
        <v>-10213.096583023027</v>
      </c>
      <c r="F246" s="75">
        <f t="shared" si="122"/>
        <v>-10213</v>
      </c>
      <c r="G246" s="75">
        <f t="shared" si="123"/>
        <v>-4.0711870002269279E-2</v>
      </c>
      <c r="I246" s="75">
        <f>G246</f>
        <v>-4.0711870002269279E-2</v>
      </c>
      <c r="O246" s="75">
        <f t="shared" ca="1" si="124"/>
        <v>-1.3304309011907559E-2</v>
      </c>
      <c r="P246" s="75">
        <f t="shared" si="125"/>
        <v>-1.5925344815920436E-2</v>
      </c>
      <c r="Q246" s="85">
        <f t="shared" si="138"/>
        <v>22862.915000000001</v>
      </c>
      <c r="S246" s="84">
        <v>0.1</v>
      </c>
      <c r="Z246" s="75">
        <f t="shared" si="126"/>
        <v>-10213</v>
      </c>
      <c r="AA246" s="75">
        <f t="shared" si="127"/>
        <v>-1.9428538897667467E-2</v>
      </c>
      <c r="AB246" s="75">
        <f t="shared" si="128"/>
        <v>-3.7208675920522245E-2</v>
      </c>
      <c r="AC246" s="75">
        <f t="shared" si="129"/>
        <v>-2.4786525186348843E-2</v>
      </c>
      <c r="AE246" s="75">
        <f t="shared" si="130"/>
        <v>4.5298018290811098E-5</v>
      </c>
      <c r="AF246" s="85">
        <f t="shared" si="139"/>
        <v>22862.915000000001</v>
      </c>
      <c r="AG246" s="84"/>
      <c r="AH246" s="75">
        <f t="shared" si="131"/>
        <v>-3.5031940817470317E-3</v>
      </c>
      <c r="AI246" s="75">
        <f t="shared" si="132"/>
        <v>0.1065377163693203</v>
      </c>
      <c r="AJ246" s="75">
        <f t="shared" si="133"/>
        <v>-0.50652226894085073</v>
      </c>
      <c r="AK246" s="75">
        <f t="shared" si="134"/>
        <v>-0.40079532106074423</v>
      </c>
      <c r="AL246" s="75">
        <f t="shared" si="135"/>
        <v>-2.7199146282424822</v>
      </c>
      <c r="AM246" s="75">
        <f t="shared" si="136"/>
        <v>-4.6724664070446282</v>
      </c>
      <c r="AN246" s="75">
        <f t="shared" si="143"/>
        <v>-0.89264434264467862</v>
      </c>
      <c r="AO246" s="75">
        <f t="shared" si="143"/>
        <v>-0.8503242160972142</v>
      </c>
      <c r="AP246" s="75">
        <f t="shared" si="143"/>
        <v>-0.78705453459114461</v>
      </c>
      <c r="AQ246" s="75">
        <f t="shared" si="143"/>
        <v>-0.69927899096423585</v>
      </c>
      <c r="AR246" s="75">
        <f t="shared" si="143"/>
        <v>-0.58719698630415229</v>
      </c>
      <c r="AS246" s="75">
        <f t="shared" si="143"/>
        <v>-0.45512165873002697</v>
      </c>
      <c r="AT246" s="75">
        <f t="shared" si="143"/>
        <v>-0.30961955723438317</v>
      </c>
      <c r="AU246" s="75">
        <f t="shared" si="137"/>
        <v>-0.15675072921320171</v>
      </c>
    </row>
    <row r="247" spans="1:47" s="75" customFormat="1" ht="12.95" customHeight="1" x14ac:dyDescent="0.2">
      <c r="A247" s="81" t="s">
        <v>472</v>
      </c>
      <c r="B247" s="82" t="s">
        <v>2031</v>
      </c>
      <c r="C247" s="83">
        <v>37881.419000000002</v>
      </c>
      <c r="D247" s="83" t="s">
        <v>2110</v>
      </c>
      <c r="E247" s="75">
        <f t="shared" si="121"/>
        <v>-10213.087093601584</v>
      </c>
      <c r="F247" s="75">
        <f t="shared" si="122"/>
        <v>-10213</v>
      </c>
      <c r="G247" s="75">
        <f t="shared" si="123"/>
        <v>-3.6711870001454372E-2</v>
      </c>
      <c r="I247" s="75">
        <f>G247</f>
        <v>-3.6711870001454372E-2</v>
      </c>
      <c r="O247" s="75">
        <f t="shared" ca="1" si="124"/>
        <v>-1.3304309011907559E-2</v>
      </c>
      <c r="P247" s="75">
        <f t="shared" si="125"/>
        <v>-1.5925344815920436E-2</v>
      </c>
      <c r="Q247" s="85">
        <f t="shared" si="138"/>
        <v>22862.919000000002</v>
      </c>
      <c r="S247" s="84">
        <v>0.1</v>
      </c>
      <c r="Z247" s="75">
        <f t="shared" si="126"/>
        <v>-10213</v>
      </c>
      <c r="AA247" s="75">
        <f t="shared" si="127"/>
        <v>-1.9428538897667467E-2</v>
      </c>
      <c r="AB247" s="75">
        <f t="shared" si="128"/>
        <v>-3.3208675919707338E-2</v>
      </c>
      <c r="AC247" s="75">
        <f t="shared" si="129"/>
        <v>-2.0786525185533936E-2</v>
      </c>
      <c r="AE247" s="75">
        <f t="shared" si="130"/>
        <v>2.9871353404312791E-5</v>
      </c>
      <c r="AF247" s="85">
        <f t="shared" si="139"/>
        <v>22862.919000000002</v>
      </c>
      <c r="AG247" s="84"/>
      <c r="AH247" s="75">
        <f t="shared" si="131"/>
        <v>-3.5031940817470317E-3</v>
      </c>
      <c r="AI247" s="75">
        <f t="shared" si="132"/>
        <v>0.1065377163693203</v>
      </c>
      <c r="AJ247" s="75">
        <f t="shared" si="133"/>
        <v>-0.50652226894085073</v>
      </c>
      <c r="AK247" s="75">
        <f t="shared" si="134"/>
        <v>-0.40079532106074423</v>
      </c>
      <c r="AL247" s="75">
        <f t="shared" si="135"/>
        <v>-2.7199146282424822</v>
      </c>
      <c r="AM247" s="75">
        <f t="shared" si="136"/>
        <v>-4.6724664070446282</v>
      </c>
      <c r="AN247" s="75">
        <f t="shared" si="143"/>
        <v>-0.89264434264467862</v>
      </c>
      <c r="AO247" s="75">
        <f t="shared" si="143"/>
        <v>-0.8503242160972142</v>
      </c>
      <c r="AP247" s="75">
        <f t="shared" si="143"/>
        <v>-0.78705453459114461</v>
      </c>
      <c r="AQ247" s="75">
        <f t="shared" si="143"/>
        <v>-0.69927899096423585</v>
      </c>
      <c r="AR247" s="75">
        <f t="shared" si="143"/>
        <v>-0.58719698630415229</v>
      </c>
      <c r="AS247" s="75">
        <f t="shared" si="143"/>
        <v>-0.45512165873002697</v>
      </c>
      <c r="AT247" s="75">
        <f t="shared" si="143"/>
        <v>-0.30961955723438317</v>
      </c>
      <c r="AU247" s="75">
        <f t="shared" si="137"/>
        <v>-0.15675072921320171</v>
      </c>
    </row>
    <row r="248" spans="1:47" s="75" customFormat="1" ht="12.95" customHeight="1" x14ac:dyDescent="0.2">
      <c r="A248" s="86" t="s">
        <v>2039</v>
      </c>
      <c r="B248" s="87" t="s">
        <v>2031</v>
      </c>
      <c r="C248" s="88">
        <v>38049.635000000002</v>
      </c>
      <c r="D248" s="88" t="s">
        <v>2034</v>
      </c>
      <c r="E248" s="75">
        <f t="shared" si="121"/>
        <v>-9814.0189642766145</v>
      </c>
      <c r="F248" s="75">
        <f t="shared" si="122"/>
        <v>-9814</v>
      </c>
      <c r="G248" s="75">
        <f t="shared" si="123"/>
        <v>-7.9938599956221879E-3</v>
      </c>
      <c r="H248" s="75">
        <f>G248</f>
        <v>-7.9938599956221879E-3</v>
      </c>
      <c r="O248" s="75">
        <f t="shared" ca="1" si="124"/>
        <v>-1.3028073491546275E-2</v>
      </c>
      <c r="P248" s="75">
        <f t="shared" si="125"/>
        <v>-1.5686454145272682E-2</v>
      </c>
      <c r="Q248" s="85">
        <f t="shared" si="138"/>
        <v>23031.135000000002</v>
      </c>
      <c r="S248" s="84">
        <v>0.10009999999999999</v>
      </c>
      <c r="Z248" s="75">
        <f t="shared" si="126"/>
        <v>-9814</v>
      </c>
      <c r="AA248" s="75">
        <f t="shared" si="127"/>
        <v>-1.7773721911664365E-2</v>
      </c>
      <c r="AB248" s="75">
        <f t="shared" si="128"/>
        <v>-5.9065922292305031E-3</v>
      </c>
      <c r="AC248" s="75">
        <f t="shared" si="129"/>
        <v>7.6925941496504939E-3</v>
      </c>
      <c r="AE248" s="75">
        <f t="shared" si="130"/>
        <v>9.5741344795948998E-6</v>
      </c>
      <c r="AF248" s="85">
        <f t="shared" si="139"/>
        <v>23031.135000000002</v>
      </c>
      <c r="AG248" s="84"/>
      <c r="AH248" s="75">
        <f t="shared" si="131"/>
        <v>-2.0872677663916843E-3</v>
      </c>
      <c r="AI248" s="75">
        <f t="shared" si="132"/>
        <v>0.15251689699090287</v>
      </c>
      <c r="AJ248" s="75">
        <f t="shared" si="133"/>
        <v>-0.59254774906351093</v>
      </c>
      <c r="AK248" s="75">
        <f t="shared" si="134"/>
        <v>-0.49059569073607473</v>
      </c>
      <c r="AL248" s="75">
        <f t="shared" si="135"/>
        <v>-2.6168432106782618</v>
      </c>
      <c r="AM248" s="75">
        <f t="shared" si="136"/>
        <v>-3.723480510794237</v>
      </c>
      <c r="AN248" s="75">
        <f t="shared" si="143"/>
        <v>-0.72863028401804064</v>
      </c>
      <c r="AO248" s="75">
        <f t="shared" si="143"/>
        <v>-0.67696287188555349</v>
      </c>
      <c r="AP248" s="75">
        <f t="shared" si="143"/>
        <v>-0.61097432728655388</v>
      </c>
      <c r="AQ248" s="75">
        <f t="shared" si="143"/>
        <v>-0.53086364436520195</v>
      </c>
      <c r="AR248" s="75">
        <f t="shared" si="143"/>
        <v>-0.43837568826708573</v>
      </c>
      <c r="AS248" s="75">
        <f t="shared" si="143"/>
        <v>-0.33632543092885081</v>
      </c>
      <c r="AT248" s="75">
        <f t="shared" si="143"/>
        <v>-0.227771289288625</v>
      </c>
      <c r="AU248" s="75">
        <f t="shared" si="137"/>
        <v>-0.11520615646838829</v>
      </c>
    </row>
    <row r="249" spans="1:47" s="75" customFormat="1" ht="12.95" customHeight="1" x14ac:dyDescent="0.2">
      <c r="A249" s="86" t="s">
        <v>2039</v>
      </c>
      <c r="B249" s="87" t="s">
        <v>2033</v>
      </c>
      <c r="C249" s="88">
        <v>38049.843000000001</v>
      </c>
      <c r="D249" s="88" t="s">
        <v>2034</v>
      </c>
      <c r="E249" s="75">
        <f t="shared" si="121"/>
        <v>-9813.5255143616305</v>
      </c>
      <c r="F249" s="75">
        <f t="shared" si="122"/>
        <v>-9813.5</v>
      </c>
      <c r="G249" s="75">
        <f t="shared" si="123"/>
        <v>-1.0754864997579716E-2</v>
      </c>
      <c r="H249" s="75">
        <f>G249</f>
        <v>-1.0754864997579716E-2</v>
      </c>
      <c r="O249" s="75">
        <f t="shared" ca="1" si="124"/>
        <v>-1.3027727331746324E-2</v>
      </c>
      <c r="P249" s="75">
        <f t="shared" si="125"/>
        <v>-1.5686153102804599E-2</v>
      </c>
      <c r="Q249" s="85">
        <f t="shared" si="138"/>
        <v>23031.343000000001</v>
      </c>
      <c r="S249" s="84">
        <v>0.10009999999999999</v>
      </c>
      <c r="Z249" s="75">
        <f t="shared" si="126"/>
        <v>-9813.5</v>
      </c>
      <c r="AA249" s="75">
        <f t="shared" si="127"/>
        <v>-1.7771315459836876E-2</v>
      </c>
      <c r="AB249" s="75">
        <f t="shared" si="128"/>
        <v>-8.6697026405474394E-3</v>
      </c>
      <c r="AC249" s="75">
        <f t="shared" si="129"/>
        <v>4.9312881052248833E-3</v>
      </c>
      <c r="AE249" s="75">
        <f t="shared" si="130"/>
        <v>4.9279807666398021E-6</v>
      </c>
      <c r="AF249" s="85">
        <f t="shared" si="139"/>
        <v>23031.343000000001</v>
      </c>
      <c r="AG249" s="84"/>
      <c r="AH249" s="75">
        <f t="shared" si="131"/>
        <v>-2.0851623570322764E-3</v>
      </c>
      <c r="AI249" s="75">
        <f t="shared" si="132"/>
        <v>0.15260481608848797</v>
      </c>
      <c r="AJ249" s="75">
        <f t="shared" si="133"/>
        <v>-0.59269207628626708</v>
      </c>
      <c r="AK249" s="75">
        <f t="shared" si="134"/>
        <v>-0.49074753584537628</v>
      </c>
      <c r="AL249" s="75">
        <f t="shared" si="135"/>
        <v>-2.6166640295416963</v>
      </c>
      <c r="AM249" s="75">
        <f t="shared" si="136"/>
        <v>-3.7221492531617262</v>
      </c>
      <c r="AN249" s="75">
        <f t="shared" si="143"/>
        <v>-0.72839221216433436</v>
      </c>
      <c r="AO249" s="75">
        <f t="shared" si="143"/>
        <v>-0.67671920168498956</v>
      </c>
      <c r="AP249" s="75">
        <f t="shared" si="143"/>
        <v>-0.61073545835044529</v>
      </c>
      <c r="AQ249" s="75">
        <f t="shared" si="143"/>
        <v>-0.53064244473236888</v>
      </c>
      <c r="AR249" s="75">
        <f t="shared" si="143"/>
        <v>-0.4381849342784413</v>
      </c>
      <c r="AS249" s="75">
        <f t="shared" si="143"/>
        <v>-0.33617539533223978</v>
      </c>
      <c r="AT249" s="75">
        <f t="shared" si="143"/>
        <v>-0.22766858610484997</v>
      </c>
      <c r="AU249" s="75">
        <f t="shared" si="137"/>
        <v>-0.11515409560028701</v>
      </c>
    </row>
    <row r="250" spans="1:47" s="75" customFormat="1" ht="12.95" customHeight="1" x14ac:dyDescent="0.2">
      <c r="A250" s="86" t="s">
        <v>2036</v>
      </c>
      <c r="B250" s="87" t="s">
        <v>2033</v>
      </c>
      <c r="C250" s="88">
        <v>38171.451200000003</v>
      </c>
      <c r="D250" s="88" t="s">
        <v>2035</v>
      </c>
      <c r="E250" s="75">
        <f t="shared" si="121"/>
        <v>-9525.0276492086286</v>
      </c>
      <c r="F250" s="75">
        <f t="shared" si="122"/>
        <v>-9525</v>
      </c>
      <c r="G250" s="75">
        <f t="shared" si="123"/>
        <v>-1.1654749992885627E-2</v>
      </c>
      <c r="J250" s="75">
        <f>G250</f>
        <v>-1.1654749992885627E-2</v>
      </c>
      <c r="O250" s="75">
        <f t="shared" ca="1" si="124"/>
        <v>-1.2827993127174319E-2</v>
      </c>
      <c r="P250" s="75">
        <f t="shared" si="125"/>
        <v>-1.551175005677807E-2</v>
      </c>
      <c r="Q250" s="85">
        <f t="shared" si="138"/>
        <v>23152.951200000003</v>
      </c>
      <c r="S250" s="84">
        <v>1</v>
      </c>
      <c r="Z250" s="75">
        <f t="shared" si="126"/>
        <v>-9525</v>
      </c>
      <c r="AA250" s="75">
        <f t="shared" si="127"/>
        <v>-1.6229132877746986E-2</v>
      </c>
      <c r="AB250" s="75">
        <f t="shared" si="128"/>
        <v>-1.093736717191671E-2</v>
      </c>
      <c r="AC250" s="75">
        <f t="shared" si="129"/>
        <v>3.8570000638924427E-3</v>
      </c>
      <c r="AE250" s="75">
        <f t="shared" si="130"/>
        <v>2.0924978777312534E-5</v>
      </c>
      <c r="AF250" s="85">
        <f t="shared" si="139"/>
        <v>23152.951200000003</v>
      </c>
      <c r="AG250" s="84"/>
      <c r="AH250" s="75">
        <f t="shared" si="131"/>
        <v>-7.1738282096891755E-4</v>
      </c>
      <c r="AI250" s="75">
        <f t="shared" si="132"/>
        <v>0.22993176305854979</v>
      </c>
      <c r="AJ250" s="75">
        <f t="shared" si="133"/>
        <v>-0.6999419224972464</v>
      </c>
      <c r="AK250" s="75">
        <f t="shared" si="134"/>
        <v>-0.60490218391787998</v>
      </c>
      <c r="AL250" s="75">
        <f t="shared" si="135"/>
        <v>-2.4757450133524705</v>
      </c>
      <c r="AM250" s="75">
        <f t="shared" si="136"/>
        <v>-2.891886777028474</v>
      </c>
      <c r="AN250" s="75">
        <f t="shared" si="143"/>
        <v>-0.57587935833691684</v>
      </c>
      <c r="AO250" s="75">
        <f t="shared" si="143"/>
        <v>-0.52494850601462417</v>
      </c>
      <c r="AP250" s="75">
        <f t="shared" si="143"/>
        <v>-0.46582256224730201</v>
      </c>
      <c r="AQ250" s="75">
        <f t="shared" si="143"/>
        <v>-0.39930539739490661</v>
      </c>
      <c r="AR250" s="75">
        <f t="shared" si="143"/>
        <v>-0.32662803204048541</v>
      </c>
      <c r="AS250" s="75">
        <f t="shared" si="143"/>
        <v>-0.24920445077119596</v>
      </c>
      <c r="AT250" s="75">
        <f t="shared" si="143"/>
        <v>-0.16836239558131161</v>
      </c>
      <c r="AU250" s="75">
        <f t="shared" si="137"/>
        <v>-8.511497470585426E-2</v>
      </c>
    </row>
    <row r="251" spans="1:47" s="75" customFormat="1" ht="12.95" customHeight="1" x14ac:dyDescent="0.2">
      <c r="A251" s="81" t="s">
        <v>558</v>
      </c>
      <c r="B251" s="82" t="s">
        <v>2031</v>
      </c>
      <c r="C251" s="83">
        <v>38171.451500000003</v>
      </c>
      <c r="D251" s="83" t="s">
        <v>2110</v>
      </c>
      <c r="E251" s="75">
        <f t="shared" si="121"/>
        <v>-9525.0269375020216</v>
      </c>
      <c r="F251" s="75">
        <f t="shared" si="122"/>
        <v>-9525</v>
      </c>
      <c r="G251" s="75">
        <f t="shared" si="123"/>
        <v>-1.1354749993188307E-2</v>
      </c>
      <c r="I251" s="75">
        <f>G251</f>
        <v>-1.1354749993188307E-2</v>
      </c>
      <c r="O251" s="75">
        <f t="shared" ca="1" si="124"/>
        <v>-1.2827993127174319E-2</v>
      </c>
      <c r="P251" s="75">
        <f t="shared" si="125"/>
        <v>-1.551175005677807E-2</v>
      </c>
      <c r="Q251" s="85">
        <f t="shared" si="138"/>
        <v>23152.951500000003</v>
      </c>
      <c r="S251" s="84">
        <v>0.1</v>
      </c>
      <c r="Z251" s="75">
        <f t="shared" si="126"/>
        <v>-9525</v>
      </c>
      <c r="AA251" s="75">
        <f t="shared" si="127"/>
        <v>-1.6229132877746986E-2</v>
      </c>
      <c r="AB251" s="75">
        <f t="shared" si="128"/>
        <v>-1.063736717221939E-2</v>
      </c>
      <c r="AC251" s="75">
        <f t="shared" si="129"/>
        <v>4.1570000635897629E-3</v>
      </c>
      <c r="AE251" s="75">
        <f t="shared" si="130"/>
        <v>2.3759608505278598E-6</v>
      </c>
      <c r="AF251" s="85">
        <f t="shared" si="139"/>
        <v>23152.951500000003</v>
      </c>
      <c r="AG251" s="84"/>
      <c r="AH251" s="75">
        <f t="shared" si="131"/>
        <v>-7.1738282096891755E-4</v>
      </c>
      <c r="AI251" s="75">
        <f t="shared" si="132"/>
        <v>0.22993176305854979</v>
      </c>
      <c r="AJ251" s="75">
        <f t="shared" si="133"/>
        <v>-0.6999419224972464</v>
      </c>
      <c r="AK251" s="75">
        <f t="shared" si="134"/>
        <v>-0.60490218391787998</v>
      </c>
      <c r="AL251" s="75">
        <f t="shared" si="135"/>
        <v>-2.4757450133524705</v>
      </c>
      <c r="AM251" s="75">
        <f t="shared" si="136"/>
        <v>-2.891886777028474</v>
      </c>
      <c r="AN251" s="75">
        <f t="shared" ref="AN251:AT260" si="144">$AU251+$AB$7*SIN(AO251)</f>
        <v>-0.57587935833691684</v>
      </c>
      <c r="AO251" s="75">
        <f t="shared" si="144"/>
        <v>-0.52494850601462417</v>
      </c>
      <c r="AP251" s="75">
        <f t="shared" si="144"/>
        <v>-0.46582256224730201</v>
      </c>
      <c r="AQ251" s="75">
        <f t="shared" si="144"/>
        <v>-0.39930539739490661</v>
      </c>
      <c r="AR251" s="75">
        <f t="shared" si="144"/>
        <v>-0.32662803204048541</v>
      </c>
      <c r="AS251" s="75">
        <f t="shared" si="144"/>
        <v>-0.24920445077119596</v>
      </c>
      <c r="AT251" s="75">
        <f t="shared" si="144"/>
        <v>-0.16836239558131161</v>
      </c>
      <c r="AU251" s="75">
        <f t="shared" si="137"/>
        <v>-8.511497470585426E-2</v>
      </c>
    </row>
    <row r="252" spans="1:47" s="75" customFormat="1" ht="12.95" customHeight="1" x14ac:dyDescent="0.2">
      <c r="A252" s="81" t="s">
        <v>409</v>
      </c>
      <c r="B252" s="82" t="s">
        <v>2031</v>
      </c>
      <c r="C252" s="83">
        <v>38176.507599999997</v>
      </c>
      <c r="D252" s="83" t="s">
        <v>2110</v>
      </c>
      <c r="E252" s="75">
        <f t="shared" si="121"/>
        <v>-9513.0320715637172</v>
      </c>
      <c r="F252" s="75">
        <f t="shared" si="122"/>
        <v>-9513</v>
      </c>
      <c r="G252" s="75">
        <f t="shared" si="123"/>
        <v>-1.3518870000552852E-2</v>
      </c>
      <c r="I252" s="75">
        <f>G252</f>
        <v>-1.3518870000552852E-2</v>
      </c>
      <c r="O252" s="75">
        <f t="shared" ca="1" si="124"/>
        <v>-1.2819685291975483E-2</v>
      </c>
      <c r="P252" s="75">
        <f t="shared" si="125"/>
        <v>-1.5504465515883916E-2</v>
      </c>
      <c r="Q252" s="85">
        <f t="shared" si="138"/>
        <v>23158.007599999997</v>
      </c>
      <c r="S252" s="84">
        <v>0.1</v>
      </c>
      <c r="Z252" s="75">
        <f t="shared" si="126"/>
        <v>-9513</v>
      </c>
      <c r="AA252" s="75">
        <f t="shared" si="127"/>
        <v>-1.6158328587033189E-2</v>
      </c>
      <c r="AB252" s="75">
        <f t="shared" si="128"/>
        <v>-1.2865006929403578E-2</v>
      </c>
      <c r="AC252" s="75">
        <f t="shared" si="129"/>
        <v>1.985595515331064E-3</v>
      </c>
      <c r="AE252" s="75">
        <f t="shared" si="130"/>
        <v>6.9667416297447807E-7</v>
      </c>
      <c r="AF252" s="85">
        <f t="shared" si="139"/>
        <v>23158.007599999997</v>
      </c>
      <c r="AG252" s="84"/>
      <c r="AH252" s="75">
        <f t="shared" si="131"/>
        <v>-6.5386307114927351E-4</v>
      </c>
      <c r="AI252" s="75">
        <f t="shared" si="132"/>
        <v>0.23481788305559892</v>
      </c>
      <c r="AJ252" s="75">
        <f t="shared" si="133"/>
        <v>-0.70565893411861769</v>
      </c>
      <c r="AK252" s="75">
        <f t="shared" si="134"/>
        <v>-0.61107124753437636</v>
      </c>
      <c r="AL252" s="75">
        <f t="shared" si="135"/>
        <v>-2.4677084994403962</v>
      </c>
      <c r="AM252" s="75">
        <f t="shared" si="136"/>
        <v>-2.8546957725622333</v>
      </c>
      <c r="AN252" s="75">
        <f t="shared" si="144"/>
        <v>-0.56886866098956768</v>
      </c>
      <c r="AO252" s="75">
        <f t="shared" si="144"/>
        <v>-0.51816294872924407</v>
      </c>
      <c r="AP252" s="75">
        <f t="shared" si="144"/>
        <v>-0.45950489606986161</v>
      </c>
      <c r="AQ252" s="75">
        <f t="shared" si="144"/>
        <v>-0.39369443288852191</v>
      </c>
      <c r="AR252" s="75">
        <f t="shared" si="144"/>
        <v>-0.3219291603796014</v>
      </c>
      <c r="AS252" s="75">
        <f t="shared" si="144"/>
        <v>-0.24557130160728174</v>
      </c>
      <c r="AT252" s="75">
        <f t="shared" si="144"/>
        <v>-0.16589377683367734</v>
      </c>
      <c r="AU252" s="75">
        <f t="shared" si="137"/>
        <v>-8.3865513871423783E-2</v>
      </c>
    </row>
    <row r="253" spans="1:47" s="75" customFormat="1" ht="12.95" customHeight="1" x14ac:dyDescent="0.2">
      <c r="A253" s="86" t="s">
        <v>2036</v>
      </c>
      <c r="B253" s="87" t="s">
        <v>2031</v>
      </c>
      <c r="C253" s="88">
        <v>38227.510999999999</v>
      </c>
      <c r="D253" s="88" t="s">
        <v>2035</v>
      </c>
      <c r="E253" s="75">
        <f t="shared" si="121"/>
        <v>-9392.0338821690493</v>
      </c>
      <c r="F253" s="75">
        <f t="shared" si="122"/>
        <v>-9392</v>
      </c>
      <c r="G253" s="75">
        <f t="shared" si="123"/>
        <v>-1.4282080002885778E-2</v>
      </c>
      <c r="J253" s="75">
        <f>G253</f>
        <v>-1.4282080002885778E-2</v>
      </c>
      <c r="O253" s="75">
        <f t="shared" ca="1" si="124"/>
        <v>-1.2735914620387225E-2</v>
      </c>
      <c r="P253" s="75">
        <f t="shared" si="125"/>
        <v>-1.5430877653036017E-2</v>
      </c>
      <c r="Q253" s="85">
        <f t="shared" si="138"/>
        <v>23209.010999999999</v>
      </c>
      <c r="S253" s="84">
        <v>1</v>
      </c>
      <c r="Z253" s="75">
        <f t="shared" si="126"/>
        <v>-9392</v>
      </c>
      <c r="AA253" s="75">
        <f t="shared" si="127"/>
        <v>-1.5416136174204417E-2</v>
      </c>
      <c r="AB253" s="75">
        <f t="shared" si="128"/>
        <v>-1.4296821481717377E-2</v>
      </c>
      <c r="AC253" s="75">
        <f t="shared" si="129"/>
        <v>1.1487976501502392E-3</v>
      </c>
      <c r="AE253" s="75">
        <f t="shared" si="130"/>
        <v>1.2860833997058913E-6</v>
      </c>
      <c r="AF253" s="85">
        <f t="shared" si="139"/>
        <v>23209.010999999999</v>
      </c>
      <c r="AG253" s="84"/>
      <c r="AH253" s="75">
        <f t="shared" si="131"/>
        <v>1.4741478831600133E-5</v>
      </c>
      <c r="AI253" s="75">
        <f t="shared" si="132"/>
        <v>0.29687454250111234</v>
      </c>
      <c r="AJ253" s="75">
        <f t="shared" si="133"/>
        <v>-0.77028945091464163</v>
      </c>
      <c r="AK253" s="75">
        <f t="shared" si="134"/>
        <v>-0.68156168662250527</v>
      </c>
      <c r="AL253" s="75">
        <f t="shared" si="135"/>
        <v>-2.3717662588854886</v>
      </c>
      <c r="AM253" s="75">
        <f t="shared" si="136"/>
        <v>-2.4683985039743117</v>
      </c>
      <c r="AN253" s="75">
        <f t="shared" si="144"/>
        <v>-0.49522281961495329</v>
      </c>
      <c r="AO253" s="75">
        <f t="shared" si="144"/>
        <v>-0.44775593612551118</v>
      </c>
      <c r="AP253" s="75">
        <f t="shared" si="144"/>
        <v>-0.39463428809725026</v>
      </c>
      <c r="AQ253" s="75">
        <f t="shared" si="144"/>
        <v>-0.33653960748226436</v>
      </c>
      <c r="AR253" s="75">
        <f t="shared" si="144"/>
        <v>-0.27432426432635698</v>
      </c>
      <c r="AS253" s="75">
        <f t="shared" si="144"/>
        <v>-0.20887781759350499</v>
      </c>
      <c r="AT253" s="75">
        <f t="shared" si="144"/>
        <v>-0.14099503752233966</v>
      </c>
      <c r="AU253" s="75">
        <f t="shared" si="137"/>
        <v>-7.1266783790916458E-2</v>
      </c>
    </row>
    <row r="254" spans="1:47" s="75" customFormat="1" ht="12.95" customHeight="1" x14ac:dyDescent="0.2">
      <c r="A254" s="86" t="s">
        <v>2041</v>
      </c>
      <c r="B254" s="87" t="s">
        <v>2031</v>
      </c>
      <c r="C254" s="88">
        <v>38531.431799999998</v>
      </c>
      <c r="D254" s="88" t="s">
        <v>2035</v>
      </c>
      <c r="E254" s="75">
        <f t="shared" si="121"/>
        <v>-8671.0257431160007</v>
      </c>
      <c r="F254" s="75">
        <f t="shared" si="122"/>
        <v>-8671</v>
      </c>
      <c r="G254" s="75">
        <f t="shared" si="123"/>
        <v>-1.085128999693552E-2</v>
      </c>
      <c r="J254" s="75">
        <f>G254</f>
        <v>-1.085128999693552E-2</v>
      </c>
      <c r="O254" s="75">
        <f t="shared" ca="1" si="124"/>
        <v>-1.2236752188857189E-2</v>
      </c>
      <c r="P254" s="75">
        <f t="shared" si="125"/>
        <v>-1.4987283220890541E-2</v>
      </c>
      <c r="Q254" s="85">
        <f t="shared" si="138"/>
        <v>23512.931799999998</v>
      </c>
      <c r="S254" s="84">
        <v>1</v>
      </c>
      <c r="Z254" s="75">
        <f t="shared" si="126"/>
        <v>-8671</v>
      </c>
      <c r="AA254" s="75">
        <f t="shared" si="127"/>
        <v>-1.0431863866519044E-2</v>
      </c>
      <c r="AB254" s="75">
        <f t="shared" si="128"/>
        <v>-1.5406709351307019E-2</v>
      </c>
      <c r="AC254" s="75">
        <f t="shared" si="129"/>
        <v>4.1359932239550205E-3</v>
      </c>
      <c r="AE254" s="75">
        <f t="shared" si="130"/>
        <v>1.7591827887613936E-7</v>
      </c>
      <c r="AF254" s="85">
        <f t="shared" si="139"/>
        <v>23512.931799999998</v>
      </c>
      <c r="AG254" s="84"/>
      <c r="AH254" s="75">
        <f t="shared" si="131"/>
        <v>4.5554193543714981E-3</v>
      </c>
      <c r="AI254" s="75">
        <f t="shared" si="132"/>
        <v>1.9425197517708803</v>
      </c>
      <c r="AJ254" s="75">
        <f t="shared" si="133"/>
        <v>0.37480796762754998</v>
      </c>
      <c r="AK254" s="75">
        <f t="shared" si="134"/>
        <v>0.26564686931430659</v>
      </c>
      <c r="AL254" s="75">
        <f t="shared" si="135"/>
        <v>0.2747210992099911</v>
      </c>
      <c r="AM254" s="75">
        <f t="shared" si="136"/>
        <v>0.13823102244802288</v>
      </c>
      <c r="AN254" s="75">
        <f t="shared" si="144"/>
        <v>2.8311757306276907E-2</v>
      </c>
      <c r="AO254" s="75">
        <f t="shared" si="144"/>
        <v>2.5028918769149869E-2</v>
      </c>
      <c r="AP254" s="75">
        <f t="shared" si="144"/>
        <v>2.1675569149420461E-2</v>
      </c>
      <c r="AQ254" s="75">
        <f t="shared" si="144"/>
        <v>1.8250445354253984E-2</v>
      </c>
      <c r="AR254" s="75">
        <f t="shared" si="144"/>
        <v>1.4752231892120275E-2</v>
      </c>
      <c r="AS254" s="75">
        <f t="shared" si="144"/>
        <v>1.1179555122806557E-2</v>
      </c>
      <c r="AT254" s="75">
        <f t="shared" si="144"/>
        <v>7.5309769647594546E-3</v>
      </c>
      <c r="AU254" s="75">
        <f t="shared" si="137"/>
        <v>3.8049880111148265E-3</v>
      </c>
    </row>
    <row r="255" spans="1:47" s="75" customFormat="1" ht="12.95" customHeight="1" x14ac:dyDescent="0.2">
      <c r="A255" s="86" t="s">
        <v>2042</v>
      </c>
      <c r="B255" s="87" t="s">
        <v>2031</v>
      </c>
      <c r="C255" s="88">
        <v>38531.432000000001</v>
      </c>
      <c r="D255" s="88" t="s">
        <v>2035</v>
      </c>
      <c r="E255" s="75">
        <f t="shared" si="121"/>
        <v>-8671.0252686449239</v>
      </c>
      <c r="F255" s="75">
        <f t="shared" si="122"/>
        <v>-8671</v>
      </c>
      <c r="G255" s="75">
        <f t="shared" si="123"/>
        <v>-1.0651289994711988E-2</v>
      </c>
      <c r="J255" s="75">
        <f>G255</f>
        <v>-1.0651289994711988E-2</v>
      </c>
      <c r="O255" s="75">
        <f t="shared" ca="1" si="124"/>
        <v>-1.2236752188857189E-2</v>
      </c>
      <c r="P255" s="75">
        <f t="shared" si="125"/>
        <v>-1.4987283220890541E-2</v>
      </c>
      <c r="Q255" s="85">
        <f t="shared" si="138"/>
        <v>23512.932000000001</v>
      </c>
      <c r="S255" s="84">
        <v>1</v>
      </c>
      <c r="Z255" s="75">
        <f t="shared" si="126"/>
        <v>-8671</v>
      </c>
      <c r="AA255" s="75">
        <f t="shared" si="127"/>
        <v>-1.0431863866519044E-2</v>
      </c>
      <c r="AB255" s="75">
        <f t="shared" si="128"/>
        <v>-1.5206709349083487E-2</v>
      </c>
      <c r="AC255" s="75">
        <f t="shared" si="129"/>
        <v>4.3359932261785531E-3</v>
      </c>
      <c r="AE255" s="75">
        <f t="shared" si="130"/>
        <v>4.8147825733746336E-8</v>
      </c>
      <c r="AF255" s="85">
        <f t="shared" si="139"/>
        <v>23512.932000000001</v>
      </c>
      <c r="AG255" s="84"/>
      <c r="AH255" s="75">
        <f t="shared" si="131"/>
        <v>4.5554193543714981E-3</v>
      </c>
      <c r="AI255" s="75">
        <f t="shared" si="132"/>
        <v>1.9425197517708803</v>
      </c>
      <c r="AJ255" s="75">
        <f t="shared" si="133"/>
        <v>0.37480796762754998</v>
      </c>
      <c r="AK255" s="75">
        <f t="shared" si="134"/>
        <v>0.26564686931430659</v>
      </c>
      <c r="AL255" s="75">
        <f t="shared" si="135"/>
        <v>0.2747210992099911</v>
      </c>
      <c r="AM255" s="75">
        <f t="shared" si="136"/>
        <v>0.13823102244802288</v>
      </c>
      <c r="AN255" s="75">
        <f t="shared" si="144"/>
        <v>2.8311757306276907E-2</v>
      </c>
      <c r="AO255" s="75">
        <f t="shared" si="144"/>
        <v>2.5028918769149869E-2</v>
      </c>
      <c r="AP255" s="75">
        <f t="shared" si="144"/>
        <v>2.1675569149420461E-2</v>
      </c>
      <c r="AQ255" s="75">
        <f t="shared" si="144"/>
        <v>1.8250445354253984E-2</v>
      </c>
      <c r="AR255" s="75">
        <f t="shared" si="144"/>
        <v>1.4752231892120275E-2</v>
      </c>
      <c r="AS255" s="75">
        <f t="shared" si="144"/>
        <v>1.1179555122806557E-2</v>
      </c>
      <c r="AT255" s="75">
        <f t="shared" si="144"/>
        <v>7.5309769647594546E-3</v>
      </c>
      <c r="AU255" s="75">
        <f t="shared" si="137"/>
        <v>3.8049880111148265E-3</v>
      </c>
    </row>
    <row r="256" spans="1:47" s="75" customFormat="1" ht="12.95" customHeight="1" x14ac:dyDescent="0.2">
      <c r="A256" s="81" t="s">
        <v>573</v>
      </c>
      <c r="B256" s="82" t="s">
        <v>2031</v>
      </c>
      <c r="C256" s="83">
        <v>38539.474999999999</v>
      </c>
      <c r="D256" s="83" t="s">
        <v>2110</v>
      </c>
      <c r="E256" s="75">
        <f t="shared" si="121"/>
        <v>-8651.9444144802801</v>
      </c>
      <c r="F256" s="75">
        <f t="shared" si="122"/>
        <v>-8652</v>
      </c>
      <c r="G256" s="75">
        <f t="shared" si="123"/>
        <v>2.3430519999237731E-2</v>
      </c>
      <c r="I256" s="75">
        <f>G256</f>
        <v>2.3430519999237731E-2</v>
      </c>
      <c r="O256" s="75">
        <f t="shared" ca="1" si="124"/>
        <v>-1.2223598116459032E-2</v>
      </c>
      <c r="P256" s="75">
        <f t="shared" si="125"/>
        <v>-1.4975475189567374E-2</v>
      </c>
      <c r="Q256" s="85">
        <f t="shared" si="138"/>
        <v>23520.974999999999</v>
      </c>
      <c r="S256" s="84">
        <v>0.1</v>
      </c>
      <c r="Z256" s="75">
        <f t="shared" si="126"/>
        <v>-8652</v>
      </c>
      <c r="AA256" s="75">
        <f t="shared" si="127"/>
        <v>-1.0304917821293971E-2</v>
      </c>
      <c r="AB256" s="75">
        <f t="shared" si="128"/>
        <v>1.8759962630964327E-2</v>
      </c>
      <c r="AC256" s="75">
        <f t="shared" si="129"/>
        <v>3.8405995188805109E-2</v>
      </c>
      <c r="AE256" s="75">
        <f t="shared" si="130"/>
        <v>1.138079764942961E-4</v>
      </c>
      <c r="AF256" s="85">
        <f t="shared" si="139"/>
        <v>23520.974999999999</v>
      </c>
      <c r="AG256" s="84"/>
      <c r="AH256" s="75">
        <f t="shared" si="131"/>
        <v>4.6705573682734045E-3</v>
      </c>
      <c r="AI256" s="75">
        <f t="shared" si="132"/>
        <v>1.8964726734721877</v>
      </c>
      <c r="AJ256" s="75">
        <f t="shared" si="133"/>
        <v>0.49997636923809835</v>
      </c>
      <c r="AK256" s="75">
        <f t="shared" si="134"/>
        <v>0.39401584660056793</v>
      </c>
      <c r="AL256" s="75">
        <f t="shared" si="135"/>
        <v>0.41410295451571855</v>
      </c>
      <c r="AM256" s="75">
        <f t="shared" si="136"/>
        <v>0.21006189819068594</v>
      </c>
      <c r="AN256" s="75">
        <f t="shared" si="144"/>
        <v>4.3020020752194937E-2</v>
      </c>
      <c r="AO256" s="75">
        <f t="shared" si="144"/>
        <v>3.8035297499897279E-2</v>
      </c>
      <c r="AP256" s="75">
        <f t="shared" si="144"/>
        <v>3.2941686875389106E-2</v>
      </c>
      <c r="AQ256" s="75">
        <f t="shared" si="144"/>
        <v>2.7737692379554646E-2</v>
      </c>
      <c r="AR256" s="75">
        <f t="shared" si="144"/>
        <v>2.2421696695542788E-2</v>
      </c>
      <c r="AS256" s="75">
        <f t="shared" si="144"/>
        <v>1.6991942476909133E-2</v>
      </c>
      <c r="AT256" s="75">
        <f t="shared" si="144"/>
        <v>1.1446511356121711E-2</v>
      </c>
      <c r="AU256" s="75">
        <f t="shared" si="137"/>
        <v>5.783300998963084E-3</v>
      </c>
    </row>
    <row r="257" spans="1:47" s="75" customFormat="1" ht="12.95" customHeight="1" x14ac:dyDescent="0.2">
      <c r="A257" s="81" t="s">
        <v>472</v>
      </c>
      <c r="B257" s="82" t="s">
        <v>2031</v>
      </c>
      <c r="C257" s="83">
        <v>38590.449999999997</v>
      </c>
      <c r="D257" s="83" t="s">
        <v>2110</v>
      </c>
      <c r="E257" s="75">
        <f t="shared" si="121"/>
        <v>-8531.0135999778558</v>
      </c>
      <c r="F257" s="75">
        <f t="shared" si="122"/>
        <v>-8531</v>
      </c>
      <c r="G257" s="75">
        <f t="shared" si="123"/>
        <v>-5.7326899986946955E-3</v>
      </c>
      <c r="I257" s="75">
        <f>G257</f>
        <v>-5.7326899986946955E-3</v>
      </c>
      <c r="O257" s="75">
        <f t="shared" ca="1" si="124"/>
        <v>-1.2139827444870775E-2</v>
      </c>
      <c r="P257" s="75">
        <f t="shared" si="125"/>
        <v>-1.4900134138686336E-2</v>
      </c>
      <c r="Q257" s="85">
        <f t="shared" si="138"/>
        <v>23571.949999999997</v>
      </c>
      <c r="S257" s="84">
        <v>0.1</v>
      </c>
      <c r="Z257" s="75">
        <f t="shared" si="126"/>
        <v>-8531</v>
      </c>
      <c r="AA257" s="75">
        <f t="shared" si="127"/>
        <v>-9.5250664007166929E-3</v>
      </c>
      <c r="AB257" s="75">
        <f t="shared" si="128"/>
        <v>-1.1107757736664338E-2</v>
      </c>
      <c r="AC257" s="75">
        <f t="shared" si="129"/>
        <v>9.1674441399916401E-3</v>
      </c>
      <c r="AE257" s="75">
        <f t="shared" si="130"/>
        <v>1.4382118774613312E-6</v>
      </c>
      <c r="AF257" s="85">
        <f t="shared" si="139"/>
        <v>23571.949999999997</v>
      </c>
      <c r="AG257" s="84"/>
      <c r="AH257" s="75">
        <f t="shared" si="131"/>
        <v>5.3750677379696427E-3</v>
      </c>
      <c r="AI257" s="75">
        <f t="shared" si="132"/>
        <v>1.3778529932863093</v>
      </c>
      <c r="AJ257" s="75">
        <f t="shared" si="133"/>
        <v>0.95918938308584889</v>
      </c>
      <c r="AK257" s="75">
        <f t="shared" si="134"/>
        <v>0.90340403868884189</v>
      </c>
      <c r="AL257" s="75">
        <f t="shared" si="135"/>
        <v>1.174652845579266</v>
      </c>
      <c r="AM257" s="75">
        <f t="shared" si="136"/>
        <v>0.66569040106664723</v>
      </c>
      <c r="AN257" s="75">
        <f t="shared" si="144"/>
        <v>0.13614167750657291</v>
      </c>
      <c r="AO257" s="75">
        <f t="shared" si="144"/>
        <v>0.12054786710683731</v>
      </c>
      <c r="AP257" s="75">
        <f t="shared" si="144"/>
        <v>0.104521932071529</v>
      </c>
      <c r="AQ257" s="75">
        <f t="shared" si="144"/>
        <v>8.8079885795753821E-2</v>
      </c>
      <c r="AR257" s="75">
        <f t="shared" si="144"/>
        <v>7.1235661358764468E-2</v>
      </c>
      <c r="AS257" s="75">
        <f t="shared" si="144"/>
        <v>5.4000352470863343E-2</v>
      </c>
      <c r="AT257" s="75">
        <f t="shared" si="144"/>
        <v>3.6381444660908611E-2</v>
      </c>
      <c r="AU257" s="75">
        <f t="shared" si="137"/>
        <v>1.8382031079470409E-2</v>
      </c>
    </row>
    <row r="258" spans="1:47" s="75" customFormat="1" ht="12.95" customHeight="1" x14ac:dyDescent="0.2">
      <c r="A258" s="86" t="s">
        <v>2040</v>
      </c>
      <c r="B258" s="87" t="s">
        <v>2031</v>
      </c>
      <c r="C258" s="88">
        <v>38590.453999999998</v>
      </c>
      <c r="D258" s="88" t="s">
        <v>2035</v>
      </c>
      <c r="E258" s="75">
        <f t="shared" si="121"/>
        <v>-8531.0041105564123</v>
      </c>
      <c r="F258" s="75">
        <f t="shared" si="122"/>
        <v>-8531</v>
      </c>
      <c r="G258" s="75">
        <f t="shared" si="123"/>
        <v>-1.7326899978797883E-3</v>
      </c>
      <c r="H258" s="77"/>
      <c r="I258" s="77"/>
      <c r="J258" s="18">
        <f>G258</f>
        <v>-1.7326899978797883E-3</v>
      </c>
      <c r="O258" s="75">
        <f t="shared" ca="1" si="124"/>
        <v>-1.2139827444870775E-2</v>
      </c>
      <c r="P258" s="75">
        <f t="shared" si="125"/>
        <v>-1.4900134138686336E-2</v>
      </c>
      <c r="Q258" s="85">
        <f t="shared" si="138"/>
        <v>23571.953999999998</v>
      </c>
      <c r="S258" s="84">
        <v>1</v>
      </c>
      <c r="Z258" s="75">
        <f t="shared" si="126"/>
        <v>-8531</v>
      </c>
      <c r="AA258" s="75">
        <f t="shared" si="127"/>
        <v>-9.5250664007166929E-3</v>
      </c>
      <c r="AB258" s="75">
        <f t="shared" si="128"/>
        <v>-7.107757735849431E-3</v>
      </c>
      <c r="AC258" s="75">
        <f t="shared" si="129"/>
        <v>1.3167444140806547E-2</v>
      </c>
      <c r="AE258" s="75">
        <f t="shared" si="130"/>
        <v>6.0721130003489416E-5</v>
      </c>
      <c r="AF258" s="85">
        <f t="shared" si="139"/>
        <v>23571.953999999998</v>
      </c>
      <c r="AG258" s="84"/>
      <c r="AH258" s="75">
        <f t="shared" si="131"/>
        <v>5.3750677379696427E-3</v>
      </c>
      <c r="AI258" s="75">
        <f t="shared" si="132"/>
        <v>1.3778529932863093</v>
      </c>
      <c r="AJ258" s="75">
        <f t="shared" si="133"/>
        <v>0.95918938308584889</v>
      </c>
      <c r="AK258" s="75">
        <f t="shared" si="134"/>
        <v>0.90340403868884189</v>
      </c>
      <c r="AL258" s="75">
        <f t="shared" si="135"/>
        <v>1.174652845579266</v>
      </c>
      <c r="AM258" s="75">
        <f t="shared" si="136"/>
        <v>0.66569040106664723</v>
      </c>
      <c r="AN258" s="75">
        <f t="shared" si="144"/>
        <v>0.13614167750657291</v>
      </c>
      <c r="AO258" s="75">
        <f t="shared" si="144"/>
        <v>0.12054786710683731</v>
      </c>
      <c r="AP258" s="75">
        <f t="shared" si="144"/>
        <v>0.104521932071529</v>
      </c>
      <c r="AQ258" s="75">
        <f t="shared" si="144"/>
        <v>8.8079885795753821E-2</v>
      </c>
      <c r="AR258" s="75">
        <f t="shared" si="144"/>
        <v>7.1235661358764468E-2</v>
      </c>
      <c r="AS258" s="75">
        <f t="shared" si="144"/>
        <v>5.4000352470863343E-2</v>
      </c>
      <c r="AT258" s="75">
        <f t="shared" si="144"/>
        <v>3.6381444660908611E-2</v>
      </c>
      <c r="AU258" s="75">
        <f t="shared" si="137"/>
        <v>1.8382031079470409E-2</v>
      </c>
    </row>
    <row r="259" spans="1:47" s="75" customFormat="1" ht="12.95" customHeight="1" x14ac:dyDescent="0.2">
      <c r="A259" s="81" t="s">
        <v>472</v>
      </c>
      <c r="B259" s="82" t="s">
        <v>2031</v>
      </c>
      <c r="C259" s="83">
        <v>38590.455000000002</v>
      </c>
      <c r="D259" s="83" t="s">
        <v>2110</v>
      </c>
      <c r="E259" s="75">
        <f t="shared" si="121"/>
        <v>-8531.0017382010428</v>
      </c>
      <c r="F259" s="75">
        <f t="shared" si="122"/>
        <v>-8531</v>
      </c>
      <c r="G259" s="75">
        <f t="shared" si="123"/>
        <v>-7.3268999403808266E-4</v>
      </c>
      <c r="I259" s="75">
        <f>G259</f>
        <v>-7.3268999403808266E-4</v>
      </c>
      <c r="O259" s="75">
        <f t="shared" ca="1" si="124"/>
        <v>-1.2139827444870775E-2</v>
      </c>
      <c r="P259" s="75">
        <f t="shared" si="125"/>
        <v>-1.4900134138686336E-2</v>
      </c>
      <c r="Q259" s="85">
        <f t="shared" si="138"/>
        <v>23571.955000000002</v>
      </c>
      <c r="S259" s="84">
        <v>0.1</v>
      </c>
      <c r="Z259" s="75">
        <f t="shared" si="126"/>
        <v>-8531</v>
      </c>
      <c r="AA259" s="75">
        <f t="shared" si="127"/>
        <v>-9.5250664007166929E-3</v>
      </c>
      <c r="AB259" s="75">
        <f t="shared" si="128"/>
        <v>-6.1077577320077254E-3</v>
      </c>
      <c r="AC259" s="75">
        <f t="shared" si="129"/>
        <v>1.4167444144648253E-2</v>
      </c>
      <c r="AE259" s="75">
        <f t="shared" si="130"/>
        <v>7.7305882876718662E-6</v>
      </c>
      <c r="AF259" s="85">
        <f t="shared" si="139"/>
        <v>23571.955000000002</v>
      </c>
      <c r="AG259" s="84"/>
      <c r="AH259" s="75">
        <f t="shared" si="131"/>
        <v>5.3750677379696427E-3</v>
      </c>
      <c r="AI259" s="75">
        <f t="shared" si="132"/>
        <v>1.3778529932863093</v>
      </c>
      <c r="AJ259" s="75">
        <f t="shared" si="133"/>
        <v>0.95918938308584889</v>
      </c>
      <c r="AK259" s="75">
        <f t="shared" si="134"/>
        <v>0.90340403868884189</v>
      </c>
      <c r="AL259" s="75">
        <f t="shared" si="135"/>
        <v>1.174652845579266</v>
      </c>
      <c r="AM259" s="75">
        <f t="shared" si="136"/>
        <v>0.66569040106664723</v>
      </c>
      <c r="AN259" s="75">
        <f t="shared" si="144"/>
        <v>0.13614167750657291</v>
      </c>
      <c r="AO259" s="75">
        <f t="shared" si="144"/>
        <v>0.12054786710683731</v>
      </c>
      <c r="AP259" s="75">
        <f t="shared" si="144"/>
        <v>0.104521932071529</v>
      </c>
      <c r="AQ259" s="75">
        <f t="shared" si="144"/>
        <v>8.8079885795753821E-2</v>
      </c>
      <c r="AR259" s="75">
        <f t="shared" si="144"/>
        <v>7.1235661358764468E-2</v>
      </c>
      <c r="AS259" s="75">
        <f t="shared" si="144"/>
        <v>5.4000352470863343E-2</v>
      </c>
      <c r="AT259" s="75">
        <f t="shared" si="144"/>
        <v>3.6381444660908611E-2</v>
      </c>
      <c r="AU259" s="75">
        <f t="shared" si="137"/>
        <v>1.8382031079470409E-2</v>
      </c>
    </row>
    <row r="260" spans="1:47" s="75" customFormat="1" ht="12.95" customHeight="1" x14ac:dyDescent="0.2">
      <c r="A260" s="81" t="s">
        <v>472</v>
      </c>
      <c r="B260" s="82" t="s">
        <v>2031</v>
      </c>
      <c r="C260" s="83">
        <v>38590.457000000002</v>
      </c>
      <c r="D260" s="83" t="s">
        <v>2110</v>
      </c>
      <c r="E260" s="75">
        <f t="shared" si="121"/>
        <v>-8530.9969934903202</v>
      </c>
      <c r="F260" s="75">
        <f t="shared" si="122"/>
        <v>-8531</v>
      </c>
      <c r="G260" s="75">
        <f t="shared" si="123"/>
        <v>1.267310006369371E-3</v>
      </c>
      <c r="I260" s="75">
        <f>G260</f>
        <v>1.267310006369371E-3</v>
      </c>
      <c r="O260" s="75">
        <f t="shared" ca="1" si="124"/>
        <v>-1.2139827444870775E-2</v>
      </c>
      <c r="P260" s="75">
        <f t="shared" si="125"/>
        <v>-1.4900134138686336E-2</v>
      </c>
      <c r="Q260" s="85">
        <f t="shared" si="138"/>
        <v>23571.957000000002</v>
      </c>
      <c r="S260" s="84">
        <v>0.1</v>
      </c>
      <c r="Z260" s="75">
        <f t="shared" si="126"/>
        <v>-8531</v>
      </c>
      <c r="AA260" s="75">
        <f t="shared" si="127"/>
        <v>-9.5250664007166929E-3</v>
      </c>
      <c r="AB260" s="75">
        <f t="shared" si="128"/>
        <v>-4.1077577316002718E-3</v>
      </c>
      <c r="AC260" s="75">
        <f t="shared" si="129"/>
        <v>1.6167444145055707E-2</v>
      </c>
      <c r="AE260" s="75">
        <f t="shared" si="130"/>
        <v>1.1647538851222789E-5</v>
      </c>
      <c r="AF260" s="85">
        <f t="shared" si="139"/>
        <v>23571.957000000002</v>
      </c>
      <c r="AG260" s="84"/>
      <c r="AH260" s="75">
        <f t="shared" si="131"/>
        <v>5.3750677379696427E-3</v>
      </c>
      <c r="AI260" s="75">
        <f t="shared" si="132"/>
        <v>1.3778529932863093</v>
      </c>
      <c r="AJ260" s="75">
        <f t="shared" si="133"/>
        <v>0.95918938308584889</v>
      </c>
      <c r="AK260" s="75">
        <f t="shared" si="134"/>
        <v>0.90340403868884189</v>
      </c>
      <c r="AL260" s="75">
        <f t="shared" si="135"/>
        <v>1.174652845579266</v>
      </c>
      <c r="AM260" s="75">
        <f t="shared" si="136"/>
        <v>0.66569040106664723</v>
      </c>
      <c r="AN260" s="75">
        <f t="shared" si="144"/>
        <v>0.13614167750657291</v>
      </c>
      <c r="AO260" s="75">
        <f t="shared" si="144"/>
        <v>0.12054786710683731</v>
      </c>
      <c r="AP260" s="75">
        <f t="shared" si="144"/>
        <v>0.104521932071529</v>
      </c>
      <c r="AQ260" s="75">
        <f t="shared" si="144"/>
        <v>8.8079885795753821E-2</v>
      </c>
      <c r="AR260" s="75">
        <f t="shared" si="144"/>
        <v>7.1235661358764468E-2</v>
      </c>
      <c r="AS260" s="75">
        <f t="shared" si="144"/>
        <v>5.4000352470863343E-2</v>
      </c>
      <c r="AT260" s="75">
        <f t="shared" si="144"/>
        <v>3.6381444660908611E-2</v>
      </c>
      <c r="AU260" s="75">
        <f t="shared" si="137"/>
        <v>1.8382031079470409E-2</v>
      </c>
    </row>
    <row r="261" spans="1:47" s="75" customFormat="1" ht="12.95" customHeight="1" x14ac:dyDescent="0.2">
      <c r="A261" s="81" t="s">
        <v>472</v>
      </c>
      <c r="B261" s="82" t="s">
        <v>2031</v>
      </c>
      <c r="C261" s="83">
        <v>38590.459000000003</v>
      </c>
      <c r="D261" s="83" t="s">
        <v>2110</v>
      </c>
      <c r="E261" s="75">
        <f t="shared" si="121"/>
        <v>-8530.9922487795993</v>
      </c>
      <c r="F261" s="75">
        <f t="shared" si="122"/>
        <v>-8531</v>
      </c>
      <c r="G261" s="75">
        <f t="shared" si="123"/>
        <v>3.2673100067768246E-3</v>
      </c>
      <c r="I261" s="75">
        <f>G261</f>
        <v>3.2673100067768246E-3</v>
      </c>
      <c r="O261" s="75">
        <f t="shared" ca="1" si="124"/>
        <v>-1.2139827444870775E-2</v>
      </c>
      <c r="P261" s="75">
        <f t="shared" si="125"/>
        <v>-1.4900134138686336E-2</v>
      </c>
      <c r="Q261" s="85">
        <f t="shared" si="138"/>
        <v>23571.959000000003</v>
      </c>
      <c r="S261" s="84">
        <v>0.1</v>
      </c>
      <c r="Z261" s="75">
        <f t="shared" si="126"/>
        <v>-8531</v>
      </c>
      <c r="AA261" s="75">
        <f t="shared" si="127"/>
        <v>-9.5250664007166929E-3</v>
      </c>
      <c r="AB261" s="75">
        <f t="shared" si="128"/>
        <v>-2.1077577311928181E-3</v>
      </c>
      <c r="AC261" s="75">
        <f t="shared" si="129"/>
        <v>1.816744414546316E-2</v>
      </c>
      <c r="AE261" s="75">
        <f t="shared" si="130"/>
        <v>1.6364489415099675E-5</v>
      </c>
      <c r="AF261" s="85">
        <f t="shared" si="139"/>
        <v>23571.959000000003</v>
      </c>
      <c r="AG261" s="84"/>
      <c r="AH261" s="75">
        <f t="shared" si="131"/>
        <v>5.3750677379696427E-3</v>
      </c>
      <c r="AI261" s="75">
        <f t="shared" si="132"/>
        <v>1.3778529932863093</v>
      </c>
      <c r="AJ261" s="75">
        <f t="shared" si="133"/>
        <v>0.95918938308584889</v>
      </c>
      <c r="AK261" s="75">
        <f t="shared" si="134"/>
        <v>0.90340403868884189</v>
      </c>
      <c r="AL261" s="75">
        <f t="shared" si="135"/>
        <v>1.174652845579266</v>
      </c>
      <c r="AM261" s="75">
        <f t="shared" si="136"/>
        <v>0.66569040106664723</v>
      </c>
      <c r="AN261" s="75">
        <f t="shared" ref="AN261:AT270" si="145">$AU261+$AB$7*SIN(AO261)</f>
        <v>0.13614167750657291</v>
      </c>
      <c r="AO261" s="75">
        <f t="shared" si="145"/>
        <v>0.12054786710683731</v>
      </c>
      <c r="AP261" s="75">
        <f t="shared" si="145"/>
        <v>0.104521932071529</v>
      </c>
      <c r="AQ261" s="75">
        <f t="shared" si="145"/>
        <v>8.8079885795753821E-2</v>
      </c>
      <c r="AR261" s="75">
        <f t="shared" si="145"/>
        <v>7.1235661358764468E-2</v>
      </c>
      <c r="AS261" s="75">
        <f t="shared" si="145"/>
        <v>5.4000352470863343E-2</v>
      </c>
      <c r="AT261" s="75">
        <f t="shared" si="145"/>
        <v>3.6381444660908611E-2</v>
      </c>
      <c r="AU261" s="75">
        <f t="shared" si="137"/>
        <v>1.8382031079470409E-2</v>
      </c>
    </row>
    <row r="262" spans="1:47" s="75" customFormat="1" ht="12.95" customHeight="1" x14ac:dyDescent="0.2">
      <c r="A262" s="81" t="s">
        <v>472</v>
      </c>
      <c r="B262" s="82" t="s">
        <v>2031</v>
      </c>
      <c r="C262" s="83">
        <v>38595.5</v>
      </c>
      <c r="D262" s="83" t="s">
        <v>2110</v>
      </c>
      <c r="E262" s="75">
        <f t="shared" si="121"/>
        <v>-8519.0332054072314</v>
      </c>
      <c r="F262" s="75">
        <f t="shared" si="122"/>
        <v>-8519</v>
      </c>
      <c r="G262" s="75">
        <f t="shared" si="123"/>
        <v>-1.3996809997479431E-2</v>
      </c>
      <c r="I262" s="75">
        <f>G262</f>
        <v>-1.3996809997479431E-2</v>
      </c>
      <c r="O262" s="75">
        <f t="shared" ca="1" si="124"/>
        <v>-1.2131519609671938E-2</v>
      </c>
      <c r="P262" s="75">
        <f t="shared" si="125"/>
        <v>-1.4892648869954481E-2</v>
      </c>
      <c r="Q262" s="85">
        <f t="shared" si="138"/>
        <v>23577</v>
      </c>
      <c r="S262" s="84">
        <v>0.1</v>
      </c>
      <c r="Z262" s="75">
        <f t="shared" si="126"/>
        <v>-8519</v>
      </c>
      <c r="AA262" s="75">
        <f t="shared" si="127"/>
        <v>-9.4507364374589679E-3</v>
      </c>
      <c r="AB262" s="75">
        <f t="shared" si="128"/>
        <v>-1.9438722429974943E-2</v>
      </c>
      <c r="AC262" s="75">
        <f t="shared" si="129"/>
        <v>8.9583887247505004E-4</v>
      </c>
      <c r="AE262" s="75">
        <f t="shared" si="130"/>
        <v>2.066678481311713E-6</v>
      </c>
      <c r="AF262" s="85">
        <f t="shared" si="139"/>
        <v>23577</v>
      </c>
      <c r="AG262" s="84"/>
      <c r="AH262" s="75">
        <f t="shared" si="131"/>
        <v>5.4419124324955135E-3</v>
      </c>
      <c r="AI262" s="75">
        <f t="shared" si="132"/>
        <v>1.3221053248986099</v>
      </c>
      <c r="AJ262" s="75">
        <f t="shared" si="133"/>
        <v>0.97463638276011866</v>
      </c>
      <c r="AK262" s="75">
        <f t="shared" si="134"/>
        <v>0.92474856113794257</v>
      </c>
      <c r="AL262" s="75">
        <f t="shared" si="135"/>
        <v>1.2356219336254572</v>
      </c>
      <c r="AM262" s="75">
        <f t="shared" si="136"/>
        <v>0.71060944871227538</v>
      </c>
      <c r="AN262" s="75">
        <f t="shared" si="145"/>
        <v>0.14529688824095066</v>
      </c>
      <c r="AO262" s="75">
        <f t="shared" si="145"/>
        <v>0.1286843334426464</v>
      </c>
      <c r="AP262" s="75">
        <f t="shared" si="145"/>
        <v>0.11159621694254082</v>
      </c>
      <c r="AQ262" s="75">
        <f t="shared" si="145"/>
        <v>9.4052953732321407E-2</v>
      </c>
      <c r="AR262" s="75">
        <f t="shared" si="145"/>
        <v>7.6072526137669738E-2</v>
      </c>
      <c r="AS262" s="75">
        <f t="shared" si="145"/>
        <v>5.7669528301315609E-2</v>
      </c>
      <c r="AT262" s="75">
        <f t="shared" si="145"/>
        <v>3.8854206934348219E-2</v>
      </c>
      <c r="AU262" s="75">
        <f t="shared" si="137"/>
        <v>1.9631491913900886E-2</v>
      </c>
    </row>
    <row r="263" spans="1:47" s="75" customFormat="1" ht="12.95" customHeight="1" x14ac:dyDescent="0.2">
      <c r="A263" s="81" t="s">
        <v>472</v>
      </c>
      <c r="B263" s="82" t="s">
        <v>2031</v>
      </c>
      <c r="C263" s="83">
        <v>38595.502</v>
      </c>
      <c r="D263" s="83" t="s">
        <v>2110</v>
      </c>
      <c r="E263" s="75">
        <f t="shared" si="121"/>
        <v>-8519.0284606965088</v>
      </c>
      <c r="F263" s="75">
        <f t="shared" si="122"/>
        <v>-8519</v>
      </c>
      <c r="G263" s="75">
        <f t="shared" si="123"/>
        <v>-1.1996809997071978E-2</v>
      </c>
      <c r="I263" s="75">
        <f>G263</f>
        <v>-1.1996809997071978E-2</v>
      </c>
      <c r="O263" s="75">
        <f t="shared" ca="1" si="124"/>
        <v>-1.2131519609671938E-2</v>
      </c>
      <c r="P263" s="75">
        <f t="shared" si="125"/>
        <v>-1.4892648869954481E-2</v>
      </c>
      <c r="Q263" s="85">
        <f t="shared" si="138"/>
        <v>23577.002</v>
      </c>
      <c r="S263" s="84">
        <v>0.1</v>
      </c>
      <c r="Z263" s="75">
        <f t="shared" si="126"/>
        <v>-8519</v>
      </c>
      <c r="AA263" s="75">
        <f t="shared" si="127"/>
        <v>-9.4507364374589679E-3</v>
      </c>
      <c r="AB263" s="75">
        <f t="shared" si="128"/>
        <v>-1.7438722429567489E-2</v>
      </c>
      <c r="AC263" s="75">
        <f t="shared" si="129"/>
        <v>2.8958388728825037E-3</v>
      </c>
      <c r="AE263" s="75">
        <f t="shared" si="130"/>
        <v>6.482490570960463E-7</v>
      </c>
      <c r="AF263" s="85">
        <f t="shared" si="139"/>
        <v>23577.002</v>
      </c>
      <c r="AG263" s="84"/>
      <c r="AH263" s="75">
        <f t="shared" si="131"/>
        <v>5.4419124324955135E-3</v>
      </c>
      <c r="AI263" s="75">
        <f t="shared" si="132"/>
        <v>1.3221053248986099</v>
      </c>
      <c r="AJ263" s="75">
        <f t="shared" si="133"/>
        <v>0.97463638276011866</v>
      </c>
      <c r="AK263" s="75">
        <f t="shared" si="134"/>
        <v>0.92474856113794257</v>
      </c>
      <c r="AL263" s="75">
        <f t="shared" si="135"/>
        <v>1.2356219336254572</v>
      </c>
      <c r="AM263" s="75">
        <f t="shared" si="136"/>
        <v>0.71060944871227538</v>
      </c>
      <c r="AN263" s="75">
        <f t="shared" si="145"/>
        <v>0.14529688824095066</v>
      </c>
      <c r="AO263" s="75">
        <f t="shared" si="145"/>
        <v>0.1286843334426464</v>
      </c>
      <c r="AP263" s="75">
        <f t="shared" si="145"/>
        <v>0.11159621694254082</v>
      </c>
      <c r="AQ263" s="75">
        <f t="shared" si="145"/>
        <v>9.4052953732321407E-2</v>
      </c>
      <c r="AR263" s="75">
        <f t="shared" si="145"/>
        <v>7.6072526137669738E-2</v>
      </c>
      <c r="AS263" s="75">
        <f t="shared" si="145"/>
        <v>5.7669528301315609E-2</v>
      </c>
      <c r="AT263" s="75">
        <f t="shared" si="145"/>
        <v>3.8854206934348219E-2</v>
      </c>
      <c r="AU263" s="75">
        <f t="shared" si="137"/>
        <v>1.9631491913900886E-2</v>
      </c>
    </row>
    <row r="264" spans="1:47" s="75" customFormat="1" ht="12.95" customHeight="1" x14ac:dyDescent="0.2">
      <c r="A264" s="86" t="s">
        <v>2040</v>
      </c>
      <c r="B264" s="87" t="s">
        <v>2031</v>
      </c>
      <c r="C264" s="88">
        <v>38595.502999999997</v>
      </c>
      <c r="D264" s="88" t="s">
        <v>2035</v>
      </c>
      <c r="E264" s="75">
        <f t="shared" si="121"/>
        <v>-8519.0260883411574</v>
      </c>
      <c r="F264" s="75">
        <f t="shared" si="122"/>
        <v>-8519</v>
      </c>
      <c r="G264" s="75">
        <f t="shared" si="123"/>
        <v>-1.099681000050623E-2</v>
      </c>
      <c r="H264" s="77"/>
      <c r="I264" s="77"/>
      <c r="J264" s="18">
        <f>G264</f>
        <v>-1.099681000050623E-2</v>
      </c>
      <c r="O264" s="75">
        <f t="shared" ca="1" si="124"/>
        <v>-1.2131519609671938E-2</v>
      </c>
      <c r="P264" s="75">
        <f t="shared" si="125"/>
        <v>-1.4892648869954481E-2</v>
      </c>
      <c r="Q264" s="85">
        <f t="shared" si="138"/>
        <v>23577.002999999997</v>
      </c>
      <c r="S264" s="84">
        <v>1</v>
      </c>
      <c r="Z264" s="75">
        <f t="shared" si="126"/>
        <v>-8519</v>
      </c>
      <c r="AA264" s="75">
        <f t="shared" si="127"/>
        <v>-9.4507364374589679E-3</v>
      </c>
      <c r="AB264" s="75">
        <f t="shared" si="128"/>
        <v>-1.6438722433001741E-2</v>
      </c>
      <c r="AC264" s="75">
        <f t="shared" si="129"/>
        <v>3.8958388694482517E-3</v>
      </c>
      <c r="AE264" s="75">
        <f t="shared" si="130"/>
        <v>2.3903434623536554E-6</v>
      </c>
      <c r="AF264" s="85">
        <f t="shared" si="139"/>
        <v>23577.002999999997</v>
      </c>
      <c r="AG264" s="84"/>
      <c r="AH264" s="75">
        <f t="shared" si="131"/>
        <v>5.4419124324955135E-3</v>
      </c>
      <c r="AI264" s="75">
        <f t="shared" si="132"/>
        <v>1.3221053248986099</v>
      </c>
      <c r="AJ264" s="75">
        <f t="shared" si="133"/>
        <v>0.97463638276011866</v>
      </c>
      <c r="AK264" s="75">
        <f t="shared" si="134"/>
        <v>0.92474856113794257</v>
      </c>
      <c r="AL264" s="75">
        <f t="shared" si="135"/>
        <v>1.2356219336254572</v>
      </c>
      <c r="AM264" s="75">
        <f t="shared" si="136"/>
        <v>0.71060944871227538</v>
      </c>
      <c r="AN264" s="75">
        <f t="shared" si="145"/>
        <v>0.14529688824095066</v>
      </c>
      <c r="AO264" s="75">
        <f t="shared" si="145"/>
        <v>0.1286843334426464</v>
      </c>
      <c r="AP264" s="75">
        <f t="shared" si="145"/>
        <v>0.11159621694254082</v>
      </c>
      <c r="AQ264" s="75">
        <f t="shared" si="145"/>
        <v>9.4052953732321407E-2</v>
      </c>
      <c r="AR264" s="75">
        <f t="shared" si="145"/>
        <v>7.6072526137669738E-2</v>
      </c>
      <c r="AS264" s="75">
        <f t="shared" si="145"/>
        <v>5.7669528301315609E-2</v>
      </c>
      <c r="AT264" s="75">
        <f t="shared" si="145"/>
        <v>3.8854206934348219E-2</v>
      </c>
      <c r="AU264" s="75">
        <f t="shared" si="137"/>
        <v>1.9631491913900886E-2</v>
      </c>
    </row>
    <row r="265" spans="1:47" s="75" customFormat="1" ht="12.95" customHeight="1" x14ac:dyDescent="0.2">
      <c r="A265" s="81" t="s">
        <v>472</v>
      </c>
      <c r="B265" s="82" t="s">
        <v>2031</v>
      </c>
      <c r="C265" s="83">
        <v>38595.504000000001</v>
      </c>
      <c r="D265" s="83" t="s">
        <v>2110</v>
      </c>
      <c r="E265" s="75">
        <f t="shared" si="121"/>
        <v>-8519.0237159857879</v>
      </c>
      <c r="F265" s="75">
        <f t="shared" si="122"/>
        <v>-8519</v>
      </c>
      <c r="G265" s="75">
        <f t="shared" si="123"/>
        <v>-9.9968099966645241E-3</v>
      </c>
      <c r="I265" s="75">
        <f>G265</f>
        <v>-9.9968099966645241E-3</v>
      </c>
      <c r="O265" s="75">
        <f t="shared" ca="1" si="124"/>
        <v>-1.2131519609671938E-2</v>
      </c>
      <c r="P265" s="75">
        <f t="shared" si="125"/>
        <v>-1.4892648869954481E-2</v>
      </c>
      <c r="Q265" s="85">
        <f t="shared" si="138"/>
        <v>23577.004000000001</v>
      </c>
      <c r="S265" s="84">
        <v>0.1</v>
      </c>
      <c r="Z265" s="75">
        <f t="shared" si="126"/>
        <v>-8519</v>
      </c>
      <c r="AA265" s="75">
        <f t="shared" si="127"/>
        <v>-9.4507364374589679E-3</v>
      </c>
      <c r="AB265" s="75">
        <f t="shared" si="128"/>
        <v>-1.5438722429160038E-2</v>
      </c>
      <c r="AC265" s="75">
        <f t="shared" si="129"/>
        <v>4.8958388732899573E-3</v>
      </c>
      <c r="AE265" s="75">
        <f t="shared" si="130"/>
        <v>2.9819633206342411E-8</v>
      </c>
      <c r="AF265" s="85">
        <f t="shared" si="139"/>
        <v>23577.004000000001</v>
      </c>
      <c r="AG265" s="84"/>
      <c r="AH265" s="75">
        <f t="shared" si="131"/>
        <v>5.4419124324955135E-3</v>
      </c>
      <c r="AI265" s="75">
        <f t="shared" si="132"/>
        <v>1.3221053248986099</v>
      </c>
      <c r="AJ265" s="75">
        <f t="shared" si="133"/>
        <v>0.97463638276011866</v>
      </c>
      <c r="AK265" s="75">
        <f t="shared" si="134"/>
        <v>0.92474856113794257</v>
      </c>
      <c r="AL265" s="75">
        <f t="shared" si="135"/>
        <v>1.2356219336254572</v>
      </c>
      <c r="AM265" s="75">
        <f t="shared" si="136"/>
        <v>0.71060944871227538</v>
      </c>
      <c r="AN265" s="75">
        <f t="shared" si="145"/>
        <v>0.14529688824095066</v>
      </c>
      <c r="AO265" s="75">
        <f t="shared" si="145"/>
        <v>0.1286843334426464</v>
      </c>
      <c r="AP265" s="75">
        <f t="shared" si="145"/>
        <v>0.11159621694254082</v>
      </c>
      <c r="AQ265" s="75">
        <f t="shared" si="145"/>
        <v>9.4052953732321407E-2</v>
      </c>
      <c r="AR265" s="75">
        <f t="shared" si="145"/>
        <v>7.6072526137669738E-2</v>
      </c>
      <c r="AS265" s="75">
        <f t="shared" si="145"/>
        <v>5.7669528301315609E-2</v>
      </c>
      <c r="AT265" s="75">
        <f t="shared" si="145"/>
        <v>3.8854206934348219E-2</v>
      </c>
      <c r="AU265" s="75">
        <f t="shared" si="137"/>
        <v>1.9631491913900886E-2</v>
      </c>
    </row>
    <row r="266" spans="1:47" s="75" customFormat="1" ht="12.95" customHeight="1" x14ac:dyDescent="0.2">
      <c r="A266" s="81" t="s">
        <v>472</v>
      </c>
      <c r="B266" s="82" t="s">
        <v>2031</v>
      </c>
      <c r="C266" s="83">
        <v>38595.504999999997</v>
      </c>
      <c r="D266" s="83" t="s">
        <v>2110</v>
      </c>
      <c r="E266" s="75">
        <f t="shared" si="121"/>
        <v>-8519.0213436304348</v>
      </c>
      <c r="F266" s="75">
        <f t="shared" si="122"/>
        <v>-8519</v>
      </c>
      <c r="G266" s="75">
        <f t="shared" si="123"/>
        <v>-8.9968100000987761E-3</v>
      </c>
      <c r="I266" s="75">
        <f>G266</f>
        <v>-8.9968100000987761E-3</v>
      </c>
      <c r="O266" s="75">
        <f t="shared" ca="1" si="124"/>
        <v>-1.2131519609671938E-2</v>
      </c>
      <c r="P266" s="75">
        <f t="shared" si="125"/>
        <v>-1.4892648869954481E-2</v>
      </c>
      <c r="Q266" s="85">
        <f t="shared" si="138"/>
        <v>23577.004999999997</v>
      </c>
      <c r="S266" s="84">
        <v>0.1</v>
      </c>
      <c r="Z266" s="75">
        <f t="shared" si="126"/>
        <v>-8519</v>
      </c>
      <c r="AA266" s="75">
        <f t="shared" si="127"/>
        <v>-9.4507364374589679E-3</v>
      </c>
      <c r="AB266" s="75">
        <f t="shared" si="128"/>
        <v>-1.443872243259429E-2</v>
      </c>
      <c r="AC266" s="75">
        <f t="shared" si="129"/>
        <v>5.8958388698557053E-3</v>
      </c>
      <c r="AE266" s="75">
        <f t="shared" si="130"/>
        <v>2.0604921053451613E-8</v>
      </c>
      <c r="AF266" s="85">
        <f t="shared" si="139"/>
        <v>23577.004999999997</v>
      </c>
      <c r="AG266" s="84"/>
      <c r="AH266" s="75">
        <f t="shared" si="131"/>
        <v>5.4419124324955135E-3</v>
      </c>
      <c r="AI266" s="75">
        <f t="shared" si="132"/>
        <v>1.3221053248986099</v>
      </c>
      <c r="AJ266" s="75">
        <f t="shared" si="133"/>
        <v>0.97463638276011866</v>
      </c>
      <c r="AK266" s="75">
        <f t="shared" si="134"/>
        <v>0.92474856113794257</v>
      </c>
      <c r="AL266" s="75">
        <f t="shared" si="135"/>
        <v>1.2356219336254572</v>
      </c>
      <c r="AM266" s="75">
        <f t="shared" si="136"/>
        <v>0.71060944871227538</v>
      </c>
      <c r="AN266" s="75">
        <f t="shared" si="145"/>
        <v>0.14529688824095066</v>
      </c>
      <c r="AO266" s="75">
        <f t="shared" si="145"/>
        <v>0.1286843334426464</v>
      </c>
      <c r="AP266" s="75">
        <f t="shared" si="145"/>
        <v>0.11159621694254082</v>
      </c>
      <c r="AQ266" s="75">
        <f t="shared" si="145"/>
        <v>9.4052953732321407E-2</v>
      </c>
      <c r="AR266" s="75">
        <f t="shared" si="145"/>
        <v>7.6072526137669738E-2</v>
      </c>
      <c r="AS266" s="75">
        <f t="shared" si="145"/>
        <v>5.7669528301315609E-2</v>
      </c>
      <c r="AT266" s="75">
        <f t="shared" si="145"/>
        <v>3.8854206934348219E-2</v>
      </c>
      <c r="AU266" s="75">
        <f t="shared" si="137"/>
        <v>1.9631491913900886E-2</v>
      </c>
    </row>
    <row r="267" spans="1:47" s="75" customFormat="1" ht="12.95" customHeight="1" x14ac:dyDescent="0.2">
      <c r="A267" s="81" t="s">
        <v>472</v>
      </c>
      <c r="B267" s="82" t="s">
        <v>2031</v>
      </c>
      <c r="C267" s="83">
        <v>38614.476999999999</v>
      </c>
      <c r="D267" s="83" t="s">
        <v>2110</v>
      </c>
      <c r="E267" s="75">
        <f t="shared" si="121"/>
        <v>-8474.0130177306764</v>
      </c>
      <c r="F267" s="75">
        <f t="shared" si="122"/>
        <v>-8474</v>
      </c>
      <c r="G267" s="75">
        <f t="shared" si="123"/>
        <v>-5.4872600012458861E-3</v>
      </c>
      <c r="I267" s="75">
        <f>G267</f>
        <v>-5.4872600012458861E-3</v>
      </c>
      <c r="O267" s="75">
        <f t="shared" ca="1" si="124"/>
        <v>-1.2100365227676305E-2</v>
      </c>
      <c r="P267" s="75">
        <f t="shared" si="125"/>
        <v>-1.4864557529928685E-2</v>
      </c>
      <c r="Q267" s="85">
        <f t="shared" si="138"/>
        <v>23595.976999999999</v>
      </c>
      <c r="S267" s="84">
        <v>0.1</v>
      </c>
      <c r="Z267" s="75">
        <f t="shared" si="126"/>
        <v>-8474</v>
      </c>
      <c r="AA267" s="75">
        <f t="shared" si="127"/>
        <v>-9.1773644837958683E-3</v>
      </c>
      <c r="AB267" s="75">
        <f t="shared" si="128"/>
        <v>-1.1174453047378703E-2</v>
      </c>
      <c r="AC267" s="75">
        <f t="shared" si="129"/>
        <v>9.3772975286827986E-3</v>
      </c>
      <c r="AE267" s="75">
        <f t="shared" si="130"/>
        <v>1.3616871092135473E-6</v>
      </c>
      <c r="AF267" s="85">
        <f t="shared" si="139"/>
        <v>23595.976999999999</v>
      </c>
      <c r="AG267" s="84"/>
      <c r="AH267" s="75">
        <f t="shared" si="131"/>
        <v>5.6871930461328164E-3</v>
      </c>
      <c r="AI267" s="75">
        <f t="shared" si="132"/>
        <v>1.126200636287481</v>
      </c>
      <c r="AJ267" s="75">
        <f t="shared" si="133"/>
        <v>0.99980463996283897</v>
      </c>
      <c r="AK267" s="75">
        <f t="shared" si="134"/>
        <v>0.9710742201579492</v>
      </c>
      <c r="AL267" s="75">
        <f t="shared" si="135"/>
        <v>1.4415608296948097</v>
      </c>
      <c r="AM267" s="75">
        <f t="shared" si="136"/>
        <v>0.87844959337925987</v>
      </c>
      <c r="AN267" s="75">
        <f t="shared" si="145"/>
        <v>0.17944838324477091</v>
      </c>
      <c r="AO267" s="75">
        <f t="shared" si="145"/>
        <v>0.15909039483191878</v>
      </c>
      <c r="AP267" s="75">
        <f t="shared" si="145"/>
        <v>0.13806883179426693</v>
      </c>
      <c r="AQ267" s="75">
        <f t="shared" si="145"/>
        <v>0.1164262172133447</v>
      </c>
      <c r="AR267" s="75">
        <f t="shared" si="145"/>
        <v>9.4201195922513317E-2</v>
      </c>
      <c r="AS267" s="75">
        <f t="shared" si="145"/>
        <v>7.1426468756177752E-2</v>
      </c>
      <c r="AT267" s="75">
        <f t="shared" si="145"/>
        <v>4.8126782596059667E-2</v>
      </c>
      <c r="AU267" s="75">
        <f t="shared" si="137"/>
        <v>2.4316970043015182E-2</v>
      </c>
    </row>
    <row r="268" spans="1:47" s="75" customFormat="1" ht="12.95" customHeight="1" x14ac:dyDescent="0.2">
      <c r="A268" s="81" t="s">
        <v>472</v>
      </c>
      <c r="B268" s="82" t="s">
        <v>2031</v>
      </c>
      <c r="C268" s="83">
        <v>38614.478000000003</v>
      </c>
      <c r="D268" s="83" t="s">
        <v>2110</v>
      </c>
      <c r="E268" s="75">
        <f t="shared" si="121"/>
        <v>-8474.0106453753069</v>
      </c>
      <c r="F268" s="75">
        <f t="shared" si="122"/>
        <v>-8474</v>
      </c>
      <c r="G268" s="75">
        <f t="shared" si="123"/>
        <v>-4.4872599974041805E-3</v>
      </c>
      <c r="I268" s="75">
        <f>G268</f>
        <v>-4.4872599974041805E-3</v>
      </c>
      <c r="O268" s="75">
        <f t="shared" ca="1" si="124"/>
        <v>-1.2100365227676305E-2</v>
      </c>
      <c r="P268" s="75">
        <f t="shared" si="125"/>
        <v>-1.4864557529928685E-2</v>
      </c>
      <c r="Q268" s="85">
        <f t="shared" si="138"/>
        <v>23595.978000000003</v>
      </c>
      <c r="S268" s="84">
        <v>0.1</v>
      </c>
      <c r="Z268" s="75">
        <f t="shared" si="126"/>
        <v>-8474</v>
      </c>
      <c r="AA268" s="75">
        <f t="shared" si="127"/>
        <v>-9.1773644837958683E-3</v>
      </c>
      <c r="AB268" s="75">
        <f t="shared" si="128"/>
        <v>-1.0174453043536997E-2</v>
      </c>
      <c r="AC268" s="75">
        <f t="shared" si="129"/>
        <v>1.0377297532524504E-2</v>
      </c>
      <c r="AE268" s="75">
        <f t="shared" si="130"/>
        <v>2.1997080093271441E-6</v>
      </c>
      <c r="AF268" s="85">
        <f t="shared" si="139"/>
        <v>23595.978000000003</v>
      </c>
      <c r="AG268" s="84"/>
      <c r="AH268" s="75">
        <f t="shared" si="131"/>
        <v>5.6871930461328164E-3</v>
      </c>
      <c r="AI268" s="75">
        <f t="shared" si="132"/>
        <v>1.126200636287481</v>
      </c>
      <c r="AJ268" s="75">
        <f t="shared" si="133"/>
        <v>0.99980463996283897</v>
      </c>
      <c r="AK268" s="75">
        <f t="shared" si="134"/>
        <v>0.9710742201579492</v>
      </c>
      <c r="AL268" s="75">
        <f t="shared" si="135"/>
        <v>1.4415608296948097</v>
      </c>
      <c r="AM268" s="75">
        <f t="shared" si="136"/>
        <v>0.87844959337925987</v>
      </c>
      <c r="AN268" s="75">
        <f t="shared" si="145"/>
        <v>0.17944838324477091</v>
      </c>
      <c r="AO268" s="75">
        <f t="shared" si="145"/>
        <v>0.15909039483191878</v>
      </c>
      <c r="AP268" s="75">
        <f t="shared" si="145"/>
        <v>0.13806883179426693</v>
      </c>
      <c r="AQ268" s="75">
        <f t="shared" si="145"/>
        <v>0.1164262172133447</v>
      </c>
      <c r="AR268" s="75">
        <f t="shared" si="145"/>
        <v>9.4201195922513317E-2</v>
      </c>
      <c r="AS268" s="75">
        <f t="shared" si="145"/>
        <v>7.1426468756177752E-2</v>
      </c>
      <c r="AT268" s="75">
        <f t="shared" si="145"/>
        <v>4.8126782596059667E-2</v>
      </c>
      <c r="AU268" s="75">
        <f t="shared" si="137"/>
        <v>2.4316970043015182E-2</v>
      </c>
    </row>
    <row r="269" spans="1:47" s="75" customFormat="1" ht="12.95" customHeight="1" x14ac:dyDescent="0.2">
      <c r="A269" s="86" t="s">
        <v>2040</v>
      </c>
      <c r="B269" s="87"/>
      <c r="C269" s="88">
        <v>38614.478999999999</v>
      </c>
      <c r="D269" s="88" t="s">
        <v>2035</v>
      </c>
      <c r="E269" s="75">
        <f t="shared" si="121"/>
        <v>-8474.0082730199538</v>
      </c>
      <c r="F269" s="75">
        <f t="shared" si="122"/>
        <v>-8474</v>
      </c>
      <c r="G269" s="75">
        <f t="shared" si="123"/>
        <v>-3.4872600008384325E-3</v>
      </c>
      <c r="H269" s="77"/>
      <c r="I269" s="77"/>
      <c r="J269" s="18">
        <f>G269</f>
        <v>-3.4872600008384325E-3</v>
      </c>
      <c r="O269" s="75">
        <f t="shared" ca="1" si="124"/>
        <v>-1.2100365227676305E-2</v>
      </c>
      <c r="P269" s="75">
        <f t="shared" si="125"/>
        <v>-1.4864557529928685E-2</v>
      </c>
      <c r="Q269" s="85">
        <f t="shared" si="138"/>
        <v>23595.978999999999</v>
      </c>
      <c r="S269" s="84">
        <v>1</v>
      </c>
      <c r="Z269" s="75">
        <f t="shared" si="126"/>
        <v>-8474</v>
      </c>
      <c r="AA269" s="75">
        <f t="shared" si="127"/>
        <v>-9.1773644837958683E-3</v>
      </c>
      <c r="AB269" s="75">
        <f t="shared" si="128"/>
        <v>-9.1744530469712489E-3</v>
      </c>
      <c r="AC269" s="75">
        <f t="shared" si="129"/>
        <v>1.1377297529090252E-2</v>
      </c>
      <c r="AE269" s="75">
        <f t="shared" si="130"/>
        <v>3.237728902697231E-5</v>
      </c>
      <c r="AF269" s="85">
        <f t="shared" si="139"/>
        <v>23595.978999999999</v>
      </c>
      <c r="AG269" s="84"/>
      <c r="AH269" s="75">
        <f t="shared" si="131"/>
        <v>5.6871930461328164E-3</v>
      </c>
      <c r="AI269" s="75">
        <f t="shared" si="132"/>
        <v>1.126200636287481</v>
      </c>
      <c r="AJ269" s="75">
        <f t="shared" si="133"/>
        <v>0.99980463996283897</v>
      </c>
      <c r="AK269" s="75">
        <f t="shared" si="134"/>
        <v>0.9710742201579492</v>
      </c>
      <c r="AL269" s="75">
        <f t="shared" si="135"/>
        <v>1.4415608296948097</v>
      </c>
      <c r="AM269" s="75">
        <f t="shared" si="136"/>
        <v>0.87844959337925987</v>
      </c>
      <c r="AN269" s="75">
        <f t="shared" si="145"/>
        <v>0.17944838324477091</v>
      </c>
      <c r="AO269" s="75">
        <f t="shared" si="145"/>
        <v>0.15909039483191878</v>
      </c>
      <c r="AP269" s="75">
        <f t="shared" si="145"/>
        <v>0.13806883179426693</v>
      </c>
      <c r="AQ269" s="75">
        <f t="shared" si="145"/>
        <v>0.1164262172133447</v>
      </c>
      <c r="AR269" s="75">
        <f t="shared" si="145"/>
        <v>9.4201195922513317E-2</v>
      </c>
      <c r="AS269" s="75">
        <f t="shared" si="145"/>
        <v>7.1426468756177752E-2</v>
      </c>
      <c r="AT269" s="75">
        <f t="shared" si="145"/>
        <v>4.8126782596059667E-2</v>
      </c>
      <c r="AU269" s="75">
        <f t="shared" si="137"/>
        <v>2.4316970043015182E-2</v>
      </c>
    </row>
    <row r="270" spans="1:47" s="75" customFormat="1" ht="12.95" customHeight="1" x14ac:dyDescent="0.2">
      <c r="A270" s="81" t="s">
        <v>472</v>
      </c>
      <c r="B270" s="82" t="s">
        <v>2031</v>
      </c>
      <c r="C270" s="83">
        <v>38614.481</v>
      </c>
      <c r="D270" s="83" t="s">
        <v>2110</v>
      </c>
      <c r="E270" s="75">
        <f t="shared" si="121"/>
        <v>-8474.0035283092311</v>
      </c>
      <c r="F270" s="75">
        <f t="shared" si="122"/>
        <v>-8474</v>
      </c>
      <c r="G270" s="75">
        <f t="shared" si="123"/>
        <v>-1.4872600004309788E-3</v>
      </c>
      <c r="I270" s="75">
        <f>G270</f>
        <v>-1.4872600004309788E-3</v>
      </c>
      <c r="O270" s="75">
        <f t="shared" ca="1" si="124"/>
        <v>-1.2100365227676305E-2</v>
      </c>
      <c r="P270" s="75">
        <f t="shared" si="125"/>
        <v>-1.4864557529928685E-2</v>
      </c>
      <c r="Q270" s="85">
        <f t="shared" si="138"/>
        <v>23595.981</v>
      </c>
      <c r="S270" s="84">
        <v>0.1</v>
      </c>
      <c r="Z270" s="75">
        <f t="shared" si="126"/>
        <v>-8474</v>
      </c>
      <c r="AA270" s="75">
        <f t="shared" si="127"/>
        <v>-9.1773644837958683E-3</v>
      </c>
      <c r="AB270" s="75">
        <f t="shared" si="128"/>
        <v>-7.1744530465637953E-3</v>
      </c>
      <c r="AC270" s="75">
        <f t="shared" si="129"/>
        <v>1.3377297529497706E-2</v>
      </c>
      <c r="AE270" s="75">
        <f t="shared" si="130"/>
        <v>5.9137706965068777E-6</v>
      </c>
      <c r="AF270" s="85">
        <f t="shared" si="139"/>
        <v>23595.981</v>
      </c>
      <c r="AG270" s="84"/>
      <c r="AH270" s="75">
        <f t="shared" si="131"/>
        <v>5.6871930461328164E-3</v>
      </c>
      <c r="AI270" s="75">
        <f t="shared" si="132"/>
        <v>1.126200636287481</v>
      </c>
      <c r="AJ270" s="75">
        <f t="shared" si="133"/>
        <v>0.99980463996283897</v>
      </c>
      <c r="AK270" s="75">
        <f t="shared" si="134"/>
        <v>0.9710742201579492</v>
      </c>
      <c r="AL270" s="75">
        <f t="shared" si="135"/>
        <v>1.4415608296948097</v>
      </c>
      <c r="AM270" s="75">
        <f t="shared" si="136"/>
        <v>0.87844959337925987</v>
      </c>
      <c r="AN270" s="75">
        <f t="shared" si="145"/>
        <v>0.17944838324477091</v>
      </c>
      <c r="AO270" s="75">
        <f t="shared" si="145"/>
        <v>0.15909039483191878</v>
      </c>
      <c r="AP270" s="75">
        <f t="shared" si="145"/>
        <v>0.13806883179426693</v>
      </c>
      <c r="AQ270" s="75">
        <f t="shared" si="145"/>
        <v>0.1164262172133447</v>
      </c>
      <c r="AR270" s="75">
        <f t="shared" si="145"/>
        <v>9.4201195922513317E-2</v>
      </c>
      <c r="AS270" s="75">
        <f t="shared" si="145"/>
        <v>7.1426468756177752E-2</v>
      </c>
      <c r="AT270" s="75">
        <f t="shared" si="145"/>
        <v>4.8126782596059667E-2</v>
      </c>
      <c r="AU270" s="75">
        <f t="shared" si="137"/>
        <v>2.4316970043015182E-2</v>
      </c>
    </row>
    <row r="271" spans="1:47" s="75" customFormat="1" ht="12.95" customHeight="1" x14ac:dyDescent="0.2">
      <c r="A271" s="86" t="s">
        <v>2040</v>
      </c>
      <c r="B271" s="87"/>
      <c r="C271" s="88">
        <v>38620.372000000003</v>
      </c>
      <c r="D271" s="88" t="s">
        <v>2032</v>
      </c>
      <c r="E271" s="75">
        <f t="shared" si="121"/>
        <v>-8460.0279828804105</v>
      </c>
      <c r="F271" s="75">
        <f t="shared" si="122"/>
        <v>-8460</v>
      </c>
      <c r="G271" s="75">
        <f t="shared" si="123"/>
        <v>-1.179539999429835E-2</v>
      </c>
      <c r="H271" s="77"/>
      <c r="J271" s="77">
        <f>G271</f>
        <v>-1.179539999429835E-2</v>
      </c>
      <c r="O271" s="75">
        <f t="shared" ca="1" si="124"/>
        <v>-1.2090672753277663E-2</v>
      </c>
      <c r="P271" s="75">
        <f t="shared" si="125"/>
        <v>-1.4855811051837078E-2</v>
      </c>
      <c r="Q271" s="85">
        <f t="shared" si="138"/>
        <v>23601.872000000003</v>
      </c>
      <c r="S271" s="84">
        <v>1</v>
      </c>
      <c r="Z271" s="75">
        <f t="shared" si="126"/>
        <v>-8460</v>
      </c>
      <c r="AA271" s="75">
        <f t="shared" si="127"/>
        <v>-9.0941015524264972E-3</v>
      </c>
      <c r="AB271" s="75">
        <f t="shared" si="128"/>
        <v>-1.7557109493708933E-2</v>
      </c>
      <c r="AC271" s="75">
        <f t="shared" si="129"/>
        <v>3.060411057538728E-3</v>
      </c>
      <c r="AE271" s="75">
        <f t="shared" si="130"/>
        <v>7.2970132720593004E-6</v>
      </c>
      <c r="AF271" s="85">
        <f t="shared" si="139"/>
        <v>23601.872000000003</v>
      </c>
      <c r="AG271" s="84"/>
      <c r="AH271" s="75">
        <f t="shared" si="131"/>
        <v>5.7617094994105817E-3</v>
      </c>
      <c r="AI271" s="75">
        <f t="shared" si="132"/>
        <v>1.0704693363613833</v>
      </c>
      <c r="AJ271" s="75">
        <f t="shared" si="133"/>
        <v>0.99929909235258618</v>
      </c>
      <c r="AK271" s="75">
        <f t="shared" si="134"/>
        <v>0.97670149702328213</v>
      </c>
      <c r="AL271" s="75">
        <f t="shared" si="135"/>
        <v>1.4987708030827163</v>
      </c>
      <c r="AM271" s="75">
        <f t="shared" si="136"/>
        <v>0.93044912548472014</v>
      </c>
      <c r="AN271" s="75">
        <f t="shared" ref="AN271:AT280" si="146">$AU271+$AB$7*SIN(AO271)</f>
        <v>0.1900087354302103</v>
      </c>
      <c r="AO271" s="75">
        <f t="shared" si="146"/>
        <v>0.16851216530543461</v>
      </c>
      <c r="AP271" s="75">
        <f t="shared" si="146"/>
        <v>0.14628465517984057</v>
      </c>
      <c r="AQ271" s="75">
        <f t="shared" si="146"/>
        <v>0.12337752811895578</v>
      </c>
      <c r="AR271" s="75">
        <f t="shared" si="146"/>
        <v>9.9837779964802142E-2</v>
      </c>
      <c r="AS271" s="75">
        <f t="shared" si="146"/>
        <v>7.5705516562129968E-2</v>
      </c>
      <c r="AT271" s="75">
        <f t="shared" si="146"/>
        <v>5.1011482021440679E-2</v>
      </c>
      <c r="AU271" s="75">
        <f t="shared" si="137"/>
        <v>2.5774674349850743E-2</v>
      </c>
    </row>
    <row r="272" spans="1:47" s="75" customFormat="1" ht="12.95" customHeight="1" x14ac:dyDescent="0.2">
      <c r="A272" s="81" t="s">
        <v>619</v>
      </c>
      <c r="B272" s="82" t="s">
        <v>2031</v>
      </c>
      <c r="C272" s="83">
        <v>38644.410000000003</v>
      </c>
      <c r="D272" s="83" t="s">
        <v>2110</v>
      </c>
      <c r="E272" s="75">
        <f t="shared" si="121"/>
        <v>-8403.0013047242664</v>
      </c>
      <c r="F272" s="75">
        <f t="shared" si="122"/>
        <v>-8403</v>
      </c>
      <c r="G272" s="75">
        <f t="shared" si="123"/>
        <v>-5.4996999824652448E-4</v>
      </c>
      <c r="I272" s="75">
        <f>G272</f>
        <v>-5.4996999824652448E-4</v>
      </c>
      <c r="O272" s="75">
        <f t="shared" ca="1" si="124"/>
        <v>-1.2051210536083195E-2</v>
      </c>
      <c r="P272" s="75">
        <f t="shared" si="125"/>
        <v>-1.4820166338991636E-2</v>
      </c>
      <c r="Q272" s="85">
        <f t="shared" si="138"/>
        <v>23625.910000000003</v>
      </c>
      <c r="S272" s="84">
        <v>0.1</v>
      </c>
      <c r="Z272" s="75">
        <f t="shared" si="126"/>
        <v>-8403</v>
      </c>
      <c r="AA272" s="75">
        <f t="shared" si="127"/>
        <v>-8.7642672497311933E-3</v>
      </c>
      <c r="AB272" s="75">
        <f t="shared" si="128"/>
        <v>-6.6058690875069681E-3</v>
      </c>
      <c r="AC272" s="75">
        <f t="shared" si="129"/>
        <v>1.4270196340745112E-2</v>
      </c>
      <c r="AE272" s="75">
        <f t="shared" si="130"/>
        <v>6.7474679335748582E-6</v>
      </c>
      <c r="AF272" s="85">
        <f t="shared" si="139"/>
        <v>23625.910000000003</v>
      </c>
      <c r="AG272" s="84"/>
      <c r="AH272" s="75">
        <f t="shared" si="131"/>
        <v>6.0558990892604437E-3</v>
      </c>
      <c r="AI272" s="75">
        <f t="shared" si="132"/>
        <v>0.87164244316435213</v>
      </c>
      <c r="AJ272" s="75">
        <f t="shared" si="133"/>
        <v>0.97111755936203015</v>
      </c>
      <c r="AK272" s="75">
        <f t="shared" si="134"/>
        <v>0.97079147053212078</v>
      </c>
      <c r="AL272" s="75">
        <f t="shared" si="135"/>
        <v>1.7022533160110134</v>
      </c>
      <c r="AM272" s="75">
        <f t="shared" si="136"/>
        <v>1.1409226188965715</v>
      </c>
      <c r="AN272" s="75">
        <f t="shared" si="146"/>
        <v>0.23263850983412165</v>
      </c>
      <c r="AO272" s="75">
        <f t="shared" si="146"/>
        <v>0.2066563324049393</v>
      </c>
      <c r="AP272" s="75">
        <f t="shared" si="146"/>
        <v>0.17961983582291313</v>
      </c>
      <c r="AQ272" s="75">
        <f t="shared" si="146"/>
        <v>0.15162620229867851</v>
      </c>
      <c r="AR272" s="75">
        <f t="shared" si="146"/>
        <v>0.12276693813073113</v>
      </c>
      <c r="AS272" s="75">
        <f t="shared" si="146"/>
        <v>9.3122243967272922E-2</v>
      </c>
      <c r="AT272" s="75">
        <f t="shared" si="146"/>
        <v>6.2755744002885194E-2</v>
      </c>
      <c r="AU272" s="75">
        <f t="shared" si="137"/>
        <v>3.1709613313395515E-2</v>
      </c>
    </row>
    <row r="273" spans="1:47" s="75" customFormat="1" ht="12.95" customHeight="1" x14ac:dyDescent="0.2">
      <c r="A273" s="81" t="s">
        <v>573</v>
      </c>
      <c r="B273" s="82" t="s">
        <v>2031</v>
      </c>
      <c r="C273" s="83">
        <v>38883.415999999997</v>
      </c>
      <c r="D273" s="83" t="s">
        <v>2110</v>
      </c>
      <c r="E273" s="75">
        <f t="shared" si="121"/>
        <v>-7835.9941394282159</v>
      </c>
      <c r="F273" s="75">
        <f t="shared" si="122"/>
        <v>-7836</v>
      </c>
      <c r="G273" s="75">
        <f t="shared" si="123"/>
        <v>2.4703599992790259E-3</v>
      </c>
      <c r="I273" s="75">
        <f>G273</f>
        <v>2.4703599992790259E-3</v>
      </c>
      <c r="O273" s="75">
        <f t="shared" ca="1" si="124"/>
        <v>-1.1658665322938215E-2</v>
      </c>
      <c r="P273" s="75">
        <f t="shared" si="125"/>
        <v>-1.4462618256321646E-2</v>
      </c>
      <c r="Q273" s="85">
        <f t="shared" si="138"/>
        <v>23864.915999999997</v>
      </c>
      <c r="S273" s="84">
        <v>0.1</v>
      </c>
      <c r="Z273" s="75">
        <f t="shared" si="126"/>
        <v>-7836</v>
      </c>
      <c r="AA273" s="75">
        <f t="shared" si="127"/>
        <v>-6.3497882885795078E-3</v>
      </c>
      <c r="AB273" s="75">
        <f t="shared" si="128"/>
        <v>-5.6424699684631124E-3</v>
      </c>
      <c r="AC273" s="75">
        <f t="shared" si="129"/>
        <v>1.6932978255600674E-2</v>
      </c>
      <c r="AE273" s="75">
        <f t="shared" si="130"/>
        <v>7.7795015819813829E-6</v>
      </c>
      <c r="AF273" s="85">
        <f t="shared" si="139"/>
        <v>23864.915999999997</v>
      </c>
      <c r="AG273" s="84"/>
      <c r="AH273" s="75">
        <f t="shared" si="131"/>
        <v>8.1128299677421384E-3</v>
      </c>
      <c r="AI273" s="75">
        <f t="shared" si="132"/>
        <v>0.2100792944561708</v>
      </c>
      <c r="AJ273" s="75">
        <f t="shared" si="133"/>
        <v>0.49934054073704887</v>
      </c>
      <c r="AK273" s="75">
        <f t="shared" si="134"/>
        <v>0.57873743667389732</v>
      </c>
      <c r="AL273" s="75">
        <f t="shared" si="135"/>
        <v>2.5092866538726146</v>
      </c>
      <c r="AM273" s="75">
        <f t="shared" si="136"/>
        <v>3.0569321829909817</v>
      </c>
      <c r="AN273" s="75">
        <f t="shared" si="146"/>
        <v>0.60681427962062895</v>
      </c>
      <c r="AO273" s="75">
        <f t="shared" si="146"/>
        <v>0.5550762751508973</v>
      </c>
      <c r="AP273" s="75">
        <f t="shared" si="146"/>
        <v>0.49402481122396413</v>
      </c>
      <c r="AQ273" s="75">
        <f t="shared" si="146"/>
        <v>0.42445867445324537</v>
      </c>
      <c r="AR273" s="75">
        <f t="shared" si="146"/>
        <v>0.34775349055617888</v>
      </c>
      <c r="AS273" s="75">
        <f t="shared" si="146"/>
        <v>0.2655658491161032</v>
      </c>
      <c r="AT273" s="75">
        <f t="shared" si="146"/>
        <v>0.17948749744311848</v>
      </c>
      <c r="AU273" s="75">
        <f t="shared" si="137"/>
        <v>9.0746637740235642E-2</v>
      </c>
    </row>
    <row r="274" spans="1:47" s="75" customFormat="1" ht="12.95" customHeight="1" x14ac:dyDescent="0.2">
      <c r="A274" s="86" t="s">
        <v>2039</v>
      </c>
      <c r="B274" s="87" t="s">
        <v>2031</v>
      </c>
      <c r="C274" s="88">
        <v>38897.733</v>
      </c>
      <c r="D274" s="88" t="s">
        <v>2034</v>
      </c>
      <c r="E274" s="75">
        <f t="shared" si="121"/>
        <v>-7802.0291277316664</v>
      </c>
      <c r="F274" s="75">
        <f t="shared" si="122"/>
        <v>-7802</v>
      </c>
      <c r="G274" s="75">
        <f t="shared" si="123"/>
        <v>-1.2277980000362732E-2</v>
      </c>
      <c r="H274" s="75">
        <f>G274</f>
        <v>-1.2277980000362732E-2</v>
      </c>
      <c r="O274" s="75">
        <f t="shared" ca="1" si="124"/>
        <v>-1.1635126456541516E-2</v>
      </c>
      <c r="P274" s="75">
        <f t="shared" si="125"/>
        <v>-1.4441006048652475E-2</v>
      </c>
      <c r="Q274" s="85">
        <f t="shared" si="138"/>
        <v>23879.233</v>
      </c>
      <c r="S274" s="84">
        <v>0.1</v>
      </c>
      <c r="Z274" s="75">
        <f t="shared" si="126"/>
        <v>-7802</v>
      </c>
      <c r="AA274" s="75">
        <f t="shared" si="127"/>
        <v>-6.2523382977825361E-3</v>
      </c>
      <c r="AB274" s="75">
        <f t="shared" si="128"/>
        <v>-2.0466647751232671E-2</v>
      </c>
      <c r="AC274" s="75">
        <f t="shared" si="129"/>
        <v>2.1630260482897439E-3</v>
      </c>
      <c r="AE274" s="75">
        <f t="shared" si="130"/>
        <v>3.6308357927873559E-6</v>
      </c>
      <c r="AF274" s="85">
        <f t="shared" si="139"/>
        <v>23879.233</v>
      </c>
      <c r="AG274" s="84"/>
      <c r="AH274" s="75">
        <f t="shared" si="131"/>
        <v>8.1886677508699393E-3</v>
      </c>
      <c r="AI274" s="75">
        <f t="shared" si="132"/>
        <v>0.19919157940594223</v>
      </c>
      <c r="AJ274" s="75">
        <f t="shared" si="133"/>
        <v>0.48273539830846546</v>
      </c>
      <c r="AK274" s="75">
        <f t="shared" si="134"/>
        <v>0.5635757403937689</v>
      </c>
      <c r="AL274" s="75">
        <f t="shared" si="135"/>
        <v>2.5283486512075348</v>
      </c>
      <c r="AM274" s="75">
        <f t="shared" si="136"/>
        <v>3.1584908347485925</v>
      </c>
      <c r="AN274" s="75">
        <f t="shared" si="146"/>
        <v>0.62570289133581414</v>
      </c>
      <c r="AO274" s="75">
        <f t="shared" si="146"/>
        <v>0.57362689684459733</v>
      </c>
      <c r="AP274" s="75">
        <f t="shared" si="146"/>
        <v>0.51151855085816167</v>
      </c>
      <c r="AQ274" s="75">
        <f t="shared" si="146"/>
        <v>0.44015198151039597</v>
      </c>
      <c r="AR274" s="75">
        <f t="shared" si="146"/>
        <v>0.36098663040117313</v>
      </c>
      <c r="AS274" s="75">
        <f t="shared" si="146"/>
        <v>0.27583847671563055</v>
      </c>
      <c r="AT274" s="75">
        <f t="shared" si="146"/>
        <v>0.18647945626880991</v>
      </c>
      <c r="AU274" s="75">
        <f t="shared" si="137"/>
        <v>9.4286776771122002E-2</v>
      </c>
    </row>
    <row r="275" spans="1:47" s="75" customFormat="1" ht="12.95" customHeight="1" x14ac:dyDescent="0.2">
      <c r="A275" s="86" t="s">
        <v>2039</v>
      </c>
      <c r="B275" s="87" t="s">
        <v>2033</v>
      </c>
      <c r="C275" s="88">
        <v>38897.942000000003</v>
      </c>
      <c r="D275" s="88" t="s">
        <v>2034</v>
      </c>
      <c r="E275" s="75">
        <f t="shared" si="121"/>
        <v>-7801.533305461312</v>
      </c>
      <c r="F275" s="75">
        <f t="shared" si="122"/>
        <v>-7801.5</v>
      </c>
      <c r="G275" s="75">
        <f t="shared" si="123"/>
        <v>-1.4038984998478554E-2</v>
      </c>
      <c r="H275" s="75">
        <f>G275</f>
        <v>-1.4038984998478554E-2</v>
      </c>
      <c r="O275" s="75">
        <f t="shared" ca="1" si="124"/>
        <v>-1.1634780296741563E-2</v>
      </c>
      <c r="P275" s="75">
        <f t="shared" si="125"/>
        <v>-1.4440688076925109E-2</v>
      </c>
      <c r="Q275" s="85">
        <f t="shared" si="138"/>
        <v>23879.442000000003</v>
      </c>
      <c r="S275" s="84">
        <v>0.10009999999999999</v>
      </c>
      <c r="Z275" s="75">
        <f t="shared" si="126"/>
        <v>-7801.5</v>
      </c>
      <c r="AA275" s="75">
        <f t="shared" si="127"/>
        <v>-6.2509394312130866E-3</v>
      </c>
      <c r="AB275" s="75">
        <f t="shared" si="128"/>
        <v>-2.2228733644190576E-2</v>
      </c>
      <c r="AC275" s="75">
        <f t="shared" si="129"/>
        <v>4.0170307844655459E-4</v>
      </c>
      <c r="AE275" s="75">
        <f t="shared" si="130"/>
        <v>6.0714307411561103E-6</v>
      </c>
      <c r="AF275" s="85">
        <f t="shared" si="139"/>
        <v>23879.442000000003</v>
      </c>
      <c r="AG275" s="84"/>
      <c r="AH275" s="75">
        <f t="shared" si="131"/>
        <v>8.1897486457120222E-3</v>
      </c>
      <c r="AI275" s="75">
        <f t="shared" si="132"/>
        <v>0.19903960931021625</v>
      </c>
      <c r="AJ275" s="75">
        <f t="shared" si="133"/>
        <v>0.48249918217208676</v>
      </c>
      <c r="AK275" s="75">
        <f t="shared" si="134"/>
        <v>0.5633597378237134</v>
      </c>
      <c r="AL275" s="75">
        <f t="shared" si="135"/>
        <v>2.5286183562576325</v>
      </c>
      <c r="AM275" s="75">
        <f t="shared" si="136"/>
        <v>3.1599716154603104</v>
      </c>
      <c r="AN275" s="75">
        <f t="shared" si="146"/>
        <v>0.62597745477237476</v>
      </c>
      <c r="AO275" s="75">
        <f t="shared" si="146"/>
        <v>0.57389743985222452</v>
      </c>
      <c r="AP275" s="75">
        <f t="shared" si="146"/>
        <v>0.51177443315969073</v>
      </c>
      <c r="AQ275" s="75">
        <f t="shared" si="146"/>
        <v>0.44038206516018663</v>
      </c>
      <c r="AR275" s="75">
        <f t="shared" si="146"/>
        <v>0.36118095856661547</v>
      </c>
      <c r="AS275" s="75">
        <f t="shared" si="146"/>
        <v>0.27598947116013928</v>
      </c>
      <c r="AT275" s="75">
        <f t="shared" si="146"/>
        <v>0.18658227067809857</v>
      </c>
      <c r="AU275" s="75">
        <f t="shared" si="137"/>
        <v>9.4338837639223266E-2</v>
      </c>
    </row>
    <row r="276" spans="1:47" s="75" customFormat="1" ht="12.95" customHeight="1" x14ac:dyDescent="0.2">
      <c r="A276" s="81" t="s">
        <v>573</v>
      </c>
      <c r="B276" s="82" t="s">
        <v>2031</v>
      </c>
      <c r="C276" s="83">
        <v>38931.451999999997</v>
      </c>
      <c r="D276" s="83" t="s">
        <v>2110</v>
      </c>
      <c r="E276" s="75">
        <f t="shared" si="121"/>
        <v>-7722.0356773303529</v>
      </c>
      <c r="F276" s="75">
        <f t="shared" si="122"/>
        <v>-7722</v>
      </c>
      <c r="G276" s="75">
        <f t="shared" si="123"/>
        <v>-1.503878000221448E-2</v>
      </c>
      <c r="I276" s="75">
        <f t="shared" ref="I276:I282" si="147">G276</f>
        <v>-1.503878000221448E-2</v>
      </c>
      <c r="O276" s="75">
        <f t="shared" ca="1" si="124"/>
        <v>-1.1579740888549277E-2</v>
      </c>
      <c r="P276" s="75">
        <f t="shared" si="125"/>
        <v>-1.4390077058312922E-2</v>
      </c>
      <c r="Q276" s="85">
        <f t="shared" si="138"/>
        <v>23912.951999999997</v>
      </c>
      <c r="S276" s="84">
        <v>0.10009999999999999</v>
      </c>
      <c r="Z276" s="75">
        <f t="shared" si="126"/>
        <v>-7722</v>
      </c>
      <c r="AA276" s="75">
        <f t="shared" si="127"/>
        <v>-6.0405929733458076E-3</v>
      </c>
      <c r="AB276" s="75">
        <f t="shared" si="128"/>
        <v>-2.3388264087181594E-2</v>
      </c>
      <c r="AC276" s="75">
        <f t="shared" si="129"/>
        <v>-6.4870294390155861E-4</v>
      </c>
      <c r="AE276" s="75">
        <f t="shared" si="130"/>
        <v>8.1048337176306932E-6</v>
      </c>
      <c r="AF276" s="85">
        <f t="shared" si="139"/>
        <v>23912.951999999997</v>
      </c>
      <c r="AG276" s="84"/>
      <c r="AH276" s="75">
        <f t="shared" si="131"/>
        <v>8.349484084967114E-3</v>
      </c>
      <c r="AI276" s="75">
        <f t="shared" si="132"/>
        <v>0.17747868085936791</v>
      </c>
      <c r="AJ276" s="75">
        <f t="shared" si="133"/>
        <v>0.44763695403896214</v>
      </c>
      <c r="AK276" s="75">
        <f t="shared" si="134"/>
        <v>0.53138537918716644</v>
      </c>
      <c r="AL276" s="75">
        <f t="shared" si="135"/>
        <v>2.5680031244678516</v>
      </c>
      <c r="AM276" s="75">
        <f t="shared" si="136"/>
        <v>3.3906873990831485</v>
      </c>
      <c r="AN276" s="75">
        <f t="shared" si="146"/>
        <v>0.66845397087207858</v>
      </c>
      <c r="AO276" s="75">
        <f t="shared" si="146"/>
        <v>0.61607110804707332</v>
      </c>
      <c r="AP276" s="75">
        <f t="shared" si="146"/>
        <v>0.55193945707610492</v>
      </c>
      <c r="AQ276" s="75">
        <f t="shared" si="146"/>
        <v>0.47669873173693778</v>
      </c>
      <c r="AR276" s="75">
        <f t="shared" si="146"/>
        <v>0.39197314079173817</v>
      </c>
      <c r="AS276" s="75">
        <f t="shared" si="146"/>
        <v>0.29996932434457335</v>
      </c>
      <c r="AT276" s="75">
        <f t="shared" si="146"/>
        <v>0.20292648948631964</v>
      </c>
      <c r="AU276" s="75">
        <f t="shared" si="137"/>
        <v>0.10261651566732519</v>
      </c>
    </row>
    <row r="277" spans="1:47" s="75" customFormat="1" ht="12.95" customHeight="1" x14ac:dyDescent="0.2">
      <c r="A277" s="81" t="s">
        <v>573</v>
      </c>
      <c r="B277" s="82" t="s">
        <v>2031</v>
      </c>
      <c r="C277" s="83">
        <v>38931.463000000003</v>
      </c>
      <c r="D277" s="83" t="s">
        <v>2110</v>
      </c>
      <c r="E277" s="75">
        <f t="shared" ref="E277:E340" si="148">+(C277-C$7)/C$8</f>
        <v>-7722.0095814213728</v>
      </c>
      <c r="F277" s="75">
        <f t="shared" ref="F277:F340" si="149">ROUND(2*E277,0)/2</f>
        <v>-7722</v>
      </c>
      <c r="G277" s="75">
        <f t="shared" ref="G277:G340" si="150">+C277-(C$7+F277*C$8)</f>
        <v>-4.0387799963355064E-3</v>
      </c>
      <c r="I277" s="75">
        <f t="shared" si="147"/>
        <v>-4.0387799963355064E-3</v>
      </c>
      <c r="O277" s="75">
        <f t="shared" ref="O277:O340" ca="1" si="151">+C$11+C$12*$F277</f>
        <v>-1.1579740888549277E-2</v>
      </c>
      <c r="P277" s="75">
        <f t="shared" ref="P277:P340" si="152">+D$11+D$12*F277+D$13*F277^2</f>
        <v>-1.4390077058312922E-2</v>
      </c>
      <c r="Q277" s="85">
        <f t="shared" si="138"/>
        <v>23912.963000000003</v>
      </c>
      <c r="S277" s="84">
        <v>0.1</v>
      </c>
      <c r="Z277" s="75">
        <f t="shared" ref="Z277:Z340" si="153">F277</f>
        <v>-7722</v>
      </c>
      <c r="AA277" s="75">
        <f t="shared" ref="AA277:AA340" si="154">AB$3+AB$4*Z277+AB$5*Z277^2+AH277</f>
        <v>-6.0405929733458076E-3</v>
      </c>
      <c r="AB277" s="75">
        <f t="shared" ref="AB277:AB340" si="155">+G277-AH277</f>
        <v>-1.238826408130262E-2</v>
      </c>
      <c r="AC277" s="75">
        <f t="shared" ref="AC277:AC340" si="156">+G277-P277</f>
        <v>1.0351297061977415E-2</v>
      </c>
      <c r="AE277" s="75">
        <f t="shared" ref="AE277:AE340" si="157">+(G277-AA277)^2*S277</f>
        <v>4.0072551949268446E-7</v>
      </c>
      <c r="AF277" s="85">
        <f t="shared" si="139"/>
        <v>23912.963000000003</v>
      </c>
      <c r="AG277" s="84"/>
      <c r="AH277" s="75">
        <f t="shared" ref="AH277:AH340" si="158">$AB$6*($AB$11/AI277*AJ277+$AB$12)</f>
        <v>8.349484084967114E-3</v>
      </c>
      <c r="AI277" s="75">
        <f t="shared" ref="AI277:AI340" si="159">1+$AB$7*COS(AL277)</f>
        <v>0.17747868085936791</v>
      </c>
      <c r="AJ277" s="75">
        <f t="shared" ref="AJ277:AJ340" si="160">SIN(AL277+RADIANS($AB$9))</f>
        <v>0.44763695403896214</v>
      </c>
      <c r="AK277" s="75">
        <f t="shared" ref="AK277:AK340" si="161">$AB$7*SIN(AL277)</f>
        <v>0.53138537918716644</v>
      </c>
      <c r="AL277" s="75">
        <f t="shared" ref="AL277:AL340" si="162">2*ATAN(AM277)</f>
        <v>2.5680031244678516</v>
      </c>
      <c r="AM277" s="75">
        <f t="shared" ref="AM277:AM340" si="163">SQRT((1+$AB$7)/(1-$AB$7))*TAN(AN277/2)</f>
        <v>3.3906873990831485</v>
      </c>
      <c r="AN277" s="75">
        <f t="shared" si="146"/>
        <v>0.66845397087207858</v>
      </c>
      <c r="AO277" s="75">
        <f t="shared" si="146"/>
        <v>0.61607110804707332</v>
      </c>
      <c r="AP277" s="75">
        <f t="shared" si="146"/>
        <v>0.55193945707610492</v>
      </c>
      <c r="AQ277" s="75">
        <f t="shared" si="146"/>
        <v>0.47669873173693778</v>
      </c>
      <c r="AR277" s="75">
        <f t="shared" si="146"/>
        <v>0.39197314079173817</v>
      </c>
      <c r="AS277" s="75">
        <f t="shared" si="146"/>
        <v>0.29996932434457335</v>
      </c>
      <c r="AT277" s="75">
        <f t="shared" si="146"/>
        <v>0.20292648948631964</v>
      </c>
      <c r="AU277" s="75">
        <f t="shared" ref="AU277:AU340" si="164">RADIANS($AB$9)+$AB$18*(F277-AB$15)</f>
        <v>0.10261651566732519</v>
      </c>
    </row>
    <row r="278" spans="1:47" s="75" customFormat="1" ht="12.95" customHeight="1" x14ac:dyDescent="0.2">
      <c r="A278" s="81" t="s">
        <v>573</v>
      </c>
      <c r="B278" s="82" t="s">
        <v>2031</v>
      </c>
      <c r="C278" s="83">
        <v>38974.444000000003</v>
      </c>
      <c r="D278" s="83" t="s">
        <v>2110</v>
      </c>
      <c r="E278" s="75">
        <f t="shared" si="148"/>
        <v>-7620.0433756709308</v>
      </c>
      <c r="F278" s="75">
        <f t="shared" si="149"/>
        <v>-7620</v>
      </c>
      <c r="G278" s="75">
        <f t="shared" si="150"/>
        <v>-1.8283799996424932E-2</v>
      </c>
      <c r="I278" s="75">
        <f t="shared" si="147"/>
        <v>-1.8283799996424932E-2</v>
      </c>
      <c r="O278" s="75">
        <f t="shared" ca="1" si="151"/>
        <v>-1.1509124289359175E-2</v>
      </c>
      <c r="P278" s="75">
        <f t="shared" si="152"/>
        <v>-1.432498639544643E-2</v>
      </c>
      <c r="Q278" s="85">
        <f t="shared" ref="Q278:Q341" si="165">+C278-15018.5</f>
        <v>23955.944000000003</v>
      </c>
      <c r="S278" s="84">
        <v>0.1</v>
      </c>
      <c r="Z278" s="75">
        <f t="shared" si="153"/>
        <v>-7620</v>
      </c>
      <c r="AA278" s="75">
        <f t="shared" si="154"/>
        <v>-5.8032907100923695E-3</v>
      </c>
      <c r="AB278" s="75">
        <f t="shared" si="155"/>
        <v>-2.6805495681778993E-2</v>
      </c>
      <c r="AC278" s="75">
        <f t="shared" si="156"/>
        <v>-3.9588136009785016E-3</v>
      </c>
      <c r="AE278" s="75">
        <f t="shared" si="157"/>
        <v>1.5576311204623335E-5</v>
      </c>
      <c r="AF278" s="85">
        <f t="shared" ref="AF278:AF341" si="166">+C278-15018.5</f>
        <v>23955.944000000003</v>
      </c>
      <c r="AG278" s="84"/>
      <c r="AH278" s="75">
        <f t="shared" si="158"/>
        <v>8.521695685354061E-3</v>
      </c>
      <c r="AI278" s="75">
        <f t="shared" si="159"/>
        <v>0.15592095805153849</v>
      </c>
      <c r="AJ278" s="75">
        <f t="shared" si="160"/>
        <v>0.40974864602124988</v>
      </c>
      <c r="AK278" s="75">
        <f t="shared" si="161"/>
        <v>0.49642956458907789</v>
      </c>
      <c r="AL278" s="75">
        <f t="shared" si="162"/>
        <v>2.6099456210855303</v>
      </c>
      <c r="AM278" s="75">
        <f t="shared" si="163"/>
        <v>3.6728663281447314</v>
      </c>
      <c r="AN278" s="75">
        <f t="shared" si="146"/>
        <v>0.71956365981145232</v>
      </c>
      <c r="AO278" s="75">
        <f t="shared" si="146"/>
        <v>0.66769887939405914</v>
      </c>
      <c r="AP278" s="75">
        <f t="shared" si="146"/>
        <v>0.60190823381941105</v>
      </c>
      <c r="AQ278" s="75">
        <f t="shared" si="146"/>
        <v>0.52248021985484205</v>
      </c>
      <c r="AR278" s="75">
        <f t="shared" si="146"/>
        <v>0.43115361914107103</v>
      </c>
      <c r="AS278" s="75">
        <f t="shared" si="146"/>
        <v>0.3306484561006689</v>
      </c>
      <c r="AT278" s="75">
        <f t="shared" si="146"/>
        <v>0.22388628795214927</v>
      </c>
      <c r="AU278" s="75">
        <f t="shared" si="164"/>
        <v>0.11323693275998427</v>
      </c>
    </row>
    <row r="279" spans="1:47" s="75" customFormat="1" ht="12.95" customHeight="1" x14ac:dyDescent="0.2">
      <c r="A279" s="81" t="s">
        <v>573</v>
      </c>
      <c r="B279" s="82" t="s">
        <v>2031</v>
      </c>
      <c r="C279" s="83">
        <v>38974.446000000004</v>
      </c>
      <c r="D279" s="83" t="s">
        <v>2110</v>
      </c>
      <c r="E279" s="75">
        <f t="shared" si="148"/>
        <v>-7620.038630960209</v>
      </c>
      <c r="F279" s="75">
        <f t="shared" si="149"/>
        <v>-7620</v>
      </c>
      <c r="G279" s="75">
        <f t="shared" si="150"/>
        <v>-1.6283799996017478E-2</v>
      </c>
      <c r="I279" s="75">
        <f t="shared" si="147"/>
        <v>-1.6283799996017478E-2</v>
      </c>
      <c r="O279" s="75">
        <f t="shared" ca="1" si="151"/>
        <v>-1.1509124289359175E-2</v>
      </c>
      <c r="P279" s="75">
        <f t="shared" si="152"/>
        <v>-1.432498639544643E-2</v>
      </c>
      <c r="Q279" s="85">
        <f t="shared" si="165"/>
        <v>23955.946000000004</v>
      </c>
      <c r="S279" s="84">
        <v>0.1</v>
      </c>
      <c r="Z279" s="75">
        <f t="shared" si="153"/>
        <v>-7620</v>
      </c>
      <c r="AA279" s="75">
        <f t="shared" si="154"/>
        <v>-5.8032907100923695E-3</v>
      </c>
      <c r="AB279" s="75">
        <f t="shared" si="155"/>
        <v>-2.4805495681371539E-2</v>
      </c>
      <c r="AC279" s="75">
        <f t="shared" si="156"/>
        <v>-1.958813600571048E-3</v>
      </c>
      <c r="AE279" s="75">
        <f t="shared" si="157"/>
        <v>1.0984107489236243E-5</v>
      </c>
      <c r="AF279" s="85">
        <f t="shared" si="166"/>
        <v>23955.946000000004</v>
      </c>
      <c r="AG279" s="84"/>
      <c r="AH279" s="75">
        <f t="shared" si="158"/>
        <v>8.521695685354061E-3</v>
      </c>
      <c r="AI279" s="75">
        <f t="shared" si="159"/>
        <v>0.15592095805153849</v>
      </c>
      <c r="AJ279" s="75">
        <f t="shared" si="160"/>
        <v>0.40974864602124988</v>
      </c>
      <c r="AK279" s="75">
        <f t="shared" si="161"/>
        <v>0.49642956458907789</v>
      </c>
      <c r="AL279" s="75">
        <f t="shared" si="162"/>
        <v>2.6099456210855303</v>
      </c>
      <c r="AM279" s="75">
        <f t="shared" si="163"/>
        <v>3.6728663281447314</v>
      </c>
      <c r="AN279" s="75">
        <f t="shared" si="146"/>
        <v>0.71956365981145232</v>
      </c>
      <c r="AO279" s="75">
        <f t="shared" si="146"/>
        <v>0.66769887939405914</v>
      </c>
      <c r="AP279" s="75">
        <f t="shared" si="146"/>
        <v>0.60190823381941105</v>
      </c>
      <c r="AQ279" s="75">
        <f t="shared" si="146"/>
        <v>0.52248021985484205</v>
      </c>
      <c r="AR279" s="75">
        <f t="shared" si="146"/>
        <v>0.43115361914107103</v>
      </c>
      <c r="AS279" s="75">
        <f t="shared" si="146"/>
        <v>0.3306484561006689</v>
      </c>
      <c r="AT279" s="75">
        <f t="shared" si="146"/>
        <v>0.22388628795214927</v>
      </c>
      <c r="AU279" s="75">
        <f t="shared" si="164"/>
        <v>0.11323693275998427</v>
      </c>
    </row>
    <row r="280" spans="1:47" s="75" customFormat="1" ht="12.95" customHeight="1" x14ac:dyDescent="0.2">
      <c r="A280" s="81" t="s">
        <v>639</v>
      </c>
      <c r="B280" s="82" t="s">
        <v>2031</v>
      </c>
      <c r="C280" s="83">
        <v>38991.328999999998</v>
      </c>
      <c r="D280" s="83" t="s">
        <v>2110</v>
      </c>
      <c r="E280" s="75">
        <f t="shared" si="148"/>
        <v>-7579.9861554085901</v>
      </c>
      <c r="F280" s="75">
        <f t="shared" si="149"/>
        <v>-7580</v>
      </c>
      <c r="G280" s="75">
        <f t="shared" si="150"/>
        <v>5.8357999951113015E-3</v>
      </c>
      <c r="I280" s="75">
        <f t="shared" si="147"/>
        <v>5.8357999951113015E-3</v>
      </c>
      <c r="O280" s="75">
        <f t="shared" ca="1" si="151"/>
        <v>-1.1481431505363057E-2</v>
      </c>
      <c r="P280" s="75">
        <f t="shared" si="152"/>
        <v>-1.4299412852960398E-2</v>
      </c>
      <c r="Q280" s="85">
        <f t="shared" si="165"/>
        <v>23972.828999999998</v>
      </c>
      <c r="S280" s="84">
        <v>0.1</v>
      </c>
      <c r="Z280" s="75">
        <f t="shared" si="153"/>
        <v>-7580</v>
      </c>
      <c r="AA280" s="75">
        <f t="shared" si="154"/>
        <v>-5.7192681834711719E-3</v>
      </c>
      <c r="AB280" s="75">
        <f t="shared" si="155"/>
        <v>-2.7443446743779243E-3</v>
      </c>
      <c r="AC280" s="75">
        <f t="shared" si="156"/>
        <v>2.0135212848071699E-2</v>
      </c>
      <c r="AE280" s="75">
        <f t="shared" si="157"/>
        <v>1.3351960061168929E-5</v>
      </c>
      <c r="AF280" s="85">
        <f t="shared" si="166"/>
        <v>23972.828999999998</v>
      </c>
      <c r="AG280" s="84"/>
      <c r="AH280" s="75">
        <f t="shared" si="158"/>
        <v>8.5801446694892258E-3</v>
      </c>
      <c r="AI280" s="75">
        <f t="shared" si="159"/>
        <v>0.14890711392222755</v>
      </c>
      <c r="AJ280" s="75">
        <f t="shared" si="160"/>
        <v>0.39666002016143559</v>
      </c>
      <c r="AK280" s="75">
        <f t="shared" si="161"/>
        <v>0.48430635028104074</v>
      </c>
      <c r="AL280" s="75">
        <f t="shared" si="162"/>
        <v>2.6242486040821573</v>
      </c>
      <c r="AM280" s="75">
        <f t="shared" si="163"/>
        <v>3.7792882028946169</v>
      </c>
      <c r="AN280" s="75">
        <f t="shared" si="146"/>
        <v>0.73859101247308978</v>
      </c>
      <c r="AO280" s="75">
        <f t="shared" si="146"/>
        <v>0.68717805895783868</v>
      </c>
      <c r="AP280" s="75">
        <f t="shared" si="146"/>
        <v>0.62100811318558014</v>
      </c>
      <c r="AQ280" s="75">
        <f t="shared" si="146"/>
        <v>0.54017095937742543</v>
      </c>
      <c r="AR280" s="75">
        <f t="shared" si="146"/>
        <v>0.4464117811856827</v>
      </c>
      <c r="AS280" s="75">
        <f t="shared" si="146"/>
        <v>0.3426507179166029</v>
      </c>
      <c r="AT280" s="75">
        <f t="shared" si="146"/>
        <v>0.2321024744228552</v>
      </c>
      <c r="AU280" s="75">
        <f t="shared" si="164"/>
        <v>0.11740180220808585</v>
      </c>
    </row>
    <row r="281" spans="1:47" s="75" customFormat="1" ht="12.95" customHeight="1" x14ac:dyDescent="0.2">
      <c r="A281" s="81" t="s">
        <v>573</v>
      </c>
      <c r="B281" s="82" t="s">
        <v>2031</v>
      </c>
      <c r="C281" s="83">
        <v>39012.394</v>
      </c>
      <c r="D281" s="83" t="s">
        <v>2110</v>
      </c>
      <c r="E281" s="75">
        <f t="shared" si="148"/>
        <v>-7530.0124897392634</v>
      </c>
      <c r="F281" s="75">
        <f t="shared" si="149"/>
        <v>-7530</v>
      </c>
      <c r="G281" s="75">
        <f t="shared" si="150"/>
        <v>-5.2646999974967912E-3</v>
      </c>
      <c r="I281" s="75">
        <f t="shared" si="147"/>
        <v>-5.2646999974967912E-3</v>
      </c>
      <c r="O281" s="75">
        <f t="shared" ca="1" si="151"/>
        <v>-1.1446815525367908E-2</v>
      </c>
      <c r="P281" s="75">
        <f t="shared" si="152"/>
        <v>-1.4267408061201381E-2</v>
      </c>
      <c r="Q281" s="85">
        <f t="shared" si="165"/>
        <v>23993.894</v>
      </c>
      <c r="S281" s="84">
        <v>0.1</v>
      </c>
      <c r="Z281" s="75">
        <f t="shared" si="153"/>
        <v>-7530</v>
      </c>
      <c r="AA281" s="75">
        <f t="shared" si="154"/>
        <v>-5.6207553581635542E-3</v>
      </c>
      <c r="AB281" s="75">
        <f t="shared" si="155"/>
        <v>-1.3911352700534618E-2</v>
      </c>
      <c r="AC281" s="75">
        <f t="shared" si="156"/>
        <v>9.0027080637045901E-3</v>
      </c>
      <c r="AE281" s="75">
        <f t="shared" si="157"/>
        <v>1.2677541985953872E-8</v>
      </c>
      <c r="AF281" s="85">
        <f t="shared" si="166"/>
        <v>23993.894</v>
      </c>
      <c r="AG281" s="84"/>
      <c r="AH281" s="75">
        <f t="shared" si="158"/>
        <v>8.6466527030378271E-3</v>
      </c>
      <c r="AI281" s="75">
        <f t="shared" si="159"/>
        <v>0.14105784494670603</v>
      </c>
      <c r="AJ281" s="75">
        <f t="shared" si="160"/>
        <v>0.38151054889950603</v>
      </c>
      <c r="AK281" s="75">
        <f t="shared" si="161"/>
        <v>0.47024474045664472</v>
      </c>
      <c r="AL281" s="75">
        <f t="shared" si="162"/>
        <v>2.6406942236880426</v>
      </c>
      <c r="AM281" s="75">
        <f t="shared" si="163"/>
        <v>3.9089911848765952</v>
      </c>
      <c r="AN281" s="75">
        <f t="shared" ref="AN281:AT290" si="167">$AU281+$AB$7*SIN(AO281)</f>
        <v>0.76159258041008404</v>
      </c>
      <c r="AO281" s="75">
        <f t="shared" si="167"/>
        <v>0.71091972547246185</v>
      </c>
      <c r="AP281" s="75">
        <f t="shared" si="167"/>
        <v>0.64448131340610637</v>
      </c>
      <c r="AQ281" s="75">
        <f t="shared" si="167"/>
        <v>0.56206776830859118</v>
      </c>
      <c r="AR281" s="75">
        <f t="shared" si="167"/>
        <v>0.46539553067075362</v>
      </c>
      <c r="AS281" s="75">
        <f t="shared" si="167"/>
        <v>0.35762943299050914</v>
      </c>
      <c r="AT281" s="75">
        <f t="shared" si="167"/>
        <v>0.24236990138907333</v>
      </c>
      <c r="AU281" s="75">
        <f t="shared" si="164"/>
        <v>0.12260788901821286</v>
      </c>
    </row>
    <row r="282" spans="1:47" s="75" customFormat="1" ht="12.95" customHeight="1" x14ac:dyDescent="0.2">
      <c r="A282" s="81" t="s">
        <v>646</v>
      </c>
      <c r="B282" s="82" t="s">
        <v>2033</v>
      </c>
      <c r="C282" s="83">
        <v>39260.481</v>
      </c>
      <c r="D282" s="83" t="s">
        <v>2110</v>
      </c>
      <c r="E282" s="75">
        <f t="shared" si="148"/>
        <v>-6941.4619654143307</v>
      </c>
      <c r="F282" s="75">
        <f t="shared" si="149"/>
        <v>-6941.5</v>
      </c>
      <c r="G282" s="75">
        <f t="shared" si="150"/>
        <v>1.6032414998335298E-2</v>
      </c>
      <c r="I282" s="75">
        <f t="shared" si="147"/>
        <v>1.6032414998335298E-2</v>
      </c>
      <c r="O282" s="75">
        <f t="shared" ca="1" si="151"/>
        <v>-1.1039385440825014E-2</v>
      </c>
      <c r="P282" s="75">
        <f t="shared" si="152"/>
        <v>-1.3887549986296842E-2</v>
      </c>
      <c r="Q282" s="85">
        <f t="shared" si="165"/>
        <v>24241.981</v>
      </c>
      <c r="S282" s="84">
        <v>0.1</v>
      </c>
      <c r="Z282" s="75">
        <f t="shared" si="153"/>
        <v>-6941.5</v>
      </c>
      <c r="AA282" s="75">
        <f t="shared" si="154"/>
        <v>-4.8446830029671498E-3</v>
      </c>
      <c r="AB282" s="75">
        <f t="shared" si="155"/>
        <v>6.9895480150056061E-3</v>
      </c>
      <c r="AC282" s="75">
        <f t="shared" si="156"/>
        <v>2.991996498463214E-2</v>
      </c>
      <c r="AE282" s="75">
        <f t="shared" si="157"/>
        <v>4.358532209559867E-5</v>
      </c>
      <c r="AF282" s="85">
        <f t="shared" si="166"/>
        <v>24241.981</v>
      </c>
      <c r="AG282" s="84"/>
      <c r="AH282" s="75">
        <f t="shared" si="158"/>
        <v>9.0428669833296921E-3</v>
      </c>
      <c r="AI282" s="75">
        <f t="shared" si="159"/>
        <v>9.1028434051892759E-2</v>
      </c>
      <c r="AJ282" s="75">
        <f t="shared" si="160"/>
        <v>0.26834115856688279</v>
      </c>
      <c r="AK282" s="75">
        <f t="shared" si="161"/>
        <v>0.36425600057182284</v>
      </c>
      <c r="AL282" s="75">
        <f t="shared" si="162"/>
        <v>2.7604534988372205</v>
      </c>
      <c r="AM282" s="75">
        <f t="shared" si="163"/>
        <v>5.1837497614596133</v>
      </c>
      <c r="AN282" s="75">
        <f t="shared" si="167"/>
        <v>0.97610592293429643</v>
      </c>
      <c r="AO282" s="75">
        <f t="shared" si="167"/>
        <v>0.94247827380197458</v>
      </c>
      <c r="AP282" s="75">
        <f t="shared" si="167"/>
        <v>0.88620372033177131</v>
      </c>
      <c r="AQ282" s="75">
        <f t="shared" si="167"/>
        <v>0.79978914687958746</v>
      </c>
      <c r="AR282" s="75">
        <f t="shared" si="167"/>
        <v>0.68021814805881586</v>
      </c>
      <c r="AS282" s="75">
        <f t="shared" si="167"/>
        <v>0.53153454995386484</v>
      </c>
      <c r="AT282" s="75">
        <f t="shared" si="167"/>
        <v>0.36293665788162655</v>
      </c>
      <c r="AU282" s="75">
        <f t="shared" si="164"/>
        <v>0.18388353077340758</v>
      </c>
    </row>
    <row r="283" spans="1:47" s="75" customFormat="1" ht="12.95" customHeight="1" x14ac:dyDescent="0.2">
      <c r="A283" s="86" t="s">
        <v>2036</v>
      </c>
      <c r="B283" s="87" t="s">
        <v>2033</v>
      </c>
      <c r="C283" s="88">
        <v>39263.406000000003</v>
      </c>
      <c r="D283" s="88" t="s">
        <v>2035</v>
      </c>
      <c r="E283" s="75">
        <f t="shared" si="148"/>
        <v>-6934.5228259848082</v>
      </c>
      <c r="F283" s="75">
        <f t="shared" si="149"/>
        <v>-6934.5</v>
      </c>
      <c r="G283" s="75">
        <f t="shared" si="150"/>
        <v>-9.6216549936798401E-3</v>
      </c>
      <c r="J283" s="75">
        <f t="shared" ref="J283:J297" si="168">G283</f>
        <v>-9.6216549936798401E-3</v>
      </c>
      <c r="O283" s="75">
        <f t="shared" ca="1" si="151"/>
        <v>-1.1034539203625694E-2</v>
      </c>
      <c r="P283" s="75">
        <f t="shared" si="152"/>
        <v>-1.3882996634068032E-2</v>
      </c>
      <c r="Q283" s="85">
        <f t="shared" si="165"/>
        <v>24244.906000000003</v>
      </c>
      <c r="S283" s="84">
        <v>1</v>
      </c>
      <c r="Z283" s="75">
        <f t="shared" si="153"/>
        <v>-6934.5</v>
      </c>
      <c r="AA283" s="75">
        <f t="shared" si="154"/>
        <v>-4.8383428834489969E-3</v>
      </c>
      <c r="AB283" s="75">
        <f t="shared" si="155"/>
        <v>-1.8666308744298876E-2</v>
      </c>
      <c r="AC283" s="75">
        <f t="shared" si="156"/>
        <v>4.2613416403881922E-3</v>
      </c>
      <c r="AE283" s="75">
        <f t="shared" si="157"/>
        <v>2.2880074743881041E-5</v>
      </c>
      <c r="AF283" s="85">
        <f t="shared" si="166"/>
        <v>24244.906000000003</v>
      </c>
      <c r="AG283" s="84"/>
      <c r="AH283" s="75">
        <f t="shared" si="158"/>
        <v>9.0446537506190354E-3</v>
      </c>
      <c r="AI283" s="75">
        <f t="shared" si="159"/>
        <v>9.0696696684112732E-2</v>
      </c>
      <c r="AJ283" s="75">
        <f t="shared" si="160"/>
        <v>0.26746272378435942</v>
      </c>
      <c r="AK283" s="75">
        <f t="shared" si="161"/>
        <v>0.36342708241619764</v>
      </c>
      <c r="AL283" s="75">
        <f t="shared" si="162"/>
        <v>2.7613652620829354</v>
      </c>
      <c r="AM283" s="75">
        <f t="shared" si="163"/>
        <v>5.1964858559424441</v>
      </c>
      <c r="AN283" s="75">
        <f t="shared" si="167"/>
        <v>0.97813995004325671</v>
      </c>
      <c r="AO283" s="75">
        <f t="shared" si="167"/>
        <v>0.94474939707029149</v>
      </c>
      <c r="AP283" s="75">
        <f t="shared" si="167"/>
        <v>0.88869816159759885</v>
      </c>
      <c r="AQ283" s="75">
        <f t="shared" si="167"/>
        <v>0.80237995920599869</v>
      </c>
      <c r="AR283" s="75">
        <f t="shared" si="167"/>
        <v>0.6826663510497637</v>
      </c>
      <c r="AS283" s="75">
        <f t="shared" si="167"/>
        <v>0.53357259253282896</v>
      </c>
      <c r="AT283" s="75">
        <f t="shared" si="167"/>
        <v>0.36436715125712338</v>
      </c>
      <c r="AU283" s="75">
        <f t="shared" si="164"/>
        <v>0.18461238292682536</v>
      </c>
    </row>
    <row r="284" spans="1:47" s="75" customFormat="1" ht="12.95" customHeight="1" x14ac:dyDescent="0.2">
      <c r="A284" s="86" t="s">
        <v>2036</v>
      </c>
      <c r="B284" s="87" t="s">
        <v>2033</v>
      </c>
      <c r="C284" s="88">
        <v>39269.731899999999</v>
      </c>
      <c r="D284" s="88" t="s">
        <v>2035</v>
      </c>
      <c r="E284" s="75">
        <f t="shared" si="148"/>
        <v>-6919.5155432097135</v>
      </c>
      <c r="F284" s="75">
        <f t="shared" si="149"/>
        <v>-6919.5</v>
      </c>
      <c r="G284" s="75">
        <f t="shared" si="150"/>
        <v>-6.55180500325514E-3</v>
      </c>
      <c r="J284" s="75">
        <f t="shared" si="168"/>
        <v>-6.55180500325514E-3</v>
      </c>
      <c r="O284" s="75">
        <f t="shared" ca="1" si="151"/>
        <v>-1.1024154409627149E-2</v>
      </c>
      <c r="P284" s="75">
        <f t="shared" si="152"/>
        <v>-1.3873236674052807E-2</v>
      </c>
      <c r="Q284" s="85">
        <f t="shared" si="165"/>
        <v>24251.231899999999</v>
      </c>
      <c r="S284" s="84">
        <v>1</v>
      </c>
      <c r="Z284" s="75">
        <f t="shared" si="153"/>
        <v>-6919.5</v>
      </c>
      <c r="AA284" s="75">
        <f t="shared" si="154"/>
        <v>-4.8249075822057886E-3</v>
      </c>
      <c r="AB284" s="75">
        <f t="shared" si="155"/>
        <v>-1.5600134095102159E-2</v>
      </c>
      <c r="AC284" s="75">
        <f t="shared" si="156"/>
        <v>7.3214316707976672E-3</v>
      </c>
      <c r="AE284" s="75">
        <f t="shared" si="157"/>
        <v>2.982174702826901E-6</v>
      </c>
      <c r="AF284" s="85">
        <f t="shared" si="166"/>
        <v>24251.231899999999</v>
      </c>
      <c r="AG284" s="84"/>
      <c r="AH284" s="75">
        <f t="shared" si="158"/>
        <v>9.0483290918470186E-3</v>
      </c>
      <c r="AI284" s="75">
        <f t="shared" si="159"/>
        <v>8.9997716371326475E-2</v>
      </c>
      <c r="AJ284" s="75">
        <f t="shared" si="160"/>
        <v>0.26560451269479113</v>
      </c>
      <c r="AK284" s="75">
        <f t="shared" si="161"/>
        <v>0.36167331315060203</v>
      </c>
      <c r="AL284" s="75">
        <f t="shared" si="162"/>
        <v>2.7632932160615851</v>
      </c>
      <c r="AM284" s="75">
        <f t="shared" si="163"/>
        <v>5.223616465637039</v>
      </c>
      <c r="AN284" s="75">
        <f t="shared" si="167"/>
        <v>0.98246552976744517</v>
      </c>
      <c r="AO284" s="75">
        <f t="shared" si="167"/>
        <v>0.94958229845025344</v>
      </c>
      <c r="AP284" s="75">
        <f t="shared" si="167"/>
        <v>0.89401428300932595</v>
      </c>
      <c r="AQ284" s="75">
        <f t="shared" si="167"/>
        <v>0.80791222105738147</v>
      </c>
      <c r="AR284" s="75">
        <f t="shared" si="167"/>
        <v>0.68790325259264407</v>
      </c>
      <c r="AS284" s="75">
        <f t="shared" si="167"/>
        <v>0.53793712434341501</v>
      </c>
      <c r="AT284" s="75">
        <f t="shared" si="167"/>
        <v>0.36743217217755864</v>
      </c>
      <c r="AU284" s="75">
        <f t="shared" si="164"/>
        <v>0.18617420896986348</v>
      </c>
    </row>
    <row r="285" spans="1:47" s="75" customFormat="1" ht="12.95" customHeight="1" x14ac:dyDescent="0.2">
      <c r="A285" s="86" t="s">
        <v>2043</v>
      </c>
      <c r="B285" s="87" t="s">
        <v>2033</v>
      </c>
      <c r="C285" s="88">
        <v>39274.790679999998</v>
      </c>
      <c r="D285" s="88">
        <v>1.7000000000000001E-4</v>
      </c>
      <c r="E285" s="75">
        <f t="shared" si="148"/>
        <v>-6907.5143193590311</v>
      </c>
      <c r="F285" s="75">
        <f t="shared" si="149"/>
        <v>-6907.5</v>
      </c>
      <c r="G285" s="75">
        <f t="shared" si="150"/>
        <v>-6.0359249982866459E-3</v>
      </c>
      <c r="J285" s="75">
        <f t="shared" si="168"/>
        <v>-6.0359249982866459E-3</v>
      </c>
      <c r="O285" s="75">
        <f t="shared" ca="1" si="151"/>
        <v>-1.1015846574428313E-2</v>
      </c>
      <c r="P285" s="75">
        <f t="shared" si="152"/>
        <v>-1.3865425979857723E-2</v>
      </c>
      <c r="Q285" s="85">
        <f t="shared" si="165"/>
        <v>24256.290679999998</v>
      </c>
      <c r="S285" s="84">
        <v>1</v>
      </c>
      <c r="Z285" s="75">
        <f t="shared" si="153"/>
        <v>-6907.5</v>
      </c>
      <c r="AA285" s="75">
        <f t="shared" si="154"/>
        <v>-4.8143041078671754E-3</v>
      </c>
      <c r="AB285" s="75">
        <f t="shared" si="155"/>
        <v>-1.5087046870277194E-2</v>
      </c>
      <c r="AC285" s="75">
        <f t="shared" si="156"/>
        <v>7.8295009815710775E-3</v>
      </c>
      <c r="AE285" s="75">
        <f t="shared" si="157"/>
        <v>1.4923575999092597E-6</v>
      </c>
      <c r="AF285" s="85">
        <f t="shared" si="166"/>
        <v>24256.290679999998</v>
      </c>
      <c r="AG285" s="84"/>
      <c r="AH285" s="75">
        <f t="shared" si="158"/>
        <v>9.051121871990548E-3</v>
      </c>
      <c r="AI285" s="75">
        <f t="shared" si="159"/>
        <v>8.9449909869355304E-2</v>
      </c>
      <c r="AJ285" s="75">
        <f t="shared" si="160"/>
        <v>0.264141172098662</v>
      </c>
      <c r="AK285" s="75">
        <f t="shared" si="161"/>
        <v>0.36029193027017531</v>
      </c>
      <c r="AL285" s="75">
        <f t="shared" si="162"/>
        <v>2.7648107583583457</v>
      </c>
      <c r="AM285" s="75">
        <f t="shared" si="163"/>
        <v>5.2451646053794336</v>
      </c>
      <c r="AN285" s="75">
        <f t="shared" si="167"/>
        <v>0.98589395074227526</v>
      </c>
      <c r="AO285" s="75">
        <f t="shared" si="167"/>
        <v>0.95341571134770176</v>
      </c>
      <c r="AP285" s="75">
        <f t="shared" si="167"/>
        <v>0.89823869237297582</v>
      </c>
      <c r="AQ285" s="75">
        <f t="shared" si="167"/>
        <v>0.81231888496049431</v>
      </c>
      <c r="AR285" s="75">
        <f t="shared" si="167"/>
        <v>0.69208365640406677</v>
      </c>
      <c r="AS285" s="75">
        <f t="shared" si="167"/>
        <v>0.54142608126474134</v>
      </c>
      <c r="AT285" s="75">
        <f t="shared" si="167"/>
        <v>0.3698838707472264</v>
      </c>
      <c r="AU285" s="75">
        <f t="shared" si="164"/>
        <v>0.18742366980429392</v>
      </c>
    </row>
    <row r="286" spans="1:47" s="75" customFormat="1" ht="12.95" customHeight="1" x14ac:dyDescent="0.2">
      <c r="A286" s="86" t="s">
        <v>2043</v>
      </c>
      <c r="B286" s="87" t="s">
        <v>2033</v>
      </c>
      <c r="C286" s="88">
        <v>39274.79075</v>
      </c>
      <c r="D286" s="88">
        <v>1.4999999999999999E-4</v>
      </c>
      <c r="E286" s="75">
        <f t="shared" si="148"/>
        <v>-6907.5141532941516</v>
      </c>
      <c r="F286" s="75">
        <f t="shared" si="149"/>
        <v>-6907.5</v>
      </c>
      <c r="G286" s="75">
        <f t="shared" si="150"/>
        <v>-5.9659249964170158E-3</v>
      </c>
      <c r="J286" s="75">
        <f t="shared" si="168"/>
        <v>-5.9659249964170158E-3</v>
      </c>
      <c r="O286" s="75">
        <f t="shared" ca="1" si="151"/>
        <v>-1.1015846574428313E-2</v>
      </c>
      <c r="P286" s="75">
        <f t="shared" si="152"/>
        <v>-1.3865425979857723E-2</v>
      </c>
      <c r="Q286" s="85">
        <f t="shared" si="165"/>
        <v>24256.29075</v>
      </c>
      <c r="S286" s="84">
        <v>1</v>
      </c>
      <c r="Z286" s="75">
        <f t="shared" si="153"/>
        <v>-6907.5</v>
      </c>
      <c r="AA286" s="75">
        <f t="shared" si="154"/>
        <v>-4.8143041078671754E-3</v>
      </c>
      <c r="AB286" s="75">
        <f t="shared" si="155"/>
        <v>-1.5017046868407564E-2</v>
      </c>
      <c r="AC286" s="75">
        <f t="shared" si="156"/>
        <v>7.8995009834407076E-3</v>
      </c>
      <c r="AE286" s="75">
        <f t="shared" si="157"/>
        <v>1.3262306709443238E-6</v>
      </c>
      <c r="AF286" s="85">
        <f t="shared" si="166"/>
        <v>24256.29075</v>
      </c>
      <c r="AG286" s="84"/>
      <c r="AH286" s="75">
        <f t="shared" si="158"/>
        <v>9.051121871990548E-3</v>
      </c>
      <c r="AI286" s="75">
        <f t="shared" si="159"/>
        <v>8.9449909869355304E-2</v>
      </c>
      <c r="AJ286" s="75">
        <f t="shared" si="160"/>
        <v>0.264141172098662</v>
      </c>
      <c r="AK286" s="75">
        <f t="shared" si="161"/>
        <v>0.36029193027017531</v>
      </c>
      <c r="AL286" s="75">
        <f t="shared" si="162"/>
        <v>2.7648107583583457</v>
      </c>
      <c r="AM286" s="75">
        <f t="shared" si="163"/>
        <v>5.2451646053794336</v>
      </c>
      <c r="AN286" s="75">
        <f t="shared" si="167"/>
        <v>0.98589395074227526</v>
      </c>
      <c r="AO286" s="75">
        <f t="shared" si="167"/>
        <v>0.95341571134770176</v>
      </c>
      <c r="AP286" s="75">
        <f t="shared" si="167"/>
        <v>0.89823869237297582</v>
      </c>
      <c r="AQ286" s="75">
        <f t="shared" si="167"/>
        <v>0.81231888496049431</v>
      </c>
      <c r="AR286" s="75">
        <f t="shared" si="167"/>
        <v>0.69208365640406677</v>
      </c>
      <c r="AS286" s="75">
        <f t="shared" si="167"/>
        <v>0.54142608126474134</v>
      </c>
      <c r="AT286" s="75">
        <f t="shared" si="167"/>
        <v>0.3698838707472264</v>
      </c>
      <c r="AU286" s="75">
        <f t="shared" si="164"/>
        <v>0.18742366980429392</v>
      </c>
    </row>
    <row r="287" spans="1:47" s="75" customFormat="1" ht="12.95" customHeight="1" x14ac:dyDescent="0.2">
      <c r="A287" s="86" t="s">
        <v>2043</v>
      </c>
      <c r="B287" s="87" t="s">
        <v>2033</v>
      </c>
      <c r="C287" s="88">
        <v>39274.791100000002</v>
      </c>
      <c r="D287" s="88">
        <v>1.8000000000000001E-4</v>
      </c>
      <c r="E287" s="75">
        <f t="shared" si="148"/>
        <v>-6907.5133229697703</v>
      </c>
      <c r="F287" s="75">
        <f t="shared" si="149"/>
        <v>-6907.5</v>
      </c>
      <c r="G287" s="75">
        <f t="shared" si="150"/>
        <v>-5.6159249943448231E-3</v>
      </c>
      <c r="J287" s="75">
        <f t="shared" si="168"/>
        <v>-5.6159249943448231E-3</v>
      </c>
      <c r="O287" s="75">
        <f t="shared" ca="1" si="151"/>
        <v>-1.1015846574428313E-2</v>
      </c>
      <c r="P287" s="75">
        <f t="shared" si="152"/>
        <v>-1.3865425979857723E-2</v>
      </c>
      <c r="Q287" s="85">
        <f t="shared" si="165"/>
        <v>24256.291100000002</v>
      </c>
      <c r="S287" s="84">
        <v>1</v>
      </c>
      <c r="Z287" s="75">
        <f t="shared" si="153"/>
        <v>-6907.5</v>
      </c>
      <c r="AA287" s="75">
        <f t="shared" si="154"/>
        <v>-4.8143041078671754E-3</v>
      </c>
      <c r="AB287" s="75">
        <f t="shared" si="155"/>
        <v>-1.4667046866335371E-2</v>
      </c>
      <c r="AC287" s="75">
        <f t="shared" si="156"/>
        <v>8.2495009855129003E-3</v>
      </c>
      <c r="AE287" s="75">
        <f t="shared" si="157"/>
        <v>6.425960456372097E-7</v>
      </c>
      <c r="AF287" s="85">
        <f t="shared" si="166"/>
        <v>24256.291100000002</v>
      </c>
      <c r="AG287" s="84"/>
      <c r="AH287" s="75">
        <f t="shared" si="158"/>
        <v>9.051121871990548E-3</v>
      </c>
      <c r="AI287" s="75">
        <f t="shared" si="159"/>
        <v>8.9449909869355304E-2</v>
      </c>
      <c r="AJ287" s="75">
        <f t="shared" si="160"/>
        <v>0.264141172098662</v>
      </c>
      <c r="AK287" s="75">
        <f t="shared" si="161"/>
        <v>0.36029193027017531</v>
      </c>
      <c r="AL287" s="75">
        <f t="shared" si="162"/>
        <v>2.7648107583583457</v>
      </c>
      <c r="AM287" s="75">
        <f t="shared" si="163"/>
        <v>5.2451646053794336</v>
      </c>
      <c r="AN287" s="75">
        <f t="shared" si="167"/>
        <v>0.98589395074227526</v>
      </c>
      <c r="AO287" s="75">
        <f t="shared" si="167"/>
        <v>0.95341571134770176</v>
      </c>
      <c r="AP287" s="75">
        <f t="shared" si="167"/>
        <v>0.89823869237297582</v>
      </c>
      <c r="AQ287" s="75">
        <f t="shared" si="167"/>
        <v>0.81231888496049431</v>
      </c>
      <c r="AR287" s="75">
        <f t="shared" si="167"/>
        <v>0.69208365640406677</v>
      </c>
      <c r="AS287" s="75">
        <f t="shared" si="167"/>
        <v>0.54142608126474134</v>
      </c>
      <c r="AT287" s="75">
        <f t="shared" si="167"/>
        <v>0.3698838707472264</v>
      </c>
      <c r="AU287" s="75">
        <f t="shared" si="164"/>
        <v>0.18742366980429392</v>
      </c>
    </row>
    <row r="288" spans="1:47" s="75" customFormat="1" ht="12.95" customHeight="1" x14ac:dyDescent="0.2">
      <c r="A288" s="86" t="s">
        <v>2043</v>
      </c>
      <c r="B288" s="87" t="s">
        <v>2033</v>
      </c>
      <c r="C288" s="88">
        <v>39274.791190000004</v>
      </c>
      <c r="D288" s="88">
        <v>1.8000000000000001E-4</v>
      </c>
      <c r="E288" s="75">
        <f t="shared" si="148"/>
        <v>-6907.5131094577846</v>
      </c>
      <c r="F288" s="75">
        <f t="shared" si="149"/>
        <v>-6907.5</v>
      </c>
      <c r="G288" s="75">
        <f t="shared" si="150"/>
        <v>-5.5259249929804355E-3</v>
      </c>
      <c r="J288" s="75">
        <f t="shared" si="168"/>
        <v>-5.5259249929804355E-3</v>
      </c>
      <c r="O288" s="75">
        <f t="shared" ca="1" si="151"/>
        <v>-1.1015846574428313E-2</v>
      </c>
      <c r="P288" s="75">
        <f t="shared" si="152"/>
        <v>-1.3865425979857723E-2</v>
      </c>
      <c r="Q288" s="85">
        <f t="shared" si="165"/>
        <v>24256.291190000004</v>
      </c>
      <c r="S288" s="84">
        <v>1</v>
      </c>
      <c r="Z288" s="75">
        <f t="shared" si="153"/>
        <v>-6907.5</v>
      </c>
      <c r="AA288" s="75">
        <f t="shared" si="154"/>
        <v>-4.8143041078671754E-3</v>
      </c>
      <c r="AB288" s="75">
        <f t="shared" si="155"/>
        <v>-1.4577046864970983E-2</v>
      </c>
      <c r="AC288" s="75">
        <f t="shared" si="156"/>
        <v>8.3395009868772879E-3</v>
      </c>
      <c r="AE288" s="75">
        <f t="shared" si="157"/>
        <v>5.0640428412937974E-7</v>
      </c>
      <c r="AF288" s="85">
        <f t="shared" si="166"/>
        <v>24256.291190000004</v>
      </c>
      <c r="AG288" s="84"/>
      <c r="AH288" s="75">
        <f t="shared" si="158"/>
        <v>9.051121871990548E-3</v>
      </c>
      <c r="AI288" s="75">
        <f t="shared" si="159"/>
        <v>8.9449909869355304E-2</v>
      </c>
      <c r="AJ288" s="75">
        <f t="shared" si="160"/>
        <v>0.264141172098662</v>
      </c>
      <c r="AK288" s="75">
        <f t="shared" si="161"/>
        <v>0.36029193027017531</v>
      </c>
      <c r="AL288" s="75">
        <f t="shared" si="162"/>
        <v>2.7648107583583457</v>
      </c>
      <c r="AM288" s="75">
        <f t="shared" si="163"/>
        <v>5.2451646053794336</v>
      </c>
      <c r="AN288" s="75">
        <f t="shared" si="167"/>
        <v>0.98589395074227526</v>
      </c>
      <c r="AO288" s="75">
        <f t="shared" si="167"/>
        <v>0.95341571134770176</v>
      </c>
      <c r="AP288" s="75">
        <f t="shared" si="167"/>
        <v>0.89823869237297582</v>
      </c>
      <c r="AQ288" s="75">
        <f t="shared" si="167"/>
        <v>0.81231888496049431</v>
      </c>
      <c r="AR288" s="75">
        <f t="shared" si="167"/>
        <v>0.69208365640406677</v>
      </c>
      <c r="AS288" s="75">
        <f t="shared" si="167"/>
        <v>0.54142608126474134</v>
      </c>
      <c r="AT288" s="75">
        <f t="shared" si="167"/>
        <v>0.3698838707472264</v>
      </c>
      <c r="AU288" s="75">
        <f t="shared" si="164"/>
        <v>0.18742366980429392</v>
      </c>
    </row>
    <row r="289" spans="1:47" s="75" customFormat="1" ht="12.95" customHeight="1" x14ac:dyDescent="0.2">
      <c r="A289" s="86" t="s">
        <v>2036</v>
      </c>
      <c r="B289" s="87" t="s">
        <v>2031</v>
      </c>
      <c r="C289" s="88">
        <v>39278.793599999997</v>
      </c>
      <c r="D289" s="88" t="s">
        <v>2035</v>
      </c>
      <c r="E289" s="75">
        <f t="shared" si="148"/>
        <v>-6898.0179706393074</v>
      </c>
      <c r="F289" s="75">
        <f t="shared" si="149"/>
        <v>-6898</v>
      </c>
      <c r="G289" s="75">
        <f t="shared" si="150"/>
        <v>-7.5750200048787519E-3</v>
      </c>
      <c r="J289" s="75">
        <f t="shared" si="168"/>
        <v>-7.5750200048787519E-3</v>
      </c>
      <c r="O289" s="75">
        <f t="shared" ca="1" si="151"/>
        <v>-1.1009269538229236E-2</v>
      </c>
      <c r="P289" s="75">
        <f t="shared" si="152"/>
        <v>-1.3859240795030876E-2</v>
      </c>
      <c r="Q289" s="85">
        <f t="shared" si="165"/>
        <v>24260.293599999997</v>
      </c>
      <c r="S289" s="84">
        <v>1</v>
      </c>
      <c r="Z289" s="75">
        <f t="shared" si="153"/>
        <v>-6898</v>
      </c>
      <c r="AA289" s="75">
        <f t="shared" si="154"/>
        <v>-4.8059988561884783E-3</v>
      </c>
      <c r="AB289" s="75">
        <f t="shared" si="155"/>
        <v>-1.6628261943721148E-2</v>
      </c>
      <c r="AC289" s="75">
        <f t="shared" si="156"/>
        <v>6.2842207901521244E-3</v>
      </c>
      <c r="AE289" s="75">
        <f t="shared" si="157"/>
        <v>7.667478121894003E-6</v>
      </c>
      <c r="AF289" s="85">
        <f t="shared" si="166"/>
        <v>24260.293599999997</v>
      </c>
      <c r="AG289" s="84"/>
      <c r="AH289" s="75">
        <f t="shared" si="158"/>
        <v>9.053241938842398E-3</v>
      </c>
      <c r="AI289" s="75">
        <f t="shared" si="159"/>
        <v>8.9023210649139761E-2</v>
      </c>
      <c r="AJ289" s="75">
        <f t="shared" si="160"/>
        <v>0.26299701861861036</v>
      </c>
      <c r="AK289" s="75">
        <f t="shared" si="161"/>
        <v>0.35921167981947993</v>
      </c>
      <c r="AL289" s="75">
        <f t="shared" si="162"/>
        <v>2.765996851559847</v>
      </c>
      <c r="AM289" s="75">
        <f t="shared" si="163"/>
        <v>5.2621261659061123</v>
      </c>
      <c r="AN289" s="75">
        <f t="shared" si="167"/>
        <v>0.98858819030193279</v>
      </c>
      <c r="AO289" s="75">
        <f t="shared" si="167"/>
        <v>0.95642993346482985</v>
      </c>
      <c r="AP289" s="75">
        <f t="shared" si="167"/>
        <v>0.90156512195481664</v>
      </c>
      <c r="AQ289" s="75">
        <f t="shared" si="167"/>
        <v>0.81579541122093269</v>
      </c>
      <c r="AR289" s="75">
        <f t="shared" si="167"/>
        <v>0.69538736973161419</v>
      </c>
      <c r="AS289" s="75">
        <f t="shared" si="167"/>
        <v>0.54418647953340338</v>
      </c>
      <c r="AT289" s="75">
        <f t="shared" si="167"/>
        <v>0.37182459685927183</v>
      </c>
      <c r="AU289" s="75">
        <f t="shared" si="164"/>
        <v>0.18841282629821807</v>
      </c>
    </row>
    <row r="290" spans="1:47" s="75" customFormat="1" ht="12.95" customHeight="1" x14ac:dyDescent="0.2">
      <c r="A290" s="86" t="s">
        <v>2036</v>
      </c>
      <c r="B290" s="87" t="s">
        <v>2033</v>
      </c>
      <c r="C290" s="88">
        <v>39279.8488</v>
      </c>
      <c r="D290" s="88" t="s">
        <v>2035</v>
      </c>
      <c r="E290" s="75">
        <f t="shared" si="148"/>
        <v>-6895.5146612628823</v>
      </c>
      <c r="F290" s="75">
        <f t="shared" si="149"/>
        <v>-6895.5</v>
      </c>
      <c r="G290" s="75">
        <f t="shared" si="150"/>
        <v>-6.1800449984730221E-3</v>
      </c>
      <c r="J290" s="75">
        <f t="shared" si="168"/>
        <v>-6.1800449984730221E-3</v>
      </c>
      <c r="O290" s="75">
        <f t="shared" ca="1" si="151"/>
        <v>-1.1007538739229479E-2</v>
      </c>
      <c r="P290" s="75">
        <f t="shared" si="152"/>
        <v>-1.3857612862388943E-2</v>
      </c>
      <c r="Q290" s="85">
        <f t="shared" si="165"/>
        <v>24261.3488</v>
      </c>
      <c r="S290" s="84">
        <v>1</v>
      </c>
      <c r="Z290" s="75">
        <f t="shared" si="153"/>
        <v>-6895.5</v>
      </c>
      <c r="AA290" s="75">
        <f t="shared" si="154"/>
        <v>-4.8038261616267439E-3</v>
      </c>
      <c r="AB290" s="75">
        <f t="shared" si="155"/>
        <v>-1.5233831699235222E-2</v>
      </c>
      <c r="AC290" s="75">
        <f t="shared" si="156"/>
        <v>7.6775678639159212E-3</v>
      </c>
      <c r="AE290" s="75">
        <f t="shared" si="157"/>
        <v>1.893978286890523E-6</v>
      </c>
      <c r="AF290" s="85">
        <f t="shared" si="166"/>
        <v>24261.3488</v>
      </c>
      <c r="AG290" s="84"/>
      <c r="AH290" s="75">
        <f t="shared" si="158"/>
        <v>9.0537867007621994E-3</v>
      </c>
      <c r="AI290" s="75">
        <f t="shared" si="159"/>
        <v>8.8911928707633092E-2</v>
      </c>
      <c r="AJ290" s="75">
        <f t="shared" si="160"/>
        <v>0.26269799941716188</v>
      </c>
      <c r="AK290" s="75">
        <f t="shared" si="161"/>
        <v>0.35892933566858137</v>
      </c>
      <c r="AL290" s="75">
        <f t="shared" si="162"/>
        <v>2.7663067682425484</v>
      </c>
      <c r="AM290" s="75">
        <f t="shared" si="163"/>
        <v>5.2665755444523521</v>
      </c>
      <c r="AN290" s="75">
        <f t="shared" si="167"/>
        <v>0.9892943000160439</v>
      </c>
      <c r="AO290" s="75">
        <f t="shared" si="167"/>
        <v>0.95722014716391635</v>
      </c>
      <c r="AP290" s="75">
        <f t="shared" si="167"/>
        <v>0.9024378761594567</v>
      </c>
      <c r="AQ290" s="75">
        <f t="shared" si="167"/>
        <v>0.8167085106591534</v>
      </c>
      <c r="AR290" s="75">
        <f t="shared" si="167"/>
        <v>0.69625591760794525</v>
      </c>
      <c r="AS290" s="75">
        <f t="shared" si="167"/>
        <v>0.54491265051801063</v>
      </c>
      <c r="AT290" s="75">
        <f t="shared" si="167"/>
        <v>0.37233528446875497</v>
      </c>
      <c r="AU290" s="75">
        <f t="shared" si="164"/>
        <v>0.18867313063872443</v>
      </c>
    </row>
    <row r="291" spans="1:47" s="75" customFormat="1" ht="12.95" customHeight="1" x14ac:dyDescent="0.2">
      <c r="A291" s="86" t="s">
        <v>2036</v>
      </c>
      <c r="B291" s="87" t="s">
        <v>2031</v>
      </c>
      <c r="C291" s="88">
        <v>39280.901700000002</v>
      </c>
      <c r="D291" s="88" t="s">
        <v>2035</v>
      </c>
      <c r="E291" s="75">
        <f t="shared" si="148"/>
        <v>-6893.016808303787</v>
      </c>
      <c r="F291" s="75">
        <f t="shared" si="149"/>
        <v>-6893</v>
      </c>
      <c r="G291" s="75">
        <f t="shared" si="150"/>
        <v>-7.0850699994480237E-3</v>
      </c>
      <c r="J291" s="75">
        <f t="shared" si="168"/>
        <v>-7.0850699994480237E-3</v>
      </c>
      <c r="O291" s="75">
        <f t="shared" ca="1" si="151"/>
        <v>-1.100580794022972E-2</v>
      </c>
      <c r="P291" s="75">
        <f t="shared" si="152"/>
        <v>-1.3855984824570199E-2</v>
      </c>
      <c r="Q291" s="85">
        <f t="shared" si="165"/>
        <v>24262.401700000002</v>
      </c>
      <c r="S291" s="84">
        <v>1</v>
      </c>
      <c r="Z291" s="75">
        <f t="shared" si="153"/>
        <v>-6893</v>
      </c>
      <c r="AA291" s="75">
        <f t="shared" si="154"/>
        <v>-4.8016587918956865E-3</v>
      </c>
      <c r="AB291" s="75">
        <f t="shared" si="155"/>
        <v>-1.6139396032122534E-2</v>
      </c>
      <c r="AC291" s="75">
        <f t="shared" si="156"/>
        <v>6.7709148251221749E-3</v>
      </c>
      <c r="AE291" s="75">
        <f t="shared" si="157"/>
        <v>5.2139667427756232E-6</v>
      </c>
      <c r="AF291" s="85">
        <f t="shared" si="166"/>
        <v>24262.401700000002</v>
      </c>
      <c r="AG291" s="84"/>
      <c r="AH291" s="75">
        <f t="shared" si="158"/>
        <v>9.0543260326745121E-3</v>
      </c>
      <c r="AI291" s="75">
        <f t="shared" si="159"/>
        <v>8.8801062028992295E-2</v>
      </c>
      <c r="AJ291" s="75">
        <f t="shared" si="160"/>
        <v>0.26239983682410589</v>
      </c>
      <c r="AK291" s="75">
        <f t="shared" si="161"/>
        <v>0.35864778975373851</v>
      </c>
      <c r="AL291" s="75">
        <f t="shared" si="162"/>
        <v>2.7666157710628192</v>
      </c>
      <c r="AM291" s="75">
        <f t="shared" si="163"/>
        <v>5.2710190390281504</v>
      </c>
      <c r="AN291" s="75">
        <f t="shared" ref="AN291:AT300" si="169">$AU291+$AB$7*SIN(AO291)</f>
        <v>0.98999920766213678</v>
      </c>
      <c r="AO291" s="75">
        <f t="shared" si="169"/>
        <v>0.95800911420406221</v>
      </c>
      <c r="AP291" s="75">
        <f t="shared" si="169"/>
        <v>0.90330953947506931</v>
      </c>
      <c r="AQ291" s="75">
        <f t="shared" si="169"/>
        <v>0.81762086985093496</v>
      </c>
      <c r="AR291" s="75">
        <f t="shared" si="169"/>
        <v>0.69712411055519385</v>
      </c>
      <c r="AS291" s="75">
        <f t="shared" si="169"/>
        <v>0.54563871724566781</v>
      </c>
      <c r="AT291" s="75">
        <f t="shared" si="169"/>
        <v>0.37284595963359368</v>
      </c>
      <c r="AU291" s="75">
        <f t="shared" si="164"/>
        <v>0.18893343497923076</v>
      </c>
    </row>
    <row r="292" spans="1:47" s="75" customFormat="1" ht="12.95" customHeight="1" x14ac:dyDescent="0.2">
      <c r="A292" s="86" t="s">
        <v>2036</v>
      </c>
      <c r="B292" s="87" t="s">
        <v>2031</v>
      </c>
      <c r="C292" s="88">
        <v>39281.744200000001</v>
      </c>
      <c r="D292" s="88" t="s">
        <v>2035</v>
      </c>
      <c r="E292" s="75">
        <f t="shared" si="148"/>
        <v>-6891.0180989125529</v>
      </c>
      <c r="F292" s="75">
        <f t="shared" si="149"/>
        <v>-6891</v>
      </c>
      <c r="G292" s="75">
        <f t="shared" si="150"/>
        <v>-7.6290899960440584E-3</v>
      </c>
      <c r="J292" s="75">
        <f t="shared" si="168"/>
        <v>-7.6290899960440584E-3</v>
      </c>
      <c r="O292" s="75">
        <f t="shared" ca="1" si="151"/>
        <v>-1.1004423301029916E-2</v>
      </c>
      <c r="P292" s="75">
        <f t="shared" si="152"/>
        <v>-1.3854682318587903E-2</v>
      </c>
      <c r="Q292" s="85">
        <f t="shared" si="165"/>
        <v>24263.244200000001</v>
      </c>
      <c r="S292" s="84">
        <v>1</v>
      </c>
      <c r="Z292" s="75">
        <f t="shared" si="153"/>
        <v>-6891</v>
      </c>
      <c r="AA292" s="75">
        <f t="shared" si="154"/>
        <v>-4.7999287129819341E-3</v>
      </c>
      <c r="AB292" s="75">
        <f t="shared" si="155"/>
        <v>-1.6683843601650025E-2</v>
      </c>
      <c r="AC292" s="75">
        <f t="shared" si="156"/>
        <v>6.2255923225438443E-3</v>
      </c>
      <c r="AE292" s="75">
        <f t="shared" si="157"/>
        <v>8.004153565577726E-6</v>
      </c>
      <c r="AF292" s="85">
        <f t="shared" si="166"/>
        <v>24263.244200000001</v>
      </c>
      <c r="AG292" s="84"/>
      <c r="AH292" s="75">
        <f t="shared" si="158"/>
        <v>9.0547536056059686E-3</v>
      </c>
      <c r="AI292" s="75">
        <f t="shared" si="159"/>
        <v>8.8712666143351937E-2</v>
      </c>
      <c r="AJ292" s="75">
        <f t="shared" si="160"/>
        <v>0.26216192092918977</v>
      </c>
      <c r="AK292" s="75">
        <f t="shared" si="161"/>
        <v>0.35842312538001253</v>
      </c>
      <c r="AL292" s="75">
        <f t="shared" si="162"/>
        <v>2.766862318184804</v>
      </c>
      <c r="AM292" s="75">
        <f t="shared" si="163"/>
        <v>5.2745696081371927</v>
      </c>
      <c r="AN292" s="75">
        <f t="shared" si="169"/>
        <v>0.99056227056182156</v>
      </c>
      <c r="AO292" s="75">
        <f t="shared" si="169"/>
        <v>0.95863939178741142</v>
      </c>
      <c r="AP292" s="75">
        <f t="shared" si="169"/>
        <v>0.90400608525186099</v>
      </c>
      <c r="AQ292" s="75">
        <f t="shared" si="169"/>
        <v>0.81835022412860192</v>
      </c>
      <c r="AR292" s="75">
        <f t="shared" si="169"/>
        <v>0.69781840915301829</v>
      </c>
      <c r="AS292" s="75">
        <f t="shared" si="169"/>
        <v>0.54621949547533533</v>
      </c>
      <c r="AT292" s="75">
        <f t="shared" si="169"/>
        <v>0.37325449079392037</v>
      </c>
      <c r="AU292" s="75">
        <f t="shared" si="164"/>
        <v>0.18914167845163585</v>
      </c>
    </row>
    <row r="293" spans="1:47" s="75" customFormat="1" ht="12.95" customHeight="1" x14ac:dyDescent="0.2">
      <c r="A293" s="86" t="s">
        <v>2036</v>
      </c>
      <c r="B293" s="87" t="s">
        <v>2031</v>
      </c>
      <c r="C293" s="88">
        <v>39283.851300000002</v>
      </c>
      <c r="D293" s="88" t="s">
        <v>2035</v>
      </c>
      <c r="E293" s="75">
        <f t="shared" si="148"/>
        <v>-6886.0193089324021</v>
      </c>
      <c r="F293" s="75">
        <f t="shared" si="149"/>
        <v>-6886</v>
      </c>
      <c r="G293" s="75">
        <f t="shared" si="150"/>
        <v>-8.1391399944550358E-3</v>
      </c>
      <c r="J293" s="75">
        <f t="shared" si="168"/>
        <v>-8.1391399944550358E-3</v>
      </c>
      <c r="O293" s="75">
        <f t="shared" ca="1" si="151"/>
        <v>-1.1000961703030401E-2</v>
      </c>
      <c r="P293" s="75">
        <f t="shared" si="152"/>
        <v>-1.3851425759137089E-2</v>
      </c>
      <c r="Q293" s="85">
        <f t="shared" si="165"/>
        <v>24265.351300000002</v>
      </c>
      <c r="S293" s="84">
        <v>1</v>
      </c>
      <c r="Z293" s="75">
        <f t="shared" si="153"/>
        <v>-6886</v>
      </c>
      <c r="AA293" s="75">
        <f t="shared" si="154"/>
        <v>-4.7956182698574296E-3</v>
      </c>
      <c r="AB293" s="75">
        <f t="shared" si="155"/>
        <v>-1.7194947483734693E-2</v>
      </c>
      <c r="AC293" s="75">
        <f t="shared" si="156"/>
        <v>5.712285764682053E-3</v>
      </c>
      <c r="AE293" s="75">
        <f t="shared" si="157"/>
        <v>1.1179137522856151E-5</v>
      </c>
      <c r="AF293" s="85">
        <f t="shared" si="166"/>
        <v>24265.351300000002</v>
      </c>
      <c r="AG293" s="84"/>
      <c r="AH293" s="75">
        <f t="shared" si="158"/>
        <v>9.0558074892796592E-3</v>
      </c>
      <c r="AI293" s="75">
        <f t="shared" si="159"/>
        <v>8.8492825186774482E-2</v>
      </c>
      <c r="AJ293" s="75">
        <f t="shared" si="160"/>
        <v>0.2615695061445642</v>
      </c>
      <c r="AK293" s="75">
        <f t="shared" si="161"/>
        <v>0.3578636778422003</v>
      </c>
      <c r="AL293" s="75">
        <f t="shared" si="162"/>
        <v>2.7674761531701355</v>
      </c>
      <c r="AM293" s="75">
        <f t="shared" si="163"/>
        <v>5.2834296465629613</v>
      </c>
      <c r="AN293" s="75">
        <f t="shared" si="169"/>
        <v>0.99196658281899264</v>
      </c>
      <c r="AO293" s="75">
        <f t="shared" si="169"/>
        <v>0.96021160927269278</v>
      </c>
      <c r="AP293" s="75">
        <f t="shared" si="169"/>
        <v>0.90574440039457105</v>
      </c>
      <c r="AQ293" s="75">
        <f t="shared" si="169"/>
        <v>0.82017153624204531</v>
      </c>
      <c r="AR293" s="75">
        <f t="shared" si="169"/>
        <v>0.69955315991437739</v>
      </c>
      <c r="AS293" s="75">
        <f t="shared" si="169"/>
        <v>0.54767114832861397</v>
      </c>
      <c r="AT293" s="75">
        <f t="shared" si="169"/>
        <v>0.37427578374523363</v>
      </c>
      <c r="AU293" s="75">
        <f t="shared" si="164"/>
        <v>0.18966228713264854</v>
      </c>
    </row>
    <row r="294" spans="1:47" s="75" customFormat="1" ht="12.95" customHeight="1" x14ac:dyDescent="0.2">
      <c r="A294" s="86" t="s">
        <v>2036</v>
      </c>
      <c r="B294" s="87" t="s">
        <v>2033</v>
      </c>
      <c r="C294" s="88">
        <v>39285.751700000001</v>
      </c>
      <c r="D294" s="88" t="s">
        <v>2035</v>
      </c>
      <c r="E294" s="75">
        <f t="shared" si="148"/>
        <v>-6881.510884805276</v>
      </c>
      <c r="F294" s="75">
        <f t="shared" si="149"/>
        <v>-6881.5</v>
      </c>
      <c r="G294" s="75">
        <f t="shared" si="150"/>
        <v>-4.5881850019213744E-3</v>
      </c>
      <c r="J294" s="75">
        <f t="shared" si="168"/>
        <v>-4.5881850019213744E-3</v>
      </c>
      <c r="O294" s="75">
        <f t="shared" ca="1" si="151"/>
        <v>-1.0997846264830836E-2</v>
      </c>
      <c r="P294" s="75">
        <f t="shared" si="152"/>
        <v>-1.3848494495926669E-2</v>
      </c>
      <c r="Q294" s="85">
        <f t="shared" si="165"/>
        <v>24267.251700000001</v>
      </c>
      <c r="S294" s="84">
        <v>1</v>
      </c>
      <c r="Z294" s="75">
        <f t="shared" si="153"/>
        <v>-6881.5</v>
      </c>
      <c r="AA294" s="75">
        <f t="shared" si="154"/>
        <v>-4.7917567611803907E-3</v>
      </c>
      <c r="AB294" s="75">
        <f t="shared" si="155"/>
        <v>-1.3644922736667653E-2</v>
      </c>
      <c r="AC294" s="75">
        <f t="shared" si="156"/>
        <v>9.2603094940052946E-3</v>
      </c>
      <c r="AE294" s="75">
        <f t="shared" si="157"/>
        <v>4.1441461167810923E-8</v>
      </c>
      <c r="AF294" s="85">
        <f t="shared" si="166"/>
        <v>24267.251700000001</v>
      </c>
      <c r="AG294" s="84"/>
      <c r="AH294" s="75">
        <f t="shared" si="158"/>
        <v>9.0567377347462782E-3</v>
      </c>
      <c r="AI294" s="75">
        <f t="shared" si="159"/>
        <v>8.8296359702399685E-2</v>
      </c>
      <c r="AJ294" s="75">
        <f t="shared" si="160"/>
        <v>0.26103921382471401</v>
      </c>
      <c r="AK294" s="75">
        <f t="shared" si="161"/>
        <v>0.35736286030145603</v>
      </c>
      <c r="AL294" s="75">
        <f t="shared" si="162"/>
        <v>2.7680255328951757</v>
      </c>
      <c r="AM294" s="75">
        <f t="shared" si="163"/>
        <v>5.2913837460020181</v>
      </c>
      <c r="AN294" s="75">
        <f t="shared" si="169"/>
        <v>0.99322639582524208</v>
      </c>
      <c r="AO294" s="75">
        <f t="shared" si="169"/>
        <v>0.96162237081786706</v>
      </c>
      <c r="AP294" s="75">
        <f t="shared" si="169"/>
        <v>0.90730516397823724</v>
      </c>
      <c r="AQ294" s="75">
        <f t="shared" si="169"/>
        <v>0.82180818368004482</v>
      </c>
      <c r="AR294" s="75">
        <f t="shared" si="169"/>
        <v>0.70111321774450475</v>
      </c>
      <c r="AS294" s="75">
        <f t="shared" si="169"/>
        <v>0.5489772776772015</v>
      </c>
      <c r="AT294" s="75">
        <f t="shared" si="169"/>
        <v>0.37519490462414173</v>
      </c>
      <c r="AU294" s="75">
        <f t="shared" si="164"/>
        <v>0.19013083494555999</v>
      </c>
    </row>
    <row r="295" spans="1:47" s="75" customFormat="1" ht="12.95" customHeight="1" x14ac:dyDescent="0.2">
      <c r="A295" s="86" t="s">
        <v>2036</v>
      </c>
      <c r="B295" s="87" t="s">
        <v>2033</v>
      </c>
      <c r="C295" s="88">
        <v>39287.857799999998</v>
      </c>
      <c r="D295" s="88" t="s">
        <v>2035</v>
      </c>
      <c r="E295" s="75">
        <f t="shared" si="148"/>
        <v>-6876.5144671804946</v>
      </c>
      <c r="F295" s="75">
        <f t="shared" si="149"/>
        <v>-6876.5</v>
      </c>
      <c r="G295" s="75">
        <f t="shared" si="150"/>
        <v>-6.0982350041740574E-3</v>
      </c>
      <c r="J295" s="75">
        <f t="shared" si="168"/>
        <v>-6.0982350041740574E-3</v>
      </c>
      <c r="O295" s="75">
        <f t="shared" ca="1" si="151"/>
        <v>-1.0994384666831322E-2</v>
      </c>
      <c r="P295" s="75">
        <f t="shared" si="152"/>
        <v>-1.3845237137132104E-2</v>
      </c>
      <c r="Q295" s="85">
        <f t="shared" si="165"/>
        <v>24269.357799999998</v>
      </c>
      <c r="S295" s="84">
        <v>1</v>
      </c>
      <c r="Z295" s="75">
        <f t="shared" si="153"/>
        <v>-6876.5</v>
      </c>
      <c r="AA295" s="75">
        <f t="shared" si="154"/>
        <v>-4.7874858918575541E-3</v>
      </c>
      <c r="AB295" s="75">
        <f t="shared" si="155"/>
        <v>-1.5155986249448607E-2</v>
      </c>
      <c r="AC295" s="75">
        <f t="shared" si="156"/>
        <v>7.7470021329580467E-3</v>
      </c>
      <c r="AE295" s="75">
        <f t="shared" si="157"/>
        <v>1.7180632354385014E-6</v>
      </c>
      <c r="AF295" s="85">
        <f t="shared" si="166"/>
        <v>24269.357799999998</v>
      </c>
      <c r="AG295" s="84"/>
      <c r="AH295" s="75">
        <f t="shared" si="158"/>
        <v>9.05775124527455E-3</v>
      </c>
      <c r="AI295" s="75">
        <f t="shared" si="159"/>
        <v>8.8079594414523177E-2</v>
      </c>
      <c r="AJ295" s="75">
        <f t="shared" si="160"/>
        <v>0.26045317366408083</v>
      </c>
      <c r="AK295" s="75">
        <f t="shared" si="161"/>
        <v>0.35680935460208091</v>
      </c>
      <c r="AL295" s="75">
        <f t="shared" si="162"/>
        <v>2.7686325721406031</v>
      </c>
      <c r="AM295" s="75">
        <f t="shared" si="163"/>
        <v>5.3001995920786342</v>
      </c>
      <c r="AN295" s="75">
        <f t="shared" si="169"/>
        <v>0.9946216926689655</v>
      </c>
      <c r="AO295" s="75">
        <f t="shared" si="169"/>
        <v>0.96318519590916241</v>
      </c>
      <c r="AP295" s="75">
        <f t="shared" si="169"/>
        <v>0.90903521864402881</v>
      </c>
      <c r="AQ295" s="75">
        <f t="shared" si="169"/>
        <v>0.82362386487592976</v>
      </c>
      <c r="AR295" s="75">
        <f t="shared" si="169"/>
        <v>0.70284525987402147</v>
      </c>
      <c r="AS295" s="75">
        <f t="shared" si="169"/>
        <v>0.55042813353307452</v>
      </c>
      <c r="AT295" s="75">
        <f t="shared" si="169"/>
        <v>0.3762161023902385</v>
      </c>
      <c r="AU295" s="75">
        <f t="shared" si="164"/>
        <v>0.19065144362657269</v>
      </c>
    </row>
    <row r="296" spans="1:47" s="75" customFormat="1" ht="12.95" customHeight="1" x14ac:dyDescent="0.2">
      <c r="A296" s="86" t="s">
        <v>2042</v>
      </c>
      <c r="B296" s="87" t="s">
        <v>2031</v>
      </c>
      <c r="C296" s="88">
        <v>39616.432000000001</v>
      </c>
      <c r="D296" s="88" t="s">
        <v>2035</v>
      </c>
      <c r="E296" s="75">
        <f t="shared" si="148"/>
        <v>-6097.0197024824356</v>
      </c>
      <c r="F296" s="75">
        <f t="shared" si="149"/>
        <v>-6097</v>
      </c>
      <c r="G296" s="75">
        <f t="shared" si="150"/>
        <v>-8.3050300017930567E-3</v>
      </c>
      <c r="J296" s="75">
        <f t="shared" si="168"/>
        <v>-8.3050300017930567E-3</v>
      </c>
      <c r="O296" s="75">
        <f t="shared" ca="1" si="151"/>
        <v>-1.0454721538706963E-2</v>
      </c>
      <c r="P296" s="75">
        <f t="shared" si="152"/>
        <v>-1.3332269502179736E-2</v>
      </c>
      <c r="Q296" s="85">
        <f t="shared" si="165"/>
        <v>24597.932000000001</v>
      </c>
      <c r="S296" s="84">
        <v>1</v>
      </c>
      <c r="Z296" s="75">
        <f t="shared" si="153"/>
        <v>-6097</v>
      </c>
      <c r="AA296" s="75">
        <f t="shared" si="154"/>
        <v>-4.2867564103625626E-3</v>
      </c>
      <c r="AB296" s="75">
        <f t="shared" si="155"/>
        <v>-1.735054309361023E-2</v>
      </c>
      <c r="AC296" s="75">
        <f t="shared" si="156"/>
        <v>5.0272395003866793E-3</v>
      </c>
      <c r="AE296" s="75">
        <f t="shared" si="157"/>
        <v>1.6146522655587721E-5</v>
      </c>
      <c r="AF296" s="85">
        <f t="shared" si="166"/>
        <v>24597.932000000001</v>
      </c>
      <c r="AG296" s="84"/>
      <c r="AH296" s="75">
        <f t="shared" si="158"/>
        <v>9.0455130918171735E-3</v>
      </c>
      <c r="AI296" s="75">
        <f t="shared" si="159"/>
        <v>6.6611135084258755E-2</v>
      </c>
      <c r="AJ296" s="75">
        <f t="shared" si="160"/>
        <v>0.19647003167720356</v>
      </c>
      <c r="AK296" s="75">
        <f t="shared" si="161"/>
        <v>0.29613673954110875</v>
      </c>
      <c r="AL296" s="75">
        <f t="shared" si="162"/>
        <v>2.8343676407902216</v>
      </c>
      <c r="AM296" s="75">
        <f t="shared" si="163"/>
        <v>6.4586017189418978</v>
      </c>
      <c r="AN296" s="75">
        <f t="shared" si="169"/>
        <v>1.1687685524652247</v>
      </c>
      <c r="AO296" s="75">
        <f t="shared" si="169"/>
        <v>1.1579172151411981</v>
      </c>
      <c r="AP296" s="75">
        <f t="shared" si="169"/>
        <v>1.1311165205716427</v>
      </c>
      <c r="AQ296" s="75">
        <f t="shared" si="169"/>
        <v>1.070664052520784</v>
      </c>
      <c r="AR296" s="75">
        <f t="shared" si="169"/>
        <v>0.95408536148744139</v>
      </c>
      <c r="AS296" s="75">
        <f t="shared" si="169"/>
        <v>0.77083572405003054</v>
      </c>
      <c r="AT296" s="75">
        <f t="shared" si="169"/>
        <v>0.53472040710902957</v>
      </c>
      <c r="AU296" s="75">
        <f t="shared" si="164"/>
        <v>0.27181433699645252</v>
      </c>
    </row>
    <row r="297" spans="1:47" s="75" customFormat="1" ht="12.95" customHeight="1" x14ac:dyDescent="0.2">
      <c r="A297" s="86" t="s">
        <v>2036</v>
      </c>
      <c r="B297" s="87" t="s">
        <v>2031</v>
      </c>
      <c r="C297" s="88">
        <v>39683.453000000001</v>
      </c>
      <c r="D297" s="88" t="s">
        <v>2035</v>
      </c>
      <c r="E297" s="75">
        <f t="shared" si="148"/>
        <v>-5938.0220738651296</v>
      </c>
      <c r="F297" s="75">
        <f t="shared" si="149"/>
        <v>-5938</v>
      </c>
      <c r="G297" s="75">
        <f t="shared" si="150"/>
        <v>-9.3046199981472455E-3</v>
      </c>
      <c r="J297" s="75">
        <f t="shared" si="168"/>
        <v>-9.3046199981472455E-3</v>
      </c>
      <c r="O297" s="75">
        <f t="shared" ca="1" si="151"/>
        <v>-1.0344642722322391E-2</v>
      </c>
      <c r="P297" s="75">
        <f t="shared" si="152"/>
        <v>-1.3226380378653044E-2</v>
      </c>
      <c r="Q297" s="85">
        <f t="shared" si="165"/>
        <v>24664.953000000001</v>
      </c>
      <c r="S297" s="84">
        <v>1</v>
      </c>
      <c r="Z297" s="75">
        <f t="shared" si="153"/>
        <v>-5938</v>
      </c>
      <c r="AA297" s="75">
        <f t="shared" si="154"/>
        <v>-4.2087479492906432E-3</v>
      </c>
      <c r="AB297" s="75">
        <f t="shared" si="155"/>
        <v>-1.8322252427509646E-2</v>
      </c>
      <c r="AC297" s="75">
        <f t="shared" si="156"/>
        <v>3.9217603805057986E-3</v>
      </c>
      <c r="AE297" s="75">
        <f t="shared" si="157"/>
        <v>2.5967911938317985E-5</v>
      </c>
      <c r="AF297" s="85">
        <f t="shared" si="166"/>
        <v>24664.953000000001</v>
      </c>
      <c r="AG297" s="84"/>
      <c r="AH297" s="75">
        <f t="shared" si="158"/>
        <v>9.0176324293624009E-3</v>
      </c>
      <c r="AI297" s="75">
        <f t="shared" si="159"/>
        <v>6.3958293492935581E-2</v>
      </c>
      <c r="AJ297" s="75">
        <f t="shared" si="160"/>
        <v>0.18755071419732655</v>
      </c>
      <c r="AK297" s="75">
        <f t="shared" si="161"/>
        <v>0.28764155703596939</v>
      </c>
      <c r="AL297" s="75">
        <f t="shared" si="162"/>
        <v>2.84345610244229</v>
      </c>
      <c r="AM297" s="75">
        <f t="shared" si="163"/>
        <v>6.6585722743597584</v>
      </c>
      <c r="AN297" s="75">
        <f t="shared" si="169"/>
        <v>1.1969939661721005</v>
      </c>
      <c r="AO297" s="75">
        <f t="shared" si="169"/>
        <v>1.188704872782206</v>
      </c>
      <c r="AP297" s="75">
        <f t="shared" si="169"/>
        <v>1.1666082882933</v>
      </c>
      <c r="AQ297" s="75">
        <f t="shared" si="169"/>
        <v>1.1126118006685615</v>
      </c>
      <c r="AR297" s="75">
        <f t="shared" si="169"/>
        <v>1.0004532663855032</v>
      </c>
      <c r="AS297" s="75">
        <f t="shared" si="169"/>
        <v>0.81420417475299856</v>
      </c>
      <c r="AT297" s="75">
        <f t="shared" si="169"/>
        <v>0.5668554897442728</v>
      </c>
      <c r="AU297" s="75">
        <f t="shared" si="164"/>
        <v>0.28836969305265636</v>
      </c>
    </row>
    <row r="298" spans="1:47" s="75" customFormat="1" ht="12.95" customHeight="1" x14ac:dyDescent="0.2">
      <c r="A298" s="81" t="s">
        <v>693</v>
      </c>
      <c r="B298" s="82" t="s">
        <v>2031</v>
      </c>
      <c r="C298" s="83">
        <v>39691.468999999997</v>
      </c>
      <c r="D298" s="83" t="s">
        <v>2110</v>
      </c>
      <c r="E298" s="75">
        <f t="shared" si="148"/>
        <v>-5919.0052732952236</v>
      </c>
      <c r="F298" s="75">
        <f t="shared" si="149"/>
        <v>-5919</v>
      </c>
      <c r="G298" s="75">
        <f t="shared" si="150"/>
        <v>-2.2228099987842143E-3</v>
      </c>
      <c r="I298" s="75">
        <f>G298</f>
        <v>-2.2228099987842143E-3</v>
      </c>
      <c r="O298" s="75">
        <f t="shared" ca="1" si="151"/>
        <v>-1.0331488649924236E-2</v>
      </c>
      <c r="P298" s="75">
        <f t="shared" si="152"/>
        <v>-1.3213698504738648E-2</v>
      </c>
      <c r="Q298" s="85">
        <f t="shared" si="165"/>
        <v>24672.968999999997</v>
      </c>
      <c r="S298" s="84">
        <v>0.1</v>
      </c>
      <c r="Z298" s="75">
        <f t="shared" si="153"/>
        <v>-5919</v>
      </c>
      <c r="AA298" s="75">
        <f t="shared" si="154"/>
        <v>-4.1997534263868101E-3</v>
      </c>
      <c r="AB298" s="75">
        <f t="shared" si="155"/>
        <v>-1.1236755077136052E-2</v>
      </c>
      <c r="AC298" s="75">
        <f t="shared" si="156"/>
        <v>1.0990888505954434E-2</v>
      </c>
      <c r="AE298" s="75">
        <f t="shared" si="157"/>
        <v>3.9083053159411E-7</v>
      </c>
      <c r="AF298" s="85">
        <f t="shared" si="166"/>
        <v>24672.968999999997</v>
      </c>
      <c r="AG298" s="84"/>
      <c r="AH298" s="75">
        <f t="shared" si="158"/>
        <v>9.0139450783518378E-3</v>
      </c>
      <c r="AI298" s="75">
        <f t="shared" si="159"/>
        <v>6.3663285979754347E-2</v>
      </c>
      <c r="AJ298" s="75">
        <f t="shared" si="160"/>
        <v>0.18654151985338097</v>
      </c>
      <c r="AK298" s="75">
        <f t="shared" si="161"/>
        <v>0.28667978588052356</v>
      </c>
      <c r="AL298" s="75">
        <f t="shared" si="162"/>
        <v>2.8444834279661415</v>
      </c>
      <c r="AM298" s="75">
        <f t="shared" si="163"/>
        <v>6.6819399151668568</v>
      </c>
      <c r="AN298" s="75">
        <f t="shared" si="169"/>
        <v>1.2002573951004731</v>
      </c>
      <c r="AO298" s="75">
        <f t="shared" si="169"/>
        <v>1.1922401255818369</v>
      </c>
      <c r="AP298" s="75">
        <f t="shared" si="169"/>
        <v>1.1706704518674396</v>
      </c>
      <c r="AQ298" s="75">
        <f t="shared" si="169"/>
        <v>1.1174465695050964</v>
      </c>
      <c r="AR298" s="75">
        <f t="shared" si="169"/>
        <v>1.0058789047927783</v>
      </c>
      <c r="AS298" s="75">
        <f t="shared" si="169"/>
        <v>0.81934665007829866</v>
      </c>
      <c r="AT298" s="75">
        <f t="shared" si="169"/>
        <v>0.57069050940011823</v>
      </c>
      <c r="AU298" s="75">
        <f t="shared" si="164"/>
        <v>0.29034800604050465</v>
      </c>
    </row>
    <row r="299" spans="1:47" s="75" customFormat="1" ht="12.95" customHeight="1" x14ac:dyDescent="0.2">
      <c r="A299" s="86" t="s">
        <v>2044</v>
      </c>
      <c r="B299" s="87"/>
      <c r="C299" s="88">
        <v>39710.455999999998</v>
      </c>
      <c r="D299" s="88"/>
      <c r="E299" s="75">
        <f t="shared" si="148"/>
        <v>-5873.9613620650571</v>
      </c>
      <c r="F299" s="75">
        <f t="shared" si="149"/>
        <v>-5874</v>
      </c>
      <c r="G299" s="75">
        <f t="shared" si="150"/>
        <v>1.6286739999486599E-2</v>
      </c>
      <c r="I299" s="75">
        <f>G299</f>
        <v>1.6286739999486599E-2</v>
      </c>
      <c r="O299" s="75">
        <f t="shared" ca="1" si="151"/>
        <v>-1.0300334267928602E-2</v>
      </c>
      <c r="P299" s="75">
        <f t="shared" si="152"/>
        <v>-1.3183638254836028E-2</v>
      </c>
      <c r="Q299" s="85">
        <f t="shared" si="165"/>
        <v>24691.955999999998</v>
      </c>
      <c r="S299" s="84">
        <v>0.1</v>
      </c>
      <c r="Z299" s="75">
        <f t="shared" si="153"/>
        <v>-5874</v>
      </c>
      <c r="AA299" s="75">
        <f t="shared" si="154"/>
        <v>-4.1787054720723495E-3</v>
      </c>
      <c r="AB299" s="75">
        <f t="shared" si="155"/>
        <v>7.2818072167229204E-3</v>
      </c>
      <c r="AC299" s="75">
        <f t="shared" si="156"/>
        <v>2.9470378254322627E-2</v>
      </c>
      <c r="AE299" s="75">
        <f t="shared" si="157"/>
        <v>4.188344583493528E-5</v>
      </c>
      <c r="AF299" s="85">
        <f t="shared" si="166"/>
        <v>24691.955999999998</v>
      </c>
      <c r="AG299" s="84"/>
      <c r="AH299" s="75">
        <f t="shared" si="158"/>
        <v>9.0049327827636787E-3</v>
      </c>
      <c r="AI299" s="75">
        <f t="shared" si="159"/>
        <v>6.2981427649326016E-2</v>
      </c>
      <c r="AJ299" s="75">
        <f t="shared" si="160"/>
        <v>0.18419512288754891</v>
      </c>
      <c r="AK299" s="75">
        <f t="shared" si="161"/>
        <v>0.28444320474330009</v>
      </c>
      <c r="AL299" s="75">
        <f t="shared" si="162"/>
        <v>2.8468712078932494</v>
      </c>
      <c r="AM299" s="75">
        <f t="shared" si="163"/>
        <v>6.7368772764543339</v>
      </c>
      <c r="AN299" s="75">
        <f t="shared" si="169"/>
        <v>1.2079010899604721</v>
      </c>
      <c r="AO299" s="75">
        <f t="shared" si="169"/>
        <v>1.2004999550046236</v>
      </c>
      <c r="AP299" s="75">
        <f t="shared" si="169"/>
        <v>1.1801472542857705</v>
      </c>
      <c r="AQ299" s="75">
        <f t="shared" si="169"/>
        <v>1.1287494506392348</v>
      </c>
      <c r="AR299" s="75">
        <f t="shared" si="169"/>
        <v>1.0186305528031891</v>
      </c>
      <c r="AS299" s="75">
        <f t="shared" si="169"/>
        <v>0.83149148176986276</v>
      </c>
      <c r="AT299" s="75">
        <f t="shared" si="169"/>
        <v>0.57976906090489955</v>
      </c>
      <c r="AU299" s="75">
        <f t="shared" si="164"/>
        <v>0.29503348416961894</v>
      </c>
    </row>
    <row r="300" spans="1:47" s="75" customFormat="1" ht="12.95" customHeight="1" x14ac:dyDescent="0.2">
      <c r="A300" s="86" t="s">
        <v>2044</v>
      </c>
      <c r="B300" s="87"/>
      <c r="C300" s="88">
        <v>39718.42</v>
      </c>
      <c r="D300" s="88"/>
      <c r="E300" s="75">
        <f t="shared" si="148"/>
        <v>-5855.0679239738893</v>
      </c>
      <c r="F300" s="75">
        <f t="shared" si="149"/>
        <v>-5855</v>
      </c>
      <c r="G300" s="75">
        <f t="shared" si="150"/>
        <v>-2.8631449997192249E-2</v>
      </c>
      <c r="I300" s="75">
        <f>G300</f>
        <v>-2.8631449997192249E-2</v>
      </c>
      <c r="O300" s="75">
        <f t="shared" ca="1" si="151"/>
        <v>-1.0287180195530446E-2</v>
      </c>
      <c r="P300" s="75">
        <f t="shared" si="152"/>
        <v>-1.3170935917721546E-2</v>
      </c>
      <c r="Q300" s="85">
        <f t="shared" si="165"/>
        <v>24699.919999999998</v>
      </c>
      <c r="S300" s="84">
        <v>0.1</v>
      </c>
      <c r="Z300" s="75">
        <f t="shared" si="153"/>
        <v>-5855</v>
      </c>
      <c r="AA300" s="75">
        <f t="shared" si="154"/>
        <v>-4.1699228626247715E-3</v>
      </c>
      <c r="AB300" s="75">
        <f t="shared" si="155"/>
        <v>-3.7632463052289025E-2</v>
      </c>
      <c r="AC300" s="75">
        <f t="shared" si="156"/>
        <v>-1.5460514079470702E-2</v>
      </c>
      <c r="AE300" s="75">
        <f t="shared" si="157"/>
        <v>5.9836630975518106E-5</v>
      </c>
      <c r="AF300" s="85">
        <f t="shared" si="166"/>
        <v>24699.919999999998</v>
      </c>
      <c r="AG300" s="84"/>
      <c r="AH300" s="75">
        <f t="shared" si="158"/>
        <v>9.0010130550967748E-3</v>
      </c>
      <c r="AI300" s="75">
        <f t="shared" si="159"/>
        <v>6.2700379647198989E-2</v>
      </c>
      <c r="AJ300" s="75">
        <f t="shared" si="160"/>
        <v>0.18322228938579013</v>
      </c>
      <c r="AK300" s="75">
        <f t="shared" si="161"/>
        <v>0.28351571974271422</v>
      </c>
      <c r="AL300" s="75">
        <f t="shared" si="162"/>
        <v>2.8478608850233051</v>
      </c>
      <c r="AM300" s="75">
        <f t="shared" si="163"/>
        <v>6.7599073949703428</v>
      </c>
      <c r="AN300" s="75">
        <f t="shared" si="169"/>
        <v>1.2110934453395246</v>
      </c>
      <c r="AO300" s="75">
        <f t="shared" si="169"/>
        <v>1.203941043399813</v>
      </c>
      <c r="AP300" s="75">
        <f t="shared" si="169"/>
        <v>1.1840890026489661</v>
      </c>
      <c r="AQ300" s="75">
        <f t="shared" si="169"/>
        <v>1.1334599222296404</v>
      </c>
      <c r="AR300" s="75">
        <f t="shared" si="169"/>
        <v>1.0239729161958302</v>
      </c>
      <c r="AS300" s="75">
        <f t="shared" si="169"/>
        <v>0.83660453059108086</v>
      </c>
      <c r="AT300" s="75">
        <f t="shared" si="169"/>
        <v>0.58360035582762959</v>
      </c>
      <c r="AU300" s="75">
        <f t="shared" si="164"/>
        <v>0.29701179715746717</v>
      </c>
    </row>
    <row r="301" spans="1:47" s="75" customFormat="1" ht="12.95" customHeight="1" x14ac:dyDescent="0.2">
      <c r="A301" s="86" t="s">
        <v>2045</v>
      </c>
      <c r="B301" s="87"/>
      <c r="C301" s="88">
        <v>39956.601999999999</v>
      </c>
      <c r="D301" s="88"/>
      <c r="E301" s="75">
        <f t="shared" si="148"/>
        <v>-5290.0155794948887</v>
      </c>
      <c r="F301" s="75">
        <f t="shared" si="149"/>
        <v>-5290</v>
      </c>
      <c r="G301" s="75">
        <f t="shared" si="150"/>
        <v>-6.5670999974827282E-3</v>
      </c>
      <c r="I301" s="75">
        <f>G301</f>
        <v>-6.5670999974827282E-3</v>
      </c>
      <c r="O301" s="75">
        <f t="shared" ca="1" si="151"/>
        <v>-9.8960196215852718E-3</v>
      </c>
      <c r="P301" s="75">
        <f t="shared" si="152"/>
        <v>-1.2790432193371119E-2</v>
      </c>
      <c r="Q301" s="85">
        <f t="shared" si="165"/>
        <v>24938.101999999999</v>
      </c>
      <c r="S301" s="84">
        <v>0.1</v>
      </c>
      <c r="Z301" s="75">
        <f t="shared" si="153"/>
        <v>-5290</v>
      </c>
      <c r="AA301" s="75">
        <f t="shared" si="154"/>
        <v>-3.9319349539262485E-3</v>
      </c>
      <c r="AB301" s="75">
        <f t="shared" si="155"/>
        <v>-1.5425597236927598E-2</v>
      </c>
      <c r="AC301" s="75">
        <f t="shared" si="156"/>
        <v>6.2233321958883904E-3</v>
      </c>
      <c r="AE301" s="75">
        <f t="shared" si="157"/>
        <v>6.944094806782024E-7</v>
      </c>
      <c r="AF301" s="85">
        <f t="shared" si="166"/>
        <v>24938.101999999999</v>
      </c>
      <c r="AG301" s="84"/>
      <c r="AH301" s="75">
        <f t="shared" si="158"/>
        <v>8.8584972394448701E-3</v>
      </c>
      <c r="AI301" s="75">
        <f t="shared" si="159"/>
        <v>5.5788070102646858E-2</v>
      </c>
      <c r="AJ301" s="75">
        <f t="shared" si="160"/>
        <v>0.15814214001316779</v>
      </c>
      <c r="AK301" s="75">
        <f t="shared" si="161"/>
        <v>0.25956805098904218</v>
      </c>
      <c r="AL301" s="75">
        <f t="shared" si="162"/>
        <v>2.8733152870533396</v>
      </c>
      <c r="AM301" s="75">
        <f t="shared" si="163"/>
        <v>7.410204424984741</v>
      </c>
      <c r="AN301" s="75">
        <f t="shared" ref="AN301:AT310" si="170">$AU301+$AB$7*SIN(AO301)</f>
        <v>1.2983588481886637</v>
      </c>
      <c r="AO301" s="75">
        <f t="shared" si="170"/>
        <v>1.2960696499567481</v>
      </c>
      <c r="AP301" s="75">
        <f t="shared" si="170"/>
        <v>1.2875801229342629</v>
      </c>
      <c r="AQ301" s="75">
        <f t="shared" si="170"/>
        <v>1.2580498759467971</v>
      </c>
      <c r="AR301" s="75">
        <f t="shared" si="170"/>
        <v>1.1715027828420335</v>
      </c>
      <c r="AS301" s="75">
        <f t="shared" si="170"/>
        <v>0.98442490695231943</v>
      </c>
      <c r="AT301" s="75">
        <f t="shared" si="170"/>
        <v>0.69698678574407347</v>
      </c>
      <c r="AU301" s="75">
        <f t="shared" si="164"/>
        <v>0.35584057811190223</v>
      </c>
    </row>
    <row r="302" spans="1:47" s="75" customFormat="1" ht="12.95" customHeight="1" x14ac:dyDescent="0.2">
      <c r="A302" s="86" t="s">
        <v>2042</v>
      </c>
      <c r="B302" s="87"/>
      <c r="C302" s="88">
        <v>39980.419000000002</v>
      </c>
      <c r="D302" s="88"/>
      <c r="E302" s="75">
        <f t="shared" si="148"/>
        <v>-5233.5131918734151</v>
      </c>
      <c r="F302" s="75">
        <f t="shared" si="149"/>
        <v>-5233.5</v>
      </c>
      <c r="G302" s="75">
        <f t="shared" si="150"/>
        <v>-5.5606649984838441E-3</v>
      </c>
      <c r="J302" s="75">
        <f>G302</f>
        <v>-5.5606649984838441E-3</v>
      </c>
      <c r="O302" s="75">
        <f t="shared" ca="1" si="151"/>
        <v>-9.8569035641907533E-3</v>
      </c>
      <c r="P302" s="75">
        <f t="shared" si="152"/>
        <v>-1.2752086360345916E-2</v>
      </c>
      <c r="Q302" s="85">
        <f t="shared" si="165"/>
        <v>24961.919000000002</v>
      </c>
      <c r="S302" s="84">
        <v>1</v>
      </c>
      <c r="Z302" s="75">
        <f t="shared" si="153"/>
        <v>-5233.5</v>
      </c>
      <c r="AA302" s="75">
        <f t="shared" si="154"/>
        <v>-3.9101864389593892E-3</v>
      </c>
      <c r="AB302" s="75">
        <f t="shared" si="155"/>
        <v>-1.440256491987037E-2</v>
      </c>
      <c r="AC302" s="75">
        <f t="shared" si="156"/>
        <v>7.1914213618620715E-3</v>
      </c>
      <c r="AE302" s="75">
        <f t="shared" si="157"/>
        <v>2.7240794754499198E-6</v>
      </c>
      <c r="AF302" s="85">
        <f t="shared" si="166"/>
        <v>24961.919000000002</v>
      </c>
      <c r="AG302" s="84"/>
      <c r="AH302" s="75">
        <f t="shared" si="158"/>
        <v>8.8418999213865264E-3</v>
      </c>
      <c r="AI302" s="75">
        <f t="shared" si="159"/>
        <v>5.5217102609728008E-2</v>
      </c>
      <c r="AJ302" s="75">
        <f t="shared" si="160"/>
        <v>0.15596099107959094</v>
      </c>
      <c r="AK302" s="75">
        <f t="shared" si="161"/>
        <v>0.25748207404317891</v>
      </c>
      <c r="AL302" s="75">
        <f t="shared" si="162"/>
        <v>2.8755238437606727</v>
      </c>
      <c r="AM302" s="75">
        <f t="shared" si="163"/>
        <v>7.4724552948642673</v>
      </c>
      <c r="AN302" s="75">
        <f t="shared" si="170"/>
        <v>1.3064249004965198</v>
      </c>
      <c r="AO302" s="75">
        <f t="shared" si="170"/>
        <v>1.3044113556040606</v>
      </c>
      <c r="AP302" s="75">
        <f t="shared" si="170"/>
        <v>1.2967089142384214</v>
      </c>
      <c r="AQ302" s="75">
        <f t="shared" si="170"/>
        <v>1.2690093498772872</v>
      </c>
      <c r="AR302" s="75">
        <f t="shared" si="170"/>
        <v>1.185055859235886</v>
      </c>
      <c r="AS302" s="75">
        <f t="shared" si="170"/>
        <v>0.99873496282006724</v>
      </c>
      <c r="AT302" s="75">
        <f t="shared" si="170"/>
        <v>0.70826359314300347</v>
      </c>
      <c r="AU302" s="75">
        <f t="shared" si="164"/>
        <v>0.36172345620734575</v>
      </c>
    </row>
    <row r="303" spans="1:47" s="75" customFormat="1" ht="12.95" customHeight="1" x14ac:dyDescent="0.2">
      <c r="A303" s="86" t="s">
        <v>2046</v>
      </c>
      <c r="B303" s="87" t="s">
        <v>2006</v>
      </c>
      <c r="C303" s="88">
        <v>39981.472999999998</v>
      </c>
      <c r="D303" s="88" t="s">
        <v>2035</v>
      </c>
      <c r="E303" s="75">
        <f t="shared" si="148"/>
        <v>-5231.0127293234364</v>
      </c>
      <c r="F303" s="75">
        <f t="shared" si="149"/>
        <v>-5231</v>
      </c>
      <c r="G303" s="75">
        <f t="shared" si="150"/>
        <v>-5.3656899981433526E-3</v>
      </c>
      <c r="J303" s="75">
        <f>G303</f>
        <v>-5.3656899981433526E-3</v>
      </c>
      <c r="O303" s="75">
        <f t="shared" ca="1" si="151"/>
        <v>-9.8551727651909962E-3</v>
      </c>
      <c r="P303" s="75">
        <f t="shared" si="152"/>
        <v>-1.275038840098411E-2</v>
      </c>
      <c r="Q303" s="85">
        <f t="shared" si="165"/>
        <v>24962.972999999998</v>
      </c>
      <c r="S303" s="84">
        <v>1</v>
      </c>
      <c r="Z303" s="75">
        <f t="shared" si="153"/>
        <v>-5231</v>
      </c>
      <c r="AA303" s="75">
        <f t="shared" si="154"/>
        <v>-3.9092314063255782E-3</v>
      </c>
      <c r="AB303" s="75">
        <f t="shared" si="155"/>
        <v>-1.4206846992801885E-2</v>
      </c>
      <c r="AC303" s="75">
        <f t="shared" si="156"/>
        <v>7.3846984028407576E-3</v>
      </c>
      <c r="AE303" s="75">
        <f t="shared" si="157"/>
        <v>2.1212716296798141E-6</v>
      </c>
      <c r="AF303" s="85">
        <f t="shared" si="166"/>
        <v>24962.972999999998</v>
      </c>
      <c r="AG303" s="84"/>
      <c r="AH303" s="75">
        <f t="shared" si="158"/>
        <v>8.8411569946585319E-3</v>
      </c>
      <c r="AI303" s="75">
        <f t="shared" si="159"/>
        <v>5.5192238986864317E-2</v>
      </c>
      <c r="AJ303" s="75">
        <f t="shared" si="160"/>
        <v>0.15586559060562127</v>
      </c>
      <c r="AK303" s="75">
        <f t="shared" si="161"/>
        <v>0.25739082420335002</v>
      </c>
      <c r="AL303" s="75">
        <f t="shared" si="162"/>
        <v>2.8756204253555828</v>
      </c>
      <c r="AM303" s="75">
        <f t="shared" si="163"/>
        <v>7.4752010181193018</v>
      </c>
      <c r="AN303" s="75">
        <f t="shared" si="170"/>
        <v>1.3067795320936586</v>
      </c>
      <c r="AO303" s="75">
        <f t="shared" si="170"/>
        <v>1.3047775217546249</v>
      </c>
      <c r="AP303" s="75">
        <f t="shared" si="170"/>
        <v>1.2971086021788638</v>
      </c>
      <c r="AQ303" s="75">
        <f t="shared" si="170"/>
        <v>1.2694886071431466</v>
      </c>
      <c r="AR303" s="75">
        <f t="shared" si="170"/>
        <v>1.1856505737108276</v>
      </c>
      <c r="AS303" s="75">
        <f t="shared" si="170"/>
        <v>0.99936608256415571</v>
      </c>
      <c r="AT303" s="75">
        <f t="shared" si="170"/>
        <v>0.70876229121926493</v>
      </c>
      <c r="AU303" s="75">
        <f t="shared" si="164"/>
        <v>0.36198376054785208</v>
      </c>
    </row>
    <row r="304" spans="1:47" s="75" customFormat="1" ht="12.95" customHeight="1" x14ac:dyDescent="0.2">
      <c r="A304" s="86" t="s">
        <v>2045</v>
      </c>
      <c r="B304" s="87" t="s">
        <v>2033</v>
      </c>
      <c r="C304" s="88">
        <v>39996.408000000003</v>
      </c>
      <c r="D304" s="88"/>
      <c r="E304" s="75">
        <f t="shared" si="148"/>
        <v>-5195.5816020140819</v>
      </c>
      <c r="F304" s="75">
        <f t="shared" si="149"/>
        <v>-5195.5</v>
      </c>
      <c r="G304" s="75">
        <f t="shared" si="150"/>
        <v>-3.4397044997604098E-2</v>
      </c>
      <c r="I304" s="75">
        <f>G304</f>
        <v>-3.4397044997604098E-2</v>
      </c>
      <c r="O304" s="75">
        <f t="shared" ca="1" si="151"/>
        <v>-9.830595419394442E-3</v>
      </c>
      <c r="P304" s="75">
        <f t="shared" si="152"/>
        <v>-1.2726266027365176E-2</v>
      </c>
      <c r="Q304" s="85">
        <f t="shared" si="165"/>
        <v>24977.908000000003</v>
      </c>
      <c r="S304" s="84">
        <v>0.1</v>
      </c>
      <c r="Z304" s="75">
        <f t="shared" si="153"/>
        <v>-5195.5</v>
      </c>
      <c r="AA304" s="75">
        <f t="shared" si="154"/>
        <v>-3.895735184602003E-3</v>
      </c>
      <c r="AB304" s="75">
        <f t="shared" si="155"/>
        <v>-4.3227575840367273E-2</v>
      </c>
      <c r="AC304" s="75">
        <f t="shared" si="156"/>
        <v>-2.1670778970238922E-2</v>
      </c>
      <c r="AE304" s="75">
        <f t="shared" si="157"/>
        <v>9.3032990030873796E-5</v>
      </c>
      <c r="AF304" s="85">
        <f t="shared" si="166"/>
        <v>24977.908000000003</v>
      </c>
      <c r="AG304" s="84"/>
      <c r="AH304" s="75">
        <f t="shared" si="158"/>
        <v>8.8305308427631731E-3</v>
      </c>
      <c r="AI304" s="75">
        <f t="shared" si="159"/>
        <v>5.4842727573364947E-2</v>
      </c>
      <c r="AJ304" s="75">
        <f t="shared" si="160"/>
        <v>0.15452078086579005</v>
      </c>
      <c r="AK304" s="75">
        <f t="shared" si="161"/>
        <v>0.25610441627152314</v>
      </c>
      <c r="AL304" s="75">
        <f t="shared" si="162"/>
        <v>2.8769817285653327</v>
      </c>
      <c r="AM304" s="75">
        <f t="shared" si="163"/>
        <v>7.514113542316629</v>
      </c>
      <c r="AN304" s="75">
        <f t="shared" si="170"/>
        <v>1.3117950481755511</v>
      </c>
      <c r="AO304" s="75">
        <f t="shared" si="170"/>
        <v>1.3099510417276981</v>
      </c>
      <c r="AP304" s="75">
        <f t="shared" si="170"/>
        <v>1.3027464693219359</v>
      </c>
      <c r="AQ304" s="75">
        <f t="shared" si="170"/>
        <v>1.2762430272655774</v>
      </c>
      <c r="AR304" s="75">
        <f t="shared" si="170"/>
        <v>1.1940501124389693</v>
      </c>
      <c r="AS304" s="75">
        <f t="shared" si="170"/>
        <v>1.0083089527611366</v>
      </c>
      <c r="AT304" s="75">
        <f t="shared" si="170"/>
        <v>0.71584126042350937</v>
      </c>
      <c r="AU304" s="75">
        <f t="shared" si="164"/>
        <v>0.36568008218304227</v>
      </c>
    </row>
    <row r="305" spans="1:47" s="75" customFormat="1" ht="12.95" customHeight="1" x14ac:dyDescent="0.2">
      <c r="A305" s="86" t="s">
        <v>2045</v>
      </c>
      <c r="B305" s="87"/>
      <c r="C305" s="88">
        <v>40005.502</v>
      </c>
      <c r="D305" s="88"/>
      <c r="E305" s="75">
        <f t="shared" si="148"/>
        <v>-5174.0074023655343</v>
      </c>
      <c r="F305" s="75">
        <f t="shared" si="149"/>
        <v>-5174</v>
      </c>
      <c r="G305" s="75">
        <f t="shared" si="150"/>
        <v>-3.1202600002870895E-3</v>
      </c>
      <c r="I305" s="75">
        <f>G305</f>
        <v>-3.1202600002870895E-3</v>
      </c>
      <c r="O305" s="75">
        <f t="shared" ca="1" si="151"/>
        <v>-9.8157105479965284E-3</v>
      </c>
      <c r="P305" s="75">
        <f t="shared" si="152"/>
        <v>-1.271164639096295E-2</v>
      </c>
      <c r="Q305" s="85">
        <f t="shared" si="165"/>
        <v>24987.002</v>
      </c>
      <c r="S305" s="84">
        <v>0.1</v>
      </c>
      <c r="Z305" s="75">
        <f t="shared" si="153"/>
        <v>-5174</v>
      </c>
      <c r="AA305" s="75">
        <f t="shared" si="154"/>
        <v>-3.8876198891426832E-3</v>
      </c>
      <c r="AB305" s="75">
        <f t="shared" si="155"/>
        <v>-1.1944286502107356E-2</v>
      </c>
      <c r="AC305" s="75">
        <f t="shared" si="156"/>
        <v>9.5913863906758601E-3</v>
      </c>
      <c r="AE305" s="75">
        <f t="shared" si="157"/>
        <v>5.8884119902446923E-8</v>
      </c>
      <c r="AF305" s="85">
        <f t="shared" si="166"/>
        <v>24987.002</v>
      </c>
      <c r="AG305" s="84"/>
      <c r="AH305" s="75">
        <f t="shared" si="158"/>
        <v>8.8240265018202663E-3</v>
      </c>
      <c r="AI305" s="75">
        <f t="shared" si="159"/>
        <v>5.4634218123374989E-2</v>
      </c>
      <c r="AJ305" s="75">
        <f t="shared" si="160"/>
        <v>0.15371513785900864</v>
      </c>
      <c r="AK305" s="75">
        <f t="shared" si="161"/>
        <v>0.25533366427388982</v>
      </c>
      <c r="AL305" s="75">
        <f t="shared" si="162"/>
        <v>2.8777971134432647</v>
      </c>
      <c r="AM305" s="75">
        <f t="shared" si="163"/>
        <v>7.5376123139738525</v>
      </c>
      <c r="AN305" s="75">
        <f t="shared" si="170"/>
        <v>1.3148145116675469</v>
      </c>
      <c r="AO305" s="75">
        <f t="shared" si="170"/>
        <v>1.3130610923729411</v>
      </c>
      <c r="AP305" s="75">
        <f t="shared" si="170"/>
        <v>1.3061273083941543</v>
      </c>
      <c r="AQ305" s="75">
        <f t="shared" si="170"/>
        <v>1.2802878689319799</v>
      </c>
      <c r="AR305" s="75">
        <f t="shared" si="170"/>
        <v>1.1990959868112421</v>
      </c>
      <c r="AS305" s="75">
        <f t="shared" si="170"/>
        <v>1.0137077062595827</v>
      </c>
      <c r="AT305" s="75">
        <f t="shared" si="170"/>
        <v>0.7201262002858454</v>
      </c>
      <c r="AU305" s="75">
        <f t="shared" si="164"/>
        <v>0.36791869951139688</v>
      </c>
    </row>
    <row r="306" spans="1:47" s="75" customFormat="1" ht="12.95" customHeight="1" x14ac:dyDescent="0.2">
      <c r="A306" s="86" t="s">
        <v>2045</v>
      </c>
      <c r="B306" s="87"/>
      <c r="C306" s="88">
        <v>40008.453999999998</v>
      </c>
      <c r="D306" s="88"/>
      <c r="E306" s="75">
        <f t="shared" si="148"/>
        <v>-5167.0042093412894</v>
      </c>
      <c r="F306" s="75">
        <f t="shared" si="149"/>
        <v>-5167</v>
      </c>
      <c r="G306" s="75">
        <f t="shared" si="150"/>
        <v>-1.7743299977155402E-3</v>
      </c>
      <c r="I306" s="75">
        <f>G306</f>
        <v>-1.7743299977155402E-3</v>
      </c>
      <c r="O306" s="75">
        <f t="shared" ca="1" si="151"/>
        <v>-9.8108643107972064E-3</v>
      </c>
      <c r="P306" s="75">
        <f t="shared" si="152"/>
        <v>-1.270688483072174E-2</v>
      </c>
      <c r="Q306" s="85">
        <f t="shared" si="165"/>
        <v>24989.953999999998</v>
      </c>
      <c r="S306" s="84">
        <v>0.1</v>
      </c>
      <c r="Z306" s="75">
        <f t="shared" si="153"/>
        <v>-5167</v>
      </c>
      <c r="AA306" s="75">
        <f t="shared" si="154"/>
        <v>-3.8849870819304133E-3</v>
      </c>
      <c r="AB306" s="75">
        <f t="shared" si="155"/>
        <v>-1.0596227746506866E-2</v>
      </c>
      <c r="AC306" s="75">
        <f t="shared" si="156"/>
        <v>1.0932554833006199E-2</v>
      </c>
      <c r="AE306" s="75">
        <f t="shared" si="157"/>
        <v>4.4548733271464298E-7</v>
      </c>
      <c r="AF306" s="85">
        <f t="shared" si="166"/>
        <v>24989.953999999998</v>
      </c>
      <c r="AG306" s="84"/>
      <c r="AH306" s="75">
        <f t="shared" si="158"/>
        <v>8.8218977487913262E-3</v>
      </c>
      <c r="AI306" s="75">
        <f t="shared" si="159"/>
        <v>5.4566836481332759E-2</v>
      </c>
      <c r="AJ306" s="75">
        <f t="shared" si="160"/>
        <v>0.15345424491322404</v>
      </c>
      <c r="AK306" s="75">
        <f t="shared" si="161"/>
        <v>0.25508405472278978</v>
      </c>
      <c r="AL306" s="75">
        <f t="shared" si="162"/>
        <v>2.8780611389233486</v>
      </c>
      <c r="AM306" s="75">
        <f t="shared" si="163"/>
        <v>7.5452523119745836</v>
      </c>
      <c r="AN306" s="75">
        <f t="shared" si="170"/>
        <v>1.3157946964804887</v>
      </c>
      <c r="AO306" s="75">
        <f t="shared" si="170"/>
        <v>1.3140699657159205</v>
      </c>
      <c r="AP306" s="75">
        <f t="shared" si="170"/>
        <v>1.3072226745348976</v>
      </c>
      <c r="AQ306" s="75">
        <f t="shared" si="170"/>
        <v>1.281597415003862</v>
      </c>
      <c r="AR306" s="75">
        <f t="shared" si="170"/>
        <v>1.2007321418879306</v>
      </c>
      <c r="AS306" s="75">
        <f t="shared" si="170"/>
        <v>1.0154626044214208</v>
      </c>
      <c r="AT306" s="75">
        <f t="shared" si="170"/>
        <v>0.72152091659721918</v>
      </c>
      <c r="AU306" s="75">
        <f t="shared" si="164"/>
        <v>0.36864755166481467</v>
      </c>
    </row>
    <row r="307" spans="1:47" s="75" customFormat="1" ht="12.95" customHeight="1" x14ac:dyDescent="0.2">
      <c r="A307" s="86" t="s">
        <v>2039</v>
      </c>
      <c r="B307" s="87" t="s">
        <v>2031</v>
      </c>
      <c r="C307" s="88">
        <v>40017.724000000002</v>
      </c>
      <c r="D307" s="88" t="s">
        <v>2034</v>
      </c>
      <c r="E307" s="75">
        <f t="shared" si="148"/>
        <v>-5145.012475149274</v>
      </c>
      <c r="F307" s="75">
        <f t="shared" si="149"/>
        <v>-5145</v>
      </c>
      <c r="G307" s="75">
        <f t="shared" si="150"/>
        <v>-5.2585499943234026E-3</v>
      </c>
      <c r="H307" s="75">
        <f>G307</f>
        <v>-5.2585499943234026E-3</v>
      </c>
      <c r="O307" s="75">
        <f t="shared" ca="1" si="151"/>
        <v>-9.7956332795993417E-3</v>
      </c>
      <c r="P307" s="75">
        <f t="shared" si="152"/>
        <v>-1.2691914558882141E-2</v>
      </c>
      <c r="Q307" s="85">
        <f t="shared" si="165"/>
        <v>24999.224000000002</v>
      </c>
      <c r="S307" s="84">
        <v>0.10009999999999999</v>
      </c>
      <c r="Z307" s="75">
        <f t="shared" si="153"/>
        <v>-5145</v>
      </c>
      <c r="AA307" s="75">
        <f t="shared" si="154"/>
        <v>-3.8767422116454762E-3</v>
      </c>
      <c r="AB307" s="75">
        <f t="shared" si="155"/>
        <v>-1.4073722341560067E-2</v>
      </c>
      <c r="AC307" s="75">
        <f t="shared" si="156"/>
        <v>7.4333645645587379E-3</v>
      </c>
      <c r="AE307" s="75">
        <f t="shared" si="157"/>
        <v>1.9113021410175568E-7</v>
      </c>
      <c r="AF307" s="85">
        <f t="shared" si="166"/>
        <v>24999.224000000002</v>
      </c>
      <c r="AG307" s="84"/>
      <c r="AH307" s="75">
        <f t="shared" si="158"/>
        <v>8.8151723472366644E-3</v>
      </c>
      <c r="AI307" s="75">
        <f t="shared" si="159"/>
        <v>5.435665585688354E-2</v>
      </c>
      <c r="AJ307" s="75">
        <f t="shared" si="160"/>
        <v>0.15263873870668521</v>
      </c>
      <c r="AK307" s="75">
        <f t="shared" si="161"/>
        <v>0.25430376979619768</v>
      </c>
      <c r="AL307" s="75">
        <f t="shared" si="162"/>
        <v>2.878886367177361</v>
      </c>
      <c r="AM307" s="75">
        <f t="shared" si="163"/>
        <v>7.5692300425277086</v>
      </c>
      <c r="AN307" s="75">
        <f t="shared" si="170"/>
        <v>1.3188661387757215</v>
      </c>
      <c r="AO307" s="75">
        <f t="shared" si="170"/>
        <v>1.3172290623101444</v>
      </c>
      <c r="AP307" s="75">
        <f t="shared" si="170"/>
        <v>1.3106483334328503</v>
      </c>
      <c r="AQ307" s="75">
        <f t="shared" si="170"/>
        <v>1.2856897520779584</v>
      </c>
      <c r="AR307" s="75">
        <f t="shared" si="170"/>
        <v>1.205852993910133</v>
      </c>
      <c r="AS307" s="75">
        <f t="shared" si="170"/>
        <v>1.0209689032260165</v>
      </c>
      <c r="AT307" s="75">
        <f t="shared" si="170"/>
        <v>0.72590308870209719</v>
      </c>
      <c r="AU307" s="75">
        <f t="shared" si="164"/>
        <v>0.37093822986127056</v>
      </c>
    </row>
    <row r="308" spans="1:47" s="75" customFormat="1" ht="12.95" customHeight="1" x14ac:dyDescent="0.2">
      <c r="A308" s="86" t="s">
        <v>2047</v>
      </c>
      <c r="B308" s="87" t="s">
        <v>2033</v>
      </c>
      <c r="C308" s="88">
        <v>40030.582000000002</v>
      </c>
      <c r="D308" s="88"/>
      <c r="E308" s="75">
        <f t="shared" si="148"/>
        <v>-5114.5087299237275</v>
      </c>
      <c r="F308" s="75">
        <f t="shared" si="149"/>
        <v>-5114.5</v>
      </c>
      <c r="G308" s="75">
        <f t="shared" si="150"/>
        <v>-3.6798549990635365E-3</v>
      </c>
      <c r="I308" s="75">
        <f>G308</f>
        <v>-3.6798549990635365E-3</v>
      </c>
      <c r="O308" s="75">
        <f t="shared" ca="1" si="151"/>
        <v>-9.7745175318023018E-3</v>
      </c>
      <c r="P308" s="75">
        <f t="shared" si="152"/>
        <v>-1.2671146845227924E-2</v>
      </c>
      <c r="Q308" s="85">
        <f t="shared" si="165"/>
        <v>25012.082000000002</v>
      </c>
      <c r="S308" s="84">
        <v>0.1</v>
      </c>
      <c r="Z308" s="75">
        <f t="shared" si="153"/>
        <v>-5114.5</v>
      </c>
      <c r="AA308" s="75">
        <f t="shared" si="154"/>
        <v>-3.8653853060085577E-3</v>
      </c>
      <c r="AB308" s="75">
        <f t="shared" si="155"/>
        <v>-1.2485616538282902E-2</v>
      </c>
      <c r="AC308" s="75">
        <f t="shared" si="156"/>
        <v>8.991291846164387E-3</v>
      </c>
      <c r="AE308" s="75">
        <f t="shared" si="157"/>
        <v>3.4421494795113785E-9</v>
      </c>
      <c r="AF308" s="85">
        <f t="shared" si="166"/>
        <v>25012.082000000002</v>
      </c>
      <c r="AG308" s="84"/>
      <c r="AH308" s="75">
        <f t="shared" si="158"/>
        <v>8.8057615392193658E-3</v>
      </c>
      <c r="AI308" s="75">
        <f t="shared" si="159"/>
        <v>5.4069187800258933E-2</v>
      </c>
      <c r="AJ308" s="75">
        <f t="shared" si="160"/>
        <v>0.15151911685983119</v>
      </c>
      <c r="AK308" s="75">
        <f t="shared" si="161"/>
        <v>0.25323238376217283</v>
      </c>
      <c r="AL308" s="75">
        <f t="shared" si="162"/>
        <v>2.8800191653982106</v>
      </c>
      <c r="AM308" s="75">
        <f t="shared" si="163"/>
        <v>7.6023894484763375</v>
      </c>
      <c r="AN308" s="75">
        <f t="shared" si="170"/>
        <v>1.3231016948725807</v>
      </c>
      <c r="AO308" s="75">
        <f t="shared" si="170"/>
        <v>1.3215800277034466</v>
      </c>
      <c r="AP308" s="75">
        <f t="shared" si="170"/>
        <v>1.315355831056412</v>
      </c>
      <c r="AQ308" s="75">
        <f t="shared" si="170"/>
        <v>1.2913051896047354</v>
      </c>
      <c r="AR308" s="75">
        <f t="shared" si="170"/>
        <v>1.212898889117751</v>
      </c>
      <c r="AS308" s="75">
        <f t="shared" si="170"/>
        <v>1.0285797277320474</v>
      </c>
      <c r="AT308" s="75">
        <f t="shared" si="170"/>
        <v>0.73197528938189049</v>
      </c>
      <c r="AU308" s="75">
        <f t="shared" si="164"/>
        <v>0.37411394281544802</v>
      </c>
    </row>
    <row r="309" spans="1:47" s="75" customFormat="1" ht="12.95" customHeight="1" x14ac:dyDescent="0.2">
      <c r="A309" s="86" t="s">
        <v>2047</v>
      </c>
      <c r="B309" s="87" t="s">
        <v>2033</v>
      </c>
      <c r="C309" s="88">
        <v>40033.544999999998</v>
      </c>
      <c r="D309" s="88"/>
      <c r="E309" s="75">
        <f t="shared" si="148"/>
        <v>-5107.4794409905207</v>
      </c>
      <c r="F309" s="75">
        <f t="shared" si="149"/>
        <v>-5107.5</v>
      </c>
      <c r="G309" s="75">
        <f t="shared" si="150"/>
        <v>8.6660750021110289E-3</v>
      </c>
      <c r="I309" s="75">
        <f>G309</f>
        <v>8.6660750021110289E-3</v>
      </c>
      <c r="O309" s="75">
        <f t="shared" ca="1" si="151"/>
        <v>-9.7696712946029815E-3</v>
      </c>
      <c r="P309" s="75">
        <f t="shared" si="152"/>
        <v>-1.2666378276004116E-2</v>
      </c>
      <c r="Q309" s="85">
        <f t="shared" si="165"/>
        <v>25015.044999999998</v>
      </c>
      <c r="S309" s="84">
        <v>0.1</v>
      </c>
      <c r="Z309" s="75">
        <f t="shared" si="153"/>
        <v>-5107.5</v>
      </c>
      <c r="AA309" s="75">
        <f t="shared" si="154"/>
        <v>-3.8627906924760969E-3</v>
      </c>
      <c r="AB309" s="75">
        <f t="shared" si="155"/>
        <v>-1.375125814169903E-4</v>
      </c>
      <c r="AC309" s="75">
        <f t="shared" si="156"/>
        <v>2.1332453278115143E-2</v>
      </c>
      <c r="AE309" s="75">
        <f t="shared" si="157"/>
        <v>1.5697247559300214E-5</v>
      </c>
      <c r="AF309" s="85">
        <f t="shared" si="166"/>
        <v>25015.044999999998</v>
      </c>
      <c r="AG309" s="84"/>
      <c r="AH309" s="75">
        <f t="shared" si="158"/>
        <v>8.8035875835280192E-3</v>
      </c>
      <c r="AI309" s="75">
        <f t="shared" si="159"/>
        <v>5.4003842332799978E-2</v>
      </c>
      <c r="AJ309" s="75">
        <f t="shared" si="160"/>
        <v>0.15126392260776278</v>
      </c>
      <c r="AK309" s="75">
        <f t="shared" si="161"/>
        <v>0.25298816441412508</v>
      </c>
      <c r="AL309" s="75">
        <f t="shared" si="162"/>
        <v>2.8802773353493567</v>
      </c>
      <c r="AM309" s="75">
        <f t="shared" si="163"/>
        <v>7.6099866262598228</v>
      </c>
      <c r="AN309" s="75">
        <f t="shared" si="170"/>
        <v>1.3240701451355947</v>
      </c>
      <c r="AO309" s="75">
        <f t="shared" si="170"/>
        <v>1.3225739936636216</v>
      </c>
      <c r="AP309" s="75">
        <f t="shared" si="170"/>
        <v>1.3164295245830562</v>
      </c>
      <c r="AQ309" s="75">
        <f t="shared" si="170"/>
        <v>1.2925845713732855</v>
      </c>
      <c r="AR309" s="75">
        <f t="shared" si="170"/>
        <v>1.2145072340495411</v>
      </c>
      <c r="AS309" s="75">
        <f t="shared" si="170"/>
        <v>1.0303227058776798</v>
      </c>
      <c r="AT309" s="75">
        <f t="shared" si="170"/>
        <v>0.73336840105827794</v>
      </c>
      <c r="AU309" s="75">
        <f t="shared" si="164"/>
        <v>0.3748427949688658</v>
      </c>
    </row>
    <row r="310" spans="1:47" s="75" customFormat="1" ht="12.95" customHeight="1" x14ac:dyDescent="0.2">
      <c r="A310" s="86" t="s">
        <v>2048</v>
      </c>
      <c r="B310" s="87"/>
      <c r="C310" s="88">
        <v>40058.402999999998</v>
      </c>
      <c r="D310" s="88">
        <v>1E-4</v>
      </c>
      <c r="E310" s="75">
        <f t="shared" si="148"/>
        <v>-5048.5074314387539</v>
      </c>
      <c r="F310" s="75">
        <f t="shared" si="149"/>
        <v>-5048.5</v>
      </c>
      <c r="G310" s="75">
        <f t="shared" si="150"/>
        <v>-3.1325149975600652E-3</v>
      </c>
      <c r="J310" s="75">
        <f>G310</f>
        <v>-3.1325149975600652E-3</v>
      </c>
      <c r="O310" s="75">
        <f t="shared" ca="1" si="151"/>
        <v>-9.7288244382087059E-3</v>
      </c>
      <c r="P310" s="75">
        <f t="shared" si="152"/>
        <v>-1.2626153285009427E-2</v>
      </c>
      <c r="Q310" s="85">
        <f t="shared" si="165"/>
        <v>25039.902999999998</v>
      </c>
      <c r="S310" s="84">
        <v>1</v>
      </c>
      <c r="Z310" s="75">
        <f t="shared" si="153"/>
        <v>-5048.5</v>
      </c>
      <c r="AA310" s="75">
        <f t="shared" si="154"/>
        <v>-3.841094516344512E-3</v>
      </c>
      <c r="AB310" s="75">
        <f t="shared" si="155"/>
        <v>-1.191757376622498E-2</v>
      </c>
      <c r="AC310" s="75">
        <f t="shared" si="156"/>
        <v>9.4936382874493616E-3</v>
      </c>
      <c r="AE310" s="75">
        <f t="shared" si="157"/>
        <v>5.0208493444079818E-7</v>
      </c>
      <c r="AF310" s="85">
        <f t="shared" si="166"/>
        <v>25039.902999999998</v>
      </c>
      <c r="AG310" s="84"/>
      <c r="AH310" s="75">
        <f t="shared" si="158"/>
        <v>8.7850587686649148E-3</v>
      </c>
      <c r="AI310" s="75">
        <f t="shared" si="159"/>
        <v>5.3462163160336806E-2</v>
      </c>
      <c r="AJ310" s="75">
        <f t="shared" si="160"/>
        <v>0.14913854441919355</v>
      </c>
      <c r="AK310" s="75">
        <f t="shared" si="161"/>
        <v>0.25095391028160025</v>
      </c>
      <c r="AL310" s="75">
        <f t="shared" si="162"/>
        <v>2.882427102122358</v>
      </c>
      <c r="AM310" s="75">
        <f t="shared" si="163"/>
        <v>7.6738323176754841</v>
      </c>
      <c r="AN310" s="75">
        <f t="shared" si="170"/>
        <v>1.3321800493567033</v>
      </c>
      <c r="AO310" s="75">
        <f t="shared" si="170"/>
        <v>1.3308852491241543</v>
      </c>
      <c r="AP310" s="75">
        <f t="shared" si="170"/>
        <v>1.3253824706302733</v>
      </c>
      <c r="AQ310" s="75">
        <f t="shared" si="170"/>
        <v>1.3032309224930114</v>
      </c>
      <c r="AR310" s="75">
        <f t="shared" si="170"/>
        <v>1.2279340367533631</v>
      </c>
      <c r="AS310" s="75">
        <f t="shared" si="170"/>
        <v>1.0449573090627808</v>
      </c>
      <c r="AT310" s="75">
        <f t="shared" si="170"/>
        <v>0.74510273985020059</v>
      </c>
      <c r="AU310" s="75">
        <f t="shared" si="164"/>
        <v>0.38098597740481566</v>
      </c>
    </row>
    <row r="311" spans="1:47" s="75" customFormat="1" ht="12.95" customHeight="1" x14ac:dyDescent="0.2">
      <c r="A311" s="81" t="s">
        <v>646</v>
      </c>
      <c r="B311" s="82" t="s">
        <v>2031</v>
      </c>
      <c r="C311" s="83">
        <v>40073.377</v>
      </c>
      <c r="D311" s="83" t="s">
        <v>2110</v>
      </c>
      <c r="E311" s="75">
        <f t="shared" si="148"/>
        <v>-5012.9837822703466</v>
      </c>
      <c r="F311" s="75">
        <f t="shared" si="149"/>
        <v>-5013</v>
      </c>
      <c r="G311" s="75">
        <f t="shared" si="150"/>
        <v>6.8361300000105985E-3</v>
      </c>
      <c r="I311" s="75">
        <f>G311</f>
        <v>6.8361300000105985E-3</v>
      </c>
      <c r="O311" s="75">
        <f t="shared" ca="1" si="151"/>
        <v>-9.70424709241215E-3</v>
      </c>
      <c r="P311" s="75">
        <f t="shared" si="152"/>
        <v>-1.2601921885109599E-2</v>
      </c>
      <c r="Q311" s="85">
        <f t="shared" si="165"/>
        <v>25054.877</v>
      </c>
      <c r="S311" s="84">
        <v>0.1</v>
      </c>
      <c r="Z311" s="75">
        <f t="shared" si="153"/>
        <v>-5013</v>
      </c>
      <c r="AA311" s="75">
        <f t="shared" si="154"/>
        <v>-3.8281856200648688E-3</v>
      </c>
      <c r="AB311" s="75">
        <f t="shared" si="155"/>
        <v>-1.9376062650341315E-3</v>
      </c>
      <c r="AC311" s="75">
        <f t="shared" si="156"/>
        <v>1.9438051885120197E-2</v>
      </c>
      <c r="AE311" s="75">
        <f t="shared" si="157"/>
        <v>1.1372762764458561E-5</v>
      </c>
      <c r="AF311" s="85">
        <f t="shared" si="166"/>
        <v>25054.877</v>
      </c>
      <c r="AG311" s="84"/>
      <c r="AH311" s="75">
        <f t="shared" si="158"/>
        <v>8.7737362650447299E-3</v>
      </c>
      <c r="AI311" s="75">
        <f t="shared" si="159"/>
        <v>5.3143836738874461E-2</v>
      </c>
      <c r="AJ311" s="75">
        <f t="shared" si="160"/>
        <v>0.1478811294127868</v>
      </c>
      <c r="AK311" s="75">
        <f t="shared" si="161"/>
        <v>0.24975017066892058</v>
      </c>
      <c r="AL311" s="75">
        <f t="shared" si="162"/>
        <v>2.8836986171376551</v>
      </c>
      <c r="AM311" s="75">
        <f t="shared" si="163"/>
        <v>7.7120930417331124</v>
      </c>
      <c r="AN311" s="75">
        <f t="shared" ref="AN311:AT320" si="171">$AU311+$AB$7*SIN(AO311)</f>
        <v>1.337015434114764</v>
      </c>
      <c r="AO311" s="75">
        <f t="shared" si="171"/>
        <v>1.3358305912976955</v>
      </c>
      <c r="AP311" s="75">
        <f t="shared" si="171"/>
        <v>1.3306885814927412</v>
      </c>
      <c r="AQ311" s="75">
        <f t="shared" si="171"/>
        <v>1.309521032336832</v>
      </c>
      <c r="AR311" s="75">
        <f t="shared" si="171"/>
        <v>1.2359019924088912</v>
      </c>
      <c r="AS311" s="75">
        <f t="shared" si="171"/>
        <v>1.0537141703635369</v>
      </c>
      <c r="AT311" s="75">
        <f t="shared" si="171"/>
        <v>0.7521566238755153</v>
      </c>
      <c r="AU311" s="75">
        <f t="shared" si="164"/>
        <v>0.38468229904000578</v>
      </c>
    </row>
    <row r="312" spans="1:47" s="75" customFormat="1" ht="12.95" customHeight="1" x14ac:dyDescent="0.2">
      <c r="A312" s="86" t="s">
        <v>2049</v>
      </c>
      <c r="B312" s="87"/>
      <c r="C312" s="88">
        <v>40330.499000000003</v>
      </c>
      <c r="D312" s="88"/>
      <c r="E312" s="75">
        <f t="shared" si="148"/>
        <v>-4402.9990272631212</v>
      </c>
      <c r="F312" s="75">
        <f t="shared" si="149"/>
        <v>-4403</v>
      </c>
      <c r="G312" s="75">
        <f t="shared" si="150"/>
        <v>4.1003000660566613E-4</v>
      </c>
      <c r="I312" s="75">
        <f>G312</f>
        <v>4.1003000660566613E-4</v>
      </c>
      <c r="O312" s="75">
        <f t="shared" ca="1" si="151"/>
        <v>-9.2819321364713443E-3</v>
      </c>
      <c r="P312" s="75">
        <f t="shared" si="152"/>
        <v>-1.2182238240044605E-2</v>
      </c>
      <c r="Q312" s="85">
        <f t="shared" si="165"/>
        <v>25311.999000000003</v>
      </c>
      <c r="S312" s="84">
        <v>0.1</v>
      </c>
      <c r="Z312" s="75">
        <f t="shared" si="153"/>
        <v>-4403</v>
      </c>
      <c r="AA312" s="75">
        <f t="shared" si="154"/>
        <v>-3.621203821345273E-3</v>
      </c>
      <c r="AB312" s="75">
        <f t="shared" si="155"/>
        <v>-8.1510044120936664E-3</v>
      </c>
      <c r="AC312" s="75">
        <f t="shared" si="156"/>
        <v>1.2592268246650272E-2</v>
      </c>
      <c r="AE312" s="75">
        <f t="shared" si="157"/>
        <v>1.6250846175615982E-6</v>
      </c>
      <c r="AF312" s="85">
        <f t="shared" si="166"/>
        <v>25311.999000000003</v>
      </c>
      <c r="AG312" s="84"/>
      <c r="AH312" s="75">
        <f t="shared" si="158"/>
        <v>8.5610344186993325E-3</v>
      </c>
      <c r="AI312" s="75">
        <f t="shared" si="159"/>
        <v>4.8414444603250395E-2</v>
      </c>
      <c r="AJ312" s="75">
        <f t="shared" si="160"/>
        <v>0.12839879779837204</v>
      </c>
      <c r="AK312" s="75">
        <f t="shared" si="161"/>
        <v>0.23107720011934066</v>
      </c>
      <c r="AL312" s="75">
        <f t="shared" si="162"/>
        <v>2.9033698751211179</v>
      </c>
      <c r="AM312" s="75">
        <f t="shared" si="163"/>
        <v>8.355761384186243</v>
      </c>
      <c r="AN312" s="75">
        <f t="shared" si="171"/>
        <v>1.4156442888945706</v>
      </c>
      <c r="AO312" s="75">
        <f t="shared" si="171"/>
        <v>1.4154456965879199</v>
      </c>
      <c r="AP312" s="75">
        <f t="shared" si="171"/>
        <v>1.4141404203282923</v>
      </c>
      <c r="AQ312" s="75">
        <f t="shared" si="171"/>
        <v>1.4058160185714768</v>
      </c>
      <c r="AR312" s="75">
        <f t="shared" si="171"/>
        <v>1.360268333319113</v>
      </c>
      <c r="AS312" s="75">
        <f t="shared" si="171"/>
        <v>1.1982607066493065</v>
      </c>
      <c r="AT312" s="75">
        <f t="shared" si="171"/>
        <v>0.8725414932447848</v>
      </c>
      <c r="AU312" s="75">
        <f t="shared" si="164"/>
        <v>0.44819655812355513</v>
      </c>
    </row>
    <row r="313" spans="1:47" s="75" customFormat="1" ht="12.95" customHeight="1" x14ac:dyDescent="0.2">
      <c r="A313" s="86" t="s">
        <v>2049</v>
      </c>
      <c r="B313" s="87" t="s">
        <v>2033</v>
      </c>
      <c r="C313" s="88">
        <v>40353.468999999997</v>
      </c>
      <c r="D313" s="88"/>
      <c r="E313" s="75">
        <f t="shared" si="148"/>
        <v>-4348.5060246320272</v>
      </c>
      <c r="F313" s="75">
        <f t="shared" si="149"/>
        <v>-4348.5</v>
      </c>
      <c r="G313" s="75">
        <f t="shared" si="150"/>
        <v>-2.5395150005351752E-3</v>
      </c>
      <c r="I313" s="75">
        <f>G313</f>
        <v>-2.5395150005351752E-3</v>
      </c>
      <c r="O313" s="75">
        <f t="shared" ca="1" si="151"/>
        <v>-9.2442007182766319E-3</v>
      </c>
      <c r="P313" s="75">
        <f t="shared" si="152"/>
        <v>-1.214443719402248E-2</v>
      </c>
      <c r="Q313" s="85">
        <f t="shared" si="165"/>
        <v>25334.968999999997</v>
      </c>
      <c r="S313" s="84">
        <v>0.1</v>
      </c>
      <c r="Z313" s="75">
        <f t="shared" si="153"/>
        <v>-4348.5</v>
      </c>
      <c r="AA313" s="75">
        <f t="shared" si="154"/>
        <v>-3.603896312026348E-3</v>
      </c>
      <c r="AB313" s="75">
        <f t="shared" si="155"/>
        <v>-1.1080055882531307E-2</v>
      </c>
      <c r="AC313" s="75">
        <f t="shared" si="156"/>
        <v>9.6049221934873044E-3</v>
      </c>
      <c r="AE313" s="75">
        <f t="shared" si="157"/>
        <v>1.1329075762516692E-7</v>
      </c>
      <c r="AF313" s="85">
        <f t="shared" si="166"/>
        <v>25334.968999999997</v>
      </c>
      <c r="AG313" s="84"/>
      <c r="AH313" s="75">
        <f t="shared" si="158"/>
        <v>8.5405408819961316E-3</v>
      </c>
      <c r="AI313" s="75">
        <f t="shared" si="159"/>
        <v>4.8048990695577665E-2</v>
      </c>
      <c r="AJ313" s="75">
        <f t="shared" si="160"/>
        <v>0.12682506307033656</v>
      </c>
      <c r="AK313" s="75">
        <f t="shared" si="161"/>
        <v>0.22956702188908976</v>
      </c>
      <c r="AL313" s="75">
        <f t="shared" si="162"/>
        <v>2.9049565826647656</v>
      </c>
      <c r="AM313" s="75">
        <f t="shared" si="163"/>
        <v>8.4123206527623395</v>
      </c>
      <c r="AN313" s="75">
        <f t="shared" si="171"/>
        <v>1.4223127696198796</v>
      </c>
      <c r="AO313" s="75">
        <f t="shared" si="171"/>
        <v>1.4221486004181769</v>
      </c>
      <c r="AP313" s="75">
        <f t="shared" si="171"/>
        <v>1.4210208512172624</v>
      </c>
      <c r="AQ313" s="75">
        <f t="shared" si="171"/>
        <v>1.413490612323455</v>
      </c>
      <c r="AR313" s="75">
        <f t="shared" si="171"/>
        <v>1.3702759920435663</v>
      </c>
      <c r="AS313" s="75">
        <f t="shared" si="171"/>
        <v>1.2106132450802247</v>
      </c>
      <c r="AT313" s="75">
        <f t="shared" si="171"/>
        <v>0.88321725232811132</v>
      </c>
      <c r="AU313" s="75">
        <f t="shared" si="164"/>
        <v>0.4538711927465936</v>
      </c>
    </row>
    <row r="314" spans="1:47" s="75" customFormat="1" ht="12.95" customHeight="1" x14ac:dyDescent="0.2">
      <c r="A314" s="86" t="s">
        <v>2048</v>
      </c>
      <c r="B314" s="87"/>
      <c r="C314" s="88">
        <v>40354.520799999998</v>
      </c>
      <c r="D314" s="88">
        <v>2.0000000000000001E-4</v>
      </c>
      <c r="E314" s="75">
        <f t="shared" si="148"/>
        <v>-4346.0107812638316</v>
      </c>
      <c r="F314" s="75">
        <f t="shared" si="149"/>
        <v>-4346</v>
      </c>
      <c r="G314" s="75">
        <f t="shared" si="150"/>
        <v>-4.5445400028256699E-3</v>
      </c>
      <c r="J314" s="75">
        <f>G314</f>
        <v>-4.5445400028256699E-3</v>
      </c>
      <c r="O314" s="75">
        <f t="shared" ca="1" si="151"/>
        <v>-9.2424699192768748E-3</v>
      </c>
      <c r="P314" s="75">
        <f t="shared" si="152"/>
        <v>-1.2142702002070056E-2</v>
      </c>
      <c r="Q314" s="85">
        <f t="shared" si="165"/>
        <v>25336.020799999998</v>
      </c>
      <c r="S314" s="84">
        <v>1</v>
      </c>
      <c r="Z314" s="75">
        <f t="shared" si="153"/>
        <v>-4346</v>
      </c>
      <c r="AA314" s="75">
        <f t="shared" si="154"/>
        <v>-3.6031064542851807E-3</v>
      </c>
      <c r="AB314" s="75">
        <f t="shared" si="155"/>
        <v>-1.3084135550610545E-2</v>
      </c>
      <c r="AC314" s="75">
        <f t="shared" si="156"/>
        <v>7.598161999244386E-3</v>
      </c>
      <c r="AE314" s="75">
        <f t="shared" si="157"/>
        <v>8.8629712631753777E-7</v>
      </c>
      <c r="AF314" s="85">
        <f t="shared" si="166"/>
        <v>25336.020799999998</v>
      </c>
      <c r="AG314" s="84"/>
      <c r="AH314" s="75">
        <f t="shared" si="158"/>
        <v>8.5395955477848753E-3</v>
      </c>
      <c r="AI314" s="75">
        <f t="shared" si="159"/>
        <v>4.8032417762622015E-2</v>
      </c>
      <c r="AJ314" s="75">
        <f t="shared" si="160"/>
        <v>0.12675344282941553</v>
      </c>
      <c r="AK314" s="75">
        <f t="shared" si="161"/>
        <v>0.22949828762728289</v>
      </c>
      <c r="AL314" s="75">
        <f t="shared" si="162"/>
        <v>2.9050287856067216</v>
      </c>
      <c r="AM314" s="75">
        <f t="shared" si="163"/>
        <v>8.4149123391285308</v>
      </c>
      <c r="AN314" s="75">
        <f t="shared" si="171"/>
        <v>1.4226174218789311</v>
      </c>
      <c r="AO314" s="75">
        <f t="shared" si="171"/>
        <v>1.4224547053332104</v>
      </c>
      <c r="AP314" s="75">
        <f t="shared" si="171"/>
        <v>1.4213346256838431</v>
      </c>
      <c r="AQ314" s="75">
        <f t="shared" si="171"/>
        <v>1.4138395500685872</v>
      </c>
      <c r="AR314" s="75">
        <f t="shared" si="171"/>
        <v>1.3707309280489961</v>
      </c>
      <c r="AS314" s="75">
        <f t="shared" si="171"/>
        <v>1.211177606951749</v>
      </c>
      <c r="AT314" s="75">
        <f t="shared" si="171"/>
        <v>0.88370663562901974</v>
      </c>
      <c r="AU314" s="75">
        <f t="shared" si="164"/>
        <v>0.45413149708709993</v>
      </c>
    </row>
    <row r="315" spans="1:47" s="75" customFormat="1" ht="12.95" customHeight="1" x14ac:dyDescent="0.2">
      <c r="A315" s="86" t="s">
        <v>2042</v>
      </c>
      <c r="B315" s="87"/>
      <c r="C315" s="88">
        <v>40368.428999999996</v>
      </c>
      <c r="D315" s="88"/>
      <c r="E315" s="75">
        <f t="shared" si="148"/>
        <v>-4313.0155884386741</v>
      </c>
      <c r="F315" s="75">
        <f t="shared" si="149"/>
        <v>-4313</v>
      </c>
      <c r="G315" s="75">
        <f t="shared" si="150"/>
        <v>-6.5708700058166869E-3</v>
      </c>
      <c r="J315" s="75">
        <f>G315</f>
        <v>-6.5708700058166869E-3</v>
      </c>
      <c r="O315" s="75">
        <f t="shared" ca="1" si="151"/>
        <v>-9.2196233724800777E-3</v>
      </c>
      <c r="P315" s="75">
        <f t="shared" si="152"/>
        <v>-1.2119787611127447E-2</v>
      </c>
      <c r="Q315" s="85">
        <f t="shared" si="165"/>
        <v>25349.928999999996</v>
      </c>
      <c r="S315" s="84">
        <v>1</v>
      </c>
      <c r="Z315" s="75">
        <f t="shared" si="153"/>
        <v>-4313</v>
      </c>
      <c r="AA315" s="75">
        <f t="shared" si="154"/>
        <v>-3.5927131501231648E-3</v>
      </c>
      <c r="AB315" s="75">
        <f t="shared" si="155"/>
        <v>-1.5097944466820969E-2</v>
      </c>
      <c r="AC315" s="75">
        <f t="shared" si="156"/>
        <v>5.5489176053107603E-3</v>
      </c>
      <c r="AE315" s="75">
        <f t="shared" si="157"/>
        <v>8.8694182571143264E-6</v>
      </c>
      <c r="AF315" s="85">
        <f t="shared" si="166"/>
        <v>25349.928999999996</v>
      </c>
      <c r="AG315" s="84"/>
      <c r="AH315" s="75">
        <f t="shared" si="158"/>
        <v>8.5270744610042824E-3</v>
      </c>
      <c r="AI315" s="75">
        <f t="shared" si="159"/>
        <v>4.7815194693354934E-2</v>
      </c>
      <c r="AJ315" s="75">
        <f t="shared" si="160"/>
        <v>0.12581265697689156</v>
      </c>
      <c r="AK315" s="75">
        <f t="shared" si="161"/>
        <v>0.22859535909086309</v>
      </c>
      <c r="AL315" s="75">
        <f t="shared" si="162"/>
        <v>2.9059771639766989</v>
      </c>
      <c r="AM315" s="75">
        <f t="shared" si="163"/>
        <v>8.44910064278797</v>
      </c>
      <c r="AN315" s="75">
        <f t="shared" si="171"/>
        <v>1.4266287722161857</v>
      </c>
      <c r="AO315" s="75">
        <f t="shared" si="171"/>
        <v>1.4264842615200404</v>
      </c>
      <c r="AP315" s="75">
        <f t="shared" si="171"/>
        <v>1.4254616956173409</v>
      </c>
      <c r="AQ315" s="75">
        <f t="shared" si="171"/>
        <v>1.4184205410607083</v>
      </c>
      <c r="AR315" s="75">
        <f t="shared" si="171"/>
        <v>1.3767023810189749</v>
      </c>
      <c r="AS315" s="75">
        <f t="shared" si="171"/>
        <v>1.2186084789836467</v>
      </c>
      <c r="AT315" s="75">
        <f t="shared" si="171"/>
        <v>0.89016376135162645</v>
      </c>
      <c r="AU315" s="75">
        <f t="shared" si="164"/>
        <v>0.45756751438178372</v>
      </c>
    </row>
    <row r="316" spans="1:47" s="75" customFormat="1" ht="12.95" customHeight="1" x14ac:dyDescent="0.2">
      <c r="A316" s="86" t="s">
        <v>2049</v>
      </c>
      <c r="B316" s="87"/>
      <c r="C316" s="88">
        <v>40381.491999999998</v>
      </c>
      <c r="D316" s="88"/>
      <c r="E316" s="75">
        <f t="shared" si="148"/>
        <v>-4282.0255103642176</v>
      </c>
      <c r="F316" s="75">
        <f t="shared" si="149"/>
        <v>-4282</v>
      </c>
      <c r="G316" s="75">
        <f t="shared" si="150"/>
        <v>-1.0753180002211593E-2</v>
      </c>
      <c r="I316" s="75">
        <f>G316</f>
        <v>-1.0753180002211593E-2</v>
      </c>
      <c r="O316" s="75">
        <f t="shared" ca="1" si="151"/>
        <v>-9.198161464883085E-3</v>
      </c>
      <c r="P316" s="75">
        <f t="shared" si="152"/>
        <v>-1.2098245277487828E-2</v>
      </c>
      <c r="Q316" s="85">
        <f t="shared" si="165"/>
        <v>25362.991999999998</v>
      </c>
      <c r="S316" s="84">
        <v>0.1</v>
      </c>
      <c r="Z316" s="75">
        <f t="shared" si="153"/>
        <v>-4282</v>
      </c>
      <c r="AA316" s="75">
        <f t="shared" si="154"/>
        <v>-3.5830045858600036E-3</v>
      </c>
      <c r="AB316" s="75">
        <f t="shared" si="155"/>
        <v>-1.9268420693839418E-2</v>
      </c>
      <c r="AC316" s="75">
        <f t="shared" si="156"/>
        <v>1.3450652752762353E-3</v>
      </c>
      <c r="AE316" s="75">
        <f t="shared" si="157"/>
        <v>5.1411415501252693E-6</v>
      </c>
      <c r="AF316" s="85">
        <f t="shared" si="166"/>
        <v>25362.991999999998</v>
      </c>
      <c r="AG316" s="84"/>
      <c r="AH316" s="75">
        <f t="shared" si="158"/>
        <v>8.5152406916278248E-3</v>
      </c>
      <c r="AI316" s="75">
        <f t="shared" si="159"/>
        <v>4.7613706935698552E-2</v>
      </c>
      <c r="AJ316" s="75">
        <f t="shared" si="160"/>
        <v>0.12493658389352137</v>
      </c>
      <c r="AK316" s="75">
        <f t="shared" si="161"/>
        <v>0.22775445207058548</v>
      </c>
      <c r="AL316" s="75">
        <f t="shared" si="162"/>
        <v>2.906860204747773</v>
      </c>
      <c r="AM316" s="75">
        <f t="shared" si="163"/>
        <v>8.4811807875964806</v>
      </c>
      <c r="AN316" s="75">
        <f t="shared" si="171"/>
        <v>1.4303801508571166</v>
      </c>
      <c r="AO316" s="75">
        <f t="shared" si="171"/>
        <v>1.4302511840848617</v>
      </c>
      <c r="AP316" s="75">
        <f t="shared" si="171"/>
        <v>1.4293141237114007</v>
      </c>
      <c r="AQ316" s="75">
        <f t="shared" si="171"/>
        <v>1.4226822725768742</v>
      </c>
      <c r="AR316" s="75">
        <f t="shared" si="171"/>
        <v>1.3822551782523398</v>
      </c>
      <c r="AS316" s="75">
        <f t="shared" si="171"/>
        <v>1.2255572484767692</v>
      </c>
      <c r="AT316" s="75">
        <f t="shared" si="171"/>
        <v>0.89622489437961661</v>
      </c>
      <c r="AU316" s="75">
        <f t="shared" si="164"/>
        <v>0.46079528820406246</v>
      </c>
    </row>
    <row r="317" spans="1:47" s="75" customFormat="1" ht="12.95" customHeight="1" x14ac:dyDescent="0.2">
      <c r="A317" s="86" t="s">
        <v>2048</v>
      </c>
      <c r="B317" s="87"/>
      <c r="C317" s="88">
        <v>40381.498599999999</v>
      </c>
      <c r="D317" s="88">
        <v>4.0000000000000002E-4</v>
      </c>
      <c r="E317" s="75">
        <f t="shared" si="148"/>
        <v>-4282.0098528188364</v>
      </c>
      <c r="F317" s="75">
        <f t="shared" si="149"/>
        <v>-4282</v>
      </c>
      <c r="G317" s="75">
        <f t="shared" si="150"/>
        <v>-4.1531800015945919E-3</v>
      </c>
      <c r="J317" s="75">
        <f>G317</f>
        <v>-4.1531800015945919E-3</v>
      </c>
      <c r="O317" s="75">
        <f t="shared" ca="1" si="151"/>
        <v>-9.198161464883085E-3</v>
      </c>
      <c r="P317" s="75">
        <f t="shared" si="152"/>
        <v>-1.2098245277487828E-2</v>
      </c>
      <c r="Q317" s="85">
        <f t="shared" si="165"/>
        <v>25362.998599999999</v>
      </c>
      <c r="S317" s="84">
        <v>1</v>
      </c>
      <c r="Z317" s="75">
        <f t="shared" si="153"/>
        <v>-4282</v>
      </c>
      <c r="AA317" s="75">
        <f t="shared" si="154"/>
        <v>-3.5830045858600036E-3</v>
      </c>
      <c r="AB317" s="75">
        <f t="shared" si="155"/>
        <v>-1.2668420693222417E-2</v>
      </c>
      <c r="AC317" s="75">
        <f t="shared" si="156"/>
        <v>7.9450652758932365E-3</v>
      </c>
      <c r="AE317" s="75">
        <f t="shared" si="157"/>
        <v>3.2510000470811058E-7</v>
      </c>
      <c r="AF317" s="85">
        <f t="shared" si="166"/>
        <v>25362.998599999999</v>
      </c>
      <c r="AG317" s="84"/>
      <c r="AH317" s="75">
        <f t="shared" si="158"/>
        <v>8.5152406916278248E-3</v>
      </c>
      <c r="AI317" s="75">
        <f t="shared" si="159"/>
        <v>4.7613706935698552E-2</v>
      </c>
      <c r="AJ317" s="75">
        <f t="shared" si="160"/>
        <v>0.12493658389352137</v>
      </c>
      <c r="AK317" s="75">
        <f t="shared" si="161"/>
        <v>0.22775445207058548</v>
      </c>
      <c r="AL317" s="75">
        <f t="shared" si="162"/>
        <v>2.906860204747773</v>
      </c>
      <c r="AM317" s="75">
        <f t="shared" si="163"/>
        <v>8.4811807875964806</v>
      </c>
      <c r="AN317" s="75">
        <f t="shared" si="171"/>
        <v>1.4303801508571166</v>
      </c>
      <c r="AO317" s="75">
        <f t="shared" si="171"/>
        <v>1.4302511840848617</v>
      </c>
      <c r="AP317" s="75">
        <f t="shared" si="171"/>
        <v>1.4293141237114007</v>
      </c>
      <c r="AQ317" s="75">
        <f t="shared" si="171"/>
        <v>1.4226822725768742</v>
      </c>
      <c r="AR317" s="75">
        <f t="shared" si="171"/>
        <v>1.3822551782523398</v>
      </c>
      <c r="AS317" s="75">
        <f t="shared" si="171"/>
        <v>1.2255572484767692</v>
      </c>
      <c r="AT317" s="75">
        <f t="shared" si="171"/>
        <v>0.89622489437961661</v>
      </c>
      <c r="AU317" s="75">
        <f t="shared" si="164"/>
        <v>0.46079528820406246</v>
      </c>
    </row>
    <row r="318" spans="1:47" s="75" customFormat="1" ht="12.95" customHeight="1" x14ac:dyDescent="0.2">
      <c r="A318" s="86" t="s">
        <v>2049</v>
      </c>
      <c r="B318" s="87"/>
      <c r="C318" s="88">
        <v>40386.550000000003</v>
      </c>
      <c r="D318" s="88"/>
      <c r="E318" s="75">
        <f t="shared" si="148"/>
        <v>-4270.0261369507043</v>
      </c>
      <c r="F318" s="75">
        <f t="shared" si="149"/>
        <v>-4270</v>
      </c>
      <c r="G318" s="75">
        <f t="shared" si="150"/>
        <v>-1.1017299999366514E-2</v>
      </c>
      <c r="I318" s="75">
        <f>G318</f>
        <v>-1.1017299999366514E-2</v>
      </c>
      <c r="O318" s="75">
        <f t="shared" ca="1" si="151"/>
        <v>-9.1898536296842505E-3</v>
      </c>
      <c r="P318" s="75">
        <f t="shared" si="152"/>
        <v>-1.2089901967928626E-2</v>
      </c>
      <c r="Q318" s="85">
        <f t="shared" si="165"/>
        <v>25368.050000000003</v>
      </c>
      <c r="S318" s="84">
        <v>0.1</v>
      </c>
      <c r="Z318" s="75">
        <f t="shared" si="153"/>
        <v>-4270</v>
      </c>
      <c r="AA318" s="75">
        <f t="shared" si="154"/>
        <v>-3.5792604788320546E-3</v>
      </c>
      <c r="AB318" s="75">
        <f t="shared" si="155"/>
        <v>-1.9527941488463086E-2</v>
      </c>
      <c r="AC318" s="75">
        <f t="shared" si="156"/>
        <v>1.0726019685621119E-3</v>
      </c>
      <c r="AE318" s="75">
        <f t="shared" si="157"/>
        <v>5.5324431909032496E-6</v>
      </c>
      <c r="AF318" s="85">
        <f t="shared" si="166"/>
        <v>25368.050000000003</v>
      </c>
      <c r="AG318" s="84"/>
      <c r="AH318" s="75">
        <f t="shared" si="158"/>
        <v>8.5106414890965716E-3</v>
      </c>
      <c r="AI318" s="75">
        <f t="shared" si="159"/>
        <v>4.7536369309443272E-2</v>
      </c>
      <c r="AJ318" s="75">
        <f t="shared" si="160"/>
        <v>0.12459943192196983</v>
      </c>
      <c r="AK318" s="75">
        <f t="shared" si="161"/>
        <v>0.22743081116352076</v>
      </c>
      <c r="AL318" s="75">
        <f t="shared" si="162"/>
        <v>2.9072000119944379</v>
      </c>
      <c r="AM318" s="75">
        <f t="shared" si="163"/>
        <v>8.4935898128068104</v>
      </c>
      <c r="AN318" s="75">
        <f t="shared" si="171"/>
        <v>1.431827964074269</v>
      </c>
      <c r="AO318" s="75">
        <f t="shared" si="171"/>
        <v>1.4317046327504586</v>
      </c>
      <c r="AP318" s="75">
        <f t="shared" si="171"/>
        <v>1.4307991463031509</v>
      </c>
      <c r="AQ318" s="75">
        <f t="shared" si="171"/>
        <v>1.424321353771931</v>
      </c>
      <c r="AR318" s="75">
        <f t="shared" si="171"/>
        <v>1.3843899867532898</v>
      </c>
      <c r="AS318" s="75">
        <f t="shared" si="171"/>
        <v>1.2282388177551056</v>
      </c>
      <c r="AT318" s="75">
        <f t="shared" si="171"/>
        <v>0.89856992311655615</v>
      </c>
      <c r="AU318" s="75">
        <f t="shared" si="164"/>
        <v>0.46204474903849296</v>
      </c>
    </row>
    <row r="319" spans="1:47" s="75" customFormat="1" ht="12.95" customHeight="1" x14ac:dyDescent="0.2">
      <c r="A319" s="86" t="s">
        <v>2050</v>
      </c>
      <c r="B319" s="87" t="s">
        <v>2031</v>
      </c>
      <c r="C319" s="88">
        <v>40387.821100000001</v>
      </c>
      <c r="D319" s="88" t="s">
        <v>2051</v>
      </c>
      <c r="E319" s="75">
        <f t="shared" si="148"/>
        <v>-4267.010636051954</v>
      </c>
      <c r="F319" s="75">
        <f t="shared" si="149"/>
        <v>-4267</v>
      </c>
      <c r="G319" s="75">
        <f t="shared" si="150"/>
        <v>-4.4833299980382435E-3</v>
      </c>
      <c r="J319" s="75">
        <f t="shared" ref="J319:J326" si="172">G319</f>
        <v>-4.4833299980382435E-3</v>
      </c>
      <c r="O319" s="75">
        <f t="shared" ca="1" si="151"/>
        <v>-9.1877766708845406E-3</v>
      </c>
      <c r="P319" s="75">
        <f t="shared" si="152"/>
        <v>-1.2087815761902312E-2</v>
      </c>
      <c r="Q319" s="85">
        <f t="shared" si="165"/>
        <v>25369.321100000001</v>
      </c>
      <c r="S319" s="84">
        <v>1</v>
      </c>
      <c r="Z319" s="75">
        <f t="shared" si="153"/>
        <v>-4267</v>
      </c>
      <c r="AA319" s="75">
        <f t="shared" si="154"/>
        <v>-3.5783256657770483E-3</v>
      </c>
      <c r="AB319" s="75">
        <f t="shared" si="155"/>
        <v>-1.2992820094163507E-2</v>
      </c>
      <c r="AC319" s="75">
        <f t="shared" si="156"/>
        <v>7.6044857638640686E-3</v>
      </c>
      <c r="AE319" s="75">
        <f t="shared" si="157"/>
        <v>8.1903284141153173E-7</v>
      </c>
      <c r="AF319" s="85">
        <f t="shared" si="166"/>
        <v>25369.321100000001</v>
      </c>
      <c r="AG319" s="84"/>
      <c r="AH319" s="75">
        <f t="shared" si="158"/>
        <v>8.5094900961252638E-3</v>
      </c>
      <c r="AI319" s="75">
        <f t="shared" si="159"/>
        <v>4.7517091693328739E-2</v>
      </c>
      <c r="AJ319" s="75">
        <f t="shared" si="160"/>
        <v>0.12451531453284001</v>
      </c>
      <c r="AK319" s="75">
        <f t="shared" si="161"/>
        <v>0.22735006276313074</v>
      </c>
      <c r="AL319" s="75">
        <f t="shared" si="162"/>
        <v>2.9072847895970515</v>
      </c>
      <c r="AM319" s="75">
        <f t="shared" si="163"/>
        <v>8.4966912916386068</v>
      </c>
      <c r="AN319" s="75">
        <f t="shared" si="171"/>
        <v>1.4321895421338238</v>
      </c>
      <c r="AO319" s="75">
        <f t="shared" si="171"/>
        <v>1.432067587609142</v>
      </c>
      <c r="AP319" s="75">
        <f t="shared" si="171"/>
        <v>1.4311698648155693</v>
      </c>
      <c r="AQ319" s="75">
        <f t="shared" si="171"/>
        <v>1.4247302084637017</v>
      </c>
      <c r="AR319" s="75">
        <f t="shared" si="171"/>
        <v>1.3849224154851161</v>
      </c>
      <c r="AS319" s="75">
        <f t="shared" si="171"/>
        <v>1.2289084871905271</v>
      </c>
      <c r="AT319" s="75">
        <f t="shared" si="171"/>
        <v>0.89915607388598051</v>
      </c>
      <c r="AU319" s="75">
        <f t="shared" si="164"/>
        <v>0.46235711424710058</v>
      </c>
    </row>
    <row r="320" spans="1:47" s="75" customFormat="1" ht="12.95" customHeight="1" x14ac:dyDescent="0.2">
      <c r="A320" s="86" t="s">
        <v>2046</v>
      </c>
      <c r="B320" s="87"/>
      <c r="C320" s="88">
        <v>40392.455000000002</v>
      </c>
      <c r="D320" s="88"/>
      <c r="E320" s="75">
        <f t="shared" si="148"/>
        <v>-4256.017378546846</v>
      </c>
      <c r="F320" s="75">
        <f t="shared" si="149"/>
        <v>-4256</v>
      </c>
      <c r="G320" s="75">
        <f t="shared" si="150"/>
        <v>-7.3254399976576678E-3</v>
      </c>
      <c r="J320" s="75">
        <f t="shared" si="172"/>
        <v>-7.3254399976576678E-3</v>
      </c>
      <c r="O320" s="75">
        <f t="shared" ca="1" si="151"/>
        <v>-9.1801611552856082E-3</v>
      </c>
      <c r="P320" s="75">
        <f t="shared" si="152"/>
        <v>-1.208016504402753E-2</v>
      </c>
      <c r="Q320" s="85">
        <f t="shared" si="165"/>
        <v>25373.955000000002</v>
      </c>
      <c r="S320" s="84">
        <v>1</v>
      </c>
      <c r="Z320" s="75">
        <f t="shared" si="153"/>
        <v>-4256</v>
      </c>
      <c r="AA320" s="75">
        <f t="shared" si="154"/>
        <v>-3.574902149739656E-3</v>
      </c>
      <c r="AB320" s="75">
        <f t="shared" si="155"/>
        <v>-1.583070289194554E-2</v>
      </c>
      <c r="AC320" s="75">
        <f t="shared" si="156"/>
        <v>4.7547250463698624E-3</v>
      </c>
      <c r="AE320" s="75">
        <f t="shared" si="157"/>
        <v>1.4066534148665471E-5</v>
      </c>
      <c r="AF320" s="85">
        <f t="shared" si="166"/>
        <v>25373.955000000002</v>
      </c>
      <c r="AG320" s="84"/>
      <c r="AH320" s="75">
        <f t="shared" si="158"/>
        <v>8.5052628942878742E-3</v>
      </c>
      <c r="AI320" s="75">
        <f t="shared" si="159"/>
        <v>4.7446600379463577E-2</v>
      </c>
      <c r="AJ320" s="75">
        <f t="shared" si="160"/>
        <v>0.12420746514764555</v>
      </c>
      <c r="AK320" s="75">
        <f t="shared" si="161"/>
        <v>0.22705453645785811</v>
      </c>
      <c r="AL320" s="75">
        <f t="shared" si="162"/>
        <v>2.9075950475188268</v>
      </c>
      <c r="AM320" s="75">
        <f t="shared" si="163"/>
        <v>8.5080607500013343</v>
      </c>
      <c r="AN320" s="75">
        <f t="shared" si="171"/>
        <v>1.4335140492612382</v>
      </c>
      <c r="AO320" s="75">
        <f t="shared" si="171"/>
        <v>1.4333970355582164</v>
      </c>
      <c r="AP320" s="75">
        <f t="shared" si="171"/>
        <v>1.4325273412376811</v>
      </c>
      <c r="AQ320" s="75">
        <f t="shared" si="171"/>
        <v>1.4262262294162744</v>
      </c>
      <c r="AR320" s="75">
        <f t="shared" si="171"/>
        <v>1.3868703064801506</v>
      </c>
      <c r="AS320" s="75">
        <f t="shared" si="171"/>
        <v>1.2313614658989396</v>
      </c>
      <c r="AT320" s="75">
        <f t="shared" si="171"/>
        <v>0.90130492853847266</v>
      </c>
      <c r="AU320" s="75">
        <f t="shared" si="164"/>
        <v>0.46350245334532852</v>
      </c>
    </row>
    <row r="321" spans="1:47" s="75" customFormat="1" ht="12.95" customHeight="1" x14ac:dyDescent="0.2">
      <c r="A321" s="86" t="s">
        <v>2036</v>
      </c>
      <c r="B321" s="87"/>
      <c r="C321" s="88">
        <v>40392.456200000001</v>
      </c>
      <c r="D321" s="88" t="s">
        <v>2035</v>
      </c>
      <c r="E321" s="75">
        <f t="shared" si="148"/>
        <v>-4256.014531720416</v>
      </c>
      <c r="F321" s="75">
        <f t="shared" si="149"/>
        <v>-4256</v>
      </c>
      <c r="G321" s="75">
        <f t="shared" si="150"/>
        <v>-6.1254399988683872E-3</v>
      </c>
      <c r="J321" s="75">
        <f t="shared" si="172"/>
        <v>-6.1254399988683872E-3</v>
      </c>
      <c r="O321" s="75">
        <f t="shared" ca="1" si="151"/>
        <v>-9.1801611552856082E-3</v>
      </c>
      <c r="P321" s="75">
        <f t="shared" si="152"/>
        <v>-1.208016504402753E-2</v>
      </c>
      <c r="Q321" s="85">
        <f t="shared" si="165"/>
        <v>25373.956200000001</v>
      </c>
      <c r="S321" s="84">
        <v>1</v>
      </c>
      <c r="Z321" s="75">
        <f t="shared" si="153"/>
        <v>-4256</v>
      </c>
      <c r="AA321" s="75">
        <f t="shared" si="154"/>
        <v>-3.574902149739656E-3</v>
      </c>
      <c r="AB321" s="75">
        <f t="shared" si="155"/>
        <v>-1.4630702893156261E-2</v>
      </c>
      <c r="AC321" s="75">
        <f t="shared" si="156"/>
        <v>5.954725045159143E-3</v>
      </c>
      <c r="AE321" s="75">
        <f t="shared" si="157"/>
        <v>6.5052433198382146E-6</v>
      </c>
      <c r="AF321" s="85">
        <f t="shared" si="166"/>
        <v>25373.956200000001</v>
      </c>
      <c r="AG321" s="84"/>
      <c r="AH321" s="75">
        <f t="shared" si="158"/>
        <v>8.5052628942878742E-3</v>
      </c>
      <c r="AI321" s="75">
        <f t="shared" si="159"/>
        <v>4.7446600379463577E-2</v>
      </c>
      <c r="AJ321" s="75">
        <f t="shared" si="160"/>
        <v>0.12420746514764555</v>
      </c>
      <c r="AK321" s="75">
        <f t="shared" si="161"/>
        <v>0.22705453645785811</v>
      </c>
      <c r="AL321" s="75">
        <f t="shared" si="162"/>
        <v>2.9075950475188268</v>
      </c>
      <c r="AM321" s="75">
        <f t="shared" si="163"/>
        <v>8.5080607500013343</v>
      </c>
      <c r="AN321" s="75">
        <f t="shared" ref="AN321:AT330" si="173">$AU321+$AB$7*SIN(AO321)</f>
        <v>1.4335140492612382</v>
      </c>
      <c r="AO321" s="75">
        <f t="shared" si="173"/>
        <v>1.4333970355582164</v>
      </c>
      <c r="AP321" s="75">
        <f t="shared" si="173"/>
        <v>1.4325273412376811</v>
      </c>
      <c r="AQ321" s="75">
        <f t="shared" si="173"/>
        <v>1.4262262294162744</v>
      </c>
      <c r="AR321" s="75">
        <f t="shared" si="173"/>
        <v>1.3868703064801506</v>
      </c>
      <c r="AS321" s="75">
        <f t="shared" si="173"/>
        <v>1.2313614658989396</v>
      </c>
      <c r="AT321" s="75">
        <f t="shared" si="173"/>
        <v>0.90130492853847266</v>
      </c>
      <c r="AU321" s="75">
        <f t="shared" si="164"/>
        <v>0.46350245334532852</v>
      </c>
    </row>
    <row r="322" spans="1:47" s="75" customFormat="1" ht="12.95" customHeight="1" x14ac:dyDescent="0.2">
      <c r="A322" s="86" t="s">
        <v>2036</v>
      </c>
      <c r="B322" s="87"/>
      <c r="C322" s="88">
        <v>40392.4565</v>
      </c>
      <c r="D322" s="88" t="s">
        <v>2035</v>
      </c>
      <c r="E322" s="75">
        <f t="shared" si="148"/>
        <v>-4256.013820013809</v>
      </c>
      <c r="F322" s="75">
        <f t="shared" si="149"/>
        <v>-4256</v>
      </c>
      <c r="G322" s="75">
        <f t="shared" si="150"/>
        <v>-5.825439999171067E-3</v>
      </c>
      <c r="J322" s="75">
        <f t="shared" si="172"/>
        <v>-5.825439999171067E-3</v>
      </c>
      <c r="O322" s="75">
        <f t="shared" ca="1" si="151"/>
        <v>-9.1801611552856082E-3</v>
      </c>
      <c r="P322" s="75">
        <f t="shared" si="152"/>
        <v>-1.208016504402753E-2</v>
      </c>
      <c r="Q322" s="85">
        <f t="shared" si="165"/>
        <v>25373.9565</v>
      </c>
      <c r="S322" s="84">
        <v>1</v>
      </c>
      <c r="Z322" s="75">
        <f t="shared" si="153"/>
        <v>-4256</v>
      </c>
      <c r="AA322" s="75">
        <f t="shared" si="154"/>
        <v>-3.574902149739656E-3</v>
      </c>
      <c r="AB322" s="75">
        <f t="shared" si="155"/>
        <v>-1.4330702893458941E-2</v>
      </c>
      <c r="AC322" s="75">
        <f t="shared" si="156"/>
        <v>6.2547250448564632E-3</v>
      </c>
      <c r="AE322" s="75">
        <f t="shared" si="157"/>
        <v>5.0649206117233601E-6</v>
      </c>
      <c r="AF322" s="85">
        <f t="shared" si="166"/>
        <v>25373.9565</v>
      </c>
      <c r="AG322" s="84"/>
      <c r="AH322" s="75">
        <f t="shared" si="158"/>
        <v>8.5052628942878742E-3</v>
      </c>
      <c r="AI322" s="75">
        <f t="shared" si="159"/>
        <v>4.7446600379463577E-2</v>
      </c>
      <c r="AJ322" s="75">
        <f t="shared" si="160"/>
        <v>0.12420746514764555</v>
      </c>
      <c r="AK322" s="75">
        <f t="shared" si="161"/>
        <v>0.22705453645785811</v>
      </c>
      <c r="AL322" s="75">
        <f t="shared" si="162"/>
        <v>2.9075950475188268</v>
      </c>
      <c r="AM322" s="75">
        <f t="shared" si="163"/>
        <v>8.5080607500013343</v>
      </c>
      <c r="AN322" s="75">
        <f t="shared" si="173"/>
        <v>1.4335140492612382</v>
      </c>
      <c r="AO322" s="75">
        <f t="shared" si="173"/>
        <v>1.4333970355582164</v>
      </c>
      <c r="AP322" s="75">
        <f t="shared" si="173"/>
        <v>1.4325273412376811</v>
      </c>
      <c r="AQ322" s="75">
        <f t="shared" si="173"/>
        <v>1.4262262294162744</v>
      </c>
      <c r="AR322" s="75">
        <f t="shared" si="173"/>
        <v>1.3868703064801506</v>
      </c>
      <c r="AS322" s="75">
        <f t="shared" si="173"/>
        <v>1.2313614658989396</v>
      </c>
      <c r="AT322" s="75">
        <f t="shared" si="173"/>
        <v>0.90130492853847266</v>
      </c>
      <c r="AU322" s="75">
        <f t="shared" si="164"/>
        <v>0.46350245334532852</v>
      </c>
    </row>
    <row r="323" spans="1:47" s="75" customFormat="1" ht="12.95" customHeight="1" x14ac:dyDescent="0.2">
      <c r="A323" s="86" t="s">
        <v>2050</v>
      </c>
      <c r="B323" s="87" t="s">
        <v>2033</v>
      </c>
      <c r="C323" s="88">
        <v>40394.7765</v>
      </c>
      <c r="D323" s="88" t="s">
        <v>2051</v>
      </c>
      <c r="E323" s="75">
        <f t="shared" si="148"/>
        <v>-4250.5099555774068</v>
      </c>
      <c r="F323" s="75">
        <f t="shared" si="149"/>
        <v>-4250.5</v>
      </c>
      <c r="G323" s="75">
        <f t="shared" si="150"/>
        <v>-4.196494999632705E-3</v>
      </c>
      <c r="J323" s="75">
        <f t="shared" si="172"/>
        <v>-4.196494999632705E-3</v>
      </c>
      <c r="O323" s="75">
        <f t="shared" ca="1" si="151"/>
        <v>-9.1763533974861429E-3</v>
      </c>
      <c r="P323" s="75">
        <f t="shared" si="152"/>
        <v>-1.20763389215065E-2</v>
      </c>
      <c r="Q323" s="85">
        <f t="shared" si="165"/>
        <v>25376.2765</v>
      </c>
      <c r="S323" s="84">
        <v>1</v>
      </c>
      <c r="Z323" s="75">
        <f t="shared" si="153"/>
        <v>-4250.5</v>
      </c>
      <c r="AA323" s="75">
        <f t="shared" si="154"/>
        <v>-3.5731928169867935E-3</v>
      </c>
      <c r="AB323" s="75">
        <f t="shared" si="155"/>
        <v>-1.2699641104152412E-2</v>
      </c>
      <c r="AC323" s="75">
        <f t="shared" si="156"/>
        <v>7.8798439218737953E-3</v>
      </c>
      <c r="AE323" s="75">
        <f t="shared" si="157"/>
        <v>3.8850561089115721E-7</v>
      </c>
      <c r="AF323" s="85">
        <f t="shared" si="166"/>
        <v>25376.2765</v>
      </c>
      <c r="AG323" s="84"/>
      <c r="AH323" s="75">
        <f t="shared" si="158"/>
        <v>8.5031461045197067E-3</v>
      </c>
      <c r="AI323" s="75">
        <f t="shared" si="159"/>
        <v>4.7411468149079483E-2</v>
      </c>
      <c r="AJ323" s="75">
        <f t="shared" si="160"/>
        <v>0.12405388162509362</v>
      </c>
      <c r="AK323" s="75">
        <f t="shared" si="161"/>
        <v>0.22690709693802455</v>
      </c>
      <c r="AL323" s="75">
        <f t="shared" si="162"/>
        <v>2.90774982813344</v>
      </c>
      <c r="AM323" s="75">
        <f t="shared" si="163"/>
        <v>8.5137439421071814</v>
      </c>
      <c r="AN323" s="75">
        <f t="shared" si="173"/>
        <v>1.4341755513025665</v>
      </c>
      <c r="AO323" s="75">
        <f t="shared" si="173"/>
        <v>1.434060945691896</v>
      </c>
      <c r="AP323" s="75">
        <f t="shared" si="173"/>
        <v>1.4332050099999001</v>
      </c>
      <c r="AQ323" s="75">
        <f t="shared" si="173"/>
        <v>1.4269724145158185</v>
      </c>
      <c r="AR323" s="75">
        <f t="shared" si="173"/>
        <v>1.3878416944451486</v>
      </c>
      <c r="AS323" s="75">
        <f t="shared" si="173"/>
        <v>1.2325864953612624</v>
      </c>
      <c r="AT323" s="75">
        <f t="shared" si="173"/>
        <v>0.90237914058073521</v>
      </c>
      <c r="AU323" s="75">
        <f t="shared" si="164"/>
        <v>0.46407512289444247</v>
      </c>
    </row>
    <row r="324" spans="1:47" s="75" customFormat="1" ht="12.95" customHeight="1" x14ac:dyDescent="0.2">
      <c r="A324" s="86" t="s">
        <v>2050</v>
      </c>
      <c r="B324" s="87" t="s">
        <v>2031</v>
      </c>
      <c r="C324" s="88">
        <v>40395.829700000002</v>
      </c>
      <c r="D324" s="88" t="s">
        <v>2051</v>
      </c>
      <c r="E324" s="75">
        <f t="shared" si="148"/>
        <v>-4248.0113909117035</v>
      </c>
      <c r="F324" s="75">
        <f t="shared" si="149"/>
        <v>-4248</v>
      </c>
      <c r="G324" s="75">
        <f t="shared" si="150"/>
        <v>-4.8015199936344288E-3</v>
      </c>
      <c r="J324" s="75">
        <f t="shared" si="172"/>
        <v>-4.8015199936344288E-3</v>
      </c>
      <c r="O324" s="75">
        <f t="shared" ca="1" si="151"/>
        <v>-9.174622598486384E-3</v>
      </c>
      <c r="P324" s="75">
        <f t="shared" si="152"/>
        <v>-1.2074599606623137E-2</v>
      </c>
      <c r="Q324" s="85">
        <f t="shared" si="165"/>
        <v>25377.329700000002</v>
      </c>
      <c r="S324" s="84">
        <v>1</v>
      </c>
      <c r="Z324" s="75">
        <f t="shared" si="153"/>
        <v>-4248</v>
      </c>
      <c r="AA324" s="75">
        <f t="shared" si="154"/>
        <v>-3.5724163799998737E-3</v>
      </c>
      <c r="AB324" s="75">
        <f t="shared" si="155"/>
        <v>-1.3303703220257692E-2</v>
      </c>
      <c r="AC324" s="75">
        <f t="shared" si="156"/>
        <v>7.2730796129887084E-3</v>
      </c>
      <c r="AE324" s="75">
        <f t="shared" si="157"/>
        <v>1.5106956930495217E-6</v>
      </c>
      <c r="AF324" s="85">
        <f t="shared" si="166"/>
        <v>25377.329700000002</v>
      </c>
      <c r="AG324" s="84"/>
      <c r="AH324" s="75">
        <f t="shared" si="158"/>
        <v>8.5021832266232635E-3</v>
      </c>
      <c r="AI324" s="75">
        <f t="shared" si="159"/>
        <v>4.7395523850700561E-2</v>
      </c>
      <c r="AJ324" s="75">
        <f t="shared" si="160"/>
        <v>0.12398414585934976</v>
      </c>
      <c r="AK324" s="75">
        <f t="shared" si="161"/>
        <v>0.22684015005076372</v>
      </c>
      <c r="AL324" s="75">
        <f t="shared" si="162"/>
        <v>2.9078201064589977</v>
      </c>
      <c r="AM324" s="75">
        <f t="shared" si="163"/>
        <v>8.516326875305321</v>
      </c>
      <c r="AN324" s="75">
        <f t="shared" si="173"/>
        <v>1.4344760688996161</v>
      </c>
      <c r="AO324" s="75">
        <f t="shared" si="173"/>
        <v>1.4343625443538981</v>
      </c>
      <c r="AP324" s="75">
        <f t="shared" si="173"/>
        <v>1.4335128068178982</v>
      </c>
      <c r="AQ324" s="75">
        <f t="shared" si="173"/>
        <v>1.427311189205819</v>
      </c>
      <c r="AR324" s="75">
        <f t="shared" si="173"/>
        <v>1.3882826717536205</v>
      </c>
      <c r="AS324" s="75">
        <f t="shared" si="173"/>
        <v>1.2331430050062708</v>
      </c>
      <c r="AT324" s="75">
        <f t="shared" si="173"/>
        <v>0.90286737127363836</v>
      </c>
      <c r="AU324" s="75">
        <f t="shared" si="164"/>
        <v>0.46433542723494886</v>
      </c>
    </row>
    <row r="325" spans="1:47" s="75" customFormat="1" ht="12.95" customHeight="1" x14ac:dyDescent="0.2">
      <c r="A325" s="86" t="s">
        <v>2050</v>
      </c>
      <c r="B325" s="87" t="s">
        <v>2033</v>
      </c>
      <c r="C325" s="88">
        <v>40397.727500000001</v>
      </c>
      <c r="D325" s="88" t="s">
        <v>2051</v>
      </c>
      <c r="E325" s="75">
        <f t="shared" si="148"/>
        <v>-4243.5091349085142</v>
      </c>
      <c r="F325" s="75">
        <f t="shared" si="149"/>
        <v>-4243.5</v>
      </c>
      <c r="G325" s="75">
        <f t="shared" si="150"/>
        <v>-3.8505650009028614E-3</v>
      </c>
      <c r="J325" s="75">
        <f t="shared" si="172"/>
        <v>-3.8505650009028614E-3</v>
      </c>
      <c r="O325" s="75">
        <f t="shared" ca="1" si="151"/>
        <v>-9.1715071602868209E-3</v>
      </c>
      <c r="P325" s="75">
        <f t="shared" si="152"/>
        <v>-1.2071468574787523E-2</v>
      </c>
      <c r="Q325" s="85">
        <f t="shared" si="165"/>
        <v>25379.227500000001</v>
      </c>
      <c r="S325" s="84">
        <v>1</v>
      </c>
      <c r="Z325" s="75">
        <f t="shared" si="153"/>
        <v>-4243.5</v>
      </c>
      <c r="AA325" s="75">
        <f t="shared" si="154"/>
        <v>-3.5710196299108751E-3</v>
      </c>
      <c r="AB325" s="75">
        <f t="shared" si="155"/>
        <v>-1.2351013945779509E-2</v>
      </c>
      <c r="AC325" s="75">
        <f t="shared" si="156"/>
        <v>8.2209035738846619E-3</v>
      </c>
      <c r="AE325" s="75">
        <f t="shared" si="157"/>
        <v>7.814561444304722E-8</v>
      </c>
      <c r="AF325" s="85">
        <f t="shared" si="166"/>
        <v>25379.227500000001</v>
      </c>
      <c r="AG325" s="84"/>
      <c r="AH325" s="75">
        <f t="shared" si="158"/>
        <v>8.5004489448766481E-3</v>
      </c>
      <c r="AI325" s="75">
        <f t="shared" si="159"/>
        <v>4.7366863223407329E-2</v>
      </c>
      <c r="AJ325" s="75">
        <f t="shared" si="160"/>
        <v>0.12385873921928349</v>
      </c>
      <c r="AK325" s="75">
        <f t="shared" si="161"/>
        <v>0.22671975734356253</v>
      </c>
      <c r="AL325" s="75">
        <f t="shared" si="162"/>
        <v>2.9079464872381973</v>
      </c>
      <c r="AM325" s="75">
        <f t="shared" si="163"/>
        <v>8.520975628848344</v>
      </c>
      <c r="AN325" s="75">
        <f t="shared" si="173"/>
        <v>1.4350167409547412</v>
      </c>
      <c r="AO325" s="75">
        <f t="shared" si="173"/>
        <v>1.4349051412449574</v>
      </c>
      <c r="AP325" s="75">
        <f t="shared" si="173"/>
        <v>1.434066473141691</v>
      </c>
      <c r="AQ325" s="75">
        <f t="shared" si="173"/>
        <v>1.4279203550837818</v>
      </c>
      <c r="AR325" s="75">
        <f t="shared" si="173"/>
        <v>1.3890755456999206</v>
      </c>
      <c r="AS325" s="75">
        <f t="shared" si="173"/>
        <v>1.2341442151339963</v>
      </c>
      <c r="AT325" s="75">
        <f t="shared" si="173"/>
        <v>0.90374611163070129</v>
      </c>
      <c r="AU325" s="75">
        <f t="shared" si="164"/>
        <v>0.46480397504786025</v>
      </c>
    </row>
    <row r="326" spans="1:47" s="75" customFormat="1" ht="12.95" customHeight="1" x14ac:dyDescent="0.2">
      <c r="A326" s="86" t="s">
        <v>2050</v>
      </c>
      <c r="B326" s="87" t="s">
        <v>2033</v>
      </c>
      <c r="C326" s="88">
        <v>40399.8341</v>
      </c>
      <c r="D326" s="88" t="s">
        <v>2051</v>
      </c>
      <c r="E326" s="75">
        <f t="shared" si="148"/>
        <v>-4238.5115311060481</v>
      </c>
      <c r="F326" s="75">
        <f t="shared" si="149"/>
        <v>-4238.5</v>
      </c>
      <c r="G326" s="75">
        <f t="shared" si="150"/>
        <v>-4.8606150012346916E-3</v>
      </c>
      <c r="J326" s="75">
        <f t="shared" si="172"/>
        <v>-4.8606150012346916E-3</v>
      </c>
      <c r="O326" s="75">
        <f t="shared" ca="1" si="151"/>
        <v>-9.1680455622873067E-3</v>
      </c>
      <c r="P326" s="75">
        <f t="shared" si="152"/>
        <v>-1.2067989250853851E-2</v>
      </c>
      <c r="Q326" s="85">
        <f t="shared" si="165"/>
        <v>25381.3341</v>
      </c>
      <c r="S326" s="84">
        <v>1</v>
      </c>
      <c r="Z326" s="75">
        <f t="shared" si="153"/>
        <v>-4238.5</v>
      </c>
      <c r="AA326" s="75">
        <f t="shared" si="154"/>
        <v>-3.5694689436823711E-3</v>
      </c>
      <c r="AB326" s="75">
        <f t="shared" si="155"/>
        <v>-1.3359135308406172E-2</v>
      </c>
      <c r="AC326" s="75">
        <f t="shared" si="156"/>
        <v>7.2073742496191594E-3</v>
      </c>
      <c r="AE326" s="75">
        <f t="shared" si="157"/>
        <v>1.6670581419329E-6</v>
      </c>
      <c r="AF326" s="85">
        <f t="shared" si="166"/>
        <v>25381.3341</v>
      </c>
      <c r="AG326" s="84"/>
      <c r="AH326" s="75">
        <f t="shared" si="158"/>
        <v>8.49852030717148E-3</v>
      </c>
      <c r="AI326" s="75">
        <f t="shared" si="159"/>
        <v>4.7335076908020413E-2</v>
      </c>
      <c r="AJ326" s="75">
        <f t="shared" si="160"/>
        <v>0.1237195756596615</v>
      </c>
      <c r="AK326" s="75">
        <f t="shared" si="161"/>
        <v>0.22658615572202759</v>
      </c>
      <c r="AL326" s="75">
        <f t="shared" si="162"/>
        <v>2.9080867294649964</v>
      </c>
      <c r="AM326" s="75">
        <f t="shared" si="163"/>
        <v>8.526140121236379</v>
      </c>
      <c r="AN326" s="75">
        <f t="shared" si="173"/>
        <v>1.4356170968993101</v>
      </c>
      <c r="AO326" s="75">
        <f t="shared" si="173"/>
        <v>1.4355076044188522</v>
      </c>
      <c r="AP326" s="75">
        <f t="shared" si="173"/>
        <v>1.4346811049619177</v>
      </c>
      <c r="AQ326" s="75">
        <f t="shared" si="173"/>
        <v>1.4285962611067848</v>
      </c>
      <c r="AR326" s="75">
        <f t="shared" si="173"/>
        <v>1.3899551833699169</v>
      </c>
      <c r="AS326" s="75">
        <f t="shared" si="173"/>
        <v>1.2352559056738883</v>
      </c>
      <c r="AT326" s="75">
        <f t="shared" si="173"/>
        <v>0.90472237678172662</v>
      </c>
      <c r="AU326" s="75">
        <f t="shared" si="164"/>
        <v>0.46532458372887298</v>
      </c>
    </row>
    <row r="327" spans="1:47" s="75" customFormat="1" ht="12.95" customHeight="1" x14ac:dyDescent="0.2">
      <c r="A327" s="86" t="s">
        <v>2052</v>
      </c>
      <c r="B327" s="87"/>
      <c r="C327" s="88">
        <v>40402.578000000001</v>
      </c>
      <c r="D327" s="88"/>
      <c r="E327" s="75">
        <f t="shared" si="148"/>
        <v>-4232.0020252323193</v>
      </c>
      <c r="F327" s="75">
        <f t="shared" si="149"/>
        <v>-4232</v>
      </c>
      <c r="G327" s="75">
        <f t="shared" si="150"/>
        <v>-8.5367999417940155E-4</v>
      </c>
      <c r="I327" s="75">
        <f>G327</f>
        <v>-8.5367999417940155E-4</v>
      </c>
      <c r="O327" s="75">
        <f t="shared" ca="1" si="151"/>
        <v>-9.1635454848879375E-3</v>
      </c>
      <c r="P327" s="75">
        <f t="shared" si="152"/>
        <v>-1.2063465500782758E-2</v>
      </c>
      <c r="Q327" s="85">
        <f t="shared" si="165"/>
        <v>25384.078000000001</v>
      </c>
      <c r="S327" s="84">
        <v>0.1</v>
      </c>
      <c r="Z327" s="75">
        <f t="shared" si="153"/>
        <v>-4232</v>
      </c>
      <c r="AA327" s="75">
        <f t="shared" si="154"/>
        <v>-3.5674550253803807E-3</v>
      </c>
      <c r="AB327" s="75">
        <f t="shared" si="155"/>
        <v>-9.3496904695817788E-3</v>
      </c>
      <c r="AC327" s="75">
        <f t="shared" si="156"/>
        <v>1.1209785506603356E-2</v>
      </c>
      <c r="AE327" s="75">
        <f t="shared" si="157"/>
        <v>7.3645749199698755E-7</v>
      </c>
      <c r="AF327" s="85">
        <f t="shared" si="166"/>
        <v>25384.078000000001</v>
      </c>
      <c r="AG327" s="84"/>
      <c r="AH327" s="75">
        <f t="shared" si="158"/>
        <v>8.4960104754023772E-3</v>
      </c>
      <c r="AI327" s="75">
        <f t="shared" si="159"/>
        <v>4.7293846960328567E-2</v>
      </c>
      <c r="AJ327" s="75">
        <f t="shared" si="160"/>
        <v>0.12353894099736143</v>
      </c>
      <c r="AK327" s="75">
        <f t="shared" si="161"/>
        <v>0.22641273730752079</v>
      </c>
      <c r="AL327" s="75">
        <f t="shared" si="162"/>
        <v>2.9082687605834492</v>
      </c>
      <c r="AM327" s="75">
        <f t="shared" si="163"/>
        <v>8.5328527279008828</v>
      </c>
      <c r="AN327" s="75">
        <f t="shared" si="173"/>
        <v>1.4363969461333159</v>
      </c>
      <c r="AO327" s="75">
        <f t="shared" si="173"/>
        <v>1.4362901441637823</v>
      </c>
      <c r="AP327" s="75">
        <f t="shared" si="173"/>
        <v>1.4354792599869368</v>
      </c>
      <c r="AQ327" s="75">
        <f t="shared" si="173"/>
        <v>1.4294734579127852</v>
      </c>
      <c r="AR327" s="75">
        <f t="shared" si="173"/>
        <v>1.3910966170828796</v>
      </c>
      <c r="AS327" s="75">
        <f t="shared" si="173"/>
        <v>1.2366998986698334</v>
      </c>
      <c r="AT327" s="75">
        <f t="shared" si="173"/>
        <v>0.90599134341784593</v>
      </c>
      <c r="AU327" s="75">
        <f t="shared" si="164"/>
        <v>0.46600137501418948</v>
      </c>
    </row>
    <row r="328" spans="1:47" s="75" customFormat="1" ht="12.95" customHeight="1" x14ac:dyDescent="0.2">
      <c r="A328" s="86" t="s">
        <v>2052</v>
      </c>
      <c r="B328" s="87"/>
      <c r="C328" s="88">
        <v>40403.413999999997</v>
      </c>
      <c r="D328" s="88"/>
      <c r="E328" s="75">
        <f t="shared" si="148"/>
        <v>-4230.0187361509361</v>
      </c>
      <c r="F328" s="75">
        <f t="shared" si="149"/>
        <v>-4230</v>
      </c>
      <c r="G328" s="75">
        <f t="shared" si="150"/>
        <v>-7.8977000011946075E-3</v>
      </c>
      <c r="I328" s="75">
        <f>G328</f>
        <v>-7.8977000011946075E-3</v>
      </c>
      <c r="O328" s="75">
        <f t="shared" ca="1" si="151"/>
        <v>-9.1621608456881314E-3</v>
      </c>
      <c r="P328" s="75">
        <f t="shared" si="152"/>
        <v>-1.2062073434643498E-2</v>
      </c>
      <c r="Q328" s="85">
        <f t="shared" si="165"/>
        <v>25384.913999999997</v>
      </c>
      <c r="S328" s="84">
        <v>0.1</v>
      </c>
      <c r="Z328" s="75">
        <f t="shared" si="153"/>
        <v>-4230</v>
      </c>
      <c r="AA328" s="75">
        <f t="shared" si="154"/>
        <v>-3.566835805876082E-3</v>
      </c>
      <c r="AB328" s="75">
        <f t="shared" si="155"/>
        <v>-1.6392937629962023E-2</v>
      </c>
      <c r="AC328" s="75">
        <f t="shared" si="156"/>
        <v>4.1643734334488904E-3</v>
      </c>
      <c r="AE328" s="75">
        <f t="shared" si="157"/>
        <v>1.875638467829198E-6</v>
      </c>
      <c r="AF328" s="85">
        <f t="shared" si="166"/>
        <v>25384.913999999997</v>
      </c>
      <c r="AG328" s="84"/>
      <c r="AH328" s="75">
        <f t="shared" si="158"/>
        <v>8.4952376287674158E-3</v>
      </c>
      <c r="AI328" s="75">
        <f t="shared" si="159"/>
        <v>4.7281181745828516E-2</v>
      </c>
      <c r="AJ328" s="75">
        <f t="shared" si="160"/>
        <v>0.12348342416161488</v>
      </c>
      <c r="AK328" s="75">
        <f t="shared" si="161"/>
        <v>0.22635943761882177</v>
      </c>
      <c r="AL328" s="75">
        <f t="shared" si="162"/>
        <v>2.9083247057814896</v>
      </c>
      <c r="AM328" s="75">
        <f t="shared" si="163"/>
        <v>8.534917866485463</v>
      </c>
      <c r="AN328" s="75">
        <f t="shared" si="173"/>
        <v>1.4366367605019952</v>
      </c>
      <c r="AO328" s="75">
        <f t="shared" si="173"/>
        <v>1.436530775387147</v>
      </c>
      <c r="AP328" s="75">
        <f t="shared" si="173"/>
        <v>1.4357246498620084</v>
      </c>
      <c r="AQ328" s="75">
        <f t="shared" si="173"/>
        <v>1.4297430289557806</v>
      </c>
      <c r="AR328" s="75">
        <f t="shared" si="173"/>
        <v>1.3914473515313526</v>
      </c>
      <c r="AS328" s="75">
        <f t="shared" si="173"/>
        <v>1.2371439301143909</v>
      </c>
      <c r="AT328" s="75">
        <f t="shared" si="173"/>
        <v>0.90638175415741806</v>
      </c>
      <c r="AU328" s="75">
        <f t="shared" si="164"/>
        <v>0.46620961848659453</v>
      </c>
    </row>
    <row r="329" spans="1:47" s="75" customFormat="1" ht="12.95" customHeight="1" x14ac:dyDescent="0.2">
      <c r="A329" s="86" t="s">
        <v>2048</v>
      </c>
      <c r="B329" s="87"/>
      <c r="C329" s="88">
        <v>40407.4234</v>
      </c>
      <c r="D329" s="88">
        <v>1E-4</v>
      </c>
      <c r="E329" s="75">
        <f t="shared" si="148"/>
        <v>-4220.5070145684667</v>
      </c>
      <c r="F329" s="75">
        <f t="shared" si="149"/>
        <v>-4220.5</v>
      </c>
      <c r="G329" s="75">
        <f t="shared" si="150"/>
        <v>-2.9567949968622997E-3</v>
      </c>
      <c r="J329" s="75">
        <f>G329</f>
        <v>-2.9567949968622997E-3</v>
      </c>
      <c r="O329" s="75">
        <f t="shared" ca="1" si="151"/>
        <v>-9.155583809489054E-3</v>
      </c>
      <c r="P329" s="75">
        <f t="shared" si="152"/>
        <v>-1.2055460201236701E-2</v>
      </c>
      <c r="Q329" s="85">
        <f t="shared" si="165"/>
        <v>25388.9234</v>
      </c>
      <c r="R329" s="75" t="str">
        <f>IF(ABS(C329-C328)&lt;0.00001,1,"")</f>
        <v/>
      </c>
      <c r="S329" s="84">
        <v>1</v>
      </c>
      <c r="Z329" s="75">
        <f t="shared" si="153"/>
        <v>-4220.5</v>
      </c>
      <c r="AA329" s="75">
        <f t="shared" si="154"/>
        <v>-3.5638973796807139E-3</v>
      </c>
      <c r="AB329" s="75">
        <f t="shared" si="155"/>
        <v>-1.1448357818418287E-2</v>
      </c>
      <c r="AC329" s="75">
        <f t="shared" si="156"/>
        <v>9.0986652043744017E-3</v>
      </c>
      <c r="AE329" s="75">
        <f t="shared" si="157"/>
        <v>3.6857330322379626E-7</v>
      </c>
      <c r="AF329" s="85">
        <f t="shared" si="166"/>
        <v>25388.9234</v>
      </c>
      <c r="AG329" s="84"/>
      <c r="AH329" s="75">
        <f t="shared" si="158"/>
        <v>8.4915628215559875E-3</v>
      </c>
      <c r="AI329" s="75">
        <f t="shared" si="159"/>
        <v>4.72211559327258E-2</v>
      </c>
      <c r="AJ329" s="75">
        <f t="shared" si="160"/>
        <v>0.1232201231191257</v>
      </c>
      <c r="AK329" s="75">
        <f t="shared" si="161"/>
        <v>0.22610664729848842</v>
      </c>
      <c r="AL329" s="75">
        <f t="shared" si="162"/>
        <v>2.9085900331275671</v>
      </c>
      <c r="AM329" s="75">
        <f t="shared" si="163"/>
        <v>8.5447254969159943</v>
      </c>
      <c r="AN329" s="75">
        <f t="shared" si="173"/>
        <v>1.4377749863221709</v>
      </c>
      <c r="AO329" s="75">
        <f t="shared" si="173"/>
        <v>1.4376728116546877</v>
      </c>
      <c r="AP329" s="75">
        <f t="shared" si="173"/>
        <v>1.4368889966478586</v>
      </c>
      <c r="AQ329" s="75">
        <f t="shared" si="173"/>
        <v>1.43102134412543</v>
      </c>
      <c r="AR329" s="75">
        <f t="shared" si="173"/>
        <v>1.3931102867008591</v>
      </c>
      <c r="AS329" s="75">
        <f t="shared" si="173"/>
        <v>1.2392513170662502</v>
      </c>
      <c r="AT329" s="75">
        <f t="shared" si="173"/>
        <v>0.90823594436210997</v>
      </c>
      <c r="AU329" s="75">
        <f t="shared" si="164"/>
        <v>0.46719877498051871</v>
      </c>
    </row>
    <row r="330" spans="1:47" s="75" customFormat="1" ht="12.95" customHeight="1" x14ac:dyDescent="0.2">
      <c r="A330" s="86" t="s">
        <v>2052</v>
      </c>
      <c r="B330" s="87" t="s">
        <v>2033</v>
      </c>
      <c r="C330" s="88">
        <v>40415.451999999997</v>
      </c>
      <c r="D330" s="88"/>
      <c r="E330" s="75">
        <f t="shared" si="148"/>
        <v>-4201.4603223210142</v>
      </c>
      <c r="F330" s="75">
        <f t="shared" si="149"/>
        <v>-4201.5</v>
      </c>
      <c r="G330" s="75">
        <f t="shared" si="150"/>
        <v>1.6725014997064136E-2</v>
      </c>
      <c r="I330" s="75">
        <f>G330</f>
        <v>1.6725014997064136E-2</v>
      </c>
      <c r="O330" s="75">
        <f t="shared" ca="1" si="151"/>
        <v>-9.1424297370908958E-3</v>
      </c>
      <c r="P330" s="75">
        <f t="shared" si="152"/>
        <v>-1.2042229178163713E-2</v>
      </c>
      <c r="Q330" s="85">
        <f t="shared" si="165"/>
        <v>25396.951999999997</v>
      </c>
      <c r="S330" s="84">
        <v>0.1</v>
      </c>
      <c r="Z330" s="75">
        <f t="shared" si="153"/>
        <v>-4201.5</v>
      </c>
      <c r="AA330" s="75">
        <f t="shared" si="154"/>
        <v>-3.5580346474865E-3</v>
      </c>
      <c r="AB330" s="75">
        <f t="shared" si="155"/>
        <v>8.2408204663869233E-3</v>
      </c>
      <c r="AC330" s="75">
        <f t="shared" si="156"/>
        <v>2.876724417522785E-2</v>
      </c>
      <c r="AE330" s="75">
        <f t="shared" si="157"/>
        <v>4.1140210288330568E-5</v>
      </c>
      <c r="AF330" s="85">
        <f t="shared" si="166"/>
        <v>25396.951999999997</v>
      </c>
      <c r="AG330" s="84"/>
      <c r="AH330" s="75">
        <f t="shared" si="158"/>
        <v>8.4841945306772127E-3</v>
      </c>
      <c r="AI330" s="75">
        <f t="shared" si="159"/>
        <v>4.7101764041337035E-2</v>
      </c>
      <c r="AJ330" s="75">
        <f t="shared" si="160"/>
        <v>0.12269551204788615</v>
      </c>
      <c r="AK330" s="75">
        <f t="shared" si="161"/>
        <v>0.22560295556929769</v>
      </c>
      <c r="AL330" s="75">
        <f t="shared" si="162"/>
        <v>2.9091186554453152</v>
      </c>
      <c r="AM330" s="75">
        <f t="shared" si="163"/>
        <v>8.5643320638655762</v>
      </c>
      <c r="AN330" s="75">
        <f t="shared" si="173"/>
        <v>1.4400470346036702</v>
      </c>
      <c r="AO330" s="75">
        <f t="shared" si="173"/>
        <v>1.4399521444269581</v>
      </c>
      <c r="AP330" s="75">
        <f t="shared" si="173"/>
        <v>1.4392115216238164</v>
      </c>
      <c r="AQ330" s="75">
        <f t="shared" si="173"/>
        <v>1.4335674138648464</v>
      </c>
      <c r="AR330" s="75">
        <f t="shared" si="173"/>
        <v>1.3964210650965174</v>
      </c>
      <c r="AS330" s="75">
        <f t="shared" si="173"/>
        <v>1.2434573475330932</v>
      </c>
      <c r="AT330" s="75">
        <f t="shared" si="173"/>
        <v>0.91194302935289984</v>
      </c>
      <c r="AU330" s="75">
        <f t="shared" si="164"/>
        <v>0.46917708796836693</v>
      </c>
    </row>
    <row r="331" spans="1:47" s="75" customFormat="1" ht="12.95" customHeight="1" x14ac:dyDescent="0.2">
      <c r="A331" s="81" t="s">
        <v>825</v>
      </c>
      <c r="B331" s="82" t="s">
        <v>2033</v>
      </c>
      <c r="C331" s="83">
        <v>40483.29</v>
      </c>
      <c r="D331" s="83" t="s">
        <v>2110</v>
      </c>
      <c r="E331" s="75">
        <f t="shared" si="148"/>
        <v>-4040.5244793741572</v>
      </c>
      <c r="F331" s="75">
        <f t="shared" si="149"/>
        <v>-4040.5</v>
      </c>
      <c r="G331" s="75">
        <f t="shared" si="150"/>
        <v>-1.0318594999262132E-2</v>
      </c>
      <c r="I331" s="75">
        <f>G331</f>
        <v>-1.0318594999262132E-2</v>
      </c>
      <c r="O331" s="75">
        <f t="shared" ca="1" si="151"/>
        <v>-9.0309662815065191E-3</v>
      </c>
      <c r="P331" s="75">
        <f t="shared" si="152"/>
        <v>-1.1929869824945497E-2</v>
      </c>
      <c r="Q331" s="85">
        <f t="shared" si="165"/>
        <v>25464.79</v>
      </c>
      <c r="S331" s="84">
        <v>0.1</v>
      </c>
      <c r="Z331" s="75">
        <f t="shared" si="153"/>
        <v>-4040.5</v>
      </c>
      <c r="AA331" s="75">
        <f t="shared" si="154"/>
        <v>-3.5090830209940325E-3</v>
      </c>
      <c r="AB331" s="75">
        <f t="shared" si="155"/>
        <v>-1.8739381803213596E-2</v>
      </c>
      <c r="AC331" s="75">
        <f t="shared" si="156"/>
        <v>1.6112748256833648E-3</v>
      </c>
      <c r="AE331" s="75">
        <f t="shared" si="157"/>
        <v>4.6369453382176726E-6</v>
      </c>
      <c r="AF331" s="85">
        <f t="shared" si="166"/>
        <v>25464.79</v>
      </c>
      <c r="AG331" s="84"/>
      <c r="AH331" s="75">
        <f t="shared" si="158"/>
        <v>8.420786803951464E-3</v>
      </c>
      <c r="AI331" s="75">
        <f t="shared" si="159"/>
        <v>4.6124040158460722E-2</v>
      </c>
      <c r="AJ331" s="75">
        <f t="shared" si="160"/>
        <v>0.11835315368244254</v>
      </c>
      <c r="AK331" s="75">
        <f t="shared" si="161"/>
        <v>0.22143259672215471</v>
      </c>
      <c r="AL331" s="75">
        <f t="shared" si="162"/>
        <v>2.9134929040654942</v>
      </c>
      <c r="AM331" s="75">
        <f t="shared" si="163"/>
        <v>8.7300441695738904</v>
      </c>
      <c r="AN331" s="75">
        <f t="shared" ref="AN331:AT340" si="174">$AU331+$AB$7*SIN(AO331)</f>
        <v>1.4590703529265163</v>
      </c>
      <c r="AO331" s="75">
        <f t="shared" si="174"/>
        <v>1.4590218104046306</v>
      </c>
      <c r="AP331" s="75">
        <f t="shared" si="174"/>
        <v>1.4585782654198014</v>
      </c>
      <c r="AQ331" s="75">
        <f t="shared" si="174"/>
        <v>1.4546035466267442</v>
      </c>
      <c r="AR331" s="75">
        <f t="shared" si="174"/>
        <v>1.4236822611981279</v>
      </c>
      <c r="AS331" s="75">
        <f t="shared" si="174"/>
        <v>1.2786274283067713</v>
      </c>
      <c r="AT331" s="75">
        <f t="shared" si="174"/>
        <v>0.94328546763423637</v>
      </c>
      <c r="AU331" s="75">
        <f t="shared" si="164"/>
        <v>0.48594068749697589</v>
      </c>
    </row>
    <row r="332" spans="1:47" s="75" customFormat="1" ht="12.95" customHeight="1" x14ac:dyDescent="0.2">
      <c r="A332" s="86" t="s">
        <v>2039</v>
      </c>
      <c r="B332" s="87" t="s">
        <v>2031</v>
      </c>
      <c r="C332" s="88">
        <v>40581.315999999999</v>
      </c>
      <c r="D332" s="88" t="s">
        <v>2034</v>
      </c>
      <c r="E332" s="75">
        <f t="shared" si="148"/>
        <v>-3807.9719728039831</v>
      </c>
      <c r="F332" s="75">
        <f t="shared" si="149"/>
        <v>-3808</v>
      </c>
      <c r="G332" s="75">
        <f t="shared" si="150"/>
        <v>1.18140799968387E-2</v>
      </c>
      <c r="H332" s="75">
        <f>G332</f>
        <v>1.18140799968387E-2</v>
      </c>
      <c r="O332" s="75">
        <f t="shared" ca="1" si="151"/>
        <v>-8.8700019745290813E-3</v>
      </c>
      <c r="P332" s="75">
        <f t="shared" si="152"/>
        <v>-1.1766841953163914E-2</v>
      </c>
      <c r="Q332" s="85">
        <f t="shared" si="165"/>
        <v>25562.815999999999</v>
      </c>
      <c r="S332" s="84">
        <v>0.10009999999999999</v>
      </c>
      <c r="Z332" s="75">
        <f t="shared" si="153"/>
        <v>-3808</v>
      </c>
      <c r="AA332" s="75">
        <f t="shared" si="154"/>
        <v>-3.4405031969503876E-3</v>
      </c>
      <c r="AB332" s="75">
        <f t="shared" si="155"/>
        <v>3.4877412406251734E-3</v>
      </c>
      <c r="AC332" s="75">
        <f t="shared" si="156"/>
        <v>2.3580921950002616E-2</v>
      </c>
      <c r="AE332" s="75">
        <f t="shared" si="157"/>
        <v>2.3293501072464871E-5</v>
      </c>
      <c r="AF332" s="85">
        <f t="shared" si="166"/>
        <v>25562.815999999999</v>
      </c>
      <c r="AG332" s="84"/>
      <c r="AH332" s="75">
        <f t="shared" si="158"/>
        <v>8.3263387562135267E-3</v>
      </c>
      <c r="AI332" s="75">
        <f t="shared" si="159"/>
        <v>4.481093717345197E-2</v>
      </c>
      <c r="AJ332" s="75">
        <f t="shared" si="160"/>
        <v>0.1123854670363187</v>
      </c>
      <c r="AK332" s="75">
        <f t="shared" si="161"/>
        <v>0.21569792746170527</v>
      </c>
      <c r="AL332" s="75">
        <f t="shared" si="162"/>
        <v>2.9195007162075735</v>
      </c>
      <c r="AM332" s="75">
        <f t="shared" si="163"/>
        <v>8.9682338431197799</v>
      </c>
      <c r="AN332" s="75">
        <f t="shared" si="174"/>
        <v>1.4858578328290599</v>
      </c>
      <c r="AO332" s="75">
        <f t="shared" si="174"/>
        <v>1.4858423857523761</v>
      </c>
      <c r="AP332" s="75">
        <f t="shared" si="174"/>
        <v>1.4856566811330949</v>
      </c>
      <c r="AQ332" s="75">
        <f t="shared" si="174"/>
        <v>1.4834549683083074</v>
      </c>
      <c r="AR332" s="75">
        <f t="shared" si="174"/>
        <v>1.4606477747483835</v>
      </c>
      <c r="AS332" s="75">
        <f t="shared" si="174"/>
        <v>1.3279151455088627</v>
      </c>
      <c r="AT332" s="75">
        <f t="shared" si="174"/>
        <v>0.98831919536884283</v>
      </c>
      <c r="AU332" s="75">
        <f t="shared" si="164"/>
        <v>0.51014899116406631</v>
      </c>
    </row>
    <row r="333" spans="1:47" s="75" customFormat="1" ht="12.95" customHeight="1" x14ac:dyDescent="0.2">
      <c r="A333" s="86" t="s">
        <v>2039</v>
      </c>
      <c r="B333" s="87" t="s">
        <v>2033</v>
      </c>
      <c r="C333" s="88">
        <v>40581.506000000001</v>
      </c>
      <c r="D333" s="88" t="s">
        <v>2034</v>
      </c>
      <c r="E333" s="75">
        <f t="shared" si="148"/>
        <v>-3807.521225285479</v>
      </c>
      <c r="F333" s="75">
        <f t="shared" si="149"/>
        <v>-3807.5</v>
      </c>
      <c r="G333" s="75">
        <f t="shared" si="150"/>
        <v>-8.9469250015099533E-3</v>
      </c>
      <c r="H333" s="75">
        <f>G333</f>
        <v>-8.9469250015099533E-3</v>
      </c>
      <c r="O333" s="75">
        <f t="shared" ca="1" si="151"/>
        <v>-8.8696558147291285E-3</v>
      </c>
      <c r="P333" s="75">
        <f t="shared" si="152"/>
        <v>-1.1766490375342322E-2</v>
      </c>
      <c r="Q333" s="85">
        <f t="shared" si="165"/>
        <v>25563.006000000001</v>
      </c>
      <c r="S333" s="84">
        <v>0.10009999999999999</v>
      </c>
      <c r="Z333" s="75">
        <f t="shared" si="153"/>
        <v>-3807.5</v>
      </c>
      <c r="AA333" s="75">
        <f t="shared" si="154"/>
        <v>-3.4403581882756253E-3</v>
      </c>
      <c r="AB333" s="75">
        <f t="shared" si="155"/>
        <v>-1.7273057188576649E-2</v>
      </c>
      <c r="AC333" s="75">
        <f t="shared" si="156"/>
        <v>2.8195653738323691E-3</v>
      </c>
      <c r="AE333" s="75">
        <f t="shared" si="157"/>
        <v>3.0352600346682273E-6</v>
      </c>
      <c r="AF333" s="85">
        <f t="shared" si="166"/>
        <v>25563.006000000001</v>
      </c>
      <c r="AG333" s="84"/>
      <c r="AH333" s="75">
        <f t="shared" si="158"/>
        <v>8.3261321870666972E-3</v>
      </c>
      <c r="AI333" s="75">
        <f t="shared" si="159"/>
        <v>4.480822980678234E-2</v>
      </c>
      <c r="AJ333" s="75">
        <f t="shared" si="160"/>
        <v>0.11237299454128492</v>
      </c>
      <c r="AK333" s="75">
        <f t="shared" si="161"/>
        <v>0.21568593790481913</v>
      </c>
      <c r="AL333" s="75">
        <f t="shared" si="162"/>
        <v>2.9195132682146694</v>
      </c>
      <c r="AM333" s="75">
        <f t="shared" si="163"/>
        <v>8.9687449219484385</v>
      </c>
      <c r="AN333" s="75">
        <f t="shared" si="174"/>
        <v>1.4859146135804857</v>
      </c>
      <c r="AO333" s="75">
        <f t="shared" si="174"/>
        <v>1.485899208974228</v>
      </c>
      <c r="AP333" s="75">
        <f t="shared" si="174"/>
        <v>1.4857138909936902</v>
      </c>
      <c r="AQ333" s="75">
        <f t="shared" si="174"/>
        <v>1.4835152679691745</v>
      </c>
      <c r="AR333" s="75">
        <f t="shared" si="174"/>
        <v>1.4607243387056139</v>
      </c>
      <c r="AS333" s="75">
        <f t="shared" si="174"/>
        <v>1.3280192111169957</v>
      </c>
      <c r="AT333" s="75">
        <f t="shared" si="174"/>
        <v>0.9884157444868924</v>
      </c>
      <c r="AU333" s="75">
        <f t="shared" si="164"/>
        <v>0.51020105203216759</v>
      </c>
    </row>
    <row r="334" spans="1:47" s="75" customFormat="1" ht="12.95" customHeight="1" x14ac:dyDescent="0.2">
      <c r="A334" s="86" t="s">
        <v>2036</v>
      </c>
      <c r="B334" s="87"/>
      <c r="C334" s="88">
        <v>40771.408000000003</v>
      </c>
      <c r="D334" s="88" t="s">
        <v>2035</v>
      </c>
      <c r="E334" s="75">
        <f t="shared" si="148"/>
        <v>-3357.0061976123052</v>
      </c>
      <c r="F334" s="75">
        <f t="shared" si="149"/>
        <v>-3357</v>
      </c>
      <c r="G334" s="75">
        <f t="shared" si="150"/>
        <v>-2.612429998407606E-3</v>
      </c>
      <c r="J334" s="75">
        <f>G334</f>
        <v>-2.612429998407606E-3</v>
      </c>
      <c r="O334" s="75">
        <f t="shared" ca="1" si="151"/>
        <v>-8.5577658349728445E-3</v>
      </c>
      <c r="P334" s="75">
        <f t="shared" si="152"/>
        <v>-1.1448009210018583E-2</v>
      </c>
      <c r="Q334" s="85">
        <f t="shared" si="165"/>
        <v>25752.908000000003</v>
      </c>
      <c r="S334" s="84">
        <v>1</v>
      </c>
      <c r="Z334" s="75">
        <f t="shared" si="153"/>
        <v>-3357</v>
      </c>
      <c r="AA334" s="75">
        <f t="shared" si="154"/>
        <v>-3.3134399216972841E-3</v>
      </c>
      <c r="AB334" s="75">
        <f t="shared" si="155"/>
        <v>-1.0746999286728905E-2</v>
      </c>
      <c r="AC334" s="75">
        <f t="shared" si="156"/>
        <v>8.8355792116109767E-3</v>
      </c>
      <c r="AE334" s="75">
        <f t="shared" si="157"/>
        <v>4.9141491255060028E-7</v>
      </c>
      <c r="AF334" s="85">
        <f t="shared" si="166"/>
        <v>25752.908000000003</v>
      </c>
      <c r="AG334" s="84"/>
      <c r="AH334" s="75">
        <f t="shared" si="158"/>
        <v>8.1345692883212986E-3</v>
      </c>
      <c r="AI334" s="75">
        <f t="shared" si="159"/>
        <v>4.2548296285524811E-2</v>
      </c>
      <c r="AJ334" s="75">
        <f t="shared" si="160"/>
        <v>0.10170152450994822</v>
      </c>
      <c r="AK334" s="75">
        <f t="shared" si="161"/>
        <v>0.20542146116942864</v>
      </c>
      <c r="AL334" s="75">
        <f t="shared" si="162"/>
        <v>2.9302464532908972</v>
      </c>
      <c r="AM334" s="75">
        <f t="shared" si="163"/>
        <v>9.4278956191604184</v>
      </c>
      <c r="AN334" s="75">
        <f t="shared" si="174"/>
        <v>1.5357468474186335</v>
      </c>
      <c r="AO334" s="75">
        <f t="shared" si="174"/>
        <v>1.53574636055431</v>
      </c>
      <c r="AP334" s="75">
        <f t="shared" si="174"/>
        <v>1.5357321754635769</v>
      </c>
      <c r="AQ334" s="75">
        <f t="shared" si="174"/>
        <v>1.5353213731349316</v>
      </c>
      <c r="AR334" s="75">
        <f t="shared" si="174"/>
        <v>1.5249953499585298</v>
      </c>
      <c r="AS334" s="75">
        <f t="shared" si="174"/>
        <v>1.4183752997477783</v>
      </c>
      <c r="AT334" s="75">
        <f t="shared" si="174"/>
        <v>1.0748652187548173</v>
      </c>
      <c r="AU334" s="75">
        <f t="shared" si="164"/>
        <v>0.55710789419141182</v>
      </c>
    </row>
    <row r="335" spans="1:47" s="75" customFormat="1" ht="12.95" customHeight="1" x14ac:dyDescent="0.2">
      <c r="A335" s="86" t="s">
        <v>2053</v>
      </c>
      <c r="B335" s="87"/>
      <c r="C335" s="88">
        <v>40775.419000000002</v>
      </c>
      <c r="D335" s="88"/>
      <c r="E335" s="75">
        <f t="shared" si="148"/>
        <v>-3347.4906802612691</v>
      </c>
      <c r="F335" s="75">
        <f t="shared" si="149"/>
        <v>-3347.5</v>
      </c>
      <c r="G335" s="75">
        <f t="shared" si="150"/>
        <v>3.92847500188509E-3</v>
      </c>
      <c r="J335" s="75">
        <f>G335</f>
        <v>3.92847500188509E-3</v>
      </c>
      <c r="O335" s="75">
        <f t="shared" ca="1" si="151"/>
        <v>-8.5511887987737671E-3</v>
      </c>
      <c r="P335" s="75">
        <f t="shared" si="152"/>
        <v>-1.1441256411192438E-2</v>
      </c>
      <c r="Q335" s="85">
        <f t="shared" si="165"/>
        <v>25756.919000000002</v>
      </c>
      <c r="S335" s="84">
        <v>1</v>
      </c>
      <c r="Z335" s="75">
        <f t="shared" si="153"/>
        <v>-3347.5</v>
      </c>
      <c r="AA335" s="75">
        <f t="shared" si="154"/>
        <v>-3.3108361153469969E-3</v>
      </c>
      <c r="AB335" s="75">
        <f t="shared" si="155"/>
        <v>-4.2019452939603512E-3</v>
      </c>
      <c r="AC335" s="75">
        <f t="shared" si="156"/>
        <v>1.5369731413077528E-2</v>
      </c>
      <c r="AE335" s="75">
        <f t="shared" si="157"/>
        <v>5.2407625452080089E-5</v>
      </c>
      <c r="AF335" s="85">
        <f t="shared" si="166"/>
        <v>25756.919000000002</v>
      </c>
      <c r="AG335" s="84"/>
      <c r="AH335" s="75">
        <f t="shared" si="158"/>
        <v>8.1304202958454412E-3</v>
      </c>
      <c r="AI335" s="75">
        <f t="shared" si="159"/>
        <v>4.2504196990650223E-2</v>
      </c>
      <c r="AJ335" s="75">
        <f t="shared" si="160"/>
        <v>0.10148785116690355</v>
      </c>
      <c r="AK335" s="75">
        <f t="shared" si="161"/>
        <v>0.20521581048792181</v>
      </c>
      <c r="AL335" s="75">
        <f t="shared" si="162"/>
        <v>2.9304612379573114</v>
      </c>
      <c r="AM335" s="75">
        <f t="shared" si="163"/>
        <v>9.4375583856374039</v>
      </c>
      <c r="AN335" s="75">
        <f t="shared" si="174"/>
        <v>1.5367706239338248</v>
      </c>
      <c r="AO335" s="75">
        <f t="shared" si="174"/>
        <v>1.5367701874371285</v>
      </c>
      <c r="AP335" s="75">
        <f t="shared" si="174"/>
        <v>1.5367570871983984</v>
      </c>
      <c r="AQ335" s="75">
        <f t="shared" si="174"/>
        <v>1.5363662385073242</v>
      </c>
      <c r="AR335" s="75">
        <f t="shared" si="174"/>
        <v>1.5262552110873571</v>
      </c>
      <c r="AS335" s="75">
        <f t="shared" si="174"/>
        <v>1.4202069460365405</v>
      </c>
      <c r="AT335" s="75">
        <f t="shared" si="174"/>
        <v>1.0766762763605144</v>
      </c>
      <c r="AU335" s="75">
        <f t="shared" si="164"/>
        <v>0.55809705068533599</v>
      </c>
    </row>
    <row r="336" spans="1:47" s="75" customFormat="1" ht="12.95" customHeight="1" x14ac:dyDescent="0.2">
      <c r="A336" s="86" t="s">
        <v>2054</v>
      </c>
      <c r="B336" s="87"/>
      <c r="C336" s="88">
        <v>40795.451999999997</v>
      </c>
      <c r="D336" s="88"/>
      <c r="E336" s="75">
        <f t="shared" si="148"/>
        <v>-3299.9652853240132</v>
      </c>
      <c r="F336" s="75">
        <f t="shared" si="149"/>
        <v>-3300</v>
      </c>
      <c r="G336" s="75">
        <f t="shared" si="150"/>
        <v>1.463299999886658E-2</v>
      </c>
      <c r="I336" s="75">
        <f>G336</f>
        <v>1.463299999886658E-2</v>
      </c>
      <c r="O336" s="75">
        <f t="shared" ca="1" si="151"/>
        <v>-8.518303617778375E-3</v>
      </c>
      <c r="P336" s="75">
        <f t="shared" si="152"/>
        <v>-1.1407469635764752E-2</v>
      </c>
      <c r="Q336" s="85">
        <f t="shared" si="165"/>
        <v>25776.951999999997</v>
      </c>
      <c r="S336" s="84">
        <v>0.1</v>
      </c>
      <c r="Z336" s="75">
        <f t="shared" si="153"/>
        <v>-3300</v>
      </c>
      <c r="AA336" s="75">
        <f t="shared" si="154"/>
        <v>-3.2978571278932042E-3</v>
      </c>
      <c r="AB336" s="75">
        <f t="shared" si="155"/>
        <v>6.5233874909950331E-3</v>
      </c>
      <c r="AC336" s="75">
        <f t="shared" si="156"/>
        <v>2.604046963463133E-2</v>
      </c>
      <c r="AE336" s="75">
        <f t="shared" si="157"/>
        <v>3.2151563730027215E-5</v>
      </c>
      <c r="AF336" s="85">
        <f t="shared" si="166"/>
        <v>25776.951999999997</v>
      </c>
      <c r="AG336" s="84"/>
      <c r="AH336" s="75">
        <f t="shared" si="158"/>
        <v>8.1096125078715473E-3</v>
      </c>
      <c r="AI336" s="75">
        <f t="shared" si="159"/>
        <v>4.2285717442724469E-2</v>
      </c>
      <c r="AJ336" s="75">
        <f t="shared" si="160"/>
        <v>0.10042601347660257</v>
      </c>
      <c r="AK336" s="75">
        <f t="shared" si="161"/>
        <v>0.20419376738905917</v>
      </c>
      <c r="AL336" s="75">
        <f t="shared" si="162"/>
        <v>2.9315285287047304</v>
      </c>
      <c r="AM336" s="75">
        <f t="shared" si="163"/>
        <v>9.4858657903746177</v>
      </c>
      <c r="AN336" s="75">
        <f t="shared" si="174"/>
        <v>1.5418736678030744</v>
      </c>
      <c r="AO336" s="75">
        <f t="shared" si="174"/>
        <v>1.5418734261232308</v>
      </c>
      <c r="AP336" s="75">
        <f t="shared" si="174"/>
        <v>1.5418648930440251</v>
      </c>
      <c r="AQ336" s="75">
        <f t="shared" si="174"/>
        <v>1.5415652085867726</v>
      </c>
      <c r="AR336" s="75">
        <f t="shared" si="174"/>
        <v>1.5324994334617759</v>
      </c>
      <c r="AS336" s="75">
        <f t="shared" si="174"/>
        <v>1.4293192252584599</v>
      </c>
      <c r="AT336" s="75">
        <f t="shared" si="174"/>
        <v>1.0857239374170424</v>
      </c>
      <c r="AU336" s="75">
        <f t="shared" si="164"/>
        <v>0.56304283315495662</v>
      </c>
    </row>
    <row r="337" spans="1:47" s="75" customFormat="1" ht="12.95" customHeight="1" x14ac:dyDescent="0.2">
      <c r="A337" s="86" t="s">
        <v>2055</v>
      </c>
      <c r="B337" s="87"/>
      <c r="C337" s="88">
        <v>40855.298000000003</v>
      </c>
      <c r="D337" s="88"/>
      <c r="E337" s="75">
        <f t="shared" si="148"/>
        <v>-3157.9893064184162</v>
      </c>
      <c r="F337" s="75">
        <f t="shared" si="149"/>
        <v>-3158</v>
      </c>
      <c r="G337" s="75">
        <f t="shared" si="150"/>
        <v>4.5075800007907674E-3</v>
      </c>
      <c r="I337" s="75">
        <f>G337</f>
        <v>4.5075800007907674E-3</v>
      </c>
      <c r="O337" s="75">
        <f t="shared" ca="1" si="151"/>
        <v>-8.4199942345921548E-3</v>
      </c>
      <c r="P337" s="75">
        <f t="shared" si="152"/>
        <v>-1.1306238543527657E-2</v>
      </c>
      <c r="Q337" s="85">
        <f t="shared" si="165"/>
        <v>25836.798000000003</v>
      </c>
      <c r="S337" s="84">
        <v>0.1</v>
      </c>
      <c r="Z337" s="75">
        <f t="shared" si="153"/>
        <v>-3158</v>
      </c>
      <c r="AA337" s="75">
        <f t="shared" si="154"/>
        <v>-3.25943707619227E-3</v>
      </c>
      <c r="AB337" s="75">
        <f t="shared" si="155"/>
        <v>-3.5392214665446193E-3</v>
      </c>
      <c r="AC337" s="75">
        <f t="shared" si="156"/>
        <v>1.5813818544318424E-2</v>
      </c>
      <c r="AE337" s="75">
        <f t="shared" si="157"/>
        <v>6.0326554274146125E-6</v>
      </c>
      <c r="AF337" s="85">
        <f t="shared" si="166"/>
        <v>25836.798000000003</v>
      </c>
      <c r="AG337" s="84"/>
      <c r="AH337" s="75">
        <f t="shared" si="158"/>
        <v>8.0468014673353867E-3</v>
      </c>
      <c r="AI337" s="75">
        <f t="shared" si="159"/>
        <v>4.1651975812022179E-2</v>
      </c>
      <c r="AJ337" s="75">
        <f t="shared" si="160"/>
        <v>9.7314775851873203E-2</v>
      </c>
      <c r="AK337" s="75">
        <f t="shared" si="161"/>
        <v>0.20119842491861936</v>
      </c>
      <c r="AL337" s="75">
        <f t="shared" si="162"/>
        <v>2.9346550867710808</v>
      </c>
      <c r="AM337" s="75">
        <f t="shared" si="163"/>
        <v>9.6302364946346231</v>
      </c>
      <c r="AN337" s="75">
        <f t="shared" si="174"/>
        <v>1.5569749790761593</v>
      </c>
      <c r="AO337" s="75">
        <f t="shared" si="174"/>
        <v>1.5569749599419946</v>
      </c>
      <c r="AP337" s="75">
        <f t="shared" si="174"/>
        <v>1.5569735462304233</v>
      </c>
      <c r="AQ337" s="75">
        <f t="shared" si="174"/>
        <v>1.5568694923065824</v>
      </c>
      <c r="AR337" s="75">
        <f t="shared" si="174"/>
        <v>1.5506348033836987</v>
      </c>
      <c r="AS337" s="75">
        <f t="shared" si="174"/>
        <v>1.4561027687223209</v>
      </c>
      <c r="AT337" s="75">
        <f t="shared" si="174"/>
        <v>1.1126950462191618</v>
      </c>
      <c r="AU337" s="75">
        <f t="shared" si="164"/>
        <v>0.57782811969571735</v>
      </c>
    </row>
    <row r="338" spans="1:47" s="75" customFormat="1" ht="12.95" customHeight="1" x14ac:dyDescent="0.2">
      <c r="A338" s="86" t="s">
        <v>2053</v>
      </c>
      <c r="B338" s="87"/>
      <c r="C338" s="88">
        <v>40859.296000000002</v>
      </c>
      <c r="D338" s="88"/>
      <c r="E338" s="75">
        <f t="shared" si="148"/>
        <v>-3148.5046296870642</v>
      </c>
      <c r="F338" s="75">
        <f t="shared" si="149"/>
        <v>-3148.5</v>
      </c>
      <c r="G338" s="75">
        <f t="shared" si="150"/>
        <v>-1.9515149979270063E-3</v>
      </c>
      <c r="J338" s="75">
        <f>G338</f>
        <v>-1.9515149979270063E-3</v>
      </c>
      <c r="O338" s="75">
        <f t="shared" ca="1" si="151"/>
        <v>-8.4134171983930774E-3</v>
      </c>
      <c r="P338" s="75">
        <f t="shared" si="152"/>
        <v>-1.1299453930820127E-2</v>
      </c>
      <c r="Q338" s="85">
        <f t="shared" si="165"/>
        <v>25840.796000000002</v>
      </c>
      <c r="S338" s="84">
        <v>1</v>
      </c>
      <c r="Z338" s="75">
        <f t="shared" si="153"/>
        <v>-3148.5</v>
      </c>
      <c r="AA338" s="75">
        <f t="shared" si="154"/>
        <v>-3.2568861391033994E-3</v>
      </c>
      <c r="AB338" s="75">
        <f t="shared" si="155"/>
        <v>-9.9940827896437337E-3</v>
      </c>
      <c r="AC338" s="75">
        <f t="shared" si="156"/>
        <v>9.3479389328931205E-3</v>
      </c>
      <c r="AE338" s="75">
        <f t="shared" si="157"/>
        <v>1.7039938162161589E-6</v>
      </c>
      <c r="AF338" s="85">
        <f t="shared" si="166"/>
        <v>25840.796000000002</v>
      </c>
      <c r="AG338" s="84"/>
      <c r="AH338" s="75">
        <f t="shared" si="158"/>
        <v>8.0425677917167274E-3</v>
      </c>
      <c r="AI338" s="75">
        <f t="shared" si="159"/>
        <v>4.1610581622795961E-2</v>
      </c>
      <c r="AJ338" s="75">
        <f t="shared" si="160"/>
        <v>9.7109911728494425E-2</v>
      </c>
      <c r="AK338" s="75">
        <f t="shared" si="161"/>
        <v>0.20100115521394066</v>
      </c>
      <c r="AL338" s="75">
        <f t="shared" si="162"/>
        <v>2.9348609258177873</v>
      </c>
      <c r="AM338" s="75">
        <f t="shared" si="163"/>
        <v>9.6398938923567439</v>
      </c>
      <c r="AN338" s="75">
        <f t="shared" si="174"/>
        <v>1.5579772080383583</v>
      </c>
      <c r="AO338" s="75">
        <f t="shared" si="174"/>
        <v>1.5579771930700508</v>
      </c>
      <c r="AP338" s="75">
        <f t="shared" si="174"/>
        <v>1.5579760006853434</v>
      </c>
      <c r="AQ338" s="75">
        <f t="shared" si="174"/>
        <v>1.5578813682354786</v>
      </c>
      <c r="AR338" s="75">
        <f t="shared" si="174"/>
        <v>1.5518205026698122</v>
      </c>
      <c r="AS338" s="75">
        <f t="shared" si="174"/>
        <v>1.4578701321353593</v>
      </c>
      <c r="AT338" s="75">
        <f t="shared" si="174"/>
        <v>1.1144953080162152</v>
      </c>
      <c r="AU338" s="75">
        <f t="shared" si="164"/>
        <v>0.57881727618964141</v>
      </c>
    </row>
    <row r="339" spans="1:47" s="75" customFormat="1" ht="12.95" customHeight="1" x14ac:dyDescent="0.2">
      <c r="A339" s="81" t="s">
        <v>853</v>
      </c>
      <c r="B339" s="82" t="s">
        <v>2031</v>
      </c>
      <c r="C339" s="83">
        <v>41074.485000000001</v>
      </c>
      <c r="D339" s="83" t="s">
        <v>2110</v>
      </c>
      <c r="E339" s="75">
        <f t="shared" si="148"/>
        <v>-2637.9998520124691</v>
      </c>
      <c r="F339" s="75">
        <f t="shared" si="149"/>
        <v>-2638</v>
      </c>
      <c r="G339" s="75">
        <f t="shared" si="150"/>
        <v>6.2380000599659979E-5</v>
      </c>
      <c r="I339" s="75">
        <f>G339</f>
        <v>6.2380000599659979E-5</v>
      </c>
      <c r="O339" s="75">
        <f t="shared" ca="1" si="151"/>
        <v>-8.059988042642614E-3</v>
      </c>
      <c r="P339" s="75">
        <f t="shared" si="152"/>
        <v>-1.0932636650138911E-2</v>
      </c>
      <c r="Q339" s="85">
        <f t="shared" si="165"/>
        <v>26055.985000000001</v>
      </c>
      <c r="S339" s="84">
        <v>0.1</v>
      </c>
      <c r="Z339" s="75">
        <f t="shared" si="153"/>
        <v>-2638</v>
      </c>
      <c r="AA339" s="75">
        <f t="shared" si="154"/>
        <v>-3.1228712860017433E-3</v>
      </c>
      <c r="AB339" s="75">
        <f t="shared" si="155"/>
        <v>-7.7473853635375073E-3</v>
      </c>
      <c r="AC339" s="75">
        <f t="shared" si="156"/>
        <v>1.099501665073857E-2</v>
      </c>
      <c r="AE339" s="75">
        <f t="shared" si="157"/>
        <v>1.0145825758795895E-6</v>
      </c>
      <c r="AF339" s="85">
        <f t="shared" si="166"/>
        <v>26055.985000000001</v>
      </c>
      <c r="AG339" s="84"/>
      <c r="AH339" s="75">
        <f t="shared" si="158"/>
        <v>7.8097653641371672E-3</v>
      </c>
      <c r="AI339" s="75">
        <f t="shared" si="159"/>
        <v>3.9553092275345536E-2</v>
      </c>
      <c r="AJ339" s="75">
        <f t="shared" si="160"/>
        <v>8.6655176901096864E-2</v>
      </c>
      <c r="AK339" s="75">
        <f t="shared" si="161"/>
        <v>0.19092794215850989</v>
      </c>
      <c r="AL339" s="75">
        <f t="shared" si="162"/>
        <v>2.9453601230497162</v>
      </c>
      <c r="AM339" s="75">
        <f t="shared" si="163"/>
        <v>10.159263625439518</v>
      </c>
      <c r="AN339" s="75">
        <f t="shared" si="174"/>
        <v>1.6104423270488952</v>
      </c>
      <c r="AO339" s="75">
        <f t="shared" si="174"/>
        <v>1.6104422951364294</v>
      </c>
      <c r="AP339" s="75">
        <f t="shared" si="174"/>
        <v>1.6104431173436544</v>
      </c>
      <c r="AQ339" s="75">
        <f t="shared" si="174"/>
        <v>1.610421928184441</v>
      </c>
      <c r="AR339" s="75">
        <f t="shared" si="174"/>
        <v>1.6109644297566765</v>
      </c>
      <c r="AS339" s="75">
        <f t="shared" si="174"/>
        <v>1.5483179828575087</v>
      </c>
      <c r="AT339" s="75">
        <f t="shared" si="174"/>
        <v>1.2104445373525481</v>
      </c>
      <c r="AU339" s="75">
        <f t="shared" si="164"/>
        <v>0.631971422521038</v>
      </c>
    </row>
    <row r="340" spans="1:47" s="75" customFormat="1" ht="12.95" customHeight="1" x14ac:dyDescent="0.2">
      <c r="A340" s="86" t="s">
        <v>2036</v>
      </c>
      <c r="B340" s="87"/>
      <c r="C340" s="88">
        <v>41077.8537</v>
      </c>
      <c r="D340" s="88" t="s">
        <v>2035</v>
      </c>
      <c r="E340" s="75">
        <f t="shared" si="148"/>
        <v>-2630.0080985094928</v>
      </c>
      <c r="F340" s="75">
        <f t="shared" si="149"/>
        <v>-2630</v>
      </c>
      <c r="G340" s="75">
        <f t="shared" si="150"/>
        <v>-3.4136999965994619E-3</v>
      </c>
      <c r="J340" s="75">
        <f>G340</f>
        <v>-3.4136999965994619E-3</v>
      </c>
      <c r="O340" s="75">
        <f t="shared" ca="1" si="151"/>
        <v>-8.0544494858433915E-3</v>
      </c>
      <c r="P340" s="75">
        <f t="shared" si="152"/>
        <v>-1.092685338735464E-2</v>
      </c>
      <c r="Q340" s="85">
        <f t="shared" si="165"/>
        <v>26059.3537</v>
      </c>
      <c r="S340" s="84">
        <v>1</v>
      </c>
      <c r="Z340" s="75">
        <f t="shared" si="153"/>
        <v>-2630</v>
      </c>
      <c r="AA340" s="75">
        <f t="shared" si="154"/>
        <v>-3.1208131144925813E-3</v>
      </c>
      <c r="AB340" s="75">
        <f t="shared" si="155"/>
        <v>-1.1219740269461521E-2</v>
      </c>
      <c r="AC340" s="75">
        <f t="shared" si="156"/>
        <v>7.5131533907551781E-3</v>
      </c>
      <c r="AE340" s="75">
        <f t="shared" si="157"/>
        <v>8.5782725710289778E-8</v>
      </c>
      <c r="AF340" s="85">
        <f t="shared" si="166"/>
        <v>26059.3537</v>
      </c>
      <c r="AG340" s="84"/>
      <c r="AH340" s="75">
        <f t="shared" si="158"/>
        <v>7.8060402728620587E-3</v>
      </c>
      <c r="AI340" s="75">
        <f t="shared" si="159"/>
        <v>3.9523253109347456E-2</v>
      </c>
      <c r="AJ340" s="75">
        <f t="shared" si="160"/>
        <v>8.6499417516917712E-2</v>
      </c>
      <c r="AK340" s="75">
        <f t="shared" si="161"/>
        <v>0.19077777736697604</v>
      </c>
      <c r="AL340" s="75">
        <f t="shared" si="162"/>
        <v>2.945516469493644</v>
      </c>
      <c r="AM340" s="75">
        <f t="shared" si="163"/>
        <v>10.167416581679582</v>
      </c>
      <c r="AN340" s="75">
        <f t="shared" si="174"/>
        <v>1.6112438765021979</v>
      </c>
      <c r="AO340" s="75">
        <f t="shared" si="174"/>
        <v>1.6112438386595562</v>
      </c>
      <c r="AP340" s="75">
        <f t="shared" si="174"/>
        <v>1.6112447943420087</v>
      </c>
      <c r="AQ340" s="75">
        <f t="shared" si="174"/>
        <v>1.6112206525110349</v>
      </c>
      <c r="AR340" s="75">
        <f t="shared" si="174"/>
        <v>1.6118261574721775</v>
      </c>
      <c r="AS340" s="75">
        <f t="shared" si="174"/>
        <v>1.5496647274556195</v>
      </c>
      <c r="AT340" s="75">
        <f t="shared" si="174"/>
        <v>1.2119354550570358</v>
      </c>
      <c r="AU340" s="75">
        <f t="shared" si="164"/>
        <v>0.63280439641065833</v>
      </c>
    </row>
    <row r="341" spans="1:47" s="75" customFormat="1" ht="12.95" customHeight="1" x14ac:dyDescent="0.2">
      <c r="A341" s="86" t="s">
        <v>2036</v>
      </c>
      <c r="B341" s="87"/>
      <c r="C341" s="88">
        <v>41080.804199999999</v>
      </c>
      <c r="D341" s="88" t="s">
        <v>2035</v>
      </c>
      <c r="E341" s="75">
        <f t="shared" ref="E341:E404" si="175">+(C341-C$7)/C$8</f>
        <v>-2623.0084640182858</v>
      </c>
      <c r="F341" s="75">
        <f t="shared" ref="F341:F404" si="176">ROUND(2*E341,0)/2</f>
        <v>-2623</v>
      </c>
      <c r="G341" s="75">
        <f t="shared" ref="G341:G404" si="177">+C341-(C$7+F341*C$8)</f>
        <v>-3.567769999790471E-3</v>
      </c>
      <c r="J341" s="75">
        <f>G341</f>
        <v>-3.567769999790471E-3</v>
      </c>
      <c r="O341" s="75">
        <f t="shared" ref="O341:O404" ca="1" si="178">+C$11+C$12*$F341</f>
        <v>-8.0496032486440695E-3</v>
      </c>
      <c r="P341" s="75">
        <f t="shared" ref="P341:P404" si="179">+D$11+D$12*F341+D$13*F341^2</f>
        <v>-1.0921792148933202E-2</v>
      </c>
      <c r="Q341" s="85">
        <f t="shared" si="165"/>
        <v>26062.304199999999</v>
      </c>
      <c r="S341" s="84">
        <v>1</v>
      </c>
      <c r="Z341" s="75">
        <f t="shared" ref="Z341:Z404" si="180">F341</f>
        <v>-2623</v>
      </c>
      <c r="AA341" s="75">
        <f t="shared" ref="AA341:AA404" si="181">AB$3+AB$4*Z341+AB$5*Z341^2+AH341</f>
        <v>-3.1190131372024294E-3</v>
      </c>
      <c r="AB341" s="75">
        <f t="shared" ref="AB341:AB404" si="182">+G341-AH341</f>
        <v>-1.1370549011521243E-2</v>
      </c>
      <c r="AC341" s="75">
        <f t="shared" ref="AC341:AC404" si="183">+G341-P341</f>
        <v>7.3540221491427311E-3</v>
      </c>
      <c r="AE341" s="75">
        <f t="shared" ref="AE341:AE404" si="184">+(G341-AA341)^2*S341</f>
        <v>2.0138272171986246E-7</v>
      </c>
      <c r="AF341" s="85">
        <f t="shared" si="166"/>
        <v>26062.304199999999</v>
      </c>
      <c r="AG341" s="84"/>
      <c r="AH341" s="75">
        <f t="shared" ref="AH341:AH404" si="185">$AB$6*($AB$11/AI341*AJ341+$AB$12)</f>
        <v>7.8027790117307727E-3</v>
      </c>
      <c r="AI341" s="75">
        <f t="shared" ref="AI341:AI404" si="186">1+$AB$7*COS(AL341)</f>
        <v>3.949719995201173E-2</v>
      </c>
      <c r="AJ341" s="75">
        <f t="shared" ref="AJ341:AJ404" si="187">SIN(AL341+RADIANS($AB$9))</f>
        <v>8.6363318907286823E-2</v>
      </c>
      <c r="AK341" s="75">
        <f t="shared" ref="AK341:AK404" si="188">$AB$7*SIN(AL341)</f>
        <v>0.19064656502205449</v>
      </c>
      <c r="AL341" s="75">
        <f t="shared" ref="AL341:AL404" si="189">2*ATAN(AM341)</f>
        <v>2.945653079323693</v>
      </c>
      <c r="AM341" s="75">
        <f t="shared" ref="AM341:AM404" si="190">SQRT((1+$AB$7)/(1-$AB$7))*TAN(AN341/2)</f>
        <v>10.174550954799036</v>
      </c>
      <c r="AN341" s="75">
        <f t="shared" ref="AN341:AT350" si="191">$AU341+$AB$7*SIN(AO341)</f>
        <v>1.6119447365918327</v>
      </c>
      <c r="AO341" s="75">
        <f t="shared" si="191"/>
        <v>1.6119446931646841</v>
      </c>
      <c r="AP341" s="75">
        <f t="shared" si="191"/>
        <v>1.6119457712081651</v>
      </c>
      <c r="AQ341" s="75">
        <f t="shared" si="191"/>
        <v>1.6119190013072879</v>
      </c>
      <c r="AR341" s="75">
        <f t="shared" si="191"/>
        <v>1.6125786777475966</v>
      </c>
      <c r="AS341" s="75">
        <f t="shared" si="191"/>
        <v>1.5508413442332303</v>
      </c>
      <c r="AT341" s="75">
        <f t="shared" si="191"/>
        <v>1.2132396784399742</v>
      </c>
      <c r="AU341" s="75">
        <f t="shared" ref="AU341:AU404" si="192">RADIANS($AB$9)+$AB$18*(F341-AB$15)</f>
        <v>0.63353324856407611</v>
      </c>
    </row>
    <row r="342" spans="1:47" s="75" customFormat="1" ht="12.95" customHeight="1" x14ac:dyDescent="0.2">
      <c r="A342" s="86" t="s">
        <v>2036</v>
      </c>
      <c r="B342" s="87"/>
      <c r="C342" s="88">
        <v>41081.844700000001</v>
      </c>
      <c r="D342" s="88" t="s">
        <v>2035</v>
      </c>
      <c r="E342" s="75">
        <f t="shared" si="175"/>
        <v>-2620.5400282656597</v>
      </c>
      <c r="F342" s="75">
        <f t="shared" si="176"/>
        <v>-2620.5</v>
      </c>
      <c r="G342" s="75">
        <f t="shared" si="177"/>
        <v>-1.6872795000381302E-2</v>
      </c>
      <c r="J342" s="75">
        <f>G342</f>
        <v>-1.6872795000381302E-2</v>
      </c>
      <c r="O342" s="75">
        <f t="shared" ca="1" si="178"/>
        <v>-8.0478724496443124E-3</v>
      </c>
      <c r="P342" s="75">
        <f t="shared" si="179"/>
        <v>-1.0919984363946752E-2</v>
      </c>
      <c r="Q342" s="85">
        <f t="shared" ref="Q342:Q405" si="193">+C342-15018.5</f>
        <v>26063.344700000001</v>
      </c>
      <c r="S342" s="84">
        <v>1</v>
      </c>
      <c r="Z342" s="75">
        <f t="shared" si="180"/>
        <v>-2620.5</v>
      </c>
      <c r="AA342" s="75">
        <f t="shared" si="181"/>
        <v>-3.1183704959113143E-3</v>
      </c>
      <c r="AB342" s="75">
        <f t="shared" si="182"/>
        <v>-2.467440886841674E-2</v>
      </c>
      <c r="AC342" s="75">
        <f t="shared" si="183"/>
        <v>-5.9528106364345502E-3</v>
      </c>
      <c r="AE342" s="75">
        <f t="shared" si="184"/>
        <v>1.8918419344916447E-4</v>
      </c>
      <c r="AF342" s="85">
        <f t="shared" ref="AF342:AF405" si="194">+C342-15018.5</f>
        <v>26063.344700000001</v>
      </c>
      <c r="AG342" s="84"/>
      <c r="AH342" s="75">
        <f t="shared" si="185"/>
        <v>7.8016138680354376E-3</v>
      </c>
      <c r="AI342" s="75">
        <f t="shared" si="186"/>
        <v>3.9487907912409526E-2</v>
      </c>
      <c r="AJ342" s="75">
        <f t="shared" si="187"/>
        <v>8.6314755334830601E-2</v>
      </c>
      <c r="AK342" s="75">
        <f t="shared" si="188"/>
        <v>0.19059974451256295</v>
      </c>
      <c r="AL342" s="75">
        <f t="shared" si="189"/>
        <v>2.9457018249213185</v>
      </c>
      <c r="AM342" s="75">
        <f t="shared" si="190"/>
        <v>10.1770990678639</v>
      </c>
      <c r="AN342" s="75">
        <f t="shared" si="191"/>
        <v>1.6121949318357929</v>
      </c>
      <c r="AO342" s="75">
        <f t="shared" si="191"/>
        <v>1.6121948863225446</v>
      </c>
      <c r="AP342" s="75">
        <f t="shared" si="191"/>
        <v>1.6121960093269381</v>
      </c>
      <c r="AQ342" s="75">
        <f t="shared" si="191"/>
        <v>1.6121682911591693</v>
      </c>
      <c r="AR342" s="75">
        <f t="shared" si="191"/>
        <v>1.6128470987883479</v>
      </c>
      <c r="AS342" s="75">
        <f t="shared" si="191"/>
        <v>1.5512611608663049</v>
      </c>
      <c r="AT342" s="75">
        <f t="shared" si="191"/>
        <v>1.2137053978892736</v>
      </c>
      <c r="AU342" s="75">
        <f t="shared" si="192"/>
        <v>0.6337935529045825</v>
      </c>
    </row>
    <row r="343" spans="1:47" s="75" customFormat="1" ht="12.95" customHeight="1" x14ac:dyDescent="0.2">
      <c r="A343" s="86" t="s">
        <v>2036</v>
      </c>
      <c r="B343" s="87"/>
      <c r="C343" s="88">
        <v>41081.859799999998</v>
      </c>
      <c r="D343" s="88" t="s">
        <v>2035</v>
      </c>
      <c r="E343" s="75">
        <f t="shared" si="175"/>
        <v>-2620.5042056997231</v>
      </c>
      <c r="F343" s="75">
        <f t="shared" si="176"/>
        <v>-2620.5</v>
      </c>
      <c r="G343" s="75">
        <f t="shared" si="177"/>
        <v>-1.7727950034895912E-3</v>
      </c>
      <c r="J343" s="75">
        <f>G343</f>
        <v>-1.7727950034895912E-3</v>
      </c>
      <c r="O343" s="75">
        <f t="shared" ca="1" si="178"/>
        <v>-8.0478724496443124E-3</v>
      </c>
      <c r="P343" s="75">
        <f t="shared" si="179"/>
        <v>-1.0919984363946752E-2</v>
      </c>
      <c r="Q343" s="85">
        <f t="shared" si="193"/>
        <v>26063.359799999998</v>
      </c>
      <c r="S343" s="84">
        <v>1</v>
      </c>
      <c r="Z343" s="75">
        <f t="shared" si="180"/>
        <v>-2620.5</v>
      </c>
      <c r="AA343" s="75">
        <f t="shared" si="181"/>
        <v>-3.1183704959113143E-3</v>
      </c>
      <c r="AB343" s="75">
        <f t="shared" si="182"/>
        <v>-9.5744088715250288E-3</v>
      </c>
      <c r="AC343" s="75">
        <f t="shared" si="183"/>
        <v>9.1471893604571607E-3</v>
      </c>
      <c r="AE343" s="75">
        <f t="shared" si="184"/>
        <v>1.8105734058059625E-6</v>
      </c>
      <c r="AF343" s="85">
        <f t="shared" si="194"/>
        <v>26063.359799999998</v>
      </c>
      <c r="AG343" s="84"/>
      <c r="AH343" s="75">
        <f t="shared" si="185"/>
        <v>7.8016138680354376E-3</v>
      </c>
      <c r="AI343" s="75">
        <f t="shared" si="186"/>
        <v>3.9487907912409526E-2</v>
      </c>
      <c r="AJ343" s="75">
        <f t="shared" si="187"/>
        <v>8.6314755334830601E-2</v>
      </c>
      <c r="AK343" s="75">
        <f t="shared" si="188"/>
        <v>0.19059974451256295</v>
      </c>
      <c r="AL343" s="75">
        <f t="shared" si="189"/>
        <v>2.9457018249213185</v>
      </c>
      <c r="AM343" s="75">
        <f t="shared" si="190"/>
        <v>10.1770990678639</v>
      </c>
      <c r="AN343" s="75">
        <f t="shared" si="191"/>
        <v>1.6121949318357929</v>
      </c>
      <c r="AO343" s="75">
        <f t="shared" si="191"/>
        <v>1.6121948863225446</v>
      </c>
      <c r="AP343" s="75">
        <f t="shared" si="191"/>
        <v>1.6121960093269381</v>
      </c>
      <c r="AQ343" s="75">
        <f t="shared" si="191"/>
        <v>1.6121682911591693</v>
      </c>
      <c r="AR343" s="75">
        <f t="shared" si="191"/>
        <v>1.6128470987883479</v>
      </c>
      <c r="AS343" s="75">
        <f t="shared" si="191"/>
        <v>1.5512611608663049</v>
      </c>
      <c r="AT343" s="75">
        <f t="shared" si="191"/>
        <v>1.2137053978892736</v>
      </c>
      <c r="AU343" s="75">
        <f t="shared" si="192"/>
        <v>0.6337935529045825</v>
      </c>
    </row>
    <row r="344" spans="1:47" s="75" customFormat="1" ht="12.95" customHeight="1" x14ac:dyDescent="0.2">
      <c r="A344" s="86" t="s">
        <v>2039</v>
      </c>
      <c r="B344" s="87" t="s">
        <v>2031</v>
      </c>
      <c r="C344" s="88">
        <v>41109.474999999999</v>
      </c>
      <c r="D344" s="88" t="s">
        <v>2034</v>
      </c>
      <c r="E344" s="75">
        <f t="shared" si="175"/>
        <v>-2554.9911379479345</v>
      </c>
      <c r="F344" s="75">
        <f t="shared" si="176"/>
        <v>-2555</v>
      </c>
      <c r="G344" s="75">
        <f t="shared" si="177"/>
        <v>3.7355500026023947E-3</v>
      </c>
      <c r="H344" s="75">
        <f>G344</f>
        <v>3.7355500026023947E-3</v>
      </c>
      <c r="O344" s="75">
        <f t="shared" ca="1" si="178"/>
        <v>-8.0025255158506677E-3</v>
      </c>
      <c r="P344" s="75">
        <f t="shared" si="179"/>
        <v>-1.08725829207009E-2</v>
      </c>
      <c r="Q344" s="85">
        <f t="shared" si="193"/>
        <v>26090.974999999999</v>
      </c>
      <c r="S344" s="84">
        <v>0.10009999999999999</v>
      </c>
      <c r="Z344" s="75">
        <f t="shared" si="180"/>
        <v>-2555</v>
      </c>
      <c r="AA344" s="75">
        <f t="shared" si="181"/>
        <v>-3.1015714709326523E-3</v>
      </c>
      <c r="AB344" s="75">
        <f t="shared" si="182"/>
        <v>-4.0354614471658527E-3</v>
      </c>
      <c r="AC344" s="75">
        <f t="shared" si="183"/>
        <v>1.4608132923303294E-2</v>
      </c>
      <c r="AE344" s="75">
        <f t="shared" si="184"/>
        <v>4.6792976273917919E-6</v>
      </c>
      <c r="AF344" s="85">
        <f t="shared" si="194"/>
        <v>26090.974999999999</v>
      </c>
      <c r="AG344" s="84"/>
      <c r="AH344" s="75">
        <f t="shared" si="185"/>
        <v>7.7710114497682474E-3</v>
      </c>
      <c r="AI344" s="75">
        <f t="shared" si="186"/>
        <v>3.92468045863128E-2</v>
      </c>
      <c r="AJ344" s="75">
        <f t="shared" si="187"/>
        <v>8.5050392195278601E-2</v>
      </c>
      <c r="AK344" s="75">
        <f t="shared" si="188"/>
        <v>0.18938067260711577</v>
      </c>
      <c r="AL344" s="75">
        <f t="shared" si="189"/>
        <v>2.9469708550232774</v>
      </c>
      <c r="AM344" s="75">
        <f t="shared" si="190"/>
        <v>10.243883701715758</v>
      </c>
      <c r="AN344" s="75">
        <f t="shared" si="191"/>
        <v>1.6187292055041209</v>
      </c>
      <c r="AO344" s="75">
        <f t="shared" si="191"/>
        <v>1.6187290865306374</v>
      </c>
      <c r="AP344" s="75">
        <f t="shared" si="191"/>
        <v>1.6187316221453463</v>
      </c>
      <c r="AQ344" s="75">
        <f t="shared" si="191"/>
        <v>1.6186775529776531</v>
      </c>
      <c r="AR344" s="75">
        <f t="shared" si="191"/>
        <v>1.6198176066798391</v>
      </c>
      <c r="AS344" s="75">
        <f t="shared" si="191"/>
        <v>1.5621846992609996</v>
      </c>
      <c r="AT344" s="75">
        <f t="shared" si="191"/>
        <v>1.2258932046661064</v>
      </c>
      <c r="AU344" s="75">
        <f t="shared" si="192"/>
        <v>0.64061352662584881</v>
      </c>
    </row>
    <row r="345" spans="1:47" s="75" customFormat="1" ht="12.95" customHeight="1" x14ac:dyDescent="0.2">
      <c r="A345" s="86" t="s">
        <v>2039</v>
      </c>
      <c r="B345" s="87" t="s">
        <v>2033</v>
      </c>
      <c r="C345" s="88">
        <v>41109.688000000002</v>
      </c>
      <c r="D345" s="88" t="s">
        <v>2034</v>
      </c>
      <c r="E345" s="75">
        <f t="shared" si="175"/>
        <v>-2554.4858262561361</v>
      </c>
      <c r="F345" s="75">
        <f t="shared" si="176"/>
        <v>-2554.5</v>
      </c>
      <c r="G345" s="75">
        <f t="shared" si="177"/>
        <v>5.9745450053014793E-3</v>
      </c>
      <c r="H345" s="75">
        <f>G345</f>
        <v>5.9745450053014793E-3</v>
      </c>
      <c r="O345" s="75">
        <f t="shared" ca="1" si="178"/>
        <v>-8.0021793560507166E-3</v>
      </c>
      <c r="P345" s="75">
        <f t="shared" si="179"/>
        <v>-1.0872220799955907E-2</v>
      </c>
      <c r="Q345" s="85">
        <f t="shared" si="193"/>
        <v>26091.188000000002</v>
      </c>
      <c r="S345" s="84">
        <v>0.10009999999999999</v>
      </c>
      <c r="Z345" s="75">
        <f t="shared" si="180"/>
        <v>-2554.5</v>
      </c>
      <c r="AA345" s="75">
        <f t="shared" si="181"/>
        <v>-3.1014435117100187E-3</v>
      </c>
      <c r="AB345" s="75">
        <f t="shared" si="182"/>
        <v>-1.7962322829444093E-3</v>
      </c>
      <c r="AC345" s="75">
        <f t="shared" si="183"/>
        <v>1.6846765805257388E-2</v>
      </c>
      <c r="AE345" s="75">
        <f t="shared" si="184"/>
        <v>8.2455941128485493E-6</v>
      </c>
      <c r="AF345" s="85">
        <f t="shared" si="194"/>
        <v>26091.188000000002</v>
      </c>
      <c r="AG345" s="84"/>
      <c r="AH345" s="75">
        <f t="shared" si="185"/>
        <v>7.7707772882458885E-3</v>
      </c>
      <c r="AI345" s="75">
        <f t="shared" si="186"/>
        <v>3.9244981326283845E-2</v>
      </c>
      <c r="AJ345" s="75">
        <f t="shared" si="187"/>
        <v>8.5040799353467644E-2</v>
      </c>
      <c r="AK345" s="75">
        <f t="shared" si="188"/>
        <v>0.18937142273321378</v>
      </c>
      <c r="AL345" s="75">
        <f t="shared" si="189"/>
        <v>2.9469804827457446</v>
      </c>
      <c r="AM345" s="75">
        <f t="shared" si="190"/>
        <v>10.244393693620244</v>
      </c>
      <c r="AN345" s="75">
        <f t="shared" si="191"/>
        <v>1.6187789320409534</v>
      </c>
      <c r="AO345" s="75">
        <f t="shared" si="191"/>
        <v>1.6187788123571833</v>
      </c>
      <c r="AP345" s="75">
        <f t="shared" si="191"/>
        <v>1.6187813604681589</v>
      </c>
      <c r="AQ345" s="75">
        <f t="shared" si="191"/>
        <v>1.618727081022123</v>
      </c>
      <c r="AR345" s="75">
        <f t="shared" si="191"/>
        <v>1.6198703626361597</v>
      </c>
      <c r="AS345" s="75">
        <f t="shared" si="191"/>
        <v>1.5622675247904581</v>
      </c>
      <c r="AT345" s="75">
        <f t="shared" si="191"/>
        <v>1.2259861369802603</v>
      </c>
      <c r="AU345" s="75">
        <f t="shared" si="192"/>
        <v>0.64066558749395008</v>
      </c>
    </row>
    <row r="346" spans="1:47" s="75" customFormat="1" ht="12.95" customHeight="1" x14ac:dyDescent="0.2">
      <c r="A346" s="86" t="s">
        <v>2048</v>
      </c>
      <c r="B346" s="87"/>
      <c r="C346" s="88">
        <v>41124.431799999998</v>
      </c>
      <c r="D346" s="88">
        <v>2.9999999999999997E-4</v>
      </c>
      <c r="E346" s="75">
        <f t="shared" si="175"/>
        <v>-2519.5082932917326</v>
      </c>
      <c r="F346" s="75">
        <f t="shared" si="176"/>
        <v>-2519.5</v>
      </c>
      <c r="G346" s="75">
        <f t="shared" si="177"/>
        <v>-3.4958050018758513E-3</v>
      </c>
      <c r="J346" s="75">
        <f>G346</f>
        <v>-3.4958050018758513E-3</v>
      </c>
      <c r="O346" s="75">
        <f t="shared" ca="1" si="178"/>
        <v>-7.9779481700541135E-3</v>
      </c>
      <c r="P346" s="75">
        <f t="shared" si="179"/>
        <v>-1.0846861893231719E-2</v>
      </c>
      <c r="Q346" s="85">
        <f t="shared" si="193"/>
        <v>26105.931799999998</v>
      </c>
      <c r="S346" s="84">
        <v>1</v>
      </c>
      <c r="Z346" s="75">
        <f t="shared" si="180"/>
        <v>-2519.5</v>
      </c>
      <c r="AA346" s="75">
        <f t="shared" si="181"/>
        <v>-3.0924965308998407E-3</v>
      </c>
      <c r="AB346" s="75">
        <f t="shared" si="182"/>
        <v>-1.125017036420773E-2</v>
      </c>
      <c r="AC346" s="75">
        <f t="shared" si="183"/>
        <v>7.3510568913558675E-3</v>
      </c>
      <c r="AE346" s="75">
        <f t="shared" si="184"/>
        <v>1.6265772276100756E-7</v>
      </c>
      <c r="AF346" s="85">
        <f t="shared" si="194"/>
        <v>26105.931799999998</v>
      </c>
      <c r="AG346" s="84"/>
      <c r="AH346" s="75">
        <f t="shared" si="185"/>
        <v>7.7543653623318781E-3</v>
      </c>
      <c r="AI346" s="75">
        <f t="shared" si="186"/>
        <v>3.9117992103505639E-2</v>
      </c>
      <c r="AJ346" s="75">
        <f t="shared" si="187"/>
        <v>8.4371486098029594E-2</v>
      </c>
      <c r="AK346" s="75">
        <f t="shared" si="188"/>
        <v>0.18872601451717155</v>
      </c>
      <c r="AL346" s="75">
        <f t="shared" si="189"/>
        <v>2.9476522102185712</v>
      </c>
      <c r="AM346" s="75">
        <f t="shared" si="190"/>
        <v>10.280100509653288</v>
      </c>
      <c r="AN346" s="75">
        <f t="shared" si="191"/>
        <v>1.6222540683716486</v>
      </c>
      <c r="AO346" s="75">
        <f t="shared" si="191"/>
        <v>1.622253892839058</v>
      </c>
      <c r="AP346" s="75">
        <f t="shared" si="191"/>
        <v>1.6222573777861431</v>
      </c>
      <c r="AQ346" s="75">
        <f t="shared" si="191"/>
        <v>1.6221881449856208</v>
      </c>
      <c r="AR346" s="75">
        <f t="shared" si="191"/>
        <v>1.6235465300004588</v>
      </c>
      <c r="AS346" s="75">
        <f t="shared" si="191"/>
        <v>1.5680442344994121</v>
      </c>
      <c r="AT346" s="75">
        <f t="shared" si="191"/>
        <v>1.2324874504048529</v>
      </c>
      <c r="AU346" s="75">
        <f t="shared" si="192"/>
        <v>0.64430984826103899</v>
      </c>
    </row>
    <row r="347" spans="1:47" s="75" customFormat="1" ht="12.95" customHeight="1" x14ac:dyDescent="0.2">
      <c r="A347" s="86" t="s">
        <v>2056</v>
      </c>
      <c r="B347" s="87"/>
      <c r="C347" s="88">
        <v>41126.328000000001</v>
      </c>
      <c r="D347" s="88"/>
      <c r="E347" s="75">
        <f t="shared" si="175"/>
        <v>-2515.0098330571109</v>
      </c>
      <c r="F347" s="75">
        <f t="shared" si="176"/>
        <v>-2515</v>
      </c>
      <c r="G347" s="75">
        <f t="shared" si="177"/>
        <v>-4.1448499978287145E-3</v>
      </c>
      <c r="J347" s="75">
        <f>G347</f>
        <v>-4.1448499978287145E-3</v>
      </c>
      <c r="O347" s="75">
        <f t="shared" ca="1" si="178"/>
        <v>-7.9748327318545503E-3</v>
      </c>
      <c r="P347" s="75">
        <f t="shared" si="179"/>
        <v>-1.0843599966752947E-2</v>
      </c>
      <c r="Q347" s="85">
        <f t="shared" si="193"/>
        <v>26107.828000000001</v>
      </c>
      <c r="S347" s="84">
        <v>1</v>
      </c>
      <c r="Z347" s="75">
        <f t="shared" si="180"/>
        <v>-2515</v>
      </c>
      <c r="AA347" s="75">
        <f t="shared" si="181"/>
        <v>-3.0913476428587683E-3</v>
      </c>
      <c r="AB347" s="75">
        <f t="shared" si="182"/>
        <v>-1.1897102321722895E-2</v>
      </c>
      <c r="AC347" s="75">
        <f t="shared" si="183"/>
        <v>6.6987499689242329E-3</v>
      </c>
      <c r="AE347" s="75">
        <f t="shared" si="184"/>
        <v>1.1098672119272225E-6</v>
      </c>
      <c r="AF347" s="85">
        <f t="shared" si="194"/>
        <v>26107.828000000001</v>
      </c>
      <c r="AG347" s="84"/>
      <c r="AH347" s="75">
        <f t="shared" si="185"/>
        <v>7.7522523238941791E-3</v>
      </c>
      <c r="AI347" s="75">
        <f t="shared" si="186"/>
        <v>3.9101755798911064E-2</v>
      </c>
      <c r="AJ347" s="75">
        <f t="shared" si="187"/>
        <v>8.4285742668820843E-2</v>
      </c>
      <c r="AK347" s="75">
        <f t="shared" si="188"/>
        <v>0.18864332998014716</v>
      </c>
      <c r="AL347" s="75">
        <f t="shared" si="189"/>
        <v>2.9477382601578221</v>
      </c>
      <c r="AM347" s="75">
        <f t="shared" si="190"/>
        <v>10.284692464512696</v>
      </c>
      <c r="AN347" s="75">
        <f t="shared" si="191"/>
        <v>1.6227000562253031</v>
      </c>
      <c r="AO347" s="75">
        <f t="shared" si="191"/>
        <v>1.6226998726114477</v>
      </c>
      <c r="AP347" s="75">
        <f t="shared" si="191"/>
        <v>1.6227034867018477</v>
      </c>
      <c r="AQ347" s="75">
        <f t="shared" si="191"/>
        <v>1.6226323038986337</v>
      </c>
      <c r="AR347" s="75">
        <f t="shared" si="191"/>
        <v>1.6240168033858686</v>
      </c>
      <c r="AS347" s="75">
        <f t="shared" si="191"/>
        <v>1.5687839400708405</v>
      </c>
      <c r="AT347" s="75">
        <f t="shared" si="191"/>
        <v>1.2333227676354637</v>
      </c>
      <c r="AU347" s="75">
        <f t="shared" si="192"/>
        <v>0.64477839607395038</v>
      </c>
    </row>
    <row r="348" spans="1:47" s="75" customFormat="1" ht="12.95" customHeight="1" x14ac:dyDescent="0.2">
      <c r="A348" s="81" t="s">
        <v>1596</v>
      </c>
      <c r="B348" s="82" t="s">
        <v>2033</v>
      </c>
      <c r="C348" s="83">
        <v>41126.5389</v>
      </c>
      <c r="D348" s="83" t="s">
        <v>2110</v>
      </c>
      <c r="E348" s="75">
        <f t="shared" si="175"/>
        <v>-2514.5095033115817</v>
      </c>
      <c r="F348" s="75">
        <f t="shared" si="176"/>
        <v>-2514.5</v>
      </c>
      <c r="G348" s="75">
        <f t="shared" si="177"/>
        <v>-4.0058550002868287E-3</v>
      </c>
      <c r="I348" s="75">
        <f>G348</f>
        <v>-4.0058550002868287E-3</v>
      </c>
      <c r="O348" s="75">
        <f t="shared" ca="1" si="178"/>
        <v>-7.9744865720545975E-3</v>
      </c>
      <c r="P348" s="75">
        <f t="shared" si="179"/>
        <v>-1.0843237509442166E-2</v>
      </c>
      <c r="Q348" s="85">
        <f t="shared" si="193"/>
        <v>26108.0389</v>
      </c>
      <c r="S348" s="84">
        <v>0.1</v>
      </c>
      <c r="Z348" s="75">
        <f t="shared" si="180"/>
        <v>-2514.5</v>
      </c>
      <c r="AA348" s="75">
        <f t="shared" si="181"/>
        <v>-3.0912200086326402E-3</v>
      </c>
      <c r="AB348" s="75">
        <f t="shared" si="182"/>
        <v>-1.1757872501096354E-2</v>
      </c>
      <c r="AC348" s="75">
        <f t="shared" si="183"/>
        <v>6.8373825091553372E-3</v>
      </c>
      <c r="AE348" s="75">
        <f t="shared" si="184"/>
        <v>8.3655716795825763E-8</v>
      </c>
      <c r="AF348" s="85">
        <f t="shared" si="194"/>
        <v>26108.0389</v>
      </c>
      <c r="AG348" s="84"/>
      <c r="AH348" s="75">
        <f t="shared" si="185"/>
        <v>7.7520175008095257E-3</v>
      </c>
      <c r="AI348" s="75">
        <f t="shared" si="186"/>
        <v>3.9099953035872881E-2</v>
      </c>
      <c r="AJ348" s="75">
        <f t="shared" si="187"/>
        <v>8.427621997547996E-2</v>
      </c>
      <c r="AK348" s="75">
        <f t="shared" si="188"/>
        <v>0.18863414695932593</v>
      </c>
      <c r="AL348" s="75">
        <f t="shared" si="189"/>
        <v>2.9477478168536142</v>
      </c>
      <c r="AM348" s="75">
        <f t="shared" si="190"/>
        <v>10.285202697201919</v>
      </c>
      <c r="AN348" s="75">
        <f t="shared" si="191"/>
        <v>1.6227495990062426</v>
      </c>
      <c r="AO348" s="75">
        <f t="shared" si="191"/>
        <v>1.62274941448149</v>
      </c>
      <c r="AP348" s="75">
        <f t="shared" si="191"/>
        <v>1.6227530430404471</v>
      </c>
      <c r="AQ348" s="75">
        <f t="shared" si="191"/>
        <v>1.6226816432682729</v>
      </c>
      <c r="AR348" s="75">
        <f t="shared" si="191"/>
        <v>1.6240690228298189</v>
      </c>
      <c r="AS348" s="75">
        <f t="shared" si="191"/>
        <v>1.5688660871993019</v>
      </c>
      <c r="AT348" s="75">
        <f t="shared" si="191"/>
        <v>1.2334155726868006</v>
      </c>
      <c r="AU348" s="75">
        <f t="shared" si="192"/>
        <v>0.64483045694205166</v>
      </c>
    </row>
    <row r="349" spans="1:47" s="75" customFormat="1" ht="12.95" customHeight="1" x14ac:dyDescent="0.2">
      <c r="A349" s="86" t="s">
        <v>2048</v>
      </c>
      <c r="B349" s="87"/>
      <c r="C349" s="88">
        <v>41126.539799999999</v>
      </c>
      <c r="D349" s="88">
        <v>5.0000000000000001E-4</v>
      </c>
      <c r="E349" s="75">
        <f t="shared" si="175"/>
        <v>-2514.5073681917593</v>
      </c>
      <c r="F349" s="75">
        <f t="shared" si="176"/>
        <v>-2514.5</v>
      </c>
      <c r="G349" s="75">
        <f t="shared" si="177"/>
        <v>-3.1058550011948682E-3</v>
      </c>
      <c r="J349" s="75">
        <f>G349</f>
        <v>-3.1058550011948682E-3</v>
      </c>
      <c r="O349" s="75">
        <f t="shared" ca="1" si="178"/>
        <v>-7.9744865720545975E-3</v>
      </c>
      <c r="P349" s="75">
        <f t="shared" si="179"/>
        <v>-1.0843237509442166E-2</v>
      </c>
      <c r="Q349" s="85">
        <f t="shared" si="193"/>
        <v>26108.039799999999</v>
      </c>
      <c r="S349" s="84">
        <v>1</v>
      </c>
      <c r="Z349" s="75">
        <f t="shared" si="180"/>
        <v>-2514.5</v>
      </c>
      <c r="AA349" s="75">
        <f t="shared" si="181"/>
        <v>-3.0912200086326402E-3</v>
      </c>
      <c r="AB349" s="75">
        <f t="shared" si="182"/>
        <v>-1.0857872502004394E-2</v>
      </c>
      <c r="AC349" s="75">
        <f t="shared" si="183"/>
        <v>7.7373825082472977E-3</v>
      </c>
      <c r="AE349" s="75">
        <f t="shared" si="184"/>
        <v>2.141830072964709E-10</v>
      </c>
      <c r="AF349" s="85">
        <f t="shared" si="194"/>
        <v>26108.039799999999</v>
      </c>
      <c r="AG349" s="84"/>
      <c r="AH349" s="75">
        <f t="shared" si="185"/>
        <v>7.7520175008095257E-3</v>
      </c>
      <c r="AI349" s="75">
        <f t="shared" si="186"/>
        <v>3.9099953035872881E-2</v>
      </c>
      <c r="AJ349" s="75">
        <f t="shared" si="187"/>
        <v>8.427621997547996E-2</v>
      </c>
      <c r="AK349" s="75">
        <f t="shared" si="188"/>
        <v>0.18863414695932593</v>
      </c>
      <c r="AL349" s="75">
        <f t="shared" si="189"/>
        <v>2.9477478168536142</v>
      </c>
      <c r="AM349" s="75">
        <f t="shared" si="190"/>
        <v>10.285202697201919</v>
      </c>
      <c r="AN349" s="75">
        <f t="shared" si="191"/>
        <v>1.6227495990062426</v>
      </c>
      <c r="AO349" s="75">
        <f t="shared" si="191"/>
        <v>1.62274941448149</v>
      </c>
      <c r="AP349" s="75">
        <f t="shared" si="191"/>
        <v>1.6227530430404471</v>
      </c>
      <c r="AQ349" s="75">
        <f t="shared" si="191"/>
        <v>1.6226816432682729</v>
      </c>
      <c r="AR349" s="75">
        <f t="shared" si="191"/>
        <v>1.6240690228298189</v>
      </c>
      <c r="AS349" s="75">
        <f t="shared" si="191"/>
        <v>1.5688660871993019</v>
      </c>
      <c r="AT349" s="75">
        <f t="shared" si="191"/>
        <v>1.2334155726868006</v>
      </c>
      <c r="AU349" s="75">
        <f t="shared" si="192"/>
        <v>0.64483045694205166</v>
      </c>
    </row>
    <row r="350" spans="1:47" s="75" customFormat="1" ht="12.95" customHeight="1" x14ac:dyDescent="0.2">
      <c r="A350" s="86" t="s">
        <v>2056</v>
      </c>
      <c r="B350" s="87"/>
      <c r="C350" s="88">
        <v>41188.292000000001</v>
      </c>
      <c r="D350" s="88"/>
      <c r="E350" s="75">
        <f t="shared" si="175"/>
        <v>-2368.0092054979473</v>
      </c>
      <c r="F350" s="75">
        <f t="shared" si="176"/>
        <v>-2368</v>
      </c>
      <c r="G350" s="75">
        <f t="shared" si="177"/>
        <v>-3.880320000462234E-3</v>
      </c>
      <c r="J350" s="75">
        <f>G350</f>
        <v>-3.880320000462234E-3</v>
      </c>
      <c r="O350" s="75">
        <f t="shared" ca="1" si="178"/>
        <v>-7.8730617506688142E-3</v>
      </c>
      <c r="P350" s="75">
        <f t="shared" si="179"/>
        <v>-1.0736856314568572E-2</v>
      </c>
      <c r="Q350" s="85">
        <f t="shared" si="193"/>
        <v>26169.792000000001</v>
      </c>
      <c r="S350" s="84">
        <v>1</v>
      </c>
      <c r="Z350" s="75">
        <f t="shared" si="180"/>
        <v>-2368</v>
      </c>
      <c r="AA350" s="75">
        <f t="shared" si="181"/>
        <v>-3.0539882794274505E-3</v>
      </c>
      <c r="AB350" s="75">
        <f t="shared" si="182"/>
        <v>-1.1563188035603356E-2</v>
      </c>
      <c r="AC350" s="75">
        <f t="shared" si="183"/>
        <v>6.856536314106338E-3</v>
      </c>
      <c r="AE350" s="75">
        <f t="shared" si="184"/>
        <v>6.8282411318830735E-7</v>
      </c>
      <c r="AF350" s="85">
        <f t="shared" si="194"/>
        <v>26169.792000000001</v>
      </c>
      <c r="AG350" s="84"/>
      <c r="AH350" s="75">
        <f t="shared" si="185"/>
        <v>7.6828680351411216E-3</v>
      </c>
      <c r="AI350" s="75">
        <f t="shared" si="186"/>
        <v>3.8582455259148163E-2</v>
      </c>
      <c r="AJ350" s="75">
        <f t="shared" si="187"/>
        <v>8.1522891447653553E-2</v>
      </c>
      <c r="AK350" s="75">
        <f t="shared" si="188"/>
        <v>0.18597861790863576</v>
      </c>
      <c r="AL350" s="75">
        <f t="shared" si="189"/>
        <v>2.9505106562230803</v>
      </c>
      <c r="AM350" s="75">
        <f t="shared" si="190"/>
        <v>10.434844374532014</v>
      </c>
      <c r="AN350" s="75">
        <f t="shared" si="191"/>
        <v>1.6371685968826621</v>
      </c>
      <c r="AO350" s="75">
        <f t="shared" si="191"/>
        <v>1.6371680279597407</v>
      </c>
      <c r="AP350" s="75">
        <f t="shared" si="191"/>
        <v>1.6371767873011791</v>
      </c>
      <c r="AQ350" s="75">
        <f t="shared" si="191"/>
        <v>1.6370417971667566</v>
      </c>
      <c r="AR350" s="75">
        <f t="shared" si="191"/>
        <v>1.6390925508341003</v>
      </c>
      <c r="AS350" s="75">
        <f t="shared" si="191"/>
        <v>1.5925706720059887</v>
      </c>
      <c r="AT350" s="75">
        <f t="shared" si="191"/>
        <v>1.2605382815796515</v>
      </c>
      <c r="AU350" s="75">
        <f t="shared" si="192"/>
        <v>0.66008429129572377</v>
      </c>
    </row>
    <row r="351" spans="1:47" s="75" customFormat="1" ht="12.95" customHeight="1" x14ac:dyDescent="0.2">
      <c r="A351" s="86" t="s">
        <v>2056</v>
      </c>
      <c r="B351" s="87"/>
      <c r="C351" s="88">
        <v>41246.252999999997</v>
      </c>
      <c r="D351" s="88"/>
      <c r="E351" s="75">
        <f t="shared" si="175"/>
        <v>-2230.5051164469492</v>
      </c>
      <c r="F351" s="75">
        <f t="shared" si="176"/>
        <v>-2230.5</v>
      </c>
      <c r="G351" s="75">
        <f t="shared" si="177"/>
        <v>-2.156695001758635E-3</v>
      </c>
      <c r="J351" s="75">
        <f>G351</f>
        <v>-2.156695001758635E-3</v>
      </c>
      <c r="O351" s="75">
        <f t="shared" ca="1" si="178"/>
        <v>-7.7778678056821572E-3</v>
      </c>
      <c r="P351" s="75">
        <f t="shared" si="179"/>
        <v>-1.0636681910849193E-2</v>
      </c>
      <c r="Q351" s="85">
        <f t="shared" si="193"/>
        <v>26227.752999999997</v>
      </c>
      <c r="S351" s="84">
        <v>1</v>
      </c>
      <c r="Z351" s="75">
        <f t="shared" si="180"/>
        <v>-2230.5</v>
      </c>
      <c r="AA351" s="75">
        <f t="shared" si="181"/>
        <v>-3.0193195087296395E-3</v>
      </c>
      <c r="AB351" s="75">
        <f t="shared" si="182"/>
        <v>-9.7740574038781888E-3</v>
      </c>
      <c r="AC351" s="75">
        <f t="shared" si="183"/>
        <v>8.4799869090905582E-3</v>
      </c>
      <c r="AE351" s="75">
        <f t="shared" si="184"/>
        <v>7.4412104002696845E-7</v>
      </c>
      <c r="AF351" s="85">
        <f t="shared" si="194"/>
        <v>26227.752999999997</v>
      </c>
      <c r="AG351" s="84"/>
      <c r="AH351" s="75">
        <f t="shared" si="185"/>
        <v>7.6173624021195537E-3</v>
      </c>
      <c r="AI351" s="75">
        <f t="shared" si="186"/>
        <v>3.8115405117766121E-2</v>
      </c>
      <c r="AJ351" s="75">
        <f t="shared" si="187"/>
        <v>7.9003217608667103E-2</v>
      </c>
      <c r="AK351" s="75">
        <f t="shared" si="188"/>
        <v>0.18354772617217291</v>
      </c>
      <c r="AL351" s="75">
        <f t="shared" si="189"/>
        <v>2.9530384862420336</v>
      </c>
      <c r="AM351" s="75">
        <f t="shared" si="190"/>
        <v>10.575587208243151</v>
      </c>
      <c r="AN351" s="75">
        <f t="shared" ref="AN351:AT360" si="195">$AU351+$AB$7*SIN(AO351)</f>
        <v>1.6505303870625827</v>
      </c>
      <c r="AO351" s="75">
        <f t="shared" si="195"/>
        <v>1.6505292523934108</v>
      </c>
      <c r="AP351" s="75">
        <f t="shared" si="195"/>
        <v>1.6505437990425422</v>
      </c>
      <c r="AQ351" s="75">
        <f t="shared" si="195"/>
        <v>1.6503571074697401</v>
      </c>
      <c r="AR351" s="75">
        <f t="shared" si="195"/>
        <v>1.6527208731164036</v>
      </c>
      <c r="AS351" s="75">
        <f t="shared" si="195"/>
        <v>1.614160129315021</v>
      </c>
      <c r="AT351" s="75">
        <f t="shared" si="195"/>
        <v>1.2858677000888383</v>
      </c>
      <c r="AU351" s="75">
        <f t="shared" si="192"/>
        <v>0.67440103002357299</v>
      </c>
    </row>
    <row r="352" spans="1:47" s="75" customFormat="1" ht="12.95" customHeight="1" x14ac:dyDescent="0.2">
      <c r="A352" s="86" t="s">
        <v>2057</v>
      </c>
      <c r="B352" s="87"/>
      <c r="C352" s="88">
        <v>41512.445</v>
      </c>
      <c r="D352" s="88"/>
      <c r="E352" s="75">
        <f t="shared" si="175"/>
        <v>-1599.003098319823</v>
      </c>
      <c r="F352" s="75">
        <f t="shared" si="176"/>
        <v>-1599</v>
      </c>
      <c r="G352" s="75">
        <f t="shared" si="177"/>
        <v>-1.3060100027360022E-3</v>
      </c>
      <c r="J352" s="75">
        <f>G352</f>
        <v>-1.3060100027360022E-3</v>
      </c>
      <c r="O352" s="75">
        <f t="shared" ca="1" si="178"/>
        <v>-7.3406679783434362E-3</v>
      </c>
      <c r="P352" s="75">
        <f t="shared" si="179"/>
        <v>-1.0172522088423962E-2</v>
      </c>
      <c r="Q352" s="85">
        <f t="shared" si="193"/>
        <v>26493.945</v>
      </c>
      <c r="S352" s="84">
        <v>1</v>
      </c>
      <c r="Z352" s="75">
        <f t="shared" si="180"/>
        <v>-1599</v>
      </c>
      <c r="AA352" s="75">
        <f t="shared" si="181"/>
        <v>-2.8626646606670879E-3</v>
      </c>
      <c r="AB352" s="75">
        <f t="shared" si="182"/>
        <v>-8.6158674304928767E-3</v>
      </c>
      <c r="AC352" s="75">
        <f t="shared" si="183"/>
        <v>8.8665120856879602E-3</v>
      </c>
      <c r="AE352" s="75">
        <f t="shared" si="184"/>
        <v>2.4231737240585456E-6</v>
      </c>
      <c r="AF352" s="85">
        <f t="shared" si="194"/>
        <v>26493.945</v>
      </c>
      <c r="AG352" s="84"/>
      <c r="AH352" s="75">
        <f t="shared" si="185"/>
        <v>7.3098574277568745E-3</v>
      </c>
      <c r="AI352" s="75">
        <f t="shared" si="186"/>
        <v>3.6175368974533106E-2</v>
      </c>
      <c r="AJ352" s="75">
        <f t="shared" si="187"/>
        <v>6.815272239775419E-2</v>
      </c>
      <c r="AK352" s="75">
        <f t="shared" si="188"/>
        <v>0.17307172583457087</v>
      </c>
      <c r="AL352" s="75">
        <f t="shared" si="189"/>
        <v>2.9639185265459793</v>
      </c>
      <c r="AM352" s="75">
        <f t="shared" si="190"/>
        <v>11.226935028134195</v>
      </c>
      <c r="AN352" s="75">
        <f t="shared" si="195"/>
        <v>1.7099314649409194</v>
      </c>
      <c r="AO352" s="75">
        <f t="shared" si="195"/>
        <v>1.7099296786311853</v>
      </c>
      <c r="AP352" s="75">
        <f t="shared" si="195"/>
        <v>1.7099428314214453</v>
      </c>
      <c r="AQ352" s="75">
        <f t="shared" si="195"/>
        <v>1.7098459570585218</v>
      </c>
      <c r="AR352" s="75">
        <f t="shared" si="195"/>
        <v>1.7105579028173354</v>
      </c>
      <c r="AS352" s="75">
        <f t="shared" si="195"/>
        <v>1.7052383345253221</v>
      </c>
      <c r="AT352" s="75">
        <f t="shared" si="195"/>
        <v>1.4005551518838379</v>
      </c>
      <c r="AU352" s="75">
        <f t="shared" si="192"/>
        <v>0.74015390643547696</v>
      </c>
    </row>
    <row r="353" spans="1:47" s="75" customFormat="1" ht="12.95" customHeight="1" x14ac:dyDescent="0.2">
      <c r="A353" s="81" t="s">
        <v>825</v>
      </c>
      <c r="B353" s="82" t="s">
        <v>2031</v>
      </c>
      <c r="C353" s="83">
        <v>41558.398999999998</v>
      </c>
      <c r="D353" s="83" t="s">
        <v>2110</v>
      </c>
      <c r="E353" s="75">
        <f t="shared" si="175"/>
        <v>-1489.9838800825644</v>
      </c>
      <c r="F353" s="75">
        <f t="shared" si="176"/>
        <v>-1490</v>
      </c>
      <c r="G353" s="75">
        <f t="shared" si="177"/>
        <v>6.7949000003864057E-3</v>
      </c>
      <c r="I353" s="75">
        <f>G353</f>
        <v>6.7949000003864057E-3</v>
      </c>
      <c r="O353" s="75">
        <f t="shared" ca="1" si="178"/>
        <v>-7.2652051419540131E-3</v>
      </c>
      <c r="P353" s="75">
        <f t="shared" si="179"/>
        <v>-1.0091726681049162E-2</v>
      </c>
      <c r="Q353" s="85">
        <f t="shared" si="193"/>
        <v>26539.898999999998</v>
      </c>
      <c r="S353" s="84">
        <v>0.1</v>
      </c>
      <c r="Z353" s="75">
        <f t="shared" si="180"/>
        <v>-1490</v>
      </c>
      <c r="AA353" s="75">
        <f t="shared" si="181"/>
        <v>-2.8359290326411954E-3</v>
      </c>
      <c r="AB353" s="75">
        <f t="shared" si="182"/>
        <v>-4.6089764802156093E-4</v>
      </c>
      <c r="AC353" s="75">
        <f t="shared" si="183"/>
        <v>1.6886626681435569E-2</v>
      </c>
      <c r="AE353" s="75">
        <f t="shared" si="184"/>
        <v>9.2752867863407369E-6</v>
      </c>
      <c r="AF353" s="85">
        <f t="shared" si="194"/>
        <v>26539.898999999998</v>
      </c>
      <c r="AG353" s="84"/>
      <c r="AH353" s="75">
        <f t="shared" si="185"/>
        <v>7.2557976484079667E-3</v>
      </c>
      <c r="AI353" s="75">
        <f t="shared" si="186"/>
        <v>3.5870850489311268E-2</v>
      </c>
      <c r="AJ353" s="75">
        <f t="shared" si="187"/>
        <v>6.6388528410270181E-2</v>
      </c>
      <c r="AK353" s="75">
        <f t="shared" si="188"/>
        <v>0.17136722183232764</v>
      </c>
      <c r="AL353" s="75">
        <f t="shared" si="189"/>
        <v>2.9656867261525806</v>
      </c>
      <c r="AM353" s="75">
        <f t="shared" si="190"/>
        <v>11.340380726592331</v>
      </c>
      <c r="AN353" s="75">
        <f t="shared" si="195"/>
        <v>1.7198812699372081</v>
      </c>
      <c r="AO353" s="75">
        <f t="shared" si="195"/>
        <v>1.7198811467847646</v>
      </c>
      <c r="AP353" s="75">
        <f t="shared" si="195"/>
        <v>1.7198819934837739</v>
      </c>
      <c r="AQ353" s="75">
        <f t="shared" si="195"/>
        <v>1.7198761721532065</v>
      </c>
      <c r="AR353" s="75">
        <f t="shared" si="195"/>
        <v>1.7199161911348819</v>
      </c>
      <c r="AS353" s="75">
        <f t="shared" si="195"/>
        <v>1.7196408633121276</v>
      </c>
      <c r="AT353" s="75">
        <f t="shared" si="195"/>
        <v>1.4200676507730741</v>
      </c>
      <c r="AU353" s="75">
        <f t="shared" si="192"/>
        <v>0.75150317568155378</v>
      </c>
    </row>
    <row r="354" spans="1:47" s="75" customFormat="1" ht="12.95" customHeight="1" x14ac:dyDescent="0.2">
      <c r="A354" s="81" t="s">
        <v>825</v>
      </c>
      <c r="B354" s="82" t="s">
        <v>2031</v>
      </c>
      <c r="C354" s="83">
        <v>41599.269</v>
      </c>
      <c r="D354" s="83" t="s">
        <v>2110</v>
      </c>
      <c r="E354" s="75">
        <f t="shared" si="175"/>
        <v>-1393.0257164981704</v>
      </c>
      <c r="F354" s="75">
        <f t="shared" si="176"/>
        <v>-1393</v>
      </c>
      <c r="G354" s="75">
        <f t="shared" si="177"/>
        <v>-1.0840069997357205E-2</v>
      </c>
      <c r="I354" s="75">
        <f>G354</f>
        <v>-1.0840069997357205E-2</v>
      </c>
      <c r="O354" s="75">
        <f t="shared" ca="1" si="178"/>
        <v>-7.1980501407634253E-3</v>
      </c>
      <c r="P354" s="75">
        <f t="shared" si="179"/>
        <v>-1.0019658049467436E-2</v>
      </c>
      <c r="Q354" s="85">
        <f t="shared" si="193"/>
        <v>26580.769</v>
      </c>
      <c r="S354" s="84">
        <v>0.1</v>
      </c>
      <c r="Z354" s="75">
        <f t="shared" si="180"/>
        <v>-1393</v>
      </c>
      <c r="AA354" s="75">
        <f t="shared" si="181"/>
        <v>-2.8121854787424381E-3</v>
      </c>
      <c r="AB354" s="75">
        <f t="shared" si="182"/>
        <v>-1.8047542568082203E-2</v>
      </c>
      <c r="AC354" s="75">
        <f t="shared" si="183"/>
        <v>-8.2041194788976847E-4</v>
      </c>
      <c r="AE354" s="75">
        <f t="shared" si="184"/>
        <v>6.4446929844214652E-6</v>
      </c>
      <c r="AF354" s="85">
        <f t="shared" si="194"/>
        <v>26580.769</v>
      </c>
      <c r="AG354" s="84"/>
      <c r="AH354" s="75">
        <f t="shared" si="185"/>
        <v>7.207472570724998E-3</v>
      </c>
      <c r="AI354" s="75">
        <f t="shared" si="186"/>
        <v>3.5606597739676227E-2</v>
      </c>
      <c r="AJ354" s="75">
        <f t="shared" si="187"/>
        <v>6.4843091726889665E-2</v>
      </c>
      <c r="AK354" s="75">
        <f t="shared" si="188"/>
        <v>0.16987379824885121</v>
      </c>
      <c r="AL354" s="75">
        <f t="shared" si="189"/>
        <v>2.9672355006624578</v>
      </c>
      <c r="AM354" s="75">
        <f t="shared" si="190"/>
        <v>11.441633803580322</v>
      </c>
      <c r="AN354" s="75">
        <f t="shared" si="195"/>
        <v>1.728665674636404</v>
      </c>
      <c r="AO354" s="75">
        <f t="shared" si="195"/>
        <v>1.7286679467136685</v>
      </c>
      <c r="AP354" s="75">
        <f t="shared" si="195"/>
        <v>1.7286531877669482</v>
      </c>
      <c r="AQ354" s="75">
        <f t="shared" si="195"/>
        <v>1.7287490344389527</v>
      </c>
      <c r="AR354" s="75">
        <f t="shared" si="195"/>
        <v>1.728125559686239</v>
      </c>
      <c r="AS354" s="75">
        <f t="shared" si="195"/>
        <v>1.7321384382724165</v>
      </c>
      <c r="AT354" s="75">
        <f t="shared" si="195"/>
        <v>1.4373596015376537</v>
      </c>
      <c r="AU354" s="75">
        <f t="shared" si="192"/>
        <v>0.76160298409320015</v>
      </c>
    </row>
    <row r="355" spans="1:47" s="75" customFormat="1" ht="12.95" customHeight="1" x14ac:dyDescent="0.2">
      <c r="A355" s="86" t="s">
        <v>2057</v>
      </c>
      <c r="B355" s="87"/>
      <c r="C355" s="88">
        <v>41786.432999999997</v>
      </c>
      <c r="D355" s="88"/>
      <c r="E355" s="75">
        <f t="shared" si="175"/>
        <v>-949.00619780210729</v>
      </c>
      <c r="F355" s="75">
        <f t="shared" si="176"/>
        <v>-949</v>
      </c>
      <c r="G355" s="75">
        <f t="shared" si="177"/>
        <v>-2.6125100048375316E-3</v>
      </c>
      <c r="J355" s="75">
        <f>G355</f>
        <v>-2.6125100048375316E-3</v>
      </c>
      <c r="O355" s="75">
        <f t="shared" ca="1" si="178"/>
        <v>-6.8906602384065097E-3</v>
      </c>
      <c r="P355" s="75">
        <f t="shared" si="179"/>
        <v>-9.6877557792437972E-3</v>
      </c>
      <c r="Q355" s="85">
        <f t="shared" si="193"/>
        <v>26767.932999999997</v>
      </c>
      <c r="S355" s="84">
        <v>1</v>
      </c>
      <c r="Z355" s="75">
        <f t="shared" si="180"/>
        <v>-949</v>
      </c>
      <c r="AA355" s="75">
        <f t="shared" si="181"/>
        <v>-2.7038686902397533E-3</v>
      </c>
      <c r="AB355" s="75">
        <f t="shared" si="182"/>
        <v>-9.5963970938415764E-3</v>
      </c>
      <c r="AC355" s="75">
        <f t="shared" si="183"/>
        <v>7.0752457744062656E-3</v>
      </c>
      <c r="AE355" s="75">
        <f t="shared" si="184"/>
        <v>8.3464093984221122E-9</v>
      </c>
      <c r="AF355" s="85">
        <f t="shared" si="194"/>
        <v>26767.932999999997</v>
      </c>
      <c r="AG355" s="84"/>
      <c r="AH355" s="75">
        <f t="shared" si="185"/>
        <v>6.983887089004044E-3</v>
      </c>
      <c r="AI355" s="75">
        <f t="shared" si="186"/>
        <v>3.4471986667929388E-2</v>
      </c>
      <c r="AJ355" s="75">
        <f t="shared" si="187"/>
        <v>5.8045105866596454E-2</v>
      </c>
      <c r="AK355" s="75">
        <f t="shared" si="188"/>
        <v>0.16330155273529703</v>
      </c>
      <c r="AL355" s="75">
        <f t="shared" si="189"/>
        <v>2.9740463687676217</v>
      </c>
      <c r="AM355" s="75">
        <f t="shared" si="190"/>
        <v>11.909062534210841</v>
      </c>
      <c r="AN355" s="75">
        <f t="shared" si="195"/>
        <v>1.7680742018679472</v>
      </c>
      <c r="AO355" s="75">
        <f t="shared" si="195"/>
        <v>1.7681035362650719</v>
      </c>
      <c r="AP355" s="75">
        <f t="shared" si="195"/>
        <v>1.7679506626599197</v>
      </c>
      <c r="AQ355" s="75">
        <f t="shared" si="195"/>
        <v>1.768746071146331</v>
      </c>
      <c r="AR355" s="75">
        <f t="shared" si="195"/>
        <v>1.7645722921512199</v>
      </c>
      <c r="AS355" s="75">
        <f t="shared" si="195"/>
        <v>1.7855831645828628</v>
      </c>
      <c r="AT355" s="75">
        <f t="shared" si="195"/>
        <v>1.5156195244107007</v>
      </c>
      <c r="AU355" s="75">
        <f t="shared" si="192"/>
        <v>0.80783303496712788</v>
      </c>
    </row>
    <row r="356" spans="1:47" s="75" customFormat="1" ht="12.95" customHeight="1" x14ac:dyDescent="0.2">
      <c r="A356" s="86" t="s">
        <v>2036</v>
      </c>
      <c r="B356" s="87"/>
      <c r="C356" s="88">
        <v>41786.434999999998</v>
      </c>
      <c r="D356" s="88" t="s">
        <v>2035</v>
      </c>
      <c r="E356" s="75">
        <f t="shared" si="175"/>
        <v>-949.00145309138532</v>
      </c>
      <c r="F356" s="75">
        <f t="shared" si="176"/>
        <v>-949</v>
      </c>
      <c r="G356" s="75">
        <f t="shared" si="177"/>
        <v>-6.1251000443007797E-4</v>
      </c>
      <c r="J356" s="75">
        <f>G356</f>
        <v>-6.1251000443007797E-4</v>
      </c>
      <c r="O356" s="75">
        <f t="shared" ca="1" si="178"/>
        <v>-6.8906602384065097E-3</v>
      </c>
      <c r="P356" s="75">
        <f t="shared" si="179"/>
        <v>-9.6877557792437972E-3</v>
      </c>
      <c r="Q356" s="85">
        <f t="shared" si="193"/>
        <v>26767.934999999998</v>
      </c>
      <c r="S356" s="84">
        <v>1</v>
      </c>
      <c r="Z356" s="75">
        <f t="shared" si="180"/>
        <v>-949</v>
      </c>
      <c r="AA356" s="75">
        <f t="shared" si="181"/>
        <v>-2.7038686902397533E-3</v>
      </c>
      <c r="AB356" s="75">
        <f t="shared" si="182"/>
        <v>-7.5963970934341219E-3</v>
      </c>
      <c r="AC356" s="75">
        <f t="shared" si="183"/>
        <v>9.0752457748137193E-3</v>
      </c>
      <c r="AE356" s="75">
        <f t="shared" si="184"/>
        <v>4.3737811527115718E-6</v>
      </c>
      <c r="AF356" s="85">
        <f t="shared" si="194"/>
        <v>26767.934999999998</v>
      </c>
      <c r="AG356" s="84"/>
      <c r="AH356" s="75">
        <f t="shared" si="185"/>
        <v>6.983887089004044E-3</v>
      </c>
      <c r="AI356" s="75">
        <f t="shared" si="186"/>
        <v>3.4471986667929388E-2</v>
      </c>
      <c r="AJ356" s="75">
        <f t="shared" si="187"/>
        <v>5.8045105866596454E-2</v>
      </c>
      <c r="AK356" s="75">
        <f t="shared" si="188"/>
        <v>0.16330155273529703</v>
      </c>
      <c r="AL356" s="75">
        <f t="shared" si="189"/>
        <v>2.9740463687676217</v>
      </c>
      <c r="AM356" s="75">
        <f t="shared" si="190"/>
        <v>11.909062534210841</v>
      </c>
      <c r="AN356" s="75">
        <f t="shared" si="195"/>
        <v>1.7680742018679472</v>
      </c>
      <c r="AO356" s="75">
        <f t="shared" si="195"/>
        <v>1.7681035362650719</v>
      </c>
      <c r="AP356" s="75">
        <f t="shared" si="195"/>
        <v>1.7679506626599197</v>
      </c>
      <c r="AQ356" s="75">
        <f t="shared" si="195"/>
        <v>1.768746071146331</v>
      </c>
      <c r="AR356" s="75">
        <f t="shared" si="195"/>
        <v>1.7645722921512199</v>
      </c>
      <c r="AS356" s="75">
        <f t="shared" si="195"/>
        <v>1.7855831645828628</v>
      </c>
      <c r="AT356" s="75">
        <f t="shared" si="195"/>
        <v>1.5156195244107007</v>
      </c>
      <c r="AU356" s="75">
        <f t="shared" si="192"/>
        <v>0.80783303496712788</v>
      </c>
    </row>
    <row r="357" spans="1:47" s="75" customFormat="1" ht="12.95" customHeight="1" x14ac:dyDescent="0.2">
      <c r="A357" s="86" t="s">
        <v>2057</v>
      </c>
      <c r="B357" s="87"/>
      <c r="C357" s="88">
        <v>41786.436000000002</v>
      </c>
      <c r="D357" s="88"/>
      <c r="E357" s="75">
        <f t="shared" si="175"/>
        <v>-948.99908073601569</v>
      </c>
      <c r="F357" s="75">
        <f t="shared" si="176"/>
        <v>-949</v>
      </c>
      <c r="G357" s="75">
        <f t="shared" si="177"/>
        <v>3.8748999941162765E-4</v>
      </c>
      <c r="J357" s="75">
        <f>G357</f>
        <v>3.8748999941162765E-4</v>
      </c>
      <c r="O357" s="75">
        <f t="shared" ca="1" si="178"/>
        <v>-6.8906602384065097E-3</v>
      </c>
      <c r="P357" s="75">
        <f t="shared" si="179"/>
        <v>-9.6877557792437972E-3</v>
      </c>
      <c r="Q357" s="85">
        <f t="shared" si="193"/>
        <v>26767.936000000002</v>
      </c>
      <c r="S357" s="84">
        <v>1</v>
      </c>
      <c r="Z357" s="75">
        <f t="shared" si="180"/>
        <v>-949</v>
      </c>
      <c r="AA357" s="75">
        <f t="shared" si="181"/>
        <v>-2.7038686902397533E-3</v>
      </c>
      <c r="AB357" s="75">
        <f t="shared" si="182"/>
        <v>-6.5963970895924163E-3</v>
      </c>
      <c r="AC357" s="75">
        <f t="shared" si="183"/>
        <v>1.0075245778655425E-2</v>
      </c>
      <c r="AE357" s="75">
        <f t="shared" si="184"/>
        <v>9.5564985480831025E-6</v>
      </c>
      <c r="AF357" s="85">
        <f t="shared" si="194"/>
        <v>26767.936000000002</v>
      </c>
      <c r="AG357" s="84"/>
      <c r="AH357" s="75">
        <f t="shared" si="185"/>
        <v>6.983887089004044E-3</v>
      </c>
      <c r="AI357" s="75">
        <f t="shared" si="186"/>
        <v>3.4471986667929388E-2</v>
      </c>
      <c r="AJ357" s="75">
        <f t="shared" si="187"/>
        <v>5.8045105866596454E-2</v>
      </c>
      <c r="AK357" s="75">
        <f t="shared" si="188"/>
        <v>0.16330155273529703</v>
      </c>
      <c r="AL357" s="75">
        <f t="shared" si="189"/>
        <v>2.9740463687676217</v>
      </c>
      <c r="AM357" s="75">
        <f t="shared" si="190"/>
        <v>11.909062534210841</v>
      </c>
      <c r="AN357" s="75">
        <f t="shared" si="195"/>
        <v>1.7680742018679472</v>
      </c>
      <c r="AO357" s="75">
        <f t="shared" si="195"/>
        <v>1.7681035362650719</v>
      </c>
      <c r="AP357" s="75">
        <f t="shared" si="195"/>
        <v>1.7679506626599197</v>
      </c>
      <c r="AQ357" s="75">
        <f t="shared" si="195"/>
        <v>1.768746071146331</v>
      </c>
      <c r="AR357" s="75">
        <f t="shared" si="195"/>
        <v>1.7645722921512199</v>
      </c>
      <c r="AS357" s="75">
        <f t="shared" si="195"/>
        <v>1.7855831645828628</v>
      </c>
      <c r="AT357" s="75">
        <f t="shared" si="195"/>
        <v>1.5156195244107007</v>
      </c>
      <c r="AU357" s="75">
        <f t="shared" si="192"/>
        <v>0.80783303496712788</v>
      </c>
    </row>
    <row r="358" spans="1:47" s="75" customFormat="1" ht="12.95" customHeight="1" x14ac:dyDescent="0.2">
      <c r="A358" s="86" t="s">
        <v>2058</v>
      </c>
      <c r="B358" s="87"/>
      <c r="C358" s="88">
        <v>41826.898540000002</v>
      </c>
      <c r="D358" s="88">
        <v>2.9999999999999997E-4</v>
      </c>
      <c r="E358" s="75">
        <f t="shared" si="175"/>
        <v>-853.00755706682355</v>
      </c>
      <c r="F358" s="75">
        <f t="shared" si="176"/>
        <v>-853</v>
      </c>
      <c r="G358" s="75">
        <f t="shared" si="177"/>
        <v>-3.1854699991527013E-3</v>
      </c>
      <c r="K358" s="75">
        <f>G358</f>
        <v>-3.1854699991527013E-3</v>
      </c>
      <c r="O358" s="75">
        <f t="shared" ca="1" si="178"/>
        <v>-6.8241975568158258E-3</v>
      </c>
      <c r="P358" s="75">
        <f t="shared" si="179"/>
        <v>-9.6155569369574517E-3</v>
      </c>
      <c r="Q358" s="85">
        <f t="shared" si="193"/>
        <v>26808.398540000002</v>
      </c>
      <c r="S358" s="84">
        <v>1</v>
      </c>
      <c r="Z358" s="75">
        <f t="shared" si="180"/>
        <v>-853</v>
      </c>
      <c r="AA358" s="75">
        <f t="shared" si="181"/>
        <v>-2.6804839057977311E-3</v>
      </c>
      <c r="AB358" s="75">
        <f t="shared" si="182"/>
        <v>-1.0120543030312422E-2</v>
      </c>
      <c r="AC358" s="75">
        <f t="shared" si="183"/>
        <v>6.4300869378047503E-3</v>
      </c>
      <c r="AE358" s="75">
        <f t="shared" si="184"/>
        <v>2.5501095448191476E-7</v>
      </c>
      <c r="AF358" s="85">
        <f t="shared" si="194"/>
        <v>26808.398540000002</v>
      </c>
      <c r="AG358" s="84"/>
      <c r="AH358" s="75">
        <f t="shared" si="185"/>
        <v>6.9350730311597206E-3</v>
      </c>
      <c r="AI358" s="75">
        <f t="shared" si="186"/>
        <v>3.4241672227083852E-2</v>
      </c>
      <c r="AJ358" s="75">
        <f t="shared" si="187"/>
        <v>5.66311427922256E-2</v>
      </c>
      <c r="AK358" s="75">
        <f t="shared" si="188"/>
        <v>0.16193391859642889</v>
      </c>
      <c r="AL358" s="75">
        <f t="shared" si="189"/>
        <v>2.9754626620237277</v>
      </c>
      <c r="AM358" s="75">
        <f t="shared" si="190"/>
        <v>12.011064357347808</v>
      </c>
      <c r="AN358" s="75">
        <f t="shared" si="195"/>
        <v>1.7764302828710532</v>
      </c>
      <c r="AO358" s="75">
        <f t="shared" si="195"/>
        <v>1.7764699542504343</v>
      </c>
      <c r="AP358" s="75">
        <f t="shared" si="195"/>
        <v>1.7762714900294068</v>
      </c>
      <c r="AQ358" s="75">
        <f t="shared" si="195"/>
        <v>1.7772624649907978</v>
      </c>
      <c r="AR358" s="75">
        <f t="shared" si="195"/>
        <v>1.7722664118200493</v>
      </c>
      <c r="AS358" s="75">
        <f t="shared" si="195"/>
        <v>1.7963452584447435</v>
      </c>
      <c r="AT358" s="75">
        <f t="shared" si="195"/>
        <v>1.53234402153215</v>
      </c>
      <c r="AU358" s="75">
        <f t="shared" si="192"/>
        <v>0.8178287216425717</v>
      </c>
    </row>
    <row r="359" spans="1:47" s="75" customFormat="1" ht="12.95" customHeight="1" x14ac:dyDescent="0.2">
      <c r="A359" s="86" t="s">
        <v>2036</v>
      </c>
      <c r="B359" s="87"/>
      <c r="C359" s="88">
        <v>41826.8989</v>
      </c>
      <c r="D359" s="88" t="s">
        <v>2035</v>
      </c>
      <c r="E359" s="75">
        <f t="shared" si="175"/>
        <v>-853.00670301889807</v>
      </c>
      <c r="F359" s="75">
        <f t="shared" si="176"/>
        <v>-853</v>
      </c>
      <c r="G359" s="75">
        <f t="shared" si="177"/>
        <v>-2.8254700009711087E-3</v>
      </c>
      <c r="J359" s="75">
        <f>G359</f>
        <v>-2.8254700009711087E-3</v>
      </c>
      <c r="O359" s="75">
        <f t="shared" ca="1" si="178"/>
        <v>-6.8241975568158258E-3</v>
      </c>
      <c r="P359" s="75">
        <f t="shared" si="179"/>
        <v>-9.6155569369574517E-3</v>
      </c>
      <c r="Q359" s="85">
        <f t="shared" si="193"/>
        <v>26808.3989</v>
      </c>
      <c r="S359" s="84">
        <v>1</v>
      </c>
      <c r="Z359" s="75">
        <f t="shared" si="180"/>
        <v>-853</v>
      </c>
      <c r="AA359" s="75">
        <f t="shared" si="181"/>
        <v>-2.6804839057977311E-3</v>
      </c>
      <c r="AB359" s="75">
        <f t="shared" si="182"/>
        <v>-9.7605430321308292E-3</v>
      </c>
      <c r="AC359" s="75">
        <f t="shared" si="183"/>
        <v>6.790086935986343E-3</v>
      </c>
      <c r="AE359" s="75">
        <f t="shared" si="184"/>
        <v>2.1020967793623704E-8</v>
      </c>
      <c r="AF359" s="85">
        <f t="shared" si="194"/>
        <v>26808.3989</v>
      </c>
      <c r="AG359" s="84"/>
      <c r="AH359" s="75">
        <f t="shared" si="185"/>
        <v>6.9350730311597206E-3</v>
      </c>
      <c r="AI359" s="75">
        <f t="shared" si="186"/>
        <v>3.4241672227083852E-2</v>
      </c>
      <c r="AJ359" s="75">
        <f t="shared" si="187"/>
        <v>5.66311427922256E-2</v>
      </c>
      <c r="AK359" s="75">
        <f t="shared" si="188"/>
        <v>0.16193391859642889</v>
      </c>
      <c r="AL359" s="75">
        <f t="shared" si="189"/>
        <v>2.9754626620237277</v>
      </c>
      <c r="AM359" s="75">
        <f t="shared" si="190"/>
        <v>12.011064357347808</v>
      </c>
      <c r="AN359" s="75">
        <f t="shared" si="195"/>
        <v>1.7764302828710532</v>
      </c>
      <c r="AO359" s="75">
        <f t="shared" si="195"/>
        <v>1.7764699542504343</v>
      </c>
      <c r="AP359" s="75">
        <f t="shared" si="195"/>
        <v>1.7762714900294068</v>
      </c>
      <c r="AQ359" s="75">
        <f t="shared" si="195"/>
        <v>1.7772624649907978</v>
      </c>
      <c r="AR359" s="75">
        <f t="shared" si="195"/>
        <v>1.7722664118200493</v>
      </c>
      <c r="AS359" s="75">
        <f t="shared" si="195"/>
        <v>1.7963452584447435</v>
      </c>
      <c r="AT359" s="75">
        <f t="shared" si="195"/>
        <v>1.53234402153215</v>
      </c>
      <c r="AU359" s="75">
        <f t="shared" si="192"/>
        <v>0.8178287216425717</v>
      </c>
    </row>
    <row r="360" spans="1:47" s="75" customFormat="1" ht="12.95" customHeight="1" x14ac:dyDescent="0.2">
      <c r="A360" s="86" t="s">
        <v>2058</v>
      </c>
      <c r="B360" s="87"/>
      <c r="C360" s="88">
        <v>41829.848250000003</v>
      </c>
      <c r="D360" s="88">
        <v>6.9999999999999999E-4</v>
      </c>
      <c r="E360" s="75">
        <f t="shared" si="175"/>
        <v>-846.00979673634686</v>
      </c>
      <c r="F360" s="75">
        <f t="shared" si="176"/>
        <v>-846</v>
      </c>
      <c r="G360" s="75">
        <f t="shared" si="177"/>
        <v>-4.1295399933005683E-3</v>
      </c>
      <c r="K360" s="75">
        <f>G360</f>
        <v>-4.1295399933005683E-3</v>
      </c>
      <c r="O360" s="75">
        <f t="shared" ca="1" si="178"/>
        <v>-6.8193513196165047E-3</v>
      </c>
      <c r="P360" s="75">
        <f t="shared" si="179"/>
        <v>-9.6102863714423569E-3</v>
      </c>
      <c r="Q360" s="85">
        <f t="shared" si="193"/>
        <v>26811.348250000003</v>
      </c>
      <c r="S360" s="84">
        <v>1</v>
      </c>
      <c r="Z360" s="75">
        <f t="shared" si="180"/>
        <v>-846</v>
      </c>
      <c r="AA360" s="75">
        <f t="shared" si="181"/>
        <v>-2.6787787593119559E-3</v>
      </c>
      <c r="AB360" s="75">
        <f t="shared" si="182"/>
        <v>-1.106104760543097E-2</v>
      </c>
      <c r="AC360" s="75">
        <f t="shared" si="183"/>
        <v>5.4807463781417886E-3</v>
      </c>
      <c r="AE360" s="75">
        <f t="shared" si="184"/>
        <v>2.1047081580441614E-6</v>
      </c>
      <c r="AF360" s="85">
        <f t="shared" si="194"/>
        <v>26811.348250000003</v>
      </c>
      <c r="AG360" s="84"/>
      <c r="AH360" s="75">
        <f t="shared" si="185"/>
        <v>6.931507612130401E-3</v>
      </c>
      <c r="AI360" s="75">
        <f t="shared" si="186"/>
        <v>3.4225074269473965E-2</v>
      </c>
      <c r="AJ360" s="75">
        <f t="shared" si="187"/>
        <v>5.652877735154635E-2</v>
      </c>
      <c r="AK360" s="75">
        <f t="shared" si="188"/>
        <v>0.16183489884734728</v>
      </c>
      <c r="AL360" s="75">
        <f t="shared" si="189"/>
        <v>2.9755651917097325</v>
      </c>
      <c r="AM360" s="75">
        <f t="shared" si="190"/>
        <v>12.018515967260548</v>
      </c>
      <c r="AN360" s="75">
        <f t="shared" si="195"/>
        <v>1.7770373808927973</v>
      </c>
      <c r="AO360" s="75">
        <f t="shared" si="195"/>
        <v>1.7770778788687585</v>
      </c>
      <c r="AP360" s="75">
        <f t="shared" si="195"/>
        <v>1.7768758666242235</v>
      </c>
      <c r="AQ360" s="75">
        <f t="shared" si="195"/>
        <v>1.7778816129797157</v>
      </c>
      <c r="AR360" s="75">
        <f t="shared" si="195"/>
        <v>1.7728254883380914</v>
      </c>
      <c r="AS360" s="75">
        <f t="shared" si="195"/>
        <v>1.7971191890730878</v>
      </c>
      <c r="AT360" s="75">
        <f t="shared" si="195"/>
        <v>1.5335607316781683</v>
      </c>
      <c r="AU360" s="75">
        <f t="shared" si="192"/>
        <v>0.81855757379598948</v>
      </c>
    </row>
    <row r="361" spans="1:47" s="75" customFormat="1" ht="12.95" customHeight="1" x14ac:dyDescent="0.2">
      <c r="A361" s="86" t="s">
        <v>2036</v>
      </c>
      <c r="B361" s="87"/>
      <c r="C361" s="88">
        <v>41829.849600000001</v>
      </c>
      <c r="D361" s="88" t="s">
        <v>2035</v>
      </c>
      <c r="E361" s="75">
        <f t="shared" si="175"/>
        <v>-846.00659405661349</v>
      </c>
      <c r="F361" s="75">
        <f t="shared" si="176"/>
        <v>-846</v>
      </c>
      <c r="G361" s="75">
        <f t="shared" si="177"/>
        <v>-2.7795399946626276E-3</v>
      </c>
      <c r="J361" s="75">
        <f>G361</f>
        <v>-2.7795399946626276E-3</v>
      </c>
      <c r="O361" s="75">
        <f t="shared" ca="1" si="178"/>
        <v>-6.8193513196165047E-3</v>
      </c>
      <c r="P361" s="75">
        <f t="shared" si="179"/>
        <v>-9.6102863714423569E-3</v>
      </c>
      <c r="Q361" s="85">
        <f t="shared" si="193"/>
        <v>26811.349600000001</v>
      </c>
      <c r="S361" s="84">
        <v>1</v>
      </c>
      <c r="Z361" s="75">
        <f t="shared" si="180"/>
        <v>-846</v>
      </c>
      <c r="AA361" s="75">
        <f t="shared" si="181"/>
        <v>-2.6787787593119559E-3</v>
      </c>
      <c r="AB361" s="75">
        <f t="shared" si="182"/>
        <v>-9.7110476067930294E-3</v>
      </c>
      <c r="AC361" s="75">
        <f t="shared" si="183"/>
        <v>6.8307463767797293E-3</v>
      </c>
      <c r="AE361" s="75">
        <f t="shared" si="184"/>
        <v>1.0152826549393447E-8</v>
      </c>
      <c r="AF361" s="85">
        <f t="shared" si="194"/>
        <v>26811.349600000001</v>
      </c>
      <c r="AG361" s="84"/>
      <c r="AH361" s="75">
        <f t="shared" si="185"/>
        <v>6.931507612130401E-3</v>
      </c>
      <c r="AI361" s="75">
        <f t="shared" si="186"/>
        <v>3.4225074269473965E-2</v>
      </c>
      <c r="AJ361" s="75">
        <f t="shared" si="187"/>
        <v>5.652877735154635E-2</v>
      </c>
      <c r="AK361" s="75">
        <f t="shared" si="188"/>
        <v>0.16183489884734728</v>
      </c>
      <c r="AL361" s="75">
        <f t="shared" si="189"/>
        <v>2.9755651917097325</v>
      </c>
      <c r="AM361" s="75">
        <f t="shared" si="190"/>
        <v>12.018515967260548</v>
      </c>
      <c r="AN361" s="75">
        <f t="shared" ref="AN361:AT370" si="196">$AU361+$AB$7*SIN(AO361)</f>
        <v>1.7770373808927973</v>
      </c>
      <c r="AO361" s="75">
        <f t="shared" si="196"/>
        <v>1.7770778788687585</v>
      </c>
      <c r="AP361" s="75">
        <f t="shared" si="196"/>
        <v>1.7768758666242235</v>
      </c>
      <c r="AQ361" s="75">
        <f t="shared" si="196"/>
        <v>1.7778816129797157</v>
      </c>
      <c r="AR361" s="75">
        <f t="shared" si="196"/>
        <v>1.7728254883380914</v>
      </c>
      <c r="AS361" s="75">
        <f t="shared" si="196"/>
        <v>1.7971191890730878</v>
      </c>
      <c r="AT361" s="75">
        <f t="shared" si="196"/>
        <v>1.5335607316781683</v>
      </c>
      <c r="AU361" s="75">
        <f t="shared" si="192"/>
        <v>0.81855757379598948</v>
      </c>
    </row>
    <row r="362" spans="1:47" s="75" customFormat="1" ht="12.95" customHeight="1" x14ac:dyDescent="0.2">
      <c r="A362" s="86" t="s">
        <v>2036</v>
      </c>
      <c r="B362" s="87"/>
      <c r="C362" s="88">
        <v>41829.85</v>
      </c>
      <c r="D362" s="88" t="s">
        <v>2035</v>
      </c>
      <c r="E362" s="75">
        <f t="shared" si="175"/>
        <v>-846.0056451144759</v>
      </c>
      <c r="F362" s="75">
        <f t="shared" si="176"/>
        <v>-846</v>
      </c>
      <c r="G362" s="75">
        <f t="shared" si="177"/>
        <v>-2.3795399974915199E-3</v>
      </c>
      <c r="J362" s="75">
        <f>G362</f>
        <v>-2.3795399974915199E-3</v>
      </c>
      <c r="O362" s="75">
        <f t="shared" ca="1" si="178"/>
        <v>-6.8193513196165047E-3</v>
      </c>
      <c r="P362" s="75">
        <f t="shared" si="179"/>
        <v>-9.6102863714423569E-3</v>
      </c>
      <c r="Q362" s="85">
        <f t="shared" si="193"/>
        <v>26811.35</v>
      </c>
      <c r="S362" s="84">
        <v>1</v>
      </c>
      <c r="Z362" s="75">
        <f t="shared" si="180"/>
        <v>-846</v>
      </c>
      <c r="AA362" s="75">
        <f t="shared" si="181"/>
        <v>-2.6787787593119559E-3</v>
      </c>
      <c r="AB362" s="75">
        <f t="shared" si="182"/>
        <v>-9.3110476096219218E-3</v>
      </c>
      <c r="AC362" s="75">
        <f t="shared" si="183"/>
        <v>7.230746373950837E-3</v>
      </c>
      <c r="AE362" s="75">
        <f t="shared" si="184"/>
        <v>8.9543836575827634E-8</v>
      </c>
      <c r="AF362" s="85">
        <f t="shared" si="194"/>
        <v>26811.35</v>
      </c>
      <c r="AG362" s="84"/>
      <c r="AH362" s="75">
        <f t="shared" si="185"/>
        <v>6.931507612130401E-3</v>
      </c>
      <c r="AI362" s="75">
        <f t="shared" si="186"/>
        <v>3.4225074269473965E-2</v>
      </c>
      <c r="AJ362" s="75">
        <f t="shared" si="187"/>
        <v>5.652877735154635E-2</v>
      </c>
      <c r="AK362" s="75">
        <f t="shared" si="188"/>
        <v>0.16183489884734728</v>
      </c>
      <c r="AL362" s="75">
        <f t="shared" si="189"/>
        <v>2.9755651917097325</v>
      </c>
      <c r="AM362" s="75">
        <f t="shared" si="190"/>
        <v>12.018515967260548</v>
      </c>
      <c r="AN362" s="75">
        <f t="shared" si="196"/>
        <v>1.7770373808927973</v>
      </c>
      <c r="AO362" s="75">
        <f t="shared" si="196"/>
        <v>1.7770778788687585</v>
      </c>
      <c r="AP362" s="75">
        <f t="shared" si="196"/>
        <v>1.7768758666242235</v>
      </c>
      <c r="AQ362" s="75">
        <f t="shared" si="196"/>
        <v>1.7778816129797157</v>
      </c>
      <c r="AR362" s="75">
        <f t="shared" si="196"/>
        <v>1.7728254883380914</v>
      </c>
      <c r="AS362" s="75">
        <f t="shared" si="196"/>
        <v>1.7971191890730878</v>
      </c>
      <c r="AT362" s="75">
        <f t="shared" si="196"/>
        <v>1.5335607316781683</v>
      </c>
      <c r="AU362" s="75">
        <f t="shared" si="192"/>
        <v>0.81855757379598948</v>
      </c>
    </row>
    <row r="363" spans="1:47" s="75" customFormat="1" ht="12.95" customHeight="1" x14ac:dyDescent="0.2">
      <c r="A363" s="86" t="s">
        <v>2036</v>
      </c>
      <c r="B363" s="87"/>
      <c r="C363" s="88">
        <v>41830.692499999997</v>
      </c>
      <c r="D363" s="88" t="s">
        <v>2035</v>
      </c>
      <c r="E363" s="75">
        <f t="shared" si="175"/>
        <v>-844.0069357232419</v>
      </c>
      <c r="F363" s="75">
        <f t="shared" si="176"/>
        <v>-844</v>
      </c>
      <c r="G363" s="75">
        <f t="shared" si="177"/>
        <v>-2.9235600013635121E-3</v>
      </c>
      <c r="J363" s="75">
        <f>G363</f>
        <v>-2.9235600013635121E-3</v>
      </c>
      <c r="O363" s="75">
        <f t="shared" ca="1" si="178"/>
        <v>-6.8179666804166986E-3</v>
      </c>
      <c r="P363" s="75">
        <f t="shared" si="179"/>
        <v>-9.608780344126296E-3</v>
      </c>
      <c r="Q363" s="85">
        <f t="shared" si="193"/>
        <v>26812.192499999997</v>
      </c>
      <c r="S363" s="84">
        <v>1</v>
      </c>
      <c r="Z363" s="75">
        <f t="shared" si="180"/>
        <v>-844</v>
      </c>
      <c r="AA363" s="75">
        <f t="shared" si="181"/>
        <v>-2.6782915722017167E-3</v>
      </c>
      <c r="AB363" s="75">
        <f t="shared" si="182"/>
        <v>-9.8540487732880905E-3</v>
      </c>
      <c r="AC363" s="75">
        <f t="shared" si="183"/>
        <v>6.6852203427627838E-3</v>
      </c>
      <c r="AE363" s="75">
        <f t="shared" si="184"/>
        <v>6.0156602343494637E-8</v>
      </c>
      <c r="AF363" s="85">
        <f t="shared" si="194"/>
        <v>26812.192499999997</v>
      </c>
      <c r="AG363" s="84"/>
      <c r="AH363" s="75">
        <f t="shared" si="185"/>
        <v>6.9304887719245792E-3</v>
      </c>
      <c r="AI363" s="75">
        <f t="shared" si="186"/>
        <v>3.4220336826266906E-2</v>
      </c>
      <c r="AJ363" s="75">
        <f t="shared" si="187"/>
        <v>5.6499548272663944E-2</v>
      </c>
      <c r="AK363" s="75">
        <f t="shared" si="188"/>
        <v>0.16180662487909725</v>
      </c>
      <c r="AL363" s="75">
        <f t="shared" si="189"/>
        <v>2.9755944675773787</v>
      </c>
      <c r="AM363" s="75">
        <f t="shared" si="190"/>
        <v>12.020645352150298</v>
      </c>
      <c r="AN363" s="75">
        <f t="shared" si="196"/>
        <v>1.7772107829726955</v>
      </c>
      <c r="AO363" s="75">
        <f t="shared" si="196"/>
        <v>1.7772515189783835</v>
      </c>
      <c r="AP363" s="75">
        <f t="shared" si="196"/>
        <v>1.7770484874530392</v>
      </c>
      <c r="AQ363" s="75">
        <f t="shared" si="196"/>
        <v>1.7780584663568542</v>
      </c>
      <c r="AR363" s="75">
        <f t="shared" si="196"/>
        <v>1.7729851785749955</v>
      </c>
      <c r="AS363" s="75">
        <f t="shared" si="196"/>
        <v>1.7973400435156575</v>
      </c>
      <c r="AT363" s="75">
        <f t="shared" si="196"/>
        <v>1.5339082933954862</v>
      </c>
      <c r="AU363" s="75">
        <f t="shared" si="192"/>
        <v>0.81876581726839459</v>
      </c>
    </row>
    <row r="364" spans="1:47" s="75" customFormat="1" ht="12.95" customHeight="1" x14ac:dyDescent="0.2">
      <c r="A364" s="86" t="s">
        <v>2058</v>
      </c>
      <c r="B364" s="87"/>
      <c r="C364" s="88">
        <v>41830.718339999999</v>
      </c>
      <c r="D364" s="88">
        <v>1.5E-3</v>
      </c>
      <c r="E364" s="75">
        <f t="shared" si="175"/>
        <v>-843.9456340607212</v>
      </c>
      <c r="F364" s="75">
        <f t="shared" si="176"/>
        <v>-844</v>
      </c>
      <c r="G364" s="75">
        <f t="shared" si="177"/>
        <v>2.2916440000699367E-2</v>
      </c>
      <c r="K364" s="75">
        <f>G364</f>
        <v>2.2916440000699367E-2</v>
      </c>
      <c r="O364" s="75">
        <f t="shared" ca="1" si="178"/>
        <v>-6.8179666804166986E-3</v>
      </c>
      <c r="P364" s="75">
        <f t="shared" si="179"/>
        <v>-9.608780344126296E-3</v>
      </c>
      <c r="Q364" s="85">
        <f t="shared" si="193"/>
        <v>26812.218339999999</v>
      </c>
      <c r="S364" s="84">
        <v>1</v>
      </c>
      <c r="Z364" s="75">
        <f t="shared" si="180"/>
        <v>-844</v>
      </c>
      <c r="AA364" s="75">
        <f t="shared" si="181"/>
        <v>-2.6782915722017167E-3</v>
      </c>
      <c r="AB364" s="75">
        <f t="shared" si="182"/>
        <v>1.5985951228774789E-2</v>
      </c>
      <c r="AC364" s="75">
        <f t="shared" si="183"/>
        <v>3.2525220344825662E-2</v>
      </c>
      <c r="AE364" s="75">
        <f t="shared" si="184"/>
        <v>6.5509028428885959E-4</v>
      </c>
      <c r="AF364" s="85">
        <f t="shared" si="194"/>
        <v>26812.218339999999</v>
      </c>
      <c r="AG364" s="84"/>
      <c r="AH364" s="75">
        <f t="shared" si="185"/>
        <v>6.9304887719245792E-3</v>
      </c>
      <c r="AI364" s="75">
        <f t="shared" si="186"/>
        <v>3.4220336826266906E-2</v>
      </c>
      <c r="AJ364" s="75">
        <f t="shared" si="187"/>
        <v>5.6499548272663944E-2</v>
      </c>
      <c r="AK364" s="75">
        <f t="shared" si="188"/>
        <v>0.16180662487909725</v>
      </c>
      <c r="AL364" s="75">
        <f t="shared" si="189"/>
        <v>2.9755944675773787</v>
      </c>
      <c r="AM364" s="75">
        <f t="shared" si="190"/>
        <v>12.020645352150298</v>
      </c>
      <c r="AN364" s="75">
        <f t="shared" si="196"/>
        <v>1.7772107829726955</v>
      </c>
      <c r="AO364" s="75">
        <f t="shared" si="196"/>
        <v>1.7772515189783835</v>
      </c>
      <c r="AP364" s="75">
        <f t="shared" si="196"/>
        <v>1.7770484874530392</v>
      </c>
      <c r="AQ364" s="75">
        <f t="shared" si="196"/>
        <v>1.7780584663568542</v>
      </c>
      <c r="AR364" s="75">
        <f t="shared" si="196"/>
        <v>1.7729851785749955</v>
      </c>
      <c r="AS364" s="75">
        <f t="shared" si="196"/>
        <v>1.7973400435156575</v>
      </c>
      <c r="AT364" s="75">
        <f t="shared" si="196"/>
        <v>1.5339082933954862</v>
      </c>
      <c r="AU364" s="75">
        <f t="shared" si="192"/>
        <v>0.81876581726839459</v>
      </c>
    </row>
    <row r="365" spans="1:47" s="75" customFormat="1" ht="12.95" customHeight="1" x14ac:dyDescent="0.2">
      <c r="A365" s="86" t="s">
        <v>2036</v>
      </c>
      <c r="B365" s="87"/>
      <c r="C365" s="88">
        <v>41830.905400000003</v>
      </c>
      <c r="D365" s="88" t="s">
        <v>2035</v>
      </c>
      <c r="E365" s="75">
        <f t="shared" si="175"/>
        <v>-843.50186126697361</v>
      </c>
      <c r="F365" s="75">
        <f t="shared" si="176"/>
        <v>-843.5</v>
      </c>
      <c r="G365" s="75">
        <f t="shared" si="177"/>
        <v>-7.8456499613821507E-4</v>
      </c>
      <c r="J365" s="75">
        <f t="shared" ref="J365:J370" si="197">G365</f>
        <v>-7.8456499613821507E-4</v>
      </c>
      <c r="O365" s="75">
        <f t="shared" ca="1" si="178"/>
        <v>-6.8176205206167476E-3</v>
      </c>
      <c r="P365" s="75">
        <f t="shared" si="179"/>
        <v>-9.6084038267795994E-3</v>
      </c>
      <c r="Q365" s="85">
        <f t="shared" si="193"/>
        <v>26812.405400000003</v>
      </c>
      <c r="S365" s="84">
        <v>1</v>
      </c>
      <c r="Z365" s="75">
        <f t="shared" si="180"/>
        <v>-843.5</v>
      </c>
      <c r="AA365" s="75">
        <f t="shared" si="181"/>
        <v>-2.6781697752434989E-3</v>
      </c>
      <c r="AB365" s="75">
        <f t="shared" si="182"/>
        <v>-7.7147990476743155E-3</v>
      </c>
      <c r="AC365" s="75">
        <f t="shared" si="183"/>
        <v>8.8238388306413843E-3</v>
      </c>
      <c r="AE365" s="75">
        <f t="shared" si="184"/>
        <v>3.585739059450371E-6</v>
      </c>
      <c r="AF365" s="85">
        <f t="shared" si="194"/>
        <v>26812.405400000003</v>
      </c>
      <c r="AG365" s="84"/>
      <c r="AH365" s="75">
        <f t="shared" si="185"/>
        <v>6.9302340515361004E-3</v>
      </c>
      <c r="AI365" s="75">
        <f t="shared" si="186"/>
        <v>3.421915280054999E-2</v>
      </c>
      <c r="AJ365" s="75">
        <f t="shared" si="187"/>
        <v>5.6492242264976872E-2</v>
      </c>
      <c r="AK365" s="75">
        <f t="shared" si="188"/>
        <v>0.16179955759348236</v>
      </c>
      <c r="AL365" s="75">
        <f t="shared" si="189"/>
        <v>2.9756017852726586</v>
      </c>
      <c r="AM365" s="75">
        <f t="shared" si="190"/>
        <v>12.02117772294892</v>
      </c>
      <c r="AN365" s="75">
        <f t="shared" si="196"/>
        <v>1.7772541297106879</v>
      </c>
      <c r="AO365" s="75">
        <f t="shared" si="196"/>
        <v>1.7772949253531625</v>
      </c>
      <c r="AP365" s="75">
        <f t="shared" si="196"/>
        <v>1.7770916386217381</v>
      </c>
      <c r="AQ365" s="75">
        <f t="shared" si="196"/>
        <v>1.7781026765023911</v>
      </c>
      <c r="AR365" s="75">
        <f t="shared" si="196"/>
        <v>1.7730250979635911</v>
      </c>
      <c r="AS365" s="75">
        <f t="shared" si="196"/>
        <v>1.7973952384813243</v>
      </c>
      <c r="AT365" s="75">
        <f t="shared" si="196"/>
        <v>1.5339951789793642</v>
      </c>
      <c r="AU365" s="75">
        <f t="shared" si="192"/>
        <v>0.81881787813649587</v>
      </c>
    </row>
    <row r="366" spans="1:47" s="75" customFormat="1" ht="12.95" customHeight="1" x14ac:dyDescent="0.2">
      <c r="A366" s="86" t="s">
        <v>2036</v>
      </c>
      <c r="B366" s="87"/>
      <c r="C366" s="88">
        <v>41830.905879999998</v>
      </c>
      <c r="D366" s="88" t="s">
        <v>2035</v>
      </c>
      <c r="E366" s="75">
        <f t="shared" si="175"/>
        <v>-843.50072253641201</v>
      </c>
      <c r="F366" s="75">
        <f t="shared" si="176"/>
        <v>-843.5</v>
      </c>
      <c r="G366" s="75">
        <f t="shared" si="177"/>
        <v>-3.0456500098807737E-4</v>
      </c>
      <c r="J366" s="75">
        <f t="shared" si="197"/>
        <v>-3.0456500098807737E-4</v>
      </c>
      <c r="O366" s="75">
        <f t="shared" ca="1" si="178"/>
        <v>-6.8176205206167476E-3</v>
      </c>
      <c r="P366" s="75">
        <f t="shared" si="179"/>
        <v>-9.6084038267795994E-3</v>
      </c>
      <c r="Q366" s="85">
        <f t="shared" si="193"/>
        <v>26812.405879999998</v>
      </c>
      <c r="S366" s="84">
        <v>1</v>
      </c>
      <c r="Z366" s="75">
        <f t="shared" si="180"/>
        <v>-843.5</v>
      </c>
      <c r="AA366" s="75">
        <f t="shared" si="181"/>
        <v>-2.6781697752434989E-3</v>
      </c>
      <c r="AB366" s="75">
        <f t="shared" si="182"/>
        <v>-7.2347990525241778E-3</v>
      </c>
      <c r="AC366" s="75">
        <f t="shared" si="183"/>
        <v>9.303838825791522E-3</v>
      </c>
      <c r="AE366" s="75">
        <f t="shared" si="184"/>
        <v>5.6339996243681308E-6</v>
      </c>
      <c r="AF366" s="85">
        <f t="shared" si="194"/>
        <v>26812.405879999998</v>
      </c>
      <c r="AG366" s="84"/>
      <c r="AH366" s="75">
        <f t="shared" si="185"/>
        <v>6.9302340515361004E-3</v>
      </c>
      <c r="AI366" s="75">
        <f t="shared" si="186"/>
        <v>3.421915280054999E-2</v>
      </c>
      <c r="AJ366" s="75">
        <f t="shared" si="187"/>
        <v>5.6492242264976872E-2</v>
      </c>
      <c r="AK366" s="75">
        <f t="shared" si="188"/>
        <v>0.16179955759348236</v>
      </c>
      <c r="AL366" s="75">
        <f t="shared" si="189"/>
        <v>2.9756017852726586</v>
      </c>
      <c r="AM366" s="75">
        <f t="shared" si="190"/>
        <v>12.02117772294892</v>
      </c>
      <c r="AN366" s="75">
        <f t="shared" si="196"/>
        <v>1.7772541297106879</v>
      </c>
      <c r="AO366" s="75">
        <f t="shared" si="196"/>
        <v>1.7772949253531625</v>
      </c>
      <c r="AP366" s="75">
        <f t="shared" si="196"/>
        <v>1.7770916386217381</v>
      </c>
      <c r="AQ366" s="75">
        <f t="shared" si="196"/>
        <v>1.7781026765023911</v>
      </c>
      <c r="AR366" s="75">
        <f t="shared" si="196"/>
        <v>1.7730250979635911</v>
      </c>
      <c r="AS366" s="75">
        <f t="shared" si="196"/>
        <v>1.7973952384813243</v>
      </c>
      <c r="AT366" s="75">
        <f t="shared" si="196"/>
        <v>1.5339951789793642</v>
      </c>
      <c r="AU366" s="75">
        <f t="shared" si="192"/>
        <v>0.81881787813649587</v>
      </c>
    </row>
    <row r="367" spans="1:47" s="75" customFormat="1" ht="12.95" customHeight="1" x14ac:dyDescent="0.2">
      <c r="A367" s="86" t="s">
        <v>2057</v>
      </c>
      <c r="B367" s="87"/>
      <c r="C367" s="88">
        <v>41832.379500000003</v>
      </c>
      <c r="D367" s="88"/>
      <c r="E367" s="75">
        <f t="shared" si="175"/>
        <v>-840.00477223003463</v>
      </c>
      <c r="F367" s="75">
        <f t="shared" si="176"/>
        <v>-840</v>
      </c>
      <c r="G367" s="75">
        <f t="shared" si="177"/>
        <v>-2.0115999941481277E-3</v>
      </c>
      <c r="J367" s="75">
        <f t="shared" si="197"/>
        <v>-2.0115999941481277E-3</v>
      </c>
      <c r="O367" s="75">
        <f t="shared" ca="1" si="178"/>
        <v>-6.8151974020170874E-3</v>
      </c>
      <c r="P367" s="75">
        <f t="shared" si="179"/>
        <v>-9.6057680875546985E-3</v>
      </c>
      <c r="Q367" s="85">
        <f t="shared" si="193"/>
        <v>26813.879500000003</v>
      </c>
      <c r="S367" s="84">
        <v>1</v>
      </c>
      <c r="Z367" s="75">
        <f t="shared" si="180"/>
        <v>-840</v>
      </c>
      <c r="AA367" s="75">
        <f t="shared" si="181"/>
        <v>-2.6773171944132748E-3</v>
      </c>
      <c r="AB367" s="75">
        <f t="shared" si="182"/>
        <v>-8.9400508872895523E-3</v>
      </c>
      <c r="AC367" s="75">
        <f t="shared" si="183"/>
        <v>7.5941680934065708E-3</v>
      </c>
      <c r="AE367" s="75">
        <f t="shared" si="184"/>
        <v>4.4317939072886591E-7</v>
      </c>
      <c r="AF367" s="85">
        <f t="shared" si="194"/>
        <v>26813.879500000003</v>
      </c>
      <c r="AG367" s="84"/>
      <c r="AH367" s="75">
        <f t="shared" si="185"/>
        <v>6.9284508931414237E-3</v>
      </c>
      <c r="AI367" s="75">
        <f t="shared" si="186"/>
        <v>3.4210868370942227E-2</v>
      </c>
      <c r="AJ367" s="75">
        <f t="shared" si="187"/>
        <v>5.6441114337806485E-2</v>
      </c>
      <c r="AK367" s="75">
        <f t="shared" si="188"/>
        <v>0.1617501000986549</v>
      </c>
      <c r="AL367" s="75">
        <f t="shared" si="189"/>
        <v>2.9756529949056088</v>
      </c>
      <c r="AM367" s="75">
        <f t="shared" si="190"/>
        <v>12.024904593994403</v>
      </c>
      <c r="AN367" s="75">
        <f t="shared" si="196"/>
        <v>1.7775575145366904</v>
      </c>
      <c r="AO367" s="75">
        <f t="shared" si="196"/>
        <v>1.7775987290871136</v>
      </c>
      <c r="AP367" s="75">
        <f t="shared" si="196"/>
        <v>1.7773936515929156</v>
      </c>
      <c r="AQ367" s="75">
        <f t="shared" si="196"/>
        <v>1.7784121116883589</v>
      </c>
      <c r="AR367" s="75">
        <f t="shared" si="196"/>
        <v>1.7733044982972705</v>
      </c>
      <c r="AS367" s="75">
        <f t="shared" si="196"/>
        <v>1.7977813944696128</v>
      </c>
      <c r="AT367" s="75">
        <f t="shared" si="196"/>
        <v>1.5346033237868837</v>
      </c>
      <c r="AU367" s="75">
        <f t="shared" si="192"/>
        <v>0.81918230421320481</v>
      </c>
    </row>
    <row r="368" spans="1:47" s="75" customFormat="1" ht="12.95" customHeight="1" x14ac:dyDescent="0.2">
      <c r="A368" s="86" t="s">
        <v>2036</v>
      </c>
      <c r="B368" s="87"/>
      <c r="C368" s="88">
        <v>41832.3799</v>
      </c>
      <c r="D368" s="88" t="s">
        <v>2035</v>
      </c>
      <c r="E368" s="75">
        <f t="shared" si="175"/>
        <v>-840.00382328789715</v>
      </c>
      <c r="F368" s="75">
        <f t="shared" si="176"/>
        <v>-840</v>
      </c>
      <c r="G368" s="75">
        <f t="shared" si="177"/>
        <v>-1.6115999969770201E-3</v>
      </c>
      <c r="J368" s="75">
        <f t="shared" si="197"/>
        <v>-1.6115999969770201E-3</v>
      </c>
      <c r="O368" s="75">
        <f t="shared" ca="1" si="178"/>
        <v>-6.8151974020170874E-3</v>
      </c>
      <c r="P368" s="75">
        <f t="shared" si="179"/>
        <v>-9.6057680875546985E-3</v>
      </c>
      <c r="Q368" s="85">
        <f t="shared" si="193"/>
        <v>26813.8799</v>
      </c>
      <c r="S368" s="84">
        <v>1</v>
      </c>
      <c r="Z368" s="75">
        <f t="shared" si="180"/>
        <v>-840</v>
      </c>
      <c r="AA368" s="75">
        <f t="shared" si="181"/>
        <v>-2.6773171944132748E-3</v>
      </c>
      <c r="AB368" s="75">
        <f t="shared" si="182"/>
        <v>-8.5400508901184446E-3</v>
      </c>
      <c r="AC368" s="75">
        <f t="shared" si="183"/>
        <v>7.9941680905776785E-3</v>
      </c>
      <c r="AE368" s="75">
        <f t="shared" si="184"/>
        <v>1.1357531449113851E-6</v>
      </c>
      <c r="AF368" s="85">
        <f t="shared" si="194"/>
        <v>26813.8799</v>
      </c>
      <c r="AG368" s="84"/>
      <c r="AH368" s="75">
        <f t="shared" si="185"/>
        <v>6.9284508931414237E-3</v>
      </c>
      <c r="AI368" s="75">
        <f t="shared" si="186"/>
        <v>3.4210868370942227E-2</v>
      </c>
      <c r="AJ368" s="75">
        <f t="shared" si="187"/>
        <v>5.6441114337806485E-2</v>
      </c>
      <c r="AK368" s="75">
        <f t="shared" si="188"/>
        <v>0.1617501000986549</v>
      </c>
      <c r="AL368" s="75">
        <f t="shared" si="189"/>
        <v>2.9756529949056088</v>
      </c>
      <c r="AM368" s="75">
        <f t="shared" si="190"/>
        <v>12.024904593994403</v>
      </c>
      <c r="AN368" s="75">
        <f t="shared" si="196"/>
        <v>1.7775575145366904</v>
      </c>
      <c r="AO368" s="75">
        <f t="shared" si="196"/>
        <v>1.7775987290871136</v>
      </c>
      <c r="AP368" s="75">
        <f t="shared" si="196"/>
        <v>1.7773936515929156</v>
      </c>
      <c r="AQ368" s="75">
        <f t="shared" si="196"/>
        <v>1.7784121116883589</v>
      </c>
      <c r="AR368" s="75">
        <f t="shared" si="196"/>
        <v>1.7733044982972705</v>
      </c>
      <c r="AS368" s="75">
        <f t="shared" si="196"/>
        <v>1.7977813944696128</v>
      </c>
      <c r="AT368" s="75">
        <f t="shared" si="196"/>
        <v>1.5346033237868837</v>
      </c>
      <c r="AU368" s="75">
        <f t="shared" si="192"/>
        <v>0.81918230421320481</v>
      </c>
    </row>
    <row r="369" spans="1:47" s="75" customFormat="1" ht="12.95" customHeight="1" x14ac:dyDescent="0.2">
      <c r="A369" s="86" t="s">
        <v>2057</v>
      </c>
      <c r="B369" s="87"/>
      <c r="C369" s="88">
        <v>41832.3802</v>
      </c>
      <c r="D369" s="88"/>
      <c r="E369" s="75">
        <f t="shared" si="175"/>
        <v>-840.00311158128977</v>
      </c>
      <c r="F369" s="75">
        <f t="shared" si="176"/>
        <v>-840</v>
      </c>
      <c r="G369" s="75">
        <f t="shared" si="177"/>
        <v>-1.3115999972796999E-3</v>
      </c>
      <c r="J369" s="75">
        <f t="shared" si="197"/>
        <v>-1.3115999972796999E-3</v>
      </c>
      <c r="O369" s="75">
        <f t="shared" ca="1" si="178"/>
        <v>-6.8151974020170874E-3</v>
      </c>
      <c r="P369" s="75">
        <f t="shared" si="179"/>
        <v>-9.6057680875546985E-3</v>
      </c>
      <c r="Q369" s="85">
        <f t="shared" si="193"/>
        <v>26813.8802</v>
      </c>
      <c r="S369" s="84">
        <v>1</v>
      </c>
      <c r="Z369" s="75">
        <f t="shared" si="180"/>
        <v>-840</v>
      </c>
      <c r="AA369" s="75">
        <f t="shared" si="181"/>
        <v>-2.6773171944132748E-3</v>
      </c>
      <c r="AB369" s="75">
        <f t="shared" si="182"/>
        <v>-8.2400508904211245E-3</v>
      </c>
      <c r="AC369" s="75">
        <f t="shared" si="183"/>
        <v>8.2941680902749986E-3</v>
      </c>
      <c r="AE369" s="75">
        <f t="shared" si="184"/>
        <v>1.8651834625463878E-6</v>
      </c>
      <c r="AF369" s="85">
        <f t="shared" si="194"/>
        <v>26813.8802</v>
      </c>
      <c r="AG369" s="84"/>
      <c r="AH369" s="75">
        <f t="shared" si="185"/>
        <v>6.9284508931414237E-3</v>
      </c>
      <c r="AI369" s="75">
        <f t="shared" si="186"/>
        <v>3.4210868370942227E-2</v>
      </c>
      <c r="AJ369" s="75">
        <f t="shared" si="187"/>
        <v>5.6441114337806485E-2</v>
      </c>
      <c r="AK369" s="75">
        <f t="shared" si="188"/>
        <v>0.1617501000986549</v>
      </c>
      <c r="AL369" s="75">
        <f t="shared" si="189"/>
        <v>2.9756529949056088</v>
      </c>
      <c r="AM369" s="75">
        <f t="shared" si="190"/>
        <v>12.024904593994403</v>
      </c>
      <c r="AN369" s="75">
        <f t="shared" si="196"/>
        <v>1.7775575145366904</v>
      </c>
      <c r="AO369" s="75">
        <f t="shared" si="196"/>
        <v>1.7775987290871136</v>
      </c>
      <c r="AP369" s="75">
        <f t="shared" si="196"/>
        <v>1.7773936515929156</v>
      </c>
      <c r="AQ369" s="75">
        <f t="shared" si="196"/>
        <v>1.7784121116883589</v>
      </c>
      <c r="AR369" s="75">
        <f t="shared" si="196"/>
        <v>1.7733044982972705</v>
      </c>
      <c r="AS369" s="75">
        <f t="shared" si="196"/>
        <v>1.7977813944696128</v>
      </c>
      <c r="AT369" s="75">
        <f t="shared" si="196"/>
        <v>1.5346033237868837</v>
      </c>
      <c r="AU369" s="75">
        <f t="shared" si="192"/>
        <v>0.81918230421320481</v>
      </c>
    </row>
    <row r="370" spans="1:47" s="75" customFormat="1" ht="12.95" customHeight="1" x14ac:dyDescent="0.2">
      <c r="A370" s="86" t="s">
        <v>2057</v>
      </c>
      <c r="B370" s="87"/>
      <c r="C370" s="88">
        <v>41853.455999999998</v>
      </c>
      <c r="D370" s="88"/>
      <c r="E370" s="75">
        <f t="shared" si="175"/>
        <v>-790.00382447407867</v>
      </c>
      <c r="F370" s="75">
        <f t="shared" si="176"/>
        <v>-790</v>
      </c>
      <c r="G370" s="75">
        <f t="shared" si="177"/>
        <v>-1.6121000007842667E-3</v>
      </c>
      <c r="J370" s="75">
        <f t="shared" si="197"/>
        <v>-1.6121000007842667E-3</v>
      </c>
      <c r="O370" s="75">
        <f t="shared" ca="1" si="178"/>
        <v>-6.780581422021939E-3</v>
      </c>
      <c r="P370" s="75">
        <f t="shared" si="179"/>
        <v>-9.568092162218848E-3</v>
      </c>
      <c r="Q370" s="85">
        <f t="shared" si="193"/>
        <v>26834.955999999998</v>
      </c>
      <c r="S370" s="84">
        <v>1</v>
      </c>
      <c r="Z370" s="75">
        <f t="shared" si="180"/>
        <v>-790</v>
      </c>
      <c r="AA370" s="75">
        <f t="shared" si="181"/>
        <v>-2.6651368933833337E-3</v>
      </c>
      <c r="AB370" s="75">
        <f t="shared" si="182"/>
        <v>-8.5150552696197819E-3</v>
      </c>
      <c r="AC370" s="75">
        <f t="shared" si="183"/>
        <v>7.9559921614345813E-3</v>
      </c>
      <c r="AE370" s="75">
        <f t="shared" si="184"/>
        <v>1.1088866971746989E-6</v>
      </c>
      <c r="AF370" s="85">
        <f t="shared" si="194"/>
        <v>26834.955999999998</v>
      </c>
      <c r="AG370" s="84"/>
      <c r="AH370" s="75">
        <f t="shared" si="185"/>
        <v>6.9029552688355143E-3</v>
      </c>
      <c r="AI370" s="75">
        <f t="shared" si="186"/>
        <v>3.4093231636289967E-2</v>
      </c>
      <c r="AJ370" s="75">
        <f t="shared" si="187"/>
        <v>5.5713400653576946E-2</v>
      </c>
      <c r="AK370" s="75">
        <f t="shared" si="188"/>
        <v>0.16104613153971881</v>
      </c>
      <c r="AL370" s="75">
        <f t="shared" si="189"/>
        <v>2.9763818555174413</v>
      </c>
      <c r="AM370" s="75">
        <f t="shared" si="190"/>
        <v>12.078198587528902</v>
      </c>
      <c r="AN370" s="75">
        <f t="shared" si="196"/>
        <v>1.7818835247764118</v>
      </c>
      <c r="AO370" s="75">
        <f t="shared" si="196"/>
        <v>1.7819310036340881</v>
      </c>
      <c r="AP370" s="75">
        <f t="shared" si="196"/>
        <v>1.7816995215257787</v>
      </c>
      <c r="AQ370" s="75">
        <f t="shared" si="196"/>
        <v>1.7828257553821198</v>
      </c>
      <c r="AR370" s="75">
        <f t="shared" si="196"/>
        <v>1.777289382908958</v>
      </c>
      <c r="AS370" s="75">
        <f t="shared" si="196"/>
        <v>1.8032581087959341</v>
      </c>
      <c r="AT370" s="75">
        <f t="shared" si="196"/>
        <v>1.5432807173159</v>
      </c>
      <c r="AU370" s="75">
        <f t="shared" si="192"/>
        <v>0.82438839102333172</v>
      </c>
    </row>
    <row r="371" spans="1:47" s="75" customFormat="1" ht="12.95" customHeight="1" x14ac:dyDescent="0.2">
      <c r="A371" s="81" t="s">
        <v>825</v>
      </c>
      <c r="B371" s="82" t="s">
        <v>2031</v>
      </c>
      <c r="C371" s="83">
        <v>41918.377</v>
      </c>
      <c r="D371" s="83" t="s">
        <v>2110</v>
      </c>
      <c r="E371" s="75">
        <f t="shared" si="175"/>
        <v>-635.98814211385718</v>
      </c>
      <c r="F371" s="75">
        <f t="shared" si="176"/>
        <v>-636</v>
      </c>
      <c r="G371" s="75">
        <f t="shared" si="177"/>
        <v>4.9983600038103759E-3</v>
      </c>
      <c r="I371" s="75">
        <f>G371</f>
        <v>4.9983600038103759E-3</v>
      </c>
      <c r="O371" s="75">
        <f t="shared" ca="1" si="178"/>
        <v>-6.6739642036368826E-3</v>
      </c>
      <c r="P371" s="75">
        <f t="shared" si="179"/>
        <v>-9.4517859734122439E-3</v>
      </c>
      <c r="Q371" s="85">
        <f t="shared" si="193"/>
        <v>26899.877</v>
      </c>
      <c r="S371" s="84">
        <v>0.1</v>
      </c>
      <c r="Z371" s="75">
        <f t="shared" si="180"/>
        <v>-636</v>
      </c>
      <c r="AA371" s="75">
        <f t="shared" si="181"/>
        <v>-2.6276073212499942E-3</v>
      </c>
      <c r="AB371" s="75">
        <f t="shared" si="182"/>
        <v>-1.8258186483518738E-3</v>
      </c>
      <c r="AC371" s="75">
        <f t="shared" si="183"/>
        <v>1.445014597722262E-2</v>
      </c>
      <c r="AE371" s="75">
        <f t="shared" si="184"/>
        <v>5.8155377642888423E-6</v>
      </c>
      <c r="AF371" s="85">
        <f t="shared" si="194"/>
        <v>26899.877</v>
      </c>
      <c r="AG371" s="84"/>
      <c r="AH371" s="75">
        <f t="shared" si="185"/>
        <v>6.8241786521622497E-3</v>
      </c>
      <c r="AI371" s="75">
        <f t="shared" si="186"/>
        <v>3.3739084372054862E-2</v>
      </c>
      <c r="AJ371" s="75">
        <f t="shared" si="187"/>
        <v>5.3502963852738186E-2</v>
      </c>
      <c r="AK371" s="75">
        <f t="shared" si="188"/>
        <v>0.15890747177077383</v>
      </c>
      <c r="AL371" s="75">
        <f t="shared" si="189"/>
        <v>2.9785955959844439</v>
      </c>
      <c r="AM371" s="75">
        <f t="shared" si="190"/>
        <v>12.242981932030679</v>
      </c>
      <c r="AN371" s="75">
        <f t="shared" ref="AN371:AT380" si="198">$AU371+$AB$7*SIN(AO371)</f>
        <v>1.7951143800429641</v>
      </c>
      <c r="AO371" s="75">
        <f t="shared" si="198"/>
        <v>1.7951845463458158</v>
      </c>
      <c r="AP371" s="75">
        <f t="shared" si="198"/>
        <v>1.794862293666672</v>
      </c>
      <c r="AQ371" s="75">
        <f t="shared" si="198"/>
        <v>1.7963385683962219</v>
      </c>
      <c r="AR371" s="75">
        <f t="shared" si="198"/>
        <v>1.7894952463619258</v>
      </c>
      <c r="AS371" s="75">
        <f t="shared" si="198"/>
        <v>1.8196631212251648</v>
      </c>
      <c r="AT371" s="75">
        <f t="shared" si="198"/>
        <v>1.5698842584487815</v>
      </c>
      <c r="AU371" s="75">
        <f t="shared" si="192"/>
        <v>0.8404231383985229</v>
      </c>
    </row>
    <row r="372" spans="1:47" s="75" customFormat="1" ht="12.95" customHeight="1" x14ac:dyDescent="0.2">
      <c r="A372" s="86" t="s">
        <v>2059</v>
      </c>
      <c r="B372" s="87" t="s">
        <v>2060</v>
      </c>
      <c r="C372" s="88">
        <v>42186.459199999998</v>
      </c>
      <c r="D372" s="88"/>
      <c r="E372" s="75">
        <f t="shared" si="175"/>
        <v>-1.8978842922536192E-3</v>
      </c>
      <c r="F372" s="75">
        <f t="shared" si="176"/>
        <v>0</v>
      </c>
      <c r="G372" s="75">
        <f t="shared" si="177"/>
        <v>-8.0000000161817297E-4</v>
      </c>
      <c r="J372" s="75">
        <f>G372</f>
        <v>-8.0000000161817297E-4</v>
      </c>
      <c r="O372" s="75">
        <f t="shared" ca="1" si="178"/>
        <v>-6.2336489380985984E-3</v>
      </c>
      <c r="P372" s="75">
        <f t="shared" si="179"/>
        <v>-8.9672289154411992E-3</v>
      </c>
      <c r="Q372" s="85">
        <f t="shared" si="193"/>
        <v>27167.959199999998</v>
      </c>
      <c r="S372" s="84">
        <v>1</v>
      </c>
      <c r="Z372" s="75">
        <f t="shared" si="180"/>
        <v>0</v>
      </c>
      <c r="AA372" s="75">
        <f t="shared" si="181"/>
        <v>-2.4719418679906777E-3</v>
      </c>
      <c r="AB372" s="75">
        <f t="shared" si="182"/>
        <v>-7.2952870490686945E-3</v>
      </c>
      <c r="AC372" s="75">
        <f t="shared" si="183"/>
        <v>8.1672289138230263E-3</v>
      </c>
      <c r="AE372" s="75">
        <f t="shared" si="184"/>
        <v>2.7953896045291744E-6</v>
      </c>
      <c r="AF372" s="85">
        <f t="shared" si="194"/>
        <v>27167.959199999998</v>
      </c>
      <c r="AG372" s="84"/>
      <c r="AH372" s="75">
        <f t="shared" si="185"/>
        <v>6.4952870474505216E-3</v>
      </c>
      <c r="AI372" s="75">
        <f t="shared" si="186"/>
        <v>3.2395939024720044E-2</v>
      </c>
      <c r="AJ372" s="75">
        <f t="shared" si="187"/>
        <v>4.4831858248109563E-2</v>
      </c>
      <c r="AK372" s="75">
        <f t="shared" si="188"/>
        <v>0.15051286602440644</v>
      </c>
      <c r="AL372" s="75">
        <f t="shared" si="189"/>
        <v>2.9872772290066214</v>
      </c>
      <c r="AM372" s="75">
        <f t="shared" si="190"/>
        <v>12.934737757142319</v>
      </c>
      <c r="AN372" s="75">
        <f t="shared" si="198"/>
        <v>1.8483495049807002</v>
      </c>
      <c r="AO372" s="75">
        <f t="shared" si="198"/>
        <v>1.8485681850775282</v>
      </c>
      <c r="AP372" s="75">
        <f t="shared" si="198"/>
        <v>1.8477526314553154</v>
      </c>
      <c r="AQ372" s="75">
        <f t="shared" si="198"/>
        <v>1.8507824083927735</v>
      </c>
      <c r="AR372" s="75">
        <f t="shared" si="198"/>
        <v>1.8393589584495209</v>
      </c>
      <c r="AS372" s="75">
        <f t="shared" si="198"/>
        <v>1.8802907844961179</v>
      </c>
      <c r="AT372" s="75">
        <f t="shared" si="198"/>
        <v>1.6777375308527285</v>
      </c>
      <c r="AU372" s="75">
        <f t="shared" si="192"/>
        <v>0.90664456262333826</v>
      </c>
    </row>
    <row r="373" spans="1:47" s="75" customFormat="1" ht="12.95" customHeight="1" x14ac:dyDescent="0.2">
      <c r="A373" s="86" t="s">
        <v>2061</v>
      </c>
      <c r="B373" s="87"/>
      <c r="C373" s="88">
        <v>42186.46</v>
      </c>
      <c r="D373" s="88" t="s">
        <v>2006</v>
      </c>
      <c r="E373" s="75">
        <f t="shared" si="175"/>
        <v>0</v>
      </c>
      <c r="F373" s="75">
        <f t="shared" si="176"/>
        <v>0</v>
      </c>
      <c r="G373" s="75">
        <f t="shared" si="177"/>
        <v>0</v>
      </c>
      <c r="H373" s="75">
        <f>G373</f>
        <v>0</v>
      </c>
      <c r="O373" s="75">
        <f t="shared" ca="1" si="178"/>
        <v>-6.2336489380985984E-3</v>
      </c>
      <c r="P373" s="75">
        <f t="shared" si="179"/>
        <v>-8.9672289154411992E-3</v>
      </c>
      <c r="Q373" s="85">
        <f t="shared" si="193"/>
        <v>27167.96</v>
      </c>
      <c r="S373" s="84">
        <v>0.1</v>
      </c>
      <c r="Z373" s="75">
        <f t="shared" si="180"/>
        <v>0</v>
      </c>
      <c r="AA373" s="75">
        <f t="shared" si="181"/>
        <v>-2.4719418679906777E-3</v>
      </c>
      <c r="AB373" s="75">
        <f t="shared" si="182"/>
        <v>-6.4952870474505216E-3</v>
      </c>
      <c r="AC373" s="75">
        <f t="shared" si="183"/>
        <v>8.9672289154411992E-3</v>
      </c>
      <c r="AE373" s="75">
        <f t="shared" si="184"/>
        <v>6.1104965987252408E-7</v>
      </c>
      <c r="AF373" s="85">
        <f t="shared" si="194"/>
        <v>27167.96</v>
      </c>
      <c r="AG373" s="84"/>
      <c r="AH373" s="75">
        <f t="shared" si="185"/>
        <v>6.4952870474505216E-3</v>
      </c>
      <c r="AI373" s="75">
        <f t="shared" si="186"/>
        <v>3.2395939024720044E-2</v>
      </c>
      <c r="AJ373" s="75">
        <f t="shared" si="187"/>
        <v>4.4831858248109563E-2</v>
      </c>
      <c r="AK373" s="75">
        <f t="shared" si="188"/>
        <v>0.15051286602440644</v>
      </c>
      <c r="AL373" s="75">
        <f t="shared" si="189"/>
        <v>2.9872772290066214</v>
      </c>
      <c r="AM373" s="75">
        <f t="shared" si="190"/>
        <v>12.934737757142319</v>
      </c>
      <c r="AN373" s="75">
        <f t="shared" si="198"/>
        <v>1.8483495049807002</v>
      </c>
      <c r="AO373" s="75">
        <f t="shared" si="198"/>
        <v>1.8485681850775282</v>
      </c>
      <c r="AP373" s="75">
        <f t="shared" si="198"/>
        <v>1.8477526314553154</v>
      </c>
      <c r="AQ373" s="75">
        <f t="shared" si="198"/>
        <v>1.8507824083927735</v>
      </c>
      <c r="AR373" s="75">
        <f t="shared" si="198"/>
        <v>1.8393589584495209</v>
      </c>
      <c r="AS373" s="75">
        <f t="shared" si="198"/>
        <v>1.8802907844961179</v>
      </c>
      <c r="AT373" s="75">
        <f t="shared" si="198"/>
        <v>1.6777375308527285</v>
      </c>
      <c r="AU373" s="75">
        <f t="shared" si="192"/>
        <v>0.90664456262333826</v>
      </c>
    </row>
    <row r="374" spans="1:47" s="75" customFormat="1" ht="12.95" customHeight="1" x14ac:dyDescent="0.2">
      <c r="A374" s="81" t="s">
        <v>924</v>
      </c>
      <c r="B374" s="82" t="s">
        <v>2033</v>
      </c>
      <c r="C374" s="83">
        <v>42214.504000000001</v>
      </c>
      <c r="D374" s="83" t="s">
        <v>2110</v>
      </c>
      <c r="E374" s="75">
        <f t="shared" si="175"/>
        <v>66.530333730382637</v>
      </c>
      <c r="F374" s="75">
        <f t="shared" si="176"/>
        <v>66.5</v>
      </c>
      <c r="G374" s="75">
        <f t="shared" si="177"/>
        <v>1.2786334998963866E-2</v>
      </c>
      <c r="I374" s="75">
        <f>G374</f>
        <v>1.2786334998963866E-2</v>
      </c>
      <c r="O374" s="75">
        <f t="shared" ca="1" si="178"/>
        <v>-6.1876096847050515E-3</v>
      </c>
      <c r="P374" s="75">
        <f t="shared" si="179"/>
        <v>-8.9161706740701532E-3</v>
      </c>
      <c r="Q374" s="85">
        <f t="shared" si="193"/>
        <v>27196.004000000001</v>
      </c>
      <c r="S374" s="84">
        <v>0.1</v>
      </c>
      <c r="Z374" s="75">
        <f t="shared" si="180"/>
        <v>66.5</v>
      </c>
      <c r="AA374" s="75">
        <f t="shared" si="181"/>
        <v>-2.4555649258419798E-3</v>
      </c>
      <c r="AB374" s="75">
        <f t="shared" si="182"/>
        <v>6.325729250735693E-3</v>
      </c>
      <c r="AC374" s="75">
        <f t="shared" si="183"/>
        <v>2.1702505673034021E-2</v>
      </c>
      <c r="AE374" s="75">
        <f t="shared" si="184"/>
        <v>2.323155133177965E-5</v>
      </c>
      <c r="AF374" s="85">
        <f t="shared" si="194"/>
        <v>27196.004000000001</v>
      </c>
      <c r="AG374" s="84"/>
      <c r="AH374" s="75">
        <f t="shared" si="185"/>
        <v>6.4606057482281733E-3</v>
      </c>
      <c r="AI374" s="75">
        <f t="shared" si="186"/>
        <v>3.2265633278039996E-2</v>
      </c>
      <c r="AJ374" s="75">
        <f t="shared" si="187"/>
        <v>4.3964546641970359E-2</v>
      </c>
      <c r="AK374" s="75">
        <f t="shared" si="188"/>
        <v>0.14967276679470171</v>
      </c>
      <c r="AL374" s="75">
        <f t="shared" si="189"/>
        <v>2.9881453967285201</v>
      </c>
      <c r="AM374" s="75">
        <f t="shared" si="190"/>
        <v>13.00820983364887</v>
      </c>
      <c r="AN374" s="75">
        <f t="shared" si="198"/>
        <v>1.853792621617556</v>
      </c>
      <c r="AO374" s="75">
        <f t="shared" si="198"/>
        <v>1.8540311977720698</v>
      </c>
      <c r="AP374" s="75">
        <f t="shared" si="198"/>
        <v>1.8531580953537024</v>
      </c>
      <c r="AQ374" s="75">
        <f t="shared" si="198"/>
        <v>1.8563406905751241</v>
      </c>
      <c r="AR374" s="75">
        <f t="shared" si="198"/>
        <v>1.8445661359327854</v>
      </c>
      <c r="AS374" s="75">
        <f t="shared" si="198"/>
        <v>1.8859964703702199</v>
      </c>
      <c r="AT374" s="75">
        <f t="shared" si="198"/>
        <v>1.6888224606861719</v>
      </c>
      <c r="AU374" s="75">
        <f t="shared" si="192"/>
        <v>0.91356865808080723</v>
      </c>
    </row>
    <row r="375" spans="1:47" s="75" customFormat="1" ht="12.95" customHeight="1" x14ac:dyDescent="0.2">
      <c r="A375" s="86" t="s">
        <v>2039</v>
      </c>
      <c r="B375" s="87" t="s">
        <v>2031</v>
      </c>
      <c r="C375" s="88">
        <v>42220.195</v>
      </c>
      <c r="D375" s="88" t="s">
        <v>2034</v>
      </c>
      <c r="E375" s="75">
        <f t="shared" si="175"/>
        <v>80.031408087090355</v>
      </c>
      <c r="F375" s="75">
        <f t="shared" si="176"/>
        <v>80</v>
      </c>
      <c r="G375" s="75">
        <f t="shared" si="177"/>
        <v>1.323920000140788E-2</v>
      </c>
      <c r="H375" s="75">
        <f>G375</f>
        <v>1.323920000140788E-2</v>
      </c>
      <c r="O375" s="75">
        <f t="shared" ca="1" si="178"/>
        <v>-6.1782633701063612E-3</v>
      </c>
      <c r="P375" s="75">
        <f t="shared" si="179"/>
        <v>-8.9057963798989254E-3</v>
      </c>
      <c r="Q375" s="85">
        <f t="shared" si="193"/>
        <v>27201.695</v>
      </c>
      <c r="S375" s="84">
        <v>0.10009999999999999</v>
      </c>
      <c r="Z375" s="75">
        <f t="shared" si="180"/>
        <v>80</v>
      </c>
      <c r="AA375" s="75">
        <f t="shared" si="181"/>
        <v>-2.4522373053632593E-3</v>
      </c>
      <c r="AB375" s="75">
        <f t="shared" si="182"/>
        <v>6.7856409268722143E-3</v>
      </c>
      <c r="AC375" s="75">
        <f t="shared" si="183"/>
        <v>2.2144996381306806E-2</v>
      </c>
      <c r="AE375" s="75">
        <f t="shared" si="184"/>
        <v>2.4646742595708142E-5</v>
      </c>
      <c r="AF375" s="85">
        <f t="shared" si="194"/>
        <v>27201.695</v>
      </c>
      <c r="AG375" s="84"/>
      <c r="AH375" s="75">
        <f t="shared" si="185"/>
        <v>6.453559074535666E-3</v>
      </c>
      <c r="AI375" s="75">
        <f t="shared" si="186"/>
        <v>3.223939733141723E-2</v>
      </c>
      <c r="AJ375" s="75">
        <f t="shared" si="187"/>
        <v>4.3789327392055669E-2</v>
      </c>
      <c r="AK375" s="75">
        <f t="shared" si="188"/>
        <v>0.14950303534469034</v>
      </c>
      <c r="AL375" s="75">
        <f t="shared" si="189"/>
        <v>2.9883207848873741</v>
      </c>
      <c r="AM375" s="75">
        <f t="shared" si="190"/>
        <v>13.023153598894785</v>
      </c>
      <c r="AN375" s="75">
        <f t="shared" si="198"/>
        <v>1.8548949109457333</v>
      </c>
      <c r="AO375" s="75">
        <f t="shared" si="198"/>
        <v>1.8551375961973693</v>
      </c>
      <c r="AP375" s="75">
        <f t="shared" si="198"/>
        <v>1.8542528064474864</v>
      </c>
      <c r="AQ375" s="75">
        <f t="shared" si="198"/>
        <v>1.8574657864383348</v>
      </c>
      <c r="AR375" s="75">
        <f t="shared" si="198"/>
        <v>1.8456238135499321</v>
      </c>
      <c r="AS375" s="75">
        <f t="shared" si="198"/>
        <v>1.8871407044090884</v>
      </c>
      <c r="AT375" s="75">
        <f t="shared" si="198"/>
        <v>1.6910682526603686</v>
      </c>
      <c r="AU375" s="75">
        <f t="shared" si="192"/>
        <v>0.91497430151954151</v>
      </c>
    </row>
    <row r="376" spans="1:47" s="75" customFormat="1" ht="12.95" customHeight="1" x14ac:dyDescent="0.2">
      <c r="A376" s="86" t="s">
        <v>2039</v>
      </c>
      <c r="B376" s="87" t="s">
        <v>2033</v>
      </c>
      <c r="C376" s="88">
        <v>42220.387999999999</v>
      </c>
      <c r="D376" s="88" t="s">
        <v>2034</v>
      </c>
      <c r="E376" s="75">
        <f t="shared" si="175"/>
        <v>80.489272671668758</v>
      </c>
      <c r="F376" s="75">
        <f t="shared" si="176"/>
        <v>80.5</v>
      </c>
      <c r="G376" s="75">
        <f t="shared" si="177"/>
        <v>-4.5218049999675713E-3</v>
      </c>
      <c r="H376" s="75">
        <f>G376</f>
        <v>-4.5218049999675713E-3</v>
      </c>
      <c r="O376" s="75">
        <f t="shared" ca="1" si="178"/>
        <v>-6.1779172103064101E-3</v>
      </c>
      <c r="P376" s="75">
        <f t="shared" si="179"/>
        <v>-8.905412087882458E-3</v>
      </c>
      <c r="Q376" s="85">
        <f t="shared" si="193"/>
        <v>27201.887999999999</v>
      </c>
      <c r="S376" s="84">
        <v>0.10009999999999999</v>
      </c>
      <c r="Z376" s="75">
        <f t="shared" si="180"/>
        <v>80.5</v>
      </c>
      <c r="AA376" s="75">
        <f t="shared" si="181"/>
        <v>-2.4521140404346027E-3</v>
      </c>
      <c r="AB376" s="75">
        <f t="shared" si="182"/>
        <v>-1.0975103047415426E-2</v>
      </c>
      <c r="AC376" s="75">
        <f t="shared" si="183"/>
        <v>4.3836070879148866E-3</v>
      </c>
      <c r="AE376" s="75">
        <f t="shared" si="184"/>
        <v>4.2879042886404723E-7</v>
      </c>
      <c r="AF376" s="85">
        <f t="shared" si="194"/>
        <v>27201.887999999999</v>
      </c>
      <c r="AG376" s="84"/>
      <c r="AH376" s="75">
        <f t="shared" si="185"/>
        <v>6.4532980474478552E-3</v>
      </c>
      <c r="AI376" s="75">
        <f t="shared" si="186"/>
        <v>3.2238427025180649E-2</v>
      </c>
      <c r="AJ376" s="75">
        <f t="shared" si="187"/>
        <v>4.3782843269468963E-2</v>
      </c>
      <c r="AK376" s="75">
        <f t="shared" si="188"/>
        <v>0.14949675423913891</v>
      </c>
      <c r="AL376" s="75">
        <f t="shared" si="189"/>
        <v>2.9883272752346617</v>
      </c>
      <c r="AM376" s="75">
        <f t="shared" si="190"/>
        <v>13.023707257126528</v>
      </c>
      <c r="AN376" s="75">
        <f t="shared" si="198"/>
        <v>1.8549357190502691</v>
      </c>
      <c r="AO376" s="75">
        <f t="shared" si="198"/>
        <v>1.8551785569108983</v>
      </c>
      <c r="AP376" s="75">
        <f t="shared" si="198"/>
        <v>1.8542933343862757</v>
      </c>
      <c r="AQ376" s="75">
        <f t="shared" si="198"/>
        <v>1.8575074352800349</v>
      </c>
      <c r="AR376" s="75">
        <f t="shared" si="198"/>
        <v>1.8456629910292977</v>
      </c>
      <c r="AS376" s="75">
        <f t="shared" si="198"/>
        <v>1.8871829927375647</v>
      </c>
      <c r="AT376" s="75">
        <f t="shared" si="198"/>
        <v>1.6911514007024895</v>
      </c>
      <c r="AU376" s="75">
        <f t="shared" si="192"/>
        <v>0.91502636238764279</v>
      </c>
    </row>
    <row r="377" spans="1:47" s="75" customFormat="1" ht="12.95" customHeight="1" x14ac:dyDescent="0.2">
      <c r="A377" s="86" t="s">
        <v>2059</v>
      </c>
      <c r="B377" s="87" t="s">
        <v>2060</v>
      </c>
      <c r="C377" s="88">
        <v>42240.413500000002</v>
      </c>
      <c r="D377" s="88"/>
      <c r="E377" s="75">
        <f t="shared" si="175"/>
        <v>127.99687494373843</v>
      </c>
      <c r="F377" s="75">
        <f t="shared" si="176"/>
        <v>128</v>
      </c>
      <c r="G377" s="75">
        <f t="shared" si="177"/>
        <v>-1.317279995419085E-3</v>
      </c>
      <c r="J377" s="75">
        <f>G377</f>
        <v>-1.317279995419085E-3</v>
      </c>
      <c r="O377" s="75">
        <f t="shared" ca="1" si="178"/>
        <v>-6.1450320293110188E-3</v>
      </c>
      <c r="P377" s="75">
        <f t="shared" si="179"/>
        <v>-8.8688851620680759E-3</v>
      </c>
      <c r="Q377" s="85">
        <f t="shared" si="193"/>
        <v>27221.913500000002</v>
      </c>
      <c r="S377" s="84">
        <v>1</v>
      </c>
      <c r="Z377" s="75">
        <f t="shared" si="180"/>
        <v>128</v>
      </c>
      <c r="AA377" s="75">
        <f t="shared" si="181"/>
        <v>-2.4403973443458456E-3</v>
      </c>
      <c r="AB377" s="75">
        <f t="shared" si="182"/>
        <v>-7.7457678131413153E-3</v>
      </c>
      <c r="AC377" s="75">
        <f t="shared" si="183"/>
        <v>7.5516051666489909E-3</v>
      </c>
      <c r="AE377" s="75">
        <f t="shared" si="184"/>
        <v>1.2613925794602749E-6</v>
      </c>
      <c r="AF377" s="85">
        <f t="shared" si="194"/>
        <v>27221.913500000002</v>
      </c>
      <c r="AG377" s="84"/>
      <c r="AH377" s="75">
        <f t="shared" si="185"/>
        <v>6.4284878177222303E-3</v>
      </c>
      <c r="AI377" s="75">
        <f t="shared" si="186"/>
        <v>3.2146699602924156E-2</v>
      </c>
      <c r="AJ377" s="75">
        <f t="shared" si="187"/>
        <v>4.3168626459347603E-2</v>
      </c>
      <c r="AK377" s="75">
        <f t="shared" si="188"/>
        <v>0.14890174802607911</v>
      </c>
      <c r="AL377" s="75">
        <f t="shared" si="189"/>
        <v>2.9889420733564407</v>
      </c>
      <c r="AM377" s="75">
        <f t="shared" si="190"/>
        <v>13.076365565449038</v>
      </c>
      <c r="AN377" s="75">
        <f t="shared" si="198"/>
        <v>1.8588068382556122</v>
      </c>
      <c r="AO377" s="75">
        <f t="shared" si="198"/>
        <v>1.8590643018875326</v>
      </c>
      <c r="AP377" s="75">
        <f t="shared" si="198"/>
        <v>1.8581380252833233</v>
      </c>
      <c r="AQ377" s="75">
        <f t="shared" si="198"/>
        <v>1.8614570792601188</v>
      </c>
      <c r="AR377" s="75">
        <f t="shared" si="198"/>
        <v>1.84938634370995</v>
      </c>
      <c r="AS377" s="75">
        <f t="shared" si="198"/>
        <v>1.891170948409191</v>
      </c>
      <c r="AT377" s="75">
        <f t="shared" si="198"/>
        <v>1.6990408604603304</v>
      </c>
      <c r="AU377" s="75">
        <f t="shared" si="192"/>
        <v>0.91997214485726342</v>
      </c>
    </row>
    <row r="378" spans="1:47" s="75" customFormat="1" ht="12.95" customHeight="1" x14ac:dyDescent="0.2">
      <c r="A378" s="86" t="s">
        <v>2059</v>
      </c>
      <c r="B378" s="87" t="s">
        <v>2031</v>
      </c>
      <c r="C378" s="88">
        <v>42240.414199999999</v>
      </c>
      <c r="D378" s="88" t="s">
        <v>2051</v>
      </c>
      <c r="E378" s="75">
        <f t="shared" si="175"/>
        <v>127.99853559248336</v>
      </c>
      <c r="F378" s="75">
        <f t="shared" si="176"/>
        <v>128</v>
      </c>
      <c r="G378" s="75">
        <f t="shared" si="177"/>
        <v>-6.1727999855065718E-4</v>
      </c>
      <c r="J378" s="75">
        <f>G378</f>
        <v>-6.1727999855065718E-4</v>
      </c>
      <c r="O378" s="75">
        <f t="shared" ca="1" si="178"/>
        <v>-6.1450320293110188E-3</v>
      </c>
      <c r="P378" s="75">
        <f t="shared" si="179"/>
        <v>-8.8688851620680759E-3</v>
      </c>
      <c r="Q378" s="85">
        <f t="shared" si="193"/>
        <v>27221.914199999999</v>
      </c>
      <c r="S378" s="84">
        <v>1</v>
      </c>
      <c r="Z378" s="75">
        <f t="shared" si="180"/>
        <v>128</v>
      </c>
      <c r="AA378" s="75">
        <f t="shared" si="181"/>
        <v>-2.4403973443458456E-3</v>
      </c>
      <c r="AB378" s="75">
        <f t="shared" si="182"/>
        <v>-7.0457678162728875E-3</v>
      </c>
      <c r="AC378" s="75">
        <f t="shared" si="183"/>
        <v>8.2516051635174188E-3</v>
      </c>
      <c r="AE378" s="75">
        <f t="shared" si="184"/>
        <v>3.3237568565392928E-6</v>
      </c>
      <c r="AF378" s="85">
        <f t="shared" si="194"/>
        <v>27221.914199999999</v>
      </c>
      <c r="AG378" s="84"/>
      <c r="AH378" s="75">
        <f t="shared" si="185"/>
        <v>6.4284878177222303E-3</v>
      </c>
      <c r="AI378" s="75">
        <f t="shared" si="186"/>
        <v>3.2146699602924156E-2</v>
      </c>
      <c r="AJ378" s="75">
        <f t="shared" si="187"/>
        <v>4.3168626459347603E-2</v>
      </c>
      <c r="AK378" s="75">
        <f t="shared" si="188"/>
        <v>0.14890174802607911</v>
      </c>
      <c r="AL378" s="75">
        <f t="shared" si="189"/>
        <v>2.9889420733564407</v>
      </c>
      <c r="AM378" s="75">
        <f t="shared" si="190"/>
        <v>13.076365565449038</v>
      </c>
      <c r="AN378" s="75">
        <f t="shared" si="198"/>
        <v>1.8588068382556122</v>
      </c>
      <c r="AO378" s="75">
        <f t="shared" si="198"/>
        <v>1.8590643018875326</v>
      </c>
      <c r="AP378" s="75">
        <f t="shared" si="198"/>
        <v>1.8581380252833233</v>
      </c>
      <c r="AQ378" s="75">
        <f t="shared" si="198"/>
        <v>1.8614570792601188</v>
      </c>
      <c r="AR378" s="75">
        <f t="shared" si="198"/>
        <v>1.84938634370995</v>
      </c>
      <c r="AS378" s="75">
        <f t="shared" si="198"/>
        <v>1.891170948409191</v>
      </c>
      <c r="AT378" s="75">
        <f t="shared" si="198"/>
        <v>1.6990408604603304</v>
      </c>
      <c r="AU378" s="75">
        <f t="shared" si="192"/>
        <v>0.91997214485726342</v>
      </c>
    </row>
    <row r="379" spans="1:47" s="75" customFormat="1" ht="12.95" customHeight="1" x14ac:dyDescent="0.2">
      <c r="A379" s="81" t="s">
        <v>924</v>
      </c>
      <c r="B379" s="82" t="s">
        <v>2031</v>
      </c>
      <c r="C379" s="83">
        <v>42267.377999999997</v>
      </c>
      <c r="D379" s="83" t="s">
        <v>2110</v>
      </c>
      <c r="E379" s="75">
        <f t="shared" si="175"/>
        <v>191.96625106242459</v>
      </c>
      <c r="F379" s="75">
        <f t="shared" si="176"/>
        <v>192</v>
      </c>
      <c r="G379" s="75">
        <f t="shared" si="177"/>
        <v>-1.4225920000171755E-2</v>
      </c>
      <c r="I379" s="75">
        <f>G379</f>
        <v>-1.4225920000171755E-2</v>
      </c>
      <c r="O379" s="75">
        <f t="shared" ca="1" si="178"/>
        <v>-6.1007235749172299E-3</v>
      </c>
      <c r="P379" s="75">
        <f t="shared" si="179"/>
        <v>-8.8196098923705463E-3</v>
      </c>
      <c r="Q379" s="85">
        <f t="shared" si="193"/>
        <v>27248.877999999997</v>
      </c>
      <c r="S379" s="84">
        <v>0.1</v>
      </c>
      <c r="Z379" s="75">
        <f t="shared" si="180"/>
        <v>192</v>
      </c>
      <c r="AA379" s="75">
        <f t="shared" si="181"/>
        <v>-2.4245896341654393E-3</v>
      </c>
      <c r="AB379" s="75">
        <f t="shared" si="182"/>
        <v>-2.0620940258376862E-2</v>
      </c>
      <c r="AC379" s="75">
        <f t="shared" si="183"/>
        <v>-5.4063101078012082E-3</v>
      </c>
      <c r="AE379" s="75">
        <f t="shared" si="184"/>
        <v>1.3927139840762273E-5</v>
      </c>
      <c r="AF379" s="85">
        <f t="shared" si="194"/>
        <v>27248.877999999997</v>
      </c>
      <c r="AG379" s="84"/>
      <c r="AH379" s="75">
        <f t="shared" si="185"/>
        <v>6.395020258205107E-3</v>
      </c>
      <c r="AI379" s="75">
        <f t="shared" si="186"/>
        <v>3.2024506504267025E-2</v>
      </c>
      <c r="AJ379" s="75">
        <f t="shared" si="187"/>
        <v>4.2346549457302145E-2</v>
      </c>
      <c r="AK379" s="75">
        <f t="shared" si="188"/>
        <v>0.14810531944000691</v>
      </c>
      <c r="AL379" s="75">
        <f t="shared" si="189"/>
        <v>2.9897649028790201</v>
      </c>
      <c r="AM379" s="75">
        <f t="shared" si="190"/>
        <v>13.147508077255825</v>
      </c>
      <c r="AN379" s="75">
        <f t="shared" si="198"/>
        <v>1.8640051197037812</v>
      </c>
      <c r="AO379" s="75">
        <f t="shared" si="198"/>
        <v>1.8642826359073976</v>
      </c>
      <c r="AP379" s="75">
        <f t="shared" si="198"/>
        <v>1.8633014089784727</v>
      </c>
      <c r="AQ379" s="75">
        <f t="shared" si="198"/>
        <v>1.8667566152371595</v>
      </c>
      <c r="AR379" s="75">
        <f t="shared" si="198"/>
        <v>1.8544083695067148</v>
      </c>
      <c r="AS379" s="75">
        <f t="shared" si="198"/>
        <v>1.8964526961971584</v>
      </c>
      <c r="AT379" s="75">
        <f t="shared" si="198"/>
        <v>1.7096407204976956</v>
      </c>
      <c r="AU379" s="75">
        <f t="shared" si="192"/>
        <v>0.926635935974226</v>
      </c>
    </row>
    <row r="380" spans="1:47" s="75" customFormat="1" ht="12.95" customHeight="1" x14ac:dyDescent="0.2">
      <c r="A380" s="86" t="s">
        <v>2062</v>
      </c>
      <c r="B380" s="87" t="s">
        <v>2031</v>
      </c>
      <c r="C380" s="88">
        <v>42532.5291</v>
      </c>
      <c r="D380" s="88" t="s">
        <v>2035</v>
      </c>
      <c r="E380" s="75">
        <f t="shared" si="175"/>
        <v>820.99888449478738</v>
      </c>
      <c r="F380" s="75">
        <f t="shared" si="176"/>
        <v>821</v>
      </c>
      <c r="G380" s="75">
        <f t="shared" si="177"/>
        <v>-4.7020999772939831E-4</v>
      </c>
      <c r="J380" s="75">
        <f>G380</f>
        <v>-4.7020999772939831E-4</v>
      </c>
      <c r="O380" s="75">
        <f t="shared" ca="1" si="178"/>
        <v>-5.6652545465782659E-3</v>
      </c>
      <c r="P380" s="75">
        <f t="shared" si="179"/>
        <v>-8.3316586819105129E-3</v>
      </c>
      <c r="Q380" s="85">
        <f t="shared" si="193"/>
        <v>27514.0291</v>
      </c>
      <c r="S380" s="84">
        <v>1</v>
      </c>
      <c r="Z380" s="75">
        <f t="shared" si="180"/>
        <v>821</v>
      </c>
      <c r="AA380" s="75">
        <f t="shared" si="181"/>
        <v>-2.2677495988841995E-3</v>
      </c>
      <c r="AB380" s="75">
        <f t="shared" si="182"/>
        <v>-6.5341190807557117E-3</v>
      </c>
      <c r="AC380" s="75">
        <f t="shared" si="183"/>
        <v>7.8614486841811146E-3</v>
      </c>
      <c r="AE380" s="75">
        <f t="shared" si="184"/>
        <v>3.2311486177197619E-6</v>
      </c>
      <c r="AF380" s="85">
        <f t="shared" si="194"/>
        <v>27514.0291</v>
      </c>
      <c r="AG380" s="84"/>
      <c r="AH380" s="75">
        <f t="shared" si="185"/>
        <v>6.0639090830263134E-3</v>
      </c>
      <c r="AI380" s="75">
        <f t="shared" si="186"/>
        <v>3.0902853742238667E-2</v>
      </c>
      <c r="AJ380" s="75">
        <f t="shared" si="187"/>
        <v>3.4581568338957536E-2</v>
      </c>
      <c r="AK380" s="75">
        <f t="shared" si="188"/>
        <v>0.14057902677781428</v>
      </c>
      <c r="AL380" s="75">
        <f t="shared" si="189"/>
        <v>2.9975356540992193</v>
      </c>
      <c r="AM380" s="75">
        <f t="shared" si="190"/>
        <v>13.859375619831473</v>
      </c>
      <c r="AN380" s="75">
        <f t="shared" si="198"/>
        <v>1.9140806594932793</v>
      </c>
      <c r="AO380" s="75">
        <f t="shared" si="198"/>
        <v>1.9145469075061916</v>
      </c>
      <c r="AP380" s="75">
        <f t="shared" si="198"/>
        <v>1.913131338921958</v>
      </c>
      <c r="AQ380" s="75">
        <f t="shared" si="198"/>
        <v>1.9174119638428473</v>
      </c>
      <c r="AR380" s="75">
        <f t="shared" si="198"/>
        <v>1.9043061212979002</v>
      </c>
      <c r="AS380" s="75">
        <f t="shared" si="198"/>
        <v>1.9430348883215185</v>
      </c>
      <c r="AT380" s="75">
        <f t="shared" si="198"/>
        <v>1.8119407039368776</v>
      </c>
      <c r="AU380" s="75">
        <f t="shared" si="192"/>
        <v>0.99212850804562347</v>
      </c>
    </row>
    <row r="381" spans="1:47" s="75" customFormat="1" ht="12.95" customHeight="1" x14ac:dyDescent="0.2">
      <c r="A381" s="86" t="s">
        <v>2063</v>
      </c>
      <c r="B381" s="87" t="s">
        <v>2033</v>
      </c>
      <c r="C381" s="88">
        <v>42596.8128</v>
      </c>
      <c r="D381" s="88">
        <v>2.9999999999999997E-4</v>
      </c>
      <c r="E381" s="75">
        <f t="shared" si="175"/>
        <v>973.50266478374533</v>
      </c>
      <c r="F381" s="75">
        <f t="shared" si="176"/>
        <v>973.5</v>
      </c>
      <c r="G381" s="75">
        <f t="shared" si="177"/>
        <v>1.1232649994781241E-3</v>
      </c>
      <c r="J381" s="75">
        <f>G381</f>
        <v>1.1232649994781241E-3</v>
      </c>
      <c r="O381" s="75">
        <f t="shared" ca="1" si="178"/>
        <v>-5.5596758075930636E-3</v>
      </c>
      <c r="P381" s="75">
        <f t="shared" si="179"/>
        <v>-8.2123529382230869E-3</v>
      </c>
      <c r="Q381" s="85">
        <f t="shared" si="193"/>
        <v>27578.3128</v>
      </c>
      <c r="S381" s="84">
        <v>1</v>
      </c>
      <c r="Z381" s="75">
        <f t="shared" si="180"/>
        <v>973.5</v>
      </c>
      <c r="AA381" s="75">
        <f t="shared" si="181"/>
        <v>-2.2292715827500337E-3</v>
      </c>
      <c r="AB381" s="75">
        <f t="shared" si="182"/>
        <v>-4.8598163559949292E-3</v>
      </c>
      <c r="AC381" s="75">
        <f t="shared" si="183"/>
        <v>9.335617937701211E-3</v>
      </c>
      <c r="AE381" s="75">
        <f t="shared" si="184"/>
        <v>1.1239501535178056E-5</v>
      </c>
      <c r="AF381" s="85">
        <f t="shared" si="194"/>
        <v>27578.3128</v>
      </c>
      <c r="AG381" s="84"/>
      <c r="AH381" s="75">
        <f t="shared" si="185"/>
        <v>5.9830813554730532E-3</v>
      </c>
      <c r="AI381" s="75">
        <f t="shared" si="186"/>
        <v>3.0650826143165388E-2</v>
      </c>
      <c r="AJ381" s="75">
        <f t="shared" si="187"/>
        <v>3.2778591375829488E-2</v>
      </c>
      <c r="AK381" s="75">
        <f t="shared" si="188"/>
        <v>0.13883054706298023</v>
      </c>
      <c r="AL381" s="75">
        <f t="shared" si="189"/>
        <v>2.9993396547800741</v>
      </c>
      <c r="AM381" s="75">
        <f t="shared" si="190"/>
        <v>14.035740730022308</v>
      </c>
      <c r="AN381" s="75">
        <f t="shared" ref="AN381:AT390" si="199">$AU381+$AB$7*SIN(AO381)</f>
        <v>1.9259623346220582</v>
      </c>
      <c r="AO381" s="75">
        <f t="shared" si="199"/>
        <v>1.9264598594043809</v>
      </c>
      <c r="AP381" s="75">
        <f t="shared" si="199"/>
        <v>1.9249978952087063</v>
      </c>
      <c r="AQ381" s="75">
        <f t="shared" si="199"/>
        <v>1.9292775795246899</v>
      </c>
      <c r="AR381" s="75">
        <f t="shared" si="199"/>
        <v>1.9166064229727708</v>
      </c>
      <c r="AS381" s="75">
        <f t="shared" si="199"/>
        <v>1.9529560343897538</v>
      </c>
      <c r="AT381" s="75">
        <f t="shared" si="199"/>
        <v>1.8362194172651094</v>
      </c>
      <c r="AU381" s="75">
        <f t="shared" si="192"/>
        <v>1.0080070728165109</v>
      </c>
    </row>
    <row r="382" spans="1:47" s="75" customFormat="1" ht="12.95" customHeight="1" x14ac:dyDescent="0.2">
      <c r="A382" s="86" t="s">
        <v>2064</v>
      </c>
      <c r="B382" s="87"/>
      <c r="C382" s="88">
        <v>42665.309099999999</v>
      </c>
      <c r="D382" s="88">
        <v>8.9999999999999998E-4</v>
      </c>
      <c r="E382" s="75">
        <f t="shared" si="175"/>
        <v>1136.0002292644208</v>
      </c>
      <c r="F382" s="75">
        <f t="shared" si="176"/>
        <v>1136</v>
      </c>
      <c r="G382" s="75">
        <f t="shared" si="177"/>
        <v>9.6639996627345681E-5</v>
      </c>
      <c r="J382" s="75">
        <f>G382</f>
        <v>9.6639996627345681E-5</v>
      </c>
      <c r="O382" s="75">
        <f t="shared" ca="1" si="178"/>
        <v>-5.4471738726088329E-3</v>
      </c>
      <c r="P382" s="75">
        <f t="shared" si="179"/>
        <v>-8.0847931680451939E-3</v>
      </c>
      <c r="Q382" s="85">
        <f t="shared" si="193"/>
        <v>27646.809099999999</v>
      </c>
      <c r="S382" s="84">
        <v>1</v>
      </c>
      <c r="Z382" s="75">
        <f t="shared" si="180"/>
        <v>1136</v>
      </c>
      <c r="AA382" s="75">
        <f t="shared" si="181"/>
        <v>-2.1880609964343547E-3</v>
      </c>
      <c r="AB382" s="75">
        <f t="shared" si="182"/>
        <v>-5.8000921749834936E-3</v>
      </c>
      <c r="AC382" s="75">
        <f t="shared" si="183"/>
        <v>8.1814331646725396E-3</v>
      </c>
      <c r="AE382" s="75">
        <f t="shared" si="184"/>
        <v>5.2198586276971197E-6</v>
      </c>
      <c r="AF382" s="85">
        <f t="shared" si="194"/>
        <v>27646.809099999999</v>
      </c>
      <c r="AG382" s="84"/>
      <c r="AH382" s="75">
        <f t="shared" si="185"/>
        <v>5.8967321716108393E-3</v>
      </c>
      <c r="AI382" s="75">
        <f t="shared" si="186"/>
        <v>3.0390050166994476E-2</v>
      </c>
      <c r="AJ382" s="75">
        <f t="shared" si="187"/>
        <v>3.0888690814091933E-2</v>
      </c>
      <c r="AK382" s="75">
        <f t="shared" si="188"/>
        <v>0.13699739719998549</v>
      </c>
      <c r="AL382" s="75">
        <f t="shared" si="189"/>
        <v>3.0012305139471587</v>
      </c>
      <c r="AM382" s="75">
        <f t="shared" si="190"/>
        <v>14.225455226090398</v>
      </c>
      <c r="AN382" s="75">
        <f t="shared" si="199"/>
        <v>1.9385207267099713</v>
      </c>
      <c r="AO382" s="75">
        <f t="shared" si="199"/>
        <v>1.9390378541386082</v>
      </c>
      <c r="AP382" s="75">
        <f t="shared" si="199"/>
        <v>1.9375680361012213</v>
      </c>
      <c r="AQ382" s="75">
        <f t="shared" si="199"/>
        <v>1.9417311072589807</v>
      </c>
      <c r="AR382" s="75">
        <f t="shared" si="199"/>
        <v>1.929820222049228</v>
      </c>
      <c r="AS382" s="75">
        <f t="shared" si="199"/>
        <v>1.9629794930810953</v>
      </c>
      <c r="AT382" s="75">
        <f t="shared" si="199"/>
        <v>1.861860327775557</v>
      </c>
      <c r="AU382" s="75">
        <f t="shared" si="192"/>
        <v>1.0249268549494235</v>
      </c>
    </row>
    <row r="383" spans="1:47" s="75" customFormat="1" ht="12.95" customHeight="1" x14ac:dyDescent="0.2">
      <c r="A383" s="86" t="s">
        <v>2064</v>
      </c>
      <c r="B383" s="87"/>
      <c r="C383" s="88">
        <v>42665.309200000003</v>
      </c>
      <c r="D383" s="88">
        <v>1E-3</v>
      </c>
      <c r="E383" s="75">
        <f t="shared" si="175"/>
        <v>1136.0004664999681</v>
      </c>
      <c r="F383" s="75">
        <f t="shared" si="176"/>
        <v>1136</v>
      </c>
      <c r="G383" s="75">
        <f t="shared" si="177"/>
        <v>1.9664000137709081E-4</v>
      </c>
      <c r="J383" s="75">
        <f>G383</f>
        <v>1.9664000137709081E-4</v>
      </c>
      <c r="O383" s="75">
        <f t="shared" ca="1" si="178"/>
        <v>-5.4471738726088329E-3</v>
      </c>
      <c r="P383" s="75">
        <f t="shared" si="179"/>
        <v>-8.0847931680451939E-3</v>
      </c>
      <c r="Q383" s="85">
        <f t="shared" si="193"/>
        <v>27646.809200000003</v>
      </c>
      <c r="S383" s="84">
        <v>1</v>
      </c>
      <c r="Z383" s="75">
        <f t="shared" si="180"/>
        <v>1136</v>
      </c>
      <c r="AA383" s="75">
        <f t="shared" si="181"/>
        <v>-2.1880609964343547E-3</v>
      </c>
      <c r="AB383" s="75">
        <f t="shared" si="182"/>
        <v>-5.7000921702337485E-3</v>
      </c>
      <c r="AC383" s="75">
        <f t="shared" si="183"/>
        <v>8.2814331694222847E-3</v>
      </c>
      <c r="AE383" s="75">
        <f t="shared" si="184"/>
        <v>5.6867988489629032E-6</v>
      </c>
      <c r="AF383" s="85">
        <f t="shared" si="194"/>
        <v>27646.809200000003</v>
      </c>
      <c r="AG383" s="84"/>
      <c r="AH383" s="75">
        <f t="shared" si="185"/>
        <v>5.8967321716108393E-3</v>
      </c>
      <c r="AI383" s="75">
        <f t="shared" si="186"/>
        <v>3.0390050166994476E-2</v>
      </c>
      <c r="AJ383" s="75">
        <f t="shared" si="187"/>
        <v>3.0888690814091933E-2</v>
      </c>
      <c r="AK383" s="75">
        <f t="shared" si="188"/>
        <v>0.13699739719998549</v>
      </c>
      <c r="AL383" s="75">
        <f t="shared" si="189"/>
        <v>3.0012305139471587</v>
      </c>
      <c r="AM383" s="75">
        <f t="shared" si="190"/>
        <v>14.225455226090398</v>
      </c>
      <c r="AN383" s="75">
        <f t="shared" si="199"/>
        <v>1.9385207267099713</v>
      </c>
      <c r="AO383" s="75">
        <f t="shared" si="199"/>
        <v>1.9390378541386082</v>
      </c>
      <c r="AP383" s="75">
        <f t="shared" si="199"/>
        <v>1.9375680361012213</v>
      </c>
      <c r="AQ383" s="75">
        <f t="shared" si="199"/>
        <v>1.9417311072589807</v>
      </c>
      <c r="AR383" s="75">
        <f t="shared" si="199"/>
        <v>1.929820222049228</v>
      </c>
      <c r="AS383" s="75">
        <f t="shared" si="199"/>
        <v>1.9629794930810953</v>
      </c>
      <c r="AT383" s="75">
        <f t="shared" si="199"/>
        <v>1.861860327775557</v>
      </c>
      <c r="AU383" s="75">
        <f t="shared" si="192"/>
        <v>1.0249268549494235</v>
      </c>
    </row>
    <row r="384" spans="1:47" s="75" customFormat="1" ht="12.95" customHeight="1" x14ac:dyDescent="0.2">
      <c r="A384" s="86" t="s">
        <v>2065</v>
      </c>
      <c r="B384" s="87" t="s">
        <v>2060</v>
      </c>
      <c r="C384" s="88">
        <v>42914.428399999997</v>
      </c>
      <c r="D384" s="88"/>
      <c r="E384" s="75">
        <f t="shared" si="175"/>
        <v>1726.999736028014</v>
      </c>
      <c r="F384" s="75">
        <f t="shared" si="176"/>
        <v>1727</v>
      </c>
      <c r="G384" s="75">
        <f t="shared" si="177"/>
        <v>-1.1127000470878556E-4</v>
      </c>
      <c r="J384" s="75">
        <f>G384</f>
        <v>-1.1127000470878556E-4</v>
      </c>
      <c r="O384" s="75">
        <f t="shared" ca="1" si="178"/>
        <v>-5.038012989066182E-3</v>
      </c>
      <c r="P384" s="75">
        <f t="shared" si="179"/>
        <v>-7.6171211218692258E-3</v>
      </c>
      <c r="Q384" s="85">
        <f t="shared" si="193"/>
        <v>27895.928399999997</v>
      </c>
      <c r="S384" s="84">
        <v>1</v>
      </c>
      <c r="Z384" s="75">
        <f t="shared" si="180"/>
        <v>1727</v>
      </c>
      <c r="AA384" s="75">
        <f t="shared" si="181"/>
        <v>-2.0363385854642677E-3</v>
      </c>
      <c r="AB384" s="75">
        <f t="shared" si="182"/>
        <v>-5.6920525411137436E-3</v>
      </c>
      <c r="AC384" s="75">
        <f t="shared" si="183"/>
        <v>7.5058511171604402E-3</v>
      </c>
      <c r="AE384" s="75">
        <f t="shared" si="184"/>
        <v>3.7058890406119263E-6</v>
      </c>
      <c r="AF384" s="85">
        <f t="shared" si="194"/>
        <v>27895.928399999997</v>
      </c>
      <c r="AG384" s="84"/>
      <c r="AH384" s="75">
        <f t="shared" si="185"/>
        <v>5.5807825364049581E-3</v>
      </c>
      <c r="AI384" s="75">
        <f t="shared" si="186"/>
        <v>2.9503556202613246E-2</v>
      </c>
      <c r="AJ384" s="75">
        <f t="shared" si="187"/>
        <v>2.4264912140614298E-2</v>
      </c>
      <c r="AK384" s="75">
        <f t="shared" si="188"/>
        <v>0.13056949962131198</v>
      </c>
      <c r="AL384" s="75">
        <f t="shared" si="189"/>
        <v>3.0078568248341129</v>
      </c>
      <c r="AM384" s="75">
        <f t="shared" si="190"/>
        <v>14.932559591470325</v>
      </c>
      <c r="AN384" s="75">
        <f t="shared" si="199"/>
        <v>1.9833811539166313</v>
      </c>
      <c r="AO384" s="75">
        <f t="shared" si="199"/>
        <v>1.9837667013191207</v>
      </c>
      <c r="AP384" s="75">
        <f t="shared" si="199"/>
        <v>1.9827845644675348</v>
      </c>
      <c r="AQ384" s="75">
        <f t="shared" si="199"/>
        <v>1.9852821196125054</v>
      </c>
      <c r="AR384" s="75">
        <f t="shared" si="199"/>
        <v>1.9789026246842467</v>
      </c>
      <c r="AS384" s="75">
        <f t="shared" si="199"/>
        <v>1.9950182196103776</v>
      </c>
      <c r="AT384" s="75">
        <f t="shared" si="199"/>
        <v>1.9530763164471581</v>
      </c>
      <c r="AU384" s="75">
        <f t="shared" si="192"/>
        <v>1.0864628010451247</v>
      </c>
    </row>
    <row r="385" spans="1:47" s="75" customFormat="1" ht="12.95" customHeight="1" x14ac:dyDescent="0.2">
      <c r="A385" s="81" t="s">
        <v>956</v>
      </c>
      <c r="B385" s="82" t="s">
        <v>2031</v>
      </c>
      <c r="C385" s="83">
        <v>42938.457000000002</v>
      </c>
      <c r="D385" s="83" t="s">
        <v>2110</v>
      </c>
      <c r="E385" s="75">
        <f t="shared" si="175"/>
        <v>1784.0041140437791</v>
      </c>
      <c r="F385" s="75">
        <f t="shared" si="176"/>
        <v>1784</v>
      </c>
      <c r="G385" s="75">
        <f t="shared" si="177"/>
        <v>1.7341600032523274E-3</v>
      </c>
      <c r="I385" s="75">
        <f t="shared" ref="I385:I390" si="200">G385</f>
        <v>1.7341600032523274E-3</v>
      </c>
      <c r="O385" s="75">
        <f t="shared" ca="1" si="178"/>
        <v>-4.9985507718717133E-3</v>
      </c>
      <c r="P385" s="75">
        <f t="shared" si="179"/>
        <v>-7.5717049112445818E-3</v>
      </c>
      <c r="Q385" s="85">
        <f t="shared" si="193"/>
        <v>27919.957000000002</v>
      </c>
      <c r="S385" s="84">
        <v>0.1</v>
      </c>
      <c r="Z385" s="75">
        <f t="shared" si="180"/>
        <v>1784</v>
      </c>
      <c r="AA385" s="75">
        <f t="shared" si="181"/>
        <v>-2.0215561540327179E-3</v>
      </c>
      <c r="AB385" s="75">
        <f t="shared" si="182"/>
        <v>-3.8159887539595365E-3</v>
      </c>
      <c r="AC385" s="75">
        <f t="shared" si="183"/>
        <v>9.3058649144969093E-3</v>
      </c>
      <c r="AE385" s="75">
        <f t="shared" si="184"/>
        <v>1.4105403854091948E-6</v>
      </c>
      <c r="AF385" s="85">
        <f t="shared" si="194"/>
        <v>27919.957000000002</v>
      </c>
      <c r="AG385" s="84"/>
      <c r="AH385" s="75">
        <f t="shared" si="185"/>
        <v>5.5501487572118639E-3</v>
      </c>
      <c r="AI385" s="75">
        <f t="shared" si="186"/>
        <v>2.9422797081479546E-2</v>
      </c>
      <c r="AJ385" s="75">
        <f t="shared" si="187"/>
        <v>2.3645147250190797E-2</v>
      </c>
      <c r="AK385" s="75">
        <f t="shared" si="188"/>
        <v>0.12996782228534617</v>
      </c>
      <c r="AL385" s="75">
        <f t="shared" si="189"/>
        <v>3.0084767676350608</v>
      </c>
      <c r="AM385" s="75">
        <f t="shared" si="190"/>
        <v>15.002310254641213</v>
      </c>
      <c r="AN385" s="75">
        <f t="shared" si="199"/>
        <v>1.9876462777805766</v>
      </c>
      <c r="AO385" s="75">
        <f t="shared" si="199"/>
        <v>1.9879952010396218</v>
      </c>
      <c r="AP385" s="75">
        <f t="shared" si="199"/>
        <v>1.987114960367812</v>
      </c>
      <c r="AQ385" s="75">
        <f t="shared" si="199"/>
        <v>1.9893322262554842</v>
      </c>
      <c r="AR385" s="75">
        <f t="shared" si="199"/>
        <v>1.9837256475781926</v>
      </c>
      <c r="AS385" s="75">
        <f t="shared" si="199"/>
        <v>1.9977684884859155</v>
      </c>
      <c r="AT385" s="75">
        <f t="shared" si="199"/>
        <v>1.9617020277301154</v>
      </c>
      <c r="AU385" s="75">
        <f t="shared" si="192"/>
        <v>1.0923977400086695</v>
      </c>
    </row>
    <row r="386" spans="1:47" s="75" customFormat="1" ht="12.95" customHeight="1" x14ac:dyDescent="0.2">
      <c r="A386" s="81" t="s">
        <v>956</v>
      </c>
      <c r="B386" s="82" t="s">
        <v>2031</v>
      </c>
      <c r="C386" s="83">
        <v>42989.462</v>
      </c>
      <c r="D386" s="83" t="s">
        <v>2110</v>
      </c>
      <c r="E386" s="75">
        <f t="shared" si="175"/>
        <v>1905.006099207015</v>
      </c>
      <c r="F386" s="75">
        <f t="shared" si="176"/>
        <v>1905</v>
      </c>
      <c r="G386" s="75">
        <f t="shared" si="177"/>
        <v>2.57094999687979E-3</v>
      </c>
      <c r="I386" s="75">
        <f t="shared" si="200"/>
        <v>2.57094999687979E-3</v>
      </c>
      <c r="O386" s="75">
        <f t="shared" ca="1" si="178"/>
        <v>-4.914780100283454E-3</v>
      </c>
      <c r="P386" s="75">
        <f t="shared" si="179"/>
        <v>-7.4751138367702245E-3</v>
      </c>
      <c r="Q386" s="85">
        <f t="shared" si="193"/>
        <v>27970.962</v>
      </c>
      <c r="S386" s="84">
        <v>0.1</v>
      </c>
      <c r="Z386" s="75">
        <f t="shared" si="180"/>
        <v>1905</v>
      </c>
      <c r="AA386" s="75">
        <f t="shared" si="181"/>
        <v>-1.9900935179411978E-3</v>
      </c>
      <c r="AB386" s="75">
        <f t="shared" si="182"/>
        <v>-2.9140703219492367E-3</v>
      </c>
      <c r="AC386" s="75">
        <f t="shared" si="183"/>
        <v>1.0046063833650015E-2</v>
      </c>
      <c r="AE386" s="75">
        <f t="shared" si="184"/>
        <v>2.0803117944090593E-6</v>
      </c>
      <c r="AF386" s="85">
        <f t="shared" si="194"/>
        <v>27970.962</v>
      </c>
      <c r="AG386" s="84"/>
      <c r="AH386" s="75">
        <f t="shared" si="185"/>
        <v>5.4850203188290267E-3</v>
      </c>
      <c r="AI386" s="75">
        <f t="shared" si="186"/>
        <v>2.925392053107545E-2</v>
      </c>
      <c r="AJ386" s="75">
        <f t="shared" si="187"/>
        <v>2.2339754002955105E-2</v>
      </c>
      <c r="AK386" s="75">
        <f t="shared" si="188"/>
        <v>0.12870039180378021</v>
      </c>
      <c r="AL386" s="75">
        <f t="shared" si="189"/>
        <v>3.0097825061619603</v>
      </c>
      <c r="AM386" s="75">
        <f t="shared" si="190"/>
        <v>15.151363894588895</v>
      </c>
      <c r="AN386" s="75">
        <f t="shared" si="199"/>
        <v>1.9966678558118476</v>
      </c>
      <c r="AO386" s="75">
        <f t="shared" si="199"/>
        <v>1.9969206913491986</v>
      </c>
      <c r="AP386" s="75">
        <f t="shared" si="199"/>
        <v>1.9962956116391806</v>
      </c>
      <c r="AQ386" s="75">
        <f t="shared" si="199"/>
        <v>1.997839419123105</v>
      </c>
      <c r="AR386" s="75">
        <f t="shared" si="199"/>
        <v>1.9940169644052883</v>
      </c>
      <c r="AS386" s="75">
        <f t="shared" si="199"/>
        <v>2.0034233890675268</v>
      </c>
      <c r="AT386" s="75">
        <f t="shared" si="199"/>
        <v>1.9799111406970913</v>
      </c>
      <c r="AU386" s="75">
        <f t="shared" si="192"/>
        <v>1.1049964700891768</v>
      </c>
    </row>
    <row r="387" spans="1:47" s="75" customFormat="1" ht="12.95" customHeight="1" x14ac:dyDescent="0.2">
      <c r="A387" s="81" t="s">
        <v>956</v>
      </c>
      <c r="B387" s="82" t="s">
        <v>2031</v>
      </c>
      <c r="C387" s="83">
        <v>42992.423000000003</v>
      </c>
      <c r="D387" s="83" t="s">
        <v>2110</v>
      </c>
      <c r="E387" s="75">
        <f t="shared" si="175"/>
        <v>1912.0306434295171</v>
      </c>
      <c r="F387" s="75">
        <f t="shared" si="176"/>
        <v>1912</v>
      </c>
      <c r="G387" s="75">
        <f t="shared" si="177"/>
        <v>1.2916880004922859E-2</v>
      </c>
      <c r="I387" s="75">
        <f t="shared" si="200"/>
        <v>1.2916880004922859E-2</v>
      </c>
      <c r="O387" s="75">
        <f t="shared" ca="1" si="178"/>
        <v>-4.9099338630841337E-3</v>
      </c>
      <c r="P387" s="75">
        <f t="shared" si="179"/>
        <v>-7.4695183842971649E-3</v>
      </c>
      <c r="Q387" s="85">
        <f t="shared" si="193"/>
        <v>27973.923000000003</v>
      </c>
      <c r="S387" s="84">
        <v>0.1</v>
      </c>
      <c r="Z387" s="75">
        <f t="shared" si="180"/>
        <v>1912</v>
      </c>
      <c r="AA387" s="75">
        <f t="shared" si="181"/>
        <v>-1.9882700073370211E-3</v>
      </c>
      <c r="AB387" s="75">
        <f t="shared" si="182"/>
        <v>7.4356316279627155E-3</v>
      </c>
      <c r="AC387" s="75">
        <f t="shared" si="183"/>
        <v>2.0386398389220024E-2</v>
      </c>
      <c r="AE387" s="75">
        <f t="shared" si="184"/>
        <v>2.2216349688797069E-5</v>
      </c>
      <c r="AF387" s="85">
        <f t="shared" si="194"/>
        <v>27973.923000000003</v>
      </c>
      <c r="AG387" s="84"/>
      <c r="AH387" s="75">
        <f t="shared" si="185"/>
        <v>5.4812483769601439E-3</v>
      </c>
      <c r="AI387" s="75">
        <f t="shared" si="186"/>
        <v>2.9244255354933912E-2</v>
      </c>
      <c r="AJ387" s="75">
        <f t="shared" si="187"/>
        <v>2.226465314044852E-2</v>
      </c>
      <c r="AK387" s="75">
        <f t="shared" si="188"/>
        <v>0.12862746943533271</v>
      </c>
      <c r="AL387" s="75">
        <f t="shared" si="189"/>
        <v>3.0098576257085994</v>
      </c>
      <c r="AM387" s="75">
        <f t="shared" si="190"/>
        <v>15.160028750715163</v>
      </c>
      <c r="AN387" s="75">
        <f t="shared" si="199"/>
        <v>1.9971884502297095</v>
      </c>
      <c r="AO387" s="75">
        <f t="shared" si="199"/>
        <v>1.9974349165828325</v>
      </c>
      <c r="AP387" s="75">
        <f t="shared" si="199"/>
        <v>1.9968262842554982</v>
      </c>
      <c r="AQ387" s="75">
        <f t="shared" si="199"/>
        <v>1.9983277858677164</v>
      </c>
      <c r="AR387" s="75">
        <f t="shared" si="199"/>
        <v>1.9946145329785936</v>
      </c>
      <c r="AS387" s="75">
        <f t="shared" si="199"/>
        <v>2.0037430504800517</v>
      </c>
      <c r="AT387" s="75">
        <f t="shared" si="199"/>
        <v>1.9809603195712371</v>
      </c>
      <c r="AU387" s="75">
        <f t="shared" si="192"/>
        <v>1.1057253222425945</v>
      </c>
    </row>
    <row r="388" spans="1:47" s="75" customFormat="1" ht="12.95" customHeight="1" x14ac:dyDescent="0.2">
      <c r="A388" s="81" t="s">
        <v>956</v>
      </c>
      <c r="B388" s="82" t="s">
        <v>2033</v>
      </c>
      <c r="C388" s="83">
        <v>43004.44</v>
      </c>
      <c r="D388" s="83" t="s">
        <v>2110</v>
      </c>
      <c r="E388" s="75">
        <f t="shared" si="175"/>
        <v>1940.5392377968667</v>
      </c>
      <c r="F388" s="75">
        <f t="shared" si="176"/>
        <v>1940.5</v>
      </c>
      <c r="G388" s="75">
        <f t="shared" si="177"/>
        <v>1.6539595002541319E-2</v>
      </c>
      <c r="I388" s="75">
        <f t="shared" si="200"/>
        <v>1.6539595002541319E-2</v>
      </c>
      <c r="O388" s="75">
        <f t="shared" ca="1" si="178"/>
        <v>-4.8902027544868989E-3</v>
      </c>
      <c r="P388" s="75">
        <f t="shared" si="179"/>
        <v>-7.4467283862173061E-3</v>
      </c>
      <c r="Q388" s="85">
        <f t="shared" si="193"/>
        <v>27985.940000000002</v>
      </c>
      <c r="S388" s="84">
        <v>0.1</v>
      </c>
      <c r="Z388" s="75">
        <f t="shared" si="180"/>
        <v>1940.5</v>
      </c>
      <c r="AA388" s="75">
        <f t="shared" si="181"/>
        <v>-1.9808419942072024E-3</v>
      </c>
      <c r="AB388" s="75">
        <f t="shared" si="182"/>
        <v>1.1073708610531214E-2</v>
      </c>
      <c r="AC388" s="75">
        <f t="shared" si="183"/>
        <v>2.3986323388758626E-2</v>
      </c>
      <c r="AE388" s="75">
        <f t="shared" si="184"/>
        <v>3.4300658655053147E-5</v>
      </c>
      <c r="AF388" s="85">
        <f t="shared" si="194"/>
        <v>27985.940000000002</v>
      </c>
      <c r="AG388" s="84"/>
      <c r="AH388" s="75">
        <f t="shared" si="185"/>
        <v>5.4658863920101037E-3</v>
      </c>
      <c r="AI388" s="75">
        <f t="shared" si="186"/>
        <v>2.9205020507530044E-2</v>
      </c>
      <c r="AJ388" s="75">
        <f t="shared" si="187"/>
        <v>2.1959348926939525E-2</v>
      </c>
      <c r="AK388" s="75">
        <f t="shared" si="188"/>
        <v>0.12833101514033582</v>
      </c>
      <c r="AL388" s="75">
        <f t="shared" si="189"/>
        <v>3.0101630045884891</v>
      </c>
      <c r="AM388" s="75">
        <f t="shared" si="190"/>
        <v>15.195355288714328</v>
      </c>
      <c r="AN388" s="75">
        <f t="shared" si="199"/>
        <v>1.9993065621394293</v>
      </c>
      <c r="AO388" s="75">
        <f t="shared" si="199"/>
        <v>1.9995261356667058</v>
      </c>
      <c r="AP388" s="75">
        <f t="shared" si="199"/>
        <v>1.9989864380385736</v>
      </c>
      <c r="AQ388" s="75">
        <f t="shared" si="199"/>
        <v>2.0003118403677278</v>
      </c>
      <c r="AR388" s="75">
        <f t="shared" si="199"/>
        <v>1.9970499756477711</v>
      </c>
      <c r="AS388" s="75">
        <f t="shared" si="199"/>
        <v>2.0050362218878988</v>
      </c>
      <c r="AT388" s="75">
        <f t="shared" si="199"/>
        <v>1.9852271745170045</v>
      </c>
      <c r="AU388" s="75">
        <f t="shared" si="192"/>
        <v>1.108692791724367</v>
      </c>
    </row>
    <row r="389" spans="1:47" s="75" customFormat="1" ht="12.95" customHeight="1" x14ac:dyDescent="0.2">
      <c r="A389" s="81" t="s">
        <v>956</v>
      </c>
      <c r="B389" s="82" t="s">
        <v>2033</v>
      </c>
      <c r="C389" s="83">
        <v>43012.432999999997</v>
      </c>
      <c r="D389" s="83" t="s">
        <v>2110</v>
      </c>
      <c r="E389" s="75">
        <f t="shared" si="175"/>
        <v>1959.5014741934783</v>
      </c>
      <c r="F389" s="75">
        <f t="shared" si="176"/>
        <v>1959.5</v>
      </c>
      <c r="G389" s="75">
        <f t="shared" si="177"/>
        <v>6.2140500085661188E-4</v>
      </c>
      <c r="I389" s="75">
        <f t="shared" si="200"/>
        <v>6.2140500085661188E-4</v>
      </c>
      <c r="O389" s="75">
        <f t="shared" ca="1" si="178"/>
        <v>-4.8770486820887433E-3</v>
      </c>
      <c r="P389" s="75">
        <f t="shared" si="179"/>
        <v>-7.4315274603984098E-3</v>
      </c>
      <c r="Q389" s="85">
        <f t="shared" si="193"/>
        <v>27993.932999999997</v>
      </c>
      <c r="S389" s="84">
        <v>0.1</v>
      </c>
      <c r="Z389" s="75">
        <f t="shared" si="180"/>
        <v>1959.5</v>
      </c>
      <c r="AA389" s="75">
        <f t="shared" si="181"/>
        <v>-1.975886691008291E-3</v>
      </c>
      <c r="AB389" s="75">
        <f t="shared" si="182"/>
        <v>-4.8342357685335069E-3</v>
      </c>
      <c r="AC389" s="75">
        <f t="shared" si="183"/>
        <v>8.0529324612550225E-3</v>
      </c>
      <c r="AE389" s="75">
        <f t="shared" si="184"/>
        <v>6.74592413263045E-7</v>
      </c>
      <c r="AF389" s="85">
        <f t="shared" si="194"/>
        <v>27993.932999999997</v>
      </c>
      <c r="AG389" s="84"/>
      <c r="AH389" s="75">
        <f t="shared" si="185"/>
        <v>5.4556407693901188E-3</v>
      </c>
      <c r="AI389" s="75">
        <f t="shared" si="186"/>
        <v>2.9178967060929817E-2</v>
      </c>
      <c r="AJ389" s="75">
        <f t="shared" si="187"/>
        <v>2.1756223794037372E-2</v>
      </c>
      <c r="AK389" s="75">
        <f t="shared" si="188"/>
        <v>0.12813377251080574</v>
      </c>
      <c r="AL389" s="75">
        <f t="shared" si="189"/>
        <v>3.0103661782619535</v>
      </c>
      <c r="AM389" s="75">
        <f t="shared" si="190"/>
        <v>15.218949577879084</v>
      </c>
      <c r="AN389" s="75">
        <f t="shared" si="199"/>
        <v>2.0007173529426181</v>
      </c>
      <c r="AO389" s="75">
        <f t="shared" si="199"/>
        <v>2.0009181260431537</v>
      </c>
      <c r="AP389" s="75">
        <f t="shared" si="199"/>
        <v>2.0004261631484717</v>
      </c>
      <c r="AQ389" s="75">
        <f t="shared" si="199"/>
        <v>2.0016307048768049</v>
      </c>
      <c r="AR389" s="75">
        <f t="shared" si="199"/>
        <v>1.9986758191982852</v>
      </c>
      <c r="AS389" s="75">
        <f t="shared" si="199"/>
        <v>2.0058909697319791</v>
      </c>
      <c r="AT389" s="75">
        <f t="shared" si="199"/>
        <v>1.9880674570473333</v>
      </c>
      <c r="AU389" s="75">
        <f t="shared" si="192"/>
        <v>1.1106711047122153</v>
      </c>
    </row>
    <row r="390" spans="1:47" s="75" customFormat="1" ht="12.95" customHeight="1" x14ac:dyDescent="0.2">
      <c r="A390" s="81" t="s">
        <v>956</v>
      </c>
      <c r="B390" s="82" t="s">
        <v>2031</v>
      </c>
      <c r="C390" s="83">
        <v>43016.44</v>
      </c>
      <c r="D390" s="83" t="s">
        <v>2110</v>
      </c>
      <c r="E390" s="75">
        <f t="shared" si="175"/>
        <v>1969.0075021230878</v>
      </c>
      <c r="F390" s="75">
        <f t="shared" si="176"/>
        <v>1969</v>
      </c>
      <c r="G390" s="75">
        <f t="shared" si="177"/>
        <v>3.1623100003344007E-3</v>
      </c>
      <c r="I390" s="75">
        <f t="shared" si="200"/>
        <v>3.1623100003344007E-3</v>
      </c>
      <c r="O390" s="75">
        <f t="shared" ca="1" si="178"/>
        <v>-4.8704716458896642E-3</v>
      </c>
      <c r="P390" s="75">
        <f t="shared" si="179"/>
        <v>-7.4239247193592641E-3</v>
      </c>
      <c r="Q390" s="85">
        <f t="shared" si="193"/>
        <v>27997.940000000002</v>
      </c>
      <c r="S390" s="84">
        <v>0.1</v>
      </c>
      <c r="Z390" s="75">
        <f t="shared" si="180"/>
        <v>1969</v>
      </c>
      <c r="AA390" s="75">
        <f t="shared" si="181"/>
        <v>-1.9734080587173707E-3</v>
      </c>
      <c r="AB390" s="75">
        <f t="shared" si="182"/>
        <v>-2.2882066603074928E-3</v>
      </c>
      <c r="AC390" s="75">
        <f t="shared" si="183"/>
        <v>1.0586234719693666E-2</v>
      </c>
      <c r="AE390" s="75">
        <f t="shared" si="184"/>
        <v>2.6375599982070495E-6</v>
      </c>
      <c r="AF390" s="85">
        <f t="shared" si="194"/>
        <v>27997.940000000002</v>
      </c>
      <c r="AG390" s="84"/>
      <c r="AH390" s="75">
        <f t="shared" si="185"/>
        <v>5.4505166606418935E-3</v>
      </c>
      <c r="AI390" s="75">
        <f t="shared" si="186"/>
        <v>2.9165971098787491E-2</v>
      </c>
      <c r="AJ390" s="75">
        <f t="shared" si="187"/>
        <v>2.1654783742370398E-2</v>
      </c>
      <c r="AK390" s="75">
        <f t="shared" si="188"/>
        <v>0.12803526850900834</v>
      </c>
      <c r="AL390" s="75">
        <f t="shared" si="189"/>
        <v>3.0104676422177805</v>
      </c>
      <c r="AM390" s="75">
        <f t="shared" si="190"/>
        <v>15.230759787802722</v>
      </c>
      <c r="AN390" s="75">
        <f t="shared" si="199"/>
        <v>2.0014223665317767</v>
      </c>
      <c r="AO390" s="75">
        <f t="shared" si="199"/>
        <v>2.0016134732790904</v>
      </c>
      <c r="AP390" s="75">
        <f t="shared" si="199"/>
        <v>2.0011459177168902</v>
      </c>
      <c r="AQ390" s="75">
        <f t="shared" si="199"/>
        <v>2.0022889835639259</v>
      </c>
      <c r="AR390" s="75">
        <f t="shared" si="199"/>
        <v>1.9994894049743472</v>
      </c>
      <c r="AS390" s="75">
        <f t="shared" si="199"/>
        <v>2.0063161474500331</v>
      </c>
      <c r="AT390" s="75">
        <f t="shared" si="199"/>
        <v>1.9894863108161185</v>
      </c>
      <c r="AU390" s="75">
        <f t="shared" si="192"/>
        <v>1.1116602612061395</v>
      </c>
    </row>
    <row r="391" spans="1:47" s="75" customFormat="1" ht="12.95" customHeight="1" x14ac:dyDescent="0.2">
      <c r="A391" s="86" t="s">
        <v>2066</v>
      </c>
      <c r="B391" s="87" t="s">
        <v>2060</v>
      </c>
      <c r="C391" s="88">
        <v>43266.396399999998</v>
      </c>
      <c r="D391" s="88"/>
      <c r="E391" s="75">
        <f t="shared" si="175"/>
        <v>2561.9929075589639</v>
      </c>
      <c r="F391" s="75">
        <f t="shared" si="176"/>
        <v>2562</v>
      </c>
      <c r="G391" s="75">
        <f t="shared" si="177"/>
        <v>-2.9896199994254857E-3</v>
      </c>
      <c r="J391" s="75">
        <f>G391</f>
        <v>-2.9896199994254857E-3</v>
      </c>
      <c r="O391" s="75">
        <f t="shared" ca="1" si="178"/>
        <v>-4.4599261231472072E-3</v>
      </c>
      <c r="P391" s="75">
        <f t="shared" si="179"/>
        <v>-6.9463473941307309E-3</v>
      </c>
      <c r="Q391" s="85">
        <f t="shared" si="193"/>
        <v>28247.896399999998</v>
      </c>
      <c r="S391" s="84">
        <v>1</v>
      </c>
      <c r="Z391" s="75">
        <f t="shared" si="180"/>
        <v>2562</v>
      </c>
      <c r="AA391" s="75">
        <f t="shared" si="181"/>
        <v>-1.8175287112160094E-3</v>
      </c>
      <c r="AB391" s="75">
        <f t="shared" si="182"/>
        <v>-8.1184386823402073E-3</v>
      </c>
      <c r="AC391" s="75">
        <f t="shared" si="183"/>
        <v>3.9567273947052452E-3</v>
      </c>
      <c r="AE391" s="75">
        <f t="shared" si="184"/>
        <v>1.3737979878965497E-6</v>
      </c>
      <c r="AF391" s="85">
        <f t="shared" si="194"/>
        <v>28247.896399999998</v>
      </c>
      <c r="AG391" s="84"/>
      <c r="AH391" s="75">
        <f t="shared" si="185"/>
        <v>5.1288186829147216E-3</v>
      </c>
      <c r="AI391" s="75">
        <f t="shared" si="186"/>
        <v>2.8392947879179342E-2</v>
      </c>
      <c r="AJ391" s="75">
        <f t="shared" si="187"/>
        <v>1.5473322966935965E-2</v>
      </c>
      <c r="AK391" s="75">
        <f t="shared" si="188"/>
        <v>0.12203064338035391</v>
      </c>
      <c r="AL391" s="75">
        <f t="shared" si="189"/>
        <v>3.0166501782655399</v>
      </c>
      <c r="AM391" s="75">
        <f t="shared" si="190"/>
        <v>15.986537382799746</v>
      </c>
      <c r="AN391" s="75">
        <f t="shared" ref="AN391:AT400" si="201">$AU391+$AB$7*SIN(AO391)</f>
        <v>2.0449751277090309</v>
      </c>
      <c r="AO391" s="75">
        <f t="shared" si="201"/>
        <v>2.0441428143606331</v>
      </c>
      <c r="AP391" s="75">
        <f t="shared" si="201"/>
        <v>2.0460039197309872</v>
      </c>
      <c r="AQ391" s="75">
        <f t="shared" si="201"/>
        <v>2.0418329815591481</v>
      </c>
      <c r="AR391" s="75">
        <f t="shared" si="201"/>
        <v>2.0511339569542195</v>
      </c>
      <c r="AS391" s="75">
        <f t="shared" si="201"/>
        <v>2.0301548061376042</v>
      </c>
      <c r="AT391" s="75">
        <f t="shared" si="201"/>
        <v>2.0763360758989302</v>
      </c>
      <c r="AU391" s="75">
        <f t="shared" si="192"/>
        <v>1.1734044507742456</v>
      </c>
    </row>
    <row r="392" spans="1:47" s="75" customFormat="1" ht="12.95" customHeight="1" x14ac:dyDescent="0.2">
      <c r="A392" s="86" t="s">
        <v>2066</v>
      </c>
      <c r="B392" s="87" t="s">
        <v>2060</v>
      </c>
      <c r="C392" s="88">
        <v>43266.397100000002</v>
      </c>
      <c r="D392" s="88"/>
      <c r="E392" s="75">
        <f t="shared" si="175"/>
        <v>2561.9945682077259</v>
      </c>
      <c r="F392" s="75">
        <f t="shared" si="176"/>
        <v>2562</v>
      </c>
      <c r="G392" s="75">
        <f t="shared" si="177"/>
        <v>-2.2896199952811003E-3</v>
      </c>
      <c r="J392" s="75">
        <f>G392</f>
        <v>-2.2896199952811003E-3</v>
      </c>
      <c r="O392" s="75">
        <f t="shared" ca="1" si="178"/>
        <v>-4.4599261231472072E-3</v>
      </c>
      <c r="P392" s="75">
        <f t="shared" si="179"/>
        <v>-6.9463473941307309E-3</v>
      </c>
      <c r="Q392" s="85">
        <f t="shared" si="193"/>
        <v>28247.897100000002</v>
      </c>
      <c r="S392" s="84">
        <v>1</v>
      </c>
      <c r="Z392" s="75">
        <f t="shared" si="180"/>
        <v>2562</v>
      </c>
      <c r="AA392" s="75">
        <f t="shared" si="181"/>
        <v>-1.8175287112160094E-3</v>
      </c>
      <c r="AB392" s="75">
        <f t="shared" si="182"/>
        <v>-7.4184386781958218E-3</v>
      </c>
      <c r="AC392" s="75">
        <f t="shared" si="183"/>
        <v>4.6567273988496307E-3</v>
      </c>
      <c r="AE392" s="75">
        <f t="shared" si="184"/>
        <v>2.2287018049022635E-7</v>
      </c>
      <c r="AF392" s="85">
        <f t="shared" si="194"/>
        <v>28247.897100000002</v>
      </c>
      <c r="AG392" s="84"/>
      <c r="AH392" s="75">
        <f t="shared" si="185"/>
        <v>5.1288186829147216E-3</v>
      </c>
      <c r="AI392" s="75">
        <f t="shared" si="186"/>
        <v>2.8392947879179342E-2</v>
      </c>
      <c r="AJ392" s="75">
        <f t="shared" si="187"/>
        <v>1.5473322966935965E-2</v>
      </c>
      <c r="AK392" s="75">
        <f t="shared" si="188"/>
        <v>0.12203064338035391</v>
      </c>
      <c r="AL392" s="75">
        <f t="shared" si="189"/>
        <v>3.0166501782655399</v>
      </c>
      <c r="AM392" s="75">
        <f t="shared" si="190"/>
        <v>15.986537382799746</v>
      </c>
      <c r="AN392" s="75">
        <f t="shared" si="201"/>
        <v>2.0449751277090309</v>
      </c>
      <c r="AO392" s="75">
        <f t="shared" si="201"/>
        <v>2.0441428143606331</v>
      </c>
      <c r="AP392" s="75">
        <f t="shared" si="201"/>
        <v>2.0460039197309872</v>
      </c>
      <c r="AQ392" s="75">
        <f t="shared" si="201"/>
        <v>2.0418329815591481</v>
      </c>
      <c r="AR392" s="75">
        <f t="shared" si="201"/>
        <v>2.0511339569542195</v>
      </c>
      <c r="AS392" s="75">
        <f t="shared" si="201"/>
        <v>2.0301548061376042</v>
      </c>
      <c r="AT392" s="75">
        <f t="shared" si="201"/>
        <v>2.0763360758989302</v>
      </c>
      <c r="AU392" s="75">
        <f t="shared" si="192"/>
        <v>1.1734044507742456</v>
      </c>
    </row>
    <row r="393" spans="1:47" s="75" customFormat="1" ht="12.95" customHeight="1" x14ac:dyDescent="0.2">
      <c r="A393" s="86" t="s">
        <v>2067</v>
      </c>
      <c r="B393" s="87" t="s">
        <v>2060</v>
      </c>
      <c r="C393" s="88">
        <v>43656.519399999997</v>
      </c>
      <c r="D393" s="88"/>
      <c r="E393" s="75">
        <f t="shared" si="175"/>
        <v>3487.5032978704912</v>
      </c>
      <c r="F393" s="75">
        <f t="shared" si="176"/>
        <v>3487.5</v>
      </c>
      <c r="G393" s="75">
        <f t="shared" si="177"/>
        <v>1.3901249985792674E-3</v>
      </c>
      <c r="J393" s="75">
        <f>G393</f>
        <v>1.3901249985792674E-3</v>
      </c>
      <c r="O393" s="75">
        <f t="shared" ca="1" si="178"/>
        <v>-3.8191843334370156E-3</v>
      </c>
      <c r="P393" s="75">
        <f t="shared" si="179"/>
        <v>-6.1891635150280646E-3</v>
      </c>
      <c r="Q393" s="85">
        <f t="shared" si="193"/>
        <v>28638.019399999997</v>
      </c>
      <c r="S393" s="84">
        <v>1</v>
      </c>
      <c r="Z393" s="75">
        <f t="shared" si="180"/>
        <v>3487.5</v>
      </c>
      <c r="AA393" s="75">
        <f t="shared" si="181"/>
        <v>-1.5714597324742105E-3</v>
      </c>
      <c r="AB393" s="75">
        <f t="shared" si="182"/>
        <v>-3.2275787839745867E-3</v>
      </c>
      <c r="AC393" s="75">
        <f t="shared" si="183"/>
        <v>7.579288513607332E-3</v>
      </c>
      <c r="AE393" s="75">
        <f t="shared" si="184"/>
        <v>8.7709841192091003E-6</v>
      </c>
      <c r="AF393" s="85">
        <f t="shared" si="194"/>
        <v>28638.019399999997</v>
      </c>
      <c r="AG393" s="84"/>
      <c r="AH393" s="75">
        <f t="shared" si="185"/>
        <v>4.6177037825538541E-3</v>
      </c>
      <c r="AI393" s="75">
        <f t="shared" si="186"/>
        <v>2.7316062253392892E-2</v>
      </c>
      <c r="AJ393" s="75">
        <f t="shared" si="187"/>
        <v>6.3151191281444951E-3</v>
      </c>
      <c r="AK393" s="75">
        <f t="shared" si="188"/>
        <v>0.11312691503125497</v>
      </c>
      <c r="AL393" s="75">
        <f t="shared" si="189"/>
        <v>3.0258089576416189</v>
      </c>
      <c r="AM393" s="75">
        <f t="shared" si="190"/>
        <v>17.254287605506054</v>
      </c>
      <c r="AN393" s="75">
        <f t="shared" si="201"/>
        <v>2.1116498328448805</v>
      </c>
      <c r="AO393" s="75">
        <f t="shared" si="201"/>
        <v>2.1068551019759925</v>
      </c>
      <c r="AP393" s="75">
        <f t="shared" si="201"/>
        <v>2.1163657316502902</v>
      </c>
      <c r="AQ393" s="75">
        <f t="shared" si="201"/>
        <v>2.0973499237561746</v>
      </c>
      <c r="AR393" s="75">
        <f t="shared" si="201"/>
        <v>2.1347931778708507</v>
      </c>
      <c r="AS393" s="75">
        <f t="shared" si="201"/>
        <v>2.0586043964806473</v>
      </c>
      <c r="AT393" s="75">
        <f t="shared" si="201"/>
        <v>2.2049754411871518</v>
      </c>
      <c r="AU393" s="75">
        <f t="shared" si="192"/>
        <v>1.2697691176296961</v>
      </c>
    </row>
    <row r="394" spans="1:47" s="75" customFormat="1" ht="12.95" customHeight="1" x14ac:dyDescent="0.2">
      <c r="A394" s="86" t="s">
        <v>2036</v>
      </c>
      <c r="B394" s="87"/>
      <c r="C394" s="88">
        <v>43681.809800000003</v>
      </c>
      <c r="D394" s="88" t="s">
        <v>2035</v>
      </c>
      <c r="E394" s="75">
        <f t="shared" si="175"/>
        <v>3547.5011138801592</v>
      </c>
      <c r="F394" s="75">
        <f t="shared" si="176"/>
        <v>3547.5</v>
      </c>
      <c r="G394" s="75">
        <f t="shared" si="177"/>
        <v>4.6952500269981101E-4</v>
      </c>
      <c r="J394" s="75">
        <f>G394</f>
        <v>4.6952500269981101E-4</v>
      </c>
      <c r="O394" s="75">
        <f t="shared" ca="1" si="178"/>
        <v>-3.7776451574428379E-3</v>
      </c>
      <c r="P394" s="75">
        <f t="shared" si="179"/>
        <v>-6.1395778907576909E-3</v>
      </c>
      <c r="Q394" s="85">
        <f t="shared" si="193"/>
        <v>28663.309800000003</v>
      </c>
      <c r="S394" s="84">
        <v>1</v>
      </c>
      <c r="Z394" s="75">
        <f t="shared" si="180"/>
        <v>3547.5</v>
      </c>
      <c r="AA394" s="75">
        <f t="shared" si="181"/>
        <v>-1.5554854441909615E-3</v>
      </c>
      <c r="AB394" s="75">
        <f t="shared" si="182"/>
        <v>-4.1145674438669184E-3</v>
      </c>
      <c r="AC394" s="75">
        <f t="shared" si="183"/>
        <v>6.6091028934575019E-3</v>
      </c>
      <c r="AE394" s="75">
        <f t="shared" si="184"/>
        <v>4.1006673100167659E-6</v>
      </c>
      <c r="AF394" s="85">
        <f t="shared" si="194"/>
        <v>28663.309800000003</v>
      </c>
      <c r="AG394" s="84"/>
      <c r="AH394" s="75">
        <f t="shared" si="185"/>
        <v>4.5840924465667295E-3</v>
      </c>
      <c r="AI394" s="75">
        <f t="shared" si="186"/>
        <v>2.7250906369428174E-2</v>
      </c>
      <c r="AJ394" s="75">
        <f t="shared" si="187"/>
        <v>5.737742513342789E-3</v>
      </c>
      <c r="AK394" s="75">
        <f t="shared" si="188"/>
        <v>0.11256528104009285</v>
      </c>
      <c r="AL394" s="75">
        <f t="shared" si="189"/>
        <v>3.0263863447492714</v>
      </c>
      <c r="AM394" s="75">
        <f t="shared" si="190"/>
        <v>17.340955094863013</v>
      </c>
      <c r="AN394" s="75">
        <f t="shared" si="201"/>
        <v>2.1159395311868745</v>
      </c>
      <c r="AO394" s="75">
        <f t="shared" si="201"/>
        <v>2.1107563510399077</v>
      </c>
      <c r="AP394" s="75">
        <f t="shared" si="201"/>
        <v>2.1209653347152511</v>
      </c>
      <c r="AQ394" s="75">
        <f t="shared" si="201"/>
        <v>2.1006884857403163</v>
      </c>
      <c r="AR394" s="75">
        <f t="shared" si="201"/>
        <v>2.1403256568183777</v>
      </c>
      <c r="AS394" s="75">
        <f t="shared" si="201"/>
        <v>2.0601596038919734</v>
      </c>
      <c r="AT394" s="75">
        <f t="shared" si="201"/>
        <v>2.213018364201762</v>
      </c>
      <c r="AU394" s="75">
        <f t="shared" si="192"/>
        <v>1.2760164218018486</v>
      </c>
    </row>
    <row r="395" spans="1:47" s="75" customFormat="1" ht="12.95" customHeight="1" x14ac:dyDescent="0.2">
      <c r="A395" s="81" t="s">
        <v>984</v>
      </c>
      <c r="B395" s="82" t="s">
        <v>2031</v>
      </c>
      <c r="C395" s="83">
        <v>43685.398000000001</v>
      </c>
      <c r="D395" s="83" t="s">
        <v>2110</v>
      </c>
      <c r="E395" s="75">
        <f t="shared" si="175"/>
        <v>3556.0135993847675</v>
      </c>
      <c r="F395" s="75">
        <f t="shared" si="176"/>
        <v>3556</v>
      </c>
      <c r="G395" s="75">
        <f t="shared" si="177"/>
        <v>5.7324400040670298E-3</v>
      </c>
      <c r="I395" s="75">
        <f>G395</f>
        <v>5.7324400040670298E-3</v>
      </c>
      <c r="O395" s="75">
        <f t="shared" ca="1" si="178"/>
        <v>-3.7717604408436627E-3</v>
      </c>
      <c r="P395" s="75">
        <f t="shared" si="179"/>
        <v>-6.1325483615169265E-3</v>
      </c>
      <c r="Q395" s="85">
        <f t="shared" si="193"/>
        <v>28666.898000000001</v>
      </c>
      <c r="S395" s="84">
        <v>0.1</v>
      </c>
      <c r="Z395" s="75">
        <f t="shared" si="180"/>
        <v>3556</v>
      </c>
      <c r="AA395" s="75">
        <f t="shared" si="181"/>
        <v>-1.5532228876599862E-3</v>
      </c>
      <c r="AB395" s="75">
        <f t="shared" si="182"/>
        <v>1.1531145302100896E-3</v>
      </c>
      <c r="AC395" s="75">
        <f t="shared" si="183"/>
        <v>1.1864988365583955E-2</v>
      </c>
      <c r="AE395" s="75">
        <f t="shared" si="184"/>
        <v>5.3080883771888067E-6</v>
      </c>
      <c r="AF395" s="85">
        <f t="shared" si="194"/>
        <v>28666.898000000001</v>
      </c>
      <c r="AG395" s="84"/>
      <c r="AH395" s="75">
        <f t="shared" si="185"/>
        <v>4.5793254738569402E-3</v>
      </c>
      <c r="AI395" s="75">
        <f t="shared" si="186"/>
        <v>2.7241717529788323E-2</v>
      </c>
      <c r="AJ395" s="75">
        <f t="shared" si="187"/>
        <v>5.656083819671461E-3</v>
      </c>
      <c r="AK395" s="75">
        <f t="shared" si="188"/>
        <v>0.11248584595556034</v>
      </c>
      <c r="AL395" s="75">
        <f t="shared" si="189"/>
        <v>3.0264680047681067</v>
      </c>
      <c r="AM395" s="75">
        <f t="shared" si="190"/>
        <v>17.353282593151302</v>
      </c>
      <c r="AN395" s="75">
        <f t="shared" si="201"/>
        <v>2.1165470512573767</v>
      </c>
      <c r="AO395" s="75">
        <f t="shared" si="201"/>
        <v>2.1113073465494012</v>
      </c>
      <c r="AP395" s="75">
        <f t="shared" si="201"/>
        <v>2.1216174371422647</v>
      </c>
      <c r="AQ395" s="75">
        <f t="shared" si="201"/>
        <v>2.1011589170896605</v>
      </c>
      <c r="AR395" s="75">
        <f t="shared" si="201"/>
        <v>2.1411103482318818</v>
      </c>
      <c r="AS395" s="75">
        <f t="shared" si="201"/>
        <v>2.0603775521571568</v>
      </c>
      <c r="AT395" s="75">
        <f t="shared" si="201"/>
        <v>2.2141548225584495</v>
      </c>
      <c r="AU395" s="75">
        <f t="shared" si="192"/>
        <v>1.2769014565595702</v>
      </c>
    </row>
    <row r="396" spans="1:47" s="75" customFormat="1" ht="12.95" customHeight="1" x14ac:dyDescent="0.2">
      <c r="A396" s="81" t="s">
        <v>984</v>
      </c>
      <c r="B396" s="82" t="s">
        <v>2033</v>
      </c>
      <c r="C396" s="83">
        <v>43713.42</v>
      </c>
      <c r="D396" s="83" t="s">
        <v>2110</v>
      </c>
      <c r="E396" s="75">
        <f t="shared" si="175"/>
        <v>3622.4917412972081</v>
      </c>
      <c r="F396" s="75">
        <f t="shared" si="176"/>
        <v>3622.5</v>
      </c>
      <c r="G396" s="75">
        <f t="shared" si="177"/>
        <v>-3.4812250014510937E-3</v>
      </c>
      <c r="I396" s="75">
        <f>G396</f>
        <v>-3.4812250014510937E-3</v>
      </c>
      <c r="O396" s="75">
        <f t="shared" ca="1" si="178"/>
        <v>-3.7257211874501157E-3</v>
      </c>
      <c r="P396" s="75">
        <f t="shared" si="179"/>
        <v>-6.0775106672038984E-3</v>
      </c>
      <c r="Q396" s="85">
        <f t="shared" si="193"/>
        <v>28694.92</v>
      </c>
      <c r="S396" s="84">
        <v>0.1</v>
      </c>
      <c r="Z396" s="75">
        <f t="shared" si="180"/>
        <v>3622.5</v>
      </c>
      <c r="AA396" s="75">
        <f t="shared" si="181"/>
        <v>-1.5355265543685439E-3</v>
      </c>
      <c r="AB396" s="75">
        <f t="shared" si="182"/>
        <v>-8.0232091142864483E-3</v>
      </c>
      <c r="AC396" s="75">
        <f t="shared" si="183"/>
        <v>2.5962856657528047E-3</v>
      </c>
      <c r="AE396" s="75">
        <f t="shared" si="184"/>
        <v>3.7857424469794458E-7</v>
      </c>
      <c r="AF396" s="85">
        <f t="shared" si="194"/>
        <v>28694.92</v>
      </c>
      <c r="AG396" s="84"/>
      <c r="AH396" s="75">
        <f t="shared" si="185"/>
        <v>4.5419841128353546E-3</v>
      </c>
      <c r="AI396" s="75">
        <f t="shared" si="186"/>
        <v>2.7170179994392307E-2</v>
      </c>
      <c r="AJ396" s="75">
        <f t="shared" si="187"/>
        <v>5.0183651316220556E-3</v>
      </c>
      <c r="AK396" s="75">
        <f t="shared" si="188"/>
        <v>0.11186546814183068</v>
      </c>
      <c r="AL396" s="75">
        <f t="shared" si="189"/>
        <v>3.027105732550174</v>
      </c>
      <c r="AM396" s="75">
        <f t="shared" si="190"/>
        <v>17.450159039757963</v>
      </c>
      <c r="AN396" s="75">
        <f t="shared" si="201"/>
        <v>2.1212985553115207</v>
      </c>
      <c r="AO396" s="75">
        <f t="shared" si="201"/>
        <v>2.1156036037159809</v>
      </c>
      <c r="AP396" s="75">
        <f t="shared" si="201"/>
        <v>2.1267235079523799</v>
      </c>
      <c r="AQ396" s="75">
        <f t="shared" si="201"/>
        <v>2.1048177300065731</v>
      </c>
      <c r="AR396" s="75">
        <f t="shared" si="201"/>
        <v>2.1472571293652276</v>
      </c>
      <c r="AS396" s="75">
        <f t="shared" si="201"/>
        <v>2.0620628886506367</v>
      </c>
      <c r="AT396" s="75">
        <f t="shared" si="201"/>
        <v>2.2230205833993004</v>
      </c>
      <c r="AU396" s="75">
        <f t="shared" si="192"/>
        <v>1.2838255520170392</v>
      </c>
    </row>
    <row r="397" spans="1:47" s="75" customFormat="1" ht="12.95" customHeight="1" x14ac:dyDescent="0.2">
      <c r="A397" s="86" t="s">
        <v>2040</v>
      </c>
      <c r="B397" s="87"/>
      <c r="C397" s="88">
        <v>43717.425999999999</v>
      </c>
      <c r="D397" s="88" t="s">
        <v>2035</v>
      </c>
      <c r="E397" s="75">
        <f t="shared" si="175"/>
        <v>3631.9953968714476</v>
      </c>
      <c r="F397" s="75">
        <f t="shared" si="176"/>
        <v>3632</v>
      </c>
      <c r="G397" s="75">
        <f t="shared" si="177"/>
        <v>-1.9403199985390529E-3</v>
      </c>
      <c r="H397" s="77"/>
      <c r="I397" s="77"/>
      <c r="J397" s="18">
        <f>G397</f>
        <v>-1.9403199985390529E-3</v>
      </c>
      <c r="O397" s="75">
        <f t="shared" ca="1" si="178"/>
        <v>-3.7191441512510375E-3</v>
      </c>
      <c r="P397" s="75">
        <f t="shared" si="179"/>
        <v>-6.0696420644323684E-3</v>
      </c>
      <c r="Q397" s="85">
        <f t="shared" si="193"/>
        <v>28698.925999999999</v>
      </c>
      <c r="S397" s="84">
        <v>1</v>
      </c>
      <c r="Z397" s="75">
        <f t="shared" si="180"/>
        <v>3632</v>
      </c>
      <c r="AA397" s="75">
        <f t="shared" si="181"/>
        <v>-1.5329992843678818E-3</v>
      </c>
      <c r="AB397" s="75">
        <f t="shared" si="182"/>
        <v>-6.4769627786035395E-3</v>
      </c>
      <c r="AC397" s="75">
        <f t="shared" si="183"/>
        <v>4.1293220658933155E-3</v>
      </c>
      <c r="AE397" s="75">
        <f t="shared" si="184"/>
        <v>1.6591016419291283E-7</v>
      </c>
      <c r="AF397" s="85">
        <f t="shared" si="194"/>
        <v>28698.925999999999</v>
      </c>
      <c r="AG397" s="84"/>
      <c r="AH397" s="75">
        <f t="shared" si="185"/>
        <v>4.5366427800644865E-3</v>
      </c>
      <c r="AI397" s="75">
        <f t="shared" si="186"/>
        <v>2.7160010843583215E-2</v>
      </c>
      <c r="AJ397" s="75">
        <f t="shared" si="187"/>
        <v>4.9274251124075425E-3</v>
      </c>
      <c r="AK397" s="75">
        <f t="shared" si="188"/>
        <v>0.11177699742289077</v>
      </c>
      <c r="AL397" s="75">
        <f t="shared" si="189"/>
        <v>3.0271966736938998</v>
      </c>
      <c r="AM397" s="75">
        <f t="shared" si="190"/>
        <v>17.46406169685643</v>
      </c>
      <c r="AN397" s="75">
        <f t="shared" si="201"/>
        <v>2.1219771462548374</v>
      </c>
      <c r="AO397" s="75">
        <f t="shared" si="201"/>
        <v>2.1162152534744383</v>
      </c>
      <c r="AP397" s="75">
        <f t="shared" si="201"/>
        <v>2.1274535832510586</v>
      </c>
      <c r="AQ397" s="75">
        <f t="shared" si="201"/>
        <v>2.1053372939028456</v>
      </c>
      <c r="AR397" s="75">
        <f t="shared" si="201"/>
        <v>2.1481363421980704</v>
      </c>
      <c r="AS397" s="75">
        <f t="shared" si="201"/>
        <v>2.062300834873366</v>
      </c>
      <c r="AT397" s="75">
        <f t="shared" si="201"/>
        <v>2.224283447072668</v>
      </c>
      <c r="AU397" s="75">
        <f t="shared" si="192"/>
        <v>1.2848147085109631</v>
      </c>
    </row>
    <row r="398" spans="1:47" s="75" customFormat="1" ht="12.95" customHeight="1" x14ac:dyDescent="0.2">
      <c r="A398" s="81" t="s">
        <v>984</v>
      </c>
      <c r="B398" s="82" t="s">
        <v>2033</v>
      </c>
      <c r="C398" s="83">
        <v>43732.396000000001</v>
      </c>
      <c r="D398" s="83" t="s">
        <v>2110</v>
      </c>
      <c r="E398" s="75">
        <f t="shared" si="175"/>
        <v>3667.5095566184114</v>
      </c>
      <c r="F398" s="75">
        <f t="shared" si="176"/>
        <v>3667.5</v>
      </c>
      <c r="G398" s="75">
        <f t="shared" si="177"/>
        <v>4.0283249982167035E-3</v>
      </c>
      <c r="I398" s="75">
        <f>G398</f>
        <v>4.0283249982167035E-3</v>
      </c>
      <c r="O398" s="75">
        <f t="shared" ca="1" si="178"/>
        <v>-3.6945668054544824E-3</v>
      </c>
      <c r="P398" s="75">
        <f t="shared" si="179"/>
        <v>-6.0402248966898494E-3</v>
      </c>
      <c r="Q398" s="85">
        <f t="shared" si="193"/>
        <v>28713.896000000001</v>
      </c>
      <c r="S398" s="84">
        <v>0.1</v>
      </c>
      <c r="Z398" s="75">
        <f t="shared" si="180"/>
        <v>3667.5</v>
      </c>
      <c r="AA398" s="75">
        <f t="shared" si="181"/>
        <v>-1.5235572196777361E-3</v>
      </c>
      <c r="AB398" s="75">
        <f t="shared" si="182"/>
        <v>-4.8834267879540975E-4</v>
      </c>
      <c r="AC398" s="75">
        <f t="shared" si="183"/>
        <v>1.0068549894906553E-2</v>
      </c>
      <c r="AE398" s="75">
        <f t="shared" si="184"/>
        <v>3.0823396161372488E-6</v>
      </c>
      <c r="AF398" s="85">
        <f t="shared" si="194"/>
        <v>28713.896000000001</v>
      </c>
      <c r="AG398" s="84"/>
      <c r="AH398" s="75">
        <f t="shared" si="185"/>
        <v>4.5166676770121133E-3</v>
      </c>
      <c r="AI398" s="75">
        <f t="shared" si="186"/>
        <v>2.7122120896015955E-2</v>
      </c>
      <c r="AJ398" s="75">
        <f t="shared" si="187"/>
        <v>4.5879493914475532E-3</v>
      </c>
      <c r="AK398" s="75">
        <f t="shared" si="188"/>
        <v>0.1114467316921761</v>
      </c>
      <c r="AL398" s="75">
        <f t="shared" si="189"/>
        <v>3.0275361532586715</v>
      </c>
      <c r="AM398" s="75">
        <f t="shared" si="190"/>
        <v>17.516155382844147</v>
      </c>
      <c r="AN398" s="75">
        <f t="shared" si="201"/>
        <v>2.1245125423905651</v>
      </c>
      <c r="AO398" s="75">
        <f t="shared" si="201"/>
        <v>2.1184962248214783</v>
      </c>
      <c r="AP398" s="75">
        <f t="shared" si="201"/>
        <v>2.130183196559384</v>
      </c>
      <c r="AQ398" s="75">
        <f t="shared" si="201"/>
        <v>2.1072719294540612</v>
      </c>
      <c r="AR398" s="75">
        <f t="shared" si="201"/>
        <v>2.1514242083922221</v>
      </c>
      <c r="AS398" s="75">
        <f t="shared" si="201"/>
        <v>2.0631839122626148</v>
      </c>
      <c r="AT398" s="75">
        <f t="shared" si="201"/>
        <v>2.228994431723736</v>
      </c>
      <c r="AU398" s="75">
        <f t="shared" si="192"/>
        <v>1.2885110301461533</v>
      </c>
    </row>
    <row r="399" spans="1:47" s="75" customFormat="1" ht="12.95" customHeight="1" x14ac:dyDescent="0.2">
      <c r="A399" s="86" t="s">
        <v>2040</v>
      </c>
      <c r="B399" s="87"/>
      <c r="C399" s="88">
        <v>43744.411999999997</v>
      </c>
      <c r="D399" s="88" t="s">
        <v>2035</v>
      </c>
      <c r="E399" s="75">
        <f t="shared" si="175"/>
        <v>3696.0157786303912</v>
      </c>
      <c r="F399" s="75">
        <f t="shared" si="176"/>
        <v>3696</v>
      </c>
      <c r="G399" s="75">
        <f t="shared" si="177"/>
        <v>6.6510399992694147E-3</v>
      </c>
      <c r="H399" s="77"/>
      <c r="I399" s="77"/>
      <c r="J399" s="18">
        <f>G399</f>
        <v>6.6510399992694147E-3</v>
      </c>
      <c r="O399" s="75">
        <f t="shared" ca="1" si="178"/>
        <v>-3.6748356968572477E-3</v>
      </c>
      <c r="P399" s="75">
        <f t="shared" si="179"/>
        <v>-6.0165929498345221E-3</v>
      </c>
      <c r="Q399" s="85">
        <f t="shared" si="193"/>
        <v>28725.911999999997</v>
      </c>
      <c r="S399" s="84">
        <v>1</v>
      </c>
      <c r="Z399" s="75">
        <f t="shared" si="180"/>
        <v>3696</v>
      </c>
      <c r="AA399" s="75">
        <f t="shared" si="181"/>
        <v>-1.5159793595149887E-3</v>
      </c>
      <c r="AB399" s="75">
        <f t="shared" si="182"/>
        <v>2.1504264089498813E-3</v>
      </c>
      <c r="AC399" s="75">
        <f t="shared" si="183"/>
        <v>1.2667632949103936E-2</v>
      </c>
      <c r="AE399" s="75">
        <f t="shared" si="184"/>
        <v>6.67002052067592E-5</v>
      </c>
      <c r="AF399" s="85">
        <f t="shared" si="194"/>
        <v>28725.911999999997</v>
      </c>
      <c r="AG399" s="84"/>
      <c r="AH399" s="75">
        <f t="shared" si="185"/>
        <v>4.5006135903195334E-3</v>
      </c>
      <c r="AI399" s="75">
        <f t="shared" si="186"/>
        <v>2.7091827579073802E-2</v>
      </c>
      <c r="AJ399" s="75">
        <f t="shared" si="187"/>
        <v>4.3158100248613905E-3</v>
      </c>
      <c r="AK399" s="75">
        <f t="shared" si="188"/>
        <v>0.11118196657420411</v>
      </c>
      <c r="AL399" s="75">
        <f t="shared" si="189"/>
        <v>3.0278082953229344</v>
      </c>
      <c r="AM399" s="75">
        <f t="shared" si="190"/>
        <v>17.55814025149802</v>
      </c>
      <c r="AN399" s="75">
        <f t="shared" si="201"/>
        <v>2.1265475856212319</v>
      </c>
      <c r="AO399" s="75">
        <f t="shared" si="201"/>
        <v>2.1203220848588096</v>
      </c>
      <c r="AP399" s="75">
        <f t="shared" si="201"/>
        <v>2.1323762381588556</v>
      </c>
      <c r="AQ399" s="75">
        <f t="shared" si="201"/>
        <v>2.1088172323313232</v>
      </c>
      <c r="AR399" s="75">
        <f t="shared" si="201"/>
        <v>2.154066450157901</v>
      </c>
      <c r="AS399" s="75">
        <f t="shared" si="201"/>
        <v>2.0638860137720165</v>
      </c>
      <c r="AT399" s="75">
        <f t="shared" si="201"/>
        <v>2.2327671916480059</v>
      </c>
      <c r="AU399" s="75">
        <f t="shared" si="192"/>
        <v>1.2914784996279258</v>
      </c>
    </row>
    <row r="400" spans="1:47" s="75" customFormat="1" ht="12.95" customHeight="1" x14ac:dyDescent="0.2">
      <c r="A400" s="81" t="s">
        <v>984</v>
      </c>
      <c r="B400" s="82" t="s">
        <v>2033</v>
      </c>
      <c r="C400" s="83">
        <v>43759.375</v>
      </c>
      <c r="D400" s="83" t="s">
        <v>2110</v>
      </c>
      <c r="E400" s="75">
        <f t="shared" si="175"/>
        <v>3731.5133318898361</v>
      </c>
      <c r="F400" s="75">
        <f t="shared" si="176"/>
        <v>3731.5</v>
      </c>
      <c r="G400" s="75">
        <f t="shared" si="177"/>
        <v>5.6196849982370622E-3</v>
      </c>
      <c r="I400" s="75">
        <f t="shared" ref="I400:I417" si="202">G400</f>
        <v>5.6196849982370622E-3</v>
      </c>
      <c r="O400" s="75">
        <f t="shared" ca="1" si="178"/>
        <v>-3.6502583510606926E-3</v>
      </c>
      <c r="P400" s="75">
        <f t="shared" si="179"/>
        <v>-5.9871375482181566E-3</v>
      </c>
      <c r="Q400" s="85">
        <f t="shared" si="193"/>
        <v>28740.875</v>
      </c>
      <c r="S400" s="84">
        <v>0.1</v>
      </c>
      <c r="Z400" s="75">
        <f t="shared" si="180"/>
        <v>3731.5</v>
      </c>
      <c r="AA400" s="75">
        <f t="shared" si="181"/>
        <v>-1.5065435320407916E-3</v>
      </c>
      <c r="AB400" s="75">
        <f t="shared" si="182"/>
        <v>1.1390909820596972E-3</v>
      </c>
      <c r="AC400" s="75">
        <f t="shared" si="183"/>
        <v>1.1606822546455219E-2</v>
      </c>
      <c r="AE400" s="75">
        <f t="shared" si="184"/>
        <v>5.0783133065746067E-6</v>
      </c>
      <c r="AF400" s="85">
        <f t="shared" si="194"/>
        <v>28740.875</v>
      </c>
      <c r="AG400" s="84"/>
      <c r="AH400" s="75">
        <f t="shared" si="185"/>
        <v>4.4805940161773651E-3</v>
      </c>
      <c r="AI400" s="75">
        <f t="shared" si="186"/>
        <v>2.7054248520423596E-2</v>
      </c>
      <c r="AJ400" s="75">
        <f t="shared" si="187"/>
        <v>3.9773156186082891E-3</v>
      </c>
      <c r="AK400" s="75">
        <f t="shared" si="188"/>
        <v>0.11085263340388751</v>
      </c>
      <c r="AL400" s="75">
        <f t="shared" si="189"/>
        <v>3.0281467926408747</v>
      </c>
      <c r="AM400" s="75">
        <f t="shared" si="190"/>
        <v>17.610642901853073</v>
      </c>
      <c r="AN400" s="75">
        <f t="shared" si="201"/>
        <v>2.1290819982467051</v>
      </c>
      <c r="AO400" s="75">
        <f t="shared" si="201"/>
        <v>2.1225897250048877</v>
      </c>
      <c r="AP400" s="75">
        <f t="shared" si="201"/>
        <v>2.1351100261533893</v>
      </c>
      <c r="AQ400" s="75">
        <f t="shared" si="201"/>
        <v>2.1107323243270804</v>
      </c>
      <c r="AR400" s="75">
        <f t="shared" si="201"/>
        <v>2.1573609467220138</v>
      </c>
      <c r="AS400" s="75">
        <f t="shared" si="201"/>
        <v>2.0647522088460812</v>
      </c>
      <c r="AT400" s="75">
        <f t="shared" si="201"/>
        <v>2.2374550008806007</v>
      </c>
      <c r="AU400" s="75">
        <f t="shared" si="192"/>
        <v>1.295174821263116</v>
      </c>
    </row>
    <row r="401" spans="1:47" s="75" customFormat="1" ht="12.95" customHeight="1" x14ac:dyDescent="0.2">
      <c r="A401" s="81" t="s">
        <v>999</v>
      </c>
      <c r="B401" s="82" t="s">
        <v>2031</v>
      </c>
      <c r="C401" s="83">
        <v>44015.442999999999</v>
      </c>
      <c r="D401" s="83" t="s">
        <v>2110</v>
      </c>
      <c r="E401" s="75">
        <f t="shared" si="175"/>
        <v>4338.9976243470655</v>
      </c>
      <c r="F401" s="75">
        <f t="shared" si="176"/>
        <v>4339</v>
      </c>
      <c r="G401" s="75">
        <f t="shared" si="177"/>
        <v>-1.0013900027843192E-3</v>
      </c>
      <c r="I401" s="75">
        <f t="shared" si="202"/>
        <v>-1.0013900027843192E-3</v>
      </c>
      <c r="O401" s="75">
        <f t="shared" ca="1" si="178"/>
        <v>-3.2296741941196428E-3</v>
      </c>
      <c r="P401" s="75">
        <f t="shared" si="179"/>
        <v>-5.4797900479814591E-3</v>
      </c>
      <c r="Q401" s="85">
        <f t="shared" si="193"/>
        <v>28996.942999999999</v>
      </c>
      <c r="S401" s="84">
        <v>0.1</v>
      </c>
      <c r="Z401" s="75">
        <f t="shared" si="180"/>
        <v>4339</v>
      </c>
      <c r="AA401" s="75">
        <f t="shared" si="181"/>
        <v>-1.3459663493121422E-3</v>
      </c>
      <c r="AB401" s="75">
        <f t="shared" si="182"/>
        <v>-5.1352137014536361E-3</v>
      </c>
      <c r="AC401" s="75">
        <f t="shared" si="183"/>
        <v>4.4784000451971399E-3</v>
      </c>
      <c r="AE401" s="75">
        <f t="shared" si="184"/>
        <v>1.1873285858646237E-8</v>
      </c>
      <c r="AF401" s="85">
        <f t="shared" si="194"/>
        <v>28996.942999999999</v>
      </c>
      <c r="AG401" s="84"/>
      <c r="AH401" s="75">
        <f t="shared" si="185"/>
        <v>4.1338236986693169E-3</v>
      </c>
      <c r="AI401" s="75">
        <f t="shared" si="186"/>
        <v>2.6436212074704701E-2</v>
      </c>
      <c r="AJ401" s="75">
        <f t="shared" si="187"/>
        <v>-1.7415276699955658E-3</v>
      </c>
      <c r="AK401" s="75">
        <f t="shared" si="188"/>
        <v>0.10528671566387073</v>
      </c>
      <c r="AL401" s="75">
        <f t="shared" si="189"/>
        <v>3.0338656472960919</v>
      </c>
      <c r="AM401" s="75">
        <f t="shared" si="190"/>
        <v>18.547488785631423</v>
      </c>
      <c r="AN401" s="75">
        <f t="shared" ref="AN401:AT410" si="203">$AU401+$AB$7*SIN(AO401)</f>
        <v>2.1724314877900301</v>
      </c>
      <c r="AO401" s="75">
        <f t="shared" si="203"/>
        <v>2.1602233381900131</v>
      </c>
      <c r="AP401" s="75">
        <f t="shared" si="203"/>
        <v>2.1822883532983059</v>
      </c>
      <c r="AQ401" s="75">
        <f t="shared" si="203"/>
        <v>2.1418624928912693</v>
      </c>
      <c r="AR401" s="75">
        <f t="shared" si="203"/>
        <v>2.2142269613547572</v>
      </c>
      <c r="AS401" s="75">
        <f t="shared" si="203"/>
        <v>2.0783402877164443</v>
      </c>
      <c r="AT401" s="75">
        <f t="shared" si="203"/>
        <v>2.3156701730610263</v>
      </c>
      <c r="AU401" s="75">
        <f t="shared" si="192"/>
        <v>1.3584287760061589</v>
      </c>
    </row>
    <row r="402" spans="1:47" s="75" customFormat="1" ht="12.95" customHeight="1" x14ac:dyDescent="0.2">
      <c r="A402" s="86" t="s">
        <v>2068</v>
      </c>
      <c r="B402" s="87"/>
      <c r="C402" s="88">
        <v>44372.471299999997</v>
      </c>
      <c r="D402" s="88"/>
      <c r="E402" s="75">
        <f t="shared" si="175"/>
        <v>5185.9956257088406</v>
      </c>
      <c r="F402" s="75">
        <f t="shared" si="176"/>
        <v>5186</v>
      </c>
      <c r="G402" s="75">
        <f t="shared" si="177"/>
        <v>-1.8438600018271245E-3</v>
      </c>
      <c r="I402" s="75">
        <f t="shared" si="202"/>
        <v>-1.8438600018271245E-3</v>
      </c>
      <c r="O402" s="75">
        <f t="shared" ca="1" si="178"/>
        <v>-2.643279493001833E-3</v>
      </c>
      <c r="P402" s="75">
        <f t="shared" si="179"/>
        <v>-4.7620606349479252E-3</v>
      </c>
      <c r="Q402" s="85">
        <f t="shared" si="193"/>
        <v>29353.971299999997</v>
      </c>
      <c r="S402" s="84">
        <v>0.1</v>
      </c>
      <c r="Z402" s="75">
        <f t="shared" si="180"/>
        <v>5186</v>
      </c>
      <c r="AA402" s="75">
        <f t="shared" si="181"/>
        <v>-1.1271890624292421E-3</v>
      </c>
      <c r="AB402" s="75">
        <f t="shared" si="182"/>
        <v>-5.4787315743458076E-3</v>
      </c>
      <c r="AC402" s="75">
        <f t="shared" si="183"/>
        <v>2.9182006331208007E-3</v>
      </c>
      <c r="AE402" s="75">
        <f t="shared" si="184"/>
        <v>5.1361723537744321E-8</v>
      </c>
      <c r="AF402" s="85">
        <f t="shared" si="194"/>
        <v>29353.971299999997</v>
      </c>
      <c r="AG402" s="84"/>
      <c r="AH402" s="75">
        <f t="shared" si="185"/>
        <v>3.6348715725186831E-3</v>
      </c>
      <c r="AI402" s="75">
        <f t="shared" si="186"/>
        <v>2.5644282671357654E-2</v>
      </c>
      <c r="AJ402" s="75">
        <f t="shared" si="187"/>
        <v>-9.5446287327941443E-3</v>
      </c>
      <c r="AK402" s="75">
        <f t="shared" si="188"/>
        <v>9.7686630424644594E-2</v>
      </c>
      <c r="AL402" s="75">
        <f t="shared" si="189"/>
        <v>3.0416688924036923</v>
      </c>
      <c r="AM402" s="75">
        <f t="shared" si="190"/>
        <v>19.998602664076515</v>
      </c>
      <c r="AN402" s="75">
        <f t="shared" si="203"/>
        <v>2.2331896914123095</v>
      </c>
      <c r="AO402" s="75">
        <f t="shared" si="203"/>
        <v>2.2088696775165975</v>
      </c>
      <c r="AP402" s="75">
        <f t="shared" si="203"/>
        <v>2.249464832462547</v>
      </c>
      <c r="AQ402" s="75">
        <f t="shared" si="203"/>
        <v>2.1804174172684361</v>
      </c>
      <c r="AR402" s="75">
        <f t="shared" si="203"/>
        <v>2.2945069609590893</v>
      </c>
      <c r="AS402" s="75">
        <f t="shared" si="203"/>
        <v>2.0947217527902477</v>
      </c>
      <c r="AT402" s="75">
        <f t="shared" si="203"/>
        <v>2.4183201333631366</v>
      </c>
      <c r="AU402" s="75">
        <f t="shared" si="192"/>
        <v>1.4466198865697102</v>
      </c>
    </row>
    <row r="403" spans="1:47" s="75" customFormat="1" ht="12.95" customHeight="1" x14ac:dyDescent="0.2">
      <c r="A403" s="86" t="s">
        <v>2069</v>
      </c>
      <c r="B403" s="87"/>
      <c r="C403" s="88">
        <v>44445.381999999998</v>
      </c>
      <c r="D403" s="88"/>
      <c r="E403" s="75">
        <f t="shared" si="175"/>
        <v>5358.9657156929925</v>
      </c>
      <c r="F403" s="75">
        <f t="shared" si="176"/>
        <v>5359</v>
      </c>
      <c r="G403" s="75">
        <f t="shared" si="177"/>
        <v>-1.4451590002863668E-2</v>
      </c>
      <c r="I403" s="75">
        <f t="shared" si="202"/>
        <v>-1.4451590002863668E-2</v>
      </c>
      <c r="O403" s="75">
        <f t="shared" ca="1" si="178"/>
        <v>-2.5235082022186206E-3</v>
      </c>
      <c r="P403" s="75">
        <f t="shared" si="179"/>
        <v>-4.6139794305046535E-3</v>
      </c>
      <c r="Q403" s="85">
        <f t="shared" si="193"/>
        <v>29426.881999999998</v>
      </c>
      <c r="S403" s="84">
        <v>0.1</v>
      </c>
      <c r="Z403" s="75">
        <f t="shared" si="180"/>
        <v>5359</v>
      </c>
      <c r="AA403" s="75">
        <f t="shared" si="181"/>
        <v>-1.0835644088390702E-3</v>
      </c>
      <c r="AB403" s="75">
        <f t="shared" si="182"/>
        <v>-1.7982005024529252E-2</v>
      </c>
      <c r="AC403" s="75">
        <f t="shared" si="183"/>
        <v>-9.8376105723590145E-3</v>
      </c>
      <c r="AE403" s="75">
        <f t="shared" si="184"/>
        <v>1.7870410828249671E-5</v>
      </c>
      <c r="AF403" s="85">
        <f t="shared" si="194"/>
        <v>29426.881999999998</v>
      </c>
      <c r="AG403" s="84"/>
      <c r="AH403" s="75">
        <f t="shared" si="185"/>
        <v>3.5304150216655832E-3</v>
      </c>
      <c r="AI403" s="75">
        <f t="shared" si="186"/>
        <v>2.5491358296001687E-2</v>
      </c>
      <c r="AJ403" s="75">
        <f t="shared" si="187"/>
        <v>-1.1122420037072832E-2</v>
      </c>
      <c r="AK403" s="75">
        <f t="shared" si="188"/>
        <v>9.6149097234255271E-2</v>
      </c>
      <c r="AL403" s="75">
        <f t="shared" si="189"/>
        <v>3.0432467681180944</v>
      </c>
      <c r="AM403" s="75">
        <f t="shared" si="190"/>
        <v>20.319993510394035</v>
      </c>
      <c r="AN403" s="75">
        <f t="shared" si="203"/>
        <v>2.2456992699661535</v>
      </c>
      <c r="AO403" s="75">
        <f t="shared" si="203"/>
        <v>2.2182458846207229</v>
      </c>
      <c r="AP403" s="75">
        <f t="shared" si="203"/>
        <v>2.2633949201776398</v>
      </c>
      <c r="AQ403" s="75">
        <f t="shared" si="203"/>
        <v>2.1876622014216425</v>
      </c>
      <c r="AR403" s="75">
        <f t="shared" si="203"/>
        <v>2.3109613682407852</v>
      </c>
      <c r="AS403" s="75">
        <f t="shared" si="203"/>
        <v>2.097894638486105</v>
      </c>
      <c r="AT403" s="75">
        <f t="shared" si="203"/>
        <v>2.4383601737362106</v>
      </c>
      <c r="AU403" s="75">
        <f t="shared" si="192"/>
        <v>1.4646329469327497</v>
      </c>
    </row>
    <row r="404" spans="1:47" s="75" customFormat="1" ht="12.95" customHeight="1" x14ac:dyDescent="0.2">
      <c r="A404" s="86" t="s">
        <v>2069</v>
      </c>
      <c r="B404" s="87"/>
      <c r="C404" s="88">
        <v>44475.324800000002</v>
      </c>
      <c r="D404" s="88"/>
      <c r="E404" s="75">
        <f t="shared" si="175"/>
        <v>5430.0006777819335</v>
      </c>
      <c r="F404" s="75">
        <f t="shared" si="176"/>
        <v>5430</v>
      </c>
      <c r="G404" s="75">
        <f t="shared" si="177"/>
        <v>2.8569999994942918E-4</v>
      </c>
      <c r="I404" s="75">
        <f t="shared" si="202"/>
        <v>2.8569999994942918E-4</v>
      </c>
      <c r="O404" s="75">
        <f t="shared" ca="1" si="178"/>
        <v>-2.4743535106255105E-3</v>
      </c>
      <c r="P404" s="75">
        <f t="shared" si="179"/>
        <v>-4.5530604527885161E-3</v>
      </c>
      <c r="Q404" s="85">
        <f t="shared" si="193"/>
        <v>29456.824800000002</v>
      </c>
      <c r="S404" s="84">
        <v>0.1</v>
      </c>
      <c r="Z404" s="75">
        <f t="shared" si="180"/>
        <v>5430</v>
      </c>
      <c r="AA404" s="75">
        <f t="shared" si="181"/>
        <v>-1.0657833963025631E-3</v>
      </c>
      <c r="AB404" s="75">
        <f t="shared" si="182"/>
        <v>-3.2015770565365239E-3</v>
      </c>
      <c r="AC404" s="75">
        <f t="shared" si="183"/>
        <v>4.8387604527379453E-3</v>
      </c>
      <c r="AE404" s="75">
        <f t="shared" si="184"/>
        <v>1.8265073703448195E-7</v>
      </c>
      <c r="AF404" s="85">
        <f t="shared" si="194"/>
        <v>29456.824800000002</v>
      </c>
      <c r="AG404" s="84"/>
      <c r="AH404" s="75">
        <f t="shared" si="185"/>
        <v>3.4872770564859531E-3</v>
      </c>
      <c r="AI404" s="75">
        <f t="shared" si="186"/>
        <v>2.542940497766033E-2</v>
      </c>
      <c r="AJ404" s="75">
        <f t="shared" si="187"/>
        <v>-1.176884193044446E-2</v>
      </c>
      <c r="AK404" s="75">
        <f t="shared" si="188"/>
        <v>9.5519092188614305E-2</v>
      </c>
      <c r="AL404" s="75">
        <f t="shared" si="189"/>
        <v>3.0438932323683199</v>
      </c>
      <c r="AM404" s="75">
        <f t="shared" si="190"/>
        <v>20.45466451136917</v>
      </c>
      <c r="AN404" s="75">
        <f t="shared" si="203"/>
        <v>2.2508460933278589</v>
      </c>
      <c r="AO404" s="75">
        <f t="shared" si="203"/>
        <v>2.2220387775078496</v>
      </c>
      <c r="AP404" s="75">
        <f t="shared" si="203"/>
        <v>2.2691321068955488</v>
      </c>
      <c r="AQ404" s="75">
        <f t="shared" si="203"/>
        <v>2.1905786044349775</v>
      </c>
      <c r="AR404" s="75">
        <f t="shared" si="203"/>
        <v>2.3177144345024261</v>
      </c>
      <c r="AS404" s="75">
        <f t="shared" si="203"/>
        <v>2.099191603324627</v>
      </c>
      <c r="AT404" s="75">
        <f t="shared" si="203"/>
        <v>2.4464932949080436</v>
      </c>
      <c r="AU404" s="75">
        <f t="shared" si="192"/>
        <v>1.4720255902031301</v>
      </c>
    </row>
    <row r="405" spans="1:47" s="75" customFormat="1" ht="12.95" customHeight="1" x14ac:dyDescent="0.2">
      <c r="A405" s="81" t="s">
        <v>1007</v>
      </c>
      <c r="B405" s="82" t="s">
        <v>2031</v>
      </c>
      <c r="C405" s="83">
        <v>44475.325799999999</v>
      </c>
      <c r="D405" s="83" t="s">
        <v>2110</v>
      </c>
      <c r="E405" s="75">
        <f t="shared" ref="E405:E468" si="204">+(C405-C$7)/C$8</f>
        <v>5430.0030501372858</v>
      </c>
      <c r="F405" s="75">
        <f t="shared" ref="F405:F468" si="205">ROUND(2*E405,0)/2</f>
        <v>5430</v>
      </c>
      <c r="G405" s="75">
        <f t="shared" ref="G405:G419" si="206">+C405-(C$7+F405*C$8)</f>
        <v>1.2856999965151772E-3</v>
      </c>
      <c r="I405" s="75">
        <f t="shared" si="202"/>
        <v>1.2856999965151772E-3</v>
      </c>
      <c r="O405" s="75">
        <f t="shared" ref="O405:O468" ca="1" si="207">+C$11+C$12*$F405</f>
        <v>-2.4743535106255105E-3</v>
      </c>
      <c r="P405" s="75">
        <f t="shared" ref="P405:P468" si="208">+D$11+D$12*F405+D$13*F405^2</f>
        <v>-4.5530604527885161E-3</v>
      </c>
      <c r="Q405" s="85">
        <f t="shared" si="193"/>
        <v>29456.825799999999</v>
      </c>
      <c r="S405" s="84">
        <v>0.1</v>
      </c>
      <c r="Z405" s="75">
        <f t="shared" ref="Z405:Z468" si="209">F405</f>
        <v>5430</v>
      </c>
      <c r="AA405" s="75">
        <f t="shared" ref="AA405:AA468" si="210">AB$3+AB$4*Z405+AB$5*Z405^2+AH405</f>
        <v>-1.0657833963025631E-3</v>
      </c>
      <c r="AB405" s="75">
        <f t="shared" ref="AB405:AB468" si="211">+G405-AH405</f>
        <v>-2.2015770599707759E-3</v>
      </c>
      <c r="AC405" s="75">
        <f t="shared" ref="AC405:AC468" si="212">+G405-P405</f>
        <v>5.8387604493036933E-3</v>
      </c>
      <c r="AE405" s="75">
        <f t="shared" ref="AE405:AE468" si="213">+(G405-AA405)^2*S405</f>
        <v>5.5294741466976311E-7</v>
      </c>
      <c r="AF405" s="85">
        <f t="shared" si="194"/>
        <v>29456.825799999999</v>
      </c>
      <c r="AG405" s="84"/>
      <c r="AH405" s="75">
        <f t="shared" ref="AH405:AH468" si="214">$AB$6*($AB$11/AI405*AJ405+$AB$12)</f>
        <v>3.4872770564859531E-3</v>
      </c>
      <c r="AI405" s="75">
        <f t="shared" ref="AI405:AI468" si="215">1+$AB$7*COS(AL405)</f>
        <v>2.542940497766033E-2</v>
      </c>
      <c r="AJ405" s="75">
        <f t="shared" ref="AJ405:AJ468" si="216">SIN(AL405+RADIANS($AB$9))</f>
        <v>-1.176884193044446E-2</v>
      </c>
      <c r="AK405" s="75">
        <f t="shared" ref="AK405:AK468" si="217">$AB$7*SIN(AL405)</f>
        <v>9.5519092188614305E-2</v>
      </c>
      <c r="AL405" s="75">
        <f t="shared" ref="AL405:AL468" si="218">2*ATAN(AM405)</f>
        <v>3.0438932323683199</v>
      </c>
      <c r="AM405" s="75">
        <f t="shared" ref="AM405:AM468" si="219">SQRT((1+$AB$7)/(1-$AB$7))*TAN(AN405/2)</f>
        <v>20.45466451136917</v>
      </c>
      <c r="AN405" s="75">
        <f t="shared" si="203"/>
        <v>2.2508460933278589</v>
      </c>
      <c r="AO405" s="75">
        <f t="shared" si="203"/>
        <v>2.2220387775078496</v>
      </c>
      <c r="AP405" s="75">
        <f t="shared" si="203"/>
        <v>2.2691321068955488</v>
      </c>
      <c r="AQ405" s="75">
        <f t="shared" si="203"/>
        <v>2.1905786044349775</v>
      </c>
      <c r="AR405" s="75">
        <f t="shared" si="203"/>
        <v>2.3177144345024261</v>
      </c>
      <c r="AS405" s="75">
        <f t="shared" si="203"/>
        <v>2.099191603324627</v>
      </c>
      <c r="AT405" s="75">
        <f t="shared" si="203"/>
        <v>2.4464932949080436</v>
      </c>
      <c r="AU405" s="75">
        <f t="shared" ref="AU405:AU468" si="220">RADIANS($AB$9)+$AB$18*(F405-AB$15)</f>
        <v>1.4720255902031301</v>
      </c>
    </row>
    <row r="406" spans="1:47" s="75" customFormat="1" ht="12.95" customHeight="1" x14ac:dyDescent="0.2">
      <c r="A406" s="86" t="s">
        <v>2069</v>
      </c>
      <c r="B406" s="87" t="s">
        <v>2033</v>
      </c>
      <c r="C406" s="88">
        <v>44479.328000000001</v>
      </c>
      <c r="D406" s="88"/>
      <c r="E406" s="75">
        <f t="shared" si="204"/>
        <v>5439.497690761159</v>
      </c>
      <c r="F406" s="75">
        <f t="shared" si="205"/>
        <v>5439.5</v>
      </c>
      <c r="G406" s="75">
        <f t="shared" si="206"/>
        <v>-9.7339499916415662E-4</v>
      </c>
      <c r="I406" s="75">
        <f t="shared" si="202"/>
        <v>-9.7339499916415662E-4</v>
      </c>
      <c r="O406" s="75">
        <f t="shared" ca="1" si="207"/>
        <v>-2.4677764744264323E-3</v>
      </c>
      <c r="P406" s="75">
        <f t="shared" si="208"/>
        <v>-4.5449028872501275E-3</v>
      </c>
      <c r="Q406" s="85">
        <f t="shared" ref="Q406:Q469" si="221">+C406-15018.5</f>
        <v>29460.828000000001</v>
      </c>
      <c r="S406" s="84">
        <v>0.1</v>
      </c>
      <c r="Z406" s="75">
        <f t="shared" si="209"/>
        <v>5439.5</v>
      </c>
      <c r="AA406" s="75">
        <f t="shared" si="210"/>
        <v>-1.0634098285114985E-3</v>
      </c>
      <c r="AB406" s="75">
        <f t="shared" si="211"/>
        <v>-4.4548880579027856E-3</v>
      </c>
      <c r="AC406" s="75">
        <f t="shared" si="212"/>
        <v>3.5715078880859709E-3</v>
      </c>
      <c r="AE406" s="75">
        <f t="shared" si="213"/>
        <v>8.1026695024310858E-10</v>
      </c>
      <c r="AF406" s="85">
        <f t="shared" ref="AF406:AF469" si="222">+C406-15018.5</f>
        <v>29460.828000000001</v>
      </c>
      <c r="AG406" s="84"/>
      <c r="AH406" s="75">
        <f t="shared" si="214"/>
        <v>3.481493058738629E-3</v>
      </c>
      <c r="AI406" s="75">
        <f t="shared" si="215"/>
        <v>2.5421150600494768E-2</v>
      </c>
      <c r="AJ406" s="75">
        <f t="shared" si="216"/>
        <v>-1.1855290021483677E-2</v>
      </c>
      <c r="AK406" s="75">
        <f t="shared" si="217"/>
        <v>9.5434836186115049E-2</v>
      </c>
      <c r="AL406" s="75">
        <f t="shared" si="218"/>
        <v>3.0439796864908479</v>
      </c>
      <c r="AM406" s="75">
        <f t="shared" si="219"/>
        <v>20.472809695146566</v>
      </c>
      <c r="AN406" s="75">
        <f t="shared" si="203"/>
        <v>2.2515353466708801</v>
      </c>
      <c r="AO406" s="75">
        <f t="shared" si="203"/>
        <v>2.2225438454572699</v>
      </c>
      <c r="AP406" s="75">
        <f t="shared" si="203"/>
        <v>2.2699006419321783</v>
      </c>
      <c r="AQ406" s="75">
        <f t="shared" si="203"/>
        <v>2.1909663711450018</v>
      </c>
      <c r="AR406" s="75">
        <f t="shared" si="203"/>
        <v>2.3186179629382657</v>
      </c>
      <c r="AS406" s="75">
        <f t="shared" si="203"/>
        <v>2.0993650252960743</v>
      </c>
      <c r="AT406" s="75">
        <f t="shared" si="203"/>
        <v>2.447577490688901</v>
      </c>
      <c r="AU406" s="75">
        <f t="shared" si="220"/>
        <v>1.473014746697054</v>
      </c>
    </row>
    <row r="407" spans="1:47" s="75" customFormat="1" ht="12.95" customHeight="1" x14ac:dyDescent="0.2">
      <c r="A407" s="86" t="s">
        <v>2070</v>
      </c>
      <c r="B407" s="87"/>
      <c r="C407" s="88">
        <v>44491.339200000002</v>
      </c>
      <c r="D407" s="88"/>
      <c r="E407" s="75">
        <f t="shared" si="204"/>
        <v>5467.9925254674199</v>
      </c>
      <c r="F407" s="75">
        <f t="shared" si="205"/>
        <v>5468</v>
      </c>
      <c r="G407" s="75">
        <f t="shared" si="206"/>
        <v>-3.1506800005445257E-3</v>
      </c>
      <c r="I407" s="75">
        <f t="shared" si="202"/>
        <v>-3.1506800005445257E-3</v>
      </c>
      <c r="O407" s="75">
        <f t="shared" ca="1" si="207"/>
        <v>-2.4480453658291979E-3</v>
      </c>
      <c r="P407" s="75">
        <f t="shared" si="208"/>
        <v>-4.5204210781161743E-3</v>
      </c>
      <c r="Q407" s="85">
        <f t="shared" si="221"/>
        <v>29472.839200000002</v>
      </c>
      <c r="S407" s="84">
        <v>0.1</v>
      </c>
      <c r="Z407" s="75">
        <f t="shared" si="209"/>
        <v>5468</v>
      </c>
      <c r="AA407" s="75">
        <f t="shared" si="210"/>
        <v>-1.0562971241356938E-3</v>
      </c>
      <c r="AB407" s="75">
        <f t="shared" si="211"/>
        <v>-6.6148039545250066E-3</v>
      </c>
      <c r="AC407" s="75">
        <f t="shared" si="212"/>
        <v>1.3697410775716486E-3</v>
      </c>
      <c r="AE407" s="75">
        <f t="shared" si="213"/>
        <v>4.386439632994533E-7</v>
      </c>
      <c r="AF407" s="85">
        <f t="shared" si="222"/>
        <v>29472.839200000002</v>
      </c>
      <c r="AG407" s="84"/>
      <c r="AH407" s="75">
        <f t="shared" si="214"/>
        <v>3.4641239539804805E-3</v>
      </c>
      <c r="AI407" s="75">
        <f t="shared" si="215"/>
        <v>2.5396436961826585E-2</v>
      </c>
      <c r="AJ407" s="75">
        <f t="shared" si="216"/>
        <v>-1.2114572968461279E-2</v>
      </c>
      <c r="AK407" s="75">
        <f t="shared" si="217"/>
        <v>9.5182123153621331E-2</v>
      </c>
      <c r="AL407" s="75">
        <f t="shared" si="218"/>
        <v>3.0442389880620762</v>
      </c>
      <c r="AM407" s="75">
        <f t="shared" si="219"/>
        <v>20.527425617634531</v>
      </c>
      <c r="AN407" s="75">
        <f t="shared" si="203"/>
        <v>2.2536039636917828</v>
      </c>
      <c r="AO407" s="75">
        <f t="shared" si="203"/>
        <v>2.2240556077894484</v>
      </c>
      <c r="AP407" s="75">
        <f t="shared" si="203"/>
        <v>2.272207491578905</v>
      </c>
      <c r="AQ407" s="75">
        <f t="shared" si="203"/>
        <v>2.1921262270287478</v>
      </c>
      <c r="AR407" s="75">
        <f t="shared" si="203"/>
        <v>2.3213284427688556</v>
      </c>
      <c r="AS407" s="75">
        <f t="shared" si="203"/>
        <v>2.0998851959124951</v>
      </c>
      <c r="AT407" s="75">
        <f t="shared" si="203"/>
        <v>2.4508243564127654</v>
      </c>
      <c r="AU407" s="75">
        <f t="shared" si="220"/>
        <v>1.4759822161788265</v>
      </c>
    </row>
    <row r="408" spans="1:47" s="75" customFormat="1" ht="12.95" customHeight="1" x14ac:dyDescent="0.2">
      <c r="A408" s="86" t="s">
        <v>2070</v>
      </c>
      <c r="B408" s="87"/>
      <c r="C408" s="88">
        <v>44494.291899999997</v>
      </c>
      <c r="D408" s="88"/>
      <c r="E408" s="75">
        <f t="shared" si="204"/>
        <v>5474.9973791404091</v>
      </c>
      <c r="F408" s="75">
        <f t="shared" si="205"/>
        <v>5475</v>
      </c>
      <c r="G408" s="75">
        <f t="shared" si="206"/>
        <v>-1.1047500011045486E-3</v>
      </c>
      <c r="I408" s="75">
        <f t="shared" si="202"/>
        <v>-1.1047500011045486E-3</v>
      </c>
      <c r="O408" s="75">
        <f t="shared" ca="1" si="207"/>
        <v>-2.4431991286298768E-3</v>
      </c>
      <c r="P408" s="75">
        <f t="shared" si="208"/>
        <v>-4.5144059112735609E-3</v>
      </c>
      <c r="Q408" s="85">
        <f t="shared" si="221"/>
        <v>29475.791899999997</v>
      </c>
      <c r="S408" s="84">
        <v>0.1</v>
      </c>
      <c r="Z408" s="75">
        <f t="shared" si="209"/>
        <v>5475</v>
      </c>
      <c r="AA408" s="75">
        <f t="shared" si="210"/>
        <v>-1.0545519882630174E-3</v>
      </c>
      <c r="AB408" s="75">
        <f t="shared" si="211"/>
        <v>-4.5646039241150922E-3</v>
      </c>
      <c r="AC408" s="75">
        <f t="shared" si="212"/>
        <v>3.4096559101690124E-3</v>
      </c>
      <c r="AE408" s="75">
        <f t="shared" si="213"/>
        <v>2.5198404932385336E-10</v>
      </c>
      <c r="AF408" s="85">
        <f t="shared" si="222"/>
        <v>29475.791899999997</v>
      </c>
      <c r="AG408" s="84"/>
      <c r="AH408" s="75">
        <f t="shared" si="214"/>
        <v>3.4598539230105436E-3</v>
      </c>
      <c r="AI408" s="75">
        <f t="shared" si="215"/>
        <v>2.5390378275154335E-2</v>
      </c>
      <c r="AJ408" s="75">
        <f t="shared" si="216"/>
        <v>-1.2178242648296622E-2</v>
      </c>
      <c r="AK408" s="75">
        <f t="shared" si="217"/>
        <v>9.5120065685887503E-2</v>
      </c>
      <c r="AL408" s="75">
        <f t="shared" si="218"/>
        <v>3.0443026624392022</v>
      </c>
      <c r="AM408" s="75">
        <f t="shared" si="219"/>
        <v>20.540881650600515</v>
      </c>
      <c r="AN408" s="75">
        <f t="shared" si="203"/>
        <v>2.2541122431932483</v>
      </c>
      <c r="AO408" s="75">
        <f t="shared" si="203"/>
        <v>2.2244261284065283</v>
      </c>
      <c r="AP408" s="75">
        <f t="shared" si="203"/>
        <v>2.2727743711623929</v>
      </c>
      <c r="AQ408" s="75">
        <f t="shared" si="203"/>
        <v>2.1924103168679503</v>
      </c>
      <c r="AR408" s="75">
        <f t="shared" si="203"/>
        <v>2.3219941472942409</v>
      </c>
      <c r="AS408" s="75">
        <f t="shared" si="203"/>
        <v>2.1000129416850584</v>
      </c>
      <c r="AT408" s="75">
        <f t="shared" si="203"/>
        <v>2.4516205191511129</v>
      </c>
      <c r="AU408" s="75">
        <f t="shared" si="220"/>
        <v>1.4767110683322442</v>
      </c>
    </row>
    <row r="409" spans="1:47" s="75" customFormat="1" ht="12.95" customHeight="1" x14ac:dyDescent="0.2">
      <c r="A409" s="86" t="s">
        <v>2070</v>
      </c>
      <c r="B409" s="87"/>
      <c r="C409" s="88">
        <v>44502.298999999999</v>
      </c>
      <c r="D409" s="88"/>
      <c r="E409" s="75">
        <f t="shared" si="204"/>
        <v>5493.9930657476225</v>
      </c>
      <c r="F409" s="75">
        <f t="shared" si="205"/>
        <v>5494</v>
      </c>
      <c r="G409" s="75">
        <f t="shared" si="206"/>
        <v>-2.9229400024632923E-3</v>
      </c>
      <c r="I409" s="75">
        <f t="shared" si="202"/>
        <v>-2.9229400024632923E-3</v>
      </c>
      <c r="O409" s="75">
        <f t="shared" ca="1" si="207"/>
        <v>-2.4300450562317207E-3</v>
      </c>
      <c r="P409" s="75">
        <f t="shared" si="208"/>
        <v>-4.498074873256091E-3</v>
      </c>
      <c r="Q409" s="85">
        <f t="shared" si="221"/>
        <v>29483.798999999999</v>
      </c>
      <c r="S409" s="84">
        <v>0.1</v>
      </c>
      <c r="Z409" s="75">
        <f t="shared" si="209"/>
        <v>5494</v>
      </c>
      <c r="AA409" s="75">
        <f t="shared" si="210"/>
        <v>-1.0498188776943726E-3</v>
      </c>
      <c r="AB409" s="75">
        <f t="shared" si="211"/>
        <v>-6.3711959980250112E-3</v>
      </c>
      <c r="AC409" s="75">
        <f t="shared" si="212"/>
        <v>1.5751348707927987E-3</v>
      </c>
      <c r="AE409" s="75">
        <f t="shared" si="213"/>
        <v>3.5085827480555834E-7</v>
      </c>
      <c r="AF409" s="85">
        <f t="shared" si="222"/>
        <v>29483.798999999999</v>
      </c>
      <c r="AG409" s="84"/>
      <c r="AH409" s="75">
        <f t="shared" si="214"/>
        <v>3.4482559955617185E-3</v>
      </c>
      <c r="AI409" s="75">
        <f t="shared" si="215"/>
        <v>2.537395572828216E-2</v>
      </c>
      <c r="AJ409" s="75">
        <f t="shared" si="216"/>
        <v>-1.23510333417067E-2</v>
      </c>
      <c r="AK409" s="75">
        <f t="shared" si="217"/>
        <v>9.495164812681095E-2</v>
      </c>
      <c r="AL409" s="75">
        <f t="shared" si="218"/>
        <v>3.044475466129998</v>
      </c>
      <c r="AM409" s="75">
        <f t="shared" si="219"/>
        <v>20.577488363220159</v>
      </c>
      <c r="AN409" s="75">
        <f t="shared" si="203"/>
        <v>2.2554922563911002</v>
      </c>
      <c r="AO409" s="75">
        <f t="shared" si="203"/>
        <v>2.2254302585221621</v>
      </c>
      <c r="AP409" s="75">
        <f t="shared" si="203"/>
        <v>2.2743136091810232</v>
      </c>
      <c r="AQ409" s="75">
        <f t="shared" si="203"/>
        <v>2.1931798611396442</v>
      </c>
      <c r="AR409" s="75">
        <f t="shared" si="203"/>
        <v>2.3238009975850682</v>
      </c>
      <c r="AS409" s="75">
        <f t="shared" si="203"/>
        <v>2.100359664971136</v>
      </c>
      <c r="AT409" s="75">
        <f t="shared" si="203"/>
        <v>2.4537789215738526</v>
      </c>
      <c r="AU409" s="75">
        <f t="shared" si="220"/>
        <v>1.4786893813200925</v>
      </c>
    </row>
    <row r="410" spans="1:47" s="75" customFormat="1" ht="12.95" customHeight="1" x14ac:dyDescent="0.2">
      <c r="A410" s="86" t="s">
        <v>2070</v>
      </c>
      <c r="B410" s="87" t="s">
        <v>2033</v>
      </c>
      <c r="C410" s="88">
        <v>44506.297599999998</v>
      </c>
      <c r="D410" s="88"/>
      <c r="E410" s="75">
        <f t="shared" si="204"/>
        <v>5503.4791658921886</v>
      </c>
      <c r="F410" s="75">
        <f t="shared" si="205"/>
        <v>5503.5</v>
      </c>
      <c r="G410" s="75">
        <f t="shared" si="206"/>
        <v>-8.7820350017864257E-3</v>
      </c>
      <c r="I410" s="75">
        <f t="shared" si="202"/>
        <v>-8.7820350017864257E-3</v>
      </c>
      <c r="O410" s="75">
        <f t="shared" ca="1" si="207"/>
        <v>-2.4234680200326424E-3</v>
      </c>
      <c r="P410" s="75">
        <f t="shared" si="208"/>
        <v>-4.4899070761176586E-3</v>
      </c>
      <c r="Q410" s="85">
        <f t="shared" si="221"/>
        <v>29487.797599999998</v>
      </c>
      <c r="S410" s="84">
        <v>0.1</v>
      </c>
      <c r="Z410" s="75">
        <f t="shared" si="209"/>
        <v>5503.5</v>
      </c>
      <c r="AA410" s="75">
        <f t="shared" si="210"/>
        <v>-1.0474543503750581E-3</v>
      </c>
      <c r="AB410" s="75">
        <f t="shared" si="211"/>
        <v>-1.2224487727529026E-2</v>
      </c>
      <c r="AC410" s="75">
        <f t="shared" si="212"/>
        <v>-4.2921279256687671E-3</v>
      </c>
      <c r="AE410" s="75">
        <f t="shared" si="213"/>
        <v>5.9823737853187095E-6</v>
      </c>
      <c r="AF410" s="85">
        <f t="shared" si="222"/>
        <v>29487.797599999998</v>
      </c>
      <c r="AG410" s="84"/>
      <c r="AH410" s="75">
        <f t="shared" si="214"/>
        <v>3.4424527257426005E-3</v>
      </c>
      <c r="AI410" s="75">
        <f t="shared" si="215"/>
        <v>2.5365756742311341E-2</v>
      </c>
      <c r="AJ410" s="75">
        <f t="shared" si="216"/>
        <v>-1.2437414071205233E-2</v>
      </c>
      <c r="AK410" s="75">
        <f t="shared" si="217"/>
        <v>9.4867452396735844E-2</v>
      </c>
      <c r="AL410" s="75">
        <f t="shared" si="218"/>
        <v>3.0445618534950527</v>
      </c>
      <c r="AM410" s="75">
        <f t="shared" si="219"/>
        <v>20.59583749770038</v>
      </c>
      <c r="AN410" s="75">
        <f t="shared" si="203"/>
        <v>2.2561824820530059</v>
      </c>
      <c r="AO410" s="75">
        <f t="shared" si="203"/>
        <v>2.225931464047703</v>
      </c>
      <c r="AP410" s="75">
        <f t="shared" si="203"/>
        <v>2.2750835372059135</v>
      </c>
      <c r="AQ410" s="75">
        <f t="shared" si="203"/>
        <v>2.1935637828916184</v>
      </c>
      <c r="AR410" s="75">
        <f t="shared" si="203"/>
        <v>2.3247043860461889</v>
      </c>
      <c r="AS410" s="75">
        <f t="shared" si="203"/>
        <v>2.100533023752909</v>
      </c>
      <c r="AT410" s="75">
        <f t="shared" si="203"/>
        <v>2.4548566917430357</v>
      </c>
      <c r="AU410" s="75">
        <f t="shared" si="220"/>
        <v>1.4796785378140167</v>
      </c>
    </row>
    <row r="411" spans="1:47" s="75" customFormat="1" ht="12.95" customHeight="1" x14ac:dyDescent="0.2">
      <c r="A411" s="86" t="s">
        <v>2071</v>
      </c>
      <c r="B411" s="87"/>
      <c r="C411" s="88">
        <v>44724.440999999999</v>
      </c>
      <c r="D411" s="88"/>
      <c r="E411" s="75">
        <f t="shared" si="204"/>
        <v>6020.9928302439057</v>
      </c>
      <c r="F411" s="75">
        <f t="shared" si="205"/>
        <v>6021</v>
      </c>
      <c r="G411" s="75">
        <f t="shared" si="206"/>
        <v>-3.0222100031096488E-3</v>
      </c>
      <c r="I411" s="75">
        <f t="shared" si="202"/>
        <v>-3.0222100031096488E-3</v>
      </c>
      <c r="O411" s="75">
        <f t="shared" ca="1" si="207"/>
        <v>-2.0651926270828591E-3</v>
      </c>
      <c r="P411" s="75">
        <f t="shared" si="208"/>
        <v>-4.0426823475052899E-3</v>
      </c>
      <c r="Q411" s="85">
        <f t="shared" si="221"/>
        <v>29705.940999999999</v>
      </c>
      <c r="S411" s="84">
        <v>0.1</v>
      </c>
      <c r="Z411" s="75">
        <f t="shared" si="209"/>
        <v>6021</v>
      </c>
      <c r="AA411" s="75">
        <f t="shared" si="210"/>
        <v>-9.2079200913761095E-4</v>
      </c>
      <c r="AB411" s="75">
        <f t="shared" si="211"/>
        <v>-6.1441003414773277E-3</v>
      </c>
      <c r="AC411" s="75">
        <f t="shared" si="212"/>
        <v>1.020472344395641E-3</v>
      </c>
      <c r="AE411" s="75">
        <f t="shared" si="213"/>
        <v>4.4159575853894637E-7</v>
      </c>
      <c r="AF411" s="85">
        <f t="shared" si="222"/>
        <v>29705.940999999999</v>
      </c>
      <c r="AG411" s="84"/>
      <c r="AH411" s="75">
        <f t="shared" si="214"/>
        <v>3.1218903383676789E-3</v>
      </c>
      <c r="AI411" s="75">
        <f t="shared" si="215"/>
        <v>2.4931197523610504E-2</v>
      </c>
      <c r="AJ411" s="75">
        <f t="shared" si="216"/>
        <v>-1.7130790225416824E-2</v>
      </c>
      <c r="AK411" s="75">
        <f t="shared" si="217"/>
        <v>9.029159480258285E-2</v>
      </c>
      <c r="AL411" s="75">
        <f t="shared" si="218"/>
        <v>3.0492557469601573</v>
      </c>
      <c r="AM411" s="75">
        <f t="shared" si="219"/>
        <v>21.64441991389873</v>
      </c>
      <c r="AN411" s="75">
        <f t="shared" ref="AN411:AT420" si="223">$AU411+$AB$7*SIN(AO411)</f>
        <v>2.2940199548742006</v>
      </c>
      <c r="AO411" s="75">
        <f t="shared" si="223"/>
        <v>2.2523736935144916</v>
      </c>
      <c r="AP411" s="75">
        <f t="shared" si="223"/>
        <v>2.3173248259947159</v>
      </c>
      <c r="AQ411" s="75">
        <f t="shared" si="223"/>
        <v>2.2136657658561738</v>
      </c>
      <c r="AR411" s="75">
        <f t="shared" si="223"/>
        <v>2.3738370085944753</v>
      </c>
      <c r="AS411" s="75">
        <f t="shared" si="223"/>
        <v>2.110056016314716</v>
      </c>
      <c r="AT411" s="75">
        <f t="shared" si="223"/>
        <v>2.5121231809073938</v>
      </c>
      <c r="AU411" s="75">
        <f t="shared" si="220"/>
        <v>1.5335615362988311</v>
      </c>
    </row>
    <row r="412" spans="1:47" s="75" customFormat="1" ht="12.95" customHeight="1" x14ac:dyDescent="0.2">
      <c r="A412" s="86" t="s">
        <v>2072</v>
      </c>
      <c r="B412" s="87"/>
      <c r="C412" s="88">
        <v>44751.4257</v>
      </c>
      <c r="D412" s="88"/>
      <c r="E412" s="75">
        <f t="shared" si="204"/>
        <v>6085.0101279408891</v>
      </c>
      <c r="F412" s="75">
        <f t="shared" si="205"/>
        <v>6085</v>
      </c>
      <c r="G412" s="75">
        <f t="shared" si="206"/>
        <v>4.2691499984357506E-3</v>
      </c>
      <c r="I412" s="75">
        <f t="shared" si="202"/>
        <v>4.2691499984357506E-3</v>
      </c>
      <c r="O412" s="75">
        <f t="shared" ca="1" si="207"/>
        <v>-2.0208841726890693E-3</v>
      </c>
      <c r="P412" s="75">
        <f t="shared" si="208"/>
        <v>-3.9870602547490957E-3</v>
      </c>
      <c r="Q412" s="85">
        <f t="shared" si="221"/>
        <v>29732.9257</v>
      </c>
      <c r="S412" s="84">
        <v>0.1</v>
      </c>
      <c r="Z412" s="75">
        <f t="shared" si="209"/>
        <v>6085</v>
      </c>
      <c r="AA412" s="75">
        <f t="shared" si="210"/>
        <v>-9.0543210888770946E-4</v>
      </c>
      <c r="AB412" s="75">
        <f t="shared" si="211"/>
        <v>1.1875218525743644E-3</v>
      </c>
      <c r="AC412" s="75">
        <f t="shared" si="212"/>
        <v>8.2562102531848463E-3</v>
      </c>
      <c r="AE412" s="75">
        <f t="shared" si="213"/>
        <v>2.67762999854321E-6</v>
      </c>
      <c r="AF412" s="85">
        <f t="shared" si="222"/>
        <v>29732.9257</v>
      </c>
      <c r="AG412" s="84"/>
      <c r="AH412" s="75">
        <f t="shared" si="214"/>
        <v>3.0816281458613862E-3</v>
      </c>
      <c r="AI412" s="75">
        <f t="shared" si="215"/>
        <v>2.4879062444257305E-2</v>
      </c>
      <c r="AJ412" s="75">
        <f t="shared" si="216"/>
        <v>-1.7709921771225365E-2</v>
      </c>
      <c r="AK412" s="75">
        <f t="shared" si="217"/>
        <v>8.9726800874339763E-2</v>
      </c>
      <c r="AL412" s="75">
        <f t="shared" si="218"/>
        <v>3.049834966408254</v>
      </c>
      <c r="AM412" s="75">
        <f t="shared" si="219"/>
        <v>21.781243827238292</v>
      </c>
      <c r="AN412" s="75">
        <f t="shared" si="223"/>
        <v>2.298734218045027</v>
      </c>
      <c r="AO412" s="75">
        <f t="shared" si="223"/>
        <v>2.2555275652912159</v>
      </c>
      <c r="AP412" s="75">
        <f t="shared" si="223"/>
        <v>2.3225879782063217</v>
      </c>
      <c r="AQ412" s="75">
        <f t="shared" si="223"/>
        <v>2.2160478768348391</v>
      </c>
      <c r="AR412" s="75">
        <f t="shared" si="223"/>
        <v>2.3798966339307746</v>
      </c>
      <c r="AS412" s="75">
        <f t="shared" si="223"/>
        <v>2.1112563179222565</v>
      </c>
      <c r="AT412" s="75">
        <f t="shared" si="223"/>
        <v>2.5190081609981569</v>
      </c>
      <c r="AU412" s="75">
        <f t="shared" si="220"/>
        <v>1.5402253274157935</v>
      </c>
    </row>
    <row r="413" spans="1:47" s="75" customFormat="1" ht="12.95" customHeight="1" x14ac:dyDescent="0.2">
      <c r="A413" s="86" t="s">
        <v>2073</v>
      </c>
      <c r="B413" s="87"/>
      <c r="C413" s="88">
        <v>44821.396999999997</v>
      </c>
      <c r="D413" s="88"/>
      <c r="E413" s="75">
        <f t="shared" si="204"/>
        <v>6251.0069165783252</v>
      </c>
      <c r="F413" s="75">
        <f t="shared" si="205"/>
        <v>6251</v>
      </c>
      <c r="G413" s="75">
        <f t="shared" si="206"/>
        <v>2.91548999666702E-3</v>
      </c>
      <c r="I413" s="75">
        <f t="shared" si="202"/>
        <v>2.91548999666702E-3</v>
      </c>
      <c r="O413" s="75">
        <f t="shared" ca="1" si="207"/>
        <v>-1.9059591191051776E-3</v>
      </c>
      <c r="P413" s="75">
        <f t="shared" si="208"/>
        <v>-3.8424691996152929E-3</v>
      </c>
      <c r="Q413" s="85">
        <f t="shared" si="221"/>
        <v>29802.896999999997</v>
      </c>
      <c r="S413" s="84">
        <v>0.1</v>
      </c>
      <c r="Z413" s="75">
        <f t="shared" si="209"/>
        <v>6251</v>
      </c>
      <c r="AA413" s="75">
        <f t="shared" si="210"/>
        <v>-8.6591675277335276E-4</v>
      </c>
      <c r="AB413" s="75">
        <f t="shared" si="211"/>
        <v>-6.1062450174920093E-5</v>
      </c>
      <c r="AC413" s="75">
        <f t="shared" si="212"/>
        <v>6.7579591962823125E-3</v>
      </c>
      <c r="AE413" s="75">
        <f t="shared" si="213"/>
        <v>1.4299037004713206E-6</v>
      </c>
      <c r="AF413" s="85">
        <f t="shared" si="222"/>
        <v>29802.896999999997</v>
      </c>
      <c r="AG413" s="84"/>
      <c r="AH413" s="75">
        <f t="shared" si="214"/>
        <v>2.9765524468419401E-3</v>
      </c>
      <c r="AI413" s="75">
        <f t="shared" si="215"/>
        <v>2.4745443833402603E-2</v>
      </c>
      <c r="AJ413" s="75">
        <f t="shared" si="216"/>
        <v>-1.9211087324885572E-2</v>
      </c>
      <c r="AK413" s="75">
        <f t="shared" si="217"/>
        <v>8.8262632699389248E-2</v>
      </c>
      <c r="AL413" s="75">
        <f t="shared" si="218"/>
        <v>3.0513363879597564</v>
      </c>
      <c r="AM413" s="75">
        <f t="shared" si="219"/>
        <v>22.144081663070924</v>
      </c>
      <c r="AN413" s="75">
        <f t="shared" si="223"/>
        <v>2.311000122138525</v>
      </c>
      <c r="AO413" s="75">
        <f t="shared" si="223"/>
        <v>2.2635905702772163</v>
      </c>
      <c r="AP413" s="75">
        <f t="shared" si="223"/>
        <v>2.3362764862833449</v>
      </c>
      <c r="AQ413" s="75">
        <f t="shared" si="223"/>
        <v>2.2221289899451673</v>
      </c>
      <c r="AR413" s="75">
        <f t="shared" si="223"/>
        <v>2.3955890682256444</v>
      </c>
      <c r="AS413" s="75">
        <f t="shared" si="223"/>
        <v>2.1144072780541596</v>
      </c>
      <c r="AT413" s="75">
        <f t="shared" si="223"/>
        <v>2.5366634900520646</v>
      </c>
      <c r="AU413" s="75">
        <f t="shared" si="220"/>
        <v>1.5575095356254152</v>
      </c>
    </row>
    <row r="414" spans="1:47" s="75" customFormat="1" ht="12.95" customHeight="1" x14ac:dyDescent="0.2">
      <c r="A414" s="86" t="s">
        <v>2073</v>
      </c>
      <c r="B414" s="87" t="s">
        <v>2033</v>
      </c>
      <c r="C414" s="88">
        <v>44823.292800000003</v>
      </c>
      <c r="D414" s="88"/>
      <c r="E414" s="75">
        <f t="shared" si="204"/>
        <v>6255.5044278708101</v>
      </c>
      <c r="F414" s="75">
        <f t="shared" si="205"/>
        <v>6255.5</v>
      </c>
      <c r="G414" s="75">
        <f t="shared" si="206"/>
        <v>1.8664450035430491E-3</v>
      </c>
      <c r="I414" s="75">
        <f t="shared" si="202"/>
        <v>1.8664450035430491E-3</v>
      </c>
      <c r="O414" s="75">
        <f t="shared" ca="1" si="207"/>
        <v>-1.9028436809056144E-3</v>
      </c>
      <c r="P414" s="75">
        <f t="shared" si="208"/>
        <v>-3.8385431068259572E-3</v>
      </c>
      <c r="Q414" s="85">
        <f t="shared" si="221"/>
        <v>29804.792800000003</v>
      </c>
      <c r="S414" s="84">
        <v>0.1</v>
      </c>
      <c r="Z414" s="75">
        <f t="shared" si="209"/>
        <v>6255.5</v>
      </c>
      <c r="AA414" s="75">
        <f t="shared" si="210"/>
        <v>-8.6485212000836928E-4</v>
      </c>
      <c r="AB414" s="75">
        <f t="shared" si="211"/>
        <v>-1.1072459832745388E-3</v>
      </c>
      <c r="AC414" s="75">
        <f t="shared" si="212"/>
        <v>5.7049881103690067E-3</v>
      </c>
      <c r="AE414" s="75">
        <f t="shared" si="213"/>
        <v>7.4599839771202526E-7</v>
      </c>
      <c r="AF414" s="85">
        <f t="shared" si="222"/>
        <v>29804.792800000003</v>
      </c>
      <c r="AG414" s="84"/>
      <c r="AH414" s="75">
        <f t="shared" si="214"/>
        <v>2.9736909868175879E-3</v>
      </c>
      <c r="AI414" s="75">
        <f t="shared" si="215"/>
        <v>2.4741853716181095E-2</v>
      </c>
      <c r="AJ414" s="75">
        <f t="shared" si="216"/>
        <v>-1.9251764337789509E-2</v>
      </c>
      <c r="AK414" s="75">
        <f t="shared" si="217"/>
        <v>8.8222954846136889E-2</v>
      </c>
      <c r="AL414" s="75">
        <f t="shared" si="218"/>
        <v>3.0513770724969009</v>
      </c>
      <c r="AM414" s="75">
        <f t="shared" si="219"/>
        <v>22.154081551891185</v>
      </c>
      <c r="AN414" s="75">
        <f t="shared" si="223"/>
        <v>2.3113334138447224</v>
      </c>
      <c r="AO414" s="75">
        <f t="shared" si="223"/>
        <v>2.2638068028225864</v>
      </c>
      <c r="AP414" s="75">
        <f t="shared" si="223"/>
        <v>2.3366482869126108</v>
      </c>
      <c r="AQ414" s="75">
        <f t="shared" si="223"/>
        <v>2.2222919394916198</v>
      </c>
      <c r="AR414" s="75">
        <f t="shared" si="223"/>
        <v>2.396013921965956</v>
      </c>
      <c r="AS414" s="75">
        <f t="shared" si="223"/>
        <v>2.11449353988972</v>
      </c>
      <c r="AT414" s="75">
        <f t="shared" si="223"/>
        <v>2.537138026463154</v>
      </c>
      <c r="AU414" s="75">
        <f t="shared" si="220"/>
        <v>1.5579780834383268</v>
      </c>
    </row>
    <row r="415" spans="1:47" s="75" customFormat="1" ht="12.95" customHeight="1" x14ac:dyDescent="0.2">
      <c r="A415" s="81" t="s">
        <v>1044</v>
      </c>
      <c r="B415" s="82" t="s">
        <v>2031</v>
      </c>
      <c r="C415" s="83">
        <v>44826.447699999997</v>
      </c>
      <c r="D415" s="83" t="s">
        <v>2110</v>
      </c>
      <c r="E415" s="75">
        <f t="shared" si="204"/>
        <v>6262.9889717976957</v>
      </c>
      <c r="F415" s="75">
        <f t="shared" si="205"/>
        <v>6263</v>
      </c>
      <c r="G415" s="75">
        <f t="shared" si="206"/>
        <v>-4.6486300052492879E-3</v>
      </c>
      <c r="I415" s="75">
        <f t="shared" si="202"/>
        <v>-4.6486300052492879E-3</v>
      </c>
      <c r="O415" s="75">
        <f t="shared" ca="1" si="207"/>
        <v>-1.8976512839063422E-3</v>
      </c>
      <c r="P415" s="75">
        <f t="shared" si="208"/>
        <v>-3.8319988615706999E-3</v>
      </c>
      <c r="Q415" s="85">
        <f t="shared" si="221"/>
        <v>29807.947699999997</v>
      </c>
      <c r="S415" s="84">
        <v>0.1</v>
      </c>
      <c r="Z415" s="75">
        <f t="shared" si="209"/>
        <v>6263</v>
      </c>
      <c r="AA415" s="75">
        <f t="shared" si="210"/>
        <v>-8.6307850580946048E-4</v>
      </c>
      <c r="AB415" s="75">
        <f t="shared" si="211"/>
        <v>-7.6175503610105277E-3</v>
      </c>
      <c r="AC415" s="75">
        <f t="shared" si="212"/>
        <v>-8.1663114367858808E-4</v>
      </c>
      <c r="AE415" s="75">
        <f t="shared" si="213"/>
        <v>1.4330400154911127E-6</v>
      </c>
      <c r="AF415" s="85">
        <f t="shared" si="222"/>
        <v>29807.947699999997</v>
      </c>
      <c r="AG415" s="84"/>
      <c r="AH415" s="75">
        <f t="shared" si="214"/>
        <v>2.9689203557612394E-3</v>
      </c>
      <c r="AI415" s="75">
        <f t="shared" si="215"/>
        <v>2.4735873932140939E-2</v>
      </c>
      <c r="AJ415" s="75">
        <f t="shared" si="216"/>
        <v>-1.9319557503613933E-2</v>
      </c>
      <c r="AK415" s="75">
        <f t="shared" si="217"/>
        <v>8.8156826507249639E-2</v>
      </c>
      <c r="AL415" s="75">
        <f t="shared" si="218"/>
        <v>3.0514448782736401</v>
      </c>
      <c r="AM415" s="75">
        <f t="shared" si="219"/>
        <v>22.170767637982522</v>
      </c>
      <c r="AN415" s="75">
        <f t="shared" si="223"/>
        <v>2.3118889928429454</v>
      </c>
      <c r="AO415" s="75">
        <f t="shared" si="223"/>
        <v>2.264166917025769</v>
      </c>
      <c r="AP415" s="75">
        <f t="shared" si="223"/>
        <v>2.3372680379111723</v>
      </c>
      <c r="AQ415" s="75">
        <f t="shared" si="223"/>
        <v>2.2225633045136526</v>
      </c>
      <c r="AR415" s="75">
        <f t="shared" si="223"/>
        <v>2.3967219436332434</v>
      </c>
      <c r="AS415" s="75">
        <f t="shared" si="223"/>
        <v>2.1146374162745549</v>
      </c>
      <c r="AT415" s="75">
        <f t="shared" si="223"/>
        <v>2.5379284427879325</v>
      </c>
      <c r="AU415" s="75">
        <f t="shared" si="220"/>
        <v>1.5587589964598458</v>
      </c>
    </row>
    <row r="416" spans="1:47" s="75" customFormat="1" ht="12.95" customHeight="1" x14ac:dyDescent="0.2">
      <c r="A416" s="86" t="s">
        <v>2074</v>
      </c>
      <c r="B416" s="87"/>
      <c r="C416" s="88">
        <v>44826.451999999997</v>
      </c>
      <c r="D416" s="88"/>
      <c r="E416" s="75">
        <f t="shared" si="204"/>
        <v>6262.9991729257472</v>
      </c>
      <c r="F416" s="75">
        <f t="shared" si="205"/>
        <v>6263</v>
      </c>
      <c r="G416" s="75">
        <f t="shared" si="206"/>
        <v>-3.4863000473706052E-4</v>
      </c>
      <c r="I416" s="75">
        <f t="shared" si="202"/>
        <v>-3.4863000473706052E-4</v>
      </c>
      <c r="O416" s="75">
        <f t="shared" ca="1" si="207"/>
        <v>-1.8976512839063422E-3</v>
      </c>
      <c r="P416" s="75">
        <f t="shared" si="208"/>
        <v>-3.8319988615706999E-3</v>
      </c>
      <c r="Q416" s="85">
        <f t="shared" si="221"/>
        <v>29807.951999999997</v>
      </c>
      <c r="S416" s="84">
        <v>0.1</v>
      </c>
      <c r="Z416" s="75">
        <f t="shared" si="209"/>
        <v>6263</v>
      </c>
      <c r="AA416" s="75">
        <f t="shared" si="210"/>
        <v>-8.6307850580946048E-4</v>
      </c>
      <c r="AB416" s="75">
        <f t="shared" si="211"/>
        <v>-3.3175503604982999E-3</v>
      </c>
      <c r="AC416" s="75">
        <f t="shared" si="212"/>
        <v>3.4833688568336393E-3</v>
      </c>
      <c r="AE416" s="75">
        <f t="shared" si="213"/>
        <v>2.646572602556391E-8</v>
      </c>
      <c r="AF416" s="85">
        <f t="shared" si="222"/>
        <v>29807.951999999997</v>
      </c>
      <c r="AG416" s="84"/>
      <c r="AH416" s="75">
        <f t="shared" si="214"/>
        <v>2.9689203557612394E-3</v>
      </c>
      <c r="AI416" s="75">
        <f t="shared" si="215"/>
        <v>2.4735873932140939E-2</v>
      </c>
      <c r="AJ416" s="75">
        <f t="shared" si="216"/>
        <v>-1.9319557503613933E-2</v>
      </c>
      <c r="AK416" s="75">
        <f t="shared" si="217"/>
        <v>8.8156826507249639E-2</v>
      </c>
      <c r="AL416" s="75">
        <f t="shared" si="218"/>
        <v>3.0514448782736401</v>
      </c>
      <c r="AM416" s="75">
        <f t="shared" si="219"/>
        <v>22.170767637982522</v>
      </c>
      <c r="AN416" s="75">
        <f t="shared" si="223"/>
        <v>2.3118889928429454</v>
      </c>
      <c r="AO416" s="75">
        <f t="shared" si="223"/>
        <v>2.264166917025769</v>
      </c>
      <c r="AP416" s="75">
        <f t="shared" si="223"/>
        <v>2.3372680379111723</v>
      </c>
      <c r="AQ416" s="75">
        <f t="shared" si="223"/>
        <v>2.2225633045136526</v>
      </c>
      <c r="AR416" s="75">
        <f t="shared" si="223"/>
        <v>2.3967219436332434</v>
      </c>
      <c r="AS416" s="75">
        <f t="shared" si="223"/>
        <v>2.1146374162745549</v>
      </c>
      <c r="AT416" s="75">
        <f t="shared" si="223"/>
        <v>2.5379284427879325</v>
      </c>
      <c r="AU416" s="75">
        <f t="shared" si="220"/>
        <v>1.5587589964598458</v>
      </c>
    </row>
    <row r="417" spans="1:47" s="75" customFormat="1" ht="12.95" customHeight="1" x14ac:dyDescent="0.2">
      <c r="A417" s="86" t="s">
        <v>2073</v>
      </c>
      <c r="B417" s="87"/>
      <c r="C417" s="88">
        <v>44840.362300000001</v>
      </c>
      <c r="D417" s="88"/>
      <c r="E417" s="75">
        <f t="shared" si="204"/>
        <v>6295.999347697174</v>
      </c>
      <c r="F417" s="75">
        <f t="shared" si="205"/>
        <v>6296</v>
      </c>
      <c r="G417" s="75">
        <f t="shared" si="206"/>
        <v>-2.749599952949211E-4</v>
      </c>
      <c r="I417" s="75">
        <f t="shared" si="202"/>
        <v>-2.749599952949211E-4</v>
      </c>
      <c r="O417" s="75">
        <f t="shared" ca="1" si="207"/>
        <v>-1.8748047371095443E-3</v>
      </c>
      <c r="P417" s="75">
        <f t="shared" si="208"/>
        <v>-3.8031929369430786E-3</v>
      </c>
      <c r="Q417" s="85">
        <f t="shared" si="221"/>
        <v>29821.862300000001</v>
      </c>
      <c r="S417" s="84">
        <v>0.1</v>
      </c>
      <c r="Z417" s="75">
        <f t="shared" si="209"/>
        <v>6296</v>
      </c>
      <c r="AA417" s="75">
        <f t="shared" si="210"/>
        <v>-8.5528610373127078E-4</v>
      </c>
      <c r="AB417" s="75">
        <f t="shared" si="211"/>
        <v>-3.2228668285067289E-3</v>
      </c>
      <c r="AC417" s="75">
        <f t="shared" si="212"/>
        <v>3.5282329416481575E-3</v>
      </c>
      <c r="AE417" s="75">
        <f t="shared" si="213"/>
        <v>3.367783921328779E-8</v>
      </c>
      <c r="AF417" s="85">
        <f t="shared" si="222"/>
        <v>29821.862300000001</v>
      </c>
      <c r="AG417" s="84"/>
      <c r="AH417" s="75">
        <f t="shared" si="214"/>
        <v>2.9479068332118078E-3</v>
      </c>
      <c r="AI417" s="75">
        <f t="shared" si="215"/>
        <v>2.4709618428730984E-2</v>
      </c>
      <c r="AJ417" s="75">
        <f t="shared" si="216"/>
        <v>-1.9617820460898196E-2</v>
      </c>
      <c r="AK417" s="75">
        <f t="shared" si="217"/>
        <v>8.7865882282617408E-2</v>
      </c>
      <c r="AL417" s="75">
        <f t="shared" si="218"/>
        <v>3.0517431977733875</v>
      </c>
      <c r="AM417" s="75">
        <f t="shared" si="219"/>
        <v>22.244478982307452</v>
      </c>
      <c r="AN417" s="75">
        <f t="shared" si="223"/>
        <v>2.3143349225183441</v>
      </c>
      <c r="AO417" s="75">
        <f t="shared" si="223"/>
        <v>2.2657473656865506</v>
      </c>
      <c r="AP417" s="75">
        <f t="shared" si="223"/>
        <v>2.3399961715028668</v>
      </c>
      <c r="AQ417" s="75">
        <f t="shared" si="223"/>
        <v>2.2237540999632612</v>
      </c>
      <c r="AR417" s="75">
        <f t="shared" si="223"/>
        <v>2.3998362152296755</v>
      </c>
      <c r="AS417" s="75">
        <f t="shared" si="223"/>
        <v>2.1152720844759121</v>
      </c>
      <c r="AT417" s="75">
        <f t="shared" si="223"/>
        <v>2.5413991807359695</v>
      </c>
      <c r="AU417" s="75">
        <f t="shared" si="220"/>
        <v>1.5621950137545295</v>
      </c>
    </row>
    <row r="418" spans="1:47" s="75" customFormat="1" ht="12.95" customHeight="1" x14ac:dyDescent="0.2">
      <c r="A418" s="86" t="s">
        <v>2075</v>
      </c>
      <c r="B418" s="87"/>
      <c r="C418" s="88">
        <v>45002.654600000002</v>
      </c>
      <c r="D418" s="88" t="s">
        <v>2006</v>
      </c>
      <c r="E418" s="75">
        <f t="shared" si="204"/>
        <v>6681.0143555730401</v>
      </c>
      <c r="F418" s="75">
        <f t="shared" si="205"/>
        <v>6681</v>
      </c>
      <c r="G418" s="75">
        <f t="shared" si="206"/>
        <v>6.0511900010169484E-3</v>
      </c>
      <c r="J418" s="75">
        <f>G418</f>
        <v>6.0511900010169484E-3</v>
      </c>
      <c r="O418" s="75">
        <f t="shared" ca="1" si="207"/>
        <v>-1.6082616911469042E-3</v>
      </c>
      <c r="P418" s="75">
        <f t="shared" si="208"/>
        <v>-3.4657697279692271E-3</v>
      </c>
      <c r="Q418" s="85">
        <f t="shared" si="221"/>
        <v>29984.154600000002</v>
      </c>
      <c r="S418" s="84">
        <v>1</v>
      </c>
      <c r="Z418" s="75">
        <f t="shared" si="209"/>
        <v>6681</v>
      </c>
      <c r="AA418" s="75">
        <f t="shared" si="210"/>
        <v>-7.6576488856368091E-4</v>
      </c>
      <c r="AB418" s="75">
        <f t="shared" si="211"/>
        <v>3.3511851616114022E-3</v>
      </c>
      <c r="AC418" s="75">
        <f t="shared" si="212"/>
        <v>9.5169597289861754E-3</v>
      </c>
      <c r="AE418" s="75">
        <f t="shared" si="213"/>
        <v>4.6470873966577257E-5</v>
      </c>
      <c r="AF418" s="85">
        <f t="shared" si="222"/>
        <v>29984.154600000002</v>
      </c>
      <c r="AG418" s="84"/>
      <c r="AH418" s="75">
        <f t="shared" si="214"/>
        <v>2.7000048394055461E-3</v>
      </c>
      <c r="AI418" s="75">
        <f t="shared" si="215"/>
        <v>2.4409932172385407E-2</v>
      </c>
      <c r="AJ418" s="75">
        <f t="shared" si="216"/>
        <v>-2.3094884866687197E-2</v>
      </c>
      <c r="AK418" s="75">
        <f t="shared" si="217"/>
        <v>8.4473434941669673E-2</v>
      </c>
      <c r="AL418" s="75">
        <f t="shared" si="218"/>
        <v>3.0552210571394447</v>
      </c>
      <c r="AM418" s="75">
        <f t="shared" si="219"/>
        <v>23.141363427493776</v>
      </c>
      <c r="AN418" s="75">
        <f t="shared" si="223"/>
        <v>2.3430406970527464</v>
      </c>
      <c r="AO418" s="75">
        <f t="shared" si="223"/>
        <v>2.2837050216208974</v>
      </c>
      <c r="AP418" s="75">
        <f t="shared" si="223"/>
        <v>2.3719632848424994</v>
      </c>
      <c r="AQ418" s="75">
        <f t="shared" si="223"/>
        <v>2.2372832058926546</v>
      </c>
      <c r="AR418" s="75">
        <f t="shared" si="223"/>
        <v>2.4360287971897034</v>
      </c>
      <c r="AS418" s="75">
        <f t="shared" si="223"/>
        <v>2.1229018448818833</v>
      </c>
      <c r="AT418" s="75">
        <f t="shared" si="223"/>
        <v>2.58103693223411</v>
      </c>
      <c r="AU418" s="75">
        <f t="shared" si="220"/>
        <v>1.6022818821925073</v>
      </c>
    </row>
    <row r="419" spans="1:47" s="75" customFormat="1" ht="12.95" customHeight="1" x14ac:dyDescent="0.2">
      <c r="A419" s="86" t="s">
        <v>2076</v>
      </c>
      <c r="B419" s="87" t="s">
        <v>2033</v>
      </c>
      <c r="C419" s="88">
        <v>45120.464599999999</v>
      </c>
      <c r="D419" s="88"/>
      <c r="E419" s="75">
        <f t="shared" si="204"/>
        <v>6960.5015405957101</v>
      </c>
      <c r="F419" s="75">
        <f t="shared" si="205"/>
        <v>6960.5</v>
      </c>
      <c r="G419" s="75">
        <f t="shared" si="206"/>
        <v>6.4939499861793593E-4</v>
      </c>
      <c r="I419" s="75">
        <f>G419</f>
        <v>6.4939499861793593E-4</v>
      </c>
      <c r="O419" s="75">
        <f t="shared" ca="1" si="207"/>
        <v>-1.4147583629740253E-3</v>
      </c>
      <c r="P419" s="75">
        <f t="shared" si="208"/>
        <v>-3.219246502316587E-3</v>
      </c>
      <c r="Q419" s="85">
        <f t="shared" si="221"/>
        <v>30101.964599999999</v>
      </c>
      <c r="S419" s="84">
        <v>0.1</v>
      </c>
      <c r="Z419" s="75">
        <f t="shared" si="209"/>
        <v>6960.5</v>
      </c>
      <c r="AA419" s="75">
        <f t="shared" si="210"/>
        <v>-7.023689498869899E-4</v>
      </c>
      <c r="AB419" s="75">
        <f t="shared" si="211"/>
        <v>-1.8674825538116612E-3</v>
      </c>
      <c r="AC419" s="75">
        <f t="shared" si="212"/>
        <v>3.8686415009345229E-3</v>
      </c>
      <c r="AE419" s="75">
        <f t="shared" si="213"/>
        <v>1.8272657724776277E-7</v>
      </c>
      <c r="AF419" s="85">
        <f t="shared" si="222"/>
        <v>30101.964599999999</v>
      </c>
      <c r="AG419" s="84"/>
      <c r="AH419" s="75">
        <f t="shared" si="214"/>
        <v>2.5168775524295971E-3</v>
      </c>
      <c r="AI419" s="75">
        <f t="shared" si="215"/>
        <v>2.4199931425637367E-2</v>
      </c>
      <c r="AJ419" s="75">
        <f t="shared" si="216"/>
        <v>-2.5616886695100125E-2</v>
      </c>
      <c r="AK419" s="75">
        <f t="shared" si="217"/>
        <v>8.2011998055183208E-2</v>
      </c>
      <c r="AL419" s="75">
        <f t="shared" si="218"/>
        <v>3.0577438080083068</v>
      </c>
      <c r="AM419" s="75">
        <f t="shared" si="219"/>
        <v>23.838468822393377</v>
      </c>
      <c r="AN419" s="75">
        <f t="shared" si="223"/>
        <v>2.3640809410759545</v>
      </c>
      <c r="AO419" s="75">
        <f t="shared" si="223"/>
        <v>2.2962025240357802</v>
      </c>
      <c r="AP419" s="75">
        <f t="shared" si="223"/>
        <v>2.3953120958706999</v>
      </c>
      <c r="AQ419" s="75">
        <f t="shared" si="223"/>
        <v>2.2467298696806068</v>
      </c>
      <c r="AR419" s="75">
        <f t="shared" si="223"/>
        <v>2.4621094199560147</v>
      </c>
      <c r="AS419" s="75">
        <f t="shared" si="223"/>
        <v>2.1287569250286702</v>
      </c>
      <c r="AT419" s="75">
        <f t="shared" si="223"/>
        <v>2.6088275226226569</v>
      </c>
      <c r="AU419" s="75">
        <f t="shared" si="220"/>
        <v>1.6313839074611174</v>
      </c>
    </row>
    <row r="420" spans="1:47" s="75" customFormat="1" ht="12.95" customHeight="1" x14ac:dyDescent="0.2">
      <c r="A420" s="86" t="s">
        <v>2076</v>
      </c>
      <c r="B420" s="87" t="s">
        <v>2033</v>
      </c>
      <c r="C420" s="88">
        <v>45148.402499999997</v>
      </c>
      <c r="D420" s="88"/>
      <c r="E420" s="75">
        <f t="shared" si="204"/>
        <v>7026.780167422331</v>
      </c>
      <c r="F420" s="75">
        <f t="shared" si="205"/>
        <v>7027</v>
      </c>
      <c r="O420" s="75">
        <f t="shared" ca="1" si="207"/>
        <v>-1.3687191095804784E-3</v>
      </c>
      <c r="P420" s="75">
        <f t="shared" si="208"/>
        <v>-3.1603988958716737E-3</v>
      </c>
      <c r="Q420" s="85">
        <f t="shared" si="221"/>
        <v>30129.902499999997</v>
      </c>
      <c r="R420" s="75">
        <f>+C420-(C$7+F420*C$8)</f>
        <v>-9.2664269999659155E-2</v>
      </c>
      <c r="S420" s="84"/>
      <c r="Z420" s="75">
        <f t="shared" si="209"/>
        <v>7027</v>
      </c>
      <c r="AA420" s="75">
        <f t="shared" si="210"/>
        <v>-6.8747870783585898E-4</v>
      </c>
      <c r="AB420" s="75">
        <f t="shared" si="211"/>
        <v>-2.4729201880358148E-3</v>
      </c>
      <c r="AC420" s="75">
        <f t="shared" si="212"/>
        <v>3.1603988958716737E-3</v>
      </c>
      <c r="AE420" s="75">
        <f t="shared" si="213"/>
        <v>0</v>
      </c>
      <c r="AF420" s="85">
        <f t="shared" si="222"/>
        <v>30129.902499999997</v>
      </c>
      <c r="AG420" s="84"/>
      <c r="AH420" s="75">
        <f t="shared" si="214"/>
        <v>2.4729201880358148E-3</v>
      </c>
      <c r="AI420" s="75">
        <f t="shared" si="215"/>
        <v>2.4150896688629353E-2</v>
      </c>
      <c r="AJ420" s="75">
        <f t="shared" si="216"/>
        <v>-2.6216724251542332E-2</v>
      </c>
      <c r="AK420" s="75">
        <f t="shared" si="217"/>
        <v>8.1426465115023286E-2</v>
      </c>
      <c r="AL420" s="75">
        <f t="shared" si="218"/>
        <v>3.0583438471249949</v>
      </c>
      <c r="AM420" s="75">
        <f t="shared" si="219"/>
        <v>24.010492051643364</v>
      </c>
      <c r="AN420" s="75">
        <f t="shared" si="223"/>
        <v>2.3691120669513053</v>
      </c>
      <c r="AO420" s="75">
        <f t="shared" si="223"/>
        <v>2.2991115113412093</v>
      </c>
      <c r="AP420" s="75">
        <f t="shared" si="223"/>
        <v>2.4008822535428709</v>
      </c>
      <c r="AQ420" s="75">
        <f t="shared" si="223"/>
        <v>2.2489368469988307</v>
      </c>
      <c r="AR420" s="75">
        <f t="shared" si="223"/>
        <v>2.4682865335872308</v>
      </c>
      <c r="AS420" s="75">
        <f t="shared" si="223"/>
        <v>2.130196020452424</v>
      </c>
      <c r="AT420" s="75">
        <f t="shared" si="223"/>
        <v>2.6153176366639741</v>
      </c>
      <c r="AU420" s="75">
        <f t="shared" si="220"/>
        <v>1.6383080029185861</v>
      </c>
    </row>
    <row r="421" spans="1:47" s="75" customFormat="1" ht="12.95" customHeight="1" x14ac:dyDescent="0.2">
      <c r="A421" s="86" t="s">
        <v>2077</v>
      </c>
      <c r="B421" s="87" t="s">
        <v>2033</v>
      </c>
      <c r="C421" s="88">
        <v>45158.402499999997</v>
      </c>
      <c r="D421" s="88"/>
      <c r="E421" s="75">
        <f t="shared" si="204"/>
        <v>7050.503721027515</v>
      </c>
      <c r="F421" s="75">
        <f t="shared" si="205"/>
        <v>7050.5</v>
      </c>
      <c r="G421" s="75">
        <f t="shared" ref="G421:G484" si="224">+C421-(C$7+F421*C$8)</f>
        <v>1.5684949976275675E-3</v>
      </c>
      <c r="I421" s="75">
        <f>G421</f>
        <v>1.5684949976275675E-3</v>
      </c>
      <c r="O421" s="75">
        <f t="shared" ca="1" si="207"/>
        <v>-1.3524495989827587E-3</v>
      </c>
      <c r="P421" s="75">
        <f t="shared" si="208"/>
        <v>-3.1395853292569007E-3</v>
      </c>
      <c r="Q421" s="85">
        <f t="shared" si="221"/>
        <v>30139.902499999997</v>
      </c>
      <c r="S421" s="84">
        <v>0.1</v>
      </c>
      <c r="Z421" s="75">
        <f t="shared" si="209"/>
        <v>7050.5</v>
      </c>
      <c r="AA421" s="75">
        <f t="shared" si="210"/>
        <v>-6.822341685683601E-4</v>
      </c>
      <c r="AB421" s="75">
        <f t="shared" si="211"/>
        <v>-8.8885616306097308E-4</v>
      </c>
      <c r="AC421" s="75">
        <f t="shared" si="212"/>
        <v>4.7080803268844682E-3</v>
      </c>
      <c r="AE421" s="75">
        <f t="shared" si="213"/>
        <v>5.0657817795650156E-7</v>
      </c>
      <c r="AF421" s="85">
        <f t="shared" si="222"/>
        <v>30139.902499999997</v>
      </c>
      <c r="AG421" s="84"/>
      <c r="AH421" s="75">
        <f t="shared" si="214"/>
        <v>2.4573511606885406E-3</v>
      </c>
      <c r="AI421" s="75">
        <f t="shared" si="215"/>
        <v>2.4133653892872031E-2</v>
      </c>
      <c r="AJ421" s="75">
        <f t="shared" si="216"/>
        <v>-2.6428679280379001E-2</v>
      </c>
      <c r="AK421" s="75">
        <f t="shared" si="217"/>
        <v>8.1219555467000465E-2</v>
      </c>
      <c r="AL421" s="75">
        <f t="shared" si="218"/>
        <v>3.0585558756226012</v>
      </c>
      <c r="AM421" s="75">
        <f t="shared" si="219"/>
        <v>24.071871915474873</v>
      </c>
      <c r="AN421" s="75">
        <f t="shared" ref="AN421:AT430" si="225">$AU421+$AB$7*SIN(AO421)</f>
        <v>2.3708922923333113</v>
      </c>
      <c r="AO421" s="75">
        <f t="shared" si="225"/>
        <v>2.3001336937716474</v>
      </c>
      <c r="AP421" s="75">
        <f t="shared" si="225"/>
        <v>2.4028518932110381</v>
      </c>
      <c r="AQ421" s="75">
        <f t="shared" si="225"/>
        <v>2.2497132978628369</v>
      </c>
      <c r="AR421" s="75">
        <f t="shared" si="225"/>
        <v>2.4704666555474812</v>
      </c>
      <c r="AS421" s="75">
        <f t="shared" si="225"/>
        <v>2.1307091043482522</v>
      </c>
      <c r="AT421" s="75">
        <f t="shared" si="225"/>
        <v>2.6175999333803226</v>
      </c>
      <c r="AU421" s="75">
        <f t="shared" si="220"/>
        <v>1.6407548637193459</v>
      </c>
    </row>
    <row r="422" spans="1:47" s="75" customFormat="1" ht="12.95" customHeight="1" x14ac:dyDescent="0.2">
      <c r="A422" s="86" t="s">
        <v>2076</v>
      </c>
      <c r="B422" s="87"/>
      <c r="C422" s="88">
        <v>45194.4395</v>
      </c>
      <c r="D422" s="88"/>
      <c r="E422" s="75">
        <f t="shared" si="204"/>
        <v>7135.9962911545263</v>
      </c>
      <c r="F422" s="75">
        <f t="shared" si="205"/>
        <v>7136</v>
      </c>
      <c r="G422" s="75">
        <f t="shared" si="224"/>
        <v>-1.5633599978173152E-3</v>
      </c>
      <c r="I422" s="75">
        <f>G422</f>
        <v>-1.5633599978173152E-3</v>
      </c>
      <c r="O422" s="75">
        <f t="shared" ca="1" si="207"/>
        <v>-1.2932562731910562E-3</v>
      </c>
      <c r="P422" s="75">
        <f t="shared" si="208"/>
        <v>-3.0637809585043478E-3</v>
      </c>
      <c r="Q422" s="85">
        <f t="shared" si="221"/>
        <v>30175.9395</v>
      </c>
      <c r="S422" s="84">
        <v>0.1</v>
      </c>
      <c r="Z422" s="75">
        <f t="shared" si="209"/>
        <v>7136</v>
      </c>
      <c r="AA422" s="75">
        <f t="shared" si="210"/>
        <v>-6.6322887878312664E-4</v>
      </c>
      <c r="AB422" s="75">
        <f t="shared" si="211"/>
        <v>-3.9639120775385363E-3</v>
      </c>
      <c r="AC422" s="75">
        <f t="shared" si="212"/>
        <v>1.5004209606870327E-3</v>
      </c>
      <c r="AE422" s="75">
        <f t="shared" si="213"/>
        <v>8.1023603145374055E-8</v>
      </c>
      <c r="AF422" s="85">
        <f t="shared" si="222"/>
        <v>30175.9395</v>
      </c>
      <c r="AG422" s="84"/>
      <c r="AH422" s="75">
        <f t="shared" si="214"/>
        <v>2.4005520797212212E-3</v>
      </c>
      <c r="AI422" s="75">
        <f t="shared" si="215"/>
        <v>2.4071294982880187E-2</v>
      </c>
      <c r="AJ422" s="75">
        <f t="shared" si="216"/>
        <v>-2.7199758406888382E-2</v>
      </c>
      <c r="AK422" s="75">
        <f t="shared" si="217"/>
        <v>8.0466790530887275E-2</v>
      </c>
      <c r="AL422" s="75">
        <f t="shared" si="218"/>
        <v>3.0593272321216922</v>
      </c>
      <c r="AM422" s="75">
        <f t="shared" si="219"/>
        <v>24.297838676602158</v>
      </c>
      <c r="AN422" s="75">
        <f t="shared" si="225"/>
        <v>2.3773794356491647</v>
      </c>
      <c r="AO422" s="75">
        <f t="shared" si="225"/>
        <v>2.3038273867538788</v>
      </c>
      <c r="AP422" s="75">
        <f t="shared" si="225"/>
        <v>2.4100232002132547</v>
      </c>
      <c r="AQ422" s="75">
        <f t="shared" si="225"/>
        <v>2.2525235978984028</v>
      </c>
      <c r="AR422" s="75">
        <f t="shared" si="225"/>
        <v>2.4783860143573428</v>
      </c>
      <c r="AS422" s="75">
        <f t="shared" si="225"/>
        <v>2.1325964294218869</v>
      </c>
      <c r="AT422" s="75">
        <f t="shared" si="225"/>
        <v>2.6258542681930308</v>
      </c>
      <c r="AU422" s="75">
        <f t="shared" si="220"/>
        <v>1.649657272164663</v>
      </c>
    </row>
    <row r="423" spans="1:47" s="75" customFormat="1" ht="12.95" customHeight="1" x14ac:dyDescent="0.2">
      <c r="A423" s="86" t="s">
        <v>2079</v>
      </c>
      <c r="B423" s="87"/>
      <c r="C423" s="88">
        <v>45471.380299999997</v>
      </c>
      <c r="D423" s="88">
        <v>1.8000000000000001E-4</v>
      </c>
      <c r="E423" s="75">
        <f t="shared" si="204"/>
        <v>7792.9982825807792</v>
      </c>
      <c r="F423" s="75">
        <f t="shared" si="205"/>
        <v>7793</v>
      </c>
      <c r="G423" s="75">
        <f t="shared" si="224"/>
        <v>-7.2393000300507993E-4</v>
      </c>
      <c r="J423" s="75">
        <f>G423</f>
        <v>-7.2393000300507993E-4</v>
      </c>
      <c r="O423" s="75">
        <f t="shared" ca="1" si="207"/>
        <v>-8.3840229605480938E-4</v>
      </c>
      <c r="P423" s="75">
        <f t="shared" si="208"/>
        <v>-2.4771796056884264E-3</v>
      </c>
      <c r="Q423" s="85">
        <f t="shared" si="221"/>
        <v>30452.880299999997</v>
      </c>
      <c r="S423" s="84">
        <v>1</v>
      </c>
      <c r="Z423" s="75">
        <f t="shared" si="209"/>
        <v>7793</v>
      </c>
      <c r="AA423" s="75">
        <f t="shared" si="210"/>
        <v>-5.2088585686573376E-4</v>
      </c>
      <c r="AB423" s="75">
        <f t="shared" si="211"/>
        <v>-2.6802237518277726E-3</v>
      </c>
      <c r="AC423" s="75">
        <f t="shared" si="212"/>
        <v>1.7532496026833465E-3</v>
      </c>
      <c r="AE423" s="75">
        <f t="shared" si="213"/>
        <v>4.1226925281456159E-8</v>
      </c>
      <c r="AF423" s="85">
        <f t="shared" si="222"/>
        <v>30452.880299999997</v>
      </c>
      <c r="AG423" s="84"/>
      <c r="AH423" s="75">
        <f t="shared" si="214"/>
        <v>1.9562937488226927E-3</v>
      </c>
      <c r="AI423" s="75">
        <f t="shared" si="215"/>
        <v>2.361178695656041E-2</v>
      </c>
      <c r="AJ423" s="75">
        <f t="shared" si="216"/>
        <v>-3.3120385730540658E-2</v>
      </c>
      <c r="AK423" s="75">
        <f t="shared" si="217"/>
        <v>7.4684664319878954E-2</v>
      </c>
      <c r="AL423" s="75">
        <f t="shared" si="218"/>
        <v>3.0652505627568059</v>
      </c>
      <c r="AM423" s="75">
        <f t="shared" si="219"/>
        <v>26.185142839950114</v>
      </c>
      <c r="AN423" s="75">
        <f t="shared" si="225"/>
        <v>2.4277475810225404</v>
      </c>
      <c r="AO423" s="75">
        <f t="shared" si="225"/>
        <v>2.3309539873862777</v>
      </c>
      <c r="AP423" s="75">
        <f t="shared" si="225"/>
        <v>2.465331005628205</v>
      </c>
      <c r="AQ423" s="75">
        <f t="shared" si="225"/>
        <v>2.2734846376837097</v>
      </c>
      <c r="AR423" s="75">
        <f t="shared" si="225"/>
        <v>2.538497732920189</v>
      </c>
      <c r="AS423" s="75">
        <f t="shared" si="225"/>
        <v>2.1483049096686821</v>
      </c>
      <c r="AT423" s="75">
        <f t="shared" si="225"/>
        <v>2.6867058715457595</v>
      </c>
      <c r="AU423" s="75">
        <f t="shared" si="220"/>
        <v>1.7180652528497318</v>
      </c>
    </row>
    <row r="424" spans="1:47" s="75" customFormat="1" ht="12.95" customHeight="1" x14ac:dyDescent="0.2">
      <c r="A424" s="86" t="s">
        <v>2079</v>
      </c>
      <c r="B424" s="87" t="s">
        <v>2033</v>
      </c>
      <c r="C424" s="88">
        <v>45472.434999999998</v>
      </c>
      <c r="D424" s="88">
        <v>3.1E-4</v>
      </c>
      <c r="E424" s="75">
        <f t="shared" si="204"/>
        <v>7795.5004057795195</v>
      </c>
      <c r="F424" s="75">
        <f t="shared" si="205"/>
        <v>7795.5</v>
      </c>
      <c r="G424" s="75">
        <f t="shared" si="224"/>
        <v>1.7104500147979707E-4</v>
      </c>
      <c r="J424" s="75">
        <f>G424</f>
        <v>1.7104500147979707E-4</v>
      </c>
      <c r="O424" s="75">
        <f t="shared" ca="1" si="207"/>
        <v>-8.366714970550514E-4</v>
      </c>
      <c r="P424" s="75">
        <f t="shared" si="208"/>
        <v>-2.4749336120422094E-3</v>
      </c>
      <c r="Q424" s="85">
        <f t="shared" si="221"/>
        <v>30453.934999999998</v>
      </c>
      <c r="S424" s="84">
        <v>1</v>
      </c>
      <c r="Z424" s="75">
        <f t="shared" si="209"/>
        <v>7795.5</v>
      </c>
      <c r="AA424" s="75">
        <f t="shared" si="210"/>
        <v>-5.2035558037720909E-4</v>
      </c>
      <c r="AB424" s="75">
        <f t="shared" si="211"/>
        <v>-1.7835330301852032E-3</v>
      </c>
      <c r="AC424" s="75">
        <f t="shared" si="212"/>
        <v>2.6459786135220064E-3</v>
      </c>
      <c r="AE424" s="75">
        <f t="shared" si="213"/>
        <v>4.7803476459220671E-7</v>
      </c>
      <c r="AF424" s="85">
        <f t="shared" si="222"/>
        <v>30453.934999999998</v>
      </c>
      <c r="AG424" s="84"/>
      <c r="AH424" s="75">
        <f t="shared" si="214"/>
        <v>1.9545780316650003E-3</v>
      </c>
      <c r="AI424" s="75">
        <f t="shared" si="215"/>
        <v>2.3610105147871319E-2</v>
      </c>
      <c r="AJ424" s="75">
        <f t="shared" si="216"/>
        <v>-3.3142895477138008E-2</v>
      </c>
      <c r="AK424" s="75">
        <f t="shared" si="217"/>
        <v>7.4662673976917365E-2</v>
      </c>
      <c r="AL424" s="75">
        <f t="shared" si="218"/>
        <v>3.0652730848681218</v>
      </c>
      <c r="AM424" s="75">
        <f t="shared" si="219"/>
        <v>26.192877656418236</v>
      </c>
      <c r="AN424" s="75">
        <f t="shared" si="225"/>
        <v>2.4279409356538997</v>
      </c>
      <c r="AO424" s="75">
        <f t="shared" si="225"/>
        <v>2.3310532064177485</v>
      </c>
      <c r="AP424" s="75">
        <f t="shared" si="225"/>
        <v>2.4655419077576965</v>
      </c>
      <c r="AQ424" s="75">
        <f t="shared" si="225"/>
        <v>2.2735626965171249</v>
      </c>
      <c r="AR424" s="75">
        <f t="shared" si="225"/>
        <v>2.5387236898944749</v>
      </c>
      <c r="AS424" s="75">
        <f t="shared" si="225"/>
        <v>2.1483691546462875</v>
      </c>
      <c r="AT424" s="75">
        <f t="shared" si="225"/>
        <v>2.6869287396880219</v>
      </c>
      <c r="AU424" s="75">
        <f t="shared" si="220"/>
        <v>1.7183255571902381</v>
      </c>
    </row>
    <row r="425" spans="1:47" s="75" customFormat="1" ht="12.95" customHeight="1" x14ac:dyDescent="0.2">
      <c r="A425" s="86" t="s">
        <v>2080</v>
      </c>
      <c r="B425" s="87" t="s">
        <v>2033</v>
      </c>
      <c r="C425" s="88">
        <v>45480.8681</v>
      </c>
      <c r="D425" s="88">
        <v>1.1000000000000001E-3</v>
      </c>
      <c r="E425" s="75">
        <f t="shared" si="204"/>
        <v>7815.5067157703115</v>
      </c>
      <c r="F425" s="75">
        <f t="shared" si="205"/>
        <v>7815.5</v>
      </c>
      <c r="G425" s="75">
        <f t="shared" si="224"/>
        <v>2.8308449982432649E-3</v>
      </c>
      <c r="J425" s="75">
        <f>G425</f>
        <v>2.8308449982432649E-3</v>
      </c>
      <c r="O425" s="75">
        <f t="shared" ca="1" si="207"/>
        <v>-8.2282510505699274E-4</v>
      </c>
      <c r="P425" s="75">
        <f t="shared" si="208"/>
        <v>-2.4569618765073291E-3</v>
      </c>
      <c r="Q425" s="85">
        <f t="shared" si="221"/>
        <v>30462.3681</v>
      </c>
      <c r="S425" s="84">
        <v>1</v>
      </c>
      <c r="Z425" s="75">
        <f t="shared" si="209"/>
        <v>7815.5</v>
      </c>
      <c r="AA425" s="75">
        <f t="shared" si="210"/>
        <v>-5.1611613142207337E-4</v>
      </c>
      <c r="AB425" s="75">
        <f t="shared" si="211"/>
        <v>8.8999925315800914E-4</v>
      </c>
      <c r="AC425" s="75">
        <f t="shared" si="212"/>
        <v>5.2878068747505939E-3</v>
      </c>
      <c r="AE425" s="75">
        <f t="shared" si="213"/>
        <v>1.1202148803490677E-5</v>
      </c>
      <c r="AF425" s="85">
        <f t="shared" si="222"/>
        <v>30462.3681</v>
      </c>
      <c r="AG425" s="84"/>
      <c r="AH425" s="75">
        <f t="shared" si="214"/>
        <v>1.9408457450852557E-3</v>
      </c>
      <c r="AI425" s="75">
        <f t="shared" si="215"/>
        <v>2.3596668972346024E-2</v>
      </c>
      <c r="AJ425" s="75">
        <f t="shared" si="216"/>
        <v>-3.3322966614987515E-2</v>
      </c>
      <c r="AK425" s="75">
        <f t="shared" si="217"/>
        <v>7.448675595591342E-2</v>
      </c>
      <c r="AL425" s="75">
        <f t="shared" si="218"/>
        <v>3.0654532555264349</v>
      </c>
      <c r="AM425" s="75">
        <f t="shared" si="219"/>
        <v>26.254918690665711</v>
      </c>
      <c r="AN425" s="75">
        <f t="shared" si="225"/>
        <v>2.4294882147700791</v>
      </c>
      <c r="AO425" s="75">
        <f t="shared" si="225"/>
        <v>2.3318459318214981</v>
      </c>
      <c r="AP425" s="75">
        <f t="shared" si="225"/>
        <v>2.4672291853357904</v>
      </c>
      <c r="AQ425" s="75">
        <f t="shared" si="225"/>
        <v>2.2741868128596758</v>
      </c>
      <c r="AR425" s="75">
        <f t="shared" si="225"/>
        <v>2.5405305217323262</v>
      </c>
      <c r="AS425" s="75">
        <f t="shared" si="225"/>
        <v>2.1488844265481903</v>
      </c>
      <c r="AT425" s="75">
        <f t="shared" si="225"/>
        <v>2.6887093223258347</v>
      </c>
      <c r="AU425" s="75">
        <f t="shared" si="220"/>
        <v>1.7204079919142889</v>
      </c>
    </row>
    <row r="426" spans="1:47" s="75" customFormat="1" ht="12.95" customHeight="1" x14ac:dyDescent="0.2">
      <c r="A426" s="86" t="s">
        <v>2078</v>
      </c>
      <c r="B426" s="87" t="s">
        <v>2033</v>
      </c>
      <c r="C426" s="88">
        <v>45515.4303</v>
      </c>
      <c r="D426" s="88">
        <v>3.2000000000000003E-4</v>
      </c>
      <c r="E426" s="75">
        <f t="shared" si="204"/>
        <v>7897.5005362116226</v>
      </c>
      <c r="F426" s="75">
        <f t="shared" si="205"/>
        <v>7897.5</v>
      </c>
      <c r="G426" s="75">
        <f t="shared" si="224"/>
        <v>2.2602500393986702E-4</v>
      </c>
      <c r="J426" s="75">
        <f>G426</f>
        <v>2.2602500393986702E-4</v>
      </c>
      <c r="O426" s="75">
        <f t="shared" ca="1" si="207"/>
        <v>-7.6605489786494944E-4</v>
      </c>
      <c r="P426" s="75">
        <f t="shared" si="208"/>
        <v>-2.3832073849074393E-3</v>
      </c>
      <c r="Q426" s="85">
        <f t="shared" si="221"/>
        <v>30496.9303</v>
      </c>
      <c r="S426" s="84">
        <v>1</v>
      </c>
      <c r="Z426" s="75">
        <f t="shared" si="209"/>
        <v>7897.5</v>
      </c>
      <c r="AA426" s="75">
        <f t="shared" si="210"/>
        <v>-4.9878461753011748E-4</v>
      </c>
      <c r="AB426" s="75">
        <f t="shared" si="211"/>
        <v>-1.6583977634374548E-3</v>
      </c>
      <c r="AC426" s="75">
        <f t="shared" si="212"/>
        <v>2.6092323888473063E-3</v>
      </c>
      <c r="AE426" s="75">
        <f t="shared" si="213"/>
        <v>5.2534898737546218E-7</v>
      </c>
      <c r="AF426" s="85">
        <f t="shared" si="222"/>
        <v>30496.9303</v>
      </c>
      <c r="AG426" s="84"/>
      <c r="AH426" s="75">
        <f t="shared" si="214"/>
        <v>1.8844227673773218E-3</v>
      </c>
      <c r="AI426" s="75">
        <f t="shared" si="215"/>
        <v>2.354192101687036E-2</v>
      </c>
      <c r="AJ426" s="75">
        <f t="shared" si="216"/>
        <v>-3.4061125197882576E-2</v>
      </c>
      <c r="AK426" s="75">
        <f t="shared" si="217"/>
        <v>7.3765585765384903E-2</v>
      </c>
      <c r="AL426" s="75">
        <f t="shared" si="218"/>
        <v>3.06619183344502</v>
      </c>
      <c r="AM426" s="75">
        <f t="shared" si="219"/>
        <v>26.512342426584159</v>
      </c>
      <c r="AN426" s="75">
        <f t="shared" si="225"/>
        <v>2.4358402018600822</v>
      </c>
      <c r="AO426" s="75">
        <f t="shared" si="225"/>
        <v>2.3350772206920318</v>
      </c>
      <c r="AP426" s="75">
        <f t="shared" si="225"/>
        <v>2.4741479673072559</v>
      </c>
      <c r="AQ426" s="75">
        <f t="shared" si="225"/>
        <v>2.2767394192677077</v>
      </c>
      <c r="AR426" s="75">
        <f t="shared" si="225"/>
        <v>2.5479230345458799</v>
      </c>
      <c r="AS426" s="75">
        <f t="shared" si="225"/>
        <v>2.1510216714459602</v>
      </c>
      <c r="AT426" s="75">
        <f t="shared" si="225"/>
        <v>2.6959658243005284</v>
      </c>
      <c r="AU426" s="75">
        <f t="shared" si="220"/>
        <v>1.7289459742828972</v>
      </c>
    </row>
    <row r="427" spans="1:47" s="75" customFormat="1" ht="12.95" customHeight="1" x14ac:dyDescent="0.2">
      <c r="A427" s="86" t="s">
        <v>2077</v>
      </c>
      <c r="B427" s="87"/>
      <c r="C427" s="88">
        <v>45562.428099999997</v>
      </c>
      <c r="D427" s="88"/>
      <c r="E427" s="75">
        <f t="shared" si="204"/>
        <v>8008.9960189741887</v>
      </c>
      <c r="F427" s="75">
        <f t="shared" si="205"/>
        <v>8009</v>
      </c>
      <c r="G427" s="75">
        <f t="shared" si="224"/>
        <v>-1.6780900041339919E-3</v>
      </c>
      <c r="I427" s="75">
        <f>G427</f>
        <v>-1.6780900041339919E-3</v>
      </c>
      <c r="O427" s="75">
        <f t="shared" ca="1" si="207"/>
        <v>-6.8886126247576923E-4</v>
      </c>
      <c r="P427" s="75">
        <f t="shared" si="208"/>
        <v>-2.2827377279549714E-3</v>
      </c>
      <c r="Q427" s="85">
        <f t="shared" si="221"/>
        <v>30543.928099999997</v>
      </c>
      <c r="S427" s="84">
        <v>0.1</v>
      </c>
      <c r="Z427" s="75">
        <f t="shared" si="209"/>
        <v>8009</v>
      </c>
      <c r="AA427" s="75">
        <f t="shared" si="210"/>
        <v>-4.7534137096320417E-4</v>
      </c>
      <c r="AB427" s="75">
        <f t="shared" si="211"/>
        <v>-3.485486361125759E-3</v>
      </c>
      <c r="AC427" s="75">
        <f t="shared" si="212"/>
        <v>6.0464772382097954E-4</v>
      </c>
      <c r="AE427" s="75">
        <f t="shared" si="213"/>
        <v>1.4466042745941983E-7</v>
      </c>
      <c r="AF427" s="85">
        <f t="shared" si="222"/>
        <v>30543.928099999997</v>
      </c>
      <c r="AG427" s="84"/>
      <c r="AH427" s="75">
        <f t="shared" si="214"/>
        <v>1.8073963569917673E-3</v>
      </c>
      <c r="AI427" s="75">
        <f t="shared" si="215"/>
        <v>2.3468357025227315E-2</v>
      </c>
      <c r="AJ427" s="75">
        <f t="shared" si="216"/>
        <v>-3.5064463486081381E-2</v>
      </c>
      <c r="AK427" s="75">
        <f t="shared" si="217"/>
        <v>7.2785245233668333E-2</v>
      </c>
      <c r="AL427" s="75">
        <f t="shared" si="218"/>
        <v>3.0671957716003053</v>
      </c>
      <c r="AM427" s="75">
        <f t="shared" si="219"/>
        <v>26.870446432134838</v>
      </c>
      <c r="AN427" s="75">
        <f t="shared" si="225"/>
        <v>2.44449794849552</v>
      </c>
      <c r="AO427" s="75">
        <f t="shared" si="225"/>
        <v>2.3394233450326549</v>
      </c>
      <c r="AP427" s="75">
        <f t="shared" si="225"/>
        <v>2.4835572936708465</v>
      </c>
      <c r="AQ427" s="75">
        <f t="shared" si="225"/>
        <v>2.2801958266506075</v>
      </c>
      <c r="AR427" s="75">
        <f t="shared" si="225"/>
        <v>2.5579341130409143</v>
      </c>
      <c r="AS427" s="75">
        <f t="shared" si="225"/>
        <v>2.1539925895798757</v>
      </c>
      <c r="AT427" s="75">
        <f t="shared" si="225"/>
        <v>2.7057198214340685</v>
      </c>
      <c r="AU427" s="75">
        <f t="shared" si="220"/>
        <v>1.7405555478694803</v>
      </c>
    </row>
    <row r="428" spans="1:47" s="75" customFormat="1" ht="12.95" customHeight="1" x14ac:dyDescent="0.2">
      <c r="A428" s="86" t="s">
        <v>2077</v>
      </c>
      <c r="B428" s="87" t="s">
        <v>2033</v>
      </c>
      <c r="C428" s="88">
        <v>45577.3923</v>
      </c>
      <c r="D428" s="88"/>
      <c r="E428" s="75">
        <f t="shared" si="204"/>
        <v>8044.496419060064</v>
      </c>
      <c r="F428" s="75">
        <f t="shared" si="205"/>
        <v>8044.5</v>
      </c>
      <c r="G428" s="75">
        <f t="shared" si="224"/>
        <v>-1.5094449991011061E-3</v>
      </c>
      <c r="I428" s="75">
        <f>G428</f>
        <v>-1.5094449991011061E-3</v>
      </c>
      <c r="O428" s="75">
        <f t="shared" ca="1" si="207"/>
        <v>-6.6428391667921419E-4</v>
      </c>
      <c r="P428" s="75">
        <f t="shared" si="208"/>
        <v>-2.2507057216838589E-3</v>
      </c>
      <c r="Q428" s="85">
        <f t="shared" si="221"/>
        <v>30558.8923</v>
      </c>
      <c r="S428" s="84">
        <v>0.1</v>
      </c>
      <c r="Z428" s="75">
        <f t="shared" si="209"/>
        <v>8044.5</v>
      </c>
      <c r="AA428" s="75">
        <f t="shared" si="210"/>
        <v>-4.6790554861328502E-4</v>
      </c>
      <c r="AB428" s="75">
        <f t="shared" si="211"/>
        <v>-3.2922451721716798E-3</v>
      </c>
      <c r="AC428" s="75">
        <f t="shared" si="212"/>
        <v>7.4126072258275284E-4</v>
      </c>
      <c r="AE428" s="75">
        <f t="shared" si="213"/>
        <v>1.0848044269224722E-7</v>
      </c>
      <c r="AF428" s="85">
        <f t="shared" si="222"/>
        <v>30558.8923</v>
      </c>
      <c r="AG428" s="84"/>
      <c r="AH428" s="75">
        <f t="shared" si="214"/>
        <v>1.7828001730705739E-3</v>
      </c>
      <c r="AI428" s="75">
        <f t="shared" si="215"/>
        <v>2.3445148644099967E-2</v>
      </c>
      <c r="AJ428" s="75">
        <f t="shared" si="216"/>
        <v>-3.538381124437015E-2</v>
      </c>
      <c r="AK428" s="75">
        <f t="shared" si="217"/>
        <v>7.2473194685968301E-2</v>
      </c>
      <c r="AL428" s="75">
        <f t="shared" si="218"/>
        <v>3.0675153176582506</v>
      </c>
      <c r="AM428" s="75">
        <f t="shared" si="219"/>
        <v>26.986463753347941</v>
      </c>
      <c r="AN428" s="75">
        <f t="shared" si="225"/>
        <v>2.4472593186604543</v>
      </c>
      <c r="AO428" s="75">
        <f t="shared" si="225"/>
        <v>2.3407958500779378</v>
      </c>
      <c r="AP428" s="75">
        <f t="shared" si="225"/>
        <v>2.486553191112324</v>
      </c>
      <c r="AQ428" s="75">
        <f t="shared" si="225"/>
        <v>2.2812932170643525</v>
      </c>
      <c r="AR428" s="75">
        <f t="shared" si="225"/>
        <v>2.5611113484650438</v>
      </c>
      <c r="AS428" s="75">
        <f t="shared" si="225"/>
        <v>2.1549544739714444</v>
      </c>
      <c r="AT428" s="75">
        <f t="shared" si="225"/>
        <v>2.7087980397182942</v>
      </c>
      <c r="AU428" s="75">
        <f t="shared" si="220"/>
        <v>1.7442518695046705</v>
      </c>
    </row>
    <row r="429" spans="1:47" s="75" customFormat="1" ht="12.95" customHeight="1" x14ac:dyDescent="0.2">
      <c r="A429" s="86" t="s">
        <v>2081</v>
      </c>
      <c r="B429" s="87" t="s">
        <v>2033</v>
      </c>
      <c r="C429" s="88">
        <v>45911.637999999999</v>
      </c>
      <c r="D429" s="88"/>
      <c r="E429" s="75">
        <f t="shared" si="204"/>
        <v>8837.4459971852957</v>
      </c>
      <c r="F429" s="75">
        <f t="shared" si="205"/>
        <v>8837.5</v>
      </c>
      <c r="G429" s="75">
        <f t="shared" si="224"/>
        <v>-2.2763374996429775E-2</v>
      </c>
      <c r="I429" s="75">
        <f>G429</f>
        <v>-2.2763374996429775E-2</v>
      </c>
      <c r="O429" s="75">
        <f t="shared" ca="1" si="207"/>
        <v>-1.1527447395616452E-4</v>
      </c>
      <c r="P429" s="75">
        <f t="shared" si="208"/>
        <v>-1.529645765966954E-3</v>
      </c>
      <c r="Q429" s="85">
        <f t="shared" si="221"/>
        <v>30893.137999999999</v>
      </c>
      <c r="S429" s="84">
        <v>0.1</v>
      </c>
      <c r="Z429" s="75">
        <f t="shared" si="209"/>
        <v>8837.5</v>
      </c>
      <c r="AA429" s="75">
        <f t="shared" si="210"/>
        <v>-3.0434068272214244E-4</v>
      </c>
      <c r="AB429" s="75">
        <f t="shared" si="211"/>
        <v>-2.3988680079674585E-2</v>
      </c>
      <c r="AC429" s="75">
        <f t="shared" si="212"/>
        <v>-2.1233729230462822E-2</v>
      </c>
      <c r="AE429" s="75">
        <f t="shared" si="213"/>
        <v>5.0440822230429689E-5</v>
      </c>
      <c r="AF429" s="85">
        <f t="shared" si="222"/>
        <v>30893.137999999999</v>
      </c>
      <c r="AG429" s="84"/>
      <c r="AH429" s="75">
        <f t="shared" si="214"/>
        <v>1.2253050832448115E-3</v>
      </c>
      <c r="AI429" s="75">
        <f t="shared" si="215"/>
        <v>2.2953887944911378E-2</v>
      </c>
      <c r="AJ429" s="75">
        <f t="shared" si="216"/>
        <v>-4.2498528949640756E-2</v>
      </c>
      <c r="AK429" s="75">
        <f t="shared" si="217"/>
        <v>6.5518215579862149E-2</v>
      </c>
      <c r="AL429" s="75">
        <f t="shared" si="218"/>
        <v>3.0746354510464897</v>
      </c>
      <c r="AM429" s="75">
        <f t="shared" si="219"/>
        <v>29.858665790383434</v>
      </c>
      <c r="AN429" s="75">
        <f t="shared" si="225"/>
        <v>2.5094838338148739</v>
      </c>
      <c r="AO429" s="75">
        <f t="shared" si="225"/>
        <v>2.3701981471204707</v>
      </c>
      <c r="AP429" s="75">
        <f t="shared" si="225"/>
        <v>2.5533532743107905</v>
      </c>
      <c r="AQ429" s="75">
        <f t="shared" si="225"/>
        <v>2.3056406305520563</v>
      </c>
      <c r="AR429" s="75">
        <f t="shared" si="225"/>
        <v>2.6306828475513857</v>
      </c>
      <c r="AS429" s="75">
        <f t="shared" si="225"/>
        <v>2.1786002699674936</v>
      </c>
      <c r="AT429" s="75">
        <f t="shared" si="225"/>
        <v>2.774141935911659</v>
      </c>
      <c r="AU429" s="75">
        <f t="shared" si="220"/>
        <v>1.8268204063132847</v>
      </c>
    </row>
    <row r="430" spans="1:47" s="75" customFormat="1" ht="12.95" customHeight="1" x14ac:dyDescent="0.2">
      <c r="A430" s="86" t="s">
        <v>2082</v>
      </c>
      <c r="B430" s="87" t="s">
        <v>2033</v>
      </c>
      <c r="C430" s="88">
        <v>45934.421000000002</v>
      </c>
      <c r="D430" s="88"/>
      <c r="E430" s="75">
        <f t="shared" si="204"/>
        <v>8891.4953693639927</v>
      </c>
      <c r="F430" s="75">
        <f t="shared" si="205"/>
        <v>8891.5</v>
      </c>
      <c r="G430" s="75">
        <f t="shared" si="224"/>
        <v>-1.9519149936968461E-3</v>
      </c>
      <c r="I430" s="75">
        <f>G430</f>
        <v>-1.9519149936968461E-3</v>
      </c>
      <c r="O430" s="75">
        <f t="shared" ca="1" si="207"/>
        <v>-7.788921556140492E-5</v>
      </c>
      <c r="P430" s="75">
        <f t="shared" si="208"/>
        <v>-1.4801597374568278E-3</v>
      </c>
      <c r="Q430" s="85">
        <f t="shared" si="221"/>
        <v>30915.921000000002</v>
      </c>
      <c r="S430" s="84">
        <v>0.1</v>
      </c>
      <c r="Z430" s="75">
        <f t="shared" si="209"/>
        <v>8891.5</v>
      </c>
      <c r="AA430" s="75">
        <f t="shared" si="210"/>
        <v>-2.9330423255428278E-4</v>
      </c>
      <c r="AB430" s="75">
        <f t="shared" si="211"/>
        <v>-3.1387704985993909E-3</v>
      </c>
      <c r="AC430" s="75">
        <f t="shared" si="212"/>
        <v>-4.7175525624001827E-4</v>
      </c>
      <c r="AE430" s="75">
        <f t="shared" si="213"/>
        <v>2.7509896569779133E-7</v>
      </c>
      <c r="AF430" s="85">
        <f t="shared" si="222"/>
        <v>30915.921000000002</v>
      </c>
      <c r="AG430" s="84"/>
      <c r="AH430" s="75">
        <f t="shared" si="214"/>
        <v>1.186855504902545E-3</v>
      </c>
      <c r="AI430" s="75">
        <f t="shared" si="215"/>
        <v>2.2922348302381712E-2</v>
      </c>
      <c r="AJ430" s="75">
        <f t="shared" si="216"/>
        <v>-4.2981215275862711E-2</v>
      </c>
      <c r="AK430" s="75">
        <f t="shared" si="217"/>
        <v>6.5046169816539365E-2</v>
      </c>
      <c r="AL430" s="75">
        <f t="shared" si="218"/>
        <v>3.0751185788430981</v>
      </c>
      <c r="AM430" s="75">
        <f t="shared" si="219"/>
        <v>30.075837629512439</v>
      </c>
      <c r="AN430" s="75">
        <f t="shared" si="225"/>
        <v>2.513753201267463</v>
      </c>
      <c r="AO430" s="75">
        <f t="shared" si="225"/>
        <v>2.3721238364033117</v>
      </c>
      <c r="AP430" s="75">
        <f t="shared" si="225"/>
        <v>2.5578844535501872</v>
      </c>
      <c r="AQ430" s="75">
        <f t="shared" si="225"/>
        <v>2.3073014152724891</v>
      </c>
      <c r="AR430" s="75">
        <f t="shared" si="225"/>
        <v>2.6353149082916785</v>
      </c>
      <c r="AS430" s="75">
        <f t="shared" si="225"/>
        <v>2.1803692905229544</v>
      </c>
      <c r="AT430" s="75">
        <f t="shared" si="225"/>
        <v>2.7783552619680769</v>
      </c>
      <c r="AU430" s="75">
        <f t="shared" si="220"/>
        <v>1.8324429800682218</v>
      </c>
    </row>
    <row r="431" spans="1:47" s="75" customFormat="1" ht="12.95" customHeight="1" x14ac:dyDescent="0.2">
      <c r="A431" s="86" t="s">
        <v>2082</v>
      </c>
      <c r="B431" s="87" t="s">
        <v>2033</v>
      </c>
      <c r="C431" s="88">
        <v>45937.385999999999</v>
      </c>
      <c r="D431" s="88"/>
      <c r="E431" s="75">
        <f t="shared" si="204"/>
        <v>8898.5294030079222</v>
      </c>
      <c r="F431" s="75">
        <f t="shared" si="205"/>
        <v>8898.5</v>
      </c>
      <c r="G431" s="75">
        <f t="shared" si="224"/>
        <v>1.2394015000609215E-2</v>
      </c>
      <c r="I431" s="75">
        <f>G431</f>
        <v>1.2394015000609215E-2</v>
      </c>
      <c r="O431" s="75">
        <f t="shared" ca="1" si="207"/>
        <v>-7.3042978362083781E-5</v>
      </c>
      <c r="P431" s="75">
        <f t="shared" si="208"/>
        <v>-1.4737412890694001E-3</v>
      </c>
      <c r="Q431" s="85">
        <f t="shared" si="221"/>
        <v>30918.885999999999</v>
      </c>
      <c r="S431" s="84">
        <v>0.1</v>
      </c>
      <c r="Z431" s="75">
        <f t="shared" si="209"/>
        <v>8898.5</v>
      </c>
      <c r="AA431" s="75">
        <f t="shared" si="210"/>
        <v>-2.918737834480187E-4</v>
      </c>
      <c r="AB431" s="75">
        <f t="shared" si="211"/>
        <v>1.1212147494987834E-2</v>
      </c>
      <c r="AC431" s="75">
        <f t="shared" si="212"/>
        <v>1.3867756289678616E-2</v>
      </c>
      <c r="AE431" s="75">
        <f t="shared" si="213"/>
        <v>1.6093177424146914E-5</v>
      </c>
      <c r="AF431" s="85">
        <f t="shared" si="222"/>
        <v>30918.885999999999</v>
      </c>
      <c r="AG431" s="84"/>
      <c r="AH431" s="75">
        <f t="shared" si="214"/>
        <v>1.1818675056213814E-3</v>
      </c>
      <c r="AI431" s="75">
        <f t="shared" si="215"/>
        <v>2.2918277892165495E-2</v>
      </c>
      <c r="AJ431" s="75">
        <f t="shared" si="216"/>
        <v>-4.3043764020996168E-2</v>
      </c>
      <c r="AK431" s="75">
        <f t="shared" si="217"/>
        <v>6.4984998095888771E-2</v>
      </c>
      <c r="AL431" s="75">
        <f t="shared" si="218"/>
        <v>3.0751811855285616</v>
      </c>
      <c r="AM431" s="75">
        <f t="shared" si="219"/>
        <v>30.10421127269235</v>
      </c>
      <c r="AN431" s="75">
        <f t="shared" ref="AN431:AT440" si="226">$AU431+$AB$7*SIN(AO431)</f>
        <v>2.5143068815266343</v>
      </c>
      <c r="AO431" s="75">
        <f t="shared" si="226"/>
        <v>2.372372853265643</v>
      </c>
      <c r="AP431" s="75">
        <f t="shared" si="226"/>
        <v>2.5584715798468962</v>
      </c>
      <c r="AQ431" s="75">
        <f t="shared" si="226"/>
        <v>2.3075168575584009</v>
      </c>
      <c r="AR431" s="75">
        <f t="shared" si="226"/>
        <v>2.6359143063630155</v>
      </c>
      <c r="AS431" s="75">
        <f t="shared" si="226"/>
        <v>2.1806001597056688</v>
      </c>
      <c r="AT431" s="75">
        <f t="shared" si="226"/>
        <v>2.7788992434805757</v>
      </c>
      <c r="AU431" s="75">
        <f t="shared" si="220"/>
        <v>1.8331718322216397</v>
      </c>
    </row>
    <row r="432" spans="1:47" s="75" customFormat="1" ht="12.95" customHeight="1" x14ac:dyDescent="0.2">
      <c r="A432" s="86" t="s">
        <v>2040</v>
      </c>
      <c r="B432" s="87" t="s">
        <v>2031</v>
      </c>
      <c r="C432" s="88">
        <v>46210.305</v>
      </c>
      <c r="D432" s="88" t="s">
        <v>2006</v>
      </c>
      <c r="E432" s="75">
        <f t="shared" si="204"/>
        <v>9545.9902556452544</v>
      </c>
      <c r="F432" s="75">
        <f t="shared" si="205"/>
        <v>9546</v>
      </c>
      <c r="G432" s="75">
        <f t="shared" si="224"/>
        <v>-4.107460001250729E-3</v>
      </c>
      <c r="J432" s="77">
        <f t="shared" ref="J432:J439" si="227">G432</f>
        <v>-4.107460001250729E-3</v>
      </c>
      <c r="O432" s="75">
        <f t="shared" ca="1" si="207"/>
        <v>3.7523396257508473E-4</v>
      </c>
      <c r="P432" s="75">
        <f t="shared" si="208"/>
        <v>-8.7646899333684153E-4</v>
      </c>
      <c r="Q432" s="85">
        <f t="shared" si="221"/>
        <v>31191.805</v>
      </c>
      <c r="S432" s="84">
        <v>1</v>
      </c>
      <c r="Z432" s="75">
        <f t="shared" si="209"/>
        <v>9546</v>
      </c>
      <c r="AA432" s="75">
        <f t="shared" si="210"/>
        <v>-1.5905231726747826E-4</v>
      </c>
      <c r="AB432" s="75">
        <f t="shared" si="211"/>
        <v>-4.824876677320092E-3</v>
      </c>
      <c r="AC432" s="75">
        <f t="shared" si="212"/>
        <v>-3.2309910079138873E-3</v>
      </c>
      <c r="AE432" s="75">
        <f t="shared" si="213"/>
        <v>1.5589923238937977E-5</v>
      </c>
      <c r="AF432" s="85">
        <f t="shared" si="222"/>
        <v>31191.805</v>
      </c>
      <c r="AG432" s="84"/>
      <c r="AH432" s="75">
        <f t="shared" si="214"/>
        <v>7.1741667606936327E-4</v>
      </c>
      <c r="AI432" s="75">
        <f t="shared" si="215"/>
        <v>2.2559847126397248E-2</v>
      </c>
      <c r="AJ432" s="75">
        <f t="shared" si="216"/>
        <v>-4.8803196255091816E-2</v>
      </c>
      <c r="AK432" s="75">
        <f t="shared" si="217"/>
        <v>5.9350561961638001E-2</v>
      </c>
      <c r="AL432" s="75">
        <f t="shared" si="218"/>
        <v>3.0809467086453775</v>
      </c>
      <c r="AM432" s="75">
        <f t="shared" si="219"/>
        <v>32.968188983023317</v>
      </c>
      <c r="AN432" s="75">
        <f t="shared" si="226"/>
        <v>2.5657095576461182</v>
      </c>
      <c r="AO432" s="75">
        <f t="shared" si="226"/>
        <v>2.3948943597434798</v>
      </c>
      <c r="AP432" s="75">
        <f t="shared" si="226"/>
        <v>2.612462318292831</v>
      </c>
      <c r="AQ432" s="75">
        <f t="shared" si="226"/>
        <v>2.3277036782533442</v>
      </c>
      <c r="AR432" s="75">
        <f t="shared" si="226"/>
        <v>2.6902571535663755</v>
      </c>
      <c r="AS432" s="75">
        <f t="shared" si="226"/>
        <v>2.2035414414289485</v>
      </c>
      <c r="AT432" s="75">
        <f t="shared" si="226"/>
        <v>2.8270587728789121</v>
      </c>
      <c r="AU432" s="75">
        <f t="shared" si="220"/>
        <v>1.9005906564127841</v>
      </c>
    </row>
    <row r="433" spans="1:47" s="75" customFormat="1" ht="12.95" customHeight="1" x14ac:dyDescent="0.2">
      <c r="A433" s="86" t="s">
        <v>2040</v>
      </c>
      <c r="B433" s="87" t="s">
        <v>2033</v>
      </c>
      <c r="C433" s="88">
        <v>46210.515299999999</v>
      </c>
      <c r="D433" s="88" t="s">
        <v>2006</v>
      </c>
      <c r="E433" s="75">
        <f t="shared" si="204"/>
        <v>9546.4891619775681</v>
      </c>
      <c r="F433" s="75">
        <f t="shared" si="205"/>
        <v>9546.5</v>
      </c>
      <c r="G433" s="75">
        <f t="shared" si="224"/>
        <v>-4.5684650031034835E-3</v>
      </c>
      <c r="J433" s="77">
        <f t="shared" si="227"/>
        <v>-4.5684650031034835E-3</v>
      </c>
      <c r="O433" s="75">
        <f t="shared" ca="1" si="207"/>
        <v>3.7558012237503581E-4</v>
      </c>
      <c r="P433" s="75">
        <f t="shared" si="208"/>
        <v>-8.7600505302595679E-4</v>
      </c>
      <c r="Q433" s="85">
        <f t="shared" si="221"/>
        <v>31192.015299999999</v>
      </c>
      <c r="S433" s="84">
        <v>1</v>
      </c>
      <c r="Z433" s="75">
        <f t="shared" si="209"/>
        <v>9546.5</v>
      </c>
      <c r="AA433" s="75">
        <f t="shared" si="210"/>
        <v>-1.5894884040926574E-4</v>
      </c>
      <c r="AB433" s="75">
        <f t="shared" si="211"/>
        <v>-5.2855212157201749E-3</v>
      </c>
      <c r="AC433" s="75">
        <f t="shared" si="212"/>
        <v>-3.6924599500775266E-3</v>
      </c>
      <c r="AE433" s="75">
        <f t="shared" si="213"/>
        <v>1.9443832789061541E-5</v>
      </c>
      <c r="AF433" s="85">
        <f t="shared" si="222"/>
        <v>31192.015299999999</v>
      </c>
      <c r="AG433" s="84"/>
      <c r="AH433" s="75">
        <f t="shared" si="214"/>
        <v>7.1705621261669106E-4</v>
      </c>
      <c r="AI433" s="75">
        <f t="shared" si="215"/>
        <v>2.2559584272833222E-2</v>
      </c>
      <c r="AJ433" s="75">
        <f t="shared" si="216"/>
        <v>-4.8807619968863562E-2</v>
      </c>
      <c r="AK433" s="75">
        <f t="shared" si="217"/>
        <v>5.9346232886658606E-2</v>
      </c>
      <c r="AL433" s="75">
        <f t="shared" si="218"/>
        <v>3.0809511376371521</v>
      </c>
      <c r="AM433" s="75">
        <f t="shared" si="219"/>
        <v>32.970598312287422</v>
      </c>
      <c r="AN433" s="75">
        <f t="shared" si="226"/>
        <v>2.5657493527935333</v>
      </c>
      <c r="AO433" s="75">
        <f t="shared" si="226"/>
        <v>2.3949114261646547</v>
      </c>
      <c r="AP433" s="75">
        <f t="shared" si="226"/>
        <v>2.6125037153805191</v>
      </c>
      <c r="AQ433" s="75">
        <f t="shared" si="226"/>
        <v>2.3277195368973596</v>
      </c>
      <c r="AR433" s="75">
        <f t="shared" si="226"/>
        <v>2.6902982367466444</v>
      </c>
      <c r="AS433" s="75">
        <f t="shared" si="226"/>
        <v>2.2035603981628031</v>
      </c>
      <c r="AT433" s="75">
        <f t="shared" si="226"/>
        <v>2.8270943226636538</v>
      </c>
      <c r="AU433" s="75">
        <f t="shared" si="220"/>
        <v>1.9006427172808855</v>
      </c>
    </row>
    <row r="434" spans="1:47" s="75" customFormat="1" ht="12.95" customHeight="1" x14ac:dyDescent="0.2">
      <c r="A434" s="86" t="s">
        <v>2040</v>
      </c>
      <c r="B434" s="87" t="s">
        <v>2031</v>
      </c>
      <c r="C434" s="88">
        <v>46212.413999999997</v>
      </c>
      <c r="D434" s="88" t="s">
        <v>2006</v>
      </c>
      <c r="E434" s="75">
        <f t="shared" si="204"/>
        <v>9550.9935531005794</v>
      </c>
      <c r="F434" s="75">
        <f t="shared" si="205"/>
        <v>9551</v>
      </c>
      <c r="G434" s="75">
        <f t="shared" si="224"/>
        <v>-2.7175100040039979E-3</v>
      </c>
      <c r="J434" s="77">
        <f t="shared" si="227"/>
        <v>-2.7175100040039979E-3</v>
      </c>
      <c r="O434" s="75">
        <f t="shared" ca="1" si="207"/>
        <v>3.7869556057459983E-4</v>
      </c>
      <c r="P434" s="75">
        <f t="shared" si="208"/>
        <v>-8.7182940090973257E-4</v>
      </c>
      <c r="Q434" s="85">
        <f t="shared" si="221"/>
        <v>31193.913999999997</v>
      </c>
      <c r="S434" s="84">
        <v>1</v>
      </c>
      <c r="Z434" s="75">
        <f t="shared" si="209"/>
        <v>9551</v>
      </c>
      <c r="AA434" s="75">
        <f t="shared" si="210"/>
        <v>-1.5801744728022196E-4</v>
      </c>
      <c r="AB434" s="75">
        <f t="shared" si="211"/>
        <v>-3.4313219576335083E-3</v>
      </c>
      <c r="AC434" s="75">
        <f t="shared" si="212"/>
        <v>-1.8456806030942652E-3</v>
      </c>
      <c r="AE434" s="75">
        <f t="shared" si="213"/>
        <v>6.5510021479244118E-6</v>
      </c>
      <c r="AF434" s="85">
        <f t="shared" si="222"/>
        <v>31193.913999999997</v>
      </c>
      <c r="AG434" s="84"/>
      <c r="AH434" s="75">
        <f t="shared" si="214"/>
        <v>7.138119536295106E-4</v>
      </c>
      <c r="AI434" s="75">
        <f t="shared" si="215"/>
        <v>2.2557219564376618E-2</v>
      </c>
      <c r="AJ434" s="75">
        <f t="shared" si="216"/>
        <v>-4.8847431483469914E-2</v>
      </c>
      <c r="AK434" s="75">
        <f t="shared" si="217"/>
        <v>5.9307272985796612E-2</v>
      </c>
      <c r="AL434" s="75">
        <f t="shared" si="218"/>
        <v>3.080990996694648</v>
      </c>
      <c r="AM434" s="75">
        <f t="shared" si="219"/>
        <v>32.992297100400194</v>
      </c>
      <c r="AN434" s="75">
        <f t="shared" si="226"/>
        <v>2.5661075131918092</v>
      </c>
      <c r="AO434" s="75">
        <f t="shared" si="226"/>
        <v>2.3950650061640211</v>
      </c>
      <c r="AP434" s="75">
        <f t="shared" si="226"/>
        <v>2.6128762651394801</v>
      </c>
      <c r="AQ434" s="75">
        <f t="shared" si="226"/>
        <v>2.3278622884457048</v>
      </c>
      <c r="AR434" s="75">
        <f t="shared" si="226"/>
        <v>2.6906679216240312</v>
      </c>
      <c r="AS434" s="75">
        <f t="shared" si="226"/>
        <v>2.2037310967732275</v>
      </c>
      <c r="AT434" s="75">
        <f t="shared" si="226"/>
        <v>2.8274141577370013</v>
      </c>
      <c r="AU434" s="75">
        <f t="shared" si="220"/>
        <v>1.9011112650937969</v>
      </c>
    </row>
    <row r="435" spans="1:47" s="75" customFormat="1" ht="12.95" customHeight="1" x14ac:dyDescent="0.2">
      <c r="A435" s="86" t="s">
        <v>2083</v>
      </c>
      <c r="B435" s="87"/>
      <c r="C435" s="88">
        <v>46217.476199999997</v>
      </c>
      <c r="D435" s="88"/>
      <c r="E435" s="75">
        <f t="shared" si="204"/>
        <v>9563.0028904065966</v>
      </c>
      <c r="F435" s="75">
        <f t="shared" si="205"/>
        <v>9563</v>
      </c>
      <c r="G435" s="75">
        <f t="shared" si="224"/>
        <v>1.2183699946035631E-3</v>
      </c>
      <c r="J435" s="75">
        <f t="shared" si="227"/>
        <v>1.2183699946035631E-3</v>
      </c>
      <c r="O435" s="75">
        <f t="shared" ca="1" si="207"/>
        <v>3.870033957734352E-4</v>
      </c>
      <c r="P435" s="75">
        <f t="shared" si="208"/>
        <v>-8.6069266259913727E-4</v>
      </c>
      <c r="Q435" s="85">
        <f t="shared" si="221"/>
        <v>31198.976199999997</v>
      </c>
      <c r="S435" s="84">
        <v>1</v>
      </c>
      <c r="Z435" s="75">
        <f t="shared" si="209"/>
        <v>9563</v>
      </c>
      <c r="AA435" s="75">
        <f t="shared" si="210"/>
        <v>-1.5553283080704447E-4</v>
      </c>
      <c r="AB435" s="75">
        <f t="shared" si="211"/>
        <v>5.1321016281147031E-4</v>
      </c>
      <c r="AC435" s="75">
        <f t="shared" si="212"/>
        <v>2.0790626572027003E-3</v>
      </c>
      <c r="AE435" s="75">
        <f t="shared" si="213"/>
        <v>1.8876089736712507E-6</v>
      </c>
      <c r="AF435" s="85">
        <f t="shared" si="222"/>
        <v>31198.976199999997</v>
      </c>
      <c r="AG435" s="84"/>
      <c r="AH435" s="75">
        <f t="shared" si="214"/>
        <v>7.0515983179209279E-4</v>
      </c>
      <c r="AI435" s="75">
        <f t="shared" si="215"/>
        <v>2.2550922244325422E-2</v>
      </c>
      <c r="AJ435" s="75">
        <f t="shared" si="216"/>
        <v>-4.8953578657366402E-2</v>
      </c>
      <c r="AK435" s="75">
        <f t="shared" si="217"/>
        <v>5.9203395589402713E-2</v>
      </c>
      <c r="AL435" s="75">
        <f t="shared" si="218"/>
        <v>3.0810972710093738</v>
      </c>
      <c r="AM435" s="75">
        <f t="shared" si="219"/>
        <v>33.050291261203164</v>
      </c>
      <c r="AN435" s="75">
        <f t="shared" si="226"/>
        <v>2.5670626426915795</v>
      </c>
      <c r="AO435" s="75">
        <f t="shared" si="226"/>
        <v>2.3954743973811321</v>
      </c>
      <c r="AP435" s="75">
        <f t="shared" si="226"/>
        <v>2.6138695188715135</v>
      </c>
      <c r="AQ435" s="75">
        <f t="shared" si="226"/>
        <v>2.3282431693868331</v>
      </c>
      <c r="AR435" s="75">
        <f t="shared" si="226"/>
        <v>2.6916531864200914</v>
      </c>
      <c r="AS435" s="75">
        <f t="shared" si="226"/>
        <v>2.2041870678814406</v>
      </c>
      <c r="AT435" s="75">
        <f t="shared" si="226"/>
        <v>2.828266057161037</v>
      </c>
      <c r="AU435" s="75">
        <f t="shared" si="220"/>
        <v>1.9023607259282274</v>
      </c>
    </row>
    <row r="436" spans="1:47" s="75" customFormat="1" ht="12.95" customHeight="1" x14ac:dyDescent="0.2">
      <c r="A436" s="86" t="s">
        <v>2084</v>
      </c>
      <c r="B436" s="87" t="s">
        <v>2033</v>
      </c>
      <c r="C436" s="88">
        <v>46224.430899999999</v>
      </c>
      <c r="D436" s="88"/>
      <c r="E436" s="75">
        <f t="shared" si="204"/>
        <v>9579.5019102323986</v>
      </c>
      <c r="F436" s="75">
        <f t="shared" si="205"/>
        <v>9579.5</v>
      </c>
      <c r="G436" s="75">
        <f t="shared" si="224"/>
        <v>8.0520500341663137E-4</v>
      </c>
      <c r="J436" s="75">
        <f t="shared" si="227"/>
        <v>8.0520500341663137E-4</v>
      </c>
      <c r="O436" s="75">
        <f t="shared" ca="1" si="207"/>
        <v>3.9842666917183373E-4</v>
      </c>
      <c r="P436" s="75">
        <f t="shared" si="208"/>
        <v>-8.4537569067048813E-4</v>
      </c>
      <c r="Q436" s="85">
        <f t="shared" si="221"/>
        <v>31205.930899999999</v>
      </c>
      <c r="S436" s="84">
        <v>1</v>
      </c>
      <c r="Z436" s="75">
        <f t="shared" si="209"/>
        <v>9579.5</v>
      </c>
      <c r="AA436" s="75">
        <f t="shared" si="210"/>
        <v>-1.5211430016147853E-4</v>
      </c>
      <c r="AB436" s="75">
        <f t="shared" si="211"/>
        <v>1.1194361290762177E-4</v>
      </c>
      <c r="AC436" s="75">
        <f t="shared" si="212"/>
        <v>1.6505806940871194E-3</v>
      </c>
      <c r="AE436" s="75">
        <f t="shared" si="213"/>
        <v>9.1646024900327732E-7</v>
      </c>
      <c r="AF436" s="85">
        <f t="shared" si="222"/>
        <v>31205.930899999999</v>
      </c>
      <c r="AG436" s="84"/>
      <c r="AH436" s="75">
        <f t="shared" si="214"/>
        <v>6.932613905090096E-4</v>
      </c>
      <c r="AI436" s="75">
        <f t="shared" si="215"/>
        <v>2.2542283787036821E-2</v>
      </c>
      <c r="AJ436" s="75">
        <f t="shared" si="216"/>
        <v>-4.9099490676516297E-2</v>
      </c>
      <c r="AK436" s="75">
        <f t="shared" si="217"/>
        <v>5.9060601677195596E-2</v>
      </c>
      <c r="AL436" s="75">
        <f t="shared" si="218"/>
        <v>3.0812433587025505</v>
      </c>
      <c r="AM436" s="75">
        <f t="shared" si="219"/>
        <v>33.130344946939303</v>
      </c>
      <c r="AN436" s="75">
        <f t="shared" si="226"/>
        <v>2.5683760257753696</v>
      </c>
      <c r="AO436" s="75">
        <f t="shared" si="226"/>
        <v>2.396036946260609</v>
      </c>
      <c r="AP436" s="75">
        <f t="shared" si="226"/>
        <v>2.6152347347510227</v>
      </c>
      <c r="AQ436" s="75">
        <f t="shared" si="226"/>
        <v>2.3287673849645834</v>
      </c>
      <c r="AR436" s="75">
        <f t="shared" si="226"/>
        <v>2.6930065891429913</v>
      </c>
      <c r="AS436" s="75">
        <f t="shared" si="226"/>
        <v>2.2048158700021068</v>
      </c>
      <c r="AT436" s="75">
        <f t="shared" si="226"/>
        <v>2.8294350587997754</v>
      </c>
      <c r="AU436" s="75">
        <f t="shared" si="220"/>
        <v>1.9040787345755694</v>
      </c>
    </row>
    <row r="437" spans="1:47" s="75" customFormat="1" ht="12.95" customHeight="1" x14ac:dyDescent="0.2">
      <c r="A437" s="86" t="s">
        <v>2084</v>
      </c>
      <c r="B437" s="87"/>
      <c r="C437" s="88">
        <v>46228.432999999997</v>
      </c>
      <c r="D437" s="88"/>
      <c r="E437" s="75">
        <f t="shared" si="204"/>
        <v>9588.9963136207243</v>
      </c>
      <c r="F437" s="75">
        <f t="shared" si="205"/>
        <v>9589</v>
      </c>
      <c r="G437" s="75">
        <f t="shared" si="224"/>
        <v>-1.5538900042884052E-3</v>
      </c>
      <c r="J437" s="75">
        <f t="shared" si="227"/>
        <v>-1.5538900042884052E-3</v>
      </c>
      <c r="O437" s="75">
        <f t="shared" ca="1" si="207"/>
        <v>4.0500370537091199E-4</v>
      </c>
      <c r="P437" s="75">
        <f t="shared" si="208"/>
        <v>-8.3655474975114375E-4</v>
      </c>
      <c r="Q437" s="85">
        <f t="shared" si="221"/>
        <v>31209.932999999997</v>
      </c>
      <c r="S437" s="84">
        <v>1</v>
      </c>
      <c r="Z437" s="75">
        <f t="shared" si="209"/>
        <v>9589</v>
      </c>
      <c r="AA437" s="75">
        <f t="shared" si="210"/>
        <v>-1.5014488314269955E-4</v>
      </c>
      <c r="AB437" s="75">
        <f t="shared" si="211"/>
        <v>-2.2402998708968493E-3</v>
      </c>
      <c r="AC437" s="75">
        <f t="shared" si="212"/>
        <v>-7.1733525453726143E-4</v>
      </c>
      <c r="AE437" s="75">
        <f t="shared" si="213"/>
        <v>1.9705003651403715E-6</v>
      </c>
      <c r="AF437" s="85">
        <f t="shared" si="222"/>
        <v>31209.932999999997</v>
      </c>
      <c r="AG437" s="84"/>
      <c r="AH437" s="75">
        <f t="shared" si="214"/>
        <v>6.8640986660844421E-4</v>
      </c>
      <c r="AI437" s="75">
        <f t="shared" si="215"/>
        <v>2.2537320826387153E-2</v>
      </c>
      <c r="AJ437" s="75">
        <f t="shared" si="216"/>
        <v>-4.9183479259491875E-2</v>
      </c>
      <c r="AK437" s="75">
        <f t="shared" si="217"/>
        <v>5.8978406874694259E-2</v>
      </c>
      <c r="AL437" s="75">
        <f t="shared" si="218"/>
        <v>3.0813274488810016</v>
      </c>
      <c r="AM437" s="75">
        <f t="shared" si="219"/>
        <v>33.176600945785943</v>
      </c>
      <c r="AN437" s="75">
        <f t="shared" si="226"/>
        <v>2.5691322560342966</v>
      </c>
      <c r="AO437" s="75">
        <f t="shared" si="226"/>
        <v>2.3963606499402341</v>
      </c>
      <c r="AP437" s="75">
        <f t="shared" si="226"/>
        <v>2.6160204990020213</v>
      </c>
      <c r="AQ437" s="75">
        <f t="shared" si="226"/>
        <v>2.3290694740661255</v>
      </c>
      <c r="AR437" s="75">
        <f t="shared" si="226"/>
        <v>2.6937851174465242</v>
      </c>
      <c r="AS437" s="75">
        <f t="shared" si="226"/>
        <v>2.2051788760197635</v>
      </c>
      <c r="AT437" s="75">
        <f t="shared" si="226"/>
        <v>2.8301068812811745</v>
      </c>
      <c r="AU437" s="75">
        <f t="shared" si="220"/>
        <v>1.9050678910694934</v>
      </c>
    </row>
    <row r="438" spans="1:47" s="75" customFormat="1" ht="12.95" customHeight="1" x14ac:dyDescent="0.2">
      <c r="A438" s="86" t="s">
        <v>2084</v>
      </c>
      <c r="B438" s="87" t="s">
        <v>2033</v>
      </c>
      <c r="C438" s="88">
        <v>46230.332000000002</v>
      </c>
      <c r="D438" s="88"/>
      <c r="E438" s="75">
        <f t="shared" si="204"/>
        <v>9593.5014164503609</v>
      </c>
      <c r="F438" s="75">
        <f t="shared" si="205"/>
        <v>9593.5</v>
      </c>
      <c r="G438" s="75">
        <f t="shared" si="224"/>
        <v>5.9706500178435817E-4</v>
      </c>
      <c r="J438" s="75">
        <f t="shared" si="227"/>
        <v>5.9706500178435817E-4</v>
      </c>
      <c r="O438" s="75">
        <f t="shared" ca="1" si="207"/>
        <v>4.0811914357047514E-4</v>
      </c>
      <c r="P438" s="75">
        <f t="shared" si="208"/>
        <v>-8.3237587922454473E-4</v>
      </c>
      <c r="Q438" s="85">
        <f t="shared" si="221"/>
        <v>31211.832000000002</v>
      </c>
      <c r="S438" s="84">
        <v>1</v>
      </c>
      <c r="Z438" s="75">
        <f t="shared" si="209"/>
        <v>9593.5</v>
      </c>
      <c r="AA438" s="75">
        <f t="shared" si="210"/>
        <v>-1.4921169721144538E-4</v>
      </c>
      <c r="AB438" s="75">
        <f t="shared" si="211"/>
        <v>-8.6099180228741182E-5</v>
      </c>
      <c r="AC438" s="75">
        <f t="shared" si="212"/>
        <v>1.4294408810089029E-3</v>
      </c>
      <c r="AE438" s="75">
        <f t="shared" si="213"/>
        <v>5.5692891146407322E-7</v>
      </c>
      <c r="AF438" s="85">
        <f t="shared" si="222"/>
        <v>31211.832000000002</v>
      </c>
      <c r="AG438" s="84"/>
      <c r="AH438" s="75">
        <f t="shared" si="214"/>
        <v>6.8316418201309936E-4</v>
      </c>
      <c r="AI438" s="75">
        <f t="shared" si="215"/>
        <v>2.2534972679296716E-2</v>
      </c>
      <c r="AJ438" s="75">
        <f t="shared" si="216"/>
        <v>-4.9223257838957694E-2</v>
      </c>
      <c r="AK438" s="75">
        <f t="shared" si="217"/>
        <v>5.8939477599236789E-2</v>
      </c>
      <c r="AL438" s="75">
        <f t="shared" si="218"/>
        <v>3.0813672756994799</v>
      </c>
      <c r="AM438" s="75">
        <f t="shared" si="219"/>
        <v>33.198553790241839</v>
      </c>
      <c r="AN438" s="75">
        <f t="shared" si="226"/>
        <v>2.5694904801521146</v>
      </c>
      <c r="AO438" s="75">
        <f t="shared" si="226"/>
        <v>2.3965139359239971</v>
      </c>
      <c r="AP438" s="75">
        <f t="shared" si="226"/>
        <v>2.6163926340032955</v>
      </c>
      <c r="AQ438" s="75">
        <f t="shared" si="226"/>
        <v>2.3292126379040727</v>
      </c>
      <c r="AR438" s="75">
        <f t="shared" si="226"/>
        <v>2.6941537142247114</v>
      </c>
      <c r="AS438" s="75">
        <f t="shared" si="226"/>
        <v>2.2053510734505712</v>
      </c>
      <c r="AT438" s="75">
        <f t="shared" si="226"/>
        <v>2.8304247970611285</v>
      </c>
      <c r="AU438" s="75">
        <f t="shared" si="220"/>
        <v>1.905536438882405</v>
      </c>
    </row>
    <row r="439" spans="1:47" s="75" customFormat="1" ht="12.95" customHeight="1" x14ac:dyDescent="0.2">
      <c r="A439" s="86" t="s">
        <v>2084</v>
      </c>
      <c r="B439" s="87"/>
      <c r="C439" s="88">
        <v>46234.334000000003</v>
      </c>
      <c r="D439" s="88"/>
      <c r="E439" s="75">
        <f t="shared" si="204"/>
        <v>9602.9955826031564</v>
      </c>
      <c r="F439" s="75">
        <f t="shared" si="205"/>
        <v>9603</v>
      </c>
      <c r="G439" s="75">
        <f t="shared" si="224"/>
        <v>-1.8620299961185083E-3</v>
      </c>
      <c r="J439" s="75">
        <f t="shared" si="227"/>
        <v>-1.8620299961185083E-3</v>
      </c>
      <c r="O439" s="75">
        <f t="shared" ca="1" si="207"/>
        <v>4.146961797695534E-4</v>
      </c>
      <c r="P439" s="75">
        <f t="shared" si="208"/>
        <v>-8.2355270014269086E-4</v>
      </c>
      <c r="Q439" s="85">
        <f t="shared" si="221"/>
        <v>31215.834000000003</v>
      </c>
      <c r="S439" s="84">
        <v>1</v>
      </c>
      <c r="Z439" s="75">
        <f t="shared" si="209"/>
        <v>9603</v>
      </c>
      <c r="AA439" s="75">
        <f t="shared" si="210"/>
        <v>-1.4724098733002349E-4</v>
      </c>
      <c r="AB439" s="75">
        <f t="shared" si="211"/>
        <v>-2.5383417089311754E-3</v>
      </c>
      <c r="AC439" s="75">
        <f t="shared" si="212"/>
        <v>-1.0384772959758175E-3</v>
      </c>
      <c r="AE439" s="75">
        <f t="shared" si="213"/>
        <v>2.9405013446617939E-6</v>
      </c>
      <c r="AF439" s="85">
        <f t="shared" si="222"/>
        <v>31215.834000000003</v>
      </c>
      <c r="AG439" s="84"/>
      <c r="AH439" s="75">
        <f t="shared" si="214"/>
        <v>6.7631171281266737E-4</v>
      </c>
      <c r="AI439" s="75">
        <f t="shared" si="215"/>
        <v>2.2530021242296305E-2</v>
      </c>
      <c r="AJ439" s="75">
        <f t="shared" si="216"/>
        <v>-4.9307223199207023E-2</v>
      </c>
      <c r="AK439" s="75">
        <f t="shared" si="217"/>
        <v>5.885730440776505E-2</v>
      </c>
      <c r="AL439" s="75">
        <f t="shared" si="218"/>
        <v>3.081451343140257</v>
      </c>
      <c r="AM439" s="75">
        <f t="shared" si="219"/>
        <v>33.244987832400177</v>
      </c>
      <c r="AN439" s="75">
        <f t="shared" si="226"/>
        <v>2.5702467510431246</v>
      </c>
      <c r="AO439" s="75">
        <f t="shared" si="226"/>
        <v>2.3968374407713662</v>
      </c>
      <c r="AP439" s="75">
        <f t="shared" si="226"/>
        <v>2.6171781056561585</v>
      </c>
      <c r="AQ439" s="75">
        <f t="shared" si="226"/>
        <v>2.3295150193826109</v>
      </c>
      <c r="AR439" s="75">
        <f t="shared" si="226"/>
        <v>2.694931482885909</v>
      </c>
      <c r="AS439" s="75">
        <f t="shared" si="226"/>
        <v>2.2057151235789823</v>
      </c>
      <c r="AT439" s="75">
        <f t="shared" si="226"/>
        <v>2.8310952858396865</v>
      </c>
      <c r="AU439" s="75">
        <f t="shared" si="220"/>
        <v>1.9065255953763289</v>
      </c>
    </row>
    <row r="440" spans="1:47" s="75" customFormat="1" ht="12.95" customHeight="1" x14ac:dyDescent="0.2">
      <c r="A440" s="81" t="s">
        <v>1128</v>
      </c>
      <c r="B440" s="82" t="s">
        <v>2031</v>
      </c>
      <c r="C440" s="83">
        <v>46237.71</v>
      </c>
      <c r="D440" s="83" t="s">
        <v>2110</v>
      </c>
      <c r="E440" s="75">
        <f t="shared" si="204"/>
        <v>9611.0046543002591</v>
      </c>
      <c r="F440" s="75">
        <f t="shared" si="205"/>
        <v>9611</v>
      </c>
      <c r="G440" s="75">
        <f t="shared" si="224"/>
        <v>1.9618899968918413E-3</v>
      </c>
      <c r="I440" s="75">
        <f>G440</f>
        <v>1.9618899968918413E-3</v>
      </c>
      <c r="O440" s="75">
        <f t="shared" ca="1" si="207"/>
        <v>4.2023473656877756E-4</v>
      </c>
      <c r="P440" s="75">
        <f t="shared" si="208"/>
        <v>-8.1612147661980824E-4</v>
      </c>
      <c r="Q440" s="85">
        <f t="shared" si="221"/>
        <v>31219.21</v>
      </c>
      <c r="S440" s="84">
        <v>0.1</v>
      </c>
      <c r="Z440" s="75">
        <f t="shared" si="209"/>
        <v>9611</v>
      </c>
      <c r="AA440" s="75">
        <f t="shared" si="210"/>
        <v>-1.4558074881212805E-4</v>
      </c>
      <c r="AB440" s="75">
        <f t="shared" si="211"/>
        <v>1.291349269084161E-3</v>
      </c>
      <c r="AC440" s="75">
        <f t="shared" si="212"/>
        <v>2.7780114735116495E-3</v>
      </c>
      <c r="AE440" s="75">
        <f t="shared" si="213"/>
        <v>4.4414329439980441E-7</v>
      </c>
      <c r="AF440" s="85">
        <f t="shared" si="222"/>
        <v>31219.21</v>
      </c>
      <c r="AG440" s="84"/>
      <c r="AH440" s="75">
        <f t="shared" si="214"/>
        <v>6.7054072780768019E-4</v>
      </c>
      <c r="AI440" s="75">
        <f t="shared" si="215"/>
        <v>2.2525857677985872E-2</v>
      </c>
      <c r="AJ440" s="75">
        <f t="shared" si="216"/>
        <v>-4.9377918559256759E-2</v>
      </c>
      <c r="AK440" s="75">
        <f t="shared" si="217"/>
        <v>5.8788117392692976E-2</v>
      </c>
      <c r="AL440" s="75">
        <f t="shared" si="218"/>
        <v>3.0815221247184077</v>
      </c>
      <c r="AM440" s="75">
        <f t="shared" si="219"/>
        <v>33.284184274482939</v>
      </c>
      <c r="AN440" s="75">
        <f t="shared" si="226"/>
        <v>2.5708836310953957</v>
      </c>
      <c r="AO440" s="75">
        <f t="shared" si="226"/>
        <v>2.3971097628305968</v>
      </c>
      <c r="AP440" s="75">
        <f t="shared" si="226"/>
        <v>2.6178394003085121</v>
      </c>
      <c r="AQ440" s="75">
        <f t="shared" si="226"/>
        <v>2.3297698118744612</v>
      </c>
      <c r="AR440" s="75">
        <f t="shared" si="226"/>
        <v>2.6955860453365608</v>
      </c>
      <c r="AS440" s="75">
        <f t="shared" si="226"/>
        <v>2.206022242132645</v>
      </c>
      <c r="AT440" s="75">
        <f t="shared" si="226"/>
        <v>2.8316592063063579</v>
      </c>
      <c r="AU440" s="75">
        <f t="shared" si="220"/>
        <v>1.9073585692659494</v>
      </c>
    </row>
    <row r="441" spans="1:47" s="75" customFormat="1" ht="12.95" customHeight="1" x14ac:dyDescent="0.2">
      <c r="A441" s="86" t="s">
        <v>2084</v>
      </c>
      <c r="B441" s="87" t="s">
        <v>2033</v>
      </c>
      <c r="C441" s="88">
        <v>46243.398699999998</v>
      </c>
      <c r="D441" s="88"/>
      <c r="E441" s="75">
        <f t="shared" si="204"/>
        <v>9624.5002722396366</v>
      </c>
      <c r="F441" s="75">
        <f t="shared" si="205"/>
        <v>9624.5</v>
      </c>
      <c r="G441" s="75">
        <f t="shared" si="224"/>
        <v>1.1475499923108146E-4</v>
      </c>
      <c r="J441" s="75">
        <f>G441</f>
        <v>1.1475499923108146E-4</v>
      </c>
      <c r="O441" s="75">
        <f t="shared" ca="1" si="207"/>
        <v>4.2958105116746702E-4</v>
      </c>
      <c r="P441" s="75">
        <f t="shared" si="208"/>
        <v>-8.0357884471942472E-4</v>
      </c>
      <c r="Q441" s="85">
        <f t="shared" si="221"/>
        <v>31224.898699999998</v>
      </c>
      <c r="S441" s="84">
        <v>1</v>
      </c>
      <c r="Z441" s="75">
        <f t="shared" si="209"/>
        <v>9624.5</v>
      </c>
      <c r="AA441" s="75">
        <f t="shared" si="210"/>
        <v>-1.4277763421030566E-4</v>
      </c>
      <c r="AB441" s="75">
        <f t="shared" si="211"/>
        <v>-5.4604621127803761E-4</v>
      </c>
      <c r="AC441" s="75">
        <f t="shared" si="212"/>
        <v>9.1833384395050618E-4</v>
      </c>
      <c r="AE441" s="75">
        <f t="shared" si="213"/>
        <v>6.6323057287255858E-8</v>
      </c>
      <c r="AF441" s="85">
        <f t="shared" si="222"/>
        <v>31224.898699999998</v>
      </c>
      <c r="AG441" s="84"/>
      <c r="AH441" s="75">
        <f t="shared" si="214"/>
        <v>6.6080121050911907E-4</v>
      </c>
      <c r="AI441" s="75">
        <f t="shared" si="215"/>
        <v>2.2518844244419856E-2</v>
      </c>
      <c r="AJ441" s="75">
        <f t="shared" si="216"/>
        <v>-4.9497191284015488E-2</v>
      </c>
      <c r="AK441" s="75">
        <f t="shared" si="217"/>
        <v>5.867138823540341E-2</v>
      </c>
      <c r="AL441" s="75">
        <f t="shared" si="218"/>
        <v>3.0816415434665148</v>
      </c>
      <c r="AM441" s="75">
        <f t="shared" si="219"/>
        <v>33.350524075398852</v>
      </c>
      <c r="AN441" s="75">
        <f t="shared" ref="AN441:AT450" si="228">$AU441+$AB$7*SIN(AO441)</f>
        <v>2.5719584064139696</v>
      </c>
      <c r="AO441" s="75">
        <f t="shared" si="228"/>
        <v>2.3975690956079383</v>
      </c>
      <c r="AP441" s="75">
        <f t="shared" si="228"/>
        <v>2.6189550111401756</v>
      </c>
      <c r="AQ441" s="75">
        <f t="shared" si="228"/>
        <v>2.3302000994962699</v>
      </c>
      <c r="AR441" s="75">
        <f t="shared" si="228"/>
        <v>2.6966897873141051</v>
      </c>
      <c r="AS441" s="75">
        <f t="shared" si="228"/>
        <v>2.2065416459398017</v>
      </c>
      <c r="AT441" s="75">
        <f t="shared" si="228"/>
        <v>2.8326093679438018</v>
      </c>
      <c r="AU441" s="75">
        <f t="shared" si="220"/>
        <v>1.9087642127046835</v>
      </c>
    </row>
    <row r="442" spans="1:47" s="75" customFormat="1" ht="12.95" customHeight="1" x14ac:dyDescent="0.2">
      <c r="A442" s="86" t="s">
        <v>2084</v>
      </c>
      <c r="B442" s="87"/>
      <c r="C442" s="88">
        <v>46244.451000000001</v>
      </c>
      <c r="D442" s="88"/>
      <c r="E442" s="75">
        <f t="shared" si="204"/>
        <v>9626.9967017855179</v>
      </c>
      <c r="F442" s="75">
        <f t="shared" si="205"/>
        <v>9627</v>
      </c>
      <c r="G442" s="75">
        <f t="shared" si="224"/>
        <v>-1.3902700011385605E-3</v>
      </c>
      <c r="J442" s="75">
        <f>G442</f>
        <v>-1.3902700011385605E-3</v>
      </c>
      <c r="O442" s="75">
        <f t="shared" ca="1" si="207"/>
        <v>4.3131185016722501E-4</v>
      </c>
      <c r="P442" s="75">
        <f t="shared" si="208"/>
        <v>-8.0125579854245217E-4</v>
      </c>
      <c r="Q442" s="85">
        <f t="shared" si="221"/>
        <v>31225.951000000001</v>
      </c>
      <c r="S442" s="84">
        <v>1</v>
      </c>
      <c r="Z442" s="75">
        <f t="shared" si="209"/>
        <v>9627</v>
      </c>
      <c r="AA442" s="75">
        <f t="shared" si="210"/>
        <v>-1.422583347852614E-4</v>
      </c>
      <c r="AB442" s="75">
        <f t="shared" si="211"/>
        <v>-2.0492674648957513E-3</v>
      </c>
      <c r="AC442" s="75">
        <f t="shared" si="212"/>
        <v>-5.890142025961083E-4</v>
      </c>
      <c r="AE442" s="75">
        <f t="shared" si="213"/>
        <v>1.5575331193539385E-6</v>
      </c>
      <c r="AF442" s="85">
        <f t="shared" si="222"/>
        <v>31225.951000000001</v>
      </c>
      <c r="AG442" s="84"/>
      <c r="AH442" s="75">
        <f t="shared" si="214"/>
        <v>6.5899746375719078E-4</v>
      </c>
      <c r="AI442" s="75">
        <f t="shared" si="215"/>
        <v>2.2517547194623067E-2</v>
      </c>
      <c r="AJ442" s="75">
        <f t="shared" si="216"/>
        <v>-4.9519275266283816E-2</v>
      </c>
      <c r="AK442" s="75">
        <f t="shared" si="217"/>
        <v>5.8649775040643712E-2</v>
      </c>
      <c r="AL442" s="75">
        <f t="shared" si="218"/>
        <v>3.0816636545632781</v>
      </c>
      <c r="AM442" s="75">
        <f t="shared" si="219"/>
        <v>33.362836286681507</v>
      </c>
      <c r="AN442" s="75">
        <f t="shared" si="228"/>
        <v>2.5721574442140476</v>
      </c>
      <c r="AO442" s="75">
        <f t="shared" si="228"/>
        <v>2.3976541285170279</v>
      </c>
      <c r="AP442" s="75">
        <f t="shared" si="228"/>
        <v>2.6191615608658516</v>
      </c>
      <c r="AQ442" s="75">
        <f t="shared" si="228"/>
        <v>2.3302798275377543</v>
      </c>
      <c r="AR442" s="75">
        <f t="shared" si="228"/>
        <v>2.6968940691286694</v>
      </c>
      <c r="AS442" s="75">
        <f t="shared" si="228"/>
        <v>2.2066379892064134</v>
      </c>
      <c r="AT442" s="75">
        <f t="shared" si="228"/>
        <v>2.8327851234614245</v>
      </c>
      <c r="AU442" s="75">
        <f t="shared" si="220"/>
        <v>1.9090245170451901</v>
      </c>
    </row>
    <row r="443" spans="1:47" s="75" customFormat="1" ht="12.95" customHeight="1" x14ac:dyDescent="0.2">
      <c r="A443" s="81" t="s">
        <v>1128</v>
      </c>
      <c r="B443" s="82" t="s">
        <v>2031</v>
      </c>
      <c r="C443" s="83">
        <v>46264.690999999999</v>
      </c>
      <c r="D443" s="83" t="s">
        <v>2110</v>
      </c>
      <c r="E443" s="75">
        <f t="shared" si="204"/>
        <v>9675.0131742824051</v>
      </c>
      <c r="F443" s="75">
        <f t="shared" si="205"/>
        <v>9675</v>
      </c>
      <c r="G443" s="75">
        <f t="shared" si="224"/>
        <v>5.5532499973196536E-3</v>
      </c>
      <c r="I443" s="75">
        <f>G443</f>
        <v>5.5532499973196536E-3</v>
      </c>
      <c r="O443" s="75">
        <f t="shared" ca="1" si="207"/>
        <v>4.6454319096256649E-4</v>
      </c>
      <c r="P443" s="75">
        <f t="shared" si="208"/>
        <v>-7.5663291605763939E-4</v>
      </c>
      <c r="Q443" s="85">
        <f t="shared" si="221"/>
        <v>31246.190999999999</v>
      </c>
      <c r="S443" s="84">
        <v>0.1</v>
      </c>
      <c r="Z443" s="75">
        <f t="shared" si="209"/>
        <v>9675</v>
      </c>
      <c r="AA443" s="75">
        <f t="shared" si="210"/>
        <v>-1.3227498851459758E-4</v>
      </c>
      <c r="AB443" s="75">
        <f t="shared" si="211"/>
        <v>4.9288920697766123E-3</v>
      </c>
      <c r="AC443" s="75">
        <f t="shared" si="212"/>
        <v>6.3098829133772932E-3</v>
      </c>
      <c r="AE443" s="75">
        <f t="shared" si="213"/>
        <v>3.2325194364545566E-6</v>
      </c>
      <c r="AF443" s="85">
        <f t="shared" si="222"/>
        <v>31246.190999999999</v>
      </c>
      <c r="AG443" s="84"/>
      <c r="AH443" s="75">
        <f t="shared" si="214"/>
        <v>6.243579275430418E-4</v>
      </c>
      <c r="AI443" s="75">
        <f t="shared" si="215"/>
        <v>2.2492748986797317E-2</v>
      </c>
      <c r="AJ443" s="75">
        <f t="shared" si="216"/>
        <v>-4.9943069071168106E-2</v>
      </c>
      <c r="AK443" s="75">
        <f t="shared" si="217"/>
        <v>5.8235005549461198E-2</v>
      </c>
      <c r="AL443" s="75">
        <f t="shared" si="218"/>
        <v>3.0820879734066451</v>
      </c>
      <c r="AM443" s="75">
        <f t="shared" si="219"/>
        <v>33.600883569549481</v>
      </c>
      <c r="AN443" s="75">
        <f t="shared" si="228"/>
        <v>2.5759792590044697</v>
      </c>
      <c r="AO443" s="75">
        <f t="shared" si="228"/>
        <v>2.3992850720375549</v>
      </c>
      <c r="AP443" s="75">
        <f t="shared" si="228"/>
        <v>2.6231245581099607</v>
      </c>
      <c r="AQ443" s="75">
        <f t="shared" si="228"/>
        <v>2.3318133934631184</v>
      </c>
      <c r="AR443" s="75">
        <f t="shared" si="228"/>
        <v>2.7008092933422825</v>
      </c>
      <c r="AS443" s="75">
        <f t="shared" si="228"/>
        <v>2.2084973326216013</v>
      </c>
      <c r="AT443" s="75">
        <f t="shared" si="228"/>
        <v>2.8361474982295434</v>
      </c>
      <c r="AU443" s="75">
        <f t="shared" si="220"/>
        <v>1.9140223603829118</v>
      </c>
    </row>
    <row r="444" spans="1:47" s="75" customFormat="1" ht="12.95" customHeight="1" x14ac:dyDescent="0.2">
      <c r="A444" s="86" t="s">
        <v>2085</v>
      </c>
      <c r="B444" s="87" t="s">
        <v>2033</v>
      </c>
      <c r="C444" s="88">
        <v>46313.381000000001</v>
      </c>
      <c r="D444" s="88"/>
      <c r="E444" s="75">
        <f t="shared" si="204"/>
        <v>9790.5231567860519</v>
      </c>
      <c r="F444" s="75">
        <f t="shared" si="205"/>
        <v>9790.5</v>
      </c>
      <c r="G444" s="75">
        <f t="shared" si="224"/>
        <v>9.7610950033413246E-3</v>
      </c>
      <c r="I444" s="75">
        <f>G444</f>
        <v>9.7610950033413246E-3</v>
      </c>
      <c r="O444" s="75">
        <f t="shared" ca="1" si="207"/>
        <v>5.4450610475135879E-4</v>
      </c>
      <c r="P444" s="75">
        <f t="shared" si="208"/>
        <v>-6.4910021026513517E-4</v>
      </c>
      <c r="Q444" s="85">
        <f t="shared" si="221"/>
        <v>31294.881000000001</v>
      </c>
      <c r="S444" s="84">
        <v>0.1</v>
      </c>
      <c r="Z444" s="75">
        <f t="shared" si="209"/>
        <v>9790.5</v>
      </c>
      <c r="AA444" s="75">
        <f t="shared" si="210"/>
        <v>-1.0814414979334896E-4</v>
      </c>
      <c r="AB444" s="75">
        <f t="shared" si="211"/>
        <v>9.2201389428695386E-3</v>
      </c>
      <c r="AC444" s="75">
        <f t="shared" si="212"/>
        <v>1.0410195213606459E-2</v>
      </c>
      <c r="AE444" s="75">
        <f t="shared" si="213"/>
        <v>9.7401881461766423E-6</v>
      </c>
      <c r="AF444" s="85">
        <f t="shared" si="222"/>
        <v>31294.881000000001</v>
      </c>
      <c r="AG444" s="84"/>
      <c r="AH444" s="75">
        <f t="shared" si="214"/>
        <v>5.409560604717862E-4</v>
      </c>
      <c r="AI444" s="75">
        <f t="shared" si="215"/>
        <v>2.2433898537304597E-2</v>
      </c>
      <c r="AJ444" s="75">
        <f t="shared" si="216"/>
        <v>-5.0961059069109749E-2</v>
      </c>
      <c r="AK444" s="75">
        <f t="shared" si="217"/>
        <v>5.7238613939902636E-2</v>
      </c>
      <c r="AL444" s="75">
        <f t="shared" si="218"/>
        <v>3.0831072615290371</v>
      </c>
      <c r="AM444" s="75">
        <f t="shared" si="219"/>
        <v>34.186825237304767</v>
      </c>
      <c r="AN444" s="75">
        <f t="shared" si="228"/>
        <v>2.5851770534135206</v>
      </c>
      <c r="AO444" s="75">
        <f t="shared" si="228"/>
        <v>2.4031974303125399</v>
      </c>
      <c r="AP444" s="75">
        <f t="shared" si="228"/>
        <v>2.6326382646845543</v>
      </c>
      <c r="AQ444" s="75">
        <f t="shared" si="228"/>
        <v>2.3355262897130444</v>
      </c>
      <c r="AR444" s="75">
        <f t="shared" si="228"/>
        <v>2.7101753322381565</v>
      </c>
      <c r="AS444" s="75">
        <f t="shared" si="228"/>
        <v>2.2130461038552229</v>
      </c>
      <c r="AT444" s="75">
        <f t="shared" si="228"/>
        <v>2.8441438988352536</v>
      </c>
      <c r="AU444" s="75">
        <f t="shared" si="220"/>
        <v>1.9260484209143052</v>
      </c>
    </row>
    <row r="445" spans="1:47" s="75" customFormat="1" ht="12.95" customHeight="1" x14ac:dyDescent="0.2">
      <c r="A445" s="86" t="s">
        <v>2083</v>
      </c>
      <c r="B445" s="87"/>
      <c r="C445" s="88">
        <v>46320.34</v>
      </c>
      <c r="D445" s="88"/>
      <c r="E445" s="75">
        <f t="shared" si="204"/>
        <v>9807.0323777398899</v>
      </c>
      <c r="F445" s="75">
        <f t="shared" si="205"/>
        <v>9807</v>
      </c>
      <c r="G445" s="75">
        <f t="shared" si="224"/>
        <v>1.3647929998114705E-2</v>
      </c>
      <c r="I445" s="75">
        <f>G445</f>
        <v>1.3647929998114705E-2</v>
      </c>
      <c r="O445" s="75">
        <f t="shared" ca="1" si="207"/>
        <v>5.5592937814975818E-4</v>
      </c>
      <c r="P445" s="75">
        <f t="shared" si="208"/>
        <v>-6.3372006914460546E-4</v>
      </c>
      <c r="Q445" s="85">
        <f t="shared" si="221"/>
        <v>31301.839999999997</v>
      </c>
      <c r="S445" s="84">
        <v>0.1</v>
      </c>
      <c r="Z445" s="75">
        <f t="shared" si="209"/>
        <v>9807</v>
      </c>
      <c r="AA445" s="75">
        <f t="shared" si="210"/>
        <v>-1.0468328341513517E-4</v>
      </c>
      <c r="AB445" s="75">
        <f t="shared" si="211"/>
        <v>1.3118893212385234E-2</v>
      </c>
      <c r="AC445" s="75">
        <f t="shared" si="212"/>
        <v>1.4281650067259311E-2</v>
      </c>
      <c r="AE445" s="75">
        <f t="shared" si="213"/>
        <v>1.8913437207131094E-5</v>
      </c>
      <c r="AF445" s="85">
        <f t="shared" si="222"/>
        <v>31301.839999999997</v>
      </c>
      <c r="AG445" s="84"/>
      <c r="AH445" s="75">
        <f t="shared" si="214"/>
        <v>5.2903678572947029E-4</v>
      </c>
      <c r="AI445" s="75">
        <f t="shared" si="215"/>
        <v>2.2425586059460545E-2</v>
      </c>
      <c r="AJ445" s="75">
        <f t="shared" si="216"/>
        <v>-5.1106275145198388E-2</v>
      </c>
      <c r="AK445" s="75">
        <f t="shared" si="217"/>
        <v>5.709646979932289E-2</v>
      </c>
      <c r="AL445" s="75">
        <f t="shared" si="218"/>
        <v>3.0832526670783666</v>
      </c>
      <c r="AM445" s="75">
        <f t="shared" si="219"/>
        <v>34.272080409602722</v>
      </c>
      <c r="AN445" s="75">
        <f t="shared" si="228"/>
        <v>2.5864911146440832</v>
      </c>
      <c r="AO445" s="75">
        <f t="shared" si="228"/>
        <v>2.4037550755320285</v>
      </c>
      <c r="AP445" s="75">
        <f t="shared" si="228"/>
        <v>2.6339947019287253</v>
      </c>
      <c r="AQ445" s="75">
        <f t="shared" si="228"/>
        <v>2.3360594568140076</v>
      </c>
      <c r="AR445" s="75">
        <f t="shared" si="228"/>
        <v>2.7115069307560873</v>
      </c>
      <c r="AS445" s="75">
        <f t="shared" si="228"/>
        <v>2.2137045835705575</v>
      </c>
      <c r="AT445" s="75">
        <f t="shared" si="228"/>
        <v>2.8452753888440592</v>
      </c>
      <c r="AU445" s="75">
        <f t="shared" si="220"/>
        <v>1.9277664295616472</v>
      </c>
    </row>
    <row r="446" spans="1:47" s="75" customFormat="1" ht="12.95" customHeight="1" x14ac:dyDescent="0.2">
      <c r="A446" s="86" t="s">
        <v>2083</v>
      </c>
      <c r="B446" s="87"/>
      <c r="C446" s="88">
        <v>46328.340499999998</v>
      </c>
      <c r="D446" s="88"/>
      <c r="E446" s="75">
        <f t="shared" si="204"/>
        <v>9826.0124068017212</v>
      </c>
      <c r="F446" s="75">
        <f t="shared" si="205"/>
        <v>9826</v>
      </c>
      <c r="G446" s="75">
        <f t="shared" si="224"/>
        <v>5.2297399961389601E-3</v>
      </c>
      <c r="J446" s="75">
        <f>G446</f>
        <v>5.2297399961389601E-3</v>
      </c>
      <c r="O446" s="75">
        <f t="shared" ca="1" si="207"/>
        <v>5.6908345054791382E-4</v>
      </c>
      <c r="P446" s="75">
        <f t="shared" si="208"/>
        <v>-6.160039282712247E-4</v>
      </c>
      <c r="Q446" s="85">
        <f t="shared" si="221"/>
        <v>31309.840499999998</v>
      </c>
      <c r="S446" s="84">
        <v>1</v>
      </c>
      <c r="Z446" s="75">
        <f t="shared" si="209"/>
        <v>9826</v>
      </c>
      <c r="AA446" s="75">
        <f t="shared" si="210"/>
        <v>-1.0069354176757243E-4</v>
      </c>
      <c r="AB446" s="75">
        <f t="shared" si="211"/>
        <v>4.7144296096353075E-3</v>
      </c>
      <c r="AC446" s="75">
        <f t="shared" si="212"/>
        <v>5.8457439244101852E-3</v>
      </c>
      <c r="AE446" s="75">
        <f t="shared" si="213"/>
        <v>2.8413521702038754E-5</v>
      </c>
      <c r="AF446" s="85">
        <f t="shared" si="222"/>
        <v>31309.840499999998</v>
      </c>
      <c r="AG446" s="84"/>
      <c r="AH446" s="75">
        <f t="shared" si="214"/>
        <v>5.1531038650365227E-4</v>
      </c>
      <c r="AI446" s="75">
        <f t="shared" si="215"/>
        <v>2.24160434829066E-2</v>
      </c>
      <c r="AJ446" s="75">
        <f t="shared" si="216"/>
        <v>-5.1273426286627122E-2</v>
      </c>
      <c r="AK446" s="75">
        <f t="shared" si="217"/>
        <v>5.6932851809124031E-2</v>
      </c>
      <c r="AL446" s="75">
        <f t="shared" si="218"/>
        <v>3.0834200376528318</v>
      </c>
      <c r="AM446" s="75">
        <f t="shared" si="219"/>
        <v>34.370741750368474</v>
      </c>
      <c r="AN446" s="75">
        <f t="shared" si="228"/>
        <v>2.5880042808486756</v>
      </c>
      <c r="AO446" s="75">
        <f t="shared" si="228"/>
        <v>2.4043968558540594</v>
      </c>
      <c r="AP446" s="75">
        <f t="shared" si="228"/>
        <v>2.6355558098422764</v>
      </c>
      <c r="AQ446" s="75">
        <f t="shared" si="228"/>
        <v>2.3366742928740476</v>
      </c>
      <c r="AR446" s="75">
        <f t="shared" si="228"/>
        <v>2.7130382850795263</v>
      </c>
      <c r="AS446" s="75">
        <f t="shared" si="228"/>
        <v>2.2144655225152263</v>
      </c>
      <c r="AT446" s="75">
        <f t="shared" si="228"/>
        <v>2.8465749622090506</v>
      </c>
      <c r="AU446" s="75">
        <f t="shared" si="220"/>
        <v>1.9297447425494954</v>
      </c>
    </row>
    <row r="447" spans="1:47" s="75" customFormat="1" ht="12.95" customHeight="1" x14ac:dyDescent="0.2">
      <c r="A447" s="86" t="s">
        <v>2086</v>
      </c>
      <c r="B447" s="87"/>
      <c r="C447" s="88">
        <v>46561.447999999997</v>
      </c>
      <c r="D447" s="88"/>
      <c r="E447" s="75">
        <f t="shared" si="204"/>
        <v>10379.026234003766</v>
      </c>
      <c r="F447" s="75">
        <f t="shared" si="205"/>
        <v>10379</v>
      </c>
      <c r="G447" s="75">
        <f t="shared" si="224"/>
        <v>1.1058209995098878E-2</v>
      </c>
      <c r="I447" s="75">
        <f>G447</f>
        <v>1.1058209995098878E-2</v>
      </c>
      <c r="O447" s="75">
        <f t="shared" ca="1" si="207"/>
        <v>9.519361892942526E-4</v>
      </c>
      <c r="P447" s="75">
        <f t="shared" si="208"/>
        <v>-9.7709457391209078E-5</v>
      </c>
      <c r="Q447" s="85">
        <f t="shared" si="221"/>
        <v>31542.947999999997</v>
      </c>
      <c r="S447" s="84">
        <v>0.1</v>
      </c>
      <c r="Z447" s="75">
        <f t="shared" si="209"/>
        <v>10379</v>
      </c>
      <c r="AA447" s="75">
        <f t="shared" si="210"/>
        <v>1.8084678200492007E-5</v>
      </c>
      <c r="AB447" s="75">
        <f t="shared" si="211"/>
        <v>1.0942415859507176E-2</v>
      </c>
      <c r="AC447" s="75">
        <f t="shared" si="212"/>
        <v>1.1155919452490087E-2</v>
      </c>
      <c r="AE447" s="75">
        <f t="shared" si="213"/>
        <v>1.2188436701282069E-5</v>
      </c>
      <c r="AF447" s="85">
        <f t="shared" si="222"/>
        <v>31542.947999999997</v>
      </c>
      <c r="AG447" s="84"/>
      <c r="AH447" s="75">
        <f t="shared" si="214"/>
        <v>1.1579413559170108E-4</v>
      </c>
      <c r="AI447" s="75">
        <f t="shared" si="215"/>
        <v>2.2152119148925786E-2</v>
      </c>
      <c r="AJ447" s="75">
        <f t="shared" si="216"/>
        <v>-5.6103009943441841E-2</v>
      </c>
      <c r="AK447" s="75">
        <f t="shared" si="217"/>
        <v>5.2204057024311079E-2</v>
      </c>
      <c r="AL447" s="75">
        <f t="shared" si="218"/>
        <v>3.0882566016038804</v>
      </c>
      <c r="AM447" s="75">
        <f t="shared" si="219"/>
        <v>37.489198781351213</v>
      </c>
      <c r="AN447" s="75">
        <f t="shared" si="228"/>
        <v>2.6320033299028713</v>
      </c>
      <c r="AO447" s="75">
        <f t="shared" si="228"/>
        <v>2.4229730167793377</v>
      </c>
      <c r="AP447" s="75">
        <f t="shared" si="228"/>
        <v>2.6805472680670475</v>
      </c>
      <c r="AQ447" s="75">
        <f t="shared" si="228"/>
        <v>2.3550447048699827</v>
      </c>
      <c r="AR447" s="75">
        <f t="shared" si="228"/>
        <v>2.7566389679498444</v>
      </c>
      <c r="AS447" s="75">
        <f t="shared" si="228"/>
        <v>2.2378883593413033</v>
      </c>
      <c r="AT447" s="75">
        <f t="shared" si="228"/>
        <v>2.8828386993647461</v>
      </c>
      <c r="AU447" s="75">
        <f t="shared" si="220"/>
        <v>1.9873240626694999</v>
      </c>
    </row>
    <row r="448" spans="1:47" s="75" customFormat="1" ht="12.95" customHeight="1" x14ac:dyDescent="0.2">
      <c r="A448" s="86" t="s">
        <v>2085</v>
      </c>
      <c r="B448" s="87"/>
      <c r="C448" s="88">
        <v>46569.440999999999</v>
      </c>
      <c r="D448" s="88"/>
      <c r="E448" s="75">
        <f t="shared" si="204"/>
        <v>10397.988470400394</v>
      </c>
      <c r="F448" s="75">
        <f t="shared" si="205"/>
        <v>10398</v>
      </c>
      <c r="G448" s="75">
        <f t="shared" si="224"/>
        <v>-4.8599799993098713E-3</v>
      </c>
      <c r="I448" s="75">
        <f>G448</f>
        <v>-4.8599799993098713E-3</v>
      </c>
      <c r="O448" s="75">
        <f t="shared" ca="1" si="207"/>
        <v>9.6509026169240911E-4</v>
      </c>
      <c r="P448" s="75">
        <f t="shared" si="208"/>
        <v>-7.9810426667047758E-5</v>
      </c>
      <c r="Q448" s="85">
        <f t="shared" si="221"/>
        <v>31550.940999999999</v>
      </c>
      <c r="S448" s="84">
        <v>0.1</v>
      </c>
      <c r="Z448" s="75">
        <f t="shared" si="209"/>
        <v>10398</v>
      </c>
      <c r="AA448" s="75">
        <f t="shared" si="210"/>
        <v>2.2276168217850472E-5</v>
      </c>
      <c r="AB448" s="75">
        <f t="shared" si="211"/>
        <v>-4.96206659419477E-3</v>
      </c>
      <c r="AC448" s="75">
        <f t="shared" si="212"/>
        <v>-4.7801695726428237E-3</v>
      </c>
      <c r="AE448" s="75">
        <f t="shared" si="213"/>
        <v>2.3836425285362477E-6</v>
      </c>
      <c r="AF448" s="85">
        <f t="shared" si="222"/>
        <v>31550.940999999999</v>
      </c>
      <c r="AG448" s="84"/>
      <c r="AH448" s="75">
        <f t="shared" si="214"/>
        <v>1.0208659488489823E-4</v>
      </c>
      <c r="AI448" s="75">
        <f t="shared" si="215"/>
        <v>2.2143526881139519E-2</v>
      </c>
      <c r="AJ448" s="75">
        <f t="shared" si="216"/>
        <v>-5.6267594086835099E-2</v>
      </c>
      <c r="AK448" s="75">
        <f t="shared" si="217"/>
        <v>5.2042863432726884E-2</v>
      </c>
      <c r="AL448" s="75">
        <f t="shared" si="218"/>
        <v>3.0884214461427719</v>
      </c>
      <c r="AM448" s="75">
        <f t="shared" si="219"/>
        <v>37.605480063083228</v>
      </c>
      <c r="AN448" s="75">
        <f t="shared" si="228"/>
        <v>2.6335120283207054</v>
      </c>
      <c r="AO448" s="75">
        <f t="shared" si="228"/>
        <v>2.4236099598724388</v>
      </c>
      <c r="AP448" s="75">
        <f t="shared" si="228"/>
        <v>2.6820761934543857</v>
      </c>
      <c r="AQ448" s="75">
        <f t="shared" si="228"/>
        <v>2.3556942440728057</v>
      </c>
      <c r="AR448" s="75">
        <f t="shared" si="228"/>
        <v>2.758102626224173</v>
      </c>
      <c r="AS448" s="75">
        <f t="shared" si="228"/>
        <v>2.2387373632799989</v>
      </c>
      <c r="AT448" s="75">
        <f t="shared" si="228"/>
        <v>2.8840314757373058</v>
      </c>
      <c r="AU448" s="75">
        <f t="shared" si="220"/>
        <v>1.9893023756573482</v>
      </c>
    </row>
    <row r="449" spans="1:47" s="75" customFormat="1" ht="12.95" customHeight="1" x14ac:dyDescent="0.2">
      <c r="A449" s="86" t="s">
        <v>2087</v>
      </c>
      <c r="B449" s="87" t="s">
        <v>2033</v>
      </c>
      <c r="C449" s="88">
        <v>46573.462</v>
      </c>
      <c r="D449" s="88"/>
      <c r="E449" s="75">
        <f t="shared" si="204"/>
        <v>10407.52771130504</v>
      </c>
      <c r="F449" s="75">
        <f t="shared" si="205"/>
        <v>10407.5</v>
      </c>
      <c r="G449" s="75">
        <f t="shared" si="224"/>
        <v>1.1680925003020093E-2</v>
      </c>
      <c r="I449" s="75">
        <f>G449</f>
        <v>1.1680925003020093E-2</v>
      </c>
      <c r="O449" s="75">
        <f t="shared" ca="1" si="207"/>
        <v>9.7166729789148736E-4</v>
      </c>
      <c r="P449" s="75">
        <f t="shared" si="208"/>
        <v>-7.0858633175269951E-5</v>
      </c>
      <c r="Q449" s="85">
        <f t="shared" si="221"/>
        <v>31554.962</v>
      </c>
      <c r="S449" s="84">
        <v>0.1</v>
      </c>
      <c r="Z449" s="75">
        <f t="shared" si="209"/>
        <v>10407.5</v>
      </c>
      <c r="AA449" s="75">
        <f t="shared" si="210"/>
        <v>2.4375148428426515E-5</v>
      </c>
      <c r="AB449" s="75">
        <f t="shared" si="211"/>
        <v>1.1585691221416396E-2</v>
      </c>
      <c r="AC449" s="75">
        <f t="shared" si="212"/>
        <v>1.1751783636195362E-2</v>
      </c>
      <c r="AE449" s="75">
        <f t="shared" si="213"/>
        <v>1.3587515451258103E-5</v>
      </c>
      <c r="AF449" s="85">
        <f t="shared" si="222"/>
        <v>31554.962</v>
      </c>
      <c r="AG449" s="84"/>
      <c r="AH449" s="75">
        <f t="shared" si="214"/>
        <v>9.5233781603696466E-5</v>
      </c>
      <c r="AI449" s="75">
        <f t="shared" si="215"/>
        <v>2.2139242609907961E-2</v>
      </c>
      <c r="AJ449" s="75">
        <f t="shared" si="216"/>
        <v>-5.634984911359673E-2</v>
      </c>
      <c r="AK449" s="75">
        <f t="shared" si="217"/>
        <v>5.1962301827475216E-2</v>
      </c>
      <c r="AL449" s="75">
        <f t="shared" si="218"/>
        <v>3.0885038318823352</v>
      </c>
      <c r="AM449" s="75">
        <f t="shared" si="219"/>
        <v>37.663865508005308</v>
      </c>
      <c r="AN449" s="75">
        <f t="shared" si="228"/>
        <v>2.634266262387702</v>
      </c>
      <c r="AO449" s="75">
        <f t="shared" si="228"/>
        <v>2.4239284546293738</v>
      </c>
      <c r="AP449" s="75">
        <f t="shared" si="228"/>
        <v>2.6828401958679615</v>
      </c>
      <c r="AQ449" s="75">
        <f t="shared" si="228"/>
        <v>2.3560195201877647</v>
      </c>
      <c r="AR449" s="75">
        <f t="shared" si="228"/>
        <v>2.7588335735322147</v>
      </c>
      <c r="AS449" s="75">
        <f t="shared" si="228"/>
        <v>2.2391629759167464</v>
      </c>
      <c r="AT449" s="75">
        <f t="shared" si="228"/>
        <v>2.8846265505858755</v>
      </c>
      <c r="AU449" s="75">
        <f t="shared" si="220"/>
        <v>1.9902915321512724</v>
      </c>
    </row>
    <row r="450" spans="1:47" s="75" customFormat="1" ht="12.95" customHeight="1" x14ac:dyDescent="0.2">
      <c r="A450" s="86" t="s">
        <v>2088</v>
      </c>
      <c r="B450" s="87"/>
      <c r="C450" s="88">
        <v>46593.462</v>
      </c>
      <c r="D450" s="88"/>
      <c r="E450" s="75">
        <f t="shared" si="204"/>
        <v>10454.974818515409</v>
      </c>
      <c r="F450" s="75">
        <f t="shared" si="205"/>
        <v>10455</v>
      </c>
      <c r="G450" s="75">
        <f t="shared" si="224"/>
        <v>-1.0614550003083423E-2</v>
      </c>
      <c r="I450" s="75">
        <f>G450</f>
        <v>-1.0614550003083423E-2</v>
      </c>
      <c r="O450" s="75">
        <f t="shared" ca="1" si="207"/>
        <v>1.0045524788868778E-3</v>
      </c>
      <c r="P450" s="75">
        <f t="shared" si="208"/>
        <v>-2.6076884419408463E-5</v>
      </c>
      <c r="Q450" s="85">
        <f t="shared" si="221"/>
        <v>31574.962</v>
      </c>
      <c r="S450" s="84">
        <v>0.1</v>
      </c>
      <c r="Z450" s="75">
        <f t="shared" si="209"/>
        <v>10455</v>
      </c>
      <c r="AA450" s="75">
        <f t="shared" si="210"/>
        <v>3.4903044571090472E-5</v>
      </c>
      <c r="AB450" s="75">
        <f t="shared" si="211"/>
        <v>-1.0675529932073921E-2</v>
      </c>
      <c r="AC450" s="75">
        <f t="shared" si="212"/>
        <v>-1.0588473118664014E-2</v>
      </c>
      <c r="AE450" s="75">
        <f t="shared" si="213"/>
        <v>1.1341085021419801E-5</v>
      </c>
      <c r="AF450" s="85">
        <f t="shared" si="222"/>
        <v>31574.962</v>
      </c>
      <c r="AG450" s="84"/>
      <c r="AH450" s="75">
        <f t="shared" si="214"/>
        <v>6.0979928990498934E-5</v>
      </c>
      <c r="AI450" s="75">
        <f t="shared" si="215"/>
        <v>2.2117939880115567E-2</v>
      </c>
      <c r="AJ450" s="75">
        <f t="shared" si="216"/>
        <v>-5.6760749258780573E-2</v>
      </c>
      <c r="AK450" s="75">
        <f t="shared" si="217"/>
        <v>5.1559850178456282E-2</v>
      </c>
      <c r="AL450" s="75">
        <f t="shared" si="218"/>
        <v>3.0889153907434852</v>
      </c>
      <c r="AM450" s="75">
        <f t="shared" si="219"/>
        <v>37.958264879985236</v>
      </c>
      <c r="AN450" s="75">
        <f t="shared" si="228"/>
        <v>2.6380362277578682</v>
      </c>
      <c r="AO450" s="75">
        <f t="shared" si="228"/>
        <v>2.4255212337765193</v>
      </c>
      <c r="AP450" s="75">
        <f t="shared" si="228"/>
        <v>2.6866555535014571</v>
      </c>
      <c r="AQ450" s="75">
        <f t="shared" si="228"/>
        <v>2.3576510285632764</v>
      </c>
      <c r="AR450" s="75">
        <f t="shared" si="228"/>
        <v>2.7624794591766757</v>
      </c>
      <c r="AS450" s="75">
        <f t="shared" si="228"/>
        <v>2.2413021546229115</v>
      </c>
      <c r="AT450" s="75">
        <f t="shared" si="228"/>
        <v>2.8875888069005624</v>
      </c>
      <c r="AU450" s="75">
        <f t="shared" si="220"/>
        <v>1.995237314620893</v>
      </c>
    </row>
    <row r="451" spans="1:47" s="75" customFormat="1" ht="12.95" customHeight="1" x14ac:dyDescent="0.2">
      <c r="A451" s="86" t="s">
        <v>2040</v>
      </c>
      <c r="B451" s="87" t="s">
        <v>2033</v>
      </c>
      <c r="C451" s="88">
        <v>46597.472500000003</v>
      </c>
      <c r="D451" s="88" t="s">
        <v>2006</v>
      </c>
      <c r="E451" s="75">
        <f t="shared" si="204"/>
        <v>10464.489149688778</v>
      </c>
      <c r="F451" s="75">
        <f t="shared" si="205"/>
        <v>10464.5</v>
      </c>
      <c r="G451" s="75">
        <f t="shared" si="224"/>
        <v>-4.5736449974356219E-3</v>
      </c>
      <c r="J451" s="77">
        <f>G451</f>
        <v>-4.5736449974356219E-3</v>
      </c>
      <c r="O451" s="75">
        <f t="shared" ca="1" si="207"/>
        <v>1.011129515085956E-3</v>
      </c>
      <c r="P451" s="75">
        <f t="shared" si="208"/>
        <v>-1.7115978408841631E-5</v>
      </c>
      <c r="Q451" s="85">
        <f t="shared" si="221"/>
        <v>31578.972500000003</v>
      </c>
      <c r="S451" s="84">
        <v>1</v>
      </c>
      <c r="Z451" s="75">
        <f t="shared" si="209"/>
        <v>10464.5</v>
      </c>
      <c r="AA451" s="75">
        <f t="shared" si="210"/>
        <v>3.70153356251011E-5</v>
      </c>
      <c r="AB451" s="75">
        <f t="shared" si="211"/>
        <v>-4.6277763114695647E-3</v>
      </c>
      <c r="AC451" s="75">
        <f t="shared" si="212"/>
        <v>-4.5565290190267803E-3</v>
      </c>
      <c r="AE451" s="75">
        <f t="shared" si="213"/>
        <v>2.1258188706859616E-5</v>
      </c>
      <c r="AF451" s="85">
        <f t="shared" si="222"/>
        <v>31578.972500000003</v>
      </c>
      <c r="AG451" s="84"/>
      <c r="AH451" s="75">
        <f t="shared" si="214"/>
        <v>5.4131314033942731E-5</v>
      </c>
      <c r="AI451" s="75">
        <f t="shared" si="215"/>
        <v>2.2113703058964429E-2</v>
      </c>
      <c r="AJ451" s="75">
        <f t="shared" si="216"/>
        <v>-5.6842853493307685E-2</v>
      </c>
      <c r="AK451" s="75">
        <f t="shared" si="217"/>
        <v>5.1479431909093841E-2</v>
      </c>
      <c r="AL451" s="75">
        <f t="shared" si="218"/>
        <v>3.0889976277517963</v>
      </c>
      <c r="AM451" s="75">
        <f t="shared" si="219"/>
        <v>38.017643444927387</v>
      </c>
      <c r="AN451" s="75">
        <f t="shared" ref="AN451:AT460" si="229">$AU451+$AB$7*SIN(AO451)</f>
        <v>2.6387899704350524</v>
      </c>
      <c r="AO451" s="75">
        <f t="shared" si="229"/>
        <v>2.4258398635122123</v>
      </c>
      <c r="AP451" s="75">
        <f t="shared" si="229"/>
        <v>2.6874176851039278</v>
      </c>
      <c r="AQ451" s="75">
        <f t="shared" si="229"/>
        <v>2.357978366733088</v>
      </c>
      <c r="AR451" s="75">
        <f t="shared" si="229"/>
        <v>2.7632068604361848</v>
      </c>
      <c r="AS451" s="75">
        <f t="shared" si="229"/>
        <v>2.2417322149647028</v>
      </c>
      <c r="AT451" s="75">
        <f t="shared" si="229"/>
        <v>2.8881786372949074</v>
      </c>
      <c r="AU451" s="75">
        <f t="shared" si="220"/>
        <v>1.9962264711148172</v>
      </c>
    </row>
    <row r="452" spans="1:47" s="75" customFormat="1" ht="12.95" customHeight="1" x14ac:dyDescent="0.2">
      <c r="A452" s="86" t="s">
        <v>2040</v>
      </c>
      <c r="B452" s="87" t="s">
        <v>2033</v>
      </c>
      <c r="C452" s="88">
        <v>46598.314599999998</v>
      </c>
      <c r="D452" s="88" t="s">
        <v>2006</v>
      </c>
      <c r="E452" s="75">
        <f t="shared" si="204"/>
        <v>10466.486910137857</v>
      </c>
      <c r="F452" s="75">
        <f t="shared" si="205"/>
        <v>10466.5</v>
      </c>
      <c r="G452" s="75">
        <f t="shared" si="224"/>
        <v>-5.5176649984787218E-3</v>
      </c>
      <c r="J452" s="77">
        <f>G452</f>
        <v>-5.5176649984787218E-3</v>
      </c>
      <c r="O452" s="75">
        <f t="shared" ca="1" si="207"/>
        <v>1.0125141542857621E-3</v>
      </c>
      <c r="P452" s="75">
        <f t="shared" si="208"/>
        <v>-1.5229278354971626E-5</v>
      </c>
      <c r="Q452" s="85">
        <f t="shared" si="221"/>
        <v>31579.814599999998</v>
      </c>
      <c r="S452" s="84">
        <v>1</v>
      </c>
      <c r="Z452" s="75">
        <f t="shared" si="209"/>
        <v>10466.5</v>
      </c>
      <c r="AA452" s="75">
        <f t="shared" si="210"/>
        <v>3.746031781983551E-5</v>
      </c>
      <c r="AB452" s="75">
        <f t="shared" si="211"/>
        <v>-5.5703545946535291E-3</v>
      </c>
      <c r="AC452" s="75">
        <f t="shared" si="212"/>
        <v>-5.5024357201237505E-3</v>
      </c>
      <c r="AE452" s="75">
        <f t="shared" si="213"/>
        <v>3.085941727978114E-5</v>
      </c>
      <c r="AF452" s="85">
        <f t="shared" si="222"/>
        <v>31579.814599999998</v>
      </c>
      <c r="AG452" s="84"/>
      <c r="AH452" s="75">
        <f t="shared" si="214"/>
        <v>5.2689596174807136E-5</v>
      </c>
      <c r="AI452" s="75">
        <f t="shared" si="215"/>
        <v>2.2112812104288393E-2</v>
      </c>
      <c r="AJ452" s="75">
        <f t="shared" si="216"/>
        <v>-5.686013534587283E-2</v>
      </c>
      <c r="AK452" s="75">
        <f t="shared" si="217"/>
        <v>5.1462504837516264E-2</v>
      </c>
      <c r="AL452" s="75">
        <f t="shared" si="218"/>
        <v>3.0890149376005169</v>
      </c>
      <c r="AM452" s="75">
        <f t="shared" si="219"/>
        <v>38.030165538994147</v>
      </c>
      <c r="AN452" s="75">
        <f t="shared" si="229"/>
        <v>2.6389486421130472</v>
      </c>
      <c r="AO452" s="75">
        <f t="shared" si="229"/>
        <v>2.4259069470797359</v>
      </c>
      <c r="AP452" s="75">
        <f t="shared" si="229"/>
        <v>2.6875780935988232</v>
      </c>
      <c r="AQ452" s="75">
        <f t="shared" si="229"/>
        <v>2.3580473244677949</v>
      </c>
      <c r="AR452" s="75">
        <f t="shared" si="229"/>
        <v>2.7633599219001344</v>
      </c>
      <c r="AS452" s="75">
        <f t="shared" si="229"/>
        <v>2.2418228485278662</v>
      </c>
      <c r="AT452" s="75">
        <f t="shared" si="229"/>
        <v>2.8883027008972002</v>
      </c>
      <c r="AU452" s="75">
        <f t="shared" si="220"/>
        <v>1.9964347145872221</v>
      </c>
    </row>
    <row r="453" spans="1:47" s="75" customFormat="1" ht="12.95" customHeight="1" x14ac:dyDescent="0.2">
      <c r="A453" s="86" t="s">
        <v>2084</v>
      </c>
      <c r="B453" s="87"/>
      <c r="C453" s="88">
        <v>46612.440999999999</v>
      </c>
      <c r="D453" s="88"/>
      <c r="E453" s="75">
        <f t="shared" si="204"/>
        <v>10499.999750902687</v>
      </c>
      <c r="F453" s="75">
        <f t="shared" si="205"/>
        <v>10500</v>
      </c>
      <c r="G453" s="75">
        <f t="shared" si="224"/>
        <v>-1.049999991664663E-4</v>
      </c>
      <c r="J453" s="75">
        <f>G453</f>
        <v>-1.049999991664663E-4</v>
      </c>
      <c r="O453" s="75">
        <f t="shared" ca="1" si="207"/>
        <v>1.0357068608825111E-3</v>
      </c>
      <c r="P453" s="75">
        <f t="shared" si="208"/>
        <v>1.6382954069024853E-5</v>
      </c>
      <c r="Q453" s="85">
        <f t="shared" si="221"/>
        <v>31593.940999999999</v>
      </c>
      <c r="S453" s="84">
        <v>1</v>
      </c>
      <c r="Z453" s="75">
        <f t="shared" si="209"/>
        <v>10500</v>
      </c>
      <c r="AA453" s="75">
        <f t="shared" si="210"/>
        <v>4.4928898795173718E-5</v>
      </c>
      <c r="AB453" s="75">
        <f t="shared" si="211"/>
        <v>-1.3354594389261516E-4</v>
      </c>
      <c r="AC453" s="75">
        <f t="shared" si="212"/>
        <v>-1.2138295323549115E-4</v>
      </c>
      <c r="AE453" s="75">
        <f t="shared" si="213"/>
        <v>2.2478674443991862E-8</v>
      </c>
      <c r="AF453" s="85">
        <f t="shared" si="222"/>
        <v>31593.940999999999</v>
      </c>
      <c r="AG453" s="84"/>
      <c r="AH453" s="75">
        <f t="shared" si="214"/>
        <v>2.8545944726148865E-5</v>
      </c>
      <c r="AI453" s="75">
        <f t="shared" si="215"/>
        <v>2.2097940714770004E-2</v>
      </c>
      <c r="AJ453" s="75">
        <f t="shared" si="216"/>
        <v>-5.7149437168288512E-2</v>
      </c>
      <c r="AK453" s="75">
        <f t="shared" si="217"/>
        <v>5.1179137355378629E-2</v>
      </c>
      <c r="AL453" s="75">
        <f t="shared" si="218"/>
        <v>3.0893047106223936</v>
      </c>
      <c r="AM453" s="75">
        <f t="shared" si="219"/>
        <v>38.241020668666387</v>
      </c>
      <c r="AN453" s="75">
        <f t="shared" si="229"/>
        <v>2.641605810351054</v>
      </c>
      <c r="AO453" s="75">
        <f t="shared" si="229"/>
        <v>2.4270308032863315</v>
      </c>
      <c r="AP453" s="75">
        <f t="shared" si="229"/>
        <v>2.6902628405672866</v>
      </c>
      <c r="AQ453" s="75">
        <f t="shared" si="229"/>
        <v>2.3592046803052393</v>
      </c>
      <c r="AR453" s="75">
        <f t="shared" si="229"/>
        <v>2.7659197817558114</v>
      </c>
      <c r="AS453" s="75">
        <f t="shared" si="229"/>
        <v>2.2433458513217044</v>
      </c>
      <c r="AT453" s="75">
        <f t="shared" si="229"/>
        <v>2.890375019637589</v>
      </c>
      <c r="AU453" s="75">
        <f t="shared" si="220"/>
        <v>1.9999227927500074</v>
      </c>
    </row>
    <row r="454" spans="1:47" s="75" customFormat="1" ht="12.95" customHeight="1" x14ac:dyDescent="0.2">
      <c r="A454" s="86" t="s">
        <v>2088</v>
      </c>
      <c r="B454" s="87" t="s">
        <v>2033</v>
      </c>
      <c r="C454" s="88">
        <v>46613.495999999999</v>
      </c>
      <c r="D454" s="88"/>
      <c r="E454" s="75">
        <f t="shared" si="204"/>
        <v>10502.502585808033</v>
      </c>
      <c r="F454" s="75">
        <f t="shared" si="205"/>
        <v>10502.5</v>
      </c>
      <c r="G454" s="75">
        <f t="shared" si="224"/>
        <v>1.0899749977397732E-3</v>
      </c>
      <c r="I454" s="75">
        <f>G454</f>
        <v>1.0899749977397732E-3</v>
      </c>
      <c r="O454" s="75">
        <f t="shared" ca="1" si="207"/>
        <v>1.0374376598822682E-3</v>
      </c>
      <c r="P454" s="75">
        <f t="shared" si="208"/>
        <v>1.8742833164740085E-5</v>
      </c>
      <c r="Q454" s="85">
        <f t="shared" si="221"/>
        <v>31594.995999999999</v>
      </c>
      <c r="S454" s="84">
        <v>0.1</v>
      </c>
      <c r="Z454" s="75">
        <f t="shared" si="209"/>
        <v>10502.5</v>
      </c>
      <c r="AA454" s="75">
        <f t="shared" si="210"/>
        <v>4.5487411306496769E-5</v>
      </c>
      <c r="AB454" s="75">
        <f t="shared" si="211"/>
        <v>1.0632304195980166E-3</v>
      </c>
      <c r="AC454" s="75">
        <f t="shared" si="212"/>
        <v>1.0712321645750332E-3</v>
      </c>
      <c r="AE454" s="75">
        <f t="shared" si="213"/>
        <v>1.0909543182132113E-7</v>
      </c>
      <c r="AF454" s="85">
        <f t="shared" si="222"/>
        <v>31594.995999999999</v>
      </c>
      <c r="AG454" s="84"/>
      <c r="AH454" s="75">
        <f t="shared" si="214"/>
        <v>2.6744578141756684E-5</v>
      </c>
      <c r="AI454" s="75">
        <f t="shared" si="215"/>
        <v>2.2096834852359026E-2</v>
      </c>
      <c r="AJ454" s="75">
        <f t="shared" si="216"/>
        <v>-5.717101397498834E-2</v>
      </c>
      <c r="AK454" s="75">
        <f t="shared" si="217"/>
        <v>5.115800278509449E-2</v>
      </c>
      <c r="AL454" s="75">
        <f t="shared" si="218"/>
        <v>3.0893263227645633</v>
      </c>
      <c r="AM454" s="75">
        <f t="shared" si="219"/>
        <v>38.256840547422499</v>
      </c>
      <c r="AN454" s="75">
        <f t="shared" si="229"/>
        <v>2.6418040615150358</v>
      </c>
      <c r="AO454" s="75">
        <f t="shared" si="229"/>
        <v>2.4271146899980911</v>
      </c>
      <c r="AP454" s="75">
        <f t="shared" si="229"/>
        <v>2.6904630353904695</v>
      </c>
      <c r="AQ454" s="75">
        <f t="shared" si="229"/>
        <v>2.3592912262770969</v>
      </c>
      <c r="AR454" s="75">
        <f t="shared" si="229"/>
        <v>2.7661105189043669</v>
      </c>
      <c r="AS454" s="75">
        <f t="shared" si="229"/>
        <v>2.2434598784880708</v>
      </c>
      <c r="AT454" s="75">
        <f t="shared" si="229"/>
        <v>2.8905292356602734</v>
      </c>
      <c r="AU454" s="75">
        <f t="shared" si="220"/>
        <v>2.0001830970905137</v>
      </c>
    </row>
    <row r="455" spans="1:47" s="75" customFormat="1" ht="12.95" customHeight="1" x14ac:dyDescent="0.2">
      <c r="A455" s="86" t="s">
        <v>2089</v>
      </c>
      <c r="B455" s="87" t="s">
        <v>2033</v>
      </c>
      <c r="C455" s="88">
        <v>46616.455999999998</v>
      </c>
      <c r="D455" s="88"/>
      <c r="E455" s="75">
        <f t="shared" si="204"/>
        <v>10509.524757675166</v>
      </c>
      <c r="F455" s="75">
        <f t="shared" si="205"/>
        <v>10509.5</v>
      </c>
      <c r="G455" s="75">
        <f t="shared" si="224"/>
        <v>1.0435905001941137E-2</v>
      </c>
      <c r="I455" s="75">
        <f>G455</f>
        <v>1.0435905001941137E-2</v>
      </c>
      <c r="O455" s="75">
        <f t="shared" ca="1" si="207"/>
        <v>1.0422838970815893E-3</v>
      </c>
      <c r="P455" s="75">
        <f t="shared" si="208"/>
        <v>2.535105417337234E-5</v>
      </c>
      <c r="Q455" s="85">
        <f t="shared" si="221"/>
        <v>31597.955999999998</v>
      </c>
      <c r="S455" s="84">
        <v>0.1</v>
      </c>
      <c r="Z455" s="75">
        <f t="shared" si="209"/>
        <v>10509.5</v>
      </c>
      <c r="AA455" s="75">
        <f t="shared" si="210"/>
        <v>4.7052109307459191E-5</v>
      </c>
      <c r="AB455" s="75">
        <f t="shared" si="211"/>
        <v>1.041420394680705E-2</v>
      </c>
      <c r="AC455" s="75">
        <f t="shared" si="212"/>
        <v>1.0410553947767765E-2</v>
      </c>
      <c r="AE455" s="75">
        <f t="shared" si="213"/>
        <v>1.0792826442478313E-5</v>
      </c>
      <c r="AF455" s="85">
        <f t="shared" si="222"/>
        <v>31597.955999999998</v>
      </c>
      <c r="AG455" s="84"/>
      <c r="AH455" s="75">
        <f t="shared" si="214"/>
        <v>2.1701055134086852E-5</v>
      </c>
      <c r="AI455" s="75">
        <f t="shared" si="215"/>
        <v>2.2093741350744711E-2</v>
      </c>
      <c r="AJ455" s="75">
        <f t="shared" si="216"/>
        <v>-5.7231419451893667E-2</v>
      </c>
      <c r="AK455" s="75">
        <f t="shared" si="217"/>
        <v>5.1098835107562454E-2</v>
      </c>
      <c r="AL455" s="75">
        <f t="shared" si="218"/>
        <v>3.0893868273073823</v>
      </c>
      <c r="AM455" s="75">
        <f t="shared" si="219"/>
        <v>38.301198934492305</v>
      </c>
      <c r="AN455" s="75">
        <f t="shared" si="229"/>
        <v>2.6423591307895338</v>
      </c>
      <c r="AO455" s="75">
        <f t="shared" si="229"/>
        <v>2.4273495862601391</v>
      </c>
      <c r="AP455" s="75">
        <f t="shared" si="229"/>
        <v>2.69102346237774</v>
      </c>
      <c r="AQ455" s="75">
        <f t="shared" si="229"/>
        <v>2.359533686001889</v>
      </c>
      <c r="AR455" s="75">
        <f t="shared" si="229"/>
        <v>2.7666443628972726</v>
      </c>
      <c r="AS455" s="75">
        <f t="shared" si="229"/>
        <v>2.2437794282277794</v>
      </c>
      <c r="AT455" s="75">
        <f t="shared" si="229"/>
        <v>2.8909607195997449</v>
      </c>
      <c r="AU455" s="75">
        <f t="shared" si="220"/>
        <v>2.0009119492439313</v>
      </c>
    </row>
    <row r="456" spans="1:47" s="75" customFormat="1" ht="12.95" customHeight="1" x14ac:dyDescent="0.2">
      <c r="A456" s="86" t="s">
        <v>2090</v>
      </c>
      <c r="B456" s="87" t="s">
        <v>2033</v>
      </c>
      <c r="C456" s="88">
        <v>46616.457999999999</v>
      </c>
      <c r="D456" s="88"/>
      <c r="E456" s="75">
        <f t="shared" si="204"/>
        <v>10509.529502385889</v>
      </c>
      <c r="F456" s="75">
        <f t="shared" si="205"/>
        <v>10509.5</v>
      </c>
      <c r="G456" s="75">
        <f t="shared" si="224"/>
        <v>1.2435905002348591E-2</v>
      </c>
      <c r="I456" s="75">
        <f>G456</f>
        <v>1.2435905002348591E-2</v>
      </c>
      <c r="O456" s="75">
        <f t="shared" ca="1" si="207"/>
        <v>1.0422838970815893E-3</v>
      </c>
      <c r="P456" s="75">
        <f t="shared" si="208"/>
        <v>2.535105417337234E-5</v>
      </c>
      <c r="Q456" s="85">
        <f t="shared" si="221"/>
        <v>31597.957999999999</v>
      </c>
      <c r="S456" s="84">
        <v>0.1</v>
      </c>
      <c r="Z456" s="75">
        <f t="shared" si="209"/>
        <v>10509.5</v>
      </c>
      <c r="AA456" s="75">
        <f t="shared" si="210"/>
        <v>4.7052109307459191E-5</v>
      </c>
      <c r="AB456" s="75">
        <f t="shared" si="211"/>
        <v>1.2414203947214503E-2</v>
      </c>
      <c r="AC456" s="75">
        <f t="shared" si="212"/>
        <v>1.2410553948175218E-2</v>
      </c>
      <c r="AE456" s="75">
        <f t="shared" si="213"/>
        <v>1.5348367600541362E-5</v>
      </c>
      <c r="AF456" s="85">
        <f t="shared" si="222"/>
        <v>31597.957999999999</v>
      </c>
      <c r="AG456" s="84"/>
      <c r="AH456" s="75">
        <f t="shared" si="214"/>
        <v>2.1701055134086852E-5</v>
      </c>
      <c r="AI456" s="75">
        <f t="shared" si="215"/>
        <v>2.2093741350744711E-2</v>
      </c>
      <c r="AJ456" s="75">
        <f t="shared" si="216"/>
        <v>-5.7231419451893667E-2</v>
      </c>
      <c r="AK456" s="75">
        <f t="shared" si="217"/>
        <v>5.1098835107562454E-2</v>
      </c>
      <c r="AL456" s="75">
        <f t="shared" si="218"/>
        <v>3.0893868273073823</v>
      </c>
      <c r="AM456" s="75">
        <f t="shared" si="219"/>
        <v>38.301198934492305</v>
      </c>
      <c r="AN456" s="75">
        <f t="shared" si="229"/>
        <v>2.6423591307895338</v>
      </c>
      <c r="AO456" s="75">
        <f t="shared" si="229"/>
        <v>2.4273495862601391</v>
      </c>
      <c r="AP456" s="75">
        <f t="shared" si="229"/>
        <v>2.69102346237774</v>
      </c>
      <c r="AQ456" s="75">
        <f t="shared" si="229"/>
        <v>2.359533686001889</v>
      </c>
      <c r="AR456" s="75">
        <f t="shared" si="229"/>
        <v>2.7666443628972726</v>
      </c>
      <c r="AS456" s="75">
        <f t="shared" si="229"/>
        <v>2.2437794282277794</v>
      </c>
      <c r="AT456" s="75">
        <f t="shared" si="229"/>
        <v>2.8909607195997449</v>
      </c>
      <c r="AU456" s="75">
        <f t="shared" si="220"/>
        <v>2.0009119492439313</v>
      </c>
    </row>
    <row r="457" spans="1:47" s="75" customFormat="1" ht="12.95" customHeight="1" x14ac:dyDescent="0.2">
      <c r="A457" s="81" t="s">
        <v>1172</v>
      </c>
      <c r="B457" s="82" t="s">
        <v>2031</v>
      </c>
      <c r="C457" s="83">
        <v>46628.464999999997</v>
      </c>
      <c r="D457" s="83" t="s">
        <v>2110</v>
      </c>
      <c r="E457" s="75">
        <f t="shared" si="204"/>
        <v>10538.014373199629</v>
      </c>
      <c r="F457" s="75">
        <f t="shared" si="205"/>
        <v>10538</v>
      </c>
      <c r="G457" s="75">
        <f t="shared" si="224"/>
        <v>6.0586199979297817E-3</v>
      </c>
      <c r="I457" s="75">
        <f>G457</f>
        <v>6.0586199979297817E-3</v>
      </c>
      <c r="O457" s="75">
        <f t="shared" ca="1" si="207"/>
        <v>1.0620150056788241E-3</v>
      </c>
      <c r="P457" s="75">
        <f t="shared" si="208"/>
        <v>5.2264467005203497E-5</v>
      </c>
      <c r="Q457" s="85">
        <f t="shared" si="221"/>
        <v>31609.964999999997</v>
      </c>
      <c r="S457" s="84">
        <v>0.1</v>
      </c>
      <c r="Z457" s="75">
        <f t="shared" si="209"/>
        <v>10538</v>
      </c>
      <c r="AA457" s="75">
        <f t="shared" si="210"/>
        <v>5.3435916399756913E-5</v>
      </c>
      <c r="AB457" s="75">
        <f t="shared" si="211"/>
        <v>6.0574485485352285E-3</v>
      </c>
      <c r="AC457" s="75">
        <f t="shared" si="212"/>
        <v>6.0063555309245783E-3</v>
      </c>
      <c r="AE457" s="75">
        <f t="shared" si="213"/>
        <v>3.6062235853061611E-6</v>
      </c>
      <c r="AF457" s="85">
        <f t="shared" si="222"/>
        <v>31609.964999999997</v>
      </c>
      <c r="AG457" s="84"/>
      <c r="AH457" s="75">
        <f t="shared" si="214"/>
        <v>1.1714493945534161E-6</v>
      </c>
      <c r="AI457" s="75">
        <f t="shared" si="215"/>
        <v>2.2081190698941766E-2</v>
      </c>
      <c r="AJ457" s="75">
        <f t="shared" si="216"/>
        <v>-5.7477209395146778E-2</v>
      </c>
      <c r="AK457" s="75">
        <f t="shared" si="217"/>
        <v>5.0858077725517523E-2</v>
      </c>
      <c r="AL457" s="75">
        <f t="shared" si="218"/>
        <v>3.0896330225165287</v>
      </c>
      <c r="AM457" s="75">
        <f t="shared" si="219"/>
        <v>38.482760005012771</v>
      </c>
      <c r="AN457" s="75">
        <f t="shared" si="229"/>
        <v>2.6446185284679884</v>
      </c>
      <c r="AO457" s="75">
        <f t="shared" si="229"/>
        <v>2.4283061682887412</v>
      </c>
      <c r="AP457" s="75">
        <f t="shared" si="229"/>
        <v>2.6933033880112718</v>
      </c>
      <c r="AQ457" s="75">
        <f t="shared" si="229"/>
        <v>2.3605228481219021</v>
      </c>
      <c r="AR457" s="75">
        <f t="shared" si="229"/>
        <v>2.7688145170777716</v>
      </c>
      <c r="AS457" s="75">
        <f t="shared" si="229"/>
        <v>2.2450846173079491</v>
      </c>
      <c r="AT457" s="75">
        <f t="shared" si="229"/>
        <v>2.8927125959643654</v>
      </c>
      <c r="AU457" s="75">
        <f t="shared" si="220"/>
        <v>2.0038794187257039</v>
      </c>
    </row>
    <row r="458" spans="1:47" s="75" customFormat="1" ht="12.95" customHeight="1" x14ac:dyDescent="0.2">
      <c r="A458" s="86" t="s">
        <v>2084</v>
      </c>
      <c r="B458" s="87"/>
      <c r="C458" s="88">
        <v>46634.358200000002</v>
      </c>
      <c r="D458" s="88"/>
      <c r="E458" s="75">
        <f t="shared" si="204"/>
        <v>10551.995137810249</v>
      </c>
      <c r="F458" s="75">
        <f t="shared" si="205"/>
        <v>10552</v>
      </c>
      <c r="G458" s="75">
        <f t="shared" si="224"/>
        <v>-2.0495200005825609E-3</v>
      </c>
      <c r="J458" s="75">
        <f>G458</f>
        <v>-2.0495200005825609E-3</v>
      </c>
      <c r="O458" s="75">
        <f t="shared" ca="1" si="207"/>
        <v>1.0717074800774655E-3</v>
      </c>
      <c r="P458" s="75">
        <f t="shared" si="208"/>
        <v>6.5490097268558088E-5</v>
      </c>
      <c r="Q458" s="85">
        <f t="shared" si="221"/>
        <v>31615.858200000002</v>
      </c>
      <c r="S458" s="84">
        <v>1</v>
      </c>
      <c r="Z458" s="75">
        <f t="shared" si="209"/>
        <v>10552</v>
      </c>
      <c r="AA458" s="75">
        <f t="shared" si="210"/>
        <v>5.6579707572619597E-5</v>
      </c>
      <c r="AB458" s="75">
        <f t="shared" si="211"/>
        <v>-2.0406096108866222E-3</v>
      </c>
      <c r="AC458" s="75">
        <f t="shared" si="212"/>
        <v>-2.1150100978511192E-3</v>
      </c>
      <c r="AE458" s="75">
        <f t="shared" si="213"/>
        <v>4.4356559806913361E-6</v>
      </c>
      <c r="AF458" s="85">
        <f t="shared" si="222"/>
        <v>31615.858200000002</v>
      </c>
      <c r="AG458" s="84"/>
      <c r="AH458" s="75">
        <f t="shared" si="214"/>
        <v>-8.9103896959384937E-6</v>
      </c>
      <c r="AI458" s="75">
        <f t="shared" si="215"/>
        <v>2.2075051528139822E-2</v>
      </c>
      <c r="AJ458" s="75">
        <f t="shared" si="216"/>
        <v>-5.7597861416248251E-2</v>
      </c>
      <c r="AK458" s="75">
        <f t="shared" si="217"/>
        <v>5.0739893683803598E-2</v>
      </c>
      <c r="AL458" s="75">
        <f t="shared" si="218"/>
        <v>3.0897538747483089</v>
      </c>
      <c r="AM458" s="75">
        <f t="shared" si="219"/>
        <v>38.572515559348012</v>
      </c>
      <c r="AN458" s="75">
        <f t="shared" si="229"/>
        <v>2.6457280901649423</v>
      </c>
      <c r="AO458" s="75">
        <f t="shared" si="229"/>
        <v>2.4287762073750683</v>
      </c>
      <c r="AP458" s="75">
        <f t="shared" si="229"/>
        <v>2.6944222779868792</v>
      </c>
      <c r="AQ458" s="75">
        <f t="shared" si="229"/>
        <v>2.3610099400732114</v>
      </c>
      <c r="AR458" s="75">
        <f t="shared" si="229"/>
        <v>2.7698785809681929</v>
      </c>
      <c r="AS458" s="75">
        <f t="shared" si="229"/>
        <v>2.2457282133352163</v>
      </c>
      <c r="AT458" s="75">
        <f t="shared" si="229"/>
        <v>2.893570299393299</v>
      </c>
      <c r="AU458" s="75">
        <f t="shared" si="220"/>
        <v>2.0053371230325392</v>
      </c>
    </row>
    <row r="459" spans="1:47" s="75" customFormat="1" ht="12.95" customHeight="1" x14ac:dyDescent="0.2">
      <c r="A459" s="86" t="s">
        <v>2084</v>
      </c>
      <c r="B459" s="87"/>
      <c r="C459" s="88">
        <v>46642.365899999997</v>
      </c>
      <c r="D459" s="88"/>
      <c r="E459" s="75">
        <f t="shared" si="204"/>
        <v>10570.99224783066</v>
      </c>
      <c r="F459" s="75">
        <f t="shared" si="205"/>
        <v>10571</v>
      </c>
      <c r="G459" s="75">
        <f t="shared" si="224"/>
        <v>-3.2677100025466643E-3</v>
      </c>
      <c r="J459" s="75">
        <f>G459</f>
        <v>-3.2677100025466643E-3</v>
      </c>
      <c r="O459" s="75">
        <f t="shared" ca="1" si="207"/>
        <v>1.0848615524756211E-3</v>
      </c>
      <c r="P459" s="75">
        <f t="shared" si="208"/>
        <v>8.3444442580455367E-5</v>
      </c>
      <c r="Q459" s="85">
        <f t="shared" si="221"/>
        <v>31623.865899999997</v>
      </c>
      <c r="S459" s="84">
        <v>1</v>
      </c>
      <c r="Z459" s="75">
        <f t="shared" si="209"/>
        <v>10571</v>
      </c>
      <c r="AA459" s="75">
        <f t="shared" si="210"/>
        <v>6.0854713569778214E-5</v>
      </c>
      <c r="AB459" s="75">
        <f t="shared" si="211"/>
        <v>-3.245120273535987E-3</v>
      </c>
      <c r="AC459" s="75">
        <f t="shared" si="212"/>
        <v>-3.3511544451271195E-3</v>
      </c>
      <c r="AE459" s="75">
        <f t="shared" si="213"/>
        <v>1.1079343069375334E-5</v>
      </c>
      <c r="AF459" s="85">
        <f t="shared" si="222"/>
        <v>31623.865899999997</v>
      </c>
      <c r="AG459" s="84"/>
      <c r="AH459" s="75">
        <f t="shared" si="214"/>
        <v>-2.2589729010677156E-5</v>
      </c>
      <c r="AI459" s="75">
        <f t="shared" si="215"/>
        <v>2.2066747256736519E-2</v>
      </c>
      <c r="AJ459" s="75">
        <f t="shared" si="216"/>
        <v>-5.7761511006762307E-2</v>
      </c>
      <c r="AK459" s="75">
        <f t="shared" si="217"/>
        <v>5.0579589101875558E-2</v>
      </c>
      <c r="AL459" s="75">
        <f t="shared" si="218"/>
        <v>3.0899177972468514</v>
      </c>
      <c r="AM459" s="75">
        <f t="shared" si="219"/>
        <v>38.694929666737906</v>
      </c>
      <c r="AN459" s="75">
        <f t="shared" si="229"/>
        <v>2.6472335786861931</v>
      </c>
      <c r="AO459" s="75">
        <f t="shared" si="229"/>
        <v>2.4294142780001367</v>
      </c>
      <c r="AP459" s="75">
        <f t="shared" si="229"/>
        <v>2.6959396306146752</v>
      </c>
      <c r="AQ459" s="75">
        <f t="shared" si="229"/>
        <v>2.3616722565941601</v>
      </c>
      <c r="AR459" s="75">
        <f t="shared" si="229"/>
        <v>2.7713205785988166</v>
      </c>
      <c r="AS459" s="75">
        <f t="shared" si="229"/>
        <v>2.24660424870744</v>
      </c>
      <c r="AT459" s="75">
        <f t="shared" si="229"/>
        <v>2.8947313068290255</v>
      </c>
      <c r="AU459" s="75">
        <f t="shared" si="220"/>
        <v>2.0073154360203875</v>
      </c>
    </row>
    <row r="460" spans="1:47" s="75" customFormat="1" ht="12.95" customHeight="1" x14ac:dyDescent="0.2">
      <c r="A460" s="86" t="s">
        <v>2084</v>
      </c>
      <c r="B460" s="87" t="s">
        <v>2033</v>
      </c>
      <c r="C460" s="88">
        <v>46643.421300000002</v>
      </c>
      <c r="D460" s="88"/>
      <c r="E460" s="75">
        <f t="shared" si="204"/>
        <v>10573.496031678162</v>
      </c>
      <c r="F460" s="75">
        <f t="shared" si="205"/>
        <v>10573.5</v>
      </c>
      <c r="G460" s="75">
        <f t="shared" si="224"/>
        <v>-1.6727350011933595E-3</v>
      </c>
      <c r="J460" s="75">
        <f>G460</f>
        <v>-1.6727350011933595E-3</v>
      </c>
      <c r="O460" s="75">
        <f t="shared" ca="1" si="207"/>
        <v>1.0865923514753791E-3</v>
      </c>
      <c r="P460" s="75">
        <f t="shared" si="208"/>
        <v>8.5807308697564933E-5</v>
      </c>
      <c r="Q460" s="85">
        <f t="shared" si="221"/>
        <v>31624.921300000002</v>
      </c>
      <c r="S460" s="84">
        <v>1</v>
      </c>
      <c r="Z460" s="75">
        <f t="shared" si="209"/>
        <v>10573.5</v>
      </c>
      <c r="AA460" s="75">
        <f t="shared" si="210"/>
        <v>6.1417943277170862E-5</v>
      </c>
      <c r="AB460" s="75">
        <f t="shared" si="211"/>
        <v>-1.6483456357729654E-3</v>
      </c>
      <c r="AC460" s="75">
        <f t="shared" si="212"/>
        <v>-1.7585423098909244E-3</v>
      </c>
      <c r="AE460" s="75">
        <f t="shared" si="213"/>
        <v>3.0072864348158102E-6</v>
      </c>
      <c r="AF460" s="85">
        <f t="shared" si="222"/>
        <v>31624.921300000002</v>
      </c>
      <c r="AG460" s="84"/>
      <c r="AH460" s="75">
        <f t="shared" si="214"/>
        <v>-2.4389365420394071E-5</v>
      </c>
      <c r="AI460" s="75">
        <f t="shared" si="215"/>
        <v>2.2065656943347278E-2</v>
      </c>
      <c r="AJ460" s="75">
        <f t="shared" si="216"/>
        <v>-5.7783035880346417E-2</v>
      </c>
      <c r="AK460" s="75">
        <f t="shared" si="217"/>
        <v>5.055850398387126E-2</v>
      </c>
      <c r="AL460" s="75">
        <f t="shared" si="218"/>
        <v>3.0899393581316974</v>
      </c>
      <c r="AM460" s="75">
        <f t="shared" si="219"/>
        <v>38.711088718276216</v>
      </c>
      <c r="AN460" s="75">
        <f t="shared" si="229"/>
        <v>2.6474316391792136</v>
      </c>
      <c r="AO460" s="75">
        <f t="shared" si="229"/>
        <v>2.4294982490986978</v>
      </c>
      <c r="AP460" s="75">
        <f t="shared" si="229"/>
        <v>2.6961391839917312</v>
      </c>
      <c r="AQ460" s="75">
        <f t="shared" si="229"/>
        <v>2.361759512359026</v>
      </c>
      <c r="AR460" s="75">
        <f t="shared" si="229"/>
        <v>2.7715101357450358</v>
      </c>
      <c r="AS460" s="75">
        <f t="shared" si="229"/>
        <v>2.2467197380652575</v>
      </c>
      <c r="AT460" s="75">
        <f t="shared" si="229"/>
        <v>2.8948838123380107</v>
      </c>
      <c r="AU460" s="75">
        <f t="shared" si="220"/>
        <v>2.007575740360894</v>
      </c>
    </row>
    <row r="461" spans="1:47" s="75" customFormat="1" ht="12.95" customHeight="1" x14ac:dyDescent="0.2">
      <c r="A461" s="81" t="s">
        <v>1187</v>
      </c>
      <c r="B461" s="82" t="s">
        <v>2031</v>
      </c>
      <c r="C461" s="83">
        <v>46650.383000000002</v>
      </c>
      <c r="D461" s="83" t="s">
        <v>2110</v>
      </c>
      <c r="E461" s="75">
        <f t="shared" si="204"/>
        <v>10590.011657991483</v>
      </c>
      <c r="F461" s="75">
        <f t="shared" si="205"/>
        <v>10590</v>
      </c>
      <c r="G461" s="75">
        <f t="shared" si="224"/>
        <v>4.9141000054078177E-3</v>
      </c>
      <c r="I461" s="75">
        <f t="shared" ref="I461:I474" si="230">G461</f>
        <v>4.9141000054078177E-3</v>
      </c>
      <c r="O461" s="75">
        <f t="shared" ca="1" si="207"/>
        <v>1.0980156248737777E-3</v>
      </c>
      <c r="P461" s="75">
        <f t="shared" si="208"/>
        <v>1.0140486290487866E-4</v>
      </c>
      <c r="Q461" s="85">
        <f t="shared" si="221"/>
        <v>31631.883000000002</v>
      </c>
      <c r="S461" s="84">
        <v>0.1</v>
      </c>
      <c r="Z461" s="75">
        <f t="shared" si="209"/>
        <v>10590</v>
      </c>
      <c r="AA461" s="75">
        <f t="shared" si="210"/>
        <v>6.5139548665966312E-5</v>
      </c>
      <c r="AB461" s="75">
        <f t="shared" si="211"/>
        <v>4.9503653196467301E-3</v>
      </c>
      <c r="AC461" s="75">
        <f t="shared" si="212"/>
        <v>4.8126951425029388E-3</v>
      </c>
      <c r="AE461" s="75">
        <f t="shared" si="213"/>
        <v>2.3512417511046145E-6</v>
      </c>
      <c r="AF461" s="85">
        <f t="shared" si="222"/>
        <v>31631.883000000002</v>
      </c>
      <c r="AG461" s="84"/>
      <c r="AH461" s="75">
        <f t="shared" si="214"/>
        <v>-3.6265314238912356E-5</v>
      </c>
      <c r="AI461" s="75">
        <f t="shared" si="215"/>
        <v>2.2058474603147582E-2</v>
      </c>
      <c r="AJ461" s="75">
        <f t="shared" si="216"/>
        <v>-5.7925053307803308E-2</v>
      </c>
      <c r="AK461" s="75">
        <f t="shared" si="217"/>
        <v>5.041938673974266E-2</v>
      </c>
      <c r="AL461" s="75">
        <f t="shared" si="218"/>
        <v>3.0900816138301677</v>
      </c>
      <c r="AM461" s="75">
        <f t="shared" si="219"/>
        <v>38.818042861684333</v>
      </c>
      <c r="AN461" s="75">
        <f t="shared" ref="AN461:AT470" si="231">$AU461+$AB$7*SIN(AO461)</f>
        <v>2.6487386596812321</v>
      </c>
      <c r="AO461" s="75">
        <f t="shared" si="231"/>
        <v>2.4300525468275449</v>
      </c>
      <c r="AP461" s="75">
        <f t="shared" si="231"/>
        <v>2.6974556600386004</v>
      </c>
      <c r="AQ461" s="75">
        <f t="shared" si="231"/>
        <v>2.3623360388520096</v>
      </c>
      <c r="AR461" s="75">
        <f t="shared" si="231"/>
        <v>2.7727601647937545</v>
      </c>
      <c r="AS461" s="75">
        <f t="shared" si="231"/>
        <v>2.2474832603882455</v>
      </c>
      <c r="AT461" s="75">
        <f t="shared" si="231"/>
        <v>2.895888841166621</v>
      </c>
      <c r="AU461" s="75">
        <f t="shared" si="220"/>
        <v>2.0092937490082359</v>
      </c>
    </row>
    <row r="462" spans="1:47" s="75" customFormat="1" ht="12.95" customHeight="1" x14ac:dyDescent="0.2">
      <c r="A462" s="81" t="s">
        <v>1187</v>
      </c>
      <c r="B462" s="82" t="s">
        <v>2031</v>
      </c>
      <c r="C462" s="83">
        <v>46650.387000000002</v>
      </c>
      <c r="D462" s="83" t="s">
        <v>2110</v>
      </c>
      <c r="E462" s="75">
        <f t="shared" si="204"/>
        <v>10590.021147412926</v>
      </c>
      <c r="F462" s="75">
        <f t="shared" si="205"/>
        <v>10590</v>
      </c>
      <c r="G462" s="75">
        <f t="shared" si="224"/>
        <v>8.9141000062227249E-3</v>
      </c>
      <c r="I462" s="75">
        <f t="shared" si="230"/>
        <v>8.9141000062227249E-3</v>
      </c>
      <c r="O462" s="75">
        <f t="shared" ca="1" si="207"/>
        <v>1.0980156248737777E-3</v>
      </c>
      <c r="P462" s="75">
        <f t="shared" si="208"/>
        <v>1.0140486290487866E-4</v>
      </c>
      <c r="Q462" s="85">
        <f t="shared" si="221"/>
        <v>31631.887000000002</v>
      </c>
      <c r="S462" s="84">
        <v>0.1</v>
      </c>
      <c r="Z462" s="75">
        <f t="shared" si="209"/>
        <v>10590</v>
      </c>
      <c r="AA462" s="75">
        <f t="shared" si="210"/>
        <v>6.5139548665966312E-5</v>
      </c>
      <c r="AB462" s="75">
        <f t="shared" si="211"/>
        <v>8.9503653204616365E-3</v>
      </c>
      <c r="AC462" s="75">
        <f t="shared" si="212"/>
        <v>8.812695143317846E-3</v>
      </c>
      <c r="AE462" s="75">
        <f t="shared" si="213"/>
        <v>7.8304101179403131E-6</v>
      </c>
      <c r="AF462" s="85">
        <f t="shared" si="222"/>
        <v>31631.887000000002</v>
      </c>
      <c r="AG462" s="84"/>
      <c r="AH462" s="75">
        <f t="shared" si="214"/>
        <v>-3.6265314238912356E-5</v>
      </c>
      <c r="AI462" s="75">
        <f t="shared" si="215"/>
        <v>2.2058474603147582E-2</v>
      </c>
      <c r="AJ462" s="75">
        <f t="shared" si="216"/>
        <v>-5.7925053307803308E-2</v>
      </c>
      <c r="AK462" s="75">
        <f t="shared" si="217"/>
        <v>5.041938673974266E-2</v>
      </c>
      <c r="AL462" s="75">
        <f t="shared" si="218"/>
        <v>3.0900816138301677</v>
      </c>
      <c r="AM462" s="75">
        <f t="shared" si="219"/>
        <v>38.818042861684333</v>
      </c>
      <c r="AN462" s="75">
        <f t="shared" si="231"/>
        <v>2.6487386596812321</v>
      </c>
      <c r="AO462" s="75">
        <f t="shared" si="231"/>
        <v>2.4300525468275449</v>
      </c>
      <c r="AP462" s="75">
        <f t="shared" si="231"/>
        <v>2.6974556600386004</v>
      </c>
      <c r="AQ462" s="75">
        <f t="shared" si="231"/>
        <v>2.3623360388520096</v>
      </c>
      <c r="AR462" s="75">
        <f t="shared" si="231"/>
        <v>2.7727601647937545</v>
      </c>
      <c r="AS462" s="75">
        <f t="shared" si="231"/>
        <v>2.2474832603882455</v>
      </c>
      <c r="AT462" s="75">
        <f t="shared" si="231"/>
        <v>2.895888841166621</v>
      </c>
      <c r="AU462" s="75">
        <f t="shared" si="220"/>
        <v>2.0092937490082359</v>
      </c>
    </row>
    <row r="463" spans="1:47" s="75" customFormat="1" ht="12.95" customHeight="1" x14ac:dyDescent="0.2">
      <c r="A463" s="81" t="s">
        <v>1187</v>
      </c>
      <c r="B463" s="82" t="s">
        <v>2031</v>
      </c>
      <c r="C463" s="83">
        <v>46650.391000000003</v>
      </c>
      <c r="D463" s="83" t="s">
        <v>2110</v>
      </c>
      <c r="E463" s="75">
        <f t="shared" si="204"/>
        <v>10590.030636834372</v>
      </c>
      <c r="F463" s="75">
        <f t="shared" si="205"/>
        <v>10590</v>
      </c>
      <c r="G463" s="75">
        <f t="shared" si="224"/>
        <v>1.2914100007037632E-2</v>
      </c>
      <c r="I463" s="75">
        <f t="shared" si="230"/>
        <v>1.2914100007037632E-2</v>
      </c>
      <c r="O463" s="75">
        <f t="shared" ca="1" si="207"/>
        <v>1.0980156248737777E-3</v>
      </c>
      <c r="P463" s="75">
        <f t="shared" si="208"/>
        <v>1.0140486290487866E-4</v>
      </c>
      <c r="Q463" s="85">
        <f t="shared" si="221"/>
        <v>31631.891000000003</v>
      </c>
      <c r="S463" s="84">
        <v>0.1</v>
      </c>
      <c r="Z463" s="75">
        <f t="shared" si="209"/>
        <v>10590</v>
      </c>
      <c r="AA463" s="75">
        <f t="shared" si="210"/>
        <v>6.5139548665966312E-5</v>
      </c>
      <c r="AB463" s="75">
        <f t="shared" si="211"/>
        <v>1.2950365321276544E-2</v>
      </c>
      <c r="AC463" s="75">
        <f t="shared" si="212"/>
        <v>1.2812695144132753E-2</v>
      </c>
      <c r="AE463" s="75">
        <f t="shared" si="213"/>
        <v>1.6509578486079864E-5</v>
      </c>
      <c r="AF463" s="85">
        <f t="shared" si="222"/>
        <v>31631.891000000003</v>
      </c>
      <c r="AG463" s="84"/>
      <c r="AH463" s="75">
        <f t="shared" si="214"/>
        <v>-3.6265314238912356E-5</v>
      </c>
      <c r="AI463" s="75">
        <f t="shared" si="215"/>
        <v>2.2058474603147582E-2</v>
      </c>
      <c r="AJ463" s="75">
        <f t="shared" si="216"/>
        <v>-5.7925053307803308E-2</v>
      </c>
      <c r="AK463" s="75">
        <f t="shared" si="217"/>
        <v>5.041938673974266E-2</v>
      </c>
      <c r="AL463" s="75">
        <f t="shared" si="218"/>
        <v>3.0900816138301677</v>
      </c>
      <c r="AM463" s="75">
        <f t="shared" si="219"/>
        <v>38.818042861684333</v>
      </c>
      <c r="AN463" s="75">
        <f t="shared" si="231"/>
        <v>2.6487386596812321</v>
      </c>
      <c r="AO463" s="75">
        <f t="shared" si="231"/>
        <v>2.4300525468275449</v>
      </c>
      <c r="AP463" s="75">
        <f t="shared" si="231"/>
        <v>2.6974556600386004</v>
      </c>
      <c r="AQ463" s="75">
        <f t="shared" si="231"/>
        <v>2.3623360388520096</v>
      </c>
      <c r="AR463" s="75">
        <f t="shared" si="231"/>
        <v>2.7727601647937545</v>
      </c>
      <c r="AS463" s="75">
        <f t="shared" si="231"/>
        <v>2.2474832603882455</v>
      </c>
      <c r="AT463" s="75">
        <f t="shared" si="231"/>
        <v>2.895888841166621</v>
      </c>
      <c r="AU463" s="75">
        <f t="shared" si="220"/>
        <v>2.0092937490082359</v>
      </c>
    </row>
    <row r="464" spans="1:47" s="75" customFormat="1" ht="12.95" customHeight="1" x14ac:dyDescent="0.2">
      <c r="A464" s="81" t="s">
        <v>1187</v>
      </c>
      <c r="B464" s="82" t="s">
        <v>2031</v>
      </c>
      <c r="C464" s="83">
        <v>46650.392</v>
      </c>
      <c r="D464" s="83" t="s">
        <v>2110</v>
      </c>
      <c r="E464" s="75">
        <f t="shared" si="204"/>
        <v>10590.033009189723</v>
      </c>
      <c r="F464" s="75">
        <f t="shared" si="205"/>
        <v>10590</v>
      </c>
      <c r="G464" s="75">
        <f t="shared" si="224"/>
        <v>1.391410000360338E-2</v>
      </c>
      <c r="I464" s="75">
        <f t="shared" si="230"/>
        <v>1.391410000360338E-2</v>
      </c>
      <c r="O464" s="75">
        <f t="shared" ca="1" si="207"/>
        <v>1.0980156248737777E-3</v>
      </c>
      <c r="P464" s="75">
        <f t="shared" si="208"/>
        <v>1.0140486290487866E-4</v>
      </c>
      <c r="Q464" s="85">
        <f t="shared" si="221"/>
        <v>31631.892</v>
      </c>
      <c r="S464" s="84">
        <v>0.1</v>
      </c>
      <c r="Z464" s="75">
        <f t="shared" si="209"/>
        <v>10590</v>
      </c>
      <c r="AA464" s="75">
        <f t="shared" si="210"/>
        <v>6.5139548665966312E-5</v>
      </c>
      <c r="AB464" s="75">
        <f t="shared" si="211"/>
        <v>1.3950365317842292E-2</v>
      </c>
      <c r="AC464" s="75">
        <f t="shared" si="212"/>
        <v>1.3812695140698501E-2</v>
      </c>
      <c r="AE464" s="75">
        <f t="shared" si="213"/>
        <v>1.9179370568242033E-5</v>
      </c>
      <c r="AF464" s="85">
        <f t="shared" si="222"/>
        <v>31631.892</v>
      </c>
      <c r="AG464" s="84"/>
      <c r="AH464" s="75">
        <f t="shared" si="214"/>
        <v>-3.6265314238912356E-5</v>
      </c>
      <c r="AI464" s="75">
        <f t="shared" si="215"/>
        <v>2.2058474603147582E-2</v>
      </c>
      <c r="AJ464" s="75">
        <f t="shared" si="216"/>
        <v>-5.7925053307803308E-2</v>
      </c>
      <c r="AK464" s="75">
        <f t="shared" si="217"/>
        <v>5.041938673974266E-2</v>
      </c>
      <c r="AL464" s="75">
        <f t="shared" si="218"/>
        <v>3.0900816138301677</v>
      </c>
      <c r="AM464" s="75">
        <f t="shared" si="219"/>
        <v>38.818042861684333</v>
      </c>
      <c r="AN464" s="75">
        <f t="shared" si="231"/>
        <v>2.6487386596812321</v>
      </c>
      <c r="AO464" s="75">
        <f t="shared" si="231"/>
        <v>2.4300525468275449</v>
      </c>
      <c r="AP464" s="75">
        <f t="shared" si="231"/>
        <v>2.6974556600386004</v>
      </c>
      <c r="AQ464" s="75">
        <f t="shared" si="231"/>
        <v>2.3623360388520096</v>
      </c>
      <c r="AR464" s="75">
        <f t="shared" si="231"/>
        <v>2.7727601647937545</v>
      </c>
      <c r="AS464" s="75">
        <f t="shared" si="231"/>
        <v>2.2474832603882455</v>
      </c>
      <c r="AT464" s="75">
        <f t="shared" si="231"/>
        <v>2.895888841166621</v>
      </c>
      <c r="AU464" s="75">
        <f t="shared" si="220"/>
        <v>2.0092937490082359</v>
      </c>
    </row>
    <row r="465" spans="1:47" s="75" customFormat="1" ht="12.95" customHeight="1" x14ac:dyDescent="0.2">
      <c r="A465" s="86" t="s">
        <v>2085</v>
      </c>
      <c r="B465" s="87" t="s">
        <v>2033</v>
      </c>
      <c r="C465" s="88">
        <v>46651.447</v>
      </c>
      <c r="D465" s="88"/>
      <c r="E465" s="75">
        <f t="shared" si="204"/>
        <v>10592.535844095071</v>
      </c>
      <c r="F465" s="75">
        <f t="shared" si="205"/>
        <v>10592.5</v>
      </c>
      <c r="G465" s="75">
        <f t="shared" si="224"/>
        <v>1.510907500050962E-2</v>
      </c>
      <c r="I465" s="75">
        <f t="shared" si="230"/>
        <v>1.510907500050962E-2</v>
      </c>
      <c r="O465" s="75">
        <f t="shared" ca="1" si="207"/>
        <v>1.0997464238735356E-3</v>
      </c>
      <c r="P465" s="75">
        <f t="shared" si="208"/>
        <v>1.0376852836574163E-4</v>
      </c>
      <c r="Q465" s="85">
        <f t="shared" si="221"/>
        <v>31632.947</v>
      </c>
      <c r="S465" s="84">
        <v>0.1</v>
      </c>
      <c r="Z465" s="75">
        <f t="shared" si="209"/>
        <v>10592.5</v>
      </c>
      <c r="AA465" s="75">
        <f t="shared" si="210"/>
        <v>6.5704081416110039E-5</v>
      </c>
      <c r="AB465" s="75">
        <f t="shared" si="211"/>
        <v>1.5147139447459251E-2</v>
      </c>
      <c r="AC465" s="75">
        <f t="shared" si="212"/>
        <v>1.5005306472143877E-2</v>
      </c>
      <c r="AE465" s="75">
        <f t="shared" si="213"/>
        <v>2.2630300860942833E-5</v>
      </c>
      <c r="AF465" s="85">
        <f t="shared" si="222"/>
        <v>31632.947</v>
      </c>
      <c r="AG465" s="84"/>
      <c r="AH465" s="75">
        <f t="shared" si="214"/>
        <v>-3.8064446949631595E-5</v>
      </c>
      <c r="AI465" s="75">
        <f t="shared" si="215"/>
        <v>2.205738844971028E-2</v>
      </c>
      <c r="AJ465" s="75">
        <f t="shared" si="216"/>
        <v>-5.7946563995240757E-2</v>
      </c>
      <c r="AK465" s="75">
        <f t="shared" si="217"/>
        <v>5.0398315139826469E-2</v>
      </c>
      <c r="AL465" s="75">
        <f t="shared" si="218"/>
        <v>3.0901031607096758</v>
      </c>
      <c r="AM465" s="75">
        <f t="shared" si="219"/>
        <v>38.834294286357327</v>
      </c>
      <c r="AN465" s="75">
        <f t="shared" si="231"/>
        <v>2.6489366657339004</v>
      </c>
      <c r="AO465" s="75">
        <f t="shared" si="231"/>
        <v>2.4301365451040464</v>
      </c>
      <c r="AP465" s="75">
        <f t="shared" si="231"/>
        <v>2.6976550385404936</v>
      </c>
      <c r="AQ465" s="75">
        <f t="shared" si="231"/>
        <v>2.3624234883885786</v>
      </c>
      <c r="AR465" s="75">
        <f t="shared" si="231"/>
        <v>2.7729494041707627</v>
      </c>
      <c r="AS465" s="75">
        <f t="shared" si="231"/>
        <v>2.247599141463517</v>
      </c>
      <c r="AT465" s="75">
        <f t="shared" si="231"/>
        <v>2.89604088992786</v>
      </c>
      <c r="AU465" s="75">
        <f t="shared" si="220"/>
        <v>2.0095540533487419</v>
      </c>
    </row>
    <row r="466" spans="1:47" s="75" customFormat="1" ht="12.95" customHeight="1" x14ac:dyDescent="0.2">
      <c r="A466" s="86" t="s">
        <v>2085</v>
      </c>
      <c r="B466" s="87" t="s">
        <v>2033</v>
      </c>
      <c r="C466" s="88">
        <v>46665.349000000002</v>
      </c>
      <c r="D466" s="88"/>
      <c r="E466" s="75">
        <f t="shared" si="204"/>
        <v>10625.516328317002</v>
      </c>
      <c r="F466" s="75">
        <f t="shared" si="205"/>
        <v>10625.5</v>
      </c>
      <c r="G466" s="75">
        <f t="shared" si="224"/>
        <v>6.8827450013486668E-3</v>
      </c>
      <c r="I466" s="75">
        <f t="shared" si="230"/>
        <v>6.8827450013486668E-3</v>
      </c>
      <c r="O466" s="75">
        <f t="shared" ca="1" si="207"/>
        <v>1.1225929706703327E-3</v>
      </c>
      <c r="P466" s="75">
        <f t="shared" si="208"/>
        <v>1.3497876961974099E-4</v>
      </c>
      <c r="Q466" s="85">
        <f t="shared" si="221"/>
        <v>31646.849000000002</v>
      </c>
      <c r="S466" s="84">
        <v>0.1</v>
      </c>
      <c r="Z466" s="75">
        <f t="shared" si="209"/>
        <v>10625.5</v>
      </c>
      <c r="AA466" s="75">
        <f t="shared" si="210"/>
        <v>7.3172216392217442E-5</v>
      </c>
      <c r="AB466" s="75">
        <f t="shared" si="211"/>
        <v>6.9445515545761907E-3</v>
      </c>
      <c r="AC466" s="75">
        <f t="shared" si="212"/>
        <v>6.7477662317289256E-3</v>
      </c>
      <c r="AE466" s="75">
        <f t="shared" si="213"/>
        <v>4.6370281513619541E-6</v>
      </c>
      <c r="AF466" s="85">
        <f t="shared" si="222"/>
        <v>31646.849000000002</v>
      </c>
      <c r="AG466" s="84"/>
      <c r="AH466" s="75">
        <f t="shared" si="214"/>
        <v>-6.180655322752355E-5</v>
      </c>
      <c r="AI466" s="75">
        <f t="shared" si="215"/>
        <v>2.2043102515470925E-2</v>
      </c>
      <c r="AJ466" s="75">
        <f t="shared" si="216"/>
        <v>-5.8230328469790191E-2</v>
      </c>
      <c r="AK466" s="75">
        <f t="shared" si="217"/>
        <v>5.0120338358478241E-2</v>
      </c>
      <c r="AL466" s="75">
        <f t="shared" si="218"/>
        <v>3.0903874051488125</v>
      </c>
      <c r="AM466" s="75">
        <f t="shared" si="219"/>
        <v>39.049961586697087</v>
      </c>
      <c r="AN466" s="75">
        <f t="shared" si="231"/>
        <v>2.6515496546018027</v>
      </c>
      <c r="AO466" s="75">
        <f t="shared" si="231"/>
        <v>2.4312456838801286</v>
      </c>
      <c r="AP466" s="75">
        <f t="shared" si="231"/>
        <v>2.7002846598175867</v>
      </c>
      <c r="AQ466" s="75">
        <f t="shared" si="231"/>
        <v>2.3635802335969256</v>
      </c>
      <c r="AR466" s="75">
        <f t="shared" si="231"/>
        <v>2.7754434339809961</v>
      </c>
      <c r="AS466" s="75">
        <f t="shared" si="231"/>
        <v>2.2491336044142543</v>
      </c>
      <c r="AT466" s="75">
        <f t="shared" si="231"/>
        <v>2.8980423069093306</v>
      </c>
      <c r="AU466" s="75">
        <f t="shared" si="220"/>
        <v>2.0129900706434261</v>
      </c>
    </row>
    <row r="467" spans="1:47" s="75" customFormat="1" ht="12.95" customHeight="1" x14ac:dyDescent="0.2">
      <c r="A467" s="86" t="s">
        <v>2085</v>
      </c>
      <c r="B467" s="87" t="s">
        <v>2033</v>
      </c>
      <c r="C467" s="88">
        <v>46708.34</v>
      </c>
      <c r="D467" s="88"/>
      <c r="E467" s="75">
        <f t="shared" si="204"/>
        <v>10727.506257621037</v>
      </c>
      <c r="F467" s="75">
        <f t="shared" si="205"/>
        <v>10727.5</v>
      </c>
      <c r="G467" s="75">
        <f t="shared" si="224"/>
        <v>2.6377249960205518E-3</v>
      </c>
      <c r="I467" s="75">
        <f t="shared" si="230"/>
        <v>2.6377249960205518E-3</v>
      </c>
      <c r="O467" s="75">
        <f t="shared" ca="1" si="207"/>
        <v>1.1932095698604355E-3</v>
      </c>
      <c r="P467" s="75">
        <f t="shared" si="208"/>
        <v>2.3156265081471705E-4</v>
      </c>
      <c r="Q467" s="85">
        <f t="shared" si="221"/>
        <v>31689.839999999997</v>
      </c>
      <c r="S467" s="84">
        <v>0.1</v>
      </c>
      <c r="Z467" s="75">
        <f t="shared" si="209"/>
        <v>10727.5</v>
      </c>
      <c r="AA467" s="75">
        <f t="shared" si="210"/>
        <v>9.6453218399526525E-5</v>
      </c>
      <c r="AB467" s="75">
        <f t="shared" si="211"/>
        <v>2.7728344284357422E-3</v>
      </c>
      <c r="AC467" s="75">
        <f t="shared" si="212"/>
        <v>2.4061623452058347E-3</v>
      </c>
      <c r="AE467" s="75">
        <f t="shared" si="213"/>
        <v>6.4580622477331265E-7</v>
      </c>
      <c r="AF467" s="85">
        <f t="shared" si="222"/>
        <v>31689.839999999997</v>
      </c>
      <c r="AG467" s="84"/>
      <c r="AH467" s="75">
        <f t="shared" si="214"/>
        <v>-1.3510943241519052E-4</v>
      </c>
      <c r="AI467" s="75">
        <f t="shared" si="215"/>
        <v>2.1999548634202393E-2</v>
      </c>
      <c r="AJ467" s="75">
        <f t="shared" si="216"/>
        <v>-5.9105299859076983E-2</v>
      </c>
      <c r="AK467" s="75">
        <f t="shared" si="217"/>
        <v>4.9263158475987605E-2</v>
      </c>
      <c r="AL467" s="75">
        <f t="shared" si="218"/>
        <v>3.0912638862521651</v>
      </c>
      <c r="AM467" s="75">
        <f t="shared" si="219"/>
        <v>39.730315758095898</v>
      </c>
      <c r="AN467" s="75">
        <f t="shared" si="231"/>
        <v>2.6596175329701439</v>
      </c>
      <c r="AO467" s="75">
        <f t="shared" si="231"/>
        <v>2.4346788608215086</v>
      </c>
      <c r="AP467" s="75">
        <f t="shared" si="231"/>
        <v>2.708386539965896</v>
      </c>
      <c r="AQ467" s="75">
        <f t="shared" si="231"/>
        <v>2.3671845294280955</v>
      </c>
      <c r="AR467" s="75">
        <f t="shared" si="231"/>
        <v>2.7831057687317871</v>
      </c>
      <c r="AS467" s="75">
        <f t="shared" si="231"/>
        <v>2.2539333481687645</v>
      </c>
      <c r="AT467" s="75">
        <f t="shared" si="231"/>
        <v>2.9041625176434085</v>
      </c>
      <c r="AU467" s="75">
        <f t="shared" si="220"/>
        <v>2.023610487736085</v>
      </c>
    </row>
    <row r="468" spans="1:47" s="75" customFormat="1" ht="12.95" customHeight="1" x14ac:dyDescent="0.2">
      <c r="A468" s="86" t="s">
        <v>2091</v>
      </c>
      <c r="B468" s="87" t="s">
        <v>2033</v>
      </c>
      <c r="C468" s="88">
        <v>46941.444000000003</v>
      </c>
      <c r="D468" s="88"/>
      <c r="E468" s="75">
        <f t="shared" si="204"/>
        <v>11280.511781579338</v>
      </c>
      <c r="F468" s="75">
        <f t="shared" si="205"/>
        <v>11280.5</v>
      </c>
      <c r="G468" s="75">
        <f t="shared" si="224"/>
        <v>4.9661950033623725E-3</v>
      </c>
      <c r="I468" s="75">
        <f t="shared" si="230"/>
        <v>4.9661950033623725E-3</v>
      </c>
      <c r="O468" s="75">
        <f t="shared" ca="1" si="207"/>
        <v>1.5760623086067734E-3</v>
      </c>
      <c r="P468" s="75">
        <f t="shared" si="208"/>
        <v>7.5824652046770731E-4</v>
      </c>
      <c r="Q468" s="85">
        <f t="shared" si="221"/>
        <v>31922.944000000003</v>
      </c>
      <c r="S468" s="84">
        <v>0.1</v>
      </c>
      <c r="Z468" s="75">
        <f t="shared" si="209"/>
        <v>11280.5</v>
      </c>
      <c r="AA468" s="75">
        <f t="shared" si="210"/>
        <v>2.2867916377328852E-4</v>
      </c>
      <c r="AB468" s="75">
        <f t="shared" si="211"/>
        <v>5.4957623600567912E-3</v>
      </c>
      <c r="AC468" s="75">
        <f t="shared" si="212"/>
        <v>4.2079484828946648E-3</v>
      </c>
      <c r="AE468" s="75">
        <f t="shared" si="213"/>
        <v>2.2444056330357465E-6</v>
      </c>
      <c r="AF468" s="85">
        <f t="shared" si="222"/>
        <v>31922.944000000003</v>
      </c>
      <c r="AG468" s="84"/>
      <c r="AH468" s="75">
        <f t="shared" si="214"/>
        <v>-5.2956735669441879E-4</v>
      </c>
      <c r="AI468" s="75">
        <f t="shared" si="215"/>
        <v>2.1779213185909585E-2</v>
      </c>
      <c r="AJ468" s="75">
        <f t="shared" si="216"/>
        <v>-6.3787509188109048E-2</v>
      </c>
      <c r="AK468" s="75">
        <f t="shared" si="217"/>
        <v>4.4674756849434699E-2</v>
      </c>
      <c r="AL468" s="75">
        <f t="shared" si="218"/>
        <v>3.0959549642576096</v>
      </c>
      <c r="AM468" s="75">
        <f t="shared" si="219"/>
        <v>43.815821617956537</v>
      </c>
      <c r="AN468" s="75">
        <f t="shared" si="231"/>
        <v>2.7030622826828044</v>
      </c>
      <c r="AO468" s="75">
        <f t="shared" si="231"/>
        <v>2.4535116543270532</v>
      </c>
      <c r="AP468" s="75">
        <f t="shared" si="231"/>
        <v>2.7515639526522522</v>
      </c>
      <c r="AQ468" s="75">
        <f t="shared" si="231"/>
        <v>2.3875572242576508</v>
      </c>
      <c r="AR468" s="75">
        <f t="shared" si="231"/>
        <v>2.8233875074100272</v>
      </c>
      <c r="AS468" s="75">
        <f t="shared" si="231"/>
        <v>2.2814554481751683</v>
      </c>
      <c r="AT468" s="75">
        <f t="shared" si="231"/>
        <v>2.935628313029969</v>
      </c>
      <c r="AU468" s="75">
        <f t="shared" si="220"/>
        <v>2.0811898078560898</v>
      </c>
    </row>
    <row r="469" spans="1:47" s="75" customFormat="1" ht="12.95" customHeight="1" x14ac:dyDescent="0.2">
      <c r="A469" s="81" t="s">
        <v>1212</v>
      </c>
      <c r="B469" s="82" t="s">
        <v>2033</v>
      </c>
      <c r="C469" s="83">
        <v>46957.466</v>
      </c>
      <c r="D469" s="83" t="s">
        <v>2110</v>
      </c>
      <c r="E469" s="75">
        <f t="shared" ref="E469:E532" si="232">+(C469-C$7)/C$8</f>
        <v>11318.521659165559</v>
      </c>
      <c r="F469" s="75">
        <f t="shared" ref="F469:F532" si="233">ROUND(2*E469,0)/2</f>
        <v>11318.5</v>
      </c>
      <c r="G469" s="75">
        <f t="shared" si="224"/>
        <v>9.1298150000511669E-3</v>
      </c>
      <c r="I469" s="75">
        <f t="shared" si="230"/>
        <v>9.1298150000511669E-3</v>
      </c>
      <c r="O469" s="75">
        <f t="shared" ref="O469:O532" ca="1" si="234">+C$11+C$12*$F469</f>
        <v>1.6023704534030864E-3</v>
      </c>
      <c r="P469" s="75">
        <f t="shared" ref="P469:P532" si="235">+D$11+D$12*F469+D$13*F469^2</f>
        <v>7.9462714364351593E-4</v>
      </c>
      <c r="Q469" s="85">
        <f t="shared" si="221"/>
        <v>31938.966</v>
      </c>
      <c r="S469" s="84">
        <v>0.1</v>
      </c>
      <c r="Z469" s="75">
        <f t="shared" ref="Z469:Z532" si="236">F469</f>
        <v>11318.5</v>
      </c>
      <c r="AA469" s="75">
        <f t="shared" ref="AA469:AA532" si="237">AB$3+AB$4*Z469+AB$5*Z469^2+AH469</f>
        <v>2.3818852041910242E-4</v>
      </c>
      <c r="AB469" s="75">
        <f t="shared" ref="AB469:AB532" si="238">+G469-AH469</f>
        <v>9.686253623275581E-3</v>
      </c>
      <c r="AC469" s="75">
        <f t="shared" ref="AC469:AC532" si="239">+G469-P469</f>
        <v>8.3351878564076505E-3</v>
      </c>
      <c r="AE469" s="75">
        <f t="shared" ref="AE469:AE532" si="240">+(G469-AA469)^2*S469</f>
        <v>7.9061021453294112E-6</v>
      </c>
      <c r="AF469" s="85">
        <f t="shared" si="222"/>
        <v>31938.966</v>
      </c>
      <c r="AG469" s="84"/>
      <c r="AH469" s="75">
        <f t="shared" ref="AH469:AH532" si="241">$AB$6*($AB$11/AI469*AJ469+$AB$12)</f>
        <v>-5.5643862322441351E-4</v>
      </c>
      <c r="AI469" s="75">
        <f t="shared" ref="AI469:AI532" si="242">1+$AB$7*COS(AL469)</f>
        <v>2.1765046599774185E-2</v>
      </c>
      <c r="AJ469" s="75">
        <f t="shared" ref="AJ469:AJ532" si="243">SIN(AL469+RADIANS($AB$9))</f>
        <v>-6.410507147702145E-2</v>
      </c>
      <c r="AK469" s="75">
        <f t="shared" ref="AK469:AK532" si="244">$AB$7*SIN(AL469)</f>
        <v>4.4363471469129959E-2</v>
      </c>
      <c r="AL469" s="75">
        <f t="shared" ref="AL469:AL532" si="245">2*ATAN(AM469)</f>
        <v>3.0962731778223529</v>
      </c>
      <c r="AM469" s="75">
        <f t="shared" ref="AM469:AM532" si="246">SQRT((1+$AB$7)/(1-$AB$7))*TAN(AN469/2)</f>
        <v>44.123583630930057</v>
      </c>
      <c r="AN469" s="75">
        <f t="shared" si="231"/>
        <v>2.706024908604463</v>
      </c>
      <c r="AO469" s="75">
        <f t="shared" si="231"/>
        <v>2.454825013108914</v>
      </c>
      <c r="AP469" s="75">
        <f t="shared" si="231"/>
        <v>2.7544806956468402</v>
      </c>
      <c r="AQ469" s="75">
        <f t="shared" si="231"/>
        <v>2.3890130566097909</v>
      </c>
      <c r="AR469" s="75">
        <f t="shared" si="231"/>
        <v>2.8260751120774339</v>
      </c>
      <c r="AS469" s="75">
        <f t="shared" si="231"/>
        <v>2.2834397597257001</v>
      </c>
      <c r="AT469" s="75">
        <f t="shared" si="231"/>
        <v>2.9376854886301218</v>
      </c>
      <c r="AU469" s="75">
        <f t="shared" ref="AU469:AU532" si="247">RADIANS($AB$9)+$AB$18*(F469-AB$15)</f>
        <v>2.085146433831786</v>
      </c>
    </row>
    <row r="470" spans="1:47" s="75" customFormat="1" ht="12.95" customHeight="1" x14ac:dyDescent="0.2">
      <c r="A470" s="81" t="s">
        <v>1212</v>
      </c>
      <c r="B470" s="82" t="s">
        <v>2031</v>
      </c>
      <c r="C470" s="83">
        <v>46958.517999999996</v>
      </c>
      <c r="D470" s="83" t="s">
        <v>2110</v>
      </c>
      <c r="E470" s="75">
        <f t="shared" si="232"/>
        <v>11321.017377004815</v>
      </c>
      <c r="F470" s="75">
        <f t="shared" si="233"/>
        <v>11321</v>
      </c>
      <c r="G470" s="75">
        <f t="shared" si="224"/>
        <v>7.3247899999842048E-3</v>
      </c>
      <c r="I470" s="75">
        <f t="shared" si="230"/>
        <v>7.3247899999842048E-3</v>
      </c>
      <c r="O470" s="75">
        <f t="shared" ca="1" si="234"/>
        <v>1.6041012524028436E-3</v>
      </c>
      <c r="P470" s="75">
        <f t="shared" si="235"/>
        <v>7.9702145762671557E-4</v>
      </c>
      <c r="Q470" s="85">
        <f t="shared" ref="Q470:Q533" si="248">+C470-15018.5</f>
        <v>31940.017999999996</v>
      </c>
      <c r="S470" s="84">
        <v>0.1</v>
      </c>
      <c r="Z470" s="75">
        <f t="shared" si="236"/>
        <v>11321</v>
      </c>
      <c r="AA470" s="75">
        <f t="shared" si="237"/>
        <v>2.3881624237101647E-4</v>
      </c>
      <c r="AB470" s="75">
        <f t="shared" si="238"/>
        <v>7.8829952152399043E-3</v>
      </c>
      <c r="AC470" s="75">
        <f t="shared" si="239"/>
        <v>6.5277685423574894E-3</v>
      </c>
      <c r="AE470" s="75">
        <f t="shared" si="240"/>
        <v>5.021102409358277E-6</v>
      </c>
      <c r="AF470" s="85">
        <f t="shared" ref="AF470:AF533" si="249">+C470-15018.5</f>
        <v>31940.017999999996</v>
      </c>
      <c r="AG470" s="84"/>
      <c r="AH470" s="75">
        <f t="shared" si="241"/>
        <v>-5.582052152556991E-4</v>
      </c>
      <c r="AI470" s="75">
        <f t="shared" si="242"/>
        <v>2.176411895174668E-2</v>
      </c>
      <c r="AJ470" s="75">
        <f t="shared" si="243"/>
        <v>-6.4125943443629235E-2</v>
      </c>
      <c r="AK470" s="75">
        <f t="shared" si="244"/>
        <v>4.4343011675817272E-2</v>
      </c>
      <c r="AL470" s="75">
        <f t="shared" si="245"/>
        <v>3.0962940928219038</v>
      </c>
      <c r="AM470" s="75">
        <f t="shared" si="246"/>
        <v>44.143963100325074</v>
      </c>
      <c r="AN470" s="75">
        <f t="shared" si="231"/>
        <v>2.7062196984801918</v>
      </c>
      <c r="AO470" s="75">
        <f t="shared" si="231"/>
        <v>2.4549115267813391</v>
      </c>
      <c r="AP470" s="75">
        <f t="shared" si="231"/>
        <v>2.7546723451436028</v>
      </c>
      <c r="AQ470" s="75">
        <f t="shared" si="231"/>
        <v>2.3891091032688285</v>
      </c>
      <c r="AR470" s="75">
        <f t="shared" si="231"/>
        <v>2.8262515571971818</v>
      </c>
      <c r="AS470" s="75">
        <f t="shared" si="231"/>
        <v>2.2835707260547347</v>
      </c>
      <c r="AT470" s="75">
        <f t="shared" si="231"/>
        <v>2.9378203608951465</v>
      </c>
      <c r="AU470" s="75">
        <f t="shared" si="247"/>
        <v>2.0854067381722925</v>
      </c>
    </row>
    <row r="471" spans="1:47" s="75" customFormat="1" ht="12.95" customHeight="1" x14ac:dyDescent="0.2">
      <c r="A471" s="81" t="s">
        <v>1212</v>
      </c>
      <c r="B471" s="82" t="s">
        <v>2033</v>
      </c>
      <c r="C471" s="83">
        <v>46960.406999999999</v>
      </c>
      <c r="D471" s="83" t="s">
        <v>2110</v>
      </c>
      <c r="E471" s="75">
        <f t="shared" si="232"/>
        <v>11325.49875628084</v>
      </c>
      <c r="F471" s="75">
        <f t="shared" si="233"/>
        <v>11325.5</v>
      </c>
      <c r="G471" s="75">
        <f t="shared" si="224"/>
        <v>-5.2425500325625762E-4</v>
      </c>
      <c r="I471" s="75">
        <f t="shared" si="230"/>
        <v>-5.2425500325625762E-4</v>
      </c>
      <c r="O471" s="75">
        <f t="shared" ca="1" si="234"/>
        <v>1.6072166906024067E-3</v>
      </c>
      <c r="P471" s="75">
        <f t="shared" si="235"/>
        <v>8.0133148784203214E-4</v>
      </c>
      <c r="Q471" s="85">
        <f t="shared" si="248"/>
        <v>31941.906999999999</v>
      </c>
      <c r="S471" s="84">
        <v>0.1</v>
      </c>
      <c r="Z471" s="75">
        <f t="shared" si="236"/>
        <v>11325.5</v>
      </c>
      <c r="AA471" s="75">
        <f t="shared" si="237"/>
        <v>2.3994680189149222E-4</v>
      </c>
      <c r="AB471" s="75">
        <f t="shared" si="238"/>
        <v>3.7129682694282294E-5</v>
      </c>
      <c r="AC471" s="75">
        <f t="shared" si="239"/>
        <v>-1.3255864910982898E-3</v>
      </c>
      <c r="AE471" s="75">
        <f t="shared" si="240"/>
        <v>5.8400439899107942E-8</v>
      </c>
      <c r="AF471" s="85">
        <f t="shared" si="249"/>
        <v>31941.906999999999</v>
      </c>
      <c r="AG471" s="84"/>
      <c r="AH471" s="75">
        <f t="shared" si="241"/>
        <v>-5.6138468595053992E-4</v>
      </c>
      <c r="AI471" s="75">
        <f t="shared" si="242"/>
        <v>2.1762450542282652E-2</v>
      </c>
      <c r="AJ471" s="75">
        <f t="shared" si="243"/>
        <v>-6.4163506636931322E-2</v>
      </c>
      <c r="AK471" s="75">
        <f t="shared" si="244"/>
        <v>4.4306190150974298E-2</v>
      </c>
      <c r="AL471" s="75">
        <f t="shared" si="245"/>
        <v>3.0963317335322396</v>
      </c>
      <c r="AM471" s="75">
        <f t="shared" si="246"/>
        <v>44.180687459560161</v>
      </c>
      <c r="AN471" s="75">
        <f t="shared" ref="AN471:AT480" si="250">$AU471+$AB$7*SIN(AO471)</f>
        <v>2.706570282595905</v>
      </c>
      <c r="AO471" s="75">
        <f t="shared" si="250"/>
        <v>2.4550672856559665</v>
      </c>
      <c r="AP471" s="75">
        <f t="shared" si="250"/>
        <v>2.7550172387555119</v>
      </c>
      <c r="AQ471" s="75">
        <f t="shared" si="250"/>
        <v>2.389282071070626</v>
      </c>
      <c r="AR471" s="75">
        <f t="shared" si="250"/>
        <v>2.8265690428025074</v>
      </c>
      <c r="AS471" s="75">
        <f t="shared" si="250"/>
        <v>2.2838065959462712</v>
      </c>
      <c r="AT471" s="75">
        <f t="shared" si="250"/>
        <v>2.9380629854273921</v>
      </c>
      <c r="AU471" s="75">
        <f t="shared" si="247"/>
        <v>2.0858752859852037</v>
      </c>
    </row>
    <row r="472" spans="1:47" s="75" customFormat="1" ht="12.95" customHeight="1" x14ac:dyDescent="0.2">
      <c r="A472" s="81" t="s">
        <v>1212</v>
      </c>
      <c r="B472" s="82" t="s">
        <v>2031</v>
      </c>
      <c r="C472" s="83">
        <v>46970.313999999998</v>
      </c>
      <c r="D472" s="83" t="s">
        <v>2110</v>
      </c>
      <c r="E472" s="75">
        <f t="shared" si="232"/>
        <v>11349.001680837495</v>
      </c>
      <c r="F472" s="75">
        <f t="shared" si="233"/>
        <v>11349</v>
      </c>
      <c r="G472" s="75">
        <f t="shared" si="224"/>
        <v>7.0851000054972246E-4</v>
      </c>
      <c r="I472" s="75">
        <f t="shared" si="230"/>
        <v>7.0851000054972246E-4</v>
      </c>
      <c r="O472" s="75">
        <f t="shared" ca="1" si="234"/>
        <v>1.6234862012001264E-3</v>
      </c>
      <c r="P472" s="75">
        <f t="shared" si="235"/>
        <v>8.23844959918171E-4</v>
      </c>
      <c r="Q472" s="85">
        <f t="shared" si="248"/>
        <v>31951.813999999998</v>
      </c>
      <c r="S472" s="84">
        <v>0.1</v>
      </c>
      <c r="Z472" s="75">
        <f t="shared" si="236"/>
        <v>11349</v>
      </c>
      <c r="AA472" s="75">
        <f t="shared" si="237"/>
        <v>2.4586468814438668E-4</v>
      </c>
      <c r="AB472" s="75">
        <f t="shared" si="238"/>
        <v>1.2864902723235068E-3</v>
      </c>
      <c r="AC472" s="75">
        <f t="shared" si="239"/>
        <v>-1.1533495936844854E-4</v>
      </c>
      <c r="AE472" s="75">
        <f t="shared" si="240"/>
        <v>2.1404068509063075E-8</v>
      </c>
      <c r="AF472" s="85">
        <f t="shared" si="249"/>
        <v>31951.813999999998</v>
      </c>
      <c r="AG472" s="84"/>
      <c r="AH472" s="75">
        <f t="shared" si="241"/>
        <v>-5.7798027177378432E-4</v>
      </c>
      <c r="AI472" s="75">
        <f t="shared" si="242"/>
        <v>2.1753766072093339E-2</v>
      </c>
      <c r="AJ472" s="75">
        <f t="shared" si="243"/>
        <v>-6.4359536919082541E-2</v>
      </c>
      <c r="AK472" s="75">
        <f t="shared" si="244"/>
        <v>4.4114027934450559E-2</v>
      </c>
      <c r="AL472" s="75">
        <f t="shared" si="245"/>
        <v>3.0965281698303961</v>
      </c>
      <c r="AM472" s="75">
        <f t="shared" si="246"/>
        <v>44.373336911398702</v>
      </c>
      <c r="AN472" s="75">
        <f t="shared" si="250"/>
        <v>2.7084003182114884</v>
      </c>
      <c r="AO472" s="75">
        <f t="shared" si="250"/>
        <v>2.4558814161013749</v>
      </c>
      <c r="AP472" s="75">
        <f t="shared" si="250"/>
        <v>2.7568167681166114</v>
      </c>
      <c r="AQ472" s="75">
        <f t="shared" si="250"/>
        <v>2.3901871034152156</v>
      </c>
      <c r="AR472" s="75">
        <f t="shared" si="250"/>
        <v>2.8282246054620108</v>
      </c>
      <c r="AS472" s="75">
        <f t="shared" si="250"/>
        <v>2.2850410866615043</v>
      </c>
      <c r="AT472" s="75">
        <f t="shared" si="250"/>
        <v>2.9393269862045308</v>
      </c>
      <c r="AU472" s="75">
        <f t="shared" si="247"/>
        <v>2.0883221467859636</v>
      </c>
    </row>
    <row r="473" spans="1:47" s="75" customFormat="1" ht="12.95" customHeight="1" x14ac:dyDescent="0.2">
      <c r="A473" s="81" t="s">
        <v>1212</v>
      </c>
      <c r="B473" s="82" t="s">
        <v>2033</v>
      </c>
      <c r="C473" s="83">
        <v>46970.516000000003</v>
      </c>
      <c r="D473" s="83" t="s">
        <v>2110</v>
      </c>
      <c r="E473" s="75">
        <f t="shared" si="232"/>
        <v>11349.480896620331</v>
      </c>
      <c r="F473" s="75">
        <f t="shared" si="233"/>
        <v>11349.5</v>
      </c>
      <c r="G473" s="75">
        <f t="shared" si="224"/>
        <v>-8.0524949953542091E-3</v>
      </c>
      <c r="I473" s="75">
        <f t="shared" si="230"/>
        <v>-8.0524949953542091E-3</v>
      </c>
      <c r="O473" s="75">
        <f t="shared" ca="1" si="234"/>
        <v>1.6238323610000775E-3</v>
      </c>
      <c r="P473" s="75">
        <f t="shared" si="235"/>
        <v>8.2432407093208093E-4</v>
      </c>
      <c r="Q473" s="85">
        <f t="shared" si="248"/>
        <v>31952.016000000003</v>
      </c>
      <c r="S473" s="84">
        <v>0.1</v>
      </c>
      <c r="Z473" s="75">
        <f t="shared" si="236"/>
        <v>11349.5</v>
      </c>
      <c r="AA473" s="75">
        <f t="shared" si="237"/>
        <v>2.4599085439122018E-4</v>
      </c>
      <c r="AB473" s="75">
        <f t="shared" si="238"/>
        <v>-7.474161778813348E-3</v>
      </c>
      <c r="AC473" s="75">
        <f t="shared" si="239"/>
        <v>-8.87681906628629E-3</v>
      </c>
      <c r="AE473" s="75">
        <f t="shared" si="240"/>
        <v>6.8864867398425127E-6</v>
      </c>
      <c r="AF473" s="85">
        <f t="shared" si="249"/>
        <v>31952.016000000003</v>
      </c>
      <c r="AG473" s="84"/>
      <c r="AH473" s="75">
        <f t="shared" si="241"/>
        <v>-5.7833321654086076E-4</v>
      </c>
      <c r="AI473" s="75">
        <f t="shared" si="242"/>
        <v>2.1753581812684275E-2</v>
      </c>
      <c r="AJ473" s="75">
        <f t="shared" si="243"/>
        <v>-6.4363705341201463E-2</v>
      </c>
      <c r="AK473" s="75">
        <f t="shared" si="244"/>
        <v>4.4109941718636782E-2</v>
      </c>
      <c r="AL473" s="75">
        <f t="shared" si="245"/>
        <v>3.0965323469131052</v>
      </c>
      <c r="AM473" s="75">
        <f t="shared" si="246"/>
        <v>44.377451704647498</v>
      </c>
      <c r="AN473" s="75">
        <f t="shared" si="250"/>
        <v>2.7084392405859221</v>
      </c>
      <c r="AO473" s="75">
        <f t="shared" si="250"/>
        <v>2.4558987513344288</v>
      </c>
      <c r="AP473" s="75">
        <f t="shared" si="250"/>
        <v>2.7568550270444501</v>
      </c>
      <c r="AQ473" s="75">
        <f t="shared" si="250"/>
        <v>2.3902063915367426</v>
      </c>
      <c r="AR473" s="75">
        <f t="shared" si="250"/>
        <v>2.8282597860603431</v>
      </c>
      <c r="AS473" s="75">
        <f t="shared" si="250"/>
        <v>2.2850674021261419</v>
      </c>
      <c r="AT473" s="75">
        <f t="shared" si="250"/>
        <v>2.9393538244567816</v>
      </c>
      <c r="AU473" s="75">
        <f t="shared" si="247"/>
        <v>2.088374207654065</v>
      </c>
    </row>
    <row r="474" spans="1:47" s="75" customFormat="1" ht="12.95" customHeight="1" x14ac:dyDescent="0.2">
      <c r="A474" s="86" t="s">
        <v>2091</v>
      </c>
      <c r="B474" s="87"/>
      <c r="C474" s="88">
        <v>46975.381000000001</v>
      </c>
      <c r="D474" s="88"/>
      <c r="E474" s="75">
        <f t="shared" si="232"/>
        <v>11361.022405449248</v>
      </c>
      <c r="F474" s="75">
        <f t="shared" si="233"/>
        <v>11361</v>
      </c>
      <c r="G474" s="75">
        <f t="shared" si="224"/>
        <v>9.4443900015903637E-3</v>
      </c>
      <c r="I474" s="75">
        <f t="shared" si="230"/>
        <v>9.4443900015903637E-3</v>
      </c>
      <c r="O474" s="75">
        <f t="shared" ca="1" si="234"/>
        <v>1.6317940363989626E-3</v>
      </c>
      <c r="P474" s="75">
        <f t="shared" si="235"/>
        <v>8.3534478540399988E-4</v>
      </c>
      <c r="Q474" s="85">
        <f t="shared" si="248"/>
        <v>31956.881000000001</v>
      </c>
      <c r="S474" s="84">
        <v>0.1</v>
      </c>
      <c r="Z474" s="75">
        <f t="shared" si="236"/>
        <v>11361</v>
      </c>
      <c r="AA474" s="75">
        <f t="shared" si="237"/>
        <v>2.4889561267211688E-4</v>
      </c>
      <c r="AB474" s="75">
        <f t="shared" si="238"/>
        <v>1.0030839174322247E-2</v>
      </c>
      <c r="AC474" s="75">
        <f t="shared" si="239"/>
        <v>8.6090452161863631E-3</v>
      </c>
      <c r="AE474" s="75">
        <f t="shared" si="240"/>
        <v>8.4557117056626972E-6</v>
      </c>
      <c r="AF474" s="85">
        <f t="shared" si="249"/>
        <v>31956.881000000001</v>
      </c>
      <c r="AG474" s="84"/>
      <c r="AH474" s="75">
        <f t="shared" si="241"/>
        <v>-5.8644917273188301E-4</v>
      </c>
      <c r="AI474" s="75">
        <f t="shared" si="242"/>
        <v>2.1749349783854455E-2</v>
      </c>
      <c r="AJ474" s="75">
        <f t="shared" si="243"/>
        <v>-6.445955092889144E-2</v>
      </c>
      <c r="AK474" s="75">
        <f t="shared" si="244"/>
        <v>4.4015985805418663E-2</v>
      </c>
      <c r="AL474" s="75">
        <f t="shared" si="245"/>
        <v>3.0966283919465103</v>
      </c>
      <c r="AM474" s="75">
        <f t="shared" si="246"/>
        <v>44.472275345506119</v>
      </c>
      <c r="AN474" s="75">
        <f t="shared" si="250"/>
        <v>2.7093342864002952</v>
      </c>
      <c r="AO474" s="75">
        <f t="shared" si="250"/>
        <v>2.4562976165128378</v>
      </c>
      <c r="AP474" s="75">
        <f t="shared" si="250"/>
        <v>2.7577346484637202</v>
      </c>
      <c r="AQ474" s="75">
        <f t="shared" si="250"/>
        <v>2.3906503889177988</v>
      </c>
      <c r="AR474" s="75">
        <f t="shared" si="250"/>
        <v>2.8290684315521553</v>
      </c>
      <c r="AS474" s="75">
        <f t="shared" si="250"/>
        <v>2.2856732293494613</v>
      </c>
      <c r="AT474" s="75">
        <f t="shared" si="250"/>
        <v>2.9399704678198413</v>
      </c>
      <c r="AU474" s="75">
        <f t="shared" si="247"/>
        <v>2.0895716076203938</v>
      </c>
    </row>
    <row r="475" spans="1:47" s="75" customFormat="1" ht="12.95" customHeight="1" x14ac:dyDescent="0.2">
      <c r="A475" s="86" t="s">
        <v>2040</v>
      </c>
      <c r="B475" s="87" t="s">
        <v>2031</v>
      </c>
      <c r="C475" s="88">
        <v>46977.474799999996</v>
      </c>
      <c r="D475" s="88" t="s">
        <v>2035</v>
      </c>
      <c r="E475" s="75">
        <f t="shared" si="232"/>
        <v>11365.98964310309</v>
      </c>
      <c r="F475" s="75">
        <f t="shared" si="233"/>
        <v>11366</v>
      </c>
      <c r="G475" s="75">
        <f t="shared" si="224"/>
        <v>-4.3656600028043613E-3</v>
      </c>
      <c r="H475" s="77"/>
      <c r="I475" s="77"/>
      <c r="J475" s="77">
        <f>G475</f>
        <v>-4.3656600028043613E-3</v>
      </c>
      <c r="O475" s="75">
        <f t="shared" ca="1" si="234"/>
        <v>1.6352556343984768E-3</v>
      </c>
      <c r="P475" s="75">
        <f t="shared" si="235"/>
        <v>8.4013709455873532E-4</v>
      </c>
      <c r="Q475" s="85">
        <f t="shared" si="248"/>
        <v>31958.974799999996</v>
      </c>
      <c r="S475" s="84">
        <v>1</v>
      </c>
      <c r="Z475" s="75">
        <f t="shared" si="236"/>
        <v>11366</v>
      </c>
      <c r="AA475" s="75">
        <f t="shared" si="237"/>
        <v>2.5016031007824707E-4</v>
      </c>
      <c r="AB475" s="75">
        <f t="shared" si="238"/>
        <v>-3.775683218323873E-3</v>
      </c>
      <c r="AC475" s="75">
        <f t="shared" si="239"/>
        <v>-5.2057970973630966E-3</v>
      </c>
      <c r="AE475" s="75">
        <f t="shared" si="240"/>
        <v>2.1305797160819702E-5</v>
      </c>
      <c r="AF475" s="85">
        <f t="shared" si="249"/>
        <v>31958.974799999996</v>
      </c>
      <c r="AG475" s="84"/>
      <c r="AH475" s="75">
        <f t="shared" si="241"/>
        <v>-5.8997678448048825E-4</v>
      </c>
      <c r="AI475" s="75">
        <f t="shared" si="242"/>
        <v>2.174751332015612E-2</v>
      </c>
      <c r="AJ475" s="75">
        <f t="shared" si="243"/>
        <v>-6.4501206077921661E-2</v>
      </c>
      <c r="AK475" s="75">
        <f t="shared" si="244"/>
        <v>4.3975151613565425E-2</v>
      </c>
      <c r="AL475" s="75">
        <f t="shared" si="245"/>
        <v>3.0966701339617182</v>
      </c>
      <c r="AM475" s="75">
        <f t="shared" si="246"/>
        <v>44.513612915033534</v>
      </c>
      <c r="AN475" s="75">
        <f t="shared" si="250"/>
        <v>2.7097233354325336</v>
      </c>
      <c r="AO475" s="75">
        <f t="shared" si="250"/>
        <v>2.4564711292161108</v>
      </c>
      <c r="AP475" s="75">
        <f t="shared" si="250"/>
        <v>2.7581168925844621</v>
      </c>
      <c r="AQ475" s="75">
        <f t="shared" si="250"/>
        <v>2.3908436531669275</v>
      </c>
      <c r="AR475" s="75">
        <f t="shared" si="250"/>
        <v>2.8294197125001501</v>
      </c>
      <c r="AS475" s="75">
        <f t="shared" si="250"/>
        <v>2.285936974149386</v>
      </c>
      <c r="AT475" s="75">
        <f t="shared" si="250"/>
        <v>2.9402381932782045</v>
      </c>
      <c r="AU475" s="75">
        <f t="shared" si="247"/>
        <v>2.0900922163014068</v>
      </c>
    </row>
    <row r="476" spans="1:47" s="75" customFormat="1" ht="12.95" customHeight="1" x14ac:dyDescent="0.2">
      <c r="A476" s="86" t="s">
        <v>2040</v>
      </c>
      <c r="B476" s="87" t="s">
        <v>2033</v>
      </c>
      <c r="C476" s="88">
        <v>46978.5262</v>
      </c>
      <c r="D476" s="88" t="s">
        <v>2006</v>
      </c>
      <c r="E476" s="75">
        <f t="shared" si="232"/>
        <v>11368.483937529149</v>
      </c>
      <c r="F476" s="75">
        <f t="shared" si="233"/>
        <v>11368.5</v>
      </c>
      <c r="G476" s="75">
        <f t="shared" si="224"/>
        <v>-6.7706850022659637E-3</v>
      </c>
      <c r="J476" s="77">
        <f>G476</f>
        <v>-6.7706850022659637E-3</v>
      </c>
      <c r="O476" s="75">
        <f t="shared" ca="1" si="234"/>
        <v>1.636986433398234E-3</v>
      </c>
      <c r="P476" s="75">
        <f t="shared" si="235"/>
        <v>8.4253340690131659E-4</v>
      </c>
      <c r="Q476" s="85">
        <f t="shared" si="248"/>
        <v>31960.0262</v>
      </c>
      <c r="S476" s="84">
        <v>1</v>
      </c>
      <c r="Z476" s="75">
        <f t="shared" si="236"/>
        <v>11368.5</v>
      </c>
      <c r="AA476" s="75">
        <f t="shared" si="237"/>
        <v>2.5079305973816279E-4</v>
      </c>
      <c r="AB476" s="75">
        <f t="shared" si="238"/>
        <v>-6.1789446551028101E-3</v>
      </c>
      <c r="AC476" s="75">
        <f t="shared" si="239"/>
        <v>-7.6132184091672805E-3</v>
      </c>
      <c r="AE476" s="75">
        <f t="shared" si="240"/>
        <v>4.930115417520523E-5</v>
      </c>
      <c r="AF476" s="85">
        <f t="shared" si="249"/>
        <v>31960.0262</v>
      </c>
      <c r="AG476" s="84"/>
      <c r="AH476" s="75">
        <f t="shared" si="241"/>
        <v>-5.917403471631538E-4</v>
      </c>
      <c r="AI476" s="75">
        <f t="shared" si="242"/>
        <v>2.1746595894655441E-2</v>
      </c>
      <c r="AJ476" s="75">
        <f t="shared" si="243"/>
        <v>-6.4522029815215237E-2</v>
      </c>
      <c r="AK476" s="75">
        <f t="shared" si="244"/>
        <v>4.3954738209204099E-2</v>
      </c>
      <c r="AL476" s="75">
        <f t="shared" si="245"/>
        <v>3.0966910011663167</v>
      </c>
      <c r="AM476" s="75">
        <f t="shared" si="246"/>
        <v>44.534306743334511</v>
      </c>
      <c r="AN476" s="75">
        <f t="shared" si="250"/>
        <v>2.7099178368167189</v>
      </c>
      <c r="AO476" s="75">
        <f t="shared" si="250"/>
        <v>2.4565579068464078</v>
      </c>
      <c r="AP476" s="75">
        <f t="shared" si="250"/>
        <v>2.7583079691077095</v>
      </c>
      <c r="AQ476" s="75">
        <f t="shared" si="250"/>
        <v>2.3909403358177386</v>
      </c>
      <c r="AR476" s="75">
        <f t="shared" si="250"/>
        <v>2.8295952838236378</v>
      </c>
      <c r="AS476" s="75">
        <f t="shared" si="250"/>
        <v>2.2860689241939829</v>
      </c>
      <c r="AT476" s="75">
        <f t="shared" si="250"/>
        <v>2.9403719695963688</v>
      </c>
      <c r="AU476" s="75">
        <f t="shared" si="247"/>
        <v>2.0903525206419129</v>
      </c>
    </row>
    <row r="477" spans="1:47" s="75" customFormat="1" ht="12.95" customHeight="1" x14ac:dyDescent="0.2">
      <c r="A477" s="86" t="s">
        <v>2040</v>
      </c>
      <c r="B477" s="87" t="s">
        <v>2033</v>
      </c>
      <c r="C477" s="88">
        <v>46979.371100000004</v>
      </c>
      <c r="D477" s="88" t="s">
        <v>2035</v>
      </c>
      <c r="E477" s="75">
        <f t="shared" si="232"/>
        <v>11370.48834057326</v>
      </c>
      <c r="F477" s="75">
        <f t="shared" si="233"/>
        <v>11370.5</v>
      </c>
      <c r="G477" s="75">
        <f t="shared" si="224"/>
        <v>-4.9147049940074794E-3</v>
      </c>
      <c r="H477" s="77"/>
      <c r="I477" s="77"/>
      <c r="J477" s="77">
        <f>G477</f>
        <v>-4.9147049940074794E-3</v>
      </c>
      <c r="O477" s="75">
        <f t="shared" ca="1" si="234"/>
        <v>1.63837107259804E-3</v>
      </c>
      <c r="P477" s="75">
        <f t="shared" si="235"/>
        <v>8.444505325026848E-4</v>
      </c>
      <c r="Q477" s="85">
        <f t="shared" si="248"/>
        <v>31960.871100000004</v>
      </c>
      <c r="S477" s="84">
        <v>1</v>
      </c>
      <c r="Z477" s="75">
        <f t="shared" si="236"/>
        <v>11370.5</v>
      </c>
      <c r="AA477" s="75">
        <f t="shared" si="237"/>
        <v>2.5129945220834311E-4</v>
      </c>
      <c r="AB477" s="75">
        <f t="shared" si="238"/>
        <v>-4.3215539137131378E-3</v>
      </c>
      <c r="AC477" s="75">
        <f t="shared" si="239"/>
        <v>-5.7591555265101638E-3</v>
      </c>
      <c r="AE477" s="75">
        <f t="shared" si="240"/>
        <v>2.6687601938321643E-5</v>
      </c>
      <c r="AF477" s="85">
        <f t="shared" si="249"/>
        <v>31960.871100000004</v>
      </c>
      <c r="AG477" s="84"/>
      <c r="AH477" s="75">
        <f t="shared" si="241"/>
        <v>-5.9315108029434169E-4</v>
      </c>
      <c r="AI477" s="75">
        <f t="shared" si="242"/>
        <v>2.1745862341252753E-2</v>
      </c>
      <c r="AJ477" s="75">
        <f t="shared" si="243"/>
        <v>-6.4538686961101863E-2</v>
      </c>
      <c r="AK477" s="75">
        <f t="shared" si="244"/>
        <v>4.3938409259722797E-2</v>
      </c>
      <c r="AL477" s="75">
        <f t="shared" si="245"/>
        <v>3.0967076931024655</v>
      </c>
      <c r="AM477" s="75">
        <f t="shared" si="246"/>
        <v>44.550873842841618</v>
      </c>
      <c r="AN477" s="75">
        <f t="shared" si="250"/>
        <v>2.7100734267957094</v>
      </c>
      <c r="AO477" s="75">
        <f t="shared" si="250"/>
        <v>2.456627339195252</v>
      </c>
      <c r="AP477" s="75">
        <f t="shared" si="250"/>
        <v>2.7584608084472872</v>
      </c>
      <c r="AQ477" s="75">
        <f t="shared" si="250"/>
        <v>2.3910177062131042</v>
      </c>
      <c r="AR477" s="75">
        <f t="shared" si="250"/>
        <v>2.8297357076785343</v>
      </c>
      <c r="AS477" s="75">
        <f t="shared" si="250"/>
        <v>2.2861745214978093</v>
      </c>
      <c r="AT477" s="75">
        <f t="shared" si="250"/>
        <v>2.94047894918143</v>
      </c>
      <c r="AU477" s="75">
        <f t="shared" si="247"/>
        <v>2.090560764114318</v>
      </c>
    </row>
    <row r="478" spans="1:47" s="75" customFormat="1" ht="12.95" customHeight="1" x14ac:dyDescent="0.2">
      <c r="A478" s="86" t="s">
        <v>2091</v>
      </c>
      <c r="B478" s="87"/>
      <c r="C478" s="88">
        <v>46991.385499999997</v>
      </c>
      <c r="D478" s="88"/>
      <c r="E478" s="75">
        <f t="shared" si="232"/>
        <v>11398.990766816654</v>
      </c>
      <c r="F478" s="75">
        <f t="shared" si="233"/>
        <v>11399</v>
      </c>
      <c r="G478" s="75">
        <f t="shared" si="224"/>
        <v>-3.8919900034670718E-3</v>
      </c>
      <c r="I478" s="75">
        <f>G478</f>
        <v>-3.8919900034670718E-3</v>
      </c>
      <c r="O478" s="75">
        <f t="shared" ca="1" si="234"/>
        <v>1.6581021811952739E-3</v>
      </c>
      <c r="P478" s="75">
        <f t="shared" si="235"/>
        <v>8.7177688631752837E-4</v>
      </c>
      <c r="Q478" s="85">
        <f t="shared" si="248"/>
        <v>31972.885499999997</v>
      </c>
      <c r="S478" s="84">
        <v>0.1</v>
      </c>
      <c r="Z478" s="75">
        <f t="shared" si="236"/>
        <v>11399</v>
      </c>
      <c r="AA478" s="75">
        <f t="shared" si="237"/>
        <v>2.5853425553246329E-4</v>
      </c>
      <c r="AB478" s="75">
        <f t="shared" si="238"/>
        <v>-3.2787473726820066E-3</v>
      </c>
      <c r="AC478" s="75">
        <f t="shared" si="239"/>
        <v>-4.7637668897846002E-3</v>
      </c>
      <c r="AE478" s="75">
        <f t="shared" si="240"/>
        <v>1.7226851624543644E-6</v>
      </c>
      <c r="AF478" s="85">
        <f t="shared" si="249"/>
        <v>31972.885499999997</v>
      </c>
      <c r="AG478" s="84"/>
      <c r="AH478" s="75">
        <f t="shared" si="241"/>
        <v>-6.1324263078506509E-4</v>
      </c>
      <c r="AI478" s="75">
        <f t="shared" si="242"/>
        <v>2.1735446566009897E-2</v>
      </c>
      <c r="AJ478" s="75">
        <f t="shared" si="243"/>
        <v>-6.4775872496317041E-2</v>
      </c>
      <c r="AK478" s="75">
        <f t="shared" si="244"/>
        <v>4.3705893759653877E-2</v>
      </c>
      <c r="AL478" s="75">
        <f t="shared" si="245"/>
        <v>3.0969453759828109</v>
      </c>
      <c r="AM478" s="75">
        <f t="shared" si="246"/>
        <v>44.788122954880215</v>
      </c>
      <c r="AN478" s="75">
        <f t="shared" si="250"/>
        <v>2.7122895007785002</v>
      </c>
      <c r="AO478" s="75">
        <f t="shared" si="250"/>
        <v>2.4576177499719138</v>
      </c>
      <c r="AP478" s="75">
        <f t="shared" si="250"/>
        <v>2.7606366487770901</v>
      </c>
      <c r="AQ478" s="75">
        <f t="shared" si="250"/>
        <v>2.392122586285923</v>
      </c>
      <c r="AR478" s="75">
        <f t="shared" si="250"/>
        <v>2.8317335367669805</v>
      </c>
      <c r="AS478" s="75">
        <f t="shared" si="250"/>
        <v>2.287682882116739</v>
      </c>
      <c r="AT478" s="75">
        <f t="shared" si="250"/>
        <v>2.9419994056362961</v>
      </c>
      <c r="AU478" s="75">
        <f t="shared" si="247"/>
        <v>2.0935282335960905</v>
      </c>
    </row>
    <row r="479" spans="1:47" s="75" customFormat="1" ht="12.95" customHeight="1" x14ac:dyDescent="0.2">
      <c r="A479" s="86" t="s">
        <v>2040</v>
      </c>
      <c r="B479" s="87" t="s">
        <v>2033</v>
      </c>
      <c r="C479" s="88">
        <v>47011.405599999998</v>
      </c>
      <c r="D479" s="88" t="s">
        <v>2006</v>
      </c>
      <c r="E479" s="75">
        <f t="shared" si="232"/>
        <v>11446.485558369774</v>
      </c>
      <c r="F479" s="75">
        <f t="shared" si="233"/>
        <v>11446.5</v>
      </c>
      <c r="G479" s="75">
        <f t="shared" si="224"/>
        <v>-6.087465000746306E-3</v>
      </c>
      <c r="J479" s="77">
        <f>G479</f>
        <v>-6.087465000746306E-3</v>
      </c>
      <c r="O479" s="75">
        <f t="shared" ca="1" si="234"/>
        <v>1.690987362190666E-3</v>
      </c>
      <c r="P479" s="75">
        <f t="shared" si="235"/>
        <v>9.1735118440489723E-4</v>
      </c>
      <c r="Q479" s="85">
        <f t="shared" si="248"/>
        <v>31992.905599999998</v>
      </c>
      <c r="S479" s="84">
        <v>1</v>
      </c>
      <c r="Z479" s="75">
        <f t="shared" si="236"/>
        <v>11446.5</v>
      </c>
      <c r="AA479" s="75">
        <f t="shared" si="237"/>
        <v>2.7067089842619876E-4</v>
      </c>
      <c r="AB479" s="75">
        <f t="shared" si="238"/>
        <v>-5.4407847147676077E-3</v>
      </c>
      <c r="AC479" s="75">
        <f t="shared" si="239"/>
        <v>-7.004816185151203E-3</v>
      </c>
      <c r="AE479" s="75">
        <f t="shared" si="240"/>
        <v>4.0425892112346154E-5</v>
      </c>
      <c r="AF479" s="85">
        <f t="shared" si="249"/>
        <v>31992.905599999998</v>
      </c>
      <c r="AG479" s="84"/>
      <c r="AH479" s="75">
        <f t="shared" si="241"/>
        <v>-6.4668028597869847E-4</v>
      </c>
      <c r="AI479" s="75">
        <f t="shared" si="242"/>
        <v>2.1718241931541593E-2</v>
      </c>
      <c r="AJ479" s="75">
        <f t="shared" si="243"/>
        <v>-6.5170432319868216E-2</v>
      </c>
      <c r="AK479" s="75">
        <f t="shared" si="244"/>
        <v>4.3319089155017816E-2</v>
      </c>
      <c r="AL479" s="75">
        <f t="shared" si="245"/>
        <v>3.0973407712743231</v>
      </c>
      <c r="AM479" s="75">
        <f t="shared" si="246"/>
        <v>45.188442009705192</v>
      </c>
      <c r="AN479" s="75">
        <f t="shared" si="250"/>
        <v>2.7159783761769245</v>
      </c>
      <c r="AO479" s="75">
        <f t="shared" si="250"/>
        <v>2.4592726883214904</v>
      </c>
      <c r="AP479" s="75">
        <f t="shared" si="250"/>
        <v>2.7642541741308988</v>
      </c>
      <c r="AQ479" s="75">
        <f t="shared" si="250"/>
        <v>2.3939738930754335</v>
      </c>
      <c r="AR479" s="75">
        <f t="shared" si="250"/>
        <v>2.8350498791224203</v>
      </c>
      <c r="AS479" s="75">
        <f t="shared" si="250"/>
        <v>2.2902117586676978</v>
      </c>
      <c r="AT479" s="75">
        <f t="shared" si="250"/>
        <v>2.944516902659517</v>
      </c>
      <c r="AU479" s="75">
        <f t="shared" si="247"/>
        <v>2.0984740160657114</v>
      </c>
    </row>
    <row r="480" spans="1:47" s="75" customFormat="1" ht="12.95" customHeight="1" x14ac:dyDescent="0.2">
      <c r="A480" s="86" t="s">
        <v>2092</v>
      </c>
      <c r="B480" s="87" t="s">
        <v>2033</v>
      </c>
      <c r="C480" s="88">
        <v>47273.599999999999</v>
      </c>
      <c r="D480" s="88"/>
      <c r="E480" s="75">
        <f t="shared" si="232"/>
        <v>12068.503848707685</v>
      </c>
      <c r="F480" s="75">
        <f t="shared" si="233"/>
        <v>12068.5</v>
      </c>
      <c r="G480" s="75">
        <f t="shared" si="224"/>
        <v>1.6223150014411658E-3</v>
      </c>
      <c r="I480" s="75">
        <f>G480</f>
        <v>1.6223150014411658E-3</v>
      </c>
      <c r="O480" s="75">
        <f t="shared" ca="1" si="234"/>
        <v>2.121610153330308E-3</v>
      </c>
      <c r="P480" s="75">
        <f t="shared" si="235"/>
        <v>1.5176385185162234E-3</v>
      </c>
      <c r="Q480" s="85">
        <f t="shared" si="248"/>
        <v>32255.1</v>
      </c>
      <c r="S480" s="84">
        <v>0.1</v>
      </c>
      <c r="Z480" s="75">
        <f t="shared" si="236"/>
        <v>12068.5</v>
      </c>
      <c r="AA480" s="75">
        <f t="shared" si="237"/>
        <v>4.3962900223542861E-4</v>
      </c>
      <c r="AB480" s="75">
        <f t="shared" si="238"/>
        <v>2.7003245177219604E-3</v>
      </c>
      <c r="AC480" s="75">
        <f t="shared" si="239"/>
        <v>1.0467648292494238E-4</v>
      </c>
      <c r="AE480" s="75">
        <f t="shared" si="240"/>
        <v>1.3987461727172731E-7</v>
      </c>
      <c r="AF480" s="85">
        <f t="shared" si="249"/>
        <v>32255.1</v>
      </c>
      <c r="AG480" s="84"/>
      <c r="AH480" s="75">
        <f t="shared" si="241"/>
        <v>-1.0780095162807948E-3</v>
      </c>
      <c r="AI480" s="75">
        <f t="shared" si="242"/>
        <v>2.1510623949832053E-2</v>
      </c>
      <c r="AJ480" s="75">
        <f t="shared" si="243"/>
        <v>-7.02434759578906E-2</v>
      </c>
      <c r="AK480" s="75">
        <f t="shared" si="244"/>
        <v>3.8344264391001415E-2</v>
      </c>
      <c r="AL480" s="75">
        <f t="shared" si="245"/>
        <v>3.1024254886016229</v>
      </c>
      <c r="AM480" s="75">
        <f t="shared" si="246"/>
        <v>51.056652077433718</v>
      </c>
      <c r="AN480" s="75">
        <f t="shared" si="250"/>
        <v>2.7636683991741329</v>
      </c>
      <c r="AO480" s="75">
        <f t="shared" si="250"/>
        <v>2.4815385181612339</v>
      </c>
      <c r="AP480" s="75">
        <f t="shared" si="250"/>
        <v>2.8105294658665478</v>
      </c>
      <c r="AQ480" s="75">
        <f t="shared" si="250"/>
        <v>2.4194232018393231</v>
      </c>
      <c r="AR480" s="75">
        <f t="shared" si="250"/>
        <v>2.876895975084695</v>
      </c>
      <c r="AS480" s="75">
        <f t="shared" si="250"/>
        <v>2.3250429967218569</v>
      </c>
      <c r="AT480" s="75">
        <f t="shared" si="250"/>
        <v>2.9755958800535591</v>
      </c>
      <c r="AU480" s="75">
        <f t="shared" si="247"/>
        <v>2.163237735983691</v>
      </c>
    </row>
    <row r="481" spans="1:47" s="75" customFormat="1" ht="12.95" customHeight="1" x14ac:dyDescent="0.2">
      <c r="A481" s="86" t="s">
        <v>2093</v>
      </c>
      <c r="B481" s="87"/>
      <c r="C481" s="88">
        <v>47294.462399999997</v>
      </c>
      <c r="D481" s="88"/>
      <c r="E481" s="75">
        <f t="shared" si="232"/>
        <v>12117.996875180961</v>
      </c>
      <c r="F481" s="75">
        <f t="shared" si="233"/>
        <v>12118</v>
      </c>
      <c r="G481" s="75">
        <f t="shared" si="224"/>
        <v>-1.3171800019335933E-3</v>
      </c>
      <c r="J481" s="75">
        <f>G481</f>
        <v>-1.3171800019335933E-3</v>
      </c>
      <c r="O481" s="75">
        <f t="shared" ca="1" si="234"/>
        <v>2.1558799735255044E-3</v>
      </c>
      <c r="P481" s="75">
        <f t="shared" si="235"/>
        <v>1.5656902611407401E-3</v>
      </c>
      <c r="Q481" s="85">
        <f t="shared" si="248"/>
        <v>32275.962399999997</v>
      </c>
      <c r="S481" s="84">
        <v>1</v>
      </c>
      <c r="Z481" s="75">
        <f t="shared" si="236"/>
        <v>12118</v>
      </c>
      <c r="AA481" s="75">
        <f t="shared" si="237"/>
        <v>4.5395443405496418E-4</v>
      </c>
      <c r="AB481" s="75">
        <f t="shared" si="238"/>
        <v>-2.0544417484781737E-4</v>
      </c>
      <c r="AC481" s="75">
        <f t="shared" si="239"/>
        <v>-2.8828702630743332E-3</v>
      </c>
      <c r="AE481" s="75">
        <f t="shared" si="240"/>
        <v>3.1369171903445055E-6</v>
      </c>
      <c r="AF481" s="85">
        <f t="shared" si="249"/>
        <v>32275.962399999997</v>
      </c>
      <c r="AG481" s="84"/>
      <c r="AH481" s="75">
        <f t="shared" si="241"/>
        <v>-1.1117358270857759E-3</v>
      </c>
      <c r="AI481" s="75">
        <f t="shared" si="242"/>
        <v>2.1495492006351702E-2</v>
      </c>
      <c r="AJ481" s="75">
        <f t="shared" si="243"/>
        <v>-7.0639131839915423E-2</v>
      </c>
      <c r="AK481" s="75">
        <f t="shared" si="244"/>
        <v>3.7956152213341941E-2</v>
      </c>
      <c r="AL481" s="75">
        <f t="shared" si="245"/>
        <v>3.1028221297722833</v>
      </c>
      <c r="AM481" s="75">
        <f t="shared" si="246"/>
        <v>51.579119166663226</v>
      </c>
      <c r="AN481" s="75">
        <f t="shared" ref="AN481:AT490" si="251">$AU481+$AB$7*SIN(AO481)</f>
        <v>2.7674074098802643</v>
      </c>
      <c r="AO481" s="75">
        <f t="shared" si="251"/>
        <v>2.4833664478320578</v>
      </c>
      <c r="AP481" s="75">
        <f t="shared" si="251"/>
        <v>2.8141189039365706</v>
      </c>
      <c r="AQ481" s="75">
        <f t="shared" si="251"/>
        <v>2.4215504921909328</v>
      </c>
      <c r="AR481" s="75">
        <f t="shared" si="251"/>
        <v>2.8800970281007023</v>
      </c>
      <c r="AS481" s="75">
        <f t="shared" si="251"/>
        <v>2.3279511033468845</v>
      </c>
      <c r="AT481" s="75">
        <f t="shared" si="251"/>
        <v>2.9779209274193899</v>
      </c>
      <c r="AU481" s="75">
        <f t="shared" si="247"/>
        <v>2.1683917619257169</v>
      </c>
    </row>
    <row r="482" spans="1:47" s="75" customFormat="1" ht="12.95" customHeight="1" x14ac:dyDescent="0.2">
      <c r="A482" s="86" t="s">
        <v>2094</v>
      </c>
      <c r="B482" s="87"/>
      <c r="C482" s="88">
        <v>47326.512999999999</v>
      </c>
      <c r="D482" s="88"/>
      <c r="E482" s="75">
        <f t="shared" si="232"/>
        <v>12194.032287898797</v>
      </c>
      <c r="F482" s="75">
        <f t="shared" si="233"/>
        <v>12194</v>
      </c>
      <c r="G482" s="75">
        <f t="shared" si="224"/>
        <v>1.3610059999336954E-2</v>
      </c>
      <c r="I482" s="75">
        <f t="shared" ref="I482:I512" si="252">G482</f>
        <v>1.3610059999336954E-2</v>
      </c>
      <c r="O482" s="75">
        <f t="shared" ca="1" si="234"/>
        <v>2.2084962631181305E-3</v>
      </c>
      <c r="P482" s="75">
        <f t="shared" si="235"/>
        <v>1.6395469281720325E-3</v>
      </c>
      <c r="Q482" s="85">
        <f t="shared" si="248"/>
        <v>32308.012999999999</v>
      </c>
      <c r="S482" s="84">
        <v>0.1</v>
      </c>
      <c r="Z482" s="75">
        <f t="shared" si="236"/>
        <v>12194</v>
      </c>
      <c r="AA482" s="75">
        <f t="shared" si="237"/>
        <v>4.7622466544588972E-4</v>
      </c>
      <c r="AB482" s="75">
        <f t="shared" si="238"/>
        <v>1.4773382262063097E-2</v>
      </c>
      <c r="AC482" s="75">
        <f t="shared" si="239"/>
        <v>1.1970513071164922E-2</v>
      </c>
      <c r="AE482" s="75">
        <f t="shared" si="240"/>
        <v>1.7249763057776542E-5</v>
      </c>
      <c r="AF482" s="85">
        <f t="shared" si="249"/>
        <v>32308.012999999999</v>
      </c>
      <c r="AG482" s="84"/>
      <c r="AH482" s="75">
        <f t="shared" si="241"/>
        <v>-1.1633222627261428E-3</v>
      </c>
      <c r="AI482" s="75">
        <f t="shared" si="242"/>
        <v>2.1472651343737215E-2</v>
      </c>
      <c r="AJ482" s="75">
        <f t="shared" si="243"/>
        <v>-7.1244109751370854E-2</v>
      </c>
      <c r="AK482" s="75">
        <f t="shared" si="244"/>
        <v>3.7362676382707051E-2</v>
      </c>
      <c r="AL482" s="75">
        <f t="shared" si="245"/>
        <v>3.1034286358037777</v>
      </c>
      <c r="AM482" s="75">
        <f t="shared" si="246"/>
        <v>52.399022990994929</v>
      </c>
      <c r="AN482" s="75">
        <f t="shared" si="251"/>
        <v>2.7731298076813706</v>
      </c>
      <c r="AO482" s="75">
        <f t="shared" si="251"/>
        <v>2.4861915295778729</v>
      </c>
      <c r="AP482" s="75">
        <f t="shared" si="251"/>
        <v>2.8196014895596861</v>
      </c>
      <c r="AQ482" s="75">
        <f t="shared" si="251"/>
        <v>2.4248474980430061</v>
      </c>
      <c r="AR482" s="75">
        <f t="shared" si="251"/>
        <v>2.8849738728688692</v>
      </c>
      <c r="AS482" s="75">
        <f t="shared" si="251"/>
        <v>2.3324548364078805</v>
      </c>
      <c r="AT482" s="75">
        <f t="shared" si="251"/>
        <v>2.9814488689365297</v>
      </c>
      <c r="AU482" s="75">
        <f t="shared" si="247"/>
        <v>2.1763050138771098</v>
      </c>
    </row>
    <row r="483" spans="1:47" s="75" customFormat="1" ht="12.95" customHeight="1" x14ac:dyDescent="0.2">
      <c r="A483" s="86" t="s">
        <v>2094</v>
      </c>
      <c r="B483" s="87"/>
      <c r="C483" s="88">
        <v>47353.466</v>
      </c>
      <c r="D483" s="88"/>
      <c r="E483" s="75">
        <f t="shared" si="232"/>
        <v>12257.974381930853</v>
      </c>
      <c r="F483" s="75">
        <f t="shared" si="233"/>
        <v>12258</v>
      </c>
      <c r="G483" s="75">
        <f t="shared" si="224"/>
        <v>-1.0798579998663627E-2</v>
      </c>
      <c r="I483" s="75">
        <f t="shared" si="252"/>
        <v>-1.0798579998663627E-2</v>
      </c>
      <c r="O483" s="75">
        <f t="shared" ca="1" si="234"/>
        <v>2.2528047175119203E-3</v>
      </c>
      <c r="P483" s="75">
        <f t="shared" si="235"/>
        <v>1.7018174069355467E-3</v>
      </c>
      <c r="Q483" s="85">
        <f t="shared" si="248"/>
        <v>32334.966</v>
      </c>
      <c r="S483" s="84">
        <v>0.1</v>
      </c>
      <c r="Z483" s="75">
        <f t="shared" si="236"/>
        <v>12258</v>
      </c>
      <c r="AA483" s="75">
        <f t="shared" si="237"/>
        <v>4.9524295137341116E-4</v>
      </c>
      <c r="AB483" s="75">
        <f t="shared" si="238"/>
        <v>-9.5920055431014915E-3</v>
      </c>
      <c r="AC483" s="75">
        <f t="shared" si="239"/>
        <v>-1.2500397405599174E-2</v>
      </c>
      <c r="AE483" s="75">
        <f t="shared" si="240"/>
        <v>1.2755043682678328E-5</v>
      </c>
      <c r="AF483" s="85">
        <f t="shared" si="249"/>
        <v>32334.966</v>
      </c>
      <c r="AG483" s="84"/>
      <c r="AH483" s="75">
        <f t="shared" si="241"/>
        <v>-1.2065744555621355E-3</v>
      </c>
      <c r="AI483" s="75">
        <f t="shared" si="242"/>
        <v>2.145378370307427E-2</v>
      </c>
      <c r="AJ483" s="75">
        <f t="shared" si="243"/>
        <v>-7.1751179332120732E-2</v>
      </c>
      <c r="AK483" s="75">
        <f t="shared" si="244"/>
        <v>3.686521701691739E-2</v>
      </c>
      <c r="AL483" s="75">
        <f t="shared" si="245"/>
        <v>3.1039370064281471</v>
      </c>
      <c r="AM483" s="75">
        <f t="shared" si="246"/>
        <v>53.106607388878331</v>
      </c>
      <c r="AN483" s="75">
        <f t="shared" si="251"/>
        <v>2.7779309539941446</v>
      </c>
      <c r="AO483" s="75">
        <f t="shared" si="251"/>
        <v>2.4885885713941835</v>
      </c>
      <c r="AP483" s="75">
        <f t="shared" si="251"/>
        <v>2.8241912557807636</v>
      </c>
      <c r="AQ483" s="75">
        <f t="shared" si="251"/>
        <v>2.4276532760917959</v>
      </c>
      <c r="AR483" s="75">
        <f t="shared" si="251"/>
        <v>2.8890448931909773</v>
      </c>
      <c r="AS483" s="75">
        <f t="shared" si="251"/>
        <v>2.3362837765429783</v>
      </c>
      <c r="AT483" s="75">
        <f t="shared" si="251"/>
        <v>2.9843806507777151</v>
      </c>
      <c r="AU483" s="75">
        <f t="shared" si="247"/>
        <v>2.1829688049940725</v>
      </c>
    </row>
    <row r="484" spans="1:47" s="75" customFormat="1" ht="12.95" customHeight="1" x14ac:dyDescent="0.2">
      <c r="A484" s="81" t="s">
        <v>1172</v>
      </c>
      <c r="B484" s="82" t="s">
        <v>2031</v>
      </c>
      <c r="C484" s="83">
        <v>47386.343999999997</v>
      </c>
      <c r="D484" s="83" t="s">
        <v>2110</v>
      </c>
      <c r="E484" s="75">
        <f t="shared" si="232"/>
        <v>12335.972681473972</v>
      </c>
      <c r="F484" s="75">
        <f t="shared" si="233"/>
        <v>12336</v>
      </c>
      <c r="G484" s="75">
        <f t="shared" si="224"/>
        <v>-1.151536000543274E-2</v>
      </c>
      <c r="I484" s="75">
        <f t="shared" si="252"/>
        <v>-1.151536000543274E-2</v>
      </c>
      <c r="O484" s="75">
        <f t="shared" ca="1" si="234"/>
        <v>2.3068056463043506E-3</v>
      </c>
      <c r="P484" s="75">
        <f t="shared" si="235"/>
        <v>1.7778027479960839E-3</v>
      </c>
      <c r="Q484" s="85">
        <f t="shared" si="248"/>
        <v>32367.843999999997</v>
      </c>
      <c r="S484" s="84">
        <v>0.1</v>
      </c>
      <c r="Z484" s="75">
        <f t="shared" si="236"/>
        <v>12336</v>
      </c>
      <c r="AA484" s="75">
        <f t="shared" si="237"/>
        <v>5.1875609190326125E-4</v>
      </c>
      <c r="AB484" s="75">
        <f t="shared" si="238"/>
        <v>-1.0256313349339918E-2</v>
      </c>
      <c r="AC484" s="75">
        <f t="shared" si="239"/>
        <v>-1.3293162753428824E-2</v>
      </c>
      <c r="AE484" s="75">
        <f t="shared" si="240"/>
        <v>1.4481995024416149E-5</v>
      </c>
      <c r="AF484" s="85">
        <f t="shared" si="249"/>
        <v>32367.843999999997</v>
      </c>
      <c r="AG484" s="84"/>
      <c r="AH484" s="75">
        <f t="shared" si="241"/>
        <v>-1.2590466560928226E-3</v>
      </c>
      <c r="AI484" s="75">
        <f t="shared" si="242"/>
        <v>2.1431239210937925E-2</v>
      </c>
      <c r="AJ484" s="75">
        <f t="shared" si="243"/>
        <v>-7.2366160458730955E-2</v>
      </c>
      <c r="AK484" s="75">
        <f t="shared" si="244"/>
        <v>3.6261854096191468E-2</v>
      </c>
      <c r="AL484" s="75">
        <f t="shared" si="245"/>
        <v>3.104553590439485</v>
      </c>
      <c r="AM484" s="75">
        <f t="shared" si="246"/>
        <v>53.990872770099394</v>
      </c>
      <c r="AN484" s="75">
        <f t="shared" si="251"/>
        <v>2.7837597135748338</v>
      </c>
      <c r="AO484" s="75">
        <f t="shared" si="251"/>
        <v>2.4915330785591534</v>
      </c>
      <c r="AP484" s="75">
        <f t="shared" si="251"/>
        <v>2.8297509049036651</v>
      </c>
      <c r="AQ484" s="75">
        <f t="shared" si="251"/>
        <v>2.4311096024686925</v>
      </c>
      <c r="AR484" s="75">
        <f t="shared" si="251"/>
        <v>2.8939619347494974</v>
      </c>
      <c r="AS484" s="75">
        <f t="shared" si="251"/>
        <v>2.3409950640733275</v>
      </c>
      <c r="AT484" s="75">
        <f t="shared" si="251"/>
        <v>2.9879056603173026</v>
      </c>
      <c r="AU484" s="75">
        <f t="shared" si="247"/>
        <v>2.1910903004178706</v>
      </c>
    </row>
    <row r="485" spans="1:47" s="75" customFormat="1" ht="12.95" customHeight="1" x14ac:dyDescent="0.2">
      <c r="A485" s="81" t="s">
        <v>1172</v>
      </c>
      <c r="B485" s="82" t="s">
        <v>2031</v>
      </c>
      <c r="C485" s="83">
        <v>47386.353000000003</v>
      </c>
      <c r="D485" s="83" t="s">
        <v>2110</v>
      </c>
      <c r="E485" s="75">
        <f t="shared" si="232"/>
        <v>12335.99403267223</v>
      </c>
      <c r="F485" s="75">
        <f t="shared" si="233"/>
        <v>12336</v>
      </c>
      <c r="G485" s="75">
        <f t="shared" ref="G485:G548" si="253">+C485-(C$7+F485*C$8)</f>
        <v>-2.5153599999612197E-3</v>
      </c>
      <c r="I485" s="75">
        <f t="shared" si="252"/>
        <v>-2.5153599999612197E-3</v>
      </c>
      <c r="O485" s="75">
        <f t="shared" ca="1" si="234"/>
        <v>2.3068056463043506E-3</v>
      </c>
      <c r="P485" s="75">
        <f t="shared" si="235"/>
        <v>1.7778027479960839E-3</v>
      </c>
      <c r="Q485" s="85">
        <f t="shared" si="248"/>
        <v>32367.853000000003</v>
      </c>
      <c r="S485" s="84">
        <v>0.1</v>
      </c>
      <c r="Z485" s="75">
        <f t="shared" si="236"/>
        <v>12336</v>
      </c>
      <c r="AA485" s="75">
        <f t="shared" si="237"/>
        <v>5.1875609190326125E-4</v>
      </c>
      <c r="AB485" s="75">
        <f t="shared" si="238"/>
        <v>-1.2563133438683971E-3</v>
      </c>
      <c r="AC485" s="75">
        <f t="shared" si="239"/>
        <v>-4.2931627479573034E-3</v>
      </c>
      <c r="AE485" s="75">
        <f t="shared" si="240"/>
        <v>9.2058604589109921E-7</v>
      </c>
      <c r="AF485" s="85">
        <f t="shared" si="249"/>
        <v>32367.853000000003</v>
      </c>
      <c r="AG485" s="84"/>
      <c r="AH485" s="75">
        <f t="shared" si="241"/>
        <v>-1.2590466560928226E-3</v>
      </c>
      <c r="AI485" s="75">
        <f t="shared" si="242"/>
        <v>2.1431239210937925E-2</v>
      </c>
      <c r="AJ485" s="75">
        <f t="shared" si="243"/>
        <v>-7.2366160458730955E-2</v>
      </c>
      <c r="AK485" s="75">
        <f t="shared" si="244"/>
        <v>3.6261854096191468E-2</v>
      </c>
      <c r="AL485" s="75">
        <f t="shared" si="245"/>
        <v>3.104553590439485</v>
      </c>
      <c r="AM485" s="75">
        <f t="shared" si="246"/>
        <v>53.990872770099394</v>
      </c>
      <c r="AN485" s="75">
        <f t="shared" si="251"/>
        <v>2.7837597135748338</v>
      </c>
      <c r="AO485" s="75">
        <f t="shared" si="251"/>
        <v>2.4915330785591534</v>
      </c>
      <c r="AP485" s="75">
        <f t="shared" si="251"/>
        <v>2.8297509049036651</v>
      </c>
      <c r="AQ485" s="75">
        <f t="shared" si="251"/>
        <v>2.4311096024686925</v>
      </c>
      <c r="AR485" s="75">
        <f t="shared" si="251"/>
        <v>2.8939619347494974</v>
      </c>
      <c r="AS485" s="75">
        <f t="shared" si="251"/>
        <v>2.3409950640733275</v>
      </c>
      <c r="AT485" s="75">
        <f t="shared" si="251"/>
        <v>2.9879056603173026</v>
      </c>
      <c r="AU485" s="75">
        <f t="shared" si="247"/>
        <v>2.1910903004178706</v>
      </c>
    </row>
    <row r="486" spans="1:47" s="75" customFormat="1" ht="12.95" customHeight="1" x14ac:dyDescent="0.2">
      <c r="A486" s="81" t="s">
        <v>1172</v>
      </c>
      <c r="B486" s="82" t="s">
        <v>2031</v>
      </c>
      <c r="C486" s="83">
        <v>47386.357000000004</v>
      </c>
      <c r="D486" s="83" t="s">
        <v>2110</v>
      </c>
      <c r="E486" s="75">
        <f t="shared" si="232"/>
        <v>12336.003522093673</v>
      </c>
      <c r="F486" s="75">
        <f t="shared" si="233"/>
        <v>12336</v>
      </c>
      <c r="G486" s="75">
        <f t="shared" si="253"/>
        <v>1.4846400008536875E-3</v>
      </c>
      <c r="I486" s="75">
        <f t="shared" si="252"/>
        <v>1.4846400008536875E-3</v>
      </c>
      <c r="O486" s="75">
        <f t="shared" ca="1" si="234"/>
        <v>2.3068056463043506E-3</v>
      </c>
      <c r="P486" s="75">
        <f t="shared" si="235"/>
        <v>1.7778027479960839E-3</v>
      </c>
      <c r="Q486" s="85">
        <f t="shared" si="248"/>
        <v>32367.857000000004</v>
      </c>
      <c r="S486" s="84">
        <v>0.1</v>
      </c>
      <c r="Z486" s="75">
        <f t="shared" si="236"/>
        <v>12336</v>
      </c>
      <c r="AA486" s="75">
        <f t="shared" si="237"/>
        <v>5.1875609190326125E-4</v>
      </c>
      <c r="AB486" s="75">
        <f t="shared" si="238"/>
        <v>2.7436866569465102E-3</v>
      </c>
      <c r="AC486" s="75">
        <f t="shared" si="239"/>
        <v>-2.9316274714239637E-4</v>
      </c>
      <c r="AE486" s="75">
        <f t="shared" si="240"/>
        <v>9.3293172556935534E-8</v>
      </c>
      <c r="AF486" s="85">
        <f t="shared" si="249"/>
        <v>32367.857000000004</v>
      </c>
      <c r="AG486" s="84"/>
      <c r="AH486" s="75">
        <f t="shared" si="241"/>
        <v>-1.2590466560928226E-3</v>
      </c>
      <c r="AI486" s="75">
        <f t="shared" si="242"/>
        <v>2.1431239210937925E-2</v>
      </c>
      <c r="AJ486" s="75">
        <f t="shared" si="243"/>
        <v>-7.2366160458730955E-2</v>
      </c>
      <c r="AK486" s="75">
        <f t="shared" si="244"/>
        <v>3.6261854096191468E-2</v>
      </c>
      <c r="AL486" s="75">
        <f t="shared" si="245"/>
        <v>3.104553590439485</v>
      </c>
      <c r="AM486" s="75">
        <f t="shared" si="246"/>
        <v>53.990872770099394</v>
      </c>
      <c r="AN486" s="75">
        <f t="shared" si="251"/>
        <v>2.7837597135748338</v>
      </c>
      <c r="AO486" s="75">
        <f t="shared" si="251"/>
        <v>2.4915330785591534</v>
      </c>
      <c r="AP486" s="75">
        <f t="shared" si="251"/>
        <v>2.8297509049036651</v>
      </c>
      <c r="AQ486" s="75">
        <f t="shared" si="251"/>
        <v>2.4311096024686925</v>
      </c>
      <c r="AR486" s="75">
        <f t="shared" si="251"/>
        <v>2.8939619347494974</v>
      </c>
      <c r="AS486" s="75">
        <f t="shared" si="251"/>
        <v>2.3409950640733275</v>
      </c>
      <c r="AT486" s="75">
        <f t="shared" si="251"/>
        <v>2.9879056603173026</v>
      </c>
      <c r="AU486" s="75">
        <f t="shared" si="247"/>
        <v>2.1910903004178706</v>
      </c>
    </row>
    <row r="487" spans="1:47" s="75" customFormat="1" ht="12.95" customHeight="1" x14ac:dyDescent="0.2">
      <c r="A487" s="81" t="s">
        <v>1172</v>
      </c>
      <c r="B487" s="82" t="s">
        <v>2031</v>
      </c>
      <c r="C487" s="83">
        <v>47386.358</v>
      </c>
      <c r="D487" s="83" t="s">
        <v>2110</v>
      </c>
      <c r="E487" s="75">
        <f t="shared" si="232"/>
        <v>12336.005894449025</v>
      </c>
      <c r="F487" s="75">
        <f t="shared" si="233"/>
        <v>12336</v>
      </c>
      <c r="G487" s="75">
        <f t="shared" si="253"/>
        <v>2.4846399974194355E-3</v>
      </c>
      <c r="I487" s="75">
        <f t="shared" si="252"/>
        <v>2.4846399974194355E-3</v>
      </c>
      <c r="O487" s="75">
        <f t="shared" ca="1" si="234"/>
        <v>2.3068056463043506E-3</v>
      </c>
      <c r="P487" s="75">
        <f t="shared" si="235"/>
        <v>1.7778027479960839E-3</v>
      </c>
      <c r="Q487" s="85">
        <f t="shared" si="248"/>
        <v>32367.858</v>
      </c>
      <c r="S487" s="84">
        <v>0.1</v>
      </c>
      <c r="Z487" s="75">
        <f t="shared" si="236"/>
        <v>12336</v>
      </c>
      <c r="AA487" s="75">
        <f t="shared" si="237"/>
        <v>5.1875609190326125E-4</v>
      </c>
      <c r="AB487" s="75">
        <f t="shared" si="238"/>
        <v>3.7436866535122582E-3</v>
      </c>
      <c r="AC487" s="75">
        <f t="shared" si="239"/>
        <v>7.0683724942335164E-4</v>
      </c>
      <c r="AE487" s="75">
        <f t="shared" si="240"/>
        <v>3.8646995299675262E-7</v>
      </c>
      <c r="AF487" s="85">
        <f t="shared" si="249"/>
        <v>32367.858</v>
      </c>
      <c r="AG487" s="84"/>
      <c r="AH487" s="75">
        <f t="shared" si="241"/>
        <v>-1.2590466560928226E-3</v>
      </c>
      <c r="AI487" s="75">
        <f t="shared" si="242"/>
        <v>2.1431239210937925E-2</v>
      </c>
      <c r="AJ487" s="75">
        <f t="shared" si="243"/>
        <v>-7.2366160458730955E-2</v>
      </c>
      <c r="AK487" s="75">
        <f t="shared" si="244"/>
        <v>3.6261854096191468E-2</v>
      </c>
      <c r="AL487" s="75">
        <f t="shared" si="245"/>
        <v>3.104553590439485</v>
      </c>
      <c r="AM487" s="75">
        <f t="shared" si="246"/>
        <v>53.990872770099394</v>
      </c>
      <c r="AN487" s="75">
        <f t="shared" si="251"/>
        <v>2.7837597135748338</v>
      </c>
      <c r="AO487" s="75">
        <f t="shared" si="251"/>
        <v>2.4915330785591534</v>
      </c>
      <c r="AP487" s="75">
        <f t="shared" si="251"/>
        <v>2.8297509049036651</v>
      </c>
      <c r="AQ487" s="75">
        <f t="shared" si="251"/>
        <v>2.4311096024686925</v>
      </c>
      <c r="AR487" s="75">
        <f t="shared" si="251"/>
        <v>2.8939619347494974</v>
      </c>
      <c r="AS487" s="75">
        <f t="shared" si="251"/>
        <v>2.3409950640733275</v>
      </c>
      <c r="AT487" s="75">
        <f t="shared" si="251"/>
        <v>2.9879056603173026</v>
      </c>
      <c r="AU487" s="75">
        <f t="shared" si="247"/>
        <v>2.1910903004178706</v>
      </c>
    </row>
    <row r="488" spans="1:47" s="75" customFormat="1" ht="12.95" customHeight="1" x14ac:dyDescent="0.2">
      <c r="A488" s="81" t="s">
        <v>1172</v>
      </c>
      <c r="B488" s="82" t="s">
        <v>2031</v>
      </c>
      <c r="C488" s="83">
        <v>47388.455000000002</v>
      </c>
      <c r="D488" s="83" t="s">
        <v>2110</v>
      </c>
      <c r="E488" s="75">
        <f t="shared" si="232"/>
        <v>12340.980723640036</v>
      </c>
      <c r="F488" s="75">
        <f t="shared" si="233"/>
        <v>12341</v>
      </c>
      <c r="G488" s="75">
        <f t="shared" si="253"/>
        <v>-8.1254100005025975E-3</v>
      </c>
      <c r="I488" s="75">
        <f t="shared" si="252"/>
        <v>-8.1254100005025975E-3</v>
      </c>
      <c r="O488" s="75">
        <f t="shared" ca="1" si="234"/>
        <v>2.3102672443038666E-3</v>
      </c>
      <c r="P488" s="75">
        <f t="shared" si="235"/>
        <v>1.7826770950623517E-3</v>
      </c>
      <c r="Q488" s="85">
        <f t="shared" si="248"/>
        <v>32369.955000000002</v>
      </c>
      <c r="S488" s="84">
        <v>0.1</v>
      </c>
      <c r="Z488" s="75">
        <f t="shared" si="236"/>
        <v>12341</v>
      </c>
      <c r="AA488" s="75">
        <f t="shared" si="237"/>
        <v>5.2027607665583713E-4</v>
      </c>
      <c r="AB488" s="75">
        <f t="shared" si="238"/>
        <v>-6.8630089820960827E-3</v>
      </c>
      <c r="AC488" s="75">
        <f t="shared" si="239"/>
        <v>-9.9080870955649495E-3</v>
      </c>
      <c r="AE488" s="75">
        <f t="shared" si="240"/>
        <v>7.4747887744771219E-6</v>
      </c>
      <c r="AF488" s="85">
        <f t="shared" si="249"/>
        <v>32369.955000000002</v>
      </c>
      <c r="AG488" s="84"/>
      <c r="AH488" s="75">
        <f t="shared" si="241"/>
        <v>-1.2624010184065146E-3</v>
      </c>
      <c r="AI488" s="75">
        <f t="shared" si="242"/>
        <v>2.1429810857431342E-2</v>
      </c>
      <c r="AJ488" s="75">
        <f t="shared" si="243"/>
        <v>-7.2405468004492976E-2</v>
      </c>
      <c r="AK488" s="75">
        <f t="shared" si="244"/>
        <v>3.6223287760933927E-2</v>
      </c>
      <c r="AL488" s="75">
        <f t="shared" si="245"/>
        <v>3.1045930013717071</v>
      </c>
      <c r="AM488" s="75">
        <f t="shared" si="246"/>
        <v>54.048395391108876</v>
      </c>
      <c r="AN488" s="75">
        <f t="shared" si="251"/>
        <v>2.7841324851301672</v>
      </c>
      <c r="AO488" s="75">
        <f t="shared" si="251"/>
        <v>2.4917227158628323</v>
      </c>
      <c r="AP488" s="75">
        <f t="shared" si="251"/>
        <v>2.8301059996189375</v>
      </c>
      <c r="AQ488" s="75">
        <f t="shared" si="251"/>
        <v>2.4313325525280076</v>
      </c>
      <c r="AR488" s="75">
        <f t="shared" si="251"/>
        <v>2.8942754552759737</v>
      </c>
      <c r="AS488" s="75">
        <f t="shared" si="251"/>
        <v>2.341298743493625</v>
      </c>
      <c r="AT488" s="75">
        <f t="shared" si="251"/>
        <v>2.9881298267346237</v>
      </c>
      <c r="AU488" s="75">
        <f t="shared" si="247"/>
        <v>2.1916109090988831</v>
      </c>
    </row>
    <row r="489" spans="1:47" s="75" customFormat="1" ht="12.95" customHeight="1" x14ac:dyDescent="0.2">
      <c r="A489" s="81" t="s">
        <v>1172</v>
      </c>
      <c r="B489" s="82" t="s">
        <v>2031</v>
      </c>
      <c r="C489" s="83">
        <v>47388.457000000002</v>
      </c>
      <c r="D489" s="83" t="s">
        <v>2110</v>
      </c>
      <c r="E489" s="75">
        <f t="shared" si="232"/>
        <v>12340.985468350758</v>
      </c>
      <c r="F489" s="75">
        <f t="shared" si="233"/>
        <v>12341</v>
      </c>
      <c r="G489" s="75">
        <f t="shared" si="253"/>
        <v>-6.1254100000951439E-3</v>
      </c>
      <c r="I489" s="75">
        <f t="shared" si="252"/>
        <v>-6.1254100000951439E-3</v>
      </c>
      <c r="O489" s="75">
        <f t="shared" ca="1" si="234"/>
        <v>2.3102672443038666E-3</v>
      </c>
      <c r="P489" s="75">
        <f t="shared" si="235"/>
        <v>1.7826770950623517E-3</v>
      </c>
      <c r="Q489" s="85">
        <f t="shared" si="248"/>
        <v>32369.957000000002</v>
      </c>
      <c r="S489" s="84">
        <v>0.1</v>
      </c>
      <c r="Z489" s="75">
        <f t="shared" si="236"/>
        <v>12341</v>
      </c>
      <c r="AA489" s="75">
        <f t="shared" si="237"/>
        <v>5.2027607665583713E-4</v>
      </c>
      <c r="AB489" s="75">
        <f t="shared" si="238"/>
        <v>-4.8630089816886291E-3</v>
      </c>
      <c r="AC489" s="75">
        <f t="shared" si="239"/>
        <v>-7.9080870951574959E-3</v>
      </c>
      <c r="AE489" s="75">
        <f t="shared" si="240"/>
        <v>4.4165143430721842E-6</v>
      </c>
      <c r="AF489" s="85">
        <f t="shared" si="249"/>
        <v>32369.957000000002</v>
      </c>
      <c r="AG489" s="84"/>
      <c r="AH489" s="75">
        <f t="shared" si="241"/>
        <v>-1.2624010184065146E-3</v>
      </c>
      <c r="AI489" s="75">
        <f t="shared" si="242"/>
        <v>2.1429810857431342E-2</v>
      </c>
      <c r="AJ489" s="75">
        <f t="shared" si="243"/>
        <v>-7.2405468004492976E-2</v>
      </c>
      <c r="AK489" s="75">
        <f t="shared" si="244"/>
        <v>3.6223287760933927E-2</v>
      </c>
      <c r="AL489" s="75">
        <f t="shared" si="245"/>
        <v>3.1045930013717071</v>
      </c>
      <c r="AM489" s="75">
        <f t="shared" si="246"/>
        <v>54.048395391108876</v>
      </c>
      <c r="AN489" s="75">
        <f t="shared" si="251"/>
        <v>2.7841324851301672</v>
      </c>
      <c r="AO489" s="75">
        <f t="shared" si="251"/>
        <v>2.4917227158628323</v>
      </c>
      <c r="AP489" s="75">
        <f t="shared" si="251"/>
        <v>2.8301059996189375</v>
      </c>
      <c r="AQ489" s="75">
        <f t="shared" si="251"/>
        <v>2.4313325525280076</v>
      </c>
      <c r="AR489" s="75">
        <f t="shared" si="251"/>
        <v>2.8942754552759737</v>
      </c>
      <c r="AS489" s="75">
        <f t="shared" si="251"/>
        <v>2.341298743493625</v>
      </c>
      <c r="AT489" s="75">
        <f t="shared" si="251"/>
        <v>2.9881298267346237</v>
      </c>
      <c r="AU489" s="75">
        <f t="shared" si="247"/>
        <v>2.1916109090988831</v>
      </c>
    </row>
    <row r="490" spans="1:47" s="75" customFormat="1" ht="12.95" customHeight="1" x14ac:dyDescent="0.2">
      <c r="A490" s="81" t="s">
        <v>1172</v>
      </c>
      <c r="B490" s="82" t="s">
        <v>2031</v>
      </c>
      <c r="C490" s="83">
        <v>47388.459000000003</v>
      </c>
      <c r="D490" s="83" t="s">
        <v>2110</v>
      </c>
      <c r="E490" s="75">
        <f t="shared" si="232"/>
        <v>12340.990213061481</v>
      </c>
      <c r="F490" s="75">
        <f t="shared" si="233"/>
        <v>12341</v>
      </c>
      <c r="G490" s="75">
        <f t="shared" si="253"/>
        <v>-4.1254099996876903E-3</v>
      </c>
      <c r="I490" s="75">
        <f t="shared" si="252"/>
        <v>-4.1254099996876903E-3</v>
      </c>
      <c r="O490" s="75">
        <f t="shared" ca="1" si="234"/>
        <v>2.3102672443038666E-3</v>
      </c>
      <c r="P490" s="75">
        <f t="shared" si="235"/>
        <v>1.7826770950623517E-3</v>
      </c>
      <c r="Q490" s="85">
        <f t="shared" si="248"/>
        <v>32369.959000000003</v>
      </c>
      <c r="S490" s="84">
        <v>0.1</v>
      </c>
      <c r="Z490" s="75">
        <f t="shared" si="236"/>
        <v>12341</v>
      </c>
      <c r="AA490" s="75">
        <f t="shared" si="237"/>
        <v>5.2027607665583713E-4</v>
      </c>
      <c r="AB490" s="75">
        <f t="shared" si="238"/>
        <v>-2.8630089812811755E-3</v>
      </c>
      <c r="AC490" s="75">
        <f t="shared" si="239"/>
        <v>-5.9080870947500422E-3</v>
      </c>
      <c r="AE490" s="75">
        <f t="shared" si="240"/>
        <v>2.1582399119932122E-6</v>
      </c>
      <c r="AF490" s="85">
        <f t="shared" si="249"/>
        <v>32369.959000000003</v>
      </c>
      <c r="AG490" s="84"/>
      <c r="AH490" s="75">
        <f t="shared" si="241"/>
        <v>-1.2624010184065146E-3</v>
      </c>
      <c r="AI490" s="75">
        <f t="shared" si="242"/>
        <v>2.1429810857431342E-2</v>
      </c>
      <c r="AJ490" s="75">
        <f t="shared" si="243"/>
        <v>-7.2405468004492976E-2</v>
      </c>
      <c r="AK490" s="75">
        <f t="shared" si="244"/>
        <v>3.6223287760933927E-2</v>
      </c>
      <c r="AL490" s="75">
        <f t="shared" si="245"/>
        <v>3.1045930013717071</v>
      </c>
      <c r="AM490" s="75">
        <f t="shared" si="246"/>
        <v>54.048395391108876</v>
      </c>
      <c r="AN490" s="75">
        <f t="shared" si="251"/>
        <v>2.7841324851301672</v>
      </c>
      <c r="AO490" s="75">
        <f t="shared" si="251"/>
        <v>2.4917227158628323</v>
      </c>
      <c r="AP490" s="75">
        <f t="shared" si="251"/>
        <v>2.8301059996189375</v>
      </c>
      <c r="AQ490" s="75">
        <f t="shared" si="251"/>
        <v>2.4313325525280076</v>
      </c>
      <c r="AR490" s="75">
        <f t="shared" si="251"/>
        <v>2.8942754552759737</v>
      </c>
      <c r="AS490" s="75">
        <f t="shared" si="251"/>
        <v>2.341298743493625</v>
      </c>
      <c r="AT490" s="75">
        <f t="shared" si="251"/>
        <v>2.9881298267346237</v>
      </c>
      <c r="AU490" s="75">
        <f t="shared" si="247"/>
        <v>2.1916109090988831</v>
      </c>
    </row>
    <row r="491" spans="1:47" s="75" customFormat="1" ht="12.95" customHeight="1" x14ac:dyDescent="0.2">
      <c r="A491" s="81" t="s">
        <v>1172</v>
      </c>
      <c r="B491" s="82" t="s">
        <v>2031</v>
      </c>
      <c r="C491" s="83">
        <v>47388.461000000003</v>
      </c>
      <c r="D491" s="83" t="s">
        <v>2110</v>
      </c>
      <c r="E491" s="75">
        <f t="shared" si="232"/>
        <v>12340.994957772202</v>
      </c>
      <c r="F491" s="75">
        <f t="shared" si="233"/>
        <v>12341</v>
      </c>
      <c r="G491" s="75">
        <f t="shared" si="253"/>
        <v>-2.1254099992802367E-3</v>
      </c>
      <c r="I491" s="75">
        <f t="shared" si="252"/>
        <v>-2.1254099992802367E-3</v>
      </c>
      <c r="O491" s="75">
        <f t="shared" ca="1" si="234"/>
        <v>2.3102672443038666E-3</v>
      </c>
      <c r="P491" s="75">
        <f t="shared" si="235"/>
        <v>1.7826770950623517E-3</v>
      </c>
      <c r="Q491" s="85">
        <f t="shared" si="248"/>
        <v>32369.961000000003</v>
      </c>
      <c r="S491" s="84">
        <v>0.1</v>
      </c>
      <c r="Z491" s="75">
        <f t="shared" si="236"/>
        <v>12341</v>
      </c>
      <c r="AA491" s="75">
        <f t="shared" si="237"/>
        <v>5.2027607665583713E-4</v>
      </c>
      <c r="AB491" s="75">
        <f t="shared" si="238"/>
        <v>-8.6300898087372205E-4</v>
      </c>
      <c r="AC491" s="75">
        <f t="shared" si="239"/>
        <v>-3.9080870943425886E-3</v>
      </c>
      <c r="AE491" s="75">
        <f t="shared" si="240"/>
        <v>6.9996548124020214E-7</v>
      </c>
      <c r="AF491" s="85">
        <f t="shared" si="249"/>
        <v>32369.961000000003</v>
      </c>
      <c r="AG491" s="84"/>
      <c r="AH491" s="75">
        <f t="shared" si="241"/>
        <v>-1.2624010184065146E-3</v>
      </c>
      <c r="AI491" s="75">
        <f t="shared" si="242"/>
        <v>2.1429810857431342E-2</v>
      </c>
      <c r="AJ491" s="75">
        <f t="shared" si="243"/>
        <v>-7.2405468004492976E-2</v>
      </c>
      <c r="AK491" s="75">
        <f t="shared" si="244"/>
        <v>3.6223287760933927E-2</v>
      </c>
      <c r="AL491" s="75">
        <f t="shared" si="245"/>
        <v>3.1045930013717071</v>
      </c>
      <c r="AM491" s="75">
        <f t="shared" si="246"/>
        <v>54.048395391108876</v>
      </c>
      <c r="AN491" s="75">
        <f t="shared" ref="AN491:AT500" si="254">$AU491+$AB$7*SIN(AO491)</f>
        <v>2.7841324851301672</v>
      </c>
      <c r="AO491" s="75">
        <f t="shared" si="254"/>
        <v>2.4917227158628323</v>
      </c>
      <c r="AP491" s="75">
        <f t="shared" si="254"/>
        <v>2.8301059996189375</v>
      </c>
      <c r="AQ491" s="75">
        <f t="shared" si="254"/>
        <v>2.4313325525280076</v>
      </c>
      <c r="AR491" s="75">
        <f t="shared" si="254"/>
        <v>2.8942754552759737</v>
      </c>
      <c r="AS491" s="75">
        <f t="shared" si="254"/>
        <v>2.341298743493625</v>
      </c>
      <c r="AT491" s="75">
        <f t="shared" si="254"/>
        <v>2.9881298267346237</v>
      </c>
      <c r="AU491" s="75">
        <f t="shared" si="247"/>
        <v>2.1916109090988831</v>
      </c>
    </row>
    <row r="492" spans="1:47" s="75" customFormat="1" ht="12.95" customHeight="1" x14ac:dyDescent="0.2">
      <c r="A492" s="86" t="s">
        <v>2095</v>
      </c>
      <c r="B492" s="87"/>
      <c r="C492" s="88">
        <v>47388.462</v>
      </c>
      <c r="D492" s="88"/>
      <c r="E492" s="75">
        <f t="shared" si="232"/>
        <v>12340.997330127555</v>
      </c>
      <c r="F492" s="75">
        <f t="shared" si="233"/>
        <v>12341</v>
      </c>
      <c r="G492" s="75">
        <f t="shared" si="253"/>
        <v>-1.1254100027144887E-3</v>
      </c>
      <c r="I492" s="75">
        <f t="shared" si="252"/>
        <v>-1.1254100027144887E-3</v>
      </c>
      <c r="O492" s="75">
        <f t="shared" ca="1" si="234"/>
        <v>2.3102672443038666E-3</v>
      </c>
      <c r="P492" s="75">
        <f t="shared" si="235"/>
        <v>1.7826770950623517E-3</v>
      </c>
      <c r="Q492" s="85">
        <f t="shared" si="248"/>
        <v>32369.962</v>
      </c>
      <c r="S492" s="84">
        <v>0.1</v>
      </c>
      <c r="Z492" s="75">
        <f t="shared" si="236"/>
        <v>12341</v>
      </c>
      <c r="AA492" s="75">
        <f t="shared" si="237"/>
        <v>5.2027607665583713E-4</v>
      </c>
      <c r="AB492" s="75">
        <f t="shared" si="238"/>
        <v>1.3699101569202596E-4</v>
      </c>
      <c r="AC492" s="75">
        <f t="shared" si="239"/>
        <v>-2.9080870977768406E-3</v>
      </c>
      <c r="AE492" s="75">
        <f t="shared" si="240"/>
        <v>2.7082826718332743E-7</v>
      </c>
      <c r="AF492" s="85">
        <f t="shared" si="249"/>
        <v>32369.962</v>
      </c>
      <c r="AG492" s="84"/>
      <c r="AH492" s="75">
        <f t="shared" si="241"/>
        <v>-1.2624010184065146E-3</v>
      </c>
      <c r="AI492" s="75">
        <f t="shared" si="242"/>
        <v>2.1429810857431342E-2</v>
      </c>
      <c r="AJ492" s="75">
        <f t="shared" si="243"/>
        <v>-7.2405468004492976E-2</v>
      </c>
      <c r="AK492" s="75">
        <f t="shared" si="244"/>
        <v>3.6223287760933927E-2</v>
      </c>
      <c r="AL492" s="75">
        <f t="shared" si="245"/>
        <v>3.1045930013717071</v>
      </c>
      <c r="AM492" s="75">
        <f t="shared" si="246"/>
        <v>54.048395391108876</v>
      </c>
      <c r="AN492" s="75">
        <f t="shared" si="254"/>
        <v>2.7841324851301672</v>
      </c>
      <c r="AO492" s="75">
        <f t="shared" si="254"/>
        <v>2.4917227158628323</v>
      </c>
      <c r="AP492" s="75">
        <f t="shared" si="254"/>
        <v>2.8301059996189375</v>
      </c>
      <c r="AQ492" s="75">
        <f t="shared" si="254"/>
        <v>2.4313325525280076</v>
      </c>
      <c r="AR492" s="75">
        <f t="shared" si="254"/>
        <v>2.8942754552759737</v>
      </c>
      <c r="AS492" s="75">
        <f t="shared" si="254"/>
        <v>2.341298743493625</v>
      </c>
      <c r="AT492" s="75">
        <f t="shared" si="254"/>
        <v>2.9881298267346237</v>
      </c>
      <c r="AU492" s="75">
        <f t="shared" si="247"/>
        <v>2.1916109090988831</v>
      </c>
    </row>
    <row r="493" spans="1:47" s="75" customFormat="1" ht="12.95" customHeight="1" x14ac:dyDescent="0.2">
      <c r="A493" s="81" t="s">
        <v>1172</v>
      </c>
      <c r="B493" s="82" t="s">
        <v>2031</v>
      </c>
      <c r="C493" s="83">
        <v>47391.404000000002</v>
      </c>
      <c r="D493" s="83" t="s">
        <v>2110</v>
      </c>
      <c r="E493" s="75">
        <f t="shared" si="232"/>
        <v>12347.976799598206</v>
      </c>
      <c r="F493" s="75">
        <f t="shared" si="233"/>
        <v>12348</v>
      </c>
      <c r="G493" s="75">
        <f t="shared" si="253"/>
        <v>-9.7794799949042499E-3</v>
      </c>
      <c r="I493" s="75">
        <f t="shared" si="252"/>
        <v>-9.7794799949042499E-3</v>
      </c>
      <c r="O493" s="75">
        <f t="shared" ca="1" si="234"/>
        <v>2.3151134815031869E-3</v>
      </c>
      <c r="P493" s="75">
        <f t="shared" si="235"/>
        <v>1.7895018877432897E-3</v>
      </c>
      <c r="Q493" s="85">
        <f t="shared" si="248"/>
        <v>32372.904000000002</v>
      </c>
      <c r="S493" s="84">
        <v>0.1</v>
      </c>
      <c r="Z493" s="75">
        <f t="shared" si="236"/>
        <v>12348</v>
      </c>
      <c r="AA493" s="75">
        <f t="shared" si="237"/>
        <v>5.2240665651306657E-4</v>
      </c>
      <c r="AB493" s="75">
        <f t="shared" si="238"/>
        <v>-8.5123847636740264E-3</v>
      </c>
      <c r="AC493" s="75">
        <f t="shared" si="239"/>
        <v>-1.1568981882647539E-2</v>
      </c>
      <c r="AE493" s="75">
        <f t="shared" si="240"/>
        <v>1.0612886857865028E-5</v>
      </c>
      <c r="AF493" s="85">
        <f t="shared" si="249"/>
        <v>32372.904000000002</v>
      </c>
      <c r="AG493" s="84"/>
      <c r="AH493" s="75">
        <f t="shared" si="241"/>
        <v>-1.2670952312302231E-3</v>
      </c>
      <c r="AI493" s="75">
        <f t="shared" si="242"/>
        <v>2.1427814555261659E-2</v>
      </c>
      <c r="AJ493" s="75">
        <f t="shared" si="243"/>
        <v>-7.2460475237337008E-2</v>
      </c>
      <c r="AK493" s="75">
        <f t="shared" si="244"/>
        <v>3.616931750313819E-2</v>
      </c>
      <c r="AL493" s="75">
        <f t="shared" si="245"/>
        <v>3.1046481534735499</v>
      </c>
      <c r="AM493" s="75">
        <f t="shared" si="246"/>
        <v>54.129099212369333</v>
      </c>
      <c r="AN493" s="75">
        <f t="shared" si="254"/>
        <v>2.7846541875254767</v>
      </c>
      <c r="AO493" s="75">
        <f t="shared" si="254"/>
        <v>2.4919883901688435</v>
      </c>
      <c r="AP493" s="75">
        <f t="shared" si="254"/>
        <v>2.830602868727579</v>
      </c>
      <c r="AQ493" s="75">
        <f t="shared" si="254"/>
        <v>2.431644965617914</v>
      </c>
      <c r="AR493" s="75">
        <f t="shared" si="254"/>
        <v>2.8947140442868529</v>
      </c>
      <c r="AS493" s="75">
        <f t="shared" si="254"/>
        <v>2.3417242330280224</v>
      </c>
      <c r="AT493" s="75">
        <f t="shared" si="254"/>
        <v>2.9884432970530646</v>
      </c>
      <c r="AU493" s="75">
        <f t="shared" si="247"/>
        <v>2.1923397612523012</v>
      </c>
    </row>
    <row r="494" spans="1:47" s="75" customFormat="1" ht="12.95" customHeight="1" x14ac:dyDescent="0.2">
      <c r="A494" s="81" t="s">
        <v>1172</v>
      </c>
      <c r="B494" s="82" t="s">
        <v>2031</v>
      </c>
      <c r="C494" s="83">
        <v>47391.415000000001</v>
      </c>
      <c r="D494" s="83" t="s">
        <v>2110</v>
      </c>
      <c r="E494" s="75">
        <f t="shared" si="232"/>
        <v>12348.002895507168</v>
      </c>
      <c r="F494" s="75">
        <f t="shared" si="233"/>
        <v>12348</v>
      </c>
      <c r="G494" s="75">
        <f t="shared" si="253"/>
        <v>1.2205200036987662E-3</v>
      </c>
      <c r="I494" s="75">
        <f t="shared" si="252"/>
        <v>1.2205200036987662E-3</v>
      </c>
      <c r="O494" s="75">
        <f t="shared" ca="1" si="234"/>
        <v>2.3151134815031869E-3</v>
      </c>
      <c r="P494" s="75">
        <f t="shared" si="235"/>
        <v>1.7895018877432897E-3</v>
      </c>
      <c r="Q494" s="85">
        <f t="shared" si="248"/>
        <v>32372.915000000001</v>
      </c>
      <c r="S494" s="84">
        <v>0.1</v>
      </c>
      <c r="Z494" s="75">
        <f t="shared" si="236"/>
        <v>12348</v>
      </c>
      <c r="AA494" s="75">
        <f t="shared" si="237"/>
        <v>5.2240665651306657E-4</v>
      </c>
      <c r="AB494" s="75">
        <f t="shared" si="238"/>
        <v>2.4876152349289893E-3</v>
      </c>
      <c r="AC494" s="75">
        <f t="shared" si="239"/>
        <v>-5.6898188404452344E-4</v>
      </c>
      <c r="AE494" s="75">
        <f t="shared" si="240"/>
        <v>4.8736224551882132E-8</v>
      </c>
      <c r="AF494" s="85">
        <f t="shared" si="249"/>
        <v>32372.915000000001</v>
      </c>
      <c r="AG494" s="84"/>
      <c r="AH494" s="75">
        <f t="shared" si="241"/>
        <v>-1.2670952312302231E-3</v>
      </c>
      <c r="AI494" s="75">
        <f t="shared" si="242"/>
        <v>2.1427814555261659E-2</v>
      </c>
      <c r="AJ494" s="75">
        <f t="shared" si="243"/>
        <v>-7.2460475237337008E-2</v>
      </c>
      <c r="AK494" s="75">
        <f t="shared" si="244"/>
        <v>3.616931750313819E-2</v>
      </c>
      <c r="AL494" s="75">
        <f t="shared" si="245"/>
        <v>3.1046481534735499</v>
      </c>
      <c r="AM494" s="75">
        <f t="shared" si="246"/>
        <v>54.129099212369333</v>
      </c>
      <c r="AN494" s="75">
        <f t="shared" si="254"/>
        <v>2.7846541875254767</v>
      </c>
      <c r="AO494" s="75">
        <f t="shared" si="254"/>
        <v>2.4919883901688435</v>
      </c>
      <c r="AP494" s="75">
        <f t="shared" si="254"/>
        <v>2.830602868727579</v>
      </c>
      <c r="AQ494" s="75">
        <f t="shared" si="254"/>
        <v>2.431644965617914</v>
      </c>
      <c r="AR494" s="75">
        <f t="shared" si="254"/>
        <v>2.8947140442868529</v>
      </c>
      <c r="AS494" s="75">
        <f t="shared" si="254"/>
        <v>2.3417242330280224</v>
      </c>
      <c r="AT494" s="75">
        <f t="shared" si="254"/>
        <v>2.9884432970530646</v>
      </c>
      <c r="AU494" s="75">
        <f t="shared" si="247"/>
        <v>2.1923397612523012</v>
      </c>
    </row>
    <row r="495" spans="1:47" s="75" customFormat="1" ht="12.95" customHeight="1" x14ac:dyDescent="0.2">
      <c r="A495" s="81" t="s">
        <v>1172</v>
      </c>
      <c r="B495" s="82" t="s">
        <v>2031</v>
      </c>
      <c r="C495" s="83">
        <v>47391.425000000003</v>
      </c>
      <c r="D495" s="83" t="s">
        <v>2110</v>
      </c>
      <c r="E495" s="75">
        <f t="shared" si="232"/>
        <v>12348.026619060778</v>
      </c>
      <c r="F495" s="75">
        <f t="shared" si="233"/>
        <v>12348</v>
      </c>
      <c r="G495" s="75">
        <f t="shared" si="253"/>
        <v>1.1220520005736034E-2</v>
      </c>
      <c r="I495" s="75">
        <f t="shared" si="252"/>
        <v>1.1220520005736034E-2</v>
      </c>
      <c r="O495" s="75">
        <f t="shared" ca="1" si="234"/>
        <v>2.3151134815031869E-3</v>
      </c>
      <c r="P495" s="75">
        <f t="shared" si="235"/>
        <v>1.7895018877432897E-3</v>
      </c>
      <c r="Q495" s="85">
        <f t="shared" si="248"/>
        <v>32372.925000000003</v>
      </c>
      <c r="S495" s="84">
        <v>0.1</v>
      </c>
      <c r="Z495" s="75">
        <f t="shared" si="236"/>
        <v>12348</v>
      </c>
      <c r="AA495" s="75">
        <f t="shared" si="237"/>
        <v>5.2240665651306657E-4</v>
      </c>
      <c r="AB495" s="75">
        <f t="shared" si="238"/>
        <v>1.2487615236966258E-2</v>
      </c>
      <c r="AC495" s="75">
        <f t="shared" si="239"/>
        <v>9.4310181179927451E-3</v>
      </c>
      <c r="AE495" s="75">
        <f t="shared" si="240"/>
        <v>1.1444962923282269E-5</v>
      </c>
      <c r="AF495" s="85">
        <f t="shared" si="249"/>
        <v>32372.925000000003</v>
      </c>
      <c r="AG495" s="84"/>
      <c r="AH495" s="75">
        <f t="shared" si="241"/>
        <v>-1.2670952312302231E-3</v>
      </c>
      <c r="AI495" s="75">
        <f t="shared" si="242"/>
        <v>2.1427814555261659E-2</v>
      </c>
      <c r="AJ495" s="75">
        <f t="shared" si="243"/>
        <v>-7.2460475237337008E-2</v>
      </c>
      <c r="AK495" s="75">
        <f t="shared" si="244"/>
        <v>3.616931750313819E-2</v>
      </c>
      <c r="AL495" s="75">
        <f t="shared" si="245"/>
        <v>3.1046481534735499</v>
      </c>
      <c r="AM495" s="75">
        <f t="shared" si="246"/>
        <v>54.129099212369333</v>
      </c>
      <c r="AN495" s="75">
        <f t="shared" si="254"/>
        <v>2.7846541875254767</v>
      </c>
      <c r="AO495" s="75">
        <f t="shared" si="254"/>
        <v>2.4919883901688435</v>
      </c>
      <c r="AP495" s="75">
        <f t="shared" si="254"/>
        <v>2.830602868727579</v>
      </c>
      <c r="AQ495" s="75">
        <f t="shared" si="254"/>
        <v>2.431644965617914</v>
      </c>
      <c r="AR495" s="75">
        <f t="shared" si="254"/>
        <v>2.8947140442868529</v>
      </c>
      <c r="AS495" s="75">
        <f t="shared" si="254"/>
        <v>2.3417242330280224</v>
      </c>
      <c r="AT495" s="75">
        <f t="shared" si="254"/>
        <v>2.9884432970530646</v>
      </c>
      <c r="AU495" s="75">
        <f t="shared" si="247"/>
        <v>2.1923397612523012</v>
      </c>
    </row>
    <row r="496" spans="1:47" s="75" customFormat="1" ht="12.95" customHeight="1" x14ac:dyDescent="0.2">
      <c r="A496" s="81" t="s">
        <v>1172</v>
      </c>
      <c r="B496" s="82" t="s">
        <v>2031</v>
      </c>
      <c r="C496" s="83">
        <v>47391.43</v>
      </c>
      <c r="D496" s="83" t="s">
        <v>2110</v>
      </c>
      <c r="E496" s="75">
        <f t="shared" si="232"/>
        <v>12348.038480837575</v>
      </c>
      <c r="F496" s="75">
        <f t="shared" si="233"/>
        <v>12348</v>
      </c>
      <c r="G496" s="75">
        <f t="shared" si="253"/>
        <v>1.622052000311669E-2</v>
      </c>
      <c r="I496" s="75">
        <f t="shared" si="252"/>
        <v>1.622052000311669E-2</v>
      </c>
      <c r="O496" s="75">
        <f t="shared" ca="1" si="234"/>
        <v>2.3151134815031869E-3</v>
      </c>
      <c r="P496" s="75">
        <f t="shared" si="235"/>
        <v>1.7895018877432897E-3</v>
      </c>
      <c r="Q496" s="85">
        <f t="shared" si="248"/>
        <v>32372.93</v>
      </c>
      <c r="S496" s="84">
        <v>0.1</v>
      </c>
      <c r="Z496" s="75">
        <f t="shared" si="236"/>
        <v>12348</v>
      </c>
      <c r="AA496" s="75">
        <f t="shared" si="237"/>
        <v>5.2240665651306657E-4</v>
      </c>
      <c r="AB496" s="75">
        <f t="shared" si="238"/>
        <v>1.7487615234346911E-2</v>
      </c>
      <c r="AC496" s="75">
        <f t="shared" si="239"/>
        <v>1.44310181153734E-2</v>
      </c>
      <c r="AE496" s="75">
        <f t="shared" si="240"/>
        <v>2.4643076264281485E-5</v>
      </c>
      <c r="AF496" s="85">
        <f t="shared" si="249"/>
        <v>32372.93</v>
      </c>
      <c r="AG496" s="84"/>
      <c r="AH496" s="75">
        <f t="shared" si="241"/>
        <v>-1.2670952312302231E-3</v>
      </c>
      <c r="AI496" s="75">
        <f t="shared" si="242"/>
        <v>2.1427814555261659E-2</v>
      </c>
      <c r="AJ496" s="75">
        <f t="shared" si="243"/>
        <v>-7.2460475237337008E-2</v>
      </c>
      <c r="AK496" s="75">
        <f t="shared" si="244"/>
        <v>3.616931750313819E-2</v>
      </c>
      <c r="AL496" s="75">
        <f t="shared" si="245"/>
        <v>3.1046481534735499</v>
      </c>
      <c r="AM496" s="75">
        <f t="shared" si="246"/>
        <v>54.129099212369333</v>
      </c>
      <c r="AN496" s="75">
        <f t="shared" si="254"/>
        <v>2.7846541875254767</v>
      </c>
      <c r="AO496" s="75">
        <f t="shared" si="254"/>
        <v>2.4919883901688435</v>
      </c>
      <c r="AP496" s="75">
        <f t="shared" si="254"/>
        <v>2.830602868727579</v>
      </c>
      <c r="AQ496" s="75">
        <f t="shared" si="254"/>
        <v>2.431644965617914</v>
      </c>
      <c r="AR496" s="75">
        <f t="shared" si="254"/>
        <v>2.8947140442868529</v>
      </c>
      <c r="AS496" s="75">
        <f t="shared" si="254"/>
        <v>2.3417242330280224</v>
      </c>
      <c r="AT496" s="75">
        <f t="shared" si="254"/>
        <v>2.9884432970530646</v>
      </c>
      <c r="AU496" s="75">
        <f t="shared" si="247"/>
        <v>2.1923397612523012</v>
      </c>
    </row>
    <row r="497" spans="1:47" s="75" customFormat="1" ht="12.95" customHeight="1" x14ac:dyDescent="0.2">
      <c r="A497" s="86" t="s">
        <v>2094</v>
      </c>
      <c r="B497" s="87"/>
      <c r="C497" s="88">
        <v>47413.339</v>
      </c>
      <c r="D497" s="88"/>
      <c r="E497" s="75">
        <f t="shared" si="232"/>
        <v>12400.014414431173</v>
      </c>
      <c r="F497" s="75">
        <f t="shared" si="233"/>
        <v>12400</v>
      </c>
      <c r="G497" s="75">
        <f t="shared" si="253"/>
        <v>6.0759999978472479E-3</v>
      </c>
      <c r="I497" s="75">
        <f t="shared" si="252"/>
        <v>6.0759999978472479E-3</v>
      </c>
      <c r="O497" s="75">
        <f t="shared" ca="1" si="234"/>
        <v>2.3511141006981404E-3</v>
      </c>
      <c r="P497" s="75">
        <f t="shared" si="235"/>
        <v>1.8402261622549876E-3</v>
      </c>
      <c r="Q497" s="85">
        <f t="shared" si="248"/>
        <v>32394.839</v>
      </c>
      <c r="S497" s="84">
        <v>0.1</v>
      </c>
      <c r="Z497" s="75">
        <f t="shared" si="236"/>
        <v>12400</v>
      </c>
      <c r="AA497" s="75">
        <f t="shared" si="237"/>
        <v>5.3832945078969695E-4</v>
      </c>
      <c r="AB497" s="75">
        <f t="shared" si="238"/>
        <v>7.3778967093125385E-3</v>
      </c>
      <c r="AC497" s="75">
        <f t="shared" si="239"/>
        <v>4.2357738355922603E-3</v>
      </c>
      <c r="AE497" s="75">
        <f t="shared" si="240"/>
        <v>3.0665795087748676E-6</v>
      </c>
      <c r="AF497" s="85">
        <f t="shared" si="249"/>
        <v>32394.839</v>
      </c>
      <c r="AG497" s="84"/>
      <c r="AH497" s="75">
        <f t="shared" si="241"/>
        <v>-1.3018967114652906E-3</v>
      </c>
      <c r="AI497" s="75">
        <f t="shared" si="242"/>
        <v>2.1413108559505178E-2</v>
      </c>
      <c r="AJ497" s="75">
        <f t="shared" si="243"/>
        <v>-7.2868243274916381E-2</v>
      </c>
      <c r="AK497" s="75">
        <f t="shared" si="244"/>
        <v>3.5769226376360916E-2</v>
      </c>
      <c r="AL497" s="75">
        <f t="shared" si="245"/>
        <v>3.1050570023258781</v>
      </c>
      <c r="AM497" s="75">
        <f t="shared" si="246"/>
        <v>54.734962980935094</v>
      </c>
      <c r="AN497" s="75">
        <f t="shared" si="254"/>
        <v>2.7885231375346415</v>
      </c>
      <c r="AO497" s="75">
        <f t="shared" si="254"/>
        <v>2.4939686876518219</v>
      </c>
      <c r="AP497" s="75">
        <f t="shared" si="254"/>
        <v>2.8342842268893937</v>
      </c>
      <c r="AQ497" s="75">
        <f t="shared" si="254"/>
        <v>2.4339761240943818</v>
      </c>
      <c r="AR497" s="75">
        <f t="shared" si="254"/>
        <v>2.8979597054049333</v>
      </c>
      <c r="AS497" s="75">
        <f t="shared" si="254"/>
        <v>2.3448973581635761</v>
      </c>
      <c r="AT497" s="75">
        <f t="shared" si="254"/>
        <v>2.9907587088564966</v>
      </c>
      <c r="AU497" s="75">
        <f t="shared" si="247"/>
        <v>2.1977540915348333</v>
      </c>
    </row>
    <row r="498" spans="1:47" s="75" customFormat="1" ht="12.95" customHeight="1" x14ac:dyDescent="0.2">
      <c r="A498" s="86" t="s">
        <v>2096</v>
      </c>
      <c r="B498" s="87" t="s">
        <v>2033</v>
      </c>
      <c r="C498" s="88">
        <v>47674.476999999999</v>
      </c>
      <c r="D498" s="88"/>
      <c r="E498" s="75">
        <f t="shared" si="232"/>
        <v>13019.526548566229</v>
      </c>
      <c r="F498" s="75">
        <f t="shared" si="233"/>
        <v>13019.5</v>
      </c>
      <c r="G498" s="75">
        <f t="shared" si="253"/>
        <v>1.1190805002115667E-2</v>
      </c>
      <c r="I498" s="75">
        <f t="shared" si="252"/>
        <v>1.1190805002115667E-2</v>
      </c>
      <c r="O498" s="75">
        <f t="shared" ca="1" si="234"/>
        <v>2.7800060928380253E-3</v>
      </c>
      <c r="P498" s="75">
        <f t="shared" si="235"/>
        <v>2.4480280915606016E-3</v>
      </c>
      <c r="Q498" s="85">
        <f t="shared" si="248"/>
        <v>32655.976999999999</v>
      </c>
      <c r="S498" s="84">
        <v>0.1</v>
      </c>
      <c r="Z498" s="75">
        <f t="shared" si="236"/>
        <v>13019.5</v>
      </c>
      <c r="AA498" s="75">
        <f t="shared" si="237"/>
        <v>7.4187223719899024E-4</v>
      </c>
      <c r="AB498" s="75">
        <f t="shared" si="238"/>
        <v>1.2896960856477279E-2</v>
      </c>
      <c r="AC498" s="75">
        <f t="shared" si="239"/>
        <v>8.7427769105550661E-3</v>
      </c>
      <c r="AE498" s="75">
        <f t="shared" si="240"/>
        <v>1.0918019592574926E-5</v>
      </c>
      <c r="AF498" s="85">
        <f t="shared" si="249"/>
        <v>32655.976999999999</v>
      </c>
      <c r="AG498" s="84"/>
      <c r="AH498" s="75">
        <f t="shared" si="241"/>
        <v>-1.7061558543616114E-3</v>
      </c>
      <c r="AI498" s="75">
        <f t="shared" si="242"/>
        <v>2.1254306803536127E-2</v>
      </c>
      <c r="AJ498" s="75">
        <f t="shared" si="243"/>
        <v>-7.7602797159049317E-2</v>
      </c>
      <c r="AK498" s="75">
        <f t="shared" si="244"/>
        <v>3.1122495145918302E-2</v>
      </c>
      <c r="AL498" s="75">
        <f t="shared" si="245"/>
        <v>3.1098050175966483</v>
      </c>
      <c r="AM498" s="75">
        <f t="shared" si="246"/>
        <v>62.912246403854247</v>
      </c>
      <c r="AN498" s="75">
        <f t="shared" si="254"/>
        <v>2.8336405380250995</v>
      </c>
      <c r="AO498" s="75">
        <f t="shared" si="254"/>
        <v>2.5185655561590883</v>
      </c>
      <c r="AP498" s="75">
        <f t="shared" si="254"/>
        <v>2.8767662737124104</v>
      </c>
      <c r="AQ498" s="75">
        <f t="shared" si="254"/>
        <v>2.4632079770979698</v>
      </c>
      <c r="AR498" s="75">
        <f t="shared" si="254"/>
        <v>2.9349138113633089</v>
      </c>
      <c r="AS498" s="75">
        <f t="shared" si="254"/>
        <v>2.3843552062764548</v>
      </c>
      <c r="AT498" s="75">
        <f t="shared" si="254"/>
        <v>3.016581162633833</v>
      </c>
      <c r="AU498" s="75">
        <f t="shared" si="247"/>
        <v>2.2622575071123068</v>
      </c>
    </row>
    <row r="499" spans="1:47" s="75" customFormat="1" ht="12.95" customHeight="1" x14ac:dyDescent="0.2">
      <c r="A499" s="81" t="s">
        <v>1295</v>
      </c>
      <c r="B499" s="82" t="s">
        <v>2033</v>
      </c>
      <c r="C499" s="83">
        <v>47690.485099999998</v>
      </c>
      <c r="D499" s="83" t="s">
        <v>2110</v>
      </c>
      <c r="E499" s="75">
        <f t="shared" si="232"/>
        <v>13057.503450412943</v>
      </c>
      <c r="F499" s="75">
        <f t="shared" si="233"/>
        <v>13057.5</v>
      </c>
      <c r="G499" s="75">
        <f t="shared" si="253"/>
        <v>1.454425000702031E-3</v>
      </c>
      <c r="I499" s="75">
        <f t="shared" si="252"/>
        <v>1.454425000702031E-3</v>
      </c>
      <c r="O499" s="75">
        <f t="shared" ca="1" si="234"/>
        <v>2.8063142376343383E-3</v>
      </c>
      <c r="P499" s="75">
        <f t="shared" si="235"/>
        <v>2.485520761766156E-3</v>
      </c>
      <c r="Q499" s="85">
        <f t="shared" si="248"/>
        <v>32671.985099999998</v>
      </c>
      <c r="S499" s="84">
        <v>0.1</v>
      </c>
      <c r="Z499" s="75">
        <f t="shared" si="236"/>
        <v>13057.5</v>
      </c>
      <c r="AA499" s="75">
        <f t="shared" si="237"/>
        <v>7.552433041361703E-4</v>
      </c>
      <c r="AB499" s="75">
        <f t="shared" si="238"/>
        <v>3.1847024583320166E-3</v>
      </c>
      <c r="AC499" s="75">
        <f t="shared" si="239"/>
        <v>-1.031095761064125E-3</v>
      </c>
      <c r="AE499" s="75">
        <f t="shared" si="240"/>
        <v>4.8885504481271527E-8</v>
      </c>
      <c r="AF499" s="85">
        <f t="shared" si="249"/>
        <v>32671.985099999998</v>
      </c>
      <c r="AG499" s="84"/>
      <c r="AH499" s="75">
        <f t="shared" si="241"/>
        <v>-1.7302774576299857E-3</v>
      </c>
      <c r="AI499" s="75">
        <f t="shared" si="242"/>
        <v>2.1245525521658704E-2</v>
      </c>
      <c r="AJ499" s="75">
        <f t="shared" si="243"/>
        <v>-7.7885354632873272E-2</v>
      </c>
      <c r="AK499" s="75">
        <f t="shared" si="244"/>
        <v>3.0845102420968738E-2</v>
      </c>
      <c r="AL499" s="75">
        <f t="shared" si="245"/>
        <v>3.1100884328705507</v>
      </c>
      <c r="AM499" s="75">
        <f t="shared" si="246"/>
        <v>63.478306470903625</v>
      </c>
      <c r="AN499" s="75">
        <f t="shared" si="254"/>
        <v>2.8363440297036693</v>
      </c>
      <c r="AO499" s="75">
        <f t="shared" si="254"/>
        <v>2.5201404266164595</v>
      </c>
      <c r="AP499" s="75">
        <f t="shared" si="254"/>
        <v>2.879285519798596</v>
      </c>
      <c r="AQ499" s="75">
        <f t="shared" si="254"/>
        <v>2.4650918237295207</v>
      </c>
      <c r="AR499" s="75">
        <f t="shared" si="254"/>
        <v>2.9370760725257377</v>
      </c>
      <c r="AS499" s="75">
        <f t="shared" si="254"/>
        <v>2.3868736274432205</v>
      </c>
      <c r="AT499" s="75">
        <f t="shared" si="254"/>
        <v>3.018061271345243</v>
      </c>
      <c r="AU499" s="75">
        <f t="shared" si="247"/>
        <v>2.266214133088003</v>
      </c>
    </row>
    <row r="500" spans="1:47" s="75" customFormat="1" ht="12.95" customHeight="1" x14ac:dyDescent="0.2">
      <c r="A500" s="86" t="s">
        <v>2096</v>
      </c>
      <c r="B500" s="87"/>
      <c r="C500" s="88">
        <v>47694.49</v>
      </c>
      <c r="D500" s="88"/>
      <c r="E500" s="75">
        <f t="shared" si="232"/>
        <v>13067.004496396283</v>
      </c>
      <c r="F500" s="75">
        <f t="shared" si="233"/>
        <v>13067</v>
      </c>
      <c r="G500" s="75">
        <f t="shared" si="253"/>
        <v>1.895329995022621E-3</v>
      </c>
      <c r="I500" s="75">
        <f t="shared" si="252"/>
        <v>1.895329995022621E-3</v>
      </c>
      <c r="O500" s="75">
        <f t="shared" ca="1" si="234"/>
        <v>2.8128912738334174E-3</v>
      </c>
      <c r="P500" s="75">
        <f t="shared" si="235"/>
        <v>2.4948977262003735E-3</v>
      </c>
      <c r="Q500" s="85">
        <f t="shared" si="248"/>
        <v>32675.989999999998</v>
      </c>
      <c r="S500" s="84">
        <v>0.1</v>
      </c>
      <c r="Z500" s="75">
        <f t="shared" si="236"/>
        <v>13067</v>
      </c>
      <c r="AA500" s="75">
        <f t="shared" si="237"/>
        <v>7.586029654556238E-4</v>
      </c>
      <c r="AB500" s="75">
        <f t="shared" si="238"/>
        <v>3.6316247557673705E-3</v>
      </c>
      <c r="AC500" s="75">
        <f t="shared" si="239"/>
        <v>-5.9956773117775253E-4</v>
      </c>
      <c r="AE500" s="75">
        <f t="shared" si="240"/>
        <v>1.292148339748209E-7</v>
      </c>
      <c r="AF500" s="85">
        <f t="shared" si="249"/>
        <v>32675.989999999998</v>
      </c>
      <c r="AG500" s="84"/>
      <c r="AH500" s="75">
        <f t="shared" si="241"/>
        <v>-1.7362947607447497E-3</v>
      </c>
      <c r="AI500" s="75">
        <f t="shared" si="242"/>
        <v>2.1243347071464802E-2</v>
      </c>
      <c r="AJ500" s="75">
        <f t="shared" si="243"/>
        <v>-7.7955844455748949E-2</v>
      </c>
      <c r="AK500" s="75">
        <f t="shared" si="244"/>
        <v>3.0775899708457639E-2</v>
      </c>
      <c r="AL500" s="75">
        <f t="shared" si="245"/>
        <v>3.1101591376665678</v>
      </c>
      <c r="AM500" s="75">
        <f t="shared" si="246"/>
        <v>63.621114625505633</v>
      </c>
      <c r="AN500" s="75">
        <f t="shared" si="254"/>
        <v>2.8370186548679182</v>
      </c>
      <c r="AO500" s="75">
        <f t="shared" si="254"/>
        <v>2.5205354334255161</v>
      </c>
      <c r="AP500" s="75">
        <f t="shared" si="254"/>
        <v>2.8799137015644733</v>
      </c>
      <c r="AQ500" s="75">
        <f t="shared" si="254"/>
        <v>2.4655644736344855</v>
      </c>
      <c r="AR500" s="75">
        <f t="shared" si="254"/>
        <v>2.9376147253795026</v>
      </c>
      <c r="AS500" s="75">
        <f t="shared" si="254"/>
        <v>2.3875049800388943</v>
      </c>
      <c r="AT500" s="75">
        <f t="shared" si="254"/>
        <v>3.0184294579314463</v>
      </c>
      <c r="AU500" s="75">
        <f t="shared" si="247"/>
        <v>2.2672032895819272</v>
      </c>
    </row>
    <row r="501" spans="1:47" s="75" customFormat="1" ht="12.95" customHeight="1" x14ac:dyDescent="0.2">
      <c r="A501" s="86" t="s">
        <v>2096</v>
      </c>
      <c r="B501" s="87" t="s">
        <v>2033</v>
      </c>
      <c r="C501" s="88">
        <v>47701.453999999998</v>
      </c>
      <c r="D501" s="88"/>
      <c r="E501" s="75">
        <f t="shared" si="232"/>
        <v>13083.525579126932</v>
      </c>
      <c r="F501" s="75">
        <f t="shared" si="233"/>
        <v>13083.5</v>
      </c>
      <c r="G501" s="75">
        <f t="shared" si="253"/>
        <v>1.0782165001728572E-2</v>
      </c>
      <c r="I501" s="75">
        <f t="shared" si="252"/>
        <v>1.0782165001728572E-2</v>
      </c>
      <c r="O501" s="75">
        <f t="shared" ca="1" si="234"/>
        <v>2.8243145472318151E-3</v>
      </c>
      <c r="P501" s="75">
        <f t="shared" si="235"/>
        <v>2.5111876425173837E-3</v>
      </c>
      <c r="Q501" s="85">
        <f t="shared" si="248"/>
        <v>32682.953999999998</v>
      </c>
      <c r="S501" s="84">
        <v>0.1</v>
      </c>
      <c r="Z501" s="75">
        <f t="shared" si="236"/>
        <v>13083.5</v>
      </c>
      <c r="AA501" s="75">
        <f t="shared" si="237"/>
        <v>7.6445430787154349E-4</v>
      </c>
      <c r="AB501" s="75">
        <f t="shared" si="238"/>
        <v>1.2528898336374413E-2</v>
      </c>
      <c r="AC501" s="75">
        <f t="shared" si="239"/>
        <v>8.2709773592111874E-3</v>
      </c>
      <c r="AE501" s="75">
        <f t="shared" si="240"/>
        <v>1.0035452754581747E-5</v>
      </c>
      <c r="AF501" s="85">
        <f t="shared" si="249"/>
        <v>32682.953999999998</v>
      </c>
      <c r="AG501" s="84"/>
      <c r="AH501" s="75">
        <f t="shared" si="241"/>
        <v>-1.7467333346458402E-3</v>
      </c>
      <c r="AI501" s="75">
        <f t="shared" si="242"/>
        <v>2.1239579441209133E-2</v>
      </c>
      <c r="AJ501" s="75">
        <f t="shared" si="243"/>
        <v>-7.8078131285519978E-2</v>
      </c>
      <c r="AK501" s="75">
        <f t="shared" si="244"/>
        <v>3.0655844504971719E-2</v>
      </c>
      <c r="AL501" s="75">
        <f t="shared" si="245"/>
        <v>3.1102817983625703</v>
      </c>
      <c r="AM501" s="75">
        <f t="shared" si="246"/>
        <v>63.870392165107731</v>
      </c>
      <c r="AN501" s="75">
        <f t="shared" ref="AN501:AT510" si="255">$AU501+$AB$7*SIN(AO501)</f>
        <v>2.8381891776924979</v>
      </c>
      <c r="AO501" s="75">
        <f t="shared" si="255"/>
        <v>2.5212227319669536</v>
      </c>
      <c r="AP501" s="75">
        <f t="shared" si="255"/>
        <v>2.8810031988576261</v>
      </c>
      <c r="AQ501" s="75">
        <f t="shared" si="255"/>
        <v>2.4663870010148128</v>
      </c>
      <c r="AR501" s="75">
        <f t="shared" si="255"/>
        <v>2.938548460105868</v>
      </c>
      <c r="AS501" s="75">
        <f t="shared" si="255"/>
        <v>2.3886031985937817</v>
      </c>
      <c r="AT501" s="75">
        <f t="shared" si="255"/>
        <v>3.0190671933008359</v>
      </c>
      <c r="AU501" s="75">
        <f t="shared" si="247"/>
        <v>2.268921298229269</v>
      </c>
    </row>
    <row r="502" spans="1:47" s="75" customFormat="1" ht="12.95" customHeight="1" x14ac:dyDescent="0.2">
      <c r="A502" s="81" t="s">
        <v>1295</v>
      </c>
      <c r="B502" s="82" t="s">
        <v>2031</v>
      </c>
      <c r="C502" s="83">
        <v>47702.494400000003</v>
      </c>
      <c r="D502" s="83" t="s">
        <v>2110</v>
      </c>
      <c r="E502" s="75">
        <f t="shared" si="232"/>
        <v>13085.993777644029</v>
      </c>
      <c r="F502" s="75">
        <f t="shared" si="233"/>
        <v>13086</v>
      </c>
      <c r="G502" s="75">
        <f t="shared" si="253"/>
        <v>-2.6228599963360466E-3</v>
      </c>
      <c r="I502" s="75">
        <f t="shared" si="252"/>
        <v>-2.6228599963360466E-3</v>
      </c>
      <c r="O502" s="75">
        <f t="shared" ca="1" si="234"/>
        <v>2.8260453462315722E-3</v>
      </c>
      <c r="P502" s="75">
        <f t="shared" si="235"/>
        <v>2.5136562113282027E-3</v>
      </c>
      <c r="Q502" s="85">
        <f t="shared" si="248"/>
        <v>32683.994400000003</v>
      </c>
      <c r="S502" s="84">
        <v>0.1</v>
      </c>
      <c r="Z502" s="75">
        <f t="shared" si="236"/>
        <v>13086</v>
      </c>
      <c r="AA502" s="75">
        <f t="shared" si="237"/>
        <v>7.6534266601216536E-4</v>
      </c>
      <c r="AB502" s="75">
        <f t="shared" si="238"/>
        <v>-8.7454645102000923E-4</v>
      </c>
      <c r="AC502" s="75">
        <f t="shared" si="239"/>
        <v>-5.1365162076642493E-3</v>
      </c>
      <c r="AE502" s="75">
        <f t="shared" si="240"/>
        <v>1.1479917281143511E-6</v>
      </c>
      <c r="AF502" s="85">
        <f t="shared" si="249"/>
        <v>32683.994400000003</v>
      </c>
      <c r="AG502" s="84"/>
      <c r="AH502" s="75">
        <f t="shared" si="241"/>
        <v>-1.7483135453160374E-3</v>
      </c>
      <c r="AI502" s="75">
        <f t="shared" si="242"/>
        <v>2.1239010356796206E-2</v>
      </c>
      <c r="AJ502" s="75">
        <f t="shared" si="243"/>
        <v>-7.8096643740904331E-2</v>
      </c>
      <c r="AK502" s="75">
        <f t="shared" si="244"/>
        <v>3.0637669744784143E-2</v>
      </c>
      <c r="AL502" s="75">
        <f t="shared" si="245"/>
        <v>3.110300367518537</v>
      </c>
      <c r="AM502" s="75">
        <f t="shared" si="246"/>
        <v>63.908299687278401</v>
      </c>
      <c r="AN502" s="75">
        <f t="shared" si="255"/>
        <v>2.8383663969595174</v>
      </c>
      <c r="AO502" s="75">
        <f t="shared" si="255"/>
        <v>2.5213270051662535</v>
      </c>
      <c r="AP502" s="75">
        <f t="shared" si="255"/>
        <v>2.8811681017162911</v>
      </c>
      <c r="AQ502" s="75">
        <f t="shared" si="255"/>
        <v>2.4665118047434453</v>
      </c>
      <c r="AR502" s="75">
        <f t="shared" si="255"/>
        <v>2.9386897334216955</v>
      </c>
      <c r="AS502" s="75">
        <f t="shared" si="255"/>
        <v>2.3887697788920015</v>
      </c>
      <c r="AT502" s="75">
        <f t="shared" si="255"/>
        <v>3.0191636266443855</v>
      </c>
      <c r="AU502" s="75">
        <f t="shared" si="247"/>
        <v>2.2691816025697755</v>
      </c>
    </row>
    <row r="503" spans="1:47" s="75" customFormat="1" ht="12.95" customHeight="1" x14ac:dyDescent="0.2">
      <c r="A503" s="81" t="s">
        <v>1172</v>
      </c>
      <c r="B503" s="82" t="s">
        <v>2031</v>
      </c>
      <c r="C503" s="83">
        <v>47710.502</v>
      </c>
      <c r="D503" s="83" t="s">
        <v>2110</v>
      </c>
      <c r="E503" s="75">
        <f t="shared" si="232"/>
        <v>13104.99065042891</v>
      </c>
      <c r="F503" s="75">
        <f t="shared" si="233"/>
        <v>13105</v>
      </c>
      <c r="G503" s="75">
        <f t="shared" si="253"/>
        <v>-3.9410499957739376E-3</v>
      </c>
      <c r="I503" s="75">
        <f t="shared" si="252"/>
        <v>-3.9410499957739376E-3</v>
      </c>
      <c r="O503" s="75">
        <f t="shared" ca="1" si="234"/>
        <v>2.8391994186297287E-3</v>
      </c>
      <c r="P503" s="75">
        <f t="shared" si="235"/>
        <v>2.5324207714685562E-3</v>
      </c>
      <c r="Q503" s="85">
        <f t="shared" si="248"/>
        <v>32692.002</v>
      </c>
      <c r="S503" s="84">
        <v>0.1</v>
      </c>
      <c r="Z503" s="75">
        <f t="shared" si="236"/>
        <v>13105</v>
      </c>
      <c r="AA503" s="75">
        <f t="shared" si="237"/>
        <v>7.7210963620437086E-4</v>
      </c>
      <c r="AB503" s="75">
        <f t="shared" si="238"/>
        <v>-2.1807388605097522E-3</v>
      </c>
      <c r="AC503" s="75">
        <f t="shared" si="239"/>
        <v>-6.4734707672424938E-3</v>
      </c>
      <c r="AE503" s="75">
        <f t="shared" si="240"/>
        <v>2.2213873716509902E-6</v>
      </c>
      <c r="AF503" s="85">
        <f t="shared" si="249"/>
        <v>32692.002</v>
      </c>
      <c r="AG503" s="84"/>
      <c r="AH503" s="75">
        <f t="shared" si="241"/>
        <v>-1.7603111352641853E-3</v>
      </c>
      <c r="AI503" s="75">
        <f t="shared" si="242"/>
        <v>2.1234700500196602E-2</v>
      </c>
      <c r="AJ503" s="75">
        <f t="shared" si="243"/>
        <v>-7.823720168315057E-2</v>
      </c>
      <c r="AK503" s="75">
        <f t="shared" si="244"/>
        <v>3.0499674585056025E-2</v>
      </c>
      <c r="AL503" s="75">
        <f t="shared" si="245"/>
        <v>3.1104413568480442</v>
      </c>
      <c r="AM503" s="75">
        <f t="shared" si="246"/>
        <v>64.197592802694061</v>
      </c>
      <c r="AN503" s="75">
        <f t="shared" si="255"/>
        <v>2.8397121176682494</v>
      </c>
      <c r="AO503" s="75">
        <f t="shared" si="255"/>
        <v>2.5221206649247523</v>
      </c>
      <c r="AP503" s="75">
        <f t="shared" si="255"/>
        <v>2.882419876746031</v>
      </c>
      <c r="AQ503" s="75">
        <f t="shared" si="255"/>
        <v>2.4674618493431018</v>
      </c>
      <c r="AR503" s="75">
        <f t="shared" si="255"/>
        <v>2.939761675332512</v>
      </c>
      <c r="AS503" s="75">
        <f t="shared" si="255"/>
        <v>2.3900373663151817</v>
      </c>
      <c r="AT503" s="75">
        <f t="shared" si="255"/>
        <v>3.019894860136926</v>
      </c>
      <c r="AU503" s="75">
        <f t="shared" si="247"/>
        <v>2.2711599155576239</v>
      </c>
    </row>
    <row r="504" spans="1:47" s="75" customFormat="1" ht="12.95" customHeight="1" x14ac:dyDescent="0.2">
      <c r="A504" s="81" t="s">
        <v>1172</v>
      </c>
      <c r="B504" s="82" t="s">
        <v>2031</v>
      </c>
      <c r="C504" s="83">
        <v>47710.502999999997</v>
      </c>
      <c r="D504" s="83" t="s">
        <v>2110</v>
      </c>
      <c r="E504" s="75">
        <f t="shared" si="232"/>
        <v>13104.993022784261</v>
      </c>
      <c r="F504" s="75">
        <f t="shared" si="233"/>
        <v>13105</v>
      </c>
      <c r="G504" s="75">
        <f t="shared" si="253"/>
        <v>-2.9410499992081895E-3</v>
      </c>
      <c r="I504" s="75">
        <f t="shared" si="252"/>
        <v>-2.9410499992081895E-3</v>
      </c>
      <c r="O504" s="75">
        <f t="shared" ca="1" si="234"/>
        <v>2.8391994186297287E-3</v>
      </c>
      <c r="P504" s="75">
        <f t="shared" si="235"/>
        <v>2.5324207714685562E-3</v>
      </c>
      <c r="Q504" s="85">
        <f t="shared" si="248"/>
        <v>32692.002999999997</v>
      </c>
      <c r="S504" s="84">
        <v>0.1</v>
      </c>
      <c r="Z504" s="75">
        <f t="shared" si="236"/>
        <v>13105</v>
      </c>
      <c r="AA504" s="75">
        <f t="shared" si="237"/>
        <v>7.7210963620437086E-4</v>
      </c>
      <c r="AB504" s="75">
        <f t="shared" si="238"/>
        <v>-1.1807388639440042E-3</v>
      </c>
      <c r="AC504" s="75">
        <f t="shared" si="239"/>
        <v>-5.4734707706767458E-3</v>
      </c>
      <c r="AE504" s="75">
        <f t="shared" si="240"/>
        <v>1.3787554478057139E-6</v>
      </c>
      <c r="AF504" s="85">
        <f t="shared" si="249"/>
        <v>32692.002999999997</v>
      </c>
      <c r="AG504" s="84"/>
      <c r="AH504" s="75">
        <f t="shared" si="241"/>
        <v>-1.7603111352641853E-3</v>
      </c>
      <c r="AI504" s="75">
        <f t="shared" si="242"/>
        <v>2.1234700500196602E-2</v>
      </c>
      <c r="AJ504" s="75">
        <f t="shared" si="243"/>
        <v>-7.823720168315057E-2</v>
      </c>
      <c r="AK504" s="75">
        <f t="shared" si="244"/>
        <v>3.0499674585056025E-2</v>
      </c>
      <c r="AL504" s="75">
        <f t="shared" si="245"/>
        <v>3.1104413568480442</v>
      </c>
      <c r="AM504" s="75">
        <f t="shared" si="246"/>
        <v>64.197592802694061</v>
      </c>
      <c r="AN504" s="75">
        <f t="shared" si="255"/>
        <v>2.8397121176682494</v>
      </c>
      <c r="AO504" s="75">
        <f t="shared" si="255"/>
        <v>2.5221206649247523</v>
      </c>
      <c r="AP504" s="75">
        <f t="shared" si="255"/>
        <v>2.882419876746031</v>
      </c>
      <c r="AQ504" s="75">
        <f t="shared" si="255"/>
        <v>2.4674618493431018</v>
      </c>
      <c r="AR504" s="75">
        <f t="shared" si="255"/>
        <v>2.939761675332512</v>
      </c>
      <c r="AS504" s="75">
        <f t="shared" si="255"/>
        <v>2.3900373663151817</v>
      </c>
      <c r="AT504" s="75">
        <f t="shared" si="255"/>
        <v>3.019894860136926</v>
      </c>
      <c r="AU504" s="75">
        <f t="shared" si="247"/>
        <v>2.2711599155576239</v>
      </c>
    </row>
    <row r="505" spans="1:47" s="75" customFormat="1" ht="12.95" customHeight="1" x14ac:dyDescent="0.2">
      <c r="A505" s="81" t="s">
        <v>1172</v>
      </c>
      <c r="B505" s="82" t="s">
        <v>2031</v>
      </c>
      <c r="C505" s="83">
        <v>47713.438000000002</v>
      </c>
      <c r="D505" s="83" t="s">
        <v>2110</v>
      </c>
      <c r="E505" s="75">
        <f t="shared" si="232"/>
        <v>13111.955885767395</v>
      </c>
      <c r="F505" s="75">
        <f t="shared" si="233"/>
        <v>13112</v>
      </c>
      <c r="G505" s="75">
        <f t="shared" si="253"/>
        <v>-1.8595119996462017E-2</v>
      </c>
      <c r="I505" s="75">
        <f t="shared" si="252"/>
        <v>-1.8595119996462017E-2</v>
      </c>
      <c r="O505" s="75">
        <f t="shared" ca="1" si="234"/>
        <v>2.8440456558290507E-3</v>
      </c>
      <c r="P505" s="75">
        <f t="shared" si="235"/>
        <v>2.5393355618419837E-3</v>
      </c>
      <c r="Q505" s="85">
        <f t="shared" si="248"/>
        <v>32694.938000000002</v>
      </c>
      <c r="S505" s="84">
        <v>0.1</v>
      </c>
      <c r="Z505" s="75">
        <f t="shared" si="236"/>
        <v>13112</v>
      </c>
      <c r="AA505" s="75">
        <f t="shared" si="237"/>
        <v>7.7460962815411108E-4</v>
      </c>
      <c r="AB505" s="75">
        <f t="shared" si="238"/>
        <v>-1.6830394062774146E-2</v>
      </c>
      <c r="AC505" s="75">
        <f t="shared" si="239"/>
        <v>-2.1134455558304E-2</v>
      </c>
      <c r="AE505" s="75">
        <f t="shared" si="240"/>
        <v>3.751864257307317E-5</v>
      </c>
      <c r="AF505" s="85">
        <f t="shared" si="249"/>
        <v>32694.938000000002</v>
      </c>
      <c r="AG505" s="84"/>
      <c r="AH505" s="75">
        <f t="shared" si="241"/>
        <v>-1.7647259336878727E-3</v>
      </c>
      <c r="AI505" s="75">
        <f t="shared" si="242"/>
        <v>2.1233119415120405E-2</v>
      </c>
      <c r="AJ505" s="75">
        <f t="shared" si="243"/>
        <v>-7.8288925145275967E-2</v>
      </c>
      <c r="AK505" s="75">
        <f t="shared" si="244"/>
        <v>3.0448893656061467E-2</v>
      </c>
      <c r="AL505" s="75">
        <f t="shared" si="245"/>
        <v>3.110493239447472</v>
      </c>
      <c r="AM505" s="75">
        <f t="shared" si="246"/>
        <v>64.304709814026793</v>
      </c>
      <c r="AN505" s="75">
        <f t="shared" si="255"/>
        <v>2.8402073974808486</v>
      </c>
      <c r="AO505" s="75">
        <f t="shared" si="255"/>
        <v>2.5224135947371993</v>
      </c>
      <c r="AP505" s="75">
        <f t="shared" si="255"/>
        <v>2.8828803935506517</v>
      </c>
      <c r="AQ505" s="75">
        <f t="shared" si="255"/>
        <v>2.4678125509925648</v>
      </c>
      <c r="AR505" s="75">
        <f t="shared" si="255"/>
        <v>2.9401558277862243</v>
      </c>
      <c r="AS505" s="75">
        <f t="shared" si="255"/>
        <v>2.3905050744288907</v>
      </c>
      <c r="AT505" s="75">
        <f t="shared" si="255"/>
        <v>3.0201635230177093</v>
      </c>
      <c r="AU505" s="75">
        <f t="shared" si="247"/>
        <v>2.2718887677110415</v>
      </c>
    </row>
    <row r="506" spans="1:47" s="75" customFormat="1" ht="12.95" customHeight="1" x14ac:dyDescent="0.2">
      <c r="A506" s="81" t="s">
        <v>1172</v>
      </c>
      <c r="B506" s="82" t="s">
        <v>2031</v>
      </c>
      <c r="C506" s="83">
        <v>47713.440999999999</v>
      </c>
      <c r="D506" s="83" t="s">
        <v>2110</v>
      </c>
      <c r="E506" s="75">
        <f t="shared" si="232"/>
        <v>13111.963002833469</v>
      </c>
      <c r="F506" s="75">
        <f t="shared" si="233"/>
        <v>13112</v>
      </c>
      <c r="G506" s="75">
        <f t="shared" si="253"/>
        <v>-1.5595119999488816E-2</v>
      </c>
      <c r="I506" s="75">
        <f t="shared" si="252"/>
        <v>-1.5595119999488816E-2</v>
      </c>
      <c r="O506" s="75">
        <f t="shared" ca="1" si="234"/>
        <v>2.8440456558290507E-3</v>
      </c>
      <c r="P506" s="75">
        <f t="shared" si="235"/>
        <v>2.5393355618419837E-3</v>
      </c>
      <c r="Q506" s="85">
        <f t="shared" si="248"/>
        <v>32694.940999999999</v>
      </c>
      <c r="S506" s="84">
        <v>0.1</v>
      </c>
      <c r="Z506" s="75">
        <f t="shared" si="236"/>
        <v>13112</v>
      </c>
      <c r="AA506" s="75">
        <f t="shared" si="237"/>
        <v>7.7460962815411108E-4</v>
      </c>
      <c r="AB506" s="75">
        <f t="shared" si="238"/>
        <v>-1.3830394065800944E-2</v>
      </c>
      <c r="AC506" s="75">
        <f t="shared" si="239"/>
        <v>-1.8134455561330799E-2</v>
      </c>
      <c r="AE506" s="75">
        <f t="shared" si="240"/>
        <v>2.6796804808213063E-5</v>
      </c>
      <c r="AF506" s="85">
        <f t="shared" si="249"/>
        <v>32694.940999999999</v>
      </c>
      <c r="AG506" s="84"/>
      <c r="AH506" s="75">
        <f t="shared" si="241"/>
        <v>-1.7647259336878727E-3</v>
      </c>
      <c r="AI506" s="75">
        <f t="shared" si="242"/>
        <v>2.1233119415120405E-2</v>
      </c>
      <c r="AJ506" s="75">
        <f t="shared" si="243"/>
        <v>-7.8288925145275967E-2</v>
      </c>
      <c r="AK506" s="75">
        <f t="shared" si="244"/>
        <v>3.0448893656061467E-2</v>
      </c>
      <c r="AL506" s="75">
        <f t="shared" si="245"/>
        <v>3.110493239447472</v>
      </c>
      <c r="AM506" s="75">
        <f t="shared" si="246"/>
        <v>64.304709814026793</v>
      </c>
      <c r="AN506" s="75">
        <f t="shared" si="255"/>
        <v>2.8402073974808486</v>
      </c>
      <c r="AO506" s="75">
        <f t="shared" si="255"/>
        <v>2.5224135947371993</v>
      </c>
      <c r="AP506" s="75">
        <f t="shared" si="255"/>
        <v>2.8828803935506517</v>
      </c>
      <c r="AQ506" s="75">
        <f t="shared" si="255"/>
        <v>2.4678125509925648</v>
      </c>
      <c r="AR506" s="75">
        <f t="shared" si="255"/>
        <v>2.9401558277862243</v>
      </c>
      <c r="AS506" s="75">
        <f t="shared" si="255"/>
        <v>2.3905050744288907</v>
      </c>
      <c r="AT506" s="75">
        <f t="shared" si="255"/>
        <v>3.0201635230177093</v>
      </c>
      <c r="AU506" s="75">
        <f t="shared" si="247"/>
        <v>2.2718887677110415</v>
      </c>
    </row>
    <row r="507" spans="1:47" s="75" customFormat="1" ht="12.95" customHeight="1" x14ac:dyDescent="0.2">
      <c r="A507" s="81" t="s">
        <v>1172</v>
      </c>
      <c r="B507" s="82" t="s">
        <v>2031</v>
      </c>
      <c r="C507" s="83">
        <v>47713.446000000004</v>
      </c>
      <c r="D507" s="83" t="s">
        <v>2110</v>
      </c>
      <c r="E507" s="75">
        <f t="shared" si="232"/>
        <v>13111.974864610283</v>
      </c>
      <c r="F507" s="75">
        <f t="shared" si="233"/>
        <v>13112</v>
      </c>
      <c r="G507" s="75">
        <f t="shared" si="253"/>
        <v>-1.0595119994832203E-2</v>
      </c>
      <c r="I507" s="75">
        <f t="shared" si="252"/>
        <v>-1.0595119994832203E-2</v>
      </c>
      <c r="O507" s="75">
        <f t="shared" ca="1" si="234"/>
        <v>2.8440456558290507E-3</v>
      </c>
      <c r="P507" s="75">
        <f t="shared" si="235"/>
        <v>2.5393355618419837E-3</v>
      </c>
      <c r="Q507" s="85">
        <f t="shared" si="248"/>
        <v>32694.946000000004</v>
      </c>
      <c r="S507" s="84">
        <v>0.1</v>
      </c>
      <c r="Z507" s="75">
        <f t="shared" si="236"/>
        <v>13112</v>
      </c>
      <c r="AA507" s="75">
        <f t="shared" si="237"/>
        <v>7.7460962815411108E-4</v>
      </c>
      <c r="AB507" s="75">
        <f t="shared" si="238"/>
        <v>-8.830394061144331E-3</v>
      </c>
      <c r="AC507" s="75">
        <f t="shared" si="239"/>
        <v>-1.3134455556674186E-2</v>
      </c>
      <c r="AE507" s="75">
        <f t="shared" si="240"/>
        <v>1.2927075169981252E-5</v>
      </c>
      <c r="AF507" s="85">
        <f t="shared" si="249"/>
        <v>32694.946000000004</v>
      </c>
      <c r="AG507" s="84"/>
      <c r="AH507" s="75">
        <f t="shared" si="241"/>
        <v>-1.7647259336878727E-3</v>
      </c>
      <c r="AI507" s="75">
        <f t="shared" si="242"/>
        <v>2.1233119415120405E-2</v>
      </c>
      <c r="AJ507" s="75">
        <f t="shared" si="243"/>
        <v>-7.8288925145275967E-2</v>
      </c>
      <c r="AK507" s="75">
        <f t="shared" si="244"/>
        <v>3.0448893656061467E-2</v>
      </c>
      <c r="AL507" s="75">
        <f t="shared" si="245"/>
        <v>3.110493239447472</v>
      </c>
      <c r="AM507" s="75">
        <f t="shared" si="246"/>
        <v>64.304709814026793</v>
      </c>
      <c r="AN507" s="75">
        <f t="shared" si="255"/>
        <v>2.8402073974808486</v>
      </c>
      <c r="AO507" s="75">
        <f t="shared" si="255"/>
        <v>2.5224135947371993</v>
      </c>
      <c r="AP507" s="75">
        <f t="shared" si="255"/>
        <v>2.8828803935506517</v>
      </c>
      <c r="AQ507" s="75">
        <f t="shared" si="255"/>
        <v>2.4678125509925648</v>
      </c>
      <c r="AR507" s="75">
        <f t="shared" si="255"/>
        <v>2.9401558277862243</v>
      </c>
      <c r="AS507" s="75">
        <f t="shared" si="255"/>
        <v>2.3905050744288907</v>
      </c>
      <c r="AT507" s="75">
        <f t="shared" si="255"/>
        <v>3.0201635230177093</v>
      </c>
      <c r="AU507" s="75">
        <f t="shared" si="247"/>
        <v>2.2718887677110415</v>
      </c>
    </row>
    <row r="508" spans="1:47" s="75" customFormat="1" ht="12.95" customHeight="1" x14ac:dyDescent="0.2">
      <c r="A508" s="81" t="s">
        <v>1172</v>
      </c>
      <c r="B508" s="82" t="s">
        <v>2031</v>
      </c>
      <c r="C508" s="83">
        <v>47713.447</v>
      </c>
      <c r="D508" s="83" t="s">
        <v>2110</v>
      </c>
      <c r="E508" s="75">
        <f t="shared" si="232"/>
        <v>13111.977236965635</v>
      </c>
      <c r="F508" s="75">
        <f t="shared" si="233"/>
        <v>13112</v>
      </c>
      <c r="G508" s="75">
        <f t="shared" si="253"/>
        <v>-9.5951199982664548E-3</v>
      </c>
      <c r="I508" s="75">
        <f t="shared" si="252"/>
        <v>-9.5951199982664548E-3</v>
      </c>
      <c r="O508" s="75">
        <f t="shared" ca="1" si="234"/>
        <v>2.8440456558290507E-3</v>
      </c>
      <c r="P508" s="75">
        <f t="shared" si="235"/>
        <v>2.5393355618419837E-3</v>
      </c>
      <c r="Q508" s="85">
        <f t="shared" si="248"/>
        <v>32694.947</v>
      </c>
      <c r="S508" s="84">
        <v>0.1</v>
      </c>
      <c r="Z508" s="75">
        <f t="shared" si="236"/>
        <v>13112</v>
      </c>
      <c r="AA508" s="75">
        <f t="shared" si="237"/>
        <v>7.7460962815411108E-4</v>
      </c>
      <c r="AB508" s="75">
        <f t="shared" si="238"/>
        <v>-7.830394064578583E-3</v>
      </c>
      <c r="AC508" s="75">
        <f t="shared" si="239"/>
        <v>-1.2134455560108438E-2</v>
      </c>
      <c r="AE508" s="75">
        <f t="shared" si="240"/>
        <v>1.075312925250644E-5</v>
      </c>
      <c r="AF508" s="85">
        <f t="shared" si="249"/>
        <v>32694.947</v>
      </c>
      <c r="AG508" s="84"/>
      <c r="AH508" s="75">
        <f t="shared" si="241"/>
        <v>-1.7647259336878727E-3</v>
      </c>
      <c r="AI508" s="75">
        <f t="shared" si="242"/>
        <v>2.1233119415120405E-2</v>
      </c>
      <c r="AJ508" s="75">
        <f t="shared" si="243"/>
        <v>-7.8288925145275967E-2</v>
      </c>
      <c r="AK508" s="75">
        <f t="shared" si="244"/>
        <v>3.0448893656061467E-2</v>
      </c>
      <c r="AL508" s="75">
        <f t="shared" si="245"/>
        <v>3.110493239447472</v>
      </c>
      <c r="AM508" s="75">
        <f t="shared" si="246"/>
        <v>64.304709814026793</v>
      </c>
      <c r="AN508" s="75">
        <f t="shared" si="255"/>
        <v>2.8402073974808486</v>
      </c>
      <c r="AO508" s="75">
        <f t="shared" si="255"/>
        <v>2.5224135947371993</v>
      </c>
      <c r="AP508" s="75">
        <f t="shared" si="255"/>
        <v>2.8828803935506517</v>
      </c>
      <c r="AQ508" s="75">
        <f t="shared" si="255"/>
        <v>2.4678125509925648</v>
      </c>
      <c r="AR508" s="75">
        <f t="shared" si="255"/>
        <v>2.9401558277862243</v>
      </c>
      <c r="AS508" s="75">
        <f t="shared" si="255"/>
        <v>2.3905050744288907</v>
      </c>
      <c r="AT508" s="75">
        <f t="shared" si="255"/>
        <v>3.0201635230177093</v>
      </c>
      <c r="AU508" s="75">
        <f t="shared" si="247"/>
        <v>2.2718887677110415</v>
      </c>
    </row>
    <row r="509" spans="1:47" s="75" customFormat="1" ht="12.95" customHeight="1" x14ac:dyDescent="0.2">
      <c r="A509" s="81" t="s">
        <v>1172</v>
      </c>
      <c r="B509" s="82" t="s">
        <v>2031</v>
      </c>
      <c r="C509" s="83">
        <v>47713.449000000001</v>
      </c>
      <c r="D509" s="83" t="s">
        <v>2110</v>
      </c>
      <c r="E509" s="75">
        <f t="shared" si="232"/>
        <v>13111.981981676357</v>
      </c>
      <c r="F509" s="75">
        <f t="shared" si="233"/>
        <v>13112</v>
      </c>
      <c r="G509" s="75">
        <f t="shared" si="253"/>
        <v>-7.5951199978590012E-3</v>
      </c>
      <c r="I509" s="75">
        <f t="shared" si="252"/>
        <v>-7.5951199978590012E-3</v>
      </c>
      <c r="O509" s="75">
        <f t="shared" ca="1" si="234"/>
        <v>2.8440456558290507E-3</v>
      </c>
      <c r="P509" s="75">
        <f t="shared" si="235"/>
        <v>2.5393355618419837E-3</v>
      </c>
      <c r="Q509" s="85">
        <f t="shared" si="248"/>
        <v>32694.949000000001</v>
      </c>
      <c r="S509" s="84">
        <v>0.1</v>
      </c>
      <c r="Z509" s="75">
        <f t="shared" si="236"/>
        <v>13112</v>
      </c>
      <c r="AA509" s="75">
        <f t="shared" si="237"/>
        <v>7.7460962815411108E-4</v>
      </c>
      <c r="AB509" s="75">
        <f t="shared" si="238"/>
        <v>-5.8303940641711285E-3</v>
      </c>
      <c r="AC509" s="75">
        <f t="shared" si="239"/>
        <v>-1.0134455559700984E-2</v>
      </c>
      <c r="AE509" s="75">
        <f t="shared" si="240"/>
        <v>7.0052374012561596E-6</v>
      </c>
      <c r="AF509" s="85">
        <f t="shared" si="249"/>
        <v>32694.949000000001</v>
      </c>
      <c r="AG509" s="84"/>
      <c r="AH509" s="75">
        <f t="shared" si="241"/>
        <v>-1.7647259336878727E-3</v>
      </c>
      <c r="AI509" s="75">
        <f t="shared" si="242"/>
        <v>2.1233119415120405E-2</v>
      </c>
      <c r="AJ509" s="75">
        <f t="shared" si="243"/>
        <v>-7.8288925145275967E-2</v>
      </c>
      <c r="AK509" s="75">
        <f t="shared" si="244"/>
        <v>3.0448893656061467E-2</v>
      </c>
      <c r="AL509" s="75">
        <f t="shared" si="245"/>
        <v>3.110493239447472</v>
      </c>
      <c r="AM509" s="75">
        <f t="shared" si="246"/>
        <v>64.304709814026793</v>
      </c>
      <c r="AN509" s="75">
        <f t="shared" si="255"/>
        <v>2.8402073974808486</v>
      </c>
      <c r="AO509" s="75">
        <f t="shared" si="255"/>
        <v>2.5224135947371993</v>
      </c>
      <c r="AP509" s="75">
        <f t="shared" si="255"/>
        <v>2.8828803935506517</v>
      </c>
      <c r="AQ509" s="75">
        <f t="shared" si="255"/>
        <v>2.4678125509925648</v>
      </c>
      <c r="AR509" s="75">
        <f t="shared" si="255"/>
        <v>2.9401558277862243</v>
      </c>
      <c r="AS509" s="75">
        <f t="shared" si="255"/>
        <v>2.3905050744288907</v>
      </c>
      <c r="AT509" s="75">
        <f t="shared" si="255"/>
        <v>3.0201635230177093</v>
      </c>
      <c r="AU509" s="75">
        <f t="shared" si="247"/>
        <v>2.2718887677110415</v>
      </c>
    </row>
    <row r="510" spans="1:47" s="75" customFormat="1" ht="12.95" customHeight="1" x14ac:dyDescent="0.2">
      <c r="A510" s="81" t="s">
        <v>1321</v>
      </c>
      <c r="B510" s="82" t="s">
        <v>2031</v>
      </c>
      <c r="C510" s="83">
        <v>48030.442000000003</v>
      </c>
      <c r="D510" s="83" t="s">
        <v>2110</v>
      </c>
      <c r="E510" s="75">
        <f t="shared" si="232"/>
        <v>13864.002024473179</v>
      </c>
      <c r="F510" s="75">
        <f t="shared" si="233"/>
        <v>13864</v>
      </c>
      <c r="G510" s="75">
        <f t="shared" si="253"/>
        <v>8.5336000483948737E-4</v>
      </c>
      <c r="I510" s="75">
        <f t="shared" si="252"/>
        <v>8.5336000483948737E-4</v>
      </c>
      <c r="O510" s="75">
        <f t="shared" ca="1" si="234"/>
        <v>3.3646699949560783E-3</v>
      </c>
      <c r="P510" s="75">
        <f t="shared" si="235"/>
        <v>3.2869841379709165E-3</v>
      </c>
      <c r="Q510" s="85">
        <f t="shared" si="248"/>
        <v>33011.942000000003</v>
      </c>
      <c r="S510" s="84">
        <v>0.1</v>
      </c>
      <c r="Z510" s="75">
        <f t="shared" si="236"/>
        <v>13864</v>
      </c>
      <c r="AA510" s="75">
        <f t="shared" si="237"/>
        <v>1.0660435853538518E-3</v>
      </c>
      <c r="AB510" s="75">
        <f t="shared" si="238"/>
        <v>3.0743005574565521E-3</v>
      </c>
      <c r="AC510" s="75">
        <f t="shared" si="239"/>
        <v>-2.4336241331314292E-3</v>
      </c>
      <c r="AE510" s="75">
        <f t="shared" si="240"/>
        <v>4.523430542041013E-9</v>
      </c>
      <c r="AF510" s="85">
        <f t="shared" si="249"/>
        <v>33011.942000000003</v>
      </c>
      <c r="AG510" s="84"/>
      <c r="AH510" s="75">
        <f t="shared" si="241"/>
        <v>-2.2209405526170648E-3</v>
      </c>
      <c r="AI510" s="75">
        <f t="shared" si="242"/>
        <v>2.1083678167166053E-2</v>
      </c>
      <c r="AJ510" s="75">
        <f t="shared" si="243"/>
        <v>-8.3643018831780352E-2</v>
      </c>
      <c r="AK510" s="75">
        <f t="shared" si="244"/>
        <v>2.519080197234097E-2</v>
      </c>
      <c r="AL510" s="75">
        <f t="shared" si="245"/>
        <v>3.1158649758279644</v>
      </c>
      <c r="AM510" s="75">
        <f t="shared" si="246"/>
        <v>77.733004058749884</v>
      </c>
      <c r="AN510" s="75">
        <f t="shared" si="255"/>
        <v>2.8916758228531094</v>
      </c>
      <c r="AO510" s="75">
        <f t="shared" si="255"/>
        <v>2.5556717862131837</v>
      </c>
      <c r="AP510" s="75">
        <f t="shared" si="255"/>
        <v>2.9301816853876539</v>
      </c>
      <c r="AQ510" s="75">
        <f t="shared" si="255"/>
        <v>2.5076957748620341</v>
      </c>
      <c r="AR510" s="75">
        <f t="shared" si="255"/>
        <v>2.9800443185332712</v>
      </c>
      <c r="AS510" s="75">
        <f t="shared" si="255"/>
        <v>2.4429110423743414</v>
      </c>
      <c r="AT510" s="75">
        <f t="shared" si="255"/>
        <v>3.0467621614152245</v>
      </c>
      <c r="AU510" s="75">
        <f t="shared" si="247"/>
        <v>2.3501883133353516</v>
      </c>
    </row>
    <row r="511" spans="1:47" s="75" customFormat="1" ht="12.95" customHeight="1" x14ac:dyDescent="0.2">
      <c r="A511" s="86" t="s">
        <v>2097</v>
      </c>
      <c r="B511" s="87"/>
      <c r="C511" s="88">
        <v>48030.442999999999</v>
      </c>
      <c r="D511" s="88"/>
      <c r="E511" s="75">
        <f t="shared" si="232"/>
        <v>13864.004396828532</v>
      </c>
      <c r="F511" s="75">
        <f t="shared" si="233"/>
        <v>13864</v>
      </c>
      <c r="G511" s="75">
        <f t="shared" si="253"/>
        <v>1.8533600014052354E-3</v>
      </c>
      <c r="I511" s="75">
        <f t="shared" si="252"/>
        <v>1.8533600014052354E-3</v>
      </c>
      <c r="O511" s="75">
        <f t="shared" ca="1" si="234"/>
        <v>3.3646699949560783E-3</v>
      </c>
      <c r="P511" s="75">
        <f t="shared" si="235"/>
        <v>3.2869841379709165E-3</v>
      </c>
      <c r="Q511" s="85">
        <f t="shared" si="248"/>
        <v>33011.942999999999</v>
      </c>
      <c r="S511" s="84">
        <v>0.1</v>
      </c>
      <c r="Z511" s="75">
        <f t="shared" si="236"/>
        <v>13864</v>
      </c>
      <c r="AA511" s="75">
        <f t="shared" si="237"/>
        <v>1.0660435853538518E-3</v>
      </c>
      <c r="AB511" s="75">
        <f t="shared" si="238"/>
        <v>4.0743005540222997E-3</v>
      </c>
      <c r="AC511" s="75">
        <f t="shared" si="239"/>
        <v>-1.4336241365656812E-3</v>
      </c>
      <c r="AE511" s="75">
        <f t="shared" si="240"/>
        <v>6.1986713898399529E-8</v>
      </c>
      <c r="AF511" s="85">
        <f t="shared" si="249"/>
        <v>33011.942999999999</v>
      </c>
      <c r="AG511" s="84"/>
      <c r="AH511" s="75">
        <f t="shared" si="241"/>
        <v>-2.2209405526170648E-3</v>
      </c>
      <c r="AI511" s="75">
        <f t="shared" si="242"/>
        <v>2.1083678167166053E-2</v>
      </c>
      <c r="AJ511" s="75">
        <f t="shared" si="243"/>
        <v>-8.3643018831780352E-2</v>
      </c>
      <c r="AK511" s="75">
        <f t="shared" si="244"/>
        <v>2.519080197234097E-2</v>
      </c>
      <c r="AL511" s="75">
        <f t="shared" si="245"/>
        <v>3.1158649758279644</v>
      </c>
      <c r="AM511" s="75">
        <f t="shared" si="246"/>
        <v>77.733004058749884</v>
      </c>
      <c r="AN511" s="75">
        <f t="shared" ref="AN511:AT520" si="256">$AU511+$AB$7*SIN(AO511)</f>
        <v>2.8916758228531094</v>
      </c>
      <c r="AO511" s="75">
        <f t="shared" si="256"/>
        <v>2.5556717862131837</v>
      </c>
      <c r="AP511" s="75">
        <f t="shared" si="256"/>
        <v>2.9301816853876539</v>
      </c>
      <c r="AQ511" s="75">
        <f t="shared" si="256"/>
        <v>2.5076957748620341</v>
      </c>
      <c r="AR511" s="75">
        <f t="shared" si="256"/>
        <v>2.9800443185332712</v>
      </c>
      <c r="AS511" s="75">
        <f t="shared" si="256"/>
        <v>2.4429110423743414</v>
      </c>
      <c r="AT511" s="75">
        <f t="shared" si="256"/>
        <v>3.0467621614152245</v>
      </c>
      <c r="AU511" s="75">
        <f t="shared" si="247"/>
        <v>2.3501883133353516</v>
      </c>
    </row>
    <row r="512" spans="1:47" s="75" customFormat="1" ht="12.95" customHeight="1" x14ac:dyDescent="0.2">
      <c r="A512" s="86" t="s">
        <v>2097</v>
      </c>
      <c r="B512" s="87" t="s">
        <v>2033</v>
      </c>
      <c r="C512" s="88">
        <v>48037.402000000002</v>
      </c>
      <c r="D512" s="88"/>
      <c r="E512" s="75">
        <f t="shared" si="232"/>
        <v>13880.513617782384</v>
      </c>
      <c r="F512" s="75">
        <f t="shared" si="233"/>
        <v>13880.5</v>
      </c>
      <c r="G512" s="75">
        <f t="shared" si="253"/>
        <v>5.7401950034545735E-3</v>
      </c>
      <c r="I512" s="75">
        <f t="shared" si="252"/>
        <v>5.7401950034545735E-3</v>
      </c>
      <c r="O512" s="75">
        <f t="shared" ca="1" si="234"/>
        <v>3.3760932683544777E-3</v>
      </c>
      <c r="P512" s="75">
        <f t="shared" si="235"/>
        <v>3.3034953547095951E-3</v>
      </c>
      <c r="Q512" s="85">
        <f t="shared" si="248"/>
        <v>33018.902000000002</v>
      </c>
      <c r="S512" s="84">
        <v>0.1</v>
      </c>
      <c r="Z512" s="75">
        <f t="shared" si="236"/>
        <v>13880.5</v>
      </c>
      <c r="AA512" s="75">
        <f t="shared" si="237"/>
        <v>1.0729721476882962E-3</v>
      </c>
      <c r="AB512" s="75">
        <f t="shared" si="238"/>
        <v>7.9707182104758727E-3</v>
      </c>
      <c r="AC512" s="75">
        <f t="shared" si="239"/>
        <v>2.4366996487449784E-3</v>
      </c>
      <c r="AE512" s="75">
        <f t="shared" si="240"/>
        <v>2.178296918538713E-6</v>
      </c>
      <c r="AF512" s="85">
        <f t="shared" si="249"/>
        <v>33018.902000000002</v>
      </c>
      <c r="AG512" s="84"/>
      <c r="AH512" s="75">
        <f t="shared" si="241"/>
        <v>-2.2305232070212989E-3</v>
      </c>
      <c r="AI512" s="75">
        <f t="shared" si="242"/>
        <v>2.1080834501056134E-2</v>
      </c>
      <c r="AJ512" s="75">
        <f t="shared" si="243"/>
        <v>-8.3755755637532597E-2</v>
      </c>
      <c r="AK512" s="75">
        <f t="shared" si="244"/>
        <v>2.5080053301089558E-2</v>
      </c>
      <c r="AL512" s="75">
        <f t="shared" si="245"/>
        <v>3.1159781096145873</v>
      </c>
      <c r="AM512" s="75">
        <f t="shared" si="246"/>
        <v>78.076371374386042</v>
      </c>
      <c r="AN512" s="75">
        <f t="shared" si="256"/>
        <v>2.8927635854524847</v>
      </c>
      <c r="AO512" s="75">
        <f t="shared" si="256"/>
        <v>2.5564440374882698</v>
      </c>
      <c r="AP512" s="75">
        <f t="shared" si="256"/>
        <v>2.9311693805752879</v>
      </c>
      <c r="AQ512" s="75">
        <f t="shared" si="256"/>
        <v>2.5086210805553906</v>
      </c>
      <c r="AR512" s="75">
        <f t="shared" si="256"/>
        <v>2.9808644511553273</v>
      </c>
      <c r="AS512" s="75">
        <f t="shared" si="256"/>
        <v>2.4441079356580304</v>
      </c>
      <c r="AT512" s="75">
        <f t="shared" si="256"/>
        <v>3.0472967125300388</v>
      </c>
      <c r="AU512" s="75">
        <f t="shared" si="247"/>
        <v>2.3519063219826934</v>
      </c>
    </row>
    <row r="513" spans="1:47" s="75" customFormat="1" ht="12.95" customHeight="1" x14ac:dyDescent="0.2">
      <c r="A513" s="86" t="s">
        <v>2098</v>
      </c>
      <c r="B513" s="87"/>
      <c r="C513" s="88">
        <v>48100.411200000002</v>
      </c>
      <c r="D513" s="88"/>
      <c r="E513" s="75">
        <f t="shared" si="232"/>
        <v>14029.993831164364</v>
      </c>
      <c r="F513" s="75">
        <f t="shared" si="233"/>
        <v>14030</v>
      </c>
      <c r="G513" s="75">
        <f t="shared" si="253"/>
        <v>-2.6002999948104843E-3</v>
      </c>
      <c r="J513" s="75">
        <f>G513</f>
        <v>-2.6002999948104843E-3</v>
      </c>
      <c r="O513" s="75">
        <f t="shared" ca="1" si="234"/>
        <v>3.4795950485399692E-3</v>
      </c>
      <c r="P513" s="75">
        <f t="shared" si="235"/>
        <v>3.4533057989908802E-3</v>
      </c>
      <c r="Q513" s="85">
        <f t="shared" si="248"/>
        <v>33081.911200000002</v>
      </c>
      <c r="S513" s="84">
        <v>1</v>
      </c>
      <c r="Z513" s="75">
        <f t="shared" si="236"/>
        <v>14030</v>
      </c>
      <c r="AA513" s="75">
        <f t="shared" si="237"/>
        <v>1.1368515727718641E-3</v>
      </c>
      <c r="AB513" s="75">
        <f t="shared" si="238"/>
        <v>-2.8384576859146827E-4</v>
      </c>
      <c r="AC513" s="75">
        <f t="shared" si="239"/>
        <v>-6.053605793801365E-3</v>
      </c>
      <c r="AE513" s="75">
        <f t="shared" si="240"/>
        <v>1.3966301839083204E-5</v>
      </c>
      <c r="AF513" s="85">
        <f t="shared" si="249"/>
        <v>33081.911200000002</v>
      </c>
      <c r="AG513" s="84"/>
      <c r="AH513" s="75">
        <f t="shared" si="241"/>
        <v>-2.3164542262190161E-3</v>
      </c>
      <c r="AI513" s="75">
        <f t="shared" si="242"/>
        <v>2.1055876520573835E-2</v>
      </c>
      <c r="AJ513" s="75">
        <f t="shared" si="243"/>
        <v>-8.4767393482875944E-2</v>
      </c>
      <c r="AK513" s="75">
        <f t="shared" si="244"/>
        <v>2.4086194382510563E-2</v>
      </c>
      <c r="AL513" s="75">
        <f t="shared" si="245"/>
        <v>3.1169933580630436</v>
      </c>
      <c r="AM513" s="75">
        <f t="shared" si="246"/>
        <v>81.299041372331914</v>
      </c>
      <c r="AN513" s="75">
        <f t="shared" si="256"/>
        <v>2.9025315111370302</v>
      </c>
      <c r="AO513" s="75">
        <f t="shared" si="256"/>
        <v>2.5635303674623926</v>
      </c>
      <c r="AP513" s="75">
        <f t="shared" si="256"/>
        <v>2.9400160957418118</v>
      </c>
      <c r="AQ513" s="75">
        <f t="shared" si="256"/>
        <v>2.5171054580550001</v>
      </c>
      <c r="AR513" s="75">
        <f t="shared" si="256"/>
        <v>2.9881865548802646</v>
      </c>
      <c r="AS513" s="75">
        <f t="shared" si="256"/>
        <v>2.4550421509734348</v>
      </c>
      <c r="AT513" s="75">
        <f t="shared" si="256"/>
        <v>3.0520469522354006</v>
      </c>
      <c r="AU513" s="75">
        <f t="shared" si="247"/>
        <v>2.3674725215449732</v>
      </c>
    </row>
    <row r="514" spans="1:47" s="75" customFormat="1" ht="12.95" customHeight="1" x14ac:dyDescent="0.2">
      <c r="A514" s="86" t="s">
        <v>2097</v>
      </c>
      <c r="B514" s="87"/>
      <c r="C514" s="88">
        <v>48100.43</v>
      </c>
      <c r="D514" s="88"/>
      <c r="E514" s="75">
        <f t="shared" si="232"/>
        <v>14030.038431445137</v>
      </c>
      <c r="F514" s="75">
        <f t="shared" si="233"/>
        <v>14030</v>
      </c>
      <c r="G514" s="75">
        <f t="shared" si="253"/>
        <v>1.6199700003198814E-2</v>
      </c>
      <c r="I514" s="75">
        <f t="shared" ref="I514:I519" si="257">G514</f>
        <v>1.6199700003198814E-2</v>
      </c>
      <c r="O514" s="75">
        <f t="shared" ca="1" si="234"/>
        <v>3.4795950485399692E-3</v>
      </c>
      <c r="P514" s="75">
        <f t="shared" si="235"/>
        <v>3.4533057989908802E-3</v>
      </c>
      <c r="Q514" s="85">
        <f t="shared" si="248"/>
        <v>33081.93</v>
      </c>
      <c r="S514" s="84">
        <v>0.1</v>
      </c>
      <c r="Z514" s="75">
        <f t="shared" si="236"/>
        <v>14030</v>
      </c>
      <c r="AA514" s="75">
        <f t="shared" si="237"/>
        <v>1.1368515727718641E-3</v>
      </c>
      <c r="AB514" s="75">
        <f t="shared" si="238"/>
        <v>1.8516154229417828E-2</v>
      </c>
      <c r="AC514" s="75">
        <f t="shared" si="239"/>
        <v>1.2746394204207933E-2</v>
      </c>
      <c r="AE514" s="75">
        <f t="shared" si="240"/>
        <v>2.2688940283801562E-5</v>
      </c>
      <c r="AF514" s="85">
        <f t="shared" si="249"/>
        <v>33081.93</v>
      </c>
      <c r="AG514" s="84"/>
      <c r="AH514" s="75">
        <f t="shared" si="241"/>
        <v>-2.3164542262190161E-3</v>
      </c>
      <c r="AI514" s="75">
        <f t="shared" si="242"/>
        <v>2.1055876520573835E-2</v>
      </c>
      <c r="AJ514" s="75">
        <f t="shared" si="243"/>
        <v>-8.4767393482875944E-2</v>
      </c>
      <c r="AK514" s="75">
        <f t="shared" si="244"/>
        <v>2.4086194382510563E-2</v>
      </c>
      <c r="AL514" s="75">
        <f t="shared" si="245"/>
        <v>3.1169933580630436</v>
      </c>
      <c r="AM514" s="75">
        <f t="shared" si="246"/>
        <v>81.299041372331914</v>
      </c>
      <c r="AN514" s="75">
        <f t="shared" si="256"/>
        <v>2.9025315111370302</v>
      </c>
      <c r="AO514" s="75">
        <f t="shared" si="256"/>
        <v>2.5635303674623926</v>
      </c>
      <c r="AP514" s="75">
        <f t="shared" si="256"/>
        <v>2.9400160957418118</v>
      </c>
      <c r="AQ514" s="75">
        <f t="shared" si="256"/>
        <v>2.5171054580550001</v>
      </c>
      <c r="AR514" s="75">
        <f t="shared" si="256"/>
        <v>2.9881865548802646</v>
      </c>
      <c r="AS514" s="75">
        <f t="shared" si="256"/>
        <v>2.4550421509734348</v>
      </c>
      <c r="AT514" s="75">
        <f t="shared" si="256"/>
        <v>3.0520469522354006</v>
      </c>
      <c r="AU514" s="75">
        <f t="shared" si="247"/>
        <v>2.3674725215449732</v>
      </c>
    </row>
    <row r="515" spans="1:47" s="75" customFormat="1" ht="12.95" customHeight="1" x14ac:dyDescent="0.2">
      <c r="A515" s="86" t="s">
        <v>2097</v>
      </c>
      <c r="B515" s="87" t="s">
        <v>2033</v>
      </c>
      <c r="C515" s="88">
        <v>48104.423999999999</v>
      </c>
      <c r="D515" s="88"/>
      <c r="E515" s="75">
        <f t="shared" si="232"/>
        <v>14039.513618755043</v>
      </c>
      <c r="F515" s="75">
        <f t="shared" si="233"/>
        <v>14039.5</v>
      </c>
      <c r="G515" s="75">
        <f t="shared" si="253"/>
        <v>5.7406050036661327E-3</v>
      </c>
      <c r="I515" s="75">
        <f t="shared" si="257"/>
        <v>5.7406050036661327E-3</v>
      </c>
      <c r="O515" s="75">
        <f t="shared" ca="1" si="234"/>
        <v>3.4861720847390483E-3</v>
      </c>
      <c r="P515" s="75">
        <f t="shared" si="235"/>
        <v>3.4628382357851364E-3</v>
      </c>
      <c r="Q515" s="85">
        <f t="shared" si="248"/>
        <v>33085.923999999999</v>
      </c>
      <c r="S515" s="84">
        <v>0.1</v>
      </c>
      <c r="Z515" s="75">
        <f t="shared" si="236"/>
        <v>14039.5</v>
      </c>
      <c r="AA515" s="75">
        <f t="shared" si="237"/>
        <v>1.1409785257767368E-3</v>
      </c>
      <c r="AB515" s="75">
        <f t="shared" si="238"/>
        <v>8.0624647136745328E-3</v>
      </c>
      <c r="AC515" s="75">
        <f t="shared" si="239"/>
        <v>2.2777667678809963E-3</v>
      </c>
      <c r="AE515" s="75">
        <f t="shared" si="240"/>
        <v>2.1156563736101207E-6</v>
      </c>
      <c r="AF515" s="85">
        <f t="shared" si="249"/>
        <v>33085.923999999999</v>
      </c>
      <c r="AG515" s="84"/>
      <c r="AH515" s="75">
        <f t="shared" si="241"/>
        <v>-2.3218597100083996E-3</v>
      </c>
      <c r="AI515" s="75">
        <f t="shared" si="242"/>
        <v>2.1054339157178137E-2</v>
      </c>
      <c r="AJ515" s="75">
        <f t="shared" si="243"/>
        <v>-8.483107386160689E-2</v>
      </c>
      <c r="AK515" s="75">
        <f t="shared" si="244"/>
        <v>2.4023629445714834E-2</v>
      </c>
      <c r="AL515" s="75">
        <f t="shared" si="245"/>
        <v>3.1170572686439919</v>
      </c>
      <c r="AM515" s="75">
        <f t="shared" si="246"/>
        <v>81.5108331317698</v>
      </c>
      <c r="AN515" s="75">
        <f t="shared" si="256"/>
        <v>2.9031467930783572</v>
      </c>
      <c r="AO515" s="75">
        <f t="shared" si="256"/>
        <v>2.5639861684871321</v>
      </c>
      <c r="AP515" s="75">
        <f t="shared" si="256"/>
        <v>2.9405719828047978</v>
      </c>
      <c r="AQ515" s="75">
        <f t="shared" si="256"/>
        <v>2.517650740764048</v>
      </c>
      <c r="AR515" s="75">
        <f t="shared" si="256"/>
        <v>2.9886452088787157</v>
      </c>
      <c r="AS515" s="75">
        <f t="shared" si="256"/>
        <v>2.4557423935556981</v>
      </c>
      <c r="AT515" s="75">
        <f t="shared" si="256"/>
        <v>3.0523431739418987</v>
      </c>
      <c r="AU515" s="75">
        <f t="shared" si="247"/>
        <v>2.3684616780388974</v>
      </c>
    </row>
    <row r="516" spans="1:47" s="75" customFormat="1" ht="12.95" customHeight="1" x14ac:dyDescent="0.2">
      <c r="A516" s="86" t="s">
        <v>2097</v>
      </c>
      <c r="B516" s="87"/>
      <c r="C516" s="88">
        <v>48105.478000000003</v>
      </c>
      <c r="D516" s="88"/>
      <c r="E516" s="75">
        <f t="shared" si="232"/>
        <v>14042.01408130504</v>
      </c>
      <c r="F516" s="75">
        <f t="shared" si="233"/>
        <v>14042</v>
      </c>
      <c r="G516" s="75">
        <f t="shared" si="253"/>
        <v>5.9355800040066242E-3</v>
      </c>
      <c r="I516" s="75">
        <f t="shared" si="257"/>
        <v>5.9355800040066242E-3</v>
      </c>
      <c r="O516" s="75">
        <f t="shared" ca="1" si="234"/>
        <v>3.4879028837388054E-3</v>
      </c>
      <c r="P516" s="75">
        <f t="shared" si="235"/>
        <v>3.4653470242079669E-3</v>
      </c>
      <c r="Q516" s="85">
        <f t="shared" si="248"/>
        <v>33086.978000000003</v>
      </c>
      <c r="S516" s="84">
        <v>0.1</v>
      </c>
      <c r="Z516" s="75">
        <f t="shared" si="236"/>
        <v>14042</v>
      </c>
      <c r="AA516" s="75">
        <f t="shared" si="237"/>
        <v>1.1420659223820885E-3</v>
      </c>
      <c r="AB516" s="75">
        <f t="shared" si="238"/>
        <v>8.2588611058325018E-3</v>
      </c>
      <c r="AC516" s="75">
        <f t="shared" si="239"/>
        <v>2.4702329797986573E-3</v>
      </c>
      <c r="AE516" s="75">
        <f t="shared" si="240"/>
        <v>2.2977777250732716E-6</v>
      </c>
      <c r="AF516" s="85">
        <f t="shared" si="249"/>
        <v>33086.978000000003</v>
      </c>
      <c r="AG516" s="84"/>
      <c r="AH516" s="75">
        <f t="shared" si="241"/>
        <v>-2.3232811018258784E-3</v>
      </c>
      <c r="AI516" s="75">
        <f t="shared" si="242"/>
        <v>2.1053935542966418E-2</v>
      </c>
      <c r="AJ516" s="75">
        <f t="shared" si="243"/>
        <v>-8.4847819740612576E-2</v>
      </c>
      <c r="AK516" s="75">
        <f t="shared" si="244"/>
        <v>2.4007176819017526E-2</v>
      </c>
      <c r="AL516" s="75">
        <f t="shared" si="245"/>
        <v>3.1170740751164687</v>
      </c>
      <c r="AM516" s="75">
        <f t="shared" si="246"/>
        <v>81.566711044180323</v>
      </c>
      <c r="AN516" s="75">
        <f t="shared" si="256"/>
        <v>2.903308600330881</v>
      </c>
      <c r="AO516" s="75">
        <f t="shared" si="256"/>
        <v>2.5641062265313268</v>
      </c>
      <c r="AP516" s="75">
        <f t="shared" si="256"/>
        <v>2.9407181433414595</v>
      </c>
      <c r="AQ516" s="75">
        <f t="shared" si="256"/>
        <v>2.5177943585749687</v>
      </c>
      <c r="AR516" s="75">
        <f t="shared" si="256"/>
        <v>2.9887657754770993</v>
      </c>
      <c r="AS516" s="75">
        <f t="shared" si="256"/>
        <v>2.45592677514392</v>
      </c>
      <c r="AT516" s="75">
        <f t="shared" si="256"/>
        <v>3.0524210157820373</v>
      </c>
      <c r="AU516" s="75">
        <f t="shared" si="247"/>
        <v>2.3687219823794035</v>
      </c>
    </row>
    <row r="517" spans="1:47" s="75" customFormat="1" ht="12.95" customHeight="1" x14ac:dyDescent="0.2">
      <c r="A517" s="86" t="s">
        <v>2097</v>
      </c>
      <c r="B517" s="87"/>
      <c r="C517" s="88">
        <v>48108.43</v>
      </c>
      <c r="D517" s="88"/>
      <c r="E517" s="75">
        <f t="shared" si="232"/>
        <v>14049.017274329284</v>
      </c>
      <c r="F517" s="75">
        <f t="shared" si="233"/>
        <v>14049</v>
      </c>
      <c r="G517" s="75">
        <f t="shared" si="253"/>
        <v>7.2815099993022159E-3</v>
      </c>
      <c r="I517" s="75">
        <f t="shared" si="257"/>
        <v>7.2815099993022159E-3</v>
      </c>
      <c r="O517" s="75">
        <f t="shared" ca="1" si="234"/>
        <v>3.4927491209381257E-3</v>
      </c>
      <c r="P517" s="75">
        <f t="shared" si="235"/>
        <v>3.4723721913325237E-3</v>
      </c>
      <c r="Q517" s="85">
        <f t="shared" si="248"/>
        <v>33089.93</v>
      </c>
      <c r="S517" s="84">
        <v>0.1</v>
      </c>
      <c r="Z517" s="75">
        <f t="shared" si="236"/>
        <v>14049</v>
      </c>
      <c r="AA517" s="75">
        <f t="shared" si="237"/>
        <v>1.1451136423276738E-3</v>
      </c>
      <c r="AB517" s="75">
        <f t="shared" si="238"/>
        <v>9.6087685483070666E-3</v>
      </c>
      <c r="AC517" s="75">
        <f t="shared" si="239"/>
        <v>3.8091378079696922E-3</v>
      </c>
      <c r="AE517" s="75">
        <f t="shared" si="240"/>
        <v>3.765536024989044E-6</v>
      </c>
      <c r="AF517" s="85">
        <f t="shared" si="249"/>
        <v>33089.93</v>
      </c>
      <c r="AG517" s="84"/>
      <c r="AH517" s="75">
        <f t="shared" si="241"/>
        <v>-2.3272585490048498E-3</v>
      </c>
      <c r="AI517" s="75">
        <f t="shared" si="242"/>
        <v>2.105280753767802E-2</v>
      </c>
      <c r="AJ517" s="75">
        <f t="shared" si="243"/>
        <v>-8.4894681316619161E-2</v>
      </c>
      <c r="AK517" s="75">
        <f t="shared" si="244"/>
        <v>2.3961135717482103E-2</v>
      </c>
      <c r="AL517" s="75">
        <f t="shared" si="245"/>
        <v>3.117121106384761</v>
      </c>
      <c r="AM517" s="75">
        <f t="shared" si="246"/>
        <v>81.723487804458969</v>
      </c>
      <c r="AN517" s="75">
        <f t="shared" si="256"/>
        <v>2.9037614185641791</v>
      </c>
      <c r="AO517" s="75">
        <f t="shared" si="256"/>
        <v>2.5644426340942728</v>
      </c>
      <c r="AP517" s="75">
        <f t="shared" si="256"/>
        <v>2.9411271143668403</v>
      </c>
      <c r="AQ517" s="75">
        <f t="shared" si="256"/>
        <v>2.5181967597748627</v>
      </c>
      <c r="AR517" s="75">
        <f t="shared" si="256"/>
        <v>2.9891030697129066</v>
      </c>
      <c r="AS517" s="75">
        <f t="shared" si="256"/>
        <v>2.4564432811282706</v>
      </c>
      <c r="AT517" s="75">
        <f t="shared" si="256"/>
        <v>3.0526387265178903</v>
      </c>
      <c r="AU517" s="75">
        <f t="shared" si="247"/>
        <v>2.3694508345328216</v>
      </c>
    </row>
    <row r="518" spans="1:47" s="75" customFormat="1" ht="12.95" customHeight="1" x14ac:dyDescent="0.2">
      <c r="A518" s="86" t="s">
        <v>2097</v>
      </c>
      <c r="B518" s="87"/>
      <c r="C518" s="88">
        <v>48127.381999999998</v>
      </c>
      <c r="D518" s="88"/>
      <c r="E518" s="75">
        <f t="shared" si="232"/>
        <v>14093.978153121823</v>
      </c>
      <c r="F518" s="75">
        <f t="shared" si="233"/>
        <v>14094</v>
      </c>
      <c r="G518" s="75">
        <f t="shared" si="253"/>
        <v>-9.2089399986434728E-3</v>
      </c>
      <c r="I518" s="75">
        <f t="shared" si="257"/>
        <v>-9.2089399986434728E-3</v>
      </c>
      <c r="O518" s="75">
        <f t="shared" ca="1" si="234"/>
        <v>3.523903502933759E-3</v>
      </c>
      <c r="P518" s="75">
        <f t="shared" si="235"/>
        <v>3.5175536690891492E-3</v>
      </c>
      <c r="Q518" s="85">
        <f t="shared" si="248"/>
        <v>33108.881999999998</v>
      </c>
      <c r="S518" s="84">
        <v>0.1</v>
      </c>
      <c r="Z518" s="75">
        <f t="shared" si="236"/>
        <v>14094</v>
      </c>
      <c r="AA518" s="75">
        <f t="shared" si="237"/>
        <v>1.1648123148532189E-3</v>
      </c>
      <c r="AB518" s="75">
        <f t="shared" si="238"/>
        <v>-6.8561986444075421E-3</v>
      </c>
      <c r="AC518" s="75">
        <f t="shared" si="239"/>
        <v>-1.2726493667732621E-2</v>
      </c>
      <c r="AE518" s="75">
        <f t="shared" si="240"/>
        <v>1.0761473706177798E-5</v>
      </c>
      <c r="AF518" s="85">
        <f t="shared" si="249"/>
        <v>33108.881999999998</v>
      </c>
      <c r="AG518" s="84"/>
      <c r="AH518" s="75">
        <f t="shared" si="241"/>
        <v>-2.3527413542359303E-3</v>
      </c>
      <c r="AI518" s="75">
        <f t="shared" si="242"/>
        <v>2.1045630212992217E-2</v>
      </c>
      <c r="AJ518" s="75">
        <f t="shared" si="243"/>
        <v>-8.5194985306955448E-2</v>
      </c>
      <c r="AK518" s="75">
        <f t="shared" si="244"/>
        <v>2.3666083952706168E-2</v>
      </c>
      <c r="AL518" s="75">
        <f t="shared" si="245"/>
        <v>3.1174225022958031</v>
      </c>
      <c r="AM518" s="75">
        <f t="shared" si="246"/>
        <v>82.74266092466064</v>
      </c>
      <c r="AN518" s="75">
        <f t="shared" si="256"/>
        <v>2.9066638394827802</v>
      </c>
      <c r="AO518" s="75">
        <f t="shared" si="256"/>
        <v>2.566613907262945</v>
      </c>
      <c r="AP518" s="75">
        <f t="shared" si="256"/>
        <v>2.9437463933342594</v>
      </c>
      <c r="AQ518" s="75">
        <f t="shared" si="256"/>
        <v>2.5207931816267308</v>
      </c>
      <c r="AR518" s="75">
        <f t="shared" si="256"/>
        <v>2.9912611031959804</v>
      </c>
      <c r="AS518" s="75">
        <f t="shared" si="256"/>
        <v>2.4597720206580469</v>
      </c>
      <c r="AT518" s="75">
        <f t="shared" si="256"/>
        <v>3.0540296414808039</v>
      </c>
      <c r="AU518" s="75">
        <f t="shared" si="247"/>
        <v>2.3741363126619359</v>
      </c>
    </row>
    <row r="519" spans="1:47" s="75" customFormat="1" ht="12.95" customHeight="1" x14ac:dyDescent="0.2">
      <c r="A519" s="86" t="s">
        <v>2097</v>
      </c>
      <c r="B519" s="87" t="s">
        <v>2033</v>
      </c>
      <c r="C519" s="88">
        <v>48150.368000000002</v>
      </c>
      <c r="D519" s="88"/>
      <c r="E519" s="75">
        <f t="shared" si="232"/>
        <v>14148.509113438709</v>
      </c>
      <c r="F519" s="75">
        <f t="shared" si="233"/>
        <v>14148.5</v>
      </c>
      <c r="G519" s="75">
        <f t="shared" si="253"/>
        <v>3.8415150047512725E-3</v>
      </c>
      <c r="I519" s="75">
        <f t="shared" si="257"/>
        <v>3.8415150047512725E-3</v>
      </c>
      <c r="O519" s="75">
        <f t="shared" ca="1" si="234"/>
        <v>3.5616349211284714E-3</v>
      </c>
      <c r="P519" s="75">
        <f t="shared" si="235"/>
        <v>3.5723190866201867E-3</v>
      </c>
      <c r="Q519" s="85">
        <f t="shared" si="248"/>
        <v>33131.868000000002</v>
      </c>
      <c r="S519" s="84">
        <v>0.1</v>
      </c>
      <c r="Z519" s="75">
        <f t="shared" si="236"/>
        <v>14148.5</v>
      </c>
      <c r="AA519" s="75">
        <f t="shared" si="237"/>
        <v>1.188916980443832E-3</v>
      </c>
      <c r="AB519" s="75">
        <f t="shared" si="238"/>
        <v>6.2249171109276273E-3</v>
      </c>
      <c r="AC519" s="75">
        <f t="shared" si="239"/>
        <v>2.6919591813108577E-4</v>
      </c>
      <c r="AE519" s="75">
        <f t="shared" si="240"/>
        <v>7.0362762785597367E-7</v>
      </c>
      <c r="AF519" s="85">
        <f t="shared" si="249"/>
        <v>33131.868000000002</v>
      </c>
      <c r="AG519" s="84"/>
      <c r="AH519" s="75">
        <f t="shared" si="241"/>
        <v>-2.3834021061763548E-3</v>
      </c>
      <c r="AI519" s="75">
        <f t="shared" si="242"/>
        <v>2.1037108267530358E-2</v>
      </c>
      <c r="AJ519" s="75">
        <f t="shared" si="243"/>
        <v>-8.5556474219469741E-2</v>
      </c>
      <c r="AK519" s="75">
        <f t="shared" si="244"/>
        <v>2.3310904434089286E-2</v>
      </c>
      <c r="AL519" s="75">
        <f t="shared" si="245"/>
        <v>3.1177853159056541</v>
      </c>
      <c r="AM519" s="75">
        <f t="shared" si="246"/>
        <v>84.003745431479871</v>
      </c>
      <c r="AN519" s="75">
        <f t="shared" si="256"/>
        <v>2.9101590123982612</v>
      </c>
      <c r="AO519" s="75">
        <f t="shared" si="256"/>
        <v>2.5692637508992862</v>
      </c>
      <c r="AP519" s="75">
        <f t="shared" si="256"/>
        <v>2.9468957769060755</v>
      </c>
      <c r="AQ519" s="75">
        <f t="shared" si="256"/>
        <v>2.5239599261385135</v>
      </c>
      <c r="AR519" s="75">
        <f t="shared" si="256"/>
        <v>2.9938508692096129</v>
      </c>
      <c r="AS519" s="75">
        <f t="shared" si="256"/>
        <v>2.4638227641827788</v>
      </c>
      <c r="AT519" s="75">
        <f t="shared" si="256"/>
        <v>3.0556942155083173</v>
      </c>
      <c r="AU519" s="75">
        <f t="shared" si="247"/>
        <v>2.379810947284974</v>
      </c>
    </row>
    <row r="520" spans="1:47" s="75" customFormat="1" ht="12.95" customHeight="1" x14ac:dyDescent="0.2">
      <c r="A520" s="86" t="s">
        <v>2099</v>
      </c>
      <c r="B520" s="87"/>
      <c r="C520" s="88">
        <v>48390.421300000002</v>
      </c>
      <c r="D520" s="88">
        <v>5.9999999999999995E-4</v>
      </c>
      <c r="E520" s="75">
        <f t="shared" si="232"/>
        <v>14718.000846503846</v>
      </c>
      <c r="F520" s="75">
        <f t="shared" si="233"/>
        <v>14718</v>
      </c>
      <c r="G520" s="75">
        <f t="shared" si="253"/>
        <v>3.5682000452652574E-4</v>
      </c>
      <c r="K520" s="75">
        <f>G520</f>
        <v>3.5682000452652574E-4</v>
      </c>
      <c r="O520" s="75">
        <f t="shared" ca="1" si="234"/>
        <v>3.9559109332732087E-3</v>
      </c>
      <c r="P520" s="75">
        <f t="shared" si="235"/>
        <v>4.1475826958679591E-3</v>
      </c>
      <c r="Q520" s="85">
        <f t="shared" si="248"/>
        <v>33371.921300000002</v>
      </c>
      <c r="S520" s="84">
        <v>1</v>
      </c>
      <c r="Z520" s="75">
        <f t="shared" si="236"/>
        <v>14718</v>
      </c>
      <c r="AA520" s="75">
        <f t="shared" si="237"/>
        <v>1.4575175352559357E-3</v>
      </c>
      <c r="AB520" s="75">
        <f t="shared" si="238"/>
        <v>3.0468851651385491E-3</v>
      </c>
      <c r="AC520" s="75">
        <f t="shared" si="239"/>
        <v>-3.7907626913414334E-3</v>
      </c>
      <c r="AE520" s="75">
        <f t="shared" si="240"/>
        <v>1.2115350541538204E-6</v>
      </c>
      <c r="AF520" s="85">
        <f t="shared" si="249"/>
        <v>33371.921300000002</v>
      </c>
      <c r="AG520" s="84"/>
      <c r="AH520" s="75">
        <f t="shared" si="241"/>
        <v>-2.6900651606120234E-3</v>
      </c>
      <c r="AI520" s="75">
        <f t="shared" si="242"/>
        <v>2.0958723132802781E-2</v>
      </c>
      <c r="AJ520" s="75">
        <f t="shared" si="243"/>
        <v>-8.9183513888454718E-2</v>
      </c>
      <c r="AK520" s="75">
        <f t="shared" si="244"/>
        <v>1.9746388150297167E-2</v>
      </c>
      <c r="AL520" s="75">
        <f t="shared" si="245"/>
        <v>3.1214262809282691</v>
      </c>
      <c r="AM520" s="75">
        <f t="shared" si="246"/>
        <v>99.171638483367744</v>
      </c>
      <c r="AN520" s="75">
        <f t="shared" si="256"/>
        <v>2.9453087477430469</v>
      </c>
      <c r="AO520" s="75">
        <f t="shared" si="256"/>
        <v>2.5983298631945022</v>
      </c>
      <c r="AP520" s="75">
        <f t="shared" si="256"/>
        <v>2.9782705039012214</v>
      </c>
      <c r="AQ520" s="75">
        <f t="shared" si="256"/>
        <v>2.5585190372496789</v>
      </c>
      <c r="AR520" s="75">
        <f t="shared" si="256"/>
        <v>3.019346167214584</v>
      </c>
      <c r="AS520" s="75">
        <f t="shared" si="256"/>
        <v>2.5073858290050088</v>
      </c>
      <c r="AT520" s="75">
        <f t="shared" si="256"/>
        <v>3.0718110169270383</v>
      </c>
      <c r="AU520" s="75">
        <f t="shared" si="247"/>
        <v>2.4391082760523206</v>
      </c>
    </row>
    <row r="521" spans="1:47" s="75" customFormat="1" ht="12.95" customHeight="1" x14ac:dyDescent="0.2">
      <c r="A521" s="86" t="s">
        <v>2099</v>
      </c>
      <c r="B521" s="87"/>
      <c r="C521" s="88">
        <v>48444.377999999997</v>
      </c>
      <c r="D521" s="88">
        <v>1E-3</v>
      </c>
      <c r="E521" s="75">
        <f t="shared" si="232"/>
        <v>14846.005312984718</v>
      </c>
      <c r="F521" s="75">
        <f t="shared" si="233"/>
        <v>14846</v>
      </c>
      <c r="G521" s="75">
        <f t="shared" si="253"/>
        <v>2.2395400010282174E-3</v>
      </c>
      <c r="K521" s="75">
        <f>G521</f>
        <v>2.2395400010282174E-3</v>
      </c>
      <c r="O521" s="75">
        <f t="shared" ca="1" si="234"/>
        <v>4.0445278420607883E-3</v>
      </c>
      <c r="P521" s="75">
        <f t="shared" si="235"/>
        <v>4.2776293312290119E-3</v>
      </c>
      <c r="Q521" s="85">
        <f t="shared" si="248"/>
        <v>33425.877999999997</v>
      </c>
      <c r="S521" s="84">
        <v>1</v>
      </c>
      <c r="Z521" s="75">
        <f t="shared" si="236"/>
        <v>14846</v>
      </c>
      <c r="AA521" s="75">
        <f t="shared" si="237"/>
        <v>1.5222200025680208E-3</v>
      </c>
      <c r="AB521" s="75">
        <f t="shared" si="238"/>
        <v>4.9949493296892085E-3</v>
      </c>
      <c r="AC521" s="75">
        <f t="shared" si="239"/>
        <v>-2.0380893302007945E-3</v>
      </c>
      <c r="AE521" s="75">
        <f t="shared" si="240"/>
        <v>5.1454798019093646E-7</v>
      </c>
      <c r="AF521" s="85">
        <f t="shared" si="249"/>
        <v>33425.877999999997</v>
      </c>
      <c r="AG521" s="84"/>
      <c r="AH521" s="75">
        <f t="shared" si="241"/>
        <v>-2.7554093286609911E-3</v>
      </c>
      <c r="AI521" s="75">
        <f t="shared" si="242"/>
        <v>2.0943635701074048E-2</v>
      </c>
      <c r="AJ521" s="75">
        <f t="shared" si="243"/>
        <v>-8.9959490573791642E-2</v>
      </c>
      <c r="AK521" s="75">
        <f t="shared" si="244"/>
        <v>1.8983602937880064E-2</v>
      </c>
      <c r="AL521" s="75">
        <f t="shared" si="245"/>
        <v>3.1222053893422683</v>
      </c>
      <c r="AM521" s="75">
        <f t="shared" si="246"/>
        <v>103.15727529875986</v>
      </c>
      <c r="AN521" s="75">
        <f t="shared" ref="AN521:AT530" si="258">$AU521+$AB$7*SIN(AO521)</f>
        <v>2.9528466296679294</v>
      </c>
      <c r="AO521" s="75">
        <f t="shared" si="258"/>
        <v>2.6052224153789787</v>
      </c>
      <c r="AP521" s="75">
        <f t="shared" si="258"/>
        <v>2.9849269816848545</v>
      </c>
      <c r="AQ521" s="75">
        <f t="shared" si="258"/>
        <v>2.5666582047600546</v>
      </c>
      <c r="AR521" s="75">
        <f t="shared" si="258"/>
        <v>3.0246826889932814</v>
      </c>
      <c r="AS521" s="75">
        <f t="shared" si="258"/>
        <v>2.517478941837048</v>
      </c>
      <c r="AT521" s="75">
        <f t="shared" si="258"/>
        <v>3.0751217375126338</v>
      </c>
      <c r="AU521" s="75">
        <f t="shared" si="247"/>
        <v>2.4524358582862456</v>
      </c>
    </row>
    <row r="522" spans="1:47" s="75" customFormat="1" ht="12.95" customHeight="1" x14ac:dyDescent="0.2">
      <c r="A522" s="86" t="s">
        <v>2099</v>
      </c>
      <c r="B522" s="87"/>
      <c r="C522" s="88">
        <v>48460.391600000003</v>
      </c>
      <c r="D522" s="88">
        <v>5.9999999999999995E-4</v>
      </c>
      <c r="E522" s="75">
        <f t="shared" si="232"/>
        <v>14883.995262785929</v>
      </c>
      <c r="F522" s="75">
        <f t="shared" si="233"/>
        <v>14884</v>
      </c>
      <c r="G522" s="75">
        <f t="shared" si="253"/>
        <v>-1.9968399938079529E-3</v>
      </c>
      <c r="K522" s="75">
        <f>G522</f>
        <v>-1.9968399938079529E-3</v>
      </c>
      <c r="O522" s="75">
        <f t="shared" ca="1" si="234"/>
        <v>4.0708359868570996E-3</v>
      </c>
      <c r="P522" s="75">
        <f t="shared" si="235"/>
        <v>4.3162900025270519E-3</v>
      </c>
      <c r="Q522" s="85">
        <f t="shared" si="248"/>
        <v>33441.891600000003</v>
      </c>
      <c r="S522" s="84">
        <v>1</v>
      </c>
      <c r="Z522" s="75">
        <f t="shared" si="236"/>
        <v>14884</v>
      </c>
      <c r="AA522" s="75">
        <f t="shared" si="237"/>
        <v>1.5417429948589318E-3</v>
      </c>
      <c r="AB522" s="75">
        <f t="shared" si="238"/>
        <v>7.7770701386016723E-4</v>
      </c>
      <c r="AC522" s="75">
        <f t="shared" si="239"/>
        <v>-6.3131299963350047E-3</v>
      </c>
      <c r="AE522" s="75">
        <f t="shared" si="240"/>
        <v>1.2521569567682661E-5</v>
      </c>
      <c r="AF522" s="85">
        <f t="shared" si="249"/>
        <v>33441.891600000003</v>
      </c>
      <c r="AG522" s="84"/>
      <c r="AH522" s="75">
        <f t="shared" si="241"/>
        <v>-2.7745470076681201E-3</v>
      </c>
      <c r="AI522" s="75">
        <f t="shared" si="242"/>
        <v>2.0939324853081698E-2</v>
      </c>
      <c r="AJ522" s="75">
        <f t="shared" si="243"/>
        <v>-9.0186990303399842E-2</v>
      </c>
      <c r="AK522" s="75">
        <f t="shared" si="244"/>
        <v>1.8759958304712807E-2</v>
      </c>
      <c r="AL522" s="75">
        <f t="shared" si="245"/>
        <v>3.1224338176003239</v>
      </c>
      <c r="AM522" s="75">
        <f t="shared" si="246"/>
        <v>104.38728239504029</v>
      </c>
      <c r="AN522" s="75">
        <f t="shared" si="258"/>
        <v>2.9550576941436075</v>
      </c>
      <c r="AO522" s="75">
        <f t="shared" si="258"/>
        <v>2.6072949310474933</v>
      </c>
      <c r="AP522" s="75">
        <f t="shared" si="258"/>
        <v>2.9868745922384603</v>
      </c>
      <c r="AQ522" s="75">
        <f t="shared" si="258"/>
        <v>2.5691009090195158</v>
      </c>
      <c r="AR522" s="75">
        <f t="shared" si="258"/>
        <v>3.026239189704139</v>
      </c>
      <c r="AS522" s="75">
        <f t="shared" si="258"/>
        <v>2.5204960796363634</v>
      </c>
      <c r="AT522" s="75">
        <f t="shared" si="258"/>
        <v>3.0760832353593046</v>
      </c>
      <c r="AU522" s="75">
        <f t="shared" si="247"/>
        <v>2.4563924842619422</v>
      </c>
    </row>
    <row r="523" spans="1:47" s="75" customFormat="1" ht="12.95" customHeight="1" x14ac:dyDescent="0.2">
      <c r="A523" s="86" t="s">
        <v>2101</v>
      </c>
      <c r="B523" s="87"/>
      <c r="C523" s="88">
        <v>48495.364999999998</v>
      </c>
      <c r="D523" s="88">
        <v>0.01</v>
      </c>
      <c r="E523" s="75">
        <f t="shared" si="232"/>
        <v>14966.964595751475</v>
      </c>
      <c r="F523" s="75">
        <f t="shared" si="233"/>
        <v>14967</v>
      </c>
      <c r="G523" s="75">
        <f t="shared" si="253"/>
        <v>-1.4923670001735445E-2</v>
      </c>
      <c r="I523" s="75">
        <f>G523</f>
        <v>-1.4923670001735445E-2</v>
      </c>
      <c r="O523" s="75">
        <f t="shared" ca="1" si="234"/>
        <v>4.1282985136490459E-3</v>
      </c>
      <c r="P523" s="75">
        <f t="shared" si="235"/>
        <v>4.4008175509866153E-3</v>
      </c>
      <c r="Q523" s="85">
        <f t="shared" si="248"/>
        <v>33476.864999999998</v>
      </c>
      <c r="S523" s="84">
        <v>0.1</v>
      </c>
      <c r="Z523" s="75">
        <f t="shared" si="236"/>
        <v>14967</v>
      </c>
      <c r="AA523" s="75">
        <f t="shared" si="237"/>
        <v>1.5848900114597683E-3</v>
      </c>
      <c r="AB523" s="75">
        <f t="shared" si="238"/>
        <v>-1.2107742462208599E-2</v>
      </c>
      <c r="AC523" s="75">
        <f t="shared" si="239"/>
        <v>-1.932448755272206E-2</v>
      </c>
      <c r="AE523" s="75">
        <f t="shared" si="240"/>
        <v>2.7253255370926799E-5</v>
      </c>
      <c r="AF523" s="85">
        <f t="shared" si="249"/>
        <v>33476.864999999998</v>
      </c>
      <c r="AG523" s="84"/>
      <c r="AH523" s="75">
        <f t="shared" si="241"/>
        <v>-2.815927539526847E-3</v>
      </c>
      <c r="AI523" s="75">
        <f t="shared" si="242"/>
        <v>2.093017110852291E-2</v>
      </c>
      <c r="AJ523" s="75">
        <f t="shared" si="243"/>
        <v>-9.0679281577382642E-2</v>
      </c>
      <c r="AK523" s="75">
        <f t="shared" si="244"/>
        <v>1.8275989963557473E-2</v>
      </c>
      <c r="AL523" s="75">
        <f t="shared" si="245"/>
        <v>3.1229281343277355</v>
      </c>
      <c r="AM523" s="75">
        <f t="shared" si="246"/>
        <v>107.15207345389646</v>
      </c>
      <c r="AN523" s="75">
        <f t="shared" si="258"/>
        <v>2.9598439604258955</v>
      </c>
      <c r="AO523" s="75">
        <f t="shared" si="258"/>
        <v>2.6118640196593006</v>
      </c>
      <c r="AP523" s="75">
        <f t="shared" si="258"/>
        <v>2.9910828700105792</v>
      </c>
      <c r="AQ523" s="75">
        <f t="shared" si="258"/>
        <v>2.5744783302000402</v>
      </c>
      <c r="AR523" s="75">
        <f t="shared" si="258"/>
        <v>3.0295947416723008</v>
      </c>
      <c r="AS523" s="75">
        <f t="shared" si="258"/>
        <v>2.5271188447802513</v>
      </c>
      <c r="AT523" s="75">
        <f t="shared" si="258"/>
        <v>3.0781496778814326</v>
      </c>
      <c r="AU523" s="75">
        <f t="shared" si="247"/>
        <v>2.4650345883667533</v>
      </c>
    </row>
    <row r="524" spans="1:47" s="75" customFormat="1" ht="12.95" customHeight="1" x14ac:dyDescent="0.2">
      <c r="A524" s="86" t="s">
        <v>2102</v>
      </c>
      <c r="B524" s="87" t="s">
        <v>2033</v>
      </c>
      <c r="C524" s="88">
        <v>48540.28</v>
      </c>
      <c r="D524" s="88"/>
      <c r="E524" s="75">
        <f t="shared" si="232"/>
        <v>15073.518936769162</v>
      </c>
      <c r="F524" s="75">
        <f t="shared" si="233"/>
        <v>15073.5</v>
      </c>
      <c r="G524" s="75">
        <f t="shared" si="253"/>
        <v>7.9822650004643947E-3</v>
      </c>
      <c r="I524" s="75">
        <f>G524</f>
        <v>7.9822650004643947E-3</v>
      </c>
      <c r="O524" s="75">
        <f t="shared" ca="1" si="234"/>
        <v>4.2020305510387119E-3</v>
      </c>
      <c r="P524" s="75">
        <f t="shared" si="235"/>
        <v>4.5094474102726854E-3</v>
      </c>
      <c r="Q524" s="85">
        <f t="shared" si="248"/>
        <v>33521.78</v>
      </c>
      <c r="S524" s="84">
        <v>0.1</v>
      </c>
      <c r="Z524" s="75">
        <f t="shared" si="236"/>
        <v>15073.5</v>
      </c>
      <c r="AA524" s="75">
        <f t="shared" si="237"/>
        <v>1.6412746254899713E-3</v>
      </c>
      <c r="AB524" s="75">
        <f t="shared" si="238"/>
        <v>1.0850437785247108E-2</v>
      </c>
      <c r="AC524" s="75">
        <f t="shared" si="239"/>
        <v>3.4728175901917093E-3</v>
      </c>
      <c r="AE524" s="75">
        <f t="shared" si="240"/>
        <v>4.020815893551828E-6</v>
      </c>
      <c r="AF524" s="85">
        <f t="shared" si="249"/>
        <v>33521.78</v>
      </c>
      <c r="AG524" s="84"/>
      <c r="AH524" s="75">
        <f t="shared" si="241"/>
        <v>-2.8681727847827141E-3</v>
      </c>
      <c r="AI524" s="75">
        <f t="shared" si="242"/>
        <v>2.0918941553520143E-2</v>
      </c>
      <c r="AJ524" s="75">
        <f t="shared" si="243"/>
        <v>-9.1301592323764752E-2</v>
      </c>
      <c r="AK524" s="75">
        <f t="shared" si="244"/>
        <v>1.7664162761216382E-2</v>
      </c>
      <c r="AL524" s="75">
        <f t="shared" si="245"/>
        <v>3.1235530373282012</v>
      </c>
      <c r="AM524" s="75">
        <f t="shared" si="246"/>
        <v>110.86409670502518</v>
      </c>
      <c r="AN524" s="75">
        <f t="shared" si="258"/>
        <v>2.9658975906558931</v>
      </c>
      <c r="AO524" s="75">
        <f t="shared" si="258"/>
        <v>2.61781246072493</v>
      </c>
      <c r="AP524" s="75">
        <f t="shared" si="258"/>
        <v>2.9963902858228231</v>
      </c>
      <c r="AQ524" s="75">
        <f t="shared" si="258"/>
        <v>2.5814627733716886</v>
      </c>
      <c r="AR524" s="75">
        <f t="shared" si="258"/>
        <v>3.0338117169945717</v>
      </c>
      <c r="AS524" s="75">
        <f t="shared" si="258"/>
        <v>2.5356818359115358</v>
      </c>
      <c r="AT524" s="75">
        <f t="shared" si="258"/>
        <v>3.0807341922895084</v>
      </c>
      <c r="AU524" s="75">
        <f t="shared" si="247"/>
        <v>2.4761235532723234</v>
      </c>
    </row>
    <row r="525" spans="1:47" s="75" customFormat="1" ht="12.95" customHeight="1" x14ac:dyDescent="0.2">
      <c r="A525" s="86" t="s">
        <v>2103</v>
      </c>
      <c r="B525" s="87" t="s">
        <v>2031</v>
      </c>
      <c r="C525" s="88">
        <v>49486.377800000002</v>
      </c>
      <c r="D525" s="88" t="s">
        <v>2006</v>
      </c>
      <c r="E525" s="75">
        <f t="shared" si="232"/>
        <v>17317.999124173853</v>
      </c>
      <c r="F525" s="75">
        <f t="shared" si="233"/>
        <v>17318</v>
      </c>
      <c r="G525" s="75">
        <f t="shared" si="253"/>
        <v>-3.6917999386787415E-4</v>
      </c>
      <c r="K525" s="77">
        <f t="shared" ref="K525:K531" si="259">G525</f>
        <v>-3.6917999386787415E-4</v>
      </c>
      <c r="O525" s="75">
        <f t="shared" ca="1" si="234"/>
        <v>5.7559418930209112E-3</v>
      </c>
      <c r="P525" s="75">
        <f t="shared" si="235"/>
        <v>6.8432343679227748E-3</v>
      </c>
      <c r="Q525" s="85">
        <f t="shared" si="248"/>
        <v>34467.877800000002</v>
      </c>
      <c r="S525" s="84">
        <v>1</v>
      </c>
      <c r="Z525" s="75">
        <f t="shared" si="236"/>
        <v>17318</v>
      </c>
      <c r="AA525" s="75">
        <f t="shared" si="237"/>
        <v>3.1084562347014444E-3</v>
      </c>
      <c r="AB525" s="75">
        <f t="shared" si="238"/>
        <v>3.3655981393534563E-3</v>
      </c>
      <c r="AC525" s="75">
        <f t="shared" si="239"/>
        <v>-7.212414361790649E-3</v>
      </c>
      <c r="AE525" s="75">
        <f t="shared" si="240"/>
        <v>1.2093953738257833E-5</v>
      </c>
      <c r="AF525" s="85">
        <f t="shared" si="249"/>
        <v>34467.877800000002</v>
      </c>
      <c r="AG525" s="84"/>
      <c r="AH525" s="75">
        <f t="shared" si="241"/>
        <v>-3.7347781332213305E-3</v>
      </c>
      <c r="AI525" s="75">
        <f t="shared" si="242"/>
        <v>2.0787195253077595E-2</v>
      </c>
      <c r="AJ525" s="75">
        <f t="shared" si="243"/>
        <v>-0.10178591430057891</v>
      </c>
      <c r="AK525" s="75">
        <f t="shared" si="244"/>
        <v>7.3501479168656403E-3</v>
      </c>
      <c r="AL525" s="75">
        <f t="shared" si="245"/>
        <v>3.134086614204481</v>
      </c>
      <c r="AM525" s="75">
        <f t="shared" si="246"/>
        <v>266.4508547344185</v>
      </c>
      <c r="AN525" s="75">
        <f t="shared" si="258"/>
        <v>3.0683341127347434</v>
      </c>
      <c r="AO525" s="75">
        <f t="shared" si="258"/>
        <v>2.7667677280635647</v>
      </c>
      <c r="AP525" s="75">
        <f t="shared" si="258"/>
        <v>3.0834097203000566</v>
      </c>
      <c r="AQ525" s="75">
        <f t="shared" si="258"/>
        <v>2.7501689546964601</v>
      </c>
      <c r="AR525" s="75">
        <f t="shared" si="258"/>
        <v>3.1003815403852162</v>
      </c>
      <c r="AS525" s="75">
        <f t="shared" si="258"/>
        <v>2.7313450053839743</v>
      </c>
      <c r="AT525" s="75">
        <f t="shared" si="258"/>
        <v>3.1196144467611742</v>
      </c>
      <c r="AU525" s="75">
        <f t="shared" si="247"/>
        <v>2.7098247901789243</v>
      </c>
    </row>
    <row r="526" spans="1:47" s="75" customFormat="1" ht="12.95" customHeight="1" x14ac:dyDescent="0.2">
      <c r="A526" s="86" t="s">
        <v>2103</v>
      </c>
      <c r="B526" s="87" t="s">
        <v>2033</v>
      </c>
      <c r="C526" s="88">
        <v>49490.3894</v>
      </c>
      <c r="D526" s="88" t="s">
        <v>2006</v>
      </c>
      <c r="E526" s="75">
        <f t="shared" si="232"/>
        <v>17327.516064938107</v>
      </c>
      <c r="F526" s="75">
        <f t="shared" si="233"/>
        <v>17327.5</v>
      </c>
      <c r="G526" s="75">
        <f t="shared" si="253"/>
        <v>6.7717249985435046E-3</v>
      </c>
      <c r="K526" s="77">
        <f t="shared" si="259"/>
        <v>6.7717249985435046E-3</v>
      </c>
      <c r="O526" s="75">
        <f t="shared" ca="1" si="234"/>
        <v>5.7625189292199903E-3</v>
      </c>
      <c r="P526" s="75">
        <f t="shared" si="235"/>
        <v>6.8532924531692734E-3</v>
      </c>
      <c r="Q526" s="85">
        <f t="shared" si="248"/>
        <v>34471.8894</v>
      </c>
      <c r="S526" s="84">
        <v>1</v>
      </c>
      <c r="Z526" s="75">
        <f t="shared" si="236"/>
        <v>17327.5</v>
      </c>
      <c r="AA526" s="75">
        <f t="shared" si="237"/>
        <v>3.1158109277633675E-3</v>
      </c>
      <c r="AB526" s="75">
        <f t="shared" si="238"/>
        <v>1.050920652394941E-2</v>
      </c>
      <c r="AC526" s="75">
        <f t="shared" si="239"/>
        <v>-8.1567454625768726E-5</v>
      </c>
      <c r="AE526" s="75">
        <f t="shared" si="240"/>
        <v>1.3365707692928193E-5</v>
      </c>
      <c r="AF526" s="85">
        <f t="shared" si="249"/>
        <v>34471.8894</v>
      </c>
      <c r="AG526" s="84"/>
      <c r="AH526" s="75">
        <f t="shared" si="241"/>
        <v>-3.7374815254059058E-3</v>
      </c>
      <c r="AI526" s="75">
        <f t="shared" si="242"/>
        <v>2.0786949782356179E-2</v>
      </c>
      <c r="AJ526" s="75">
        <f t="shared" si="243"/>
        <v>-0.10181921173653247</v>
      </c>
      <c r="AK526" s="75">
        <f t="shared" si="244"/>
        <v>7.3173723557304511E-3</v>
      </c>
      <c r="AL526" s="75">
        <f t="shared" si="245"/>
        <v>3.1341200855366216</v>
      </c>
      <c r="AM526" s="75">
        <f t="shared" si="246"/>
        <v>267.64435990609093</v>
      </c>
      <c r="AN526" s="75">
        <f t="shared" si="258"/>
        <v>3.0686605040050279</v>
      </c>
      <c r="AO526" s="75">
        <f t="shared" si="258"/>
        <v>2.7674949357396756</v>
      </c>
      <c r="AP526" s="75">
        <f t="shared" si="258"/>
        <v>3.0836776736890079</v>
      </c>
      <c r="AQ526" s="75">
        <f t="shared" si="258"/>
        <v>2.7509655771908514</v>
      </c>
      <c r="AR526" s="75">
        <f t="shared" si="258"/>
        <v>3.1005783223320487</v>
      </c>
      <c r="AS526" s="75">
        <f t="shared" si="258"/>
        <v>2.7322272279258302</v>
      </c>
      <c r="AT526" s="75">
        <f t="shared" si="258"/>
        <v>3.119723673930443</v>
      </c>
      <c r="AU526" s="75">
        <f t="shared" si="247"/>
        <v>2.7108139466728485</v>
      </c>
    </row>
    <row r="527" spans="1:47" s="75" customFormat="1" ht="12.95" customHeight="1" x14ac:dyDescent="0.2">
      <c r="A527" s="86" t="s">
        <v>2103</v>
      </c>
      <c r="B527" s="87" t="s">
        <v>2031</v>
      </c>
      <c r="C527" s="88">
        <v>49491.440300000002</v>
      </c>
      <c r="D527" s="88" t="s">
        <v>2006</v>
      </c>
      <c r="E527" s="75">
        <f t="shared" si="232"/>
        <v>17330.009173186478</v>
      </c>
      <c r="F527" s="75">
        <f t="shared" si="233"/>
        <v>17330</v>
      </c>
      <c r="G527" s="75">
        <f t="shared" si="253"/>
        <v>3.866700004437007E-3</v>
      </c>
      <c r="K527" s="77">
        <f t="shared" si="259"/>
        <v>3.866700004437007E-3</v>
      </c>
      <c r="O527" s="75">
        <f t="shared" ca="1" si="234"/>
        <v>5.7642497282197475E-3</v>
      </c>
      <c r="P527" s="75">
        <f t="shared" si="235"/>
        <v>6.855939570132169E-3</v>
      </c>
      <c r="Q527" s="85">
        <f t="shared" si="248"/>
        <v>34472.940300000002</v>
      </c>
      <c r="S527" s="84">
        <v>1</v>
      </c>
      <c r="Z527" s="75">
        <f t="shared" si="236"/>
        <v>17330</v>
      </c>
      <c r="AA527" s="75">
        <f t="shared" si="237"/>
        <v>3.117747948325352E-3</v>
      </c>
      <c r="AB527" s="75">
        <f t="shared" si="238"/>
        <v>7.6048916262438241E-3</v>
      </c>
      <c r="AC527" s="75">
        <f t="shared" si="239"/>
        <v>-2.989239565695162E-3</v>
      </c>
      <c r="AE527" s="75">
        <f t="shared" si="240"/>
        <v>5.6092918235387563E-7</v>
      </c>
      <c r="AF527" s="85">
        <f t="shared" si="249"/>
        <v>34472.940300000002</v>
      </c>
      <c r="AG527" s="84"/>
      <c r="AH527" s="75">
        <f t="shared" si="241"/>
        <v>-3.7381916218068171E-3</v>
      </c>
      <c r="AI527" s="75">
        <f t="shared" si="242"/>
        <v>2.078688548131935E-2</v>
      </c>
      <c r="AJ527" s="75">
        <f t="shared" si="243"/>
        <v>-0.10182795865853957</v>
      </c>
      <c r="AK527" s="75">
        <f t="shared" si="244"/>
        <v>7.3087625053285645E-3</v>
      </c>
      <c r="AL527" s="75">
        <f t="shared" si="245"/>
        <v>3.1341288781585308</v>
      </c>
      <c r="AM527" s="75">
        <f t="shared" si="246"/>
        <v>267.95965845341448</v>
      </c>
      <c r="AN527" s="75">
        <f t="shared" si="258"/>
        <v>3.0687462447336502</v>
      </c>
      <c r="AO527" s="75">
        <f t="shared" si="258"/>
        <v>2.767686438087571</v>
      </c>
      <c r="AP527" s="75">
        <f t="shared" si="258"/>
        <v>3.0837480521171838</v>
      </c>
      <c r="AQ527" s="75">
        <f t="shared" si="258"/>
        <v>2.7511753210057486</v>
      </c>
      <c r="AR527" s="75">
        <f t="shared" si="258"/>
        <v>3.1006299981290737</v>
      </c>
      <c r="AS527" s="75">
        <f t="shared" si="258"/>
        <v>2.7324594568454694</v>
      </c>
      <c r="AT527" s="75">
        <f t="shared" si="258"/>
        <v>3.1197523513902903</v>
      </c>
      <c r="AU527" s="75">
        <f t="shared" si="247"/>
        <v>2.711074251013355</v>
      </c>
    </row>
    <row r="528" spans="1:47" s="75" customFormat="1" ht="12.95" customHeight="1" x14ac:dyDescent="0.2">
      <c r="A528" s="86" t="s">
        <v>2103</v>
      </c>
      <c r="B528" s="87" t="s">
        <v>2031</v>
      </c>
      <c r="C528" s="88">
        <v>49492.280599999998</v>
      </c>
      <c r="D528" s="88" t="s">
        <v>2006</v>
      </c>
      <c r="E528" s="75">
        <f t="shared" si="232"/>
        <v>17332.002663395913</v>
      </c>
      <c r="F528" s="75">
        <f t="shared" si="233"/>
        <v>17332</v>
      </c>
      <c r="G528" s="75">
        <f t="shared" si="253"/>
        <v>1.1226799979340285E-3</v>
      </c>
      <c r="K528" s="77">
        <f t="shared" si="259"/>
        <v>1.1226799979340285E-3</v>
      </c>
      <c r="O528" s="75">
        <f t="shared" ca="1" si="234"/>
        <v>5.7656343674195535E-3</v>
      </c>
      <c r="P528" s="75">
        <f t="shared" si="235"/>
        <v>6.8580573394297888E-3</v>
      </c>
      <c r="Q528" s="85">
        <f t="shared" si="248"/>
        <v>34473.780599999998</v>
      </c>
      <c r="S528" s="84">
        <v>1</v>
      </c>
      <c r="Z528" s="75">
        <f t="shared" si="236"/>
        <v>17332</v>
      </c>
      <c r="AA528" s="75">
        <f t="shared" si="237"/>
        <v>3.1192980371400861E-3</v>
      </c>
      <c r="AB528" s="75">
        <f t="shared" si="238"/>
        <v>4.8614393002237317E-3</v>
      </c>
      <c r="AC528" s="75">
        <f t="shared" si="239"/>
        <v>-5.7353773414957603E-3</v>
      </c>
      <c r="AE528" s="75">
        <f t="shared" si="240"/>
        <v>3.986483594483042E-6</v>
      </c>
      <c r="AF528" s="85">
        <f t="shared" si="249"/>
        <v>34473.780599999998</v>
      </c>
      <c r="AG528" s="84"/>
      <c r="AH528" s="75">
        <f t="shared" si="241"/>
        <v>-3.7387593022897027E-3</v>
      </c>
      <c r="AI528" s="75">
        <f t="shared" si="242"/>
        <v>2.0786834129213227E-2</v>
      </c>
      <c r="AJ528" s="75">
        <f t="shared" si="243"/>
        <v>-0.10183495152876197</v>
      </c>
      <c r="AK528" s="75">
        <f t="shared" si="244"/>
        <v>7.3018792132681764E-3</v>
      </c>
      <c r="AL528" s="75">
        <f t="shared" si="245"/>
        <v>3.1341359075699815</v>
      </c>
      <c r="AM528" s="75">
        <f t="shared" si="246"/>
        <v>268.2122641029797</v>
      </c>
      <c r="AN528" s="75">
        <f t="shared" si="258"/>
        <v>3.0688147918112372</v>
      </c>
      <c r="AO528" s="75">
        <f t="shared" si="258"/>
        <v>2.7678396795219662</v>
      </c>
      <c r="AP528" s="75">
        <f t="shared" si="258"/>
        <v>3.0838043141909908</v>
      </c>
      <c r="AQ528" s="75">
        <f t="shared" si="258"/>
        <v>2.7513431479299695</v>
      </c>
      <c r="AR528" s="75">
        <f t="shared" si="258"/>
        <v>3.1006713061126274</v>
      </c>
      <c r="AS528" s="75">
        <f t="shared" si="258"/>
        <v>2.732645259488482</v>
      </c>
      <c r="AT528" s="75">
        <f t="shared" si="258"/>
        <v>3.1197752734196404</v>
      </c>
      <c r="AU528" s="75">
        <f t="shared" si="247"/>
        <v>2.7112824944857601</v>
      </c>
    </row>
    <row r="529" spans="1:47" s="75" customFormat="1" ht="12.95" customHeight="1" x14ac:dyDescent="0.2">
      <c r="A529" s="86" t="s">
        <v>2103</v>
      </c>
      <c r="B529" s="87" t="s">
        <v>2031</v>
      </c>
      <c r="C529" s="88">
        <v>49494.3923</v>
      </c>
      <c r="D529" s="88" t="s">
        <v>2006</v>
      </c>
      <c r="E529" s="75">
        <f t="shared" si="232"/>
        <v>17337.012366210725</v>
      </c>
      <c r="F529" s="75">
        <f t="shared" si="233"/>
        <v>17337</v>
      </c>
      <c r="G529" s="75">
        <f t="shared" si="253"/>
        <v>5.2126299997325987E-3</v>
      </c>
      <c r="K529" s="77">
        <f t="shared" si="259"/>
        <v>5.2126299997325987E-3</v>
      </c>
      <c r="O529" s="75">
        <f t="shared" ca="1" si="234"/>
        <v>5.7690959654190677E-3</v>
      </c>
      <c r="P529" s="75">
        <f t="shared" si="235"/>
        <v>6.8633520571689047E-3</v>
      </c>
      <c r="Q529" s="85">
        <f t="shared" si="248"/>
        <v>34475.8923</v>
      </c>
      <c r="S529" s="84">
        <v>1</v>
      </c>
      <c r="Z529" s="75">
        <f t="shared" si="236"/>
        <v>17337</v>
      </c>
      <c r="AA529" s="75">
        <f t="shared" si="237"/>
        <v>3.1231750957792059E-3</v>
      </c>
      <c r="AB529" s="75">
        <f t="shared" si="238"/>
        <v>8.952806961122297E-3</v>
      </c>
      <c r="AC529" s="75">
        <f t="shared" si="239"/>
        <v>-1.650722057436306E-3</v>
      </c>
      <c r="AE529" s="75">
        <f t="shared" si="240"/>
        <v>4.365821795654882E-6</v>
      </c>
      <c r="AF529" s="85">
        <f t="shared" si="249"/>
        <v>34475.8923</v>
      </c>
      <c r="AG529" s="84"/>
      <c r="AH529" s="75">
        <f t="shared" si="241"/>
        <v>-3.7401769613896988E-3</v>
      </c>
      <c r="AI529" s="75">
        <f t="shared" si="242"/>
        <v>2.0786706093369522E-2</v>
      </c>
      <c r="AJ529" s="75">
        <f t="shared" si="243"/>
        <v>-0.10185241555594206</v>
      </c>
      <c r="AK529" s="75">
        <f t="shared" si="244"/>
        <v>7.2846888239014428E-3</v>
      </c>
      <c r="AL529" s="75">
        <f t="shared" si="245"/>
        <v>3.1341534628774892</v>
      </c>
      <c r="AM529" s="75">
        <f t="shared" si="246"/>
        <v>268.84520826848575</v>
      </c>
      <c r="AN529" s="75">
        <f t="shared" si="258"/>
        <v>3.068985982561395</v>
      </c>
      <c r="AO529" s="75">
        <f t="shared" si="258"/>
        <v>2.7682229368948188</v>
      </c>
      <c r="AP529" s="75">
        <f t="shared" si="258"/>
        <v>3.0839448112663006</v>
      </c>
      <c r="AQ529" s="75">
        <f t="shared" si="258"/>
        <v>2.7517628391285993</v>
      </c>
      <c r="AR529" s="75">
        <f t="shared" si="258"/>
        <v>3.1007744491460718</v>
      </c>
      <c r="AS529" s="75">
        <f t="shared" si="258"/>
        <v>2.7331098419035005</v>
      </c>
      <c r="AT529" s="75">
        <f t="shared" si="258"/>
        <v>3.119832501009967</v>
      </c>
      <c r="AU529" s="75">
        <f t="shared" si="247"/>
        <v>2.7118031031667726</v>
      </c>
    </row>
    <row r="530" spans="1:47" s="75" customFormat="1" ht="12.95" customHeight="1" x14ac:dyDescent="0.2">
      <c r="A530" s="86" t="s">
        <v>2103</v>
      </c>
      <c r="B530" s="87" t="s">
        <v>2033</v>
      </c>
      <c r="C530" s="88">
        <v>49495.445999999996</v>
      </c>
      <c r="D530" s="88" t="s">
        <v>2104</v>
      </c>
      <c r="E530" s="75">
        <f t="shared" si="232"/>
        <v>17339.512117054095</v>
      </c>
      <c r="F530" s="75">
        <f t="shared" si="233"/>
        <v>17339.5</v>
      </c>
      <c r="G530" s="75">
        <f t="shared" si="253"/>
        <v>5.10760500037577E-3</v>
      </c>
      <c r="K530" s="77">
        <f t="shared" si="259"/>
        <v>5.10760500037577E-3</v>
      </c>
      <c r="O530" s="75">
        <f t="shared" ca="1" si="234"/>
        <v>5.7708267644188248E-3</v>
      </c>
      <c r="P530" s="75">
        <f t="shared" si="235"/>
        <v>6.8659995738036758E-3</v>
      </c>
      <c r="Q530" s="85">
        <f t="shared" si="248"/>
        <v>34476.945999999996</v>
      </c>
      <c r="S530" s="84">
        <v>1</v>
      </c>
      <c r="Z530" s="75">
        <f t="shared" si="236"/>
        <v>17339.5</v>
      </c>
      <c r="AA530" s="75">
        <f t="shared" si="237"/>
        <v>3.1251146087922579E-3</v>
      </c>
      <c r="AB530" s="75">
        <f t="shared" si="238"/>
        <v>8.8484899653871879E-3</v>
      </c>
      <c r="AC530" s="75">
        <f t="shared" si="239"/>
        <v>-1.7583945734279058E-3</v>
      </c>
      <c r="AE530" s="75">
        <f t="shared" si="240"/>
        <v>3.930268152720947E-6</v>
      </c>
      <c r="AF530" s="85">
        <f t="shared" si="249"/>
        <v>34476.945999999996</v>
      </c>
      <c r="AG530" s="84"/>
      <c r="AH530" s="75">
        <f t="shared" si="241"/>
        <v>-3.7408849650114179E-3</v>
      </c>
      <c r="AI530" s="75">
        <f t="shared" si="242"/>
        <v>2.0786642259630561E-2</v>
      </c>
      <c r="AJ530" s="75">
        <f t="shared" si="243"/>
        <v>-0.10186113784856542</v>
      </c>
      <c r="AK530" s="75">
        <f t="shared" si="244"/>
        <v>7.276103185460089E-3</v>
      </c>
      <c r="AL530" s="75">
        <f t="shared" si="245"/>
        <v>3.134162230771282</v>
      </c>
      <c r="AM530" s="75">
        <f t="shared" si="246"/>
        <v>269.16244835288404</v>
      </c>
      <c r="AN530" s="75">
        <f t="shared" si="258"/>
        <v>3.0690714831566455</v>
      </c>
      <c r="AO530" s="75">
        <f t="shared" si="258"/>
        <v>2.7684146479443141</v>
      </c>
      <c r="AP530" s="75">
        <f t="shared" si="258"/>
        <v>3.0840149751278316</v>
      </c>
      <c r="AQ530" s="75">
        <f t="shared" si="258"/>
        <v>2.7519727510644696</v>
      </c>
      <c r="AR530" s="75">
        <f t="shared" si="258"/>
        <v>3.1008259527005926</v>
      </c>
      <c r="AS530" s="75">
        <f t="shared" si="258"/>
        <v>2.7333421736931012</v>
      </c>
      <c r="AT530" s="75">
        <f t="shared" si="258"/>
        <v>3.1198610733261827</v>
      </c>
      <c r="AU530" s="75">
        <f t="shared" si="247"/>
        <v>2.7120634075072791</v>
      </c>
    </row>
    <row r="531" spans="1:47" s="75" customFormat="1" ht="12.95" customHeight="1" x14ac:dyDescent="0.2">
      <c r="A531" s="86" t="s">
        <v>2103</v>
      </c>
      <c r="B531" s="87" t="s">
        <v>2033</v>
      </c>
      <c r="C531" s="88">
        <v>49496.2906</v>
      </c>
      <c r="D531" s="88" t="s">
        <v>2006</v>
      </c>
      <c r="E531" s="75">
        <f t="shared" si="232"/>
        <v>17341.515808391599</v>
      </c>
      <c r="F531" s="75">
        <f t="shared" si="233"/>
        <v>17341.5</v>
      </c>
      <c r="G531" s="75">
        <f t="shared" si="253"/>
        <v>6.6635850016609766E-3</v>
      </c>
      <c r="K531" s="77">
        <f t="shared" si="259"/>
        <v>6.6635850016609766E-3</v>
      </c>
      <c r="O531" s="75">
        <f t="shared" ca="1" si="234"/>
        <v>5.7722114036186309E-3</v>
      </c>
      <c r="P531" s="75">
        <f t="shared" si="235"/>
        <v>6.8681176628387977E-3</v>
      </c>
      <c r="Q531" s="85">
        <f t="shared" si="248"/>
        <v>34477.7906</v>
      </c>
      <c r="S531" s="84">
        <v>1</v>
      </c>
      <c r="Z531" s="75">
        <f t="shared" si="236"/>
        <v>17341.5</v>
      </c>
      <c r="AA531" s="75">
        <f t="shared" si="237"/>
        <v>3.1266666912789904E-3</v>
      </c>
      <c r="AB531" s="75">
        <f t="shared" si="238"/>
        <v>1.0405035973220783E-2</v>
      </c>
      <c r="AC531" s="75">
        <f t="shared" si="239"/>
        <v>-2.0453266117782115E-4</v>
      </c>
      <c r="AE531" s="75">
        <f t="shared" si="240"/>
        <v>1.2509791134315363E-5</v>
      </c>
      <c r="AF531" s="85">
        <f t="shared" si="249"/>
        <v>34477.7906</v>
      </c>
      <c r="AG531" s="84"/>
      <c r="AH531" s="75">
        <f t="shared" si="241"/>
        <v>-3.7414509715598073E-3</v>
      </c>
      <c r="AI531" s="75">
        <f t="shared" si="242"/>
        <v>2.0786591280889666E-2</v>
      </c>
      <c r="AJ531" s="75">
        <f t="shared" si="243"/>
        <v>-0.10186811101726589</v>
      </c>
      <c r="AK531" s="75">
        <f t="shared" si="244"/>
        <v>7.2692392610645929E-3</v>
      </c>
      <c r="AL531" s="75">
        <f t="shared" si="245"/>
        <v>3.1341692404021888</v>
      </c>
      <c r="AM531" s="75">
        <f t="shared" si="246"/>
        <v>269.41660997942552</v>
      </c>
      <c r="AN531" s="75">
        <f t="shared" ref="AN531:AT540" si="260">$AU531+$AB$7*SIN(AO531)</f>
        <v>3.0691398381440873</v>
      </c>
      <c r="AO531" s="75">
        <f t="shared" si="260"/>
        <v>2.768568056307231</v>
      </c>
      <c r="AP531" s="75">
        <f t="shared" si="260"/>
        <v>3.0840710655846602</v>
      </c>
      <c r="AQ531" s="75">
        <f t="shared" si="260"/>
        <v>2.7521407124393078</v>
      </c>
      <c r="AR531" s="75">
        <f t="shared" si="260"/>
        <v>3.1008671229384817</v>
      </c>
      <c r="AS531" s="75">
        <f t="shared" si="260"/>
        <v>2.7335280585902337</v>
      </c>
      <c r="AT531" s="75">
        <f t="shared" si="260"/>
        <v>3.1198839112835799</v>
      </c>
      <c r="AU531" s="75">
        <f t="shared" si="247"/>
        <v>2.7122716509796843</v>
      </c>
    </row>
    <row r="532" spans="1:47" s="75" customFormat="1" ht="12.95" customHeight="1" x14ac:dyDescent="0.2">
      <c r="A532" s="86" t="s">
        <v>2105</v>
      </c>
      <c r="B532" s="87" t="s">
        <v>2033</v>
      </c>
      <c r="C532" s="88">
        <v>49511.462500000001</v>
      </c>
      <c r="D532" s="88">
        <v>1E-3</v>
      </c>
      <c r="E532" s="75">
        <f t="shared" si="232"/>
        <v>17377.508946685852</v>
      </c>
      <c r="F532" s="75">
        <f t="shared" si="233"/>
        <v>17377.5</v>
      </c>
      <c r="G532" s="75">
        <f t="shared" si="253"/>
        <v>3.7712250050390139E-3</v>
      </c>
      <c r="J532" s="75">
        <f>G532</f>
        <v>3.7712250050390139E-3</v>
      </c>
      <c r="O532" s="75">
        <f t="shared" ca="1" si="234"/>
        <v>5.7971349092151379E-3</v>
      </c>
      <c r="P532" s="75">
        <f t="shared" si="235"/>
        <v>6.9062547760210206E-3</v>
      </c>
      <c r="Q532" s="85">
        <f t="shared" si="248"/>
        <v>34492.962500000001</v>
      </c>
      <c r="S532" s="84">
        <v>1</v>
      </c>
      <c r="Z532" s="75">
        <f t="shared" si="236"/>
        <v>17377.5</v>
      </c>
      <c r="AA532" s="75">
        <f t="shared" si="237"/>
        <v>3.1546758682195475E-3</v>
      </c>
      <c r="AB532" s="75">
        <f t="shared" si="238"/>
        <v>7.522803912840487E-3</v>
      </c>
      <c r="AC532" s="75">
        <f t="shared" si="239"/>
        <v>-3.1350297709820066E-3</v>
      </c>
      <c r="AE532" s="75">
        <f t="shared" si="240"/>
        <v>3.8013283811282916E-7</v>
      </c>
      <c r="AF532" s="85">
        <f t="shared" si="249"/>
        <v>34492.962500000001</v>
      </c>
      <c r="AG532" s="84"/>
      <c r="AH532" s="75">
        <f t="shared" si="241"/>
        <v>-3.7515789078014731E-3</v>
      </c>
      <c r="AI532" s="75">
        <f t="shared" si="242"/>
        <v>2.0785686975762663E-2</v>
      </c>
      <c r="AJ532" s="75">
        <f t="shared" si="243"/>
        <v>-0.10199291935498622</v>
      </c>
      <c r="AK532" s="75">
        <f t="shared" si="244"/>
        <v>7.146385324413293E-3</v>
      </c>
      <c r="AL532" s="75">
        <f t="shared" si="245"/>
        <v>3.134294702205171</v>
      </c>
      <c r="AM532" s="75">
        <f t="shared" si="246"/>
        <v>274.04829354220828</v>
      </c>
      <c r="AN532" s="75">
        <f t="shared" si="260"/>
        <v>3.0703633173367098</v>
      </c>
      <c r="AO532" s="75">
        <f t="shared" si="260"/>
        <v>2.771335407204103</v>
      </c>
      <c r="AP532" s="75">
        <f t="shared" si="260"/>
        <v>3.0850745256311893</v>
      </c>
      <c r="AQ532" s="75">
        <f t="shared" si="260"/>
        <v>2.7551688447340767</v>
      </c>
      <c r="AR532" s="75">
        <f t="shared" si="260"/>
        <v>3.1016032416436703</v>
      </c>
      <c r="AS532" s="75">
        <f t="shared" si="260"/>
        <v>2.7368769364408663</v>
      </c>
      <c r="AT532" s="75">
        <f t="shared" si="260"/>
        <v>3.1202919796733442</v>
      </c>
      <c r="AU532" s="75">
        <f t="shared" si="247"/>
        <v>2.7160200334829754</v>
      </c>
    </row>
    <row r="533" spans="1:47" s="75" customFormat="1" ht="12.95" customHeight="1" x14ac:dyDescent="0.2">
      <c r="A533" s="86" t="s">
        <v>2106</v>
      </c>
      <c r="B533" s="87"/>
      <c r="C533" s="88">
        <v>49534.430999999997</v>
      </c>
      <c r="D533" s="88">
        <v>6.0000000000000001E-3</v>
      </c>
      <c r="E533" s="75">
        <f t="shared" ref="E533:E596" si="261">+(C533-C$7)/C$8</f>
        <v>17431.998390783905</v>
      </c>
      <c r="F533" s="75">
        <f t="shared" ref="F533:F596" si="262">ROUND(2*E533,0)/2</f>
        <v>17432</v>
      </c>
      <c r="G533" s="75">
        <f t="shared" si="253"/>
        <v>-6.7832000058842823E-4</v>
      </c>
      <c r="J533" s="75">
        <f>G533</f>
        <v>-6.7832000058842823E-4</v>
      </c>
      <c r="O533" s="75">
        <f t="shared" ref="O533:O596" ca="1" si="263">+C$11+C$12*$F533</f>
        <v>5.8348663274098503E-3</v>
      </c>
      <c r="P533" s="75">
        <f t="shared" ref="P533:P596" si="264">+D$11+D$12*F533+D$13*F533^2</f>
        <v>6.9640316285874432E-3</v>
      </c>
      <c r="Q533" s="85">
        <f t="shared" si="248"/>
        <v>34515.930999999997</v>
      </c>
      <c r="S533" s="84">
        <v>1</v>
      </c>
      <c r="Z533" s="75">
        <f t="shared" ref="Z533:Z596" si="265">F533</f>
        <v>17432</v>
      </c>
      <c r="AA533" s="75">
        <f t="shared" ref="AA533:AA596" si="266">AB$3+AB$4*Z533+AB$5*Z533^2+AH533</f>
        <v>3.1973365962003125E-3</v>
      </c>
      <c r="AB533" s="75">
        <f t="shared" ref="AB533:AB596" si="267">+G533-AH533</f>
        <v>3.0883750317987025E-3</v>
      </c>
      <c r="AC533" s="75">
        <f t="shared" ref="AC533:AC596" si="268">+G533-P533</f>
        <v>-7.6423516291758715E-3</v>
      </c>
      <c r="AE533" s="75">
        <f t="shared" ref="AE533:AE596" si="269">+(G533-AA533)^2*S533</f>
        <v>1.5020714056232083E-5</v>
      </c>
      <c r="AF533" s="85">
        <f t="shared" si="249"/>
        <v>34515.930999999997</v>
      </c>
      <c r="AG533" s="84"/>
      <c r="AH533" s="75">
        <f t="shared" ref="AH533:AH596" si="270">$AB$6*($AB$11/AI533*AJ533+$AB$12)</f>
        <v>-3.7666950323871308E-3</v>
      </c>
      <c r="AI533" s="75">
        <f t="shared" ref="AI533:AI596" si="271">1+$AB$7*COS(AL533)</f>
        <v>2.0784365121953807E-2</v>
      </c>
      <c r="AJ533" s="75">
        <f t="shared" ref="AJ533:AJ596" si="272">SIN(AL533+RADIANS($AB$9))</f>
        <v>-0.10217931395114162</v>
      </c>
      <c r="AK533" s="75">
        <f t="shared" ref="AK533:AK596" si="273">$AB$7*SIN(AL533)</f>
        <v>6.9629063701203992E-3</v>
      </c>
      <c r="AL533" s="75">
        <f t="shared" ref="AL533:AL596" si="274">2*ATAN(AM533)</f>
        <v>3.1344820757223628</v>
      </c>
      <c r="AM533" s="75">
        <f t="shared" ref="AM533:AM596" si="275">SQRT((1+$AB$7)/(1-$AB$7))*TAN(AN533/2)</f>
        <v>281.26990668847208</v>
      </c>
      <c r="AN533" s="75">
        <f t="shared" si="260"/>
        <v>3.072190645561093</v>
      </c>
      <c r="AO533" s="75">
        <f t="shared" si="260"/>
        <v>2.7755464424121183</v>
      </c>
      <c r="AP533" s="75">
        <f t="shared" si="260"/>
        <v>3.0865714804167399</v>
      </c>
      <c r="AQ533" s="75">
        <f t="shared" si="260"/>
        <v>2.7597704227212114</v>
      </c>
      <c r="AR533" s="75">
        <f t="shared" si="260"/>
        <v>3.1026998996908555</v>
      </c>
      <c r="AS533" s="75">
        <f t="shared" si="260"/>
        <v>2.7419573258127179</v>
      </c>
      <c r="AT533" s="75">
        <f t="shared" si="260"/>
        <v>3.1208989565569878</v>
      </c>
      <c r="AU533" s="75">
        <f t="shared" ref="AU533:AU596" si="276">RADIANS($AB$9)+$AB$18*(F533-AB$15)</f>
        <v>2.7216946681060139</v>
      </c>
    </row>
    <row r="534" spans="1:47" s="75" customFormat="1" ht="12.95" customHeight="1" x14ac:dyDescent="0.2">
      <c r="A534" s="86" t="s">
        <v>2107</v>
      </c>
      <c r="B534" s="87"/>
      <c r="C534" s="88">
        <v>49569.4</v>
      </c>
      <c r="D534" s="88"/>
      <c r="E534" s="75">
        <f t="shared" si="261"/>
        <v>17514.957285385884</v>
      </c>
      <c r="F534" s="75">
        <f t="shared" si="262"/>
        <v>17515</v>
      </c>
      <c r="G534" s="75">
        <f t="shared" si="253"/>
        <v>-1.8005149999225978E-2</v>
      </c>
      <c r="I534" s="75">
        <f>G534</f>
        <v>-1.8005149999225978E-2</v>
      </c>
      <c r="O534" s="75">
        <f t="shared" ca="1" si="263"/>
        <v>5.8923288542017949E-3</v>
      </c>
      <c r="P534" s="75">
        <f t="shared" si="264"/>
        <v>7.0521180910332474E-3</v>
      </c>
      <c r="Q534" s="85">
        <f t="shared" ref="Q534:Q597" si="277">+C534-15018.5</f>
        <v>34550.9</v>
      </c>
      <c r="S534" s="84">
        <v>0.1</v>
      </c>
      <c r="Z534" s="75">
        <f t="shared" si="265"/>
        <v>17515</v>
      </c>
      <c r="AA534" s="75">
        <f t="shared" si="266"/>
        <v>3.262900556751781E-3</v>
      </c>
      <c r="AB534" s="75">
        <f t="shared" si="267"/>
        <v>-1.4215932464944511E-2</v>
      </c>
      <c r="AC534" s="75">
        <f t="shared" si="268"/>
        <v>-2.5057268090259224E-2</v>
      </c>
      <c r="AE534" s="75">
        <f t="shared" si="269"/>
        <v>4.5232997445162594E-5</v>
      </c>
      <c r="AF534" s="85">
        <f t="shared" ref="AF534:AF597" si="278">+C534-15018.5</f>
        <v>34550.9</v>
      </c>
      <c r="AG534" s="84"/>
      <c r="AH534" s="75">
        <f t="shared" si="270"/>
        <v>-3.7892175342814664E-3</v>
      </c>
      <c r="AI534" s="75">
        <f t="shared" si="271"/>
        <v>2.0782457584686331E-2</v>
      </c>
      <c r="AJ534" s="75">
        <f t="shared" si="272"/>
        <v>-0.1024572954878087</v>
      </c>
      <c r="AK534" s="75">
        <f t="shared" si="273"/>
        <v>6.6892660918533202E-3</v>
      </c>
      <c r="AL534" s="75">
        <f t="shared" si="274"/>
        <v>3.1347615238849644</v>
      </c>
      <c r="AM534" s="75">
        <f t="shared" si="275"/>
        <v>292.77620379413355</v>
      </c>
      <c r="AN534" s="75">
        <f t="shared" si="260"/>
        <v>3.0749161282306399</v>
      </c>
      <c r="AO534" s="75">
        <f t="shared" si="260"/>
        <v>2.7820092220861596</v>
      </c>
      <c r="AP534" s="75">
        <f t="shared" si="260"/>
        <v>3.0888002438934405</v>
      </c>
      <c r="AQ534" s="75">
        <f t="shared" si="260"/>
        <v>2.7668180438353085</v>
      </c>
      <c r="AR534" s="75">
        <f t="shared" si="260"/>
        <v>3.1043293666031242</v>
      </c>
      <c r="AS534" s="75">
        <f t="shared" si="260"/>
        <v>2.7497185433180142</v>
      </c>
      <c r="AT534" s="75">
        <f t="shared" si="260"/>
        <v>3.1217987020822737</v>
      </c>
      <c r="AU534" s="75">
        <f t="shared" si="276"/>
        <v>2.7303367722108249</v>
      </c>
    </row>
    <row r="535" spans="1:47" s="75" customFormat="1" ht="12.95" customHeight="1" x14ac:dyDescent="0.2">
      <c r="A535" s="86" t="s">
        <v>2107</v>
      </c>
      <c r="B535" s="87"/>
      <c r="C535" s="88">
        <v>49569.406999999999</v>
      </c>
      <c r="D535" s="88"/>
      <c r="E535" s="75">
        <f t="shared" si="261"/>
        <v>17514.973891873404</v>
      </c>
      <c r="F535" s="75">
        <f t="shared" si="262"/>
        <v>17515</v>
      </c>
      <c r="G535" s="75">
        <f t="shared" si="253"/>
        <v>-1.1005150001437869E-2</v>
      </c>
      <c r="I535" s="75">
        <f>G535</f>
        <v>-1.1005150001437869E-2</v>
      </c>
      <c r="O535" s="75">
        <f t="shared" ca="1" si="263"/>
        <v>5.8923288542017949E-3</v>
      </c>
      <c r="P535" s="75">
        <f t="shared" si="264"/>
        <v>7.0521180910332474E-3</v>
      </c>
      <c r="Q535" s="85">
        <f t="shared" si="277"/>
        <v>34550.906999999999</v>
      </c>
      <c r="S535" s="84">
        <v>0.1</v>
      </c>
      <c r="Z535" s="75">
        <f t="shared" si="265"/>
        <v>17515</v>
      </c>
      <c r="AA535" s="75">
        <f t="shared" si="266"/>
        <v>3.262900556751781E-3</v>
      </c>
      <c r="AB535" s="75">
        <f t="shared" si="267"/>
        <v>-7.2159324671564025E-3</v>
      </c>
      <c r="AC535" s="75">
        <f t="shared" si="268"/>
        <v>-1.8057268092471115E-2</v>
      </c>
      <c r="AE535" s="75">
        <f t="shared" si="269"/>
        <v>2.0357726673105598E-5</v>
      </c>
      <c r="AF535" s="85">
        <f t="shared" si="278"/>
        <v>34550.906999999999</v>
      </c>
      <c r="AG535" s="84"/>
      <c r="AH535" s="75">
        <f t="shared" si="270"/>
        <v>-3.7892175342814664E-3</v>
      </c>
      <c r="AI535" s="75">
        <f t="shared" si="271"/>
        <v>2.0782457584686331E-2</v>
      </c>
      <c r="AJ535" s="75">
        <f t="shared" si="272"/>
        <v>-0.1024572954878087</v>
      </c>
      <c r="AK535" s="75">
        <f t="shared" si="273"/>
        <v>6.6892660918533202E-3</v>
      </c>
      <c r="AL535" s="75">
        <f t="shared" si="274"/>
        <v>3.1347615238849644</v>
      </c>
      <c r="AM535" s="75">
        <f t="shared" si="275"/>
        <v>292.77620379413355</v>
      </c>
      <c r="AN535" s="75">
        <f t="shared" si="260"/>
        <v>3.0749161282306399</v>
      </c>
      <c r="AO535" s="75">
        <f t="shared" si="260"/>
        <v>2.7820092220861596</v>
      </c>
      <c r="AP535" s="75">
        <f t="shared" si="260"/>
        <v>3.0888002438934405</v>
      </c>
      <c r="AQ535" s="75">
        <f t="shared" si="260"/>
        <v>2.7668180438353085</v>
      </c>
      <c r="AR535" s="75">
        <f t="shared" si="260"/>
        <v>3.1043293666031242</v>
      </c>
      <c r="AS535" s="75">
        <f t="shared" si="260"/>
        <v>2.7497185433180142</v>
      </c>
      <c r="AT535" s="75">
        <f t="shared" si="260"/>
        <v>3.1217987020822737</v>
      </c>
      <c r="AU535" s="75">
        <f t="shared" si="276"/>
        <v>2.7303367722108249</v>
      </c>
    </row>
    <row r="536" spans="1:47" s="75" customFormat="1" ht="12.95" customHeight="1" x14ac:dyDescent="0.2">
      <c r="A536" s="86" t="s">
        <v>2108</v>
      </c>
      <c r="B536" s="87"/>
      <c r="C536" s="88">
        <v>49818.540999999997</v>
      </c>
      <c r="D536" s="88"/>
      <c r="E536" s="75">
        <f t="shared" si="261"/>
        <v>18106.008272260795</v>
      </c>
      <c r="F536" s="75">
        <f t="shared" si="262"/>
        <v>18106</v>
      </c>
      <c r="G536" s="75">
        <f t="shared" si="253"/>
        <v>3.4869399969466031E-3</v>
      </c>
      <c r="J536" s="77">
        <f>G536</f>
        <v>3.4869399969466031E-3</v>
      </c>
      <c r="O536" s="75">
        <f t="shared" ca="1" si="263"/>
        <v>6.3014897377444458E-3</v>
      </c>
      <c r="P536" s="75">
        <f t="shared" si="264"/>
        <v>7.6826877948984948E-3</v>
      </c>
      <c r="Q536" s="85">
        <f t="shared" si="277"/>
        <v>34800.040999999997</v>
      </c>
      <c r="S536" s="84">
        <v>1</v>
      </c>
      <c r="Z536" s="75">
        <f t="shared" si="265"/>
        <v>18106</v>
      </c>
      <c r="AA536" s="75">
        <f t="shared" si="266"/>
        <v>3.7500653037922538E-3</v>
      </c>
      <c r="AB536" s="75">
        <f t="shared" si="267"/>
        <v>7.419562488052844E-3</v>
      </c>
      <c r="AC536" s="75">
        <f t="shared" si="268"/>
        <v>-4.1957477979518917E-3</v>
      </c>
      <c r="AE536" s="75">
        <f t="shared" si="269"/>
        <v>6.923492710261788E-8</v>
      </c>
      <c r="AF536" s="85">
        <f t="shared" si="278"/>
        <v>34800.040999999997</v>
      </c>
      <c r="AG536" s="84"/>
      <c r="AH536" s="75">
        <f t="shared" si="270"/>
        <v>-3.9326224911062409E-3</v>
      </c>
      <c r="AI536" s="75">
        <f t="shared" si="271"/>
        <v>2.0772066886580398E-2</v>
      </c>
      <c r="AJ536" s="75">
        <f t="shared" si="272"/>
        <v>-0.10423482475303859</v>
      </c>
      <c r="AK536" s="75">
        <f t="shared" si="273"/>
        <v>4.9392980426735894E-3</v>
      </c>
      <c r="AL536" s="75">
        <f t="shared" si="274"/>
        <v>3.1365486224846482</v>
      </c>
      <c r="AM536" s="75">
        <f t="shared" si="275"/>
        <v>396.50741994498225</v>
      </c>
      <c r="AN536" s="75">
        <f t="shared" si="260"/>
        <v>3.0923512311862691</v>
      </c>
      <c r="AO536" s="75">
        <f t="shared" si="260"/>
        <v>2.8297125631555171</v>
      </c>
      <c r="AP536" s="75">
        <f t="shared" si="260"/>
        <v>3.1029409918680106</v>
      </c>
      <c r="AQ536" s="75">
        <f t="shared" si="260"/>
        <v>2.8183290268105212</v>
      </c>
      <c r="AR536" s="75">
        <f t="shared" si="260"/>
        <v>3.1145721912389956</v>
      </c>
      <c r="AS536" s="75">
        <f t="shared" si="260"/>
        <v>2.8057756916211094</v>
      </c>
      <c r="AT536" s="75">
        <f t="shared" si="260"/>
        <v>3.1273944642797948</v>
      </c>
      <c r="AU536" s="75">
        <f t="shared" si="276"/>
        <v>2.7918727183065259</v>
      </c>
    </row>
    <row r="537" spans="1:47" s="75" customFormat="1" ht="12.95" customHeight="1" x14ac:dyDescent="0.2">
      <c r="A537" s="86" t="s">
        <v>2108</v>
      </c>
      <c r="B537" s="87"/>
      <c r="C537" s="88">
        <v>49818.542399999998</v>
      </c>
      <c r="D537" s="88"/>
      <c r="E537" s="75">
        <f t="shared" si="261"/>
        <v>18106.011593558305</v>
      </c>
      <c r="F537" s="75">
        <f t="shared" si="262"/>
        <v>18106</v>
      </c>
      <c r="G537" s="75">
        <f t="shared" si="253"/>
        <v>4.8869399979594164E-3</v>
      </c>
      <c r="J537" s="77">
        <f>G537</f>
        <v>4.8869399979594164E-3</v>
      </c>
      <c r="O537" s="75">
        <f t="shared" ca="1" si="263"/>
        <v>6.3014897377444458E-3</v>
      </c>
      <c r="P537" s="75">
        <f t="shared" si="264"/>
        <v>7.6826877948984948E-3</v>
      </c>
      <c r="Q537" s="85">
        <f t="shared" si="277"/>
        <v>34800.042399999998</v>
      </c>
      <c r="S537" s="84">
        <v>1</v>
      </c>
      <c r="Z537" s="75">
        <f t="shared" si="265"/>
        <v>18106</v>
      </c>
      <c r="AA537" s="75">
        <f t="shared" si="266"/>
        <v>3.7500653037922538E-3</v>
      </c>
      <c r="AB537" s="75">
        <f t="shared" si="267"/>
        <v>8.8195624890656573E-3</v>
      </c>
      <c r="AC537" s="75">
        <f t="shared" si="268"/>
        <v>-2.7957477969390784E-3</v>
      </c>
      <c r="AE537" s="75">
        <f t="shared" si="269"/>
        <v>1.2924840702376793E-6</v>
      </c>
      <c r="AF537" s="85">
        <f t="shared" si="278"/>
        <v>34800.042399999998</v>
      </c>
      <c r="AG537" s="84"/>
      <c r="AH537" s="75">
        <f t="shared" si="270"/>
        <v>-3.9326224911062409E-3</v>
      </c>
      <c r="AI537" s="75">
        <f t="shared" si="271"/>
        <v>2.0772066886580398E-2</v>
      </c>
      <c r="AJ537" s="75">
        <f t="shared" si="272"/>
        <v>-0.10423482475303859</v>
      </c>
      <c r="AK537" s="75">
        <f t="shared" si="273"/>
        <v>4.9392980426735894E-3</v>
      </c>
      <c r="AL537" s="75">
        <f t="shared" si="274"/>
        <v>3.1365486224846482</v>
      </c>
      <c r="AM537" s="75">
        <f t="shared" si="275"/>
        <v>396.50741994498225</v>
      </c>
      <c r="AN537" s="75">
        <f t="shared" si="260"/>
        <v>3.0923512311862691</v>
      </c>
      <c r="AO537" s="75">
        <f t="shared" si="260"/>
        <v>2.8297125631555171</v>
      </c>
      <c r="AP537" s="75">
        <f t="shared" si="260"/>
        <v>3.1029409918680106</v>
      </c>
      <c r="AQ537" s="75">
        <f t="shared" si="260"/>
        <v>2.8183290268105212</v>
      </c>
      <c r="AR537" s="75">
        <f t="shared" si="260"/>
        <v>3.1145721912389956</v>
      </c>
      <c r="AS537" s="75">
        <f t="shared" si="260"/>
        <v>2.8057756916211094</v>
      </c>
      <c r="AT537" s="75">
        <f t="shared" si="260"/>
        <v>3.1273944642797948</v>
      </c>
      <c r="AU537" s="75">
        <f t="shared" si="276"/>
        <v>2.7918727183065259</v>
      </c>
    </row>
    <row r="538" spans="1:47" s="75" customFormat="1" ht="12.95" customHeight="1" x14ac:dyDescent="0.2">
      <c r="A538" s="86" t="s">
        <v>2108</v>
      </c>
      <c r="B538" s="87"/>
      <c r="C538" s="88">
        <v>49818.542500000003</v>
      </c>
      <c r="D538" s="88"/>
      <c r="E538" s="75">
        <f t="shared" si="261"/>
        <v>18106.01183079385</v>
      </c>
      <c r="F538" s="75">
        <f t="shared" si="262"/>
        <v>18106</v>
      </c>
      <c r="G538" s="75">
        <f t="shared" si="253"/>
        <v>4.9869400027091615E-3</v>
      </c>
      <c r="J538" s="77">
        <f>G538</f>
        <v>4.9869400027091615E-3</v>
      </c>
      <c r="O538" s="75">
        <f t="shared" ca="1" si="263"/>
        <v>6.3014897377444458E-3</v>
      </c>
      <c r="P538" s="75">
        <f t="shared" si="264"/>
        <v>7.6826877948984948E-3</v>
      </c>
      <c r="Q538" s="85">
        <f t="shared" si="277"/>
        <v>34800.042500000003</v>
      </c>
      <c r="S538" s="84">
        <v>1</v>
      </c>
      <c r="Z538" s="75">
        <f t="shared" si="265"/>
        <v>18106</v>
      </c>
      <c r="AA538" s="75">
        <f t="shared" si="266"/>
        <v>3.7500653037922538E-3</v>
      </c>
      <c r="AB538" s="75">
        <f t="shared" si="267"/>
        <v>8.9195624938154024E-3</v>
      </c>
      <c r="AC538" s="75">
        <f t="shared" si="268"/>
        <v>-2.6957477921893333E-3</v>
      </c>
      <c r="AE538" s="75">
        <f t="shared" si="269"/>
        <v>1.529859020820791E-6</v>
      </c>
      <c r="AF538" s="85">
        <f t="shared" si="278"/>
        <v>34800.042500000003</v>
      </c>
      <c r="AG538" s="84"/>
      <c r="AH538" s="75">
        <f t="shared" si="270"/>
        <v>-3.9326224911062409E-3</v>
      </c>
      <c r="AI538" s="75">
        <f t="shared" si="271"/>
        <v>2.0772066886580398E-2</v>
      </c>
      <c r="AJ538" s="75">
        <f t="shared" si="272"/>
        <v>-0.10423482475303859</v>
      </c>
      <c r="AK538" s="75">
        <f t="shared" si="273"/>
        <v>4.9392980426735894E-3</v>
      </c>
      <c r="AL538" s="75">
        <f t="shared" si="274"/>
        <v>3.1365486224846482</v>
      </c>
      <c r="AM538" s="75">
        <f t="shared" si="275"/>
        <v>396.50741994498225</v>
      </c>
      <c r="AN538" s="75">
        <f t="shared" si="260"/>
        <v>3.0923512311862691</v>
      </c>
      <c r="AO538" s="75">
        <f t="shared" si="260"/>
        <v>2.8297125631555171</v>
      </c>
      <c r="AP538" s="75">
        <f t="shared" si="260"/>
        <v>3.1029409918680106</v>
      </c>
      <c r="AQ538" s="75">
        <f t="shared" si="260"/>
        <v>2.8183290268105212</v>
      </c>
      <c r="AR538" s="75">
        <f t="shared" si="260"/>
        <v>3.1145721912389956</v>
      </c>
      <c r="AS538" s="75">
        <f t="shared" si="260"/>
        <v>2.8057756916211094</v>
      </c>
      <c r="AT538" s="75">
        <f t="shared" si="260"/>
        <v>3.1273944642797948</v>
      </c>
      <c r="AU538" s="75">
        <f t="shared" si="276"/>
        <v>2.7918727183065259</v>
      </c>
    </row>
    <row r="539" spans="1:47" s="75" customFormat="1" ht="12.95" customHeight="1" x14ac:dyDescent="0.2">
      <c r="A539" s="81" t="s">
        <v>1413</v>
      </c>
      <c r="B539" s="82" t="s">
        <v>2031</v>
      </c>
      <c r="C539" s="83">
        <v>49829.506000000001</v>
      </c>
      <c r="D539" s="83" t="s">
        <v>2110</v>
      </c>
      <c r="E539" s="75">
        <f t="shared" si="261"/>
        <v>18132.021148788892</v>
      </c>
      <c r="F539" s="75">
        <f t="shared" si="262"/>
        <v>18132</v>
      </c>
      <c r="G539" s="75">
        <f t="shared" si="253"/>
        <v>8.9146800019079819E-3</v>
      </c>
      <c r="I539" s="75">
        <f>G539</f>
        <v>8.9146800019079819E-3</v>
      </c>
      <c r="O539" s="75">
        <f t="shared" ca="1" si="263"/>
        <v>6.3194900473419226E-3</v>
      </c>
      <c r="P539" s="75">
        <f t="shared" si="264"/>
        <v>7.7105635737637554E-3</v>
      </c>
      <c r="Q539" s="85">
        <f t="shared" si="277"/>
        <v>34811.006000000001</v>
      </c>
      <c r="S539" s="84">
        <v>0.1</v>
      </c>
      <c r="Z539" s="75">
        <f t="shared" si="265"/>
        <v>18132</v>
      </c>
      <c r="AA539" s="75">
        <f t="shared" si="266"/>
        <v>3.7722961332184116E-3</v>
      </c>
      <c r="AB539" s="75">
        <f t="shared" si="267"/>
        <v>1.2852947442453326E-2</v>
      </c>
      <c r="AC539" s="75">
        <f t="shared" si="268"/>
        <v>1.2041164281442265E-3</v>
      </c>
      <c r="AE539" s="75">
        <f t="shared" si="269"/>
        <v>2.6444111852958714E-6</v>
      </c>
      <c r="AF539" s="85">
        <f t="shared" si="278"/>
        <v>34811.006000000001</v>
      </c>
      <c r="AG539" s="84"/>
      <c r="AH539" s="75">
        <f t="shared" si="270"/>
        <v>-3.9382674405453438E-3</v>
      </c>
      <c r="AI539" s="75">
        <f t="shared" si="271"/>
        <v>2.0771720456760123E-2</v>
      </c>
      <c r="AJ539" s="75">
        <f t="shared" si="272"/>
        <v>-0.10430507172929855</v>
      </c>
      <c r="AK539" s="75">
        <f t="shared" si="273"/>
        <v>4.8701332138525247E-3</v>
      </c>
      <c r="AL539" s="75">
        <f t="shared" si="274"/>
        <v>3.1366192544736049</v>
      </c>
      <c r="AM539" s="75">
        <f t="shared" si="275"/>
        <v>402.1386240727395</v>
      </c>
      <c r="AN539" s="75">
        <f t="shared" si="260"/>
        <v>3.0930404930022846</v>
      </c>
      <c r="AO539" s="75">
        <f t="shared" si="260"/>
        <v>2.8318769415132432</v>
      </c>
      <c r="AP539" s="75">
        <f t="shared" si="260"/>
        <v>3.103495693953342</v>
      </c>
      <c r="AQ539" s="75">
        <f t="shared" si="260"/>
        <v>2.8206462964453101</v>
      </c>
      <c r="AR539" s="75">
        <f t="shared" si="260"/>
        <v>3.1149704956768782</v>
      </c>
      <c r="AS539" s="75">
        <f t="shared" si="260"/>
        <v>2.8082719105295859</v>
      </c>
      <c r="AT539" s="75">
        <f t="shared" si="260"/>
        <v>3.127609903897921</v>
      </c>
      <c r="AU539" s="75">
        <f t="shared" si="276"/>
        <v>2.794579883447792</v>
      </c>
    </row>
    <row r="540" spans="1:47" s="75" customFormat="1" ht="12.95" customHeight="1" x14ac:dyDescent="0.2">
      <c r="A540" s="81" t="s">
        <v>1413</v>
      </c>
      <c r="B540" s="82" t="s">
        <v>2031</v>
      </c>
      <c r="C540" s="83">
        <v>49829.508099999999</v>
      </c>
      <c r="D540" s="83" t="s">
        <v>2110</v>
      </c>
      <c r="E540" s="75">
        <f t="shared" si="261"/>
        <v>18132.026130735143</v>
      </c>
      <c r="F540" s="75">
        <f t="shared" si="262"/>
        <v>18132</v>
      </c>
      <c r="G540" s="75">
        <f t="shared" si="253"/>
        <v>1.1014679999789223E-2</v>
      </c>
      <c r="I540" s="75">
        <f>G540</f>
        <v>1.1014679999789223E-2</v>
      </c>
      <c r="O540" s="75">
        <f t="shared" ca="1" si="263"/>
        <v>6.3194900473419226E-3</v>
      </c>
      <c r="P540" s="75">
        <f t="shared" si="264"/>
        <v>7.7105635737637554E-3</v>
      </c>
      <c r="Q540" s="85">
        <f t="shared" si="277"/>
        <v>34811.008099999999</v>
      </c>
      <c r="S540" s="84">
        <v>0.1</v>
      </c>
      <c r="Z540" s="75">
        <f t="shared" si="265"/>
        <v>18132</v>
      </c>
      <c r="AA540" s="75">
        <f t="shared" si="266"/>
        <v>3.7722961332184116E-3</v>
      </c>
      <c r="AB540" s="75">
        <f t="shared" si="267"/>
        <v>1.4952947440334567E-2</v>
      </c>
      <c r="AC540" s="75">
        <f t="shared" si="268"/>
        <v>3.3041164260254677E-3</v>
      </c>
      <c r="AE540" s="75">
        <f t="shared" si="269"/>
        <v>5.2452124070765176E-6</v>
      </c>
      <c r="AF540" s="85">
        <f t="shared" si="278"/>
        <v>34811.008099999999</v>
      </c>
      <c r="AG540" s="84"/>
      <c r="AH540" s="75">
        <f t="shared" si="270"/>
        <v>-3.9382674405453438E-3</v>
      </c>
      <c r="AI540" s="75">
        <f t="shared" si="271"/>
        <v>2.0771720456760123E-2</v>
      </c>
      <c r="AJ540" s="75">
        <f t="shared" si="272"/>
        <v>-0.10430507172929855</v>
      </c>
      <c r="AK540" s="75">
        <f t="shared" si="273"/>
        <v>4.8701332138525247E-3</v>
      </c>
      <c r="AL540" s="75">
        <f t="shared" si="274"/>
        <v>3.1366192544736049</v>
      </c>
      <c r="AM540" s="75">
        <f t="shared" si="275"/>
        <v>402.1386240727395</v>
      </c>
      <c r="AN540" s="75">
        <f t="shared" si="260"/>
        <v>3.0930404930022846</v>
      </c>
      <c r="AO540" s="75">
        <f t="shared" si="260"/>
        <v>2.8318769415132432</v>
      </c>
      <c r="AP540" s="75">
        <f t="shared" si="260"/>
        <v>3.103495693953342</v>
      </c>
      <c r="AQ540" s="75">
        <f t="shared" si="260"/>
        <v>2.8206462964453101</v>
      </c>
      <c r="AR540" s="75">
        <f t="shared" si="260"/>
        <v>3.1149704956768782</v>
      </c>
      <c r="AS540" s="75">
        <f t="shared" si="260"/>
        <v>2.8082719105295859</v>
      </c>
      <c r="AT540" s="75">
        <f t="shared" si="260"/>
        <v>3.127609903897921</v>
      </c>
      <c r="AU540" s="75">
        <f t="shared" si="276"/>
        <v>2.794579883447792</v>
      </c>
    </row>
    <row r="541" spans="1:47" s="75" customFormat="1" ht="12.95" customHeight="1" x14ac:dyDescent="0.2">
      <c r="A541" s="86" t="s">
        <v>2108</v>
      </c>
      <c r="B541" s="87"/>
      <c r="C541" s="88">
        <v>49867.4375</v>
      </c>
      <c r="D541" s="88"/>
      <c r="E541" s="75">
        <f t="shared" si="261"/>
        <v>18222.008146146392</v>
      </c>
      <c r="F541" s="75">
        <f t="shared" si="262"/>
        <v>18222</v>
      </c>
      <c r="G541" s="75">
        <f t="shared" si="253"/>
        <v>3.4337800025241449E-3</v>
      </c>
      <c r="J541" s="77">
        <f>G541</f>
        <v>3.4337800025241449E-3</v>
      </c>
      <c r="O541" s="75">
        <f t="shared" ca="1" si="263"/>
        <v>6.3817988113331909E-3</v>
      </c>
      <c r="P541" s="75">
        <f t="shared" si="264"/>
        <v>7.8071444981226241E-3</v>
      </c>
      <c r="Q541" s="85">
        <f t="shared" si="277"/>
        <v>34848.9375</v>
      </c>
      <c r="S541" s="84">
        <v>1</v>
      </c>
      <c r="Z541" s="75">
        <f t="shared" si="265"/>
        <v>18222</v>
      </c>
      <c r="AA541" s="75">
        <f t="shared" si="266"/>
        <v>3.849754258713668E-3</v>
      </c>
      <c r="AB541" s="75">
        <f t="shared" si="267"/>
        <v>7.391170241933101E-3</v>
      </c>
      <c r="AC541" s="75">
        <f t="shared" si="268"/>
        <v>-4.3733644955984792E-3</v>
      </c>
      <c r="AE541" s="75">
        <f t="shared" si="269"/>
        <v>1.73034581812427E-7</v>
      </c>
      <c r="AF541" s="85">
        <f t="shared" si="278"/>
        <v>34848.9375</v>
      </c>
      <c r="AG541" s="84"/>
      <c r="AH541" s="75">
        <f t="shared" si="270"/>
        <v>-3.9573902394089561E-3</v>
      </c>
      <c r="AI541" s="75">
        <f t="shared" si="271"/>
        <v>2.0770582430149731E-2</v>
      </c>
      <c r="AJ541" s="75">
        <f t="shared" si="272"/>
        <v>-0.10454320101163569</v>
      </c>
      <c r="AK541" s="75">
        <f t="shared" si="273"/>
        <v>4.6356682955145875E-3</v>
      </c>
      <c r="AL541" s="75">
        <f t="shared" si="274"/>
        <v>3.1368586928005735</v>
      </c>
      <c r="AM541" s="75">
        <f t="shared" si="275"/>
        <v>422.47841796429327</v>
      </c>
      <c r="AN541" s="75">
        <f t="shared" ref="AN541:AT550" si="279">$AU541+$AB$7*SIN(AO541)</f>
        <v>3.0953771343712249</v>
      </c>
      <c r="AO541" s="75">
        <f t="shared" si="279"/>
        <v>2.8394102333939362</v>
      </c>
      <c r="AP541" s="75">
        <f t="shared" si="279"/>
        <v>3.1053736128420608</v>
      </c>
      <c r="AQ541" s="75">
        <f t="shared" si="279"/>
        <v>2.8286992429128941</v>
      </c>
      <c r="AR541" s="75">
        <f t="shared" si="279"/>
        <v>3.1163169002654563</v>
      </c>
      <c r="AS541" s="75">
        <f t="shared" si="279"/>
        <v>2.8169310038814617</v>
      </c>
      <c r="AT541" s="75">
        <f t="shared" si="279"/>
        <v>3.1283369255299784</v>
      </c>
      <c r="AU541" s="75">
        <f t="shared" si="276"/>
        <v>2.8039508397060207</v>
      </c>
    </row>
    <row r="542" spans="1:47" s="75" customFormat="1" ht="12.95" customHeight="1" x14ac:dyDescent="0.2">
      <c r="A542" s="86" t="s">
        <v>2108</v>
      </c>
      <c r="B542" s="87"/>
      <c r="C542" s="88">
        <v>49867.438300000002</v>
      </c>
      <c r="D542" s="88"/>
      <c r="E542" s="75">
        <f t="shared" si="261"/>
        <v>18222.010044030685</v>
      </c>
      <c r="F542" s="75">
        <f t="shared" si="262"/>
        <v>18222</v>
      </c>
      <c r="G542" s="75">
        <f t="shared" si="253"/>
        <v>4.2337800041423179E-3</v>
      </c>
      <c r="J542" s="77">
        <f>G542</f>
        <v>4.2337800041423179E-3</v>
      </c>
      <c r="O542" s="75">
        <f t="shared" ca="1" si="263"/>
        <v>6.3817988113331909E-3</v>
      </c>
      <c r="P542" s="75">
        <f t="shared" si="264"/>
        <v>7.8071444981226241E-3</v>
      </c>
      <c r="Q542" s="85">
        <f t="shared" si="277"/>
        <v>34848.938300000002</v>
      </c>
      <c r="S542" s="84">
        <v>1</v>
      </c>
      <c r="Z542" s="75">
        <f t="shared" si="265"/>
        <v>18222</v>
      </c>
      <c r="AA542" s="75">
        <f t="shared" si="266"/>
        <v>3.849754258713668E-3</v>
      </c>
      <c r="AB542" s="75">
        <f t="shared" si="267"/>
        <v>8.191170243551274E-3</v>
      </c>
      <c r="AC542" s="75">
        <f t="shared" si="268"/>
        <v>-3.5733644939803062E-3</v>
      </c>
      <c r="AE542" s="75">
        <f t="shared" si="269"/>
        <v>1.474757731520302E-7</v>
      </c>
      <c r="AF542" s="85">
        <f t="shared" si="278"/>
        <v>34848.938300000002</v>
      </c>
      <c r="AG542" s="84"/>
      <c r="AH542" s="75">
        <f t="shared" si="270"/>
        <v>-3.9573902394089561E-3</v>
      </c>
      <c r="AI542" s="75">
        <f t="shared" si="271"/>
        <v>2.0770582430149731E-2</v>
      </c>
      <c r="AJ542" s="75">
        <f t="shared" si="272"/>
        <v>-0.10454320101163569</v>
      </c>
      <c r="AK542" s="75">
        <f t="shared" si="273"/>
        <v>4.6356682955145875E-3</v>
      </c>
      <c r="AL542" s="75">
        <f t="shared" si="274"/>
        <v>3.1368586928005735</v>
      </c>
      <c r="AM542" s="75">
        <f t="shared" si="275"/>
        <v>422.47841796429327</v>
      </c>
      <c r="AN542" s="75">
        <f t="shared" si="279"/>
        <v>3.0953771343712249</v>
      </c>
      <c r="AO542" s="75">
        <f t="shared" si="279"/>
        <v>2.8394102333939362</v>
      </c>
      <c r="AP542" s="75">
        <f t="shared" si="279"/>
        <v>3.1053736128420608</v>
      </c>
      <c r="AQ542" s="75">
        <f t="shared" si="279"/>
        <v>2.8286992429128941</v>
      </c>
      <c r="AR542" s="75">
        <f t="shared" si="279"/>
        <v>3.1163169002654563</v>
      </c>
      <c r="AS542" s="75">
        <f t="shared" si="279"/>
        <v>2.8169310038814617</v>
      </c>
      <c r="AT542" s="75">
        <f t="shared" si="279"/>
        <v>3.1283369255299784</v>
      </c>
      <c r="AU542" s="75">
        <f t="shared" si="276"/>
        <v>2.8039508397060207</v>
      </c>
    </row>
    <row r="543" spans="1:47" s="75" customFormat="1" ht="12.95" customHeight="1" x14ac:dyDescent="0.2">
      <c r="A543" s="86" t="s">
        <v>2109</v>
      </c>
      <c r="B543" s="87"/>
      <c r="C543" s="88">
        <v>49872.497000000003</v>
      </c>
      <c r="D543" s="88" t="s">
        <v>2110</v>
      </c>
      <c r="E543" s="75">
        <f t="shared" si="261"/>
        <v>18234.011078092943</v>
      </c>
      <c r="F543" s="75">
        <f t="shared" si="262"/>
        <v>18234</v>
      </c>
      <c r="G543" s="75">
        <f t="shared" si="253"/>
        <v>4.6696600038558245E-3</v>
      </c>
      <c r="I543" s="75">
        <f>G543</f>
        <v>4.6696600038558245E-3</v>
      </c>
      <c r="O543" s="75">
        <f t="shared" ca="1" si="263"/>
        <v>6.3901066465320254E-3</v>
      </c>
      <c r="P543" s="75">
        <f t="shared" si="264"/>
        <v>7.8200322536170069E-3</v>
      </c>
      <c r="Q543" s="85">
        <f t="shared" si="277"/>
        <v>34853.997000000003</v>
      </c>
      <c r="S543" s="84">
        <v>0.1</v>
      </c>
      <c r="Z543" s="75">
        <f t="shared" si="265"/>
        <v>18234</v>
      </c>
      <c r="AA543" s="75">
        <f t="shared" si="266"/>
        <v>3.8601408974742362E-3</v>
      </c>
      <c r="AB543" s="75">
        <f t="shared" si="267"/>
        <v>8.6295513599985961E-3</v>
      </c>
      <c r="AC543" s="75">
        <f t="shared" si="268"/>
        <v>-3.1503722497611825E-3</v>
      </c>
      <c r="AE543" s="75">
        <f t="shared" si="269"/>
        <v>6.5532118359684519E-8</v>
      </c>
      <c r="AF543" s="85">
        <f t="shared" si="278"/>
        <v>34853.997000000003</v>
      </c>
      <c r="AG543" s="84"/>
      <c r="AH543" s="75">
        <f t="shared" si="270"/>
        <v>-3.9598913561427708E-3</v>
      </c>
      <c r="AI543" s="75">
        <f t="shared" si="271"/>
        <v>2.077043764879638E-2</v>
      </c>
      <c r="AJ543" s="75">
        <f t="shared" si="272"/>
        <v>-0.10457436499639065</v>
      </c>
      <c r="AK543" s="75">
        <f t="shared" si="273"/>
        <v>4.6049834098006439E-3</v>
      </c>
      <c r="AL543" s="75">
        <f t="shared" si="274"/>
        <v>3.1368900285456935</v>
      </c>
      <c r="AM543" s="75">
        <f t="shared" si="275"/>
        <v>425.29359569666582</v>
      </c>
      <c r="AN543" s="75">
        <f t="shared" si="279"/>
        <v>3.0956829444065561</v>
      </c>
      <c r="AO543" s="75">
        <f t="shared" si="279"/>
        <v>2.8404194670323659</v>
      </c>
      <c r="AP543" s="75">
        <f t="shared" si="279"/>
        <v>3.105619092690727</v>
      </c>
      <c r="AQ543" s="75">
        <f t="shared" si="279"/>
        <v>2.8297766405146572</v>
      </c>
      <c r="AR543" s="75">
        <f t="shared" si="279"/>
        <v>3.1164926669413315</v>
      </c>
      <c r="AS543" s="75">
        <f t="shared" si="279"/>
        <v>2.8180876727769877</v>
      </c>
      <c r="AT543" s="75">
        <f t="shared" si="279"/>
        <v>3.1284316928973386</v>
      </c>
      <c r="AU543" s="75">
        <f t="shared" si="276"/>
        <v>2.8052003005404509</v>
      </c>
    </row>
    <row r="544" spans="1:47" s="75" customFormat="1" ht="12.95" customHeight="1" x14ac:dyDescent="0.2">
      <c r="A544" s="86" t="s">
        <v>2108</v>
      </c>
      <c r="B544" s="87"/>
      <c r="C544" s="88">
        <v>49886.406300000002</v>
      </c>
      <c r="D544" s="88"/>
      <c r="E544" s="75">
        <f t="shared" si="261"/>
        <v>18267.008880508998</v>
      </c>
      <c r="F544" s="75">
        <f t="shared" si="262"/>
        <v>18267</v>
      </c>
      <c r="G544" s="75">
        <f t="shared" si="253"/>
        <v>3.7433300021803007E-3</v>
      </c>
      <c r="J544" s="77">
        <f>G544</f>
        <v>3.7433300021803007E-3</v>
      </c>
      <c r="O544" s="75">
        <f t="shared" ca="1" si="263"/>
        <v>6.4129531933288242E-3</v>
      </c>
      <c r="P544" s="75">
        <f t="shared" si="264"/>
        <v>7.8554860762315541E-3</v>
      </c>
      <c r="Q544" s="85">
        <f t="shared" si="277"/>
        <v>34867.906300000002</v>
      </c>
      <c r="S544" s="84">
        <v>1</v>
      </c>
      <c r="Z544" s="75">
        <f t="shared" si="265"/>
        <v>18267</v>
      </c>
      <c r="AA544" s="75">
        <f t="shared" si="266"/>
        <v>3.8887751439422502E-3</v>
      </c>
      <c r="AB544" s="75">
        <f t="shared" si="267"/>
        <v>7.7100409344696046E-3</v>
      </c>
      <c r="AC544" s="75">
        <f t="shared" si="268"/>
        <v>-4.1121560740512535E-3</v>
      </c>
      <c r="AE544" s="75">
        <f t="shared" si="269"/>
        <v>2.1154289262153595E-8</v>
      </c>
      <c r="AF544" s="85">
        <f t="shared" si="278"/>
        <v>34867.906300000002</v>
      </c>
      <c r="AG544" s="84"/>
      <c r="AH544" s="75">
        <f t="shared" si="270"/>
        <v>-3.9667109322893039E-3</v>
      </c>
      <c r="AI544" s="75">
        <f t="shared" si="271"/>
        <v>2.0770047669552483E-2</v>
      </c>
      <c r="AJ544" s="75">
        <f t="shared" si="272"/>
        <v>-0.10465935895119217</v>
      </c>
      <c r="AK544" s="75">
        <f t="shared" si="273"/>
        <v>4.5212955713700605E-3</v>
      </c>
      <c r="AL544" s="75">
        <f t="shared" si="274"/>
        <v>3.1369754914697441</v>
      </c>
      <c r="AM544" s="75">
        <f t="shared" si="275"/>
        <v>433.16574011621532</v>
      </c>
      <c r="AN544" s="75">
        <f t="shared" si="279"/>
        <v>3.0965170001094107</v>
      </c>
      <c r="AO544" s="75">
        <f t="shared" si="279"/>
        <v>2.8432006281124438</v>
      </c>
      <c r="AP544" s="75">
        <f t="shared" si="279"/>
        <v>3.1062882565979151</v>
      </c>
      <c r="AQ544" s="75">
        <f t="shared" si="279"/>
        <v>2.8327438906724036</v>
      </c>
      <c r="AR544" s="75">
        <f t="shared" si="279"/>
        <v>3.1169715197783132</v>
      </c>
      <c r="AS544" s="75">
        <f t="shared" si="279"/>
        <v>2.8212710540196686</v>
      </c>
      <c r="AT544" s="75">
        <f t="shared" si="279"/>
        <v>3.1286897066696353</v>
      </c>
      <c r="AU544" s="75">
        <f t="shared" si="276"/>
        <v>2.8086363178351346</v>
      </c>
    </row>
    <row r="545" spans="1:47" s="75" customFormat="1" ht="12.95" customHeight="1" x14ac:dyDescent="0.2">
      <c r="A545" s="86" t="s">
        <v>2108</v>
      </c>
      <c r="B545" s="87"/>
      <c r="C545" s="88">
        <v>49886.406900000002</v>
      </c>
      <c r="D545" s="88"/>
      <c r="E545" s="75">
        <f t="shared" si="261"/>
        <v>18267.010303922216</v>
      </c>
      <c r="F545" s="75">
        <f t="shared" si="262"/>
        <v>18267</v>
      </c>
      <c r="G545" s="75">
        <f t="shared" si="253"/>
        <v>4.343330001574941E-3</v>
      </c>
      <c r="J545" s="77">
        <f>G545</f>
        <v>4.343330001574941E-3</v>
      </c>
      <c r="O545" s="75">
        <f t="shared" ca="1" si="263"/>
        <v>6.4129531933288242E-3</v>
      </c>
      <c r="P545" s="75">
        <f t="shared" si="264"/>
        <v>7.8554860762315541E-3</v>
      </c>
      <c r="Q545" s="85">
        <f t="shared" si="277"/>
        <v>34867.906900000002</v>
      </c>
      <c r="S545" s="84">
        <v>1</v>
      </c>
      <c r="Z545" s="75">
        <f t="shared" si="265"/>
        <v>18267</v>
      </c>
      <c r="AA545" s="75">
        <f t="shared" si="266"/>
        <v>3.8887751439422502E-3</v>
      </c>
      <c r="AB545" s="75">
        <f t="shared" si="267"/>
        <v>8.3100409338642441E-3</v>
      </c>
      <c r="AC545" s="75">
        <f t="shared" si="268"/>
        <v>-3.5121560746566131E-3</v>
      </c>
      <c r="AE545" s="75">
        <f t="shared" si="269"/>
        <v>2.066201185974758E-7</v>
      </c>
      <c r="AF545" s="85">
        <f t="shared" si="278"/>
        <v>34867.906900000002</v>
      </c>
      <c r="AG545" s="84"/>
      <c r="AH545" s="75">
        <f t="shared" si="270"/>
        <v>-3.9667109322893039E-3</v>
      </c>
      <c r="AI545" s="75">
        <f t="shared" si="271"/>
        <v>2.0770047669552483E-2</v>
      </c>
      <c r="AJ545" s="75">
        <f t="shared" si="272"/>
        <v>-0.10465935895119217</v>
      </c>
      <c r="AK545" s="75">
        <f t="shared" si="273"/>
        <v>4.5212955713700605E-3</v>
      </c>
      <c r="AL545" s="75">
        <f t="shared" si="274"/>
        <v>3.1369754914697441</v>
      </c>
      <c r="AM545" s="75">
        <f t="shared" si="275"/>
        <v>433.16574011621532</v>
      </c>
      <c r="AN545" s="75">
        <f t="shared" si="279"/>
        <v>3.0965170001094107</v>
      </c>
      <c r="AO545" s="75">
        <f t="shared" si="279"/>
        <v>2.8432006281124438</v>
      </c>
      <c r="AP545" s="75">
        <f t="shared" si="279"/>
        <v>3.1062882565979151</v>
      </c>
      <c r="AQ545" s="75">
        <f t="shared" si="279"/>
        <v>2.8327438906724036</v>
      </c>
      <c r="AR545" s="75">
        <f t="shared" si="279"/>
        <v>3.1169715197783132</v>
      </c>
      <c r="AS545" s="75">
        <f t="shared" si="279"/>
        <v>2.8212710540196686</v>
      </c>
      <c r="AT545" s="75">
        <f t="shared" si="279"/>
        <v>3.1286897066696353</v>
      </c>
      <c r="AU545" s="75">
        <f t="shared" si="276"/>
        <v>2.8086363178351346</v>
      </c>
    </row>
    <row r="546" spans="1:47" s="75" customFormat="1" ht="12.95" customHeight="1" x14ac:dyDescent="0.2">
      <c r="A546" s="86" t="s">
        <v>2111</v>
      </c>
      <c r="B546" s="87"/>
      <c r="C546" s="88">
        <v>49894.419000000002</v>
      </c>
      <c r="D546" s="88">
        <v>4.0000000000000001E-3</v>
      </c>
      <c r="E546" s="75">
        <f t="shared" si="261"/>
        <v>18286.017852306224</v>
      </c>
      <c r="F546" s="75">
        <f t="shared" si="262"/>
        <v>18286</v>
      </c>
      <c r="G546" s="75">
        <f t="shared" si="253"/>
        <v>7.5251400048728101E-3</v>
      </c>
      <c r="J546" s="75">
        <f>G546</f>
        <v>7.5251400048728101E-3</v>
      </c>
      <c r="O546" s="75">
        <f t="shared" ca="1" si="263"/>
        <v>6.426107265726979E-3</v>
      </c>
      <c r="P546" s="75">
        <f t="shared" si="264"/>
        <v>7.8759071963664783E-3</v>
      </c>
      <c r="Q546" s="85">
        <f t="shared" si="277"/>
        <v>34875.919000000002</v>
      </c>
      <c r="S546" s="84">
        <v>1</v>
      </c>
      <c r="Z546" s="75">
        <f t="shared" si="265"/>
        <v>18286</v>
      </c>
      <c r="AA546" s="75">
        <f t="shared" si="266"/>
        <v>3.9053086122237705E-3</v>
      </c>
      <c r="AB546" s="75">
        <f t="shared" si="267"/>
        <v>1.1495738589015519E-2</v>
      </c>
      <c r="AC546" s="75">
        <f t="shared" si="268"/>
        <v>-3.5076719149366824E-4</v>
      </c>
      <c r="AE546" s="75">
        <f t="shared" si="269"/>
        <v>1.3103179311207485E-5</v>
      </c>
      <c r="AF546" s="85">
        <f t="shared" si="278"/>
        <v>34875.919000000002</v>
      </c>
      <c r="AG546" s="84"/>
      <c r="AH546" s="75">
        <f t="shared" si="270"/>
        <v>-3.9705985841427078E-3</v>
      </c>
      <c r="AI546" s="75">
        <f t="shared" si="271"/>
        <v>2.0769828487921305E-2</v>
      </c>
      <c r="AJ546" s="75">
        <f t="shared" si="272"/>
        <v>-0.10470782599741803</v>
      </c>
      <c r="AK546" s="75">
        <f t="shared" si="273"/>
        <v>4.4735729746124518E-3</v>
      </c>
      <c r="AL546" s="75">
        <f t="shared" si="274"/>
        <v>3.1370242262855998</v>
      </c>
      <c r="AM546" s="75">
        <f t="shared" si="275"/>
        <v>437.78665794719433</v>
      </c>
      <c r="AN546" s="75">
        <f t="shared" si="279"/>
        <v>3.0969926232738603</v>
      </c>
      <c r="AO546" s="75">
        <f t="shared" si="279"/>
        <v>2.8448057249997478</v>
      </c>
      <c r="AP546" s="75">
        <f t="shared" si="279"/>
        <v>3.1066696198540913</v>
      </c>
      <c r="AQ546" s="75">
        <f t="shared" si="279"/>
        <v>2.8344552241944885</v>
      </c>
      <c r="AR546" s="75">
        <f t="shared" si="279"/>
        <v>3.1172442408761398</v>
      </c>
      <c r="AS546" s="75">
        <f t="shared" si="279"/>
        <v>2.8231055902249853</v>
      </c>
      <c r="AT546" s="75">
        <f t="shared" si="279"/>
        <v>3.128836543562314</v>
      </c>
      <c r="AU546" s="75">
        <f t="shared" si="276"/>
        <v>2.8106146308229829</v>
      </c>
    </row>
    <row r="547" spans="1:47" s="75" customFormat="1" ht="12.95" customHeight="1" x14ac:dyDescent="0.2">
      <c r="A547" s="86" t="s">
        <v>2109</v>
      </c>
      <c r="B547" s="87"/>
      <c r="C547" s="88">
        <v>49896.517999999996</v>
      </c>
      <c r="D547" s="88" t="s">
        <v>2110</v>
      </c>
      <c r="E547" s="75">
        <f t="shared" si="261"/>
        <v>18290.997426207938</v>
      </c>
      <c r="F547" s="75">
        <f t="shared" si="262"/>
        <v>18291</v>
      </c>
      <c r="G547" s="75">
        <f t="shared" si="253"/>
        <v>-1.084909999917727E-3</v>
      </c>
      <c r="I547" s="75">
        <f>G547</f>
        <v>-1.084909999917727E-3</v>
      </c>
      <c r="O547" s="75">
        <f t="shared" ca="1" si="263"/>
        <v>6.4295688637264949E-3</v>
      </c>
      <c r="P547" s="75">
        <f t="shared" si="264"/>
        <v>7.8812821850467243E-3</v>
      </c>
      <c r="Q547" s="85">
        <f t="shared" si="277"/>
        <v>34878.017999999996</v>
      </c>
      <c r="S547" s="84">
        <v>0.1</v>
      </c>
      <c r="Z547" s="75">
        <f t="shared" si="265"/>
        <v>18291</v>
      </c>
      <c r="AA547" s="75">
        <f t="shared" si="266"/>
        <v>3.9096652275686311E-3</v>
      </c>
      <c r="AB547" s="75">
        <f t="shared" si="267"/>
        <v>2.8867069575603662E-3</v>
      </c>
      <c r="AC547" s="75">
        <f t="shared" si="268"/>
        <v>-8.9661921849644513E-3</v>
      </c>
      <c r="AE547" s="75">
        <f t="shared" si="269"/>
        <v>2.4945781703020405E-6</v>
      </c>
      <c r="AF547" s="85">
        <f t="shared" si="278"/>
        <v>34878.017999999996</v>
      </c>
      <c r="AG547" s="84"/>
      <c r="AH547" s="75">
        <f t="shared" si="270"/>
        <v>-3.9716169574780932E-3</v>
      </c>
      <c r="AI547" s="75">
        <f t="shared" si="271"/>
        <v>2.0769771449614782E-2</v>
      </c>
      <c r="AJ547" s="75">
        <f t="shared" si="272"/>
        <v>-0.10472052370204259</v>
      </c>
      <c r="AK547" s="75">
        <f t="shared" si="273"/>
        <v>4.4610702633517529E-3</v>
      </c>
      <c r="AL547" s="75">
        <f t="shared" si="274"/>
        <v>3.1370369941835468</v>
      </c>
      <c r="AM547" s="75">
        <f t="shared" si="275"/>
        <v>439.01362297872788</v>
      </c>
      <c r="AN547" s="75">
        <f t="shared" si="279"/>
        <v>3.0971172312824495</v>
      </c>
      <c r="AO547" s="75">
        <f t="shared" si="279"/>
        <v>2.8452285814629379</v>
      </c>
      <c r="AP547" s="75">
        <f t="shared" si="279"/>
        <v>3.106769505121088</v>
      </c>
      <c r="AQ547" s="75">
        <f t="shared" si="279"/>
        <v>2.8349059277399977</v>
      </c>
      <c r="AR547" s="75">
        <f t="shared" si="279"/>
        <v>3.1173156490840213</v>
      </c>
      <c r="AS547" s="75">
        <f t="shared" si="279"/>
        <v>2.8235885658357329</v>
      </c>
      <c r="AT547" s="75">
        <f t="shared" si="279"/>
        <v>3.1288749775601667</v>
      </c>
      <c r="AU547" s="75">
        <f t="shared" si="276"/>
        <v>2.8111352395039959</v>
      </c>
    </row>
    <row r="548" spans="1:47" s="75" customFormat="1" ht="12.95" customHeight="1" x14ac:dyDescent="0.2">
      <c r="A548" s="86" t="s">
        <v>2109</v>
      </c>
      <c r="B548" s="87" t="s">
        <v>2033</v>
      </c>
      <c r="C548" s="88">
        <v>49906.427000000003</v>
      </c>
      <c r="D548" s="88" t="s">
        <v>2110</v>
      </c>
      <c r="E548" s="75">
        <f t="shared" si="261"/>
        <v>18314.505095475331</v>
      </c>
      <c r="F548" s="75">
        <f t="shared" si="262"/>
        <v>18314.5</v>
      </c>
      <c r="G548" s="75">
        <f t="shared" si="253"/>
        <v>2.1478550042957067E-3</v>
      </c>
      <c r="I548" s="75">
        <f>G548</f>
        <v>2.1478550042957067E-3</v>
      </c>
      <c r="O548" s="75">
        <f t="shared" ca="1" si="263"/>
        <v>6.4458383743242146E-3</v>
      </c>
      <c r="P548" s="75">
        <f t="shared" si="264"/>
        <v>7.9065502672173524E-3</v>
      </c>
      <c r="Q548" s="85">
        <f t="shared" si="277"/>
        <v>34887.927000000003</v>
      </c>
      <c r="S548" s="84">
        <v>0.1</v>
      </c>
      <c r="Z548" s="75">
        <f t="shared" si="265"/>
        <v>18314.5</v>
      </c>
      <c r="AA548" s="75">
        <f t="shared" si="266"/>
        <v>3.930173072009384E-3</v>
      </c>
      <c r="AB548" s="75">
        <f t="shared" si="267"/>
        <v>6.1242321995036752E-3</v>
      </c>
      <c r="AC548" s="75">
        <f t="shared" si="268"/>
        <v>-5.7586952629216457E-3</v>
      </c>
      <c r="AE548" s="75">
        <f t="shared" si="269"/>
        <v>3.1766576944986165E-7</v>
      </c>
      <c r="AF548" s="85">
        <f t="shared" si="278"/>
        <v>34887.927000000003</v>
      </c>
      <c r="AG548" s="84"/>
      <c r="AH548" s="75">
        <f t="shared" si="270"/>
        <v>-3.9763771952079684E-3</v>
      </c>
      <c r="AI548" s="75">
        <f t="shared" si="271"/>
        <v>2.0769506906283763E-2</v>
      </c>
      <c r="AJ548" s="75">
        <f t="shared" si="272"/>
        <v>-0.10477988678848323</v>
      </c>
      <c r="AK548" s="75">
        <f t="shared" si="273"/>
        <v>4.40261855847801E-3</v>
      </c>
      <c r="AL548" s="75">
        <f t="shared" si="274"/>
        <v>3.1370966856588063</v>
      </c>
      <c r="AM548" s="75">
        <f t="shared" si="275"/>
        <v>444.84228129387515</v>
      </c>
      <c r="AN548" s="75">
        <f t="shared" si="279"/>
        <v>3.0976997933905457</v>
      </c>
      <c r="AO548" s="75">
        <f t="shared" si="279"/>
        <v>2.8472185804129753</v>
      </c>
      <c r="AP548" s="75">
        <f t="shared" si="279"/>
        <v>3.1072363315530129</v>
      </c>
      <c r="AQ548" s="75">
        <f t="shared" si="279"/>
        <v>2.8370261947713806</v>
      </c>
      <c r="AR548" s="75">
        <f t="shared" si="279"/>
        <v>3.1176492635079414</v>
      </c>
      <c r="AS548" s="75">
        <f t="shared" si="279"/>
        <v>2.8258596783617249</v>
      </c>
      <c r="AT548" s="75">
        <f t="shared" si="279"/>
        <v>3.1290544659580375</v>
      </c>
      <c r="AU548" s="75">
        <f t="shared" si="276"/>
        <v>2.8135821003047554</v>
      </c>
    </row>
    <row r="549" spans="1:47" s="75" customFormat="1" ht="12.95" customHeight="1" x14ac:dyDescent="0.2">
      <c r="A549" s="86" t="s">
        <v>2109</v>
      </c>
      <c r="B549" s="87"/>
      <c r="C549" s="88">
        <v>49907.491000000002</v>
      </c>
      <c r="D549" s="88" t="s">
        <v>2110</v>
      </c>
      <c r="E549" s="75">
        <f t="shared" si="261"/>
        <v>18317.029281578922</v>
      </c>
      <c r="F549" s="75">
        <f t="shared" si="262"/>
        <v>18317</v>
      </c>
      <c r="G549" s="75">
        <f t="shared" ref="G549:G612" si="280">+C549-(C$7+F549*C$8)</f>
        <v>1.2342830006673466E-2</v>
      </c>
      <c r="I549" s="75">
        <f>G549</f>
        <v>1.2342830006673466E-2</v>
      </c>
      <c r="O549" s="75">
        <f t="shared" ca="1" si="263"/>
        <v>6.4475691733239717E-3</v>
      </c>
      <c r="P549" s="75">
        <f t="shared" si="264"/>
        <v>7.9092389079847003E-3</v>
      </c>
      <c r="Q549" s="85">
        <f t="shared" si="277"/>
        <v>34888.991000000002</v>
      </c>
      <c r="S549" s="84">
        <v>0.1</v>
      </c>
      <c r="Z549" s="75">
        <f t="shared" si="265"/>
        <v>18317</v>
      </c>
      <c r="AA549" s="75">
        <f t="shared" si="266"/>
        <v>3.9323578343695266E-3</v>
      </c>
      <c r="AB549" s="75">
        <f t="shared" si="267"/>
        <v>1.6319711080288641E-2</v>
      </c>
      <c r="AC549" s="75">
        <f t="shared" si="268"/>
        <v>4.4335910986887661E-3</v>
      </c>
      <c r="AE549" s="75">
        <f t="shared" si="269"/>
        <v>7.0736042161098961E-6</v>
      </c>
      <c r="AF549" s="85">
        <f t="shared" si="278"/>
        <v>34888.991000000002</v>
      </c>
      <c r="AG549" s="84"/>
      <c r="AH549" s="75">
        <f t="shared" si="270"/>
        <v>-3.9768810736151737E-3</v>
      </c>
      <c r="AI549" s="75">
        <f t="shared" si="271"/>
        <v>2.0769479104019606E-2</v>
      </c>
      <c r="AJ549" s="75">
        <f t="shared" si="272"/>
        <v>-0.10478617138030957</v>
      </c>
      <c r="AK549" s="75">
        <f t="shared" si="273"/>
        <v>4.3964304294462145E-3</v>
      </c>
      <c r="AL549" s="75">
        <f t="shared" si="274"/>
        <v>3.137103005038143</v>
      </c>
      <c r="AM549" s="75">
        <f t="shared" si="275"/>
        <v>445.46841863001282</v>
      </c>
      <c r="AN549" s="75">
        <f t="shared" si="279"/>
        <v>3.097761468140424</v>
      </c>
      <c r="AO549" s="75">
        <f t="shared" si="279"/>
        <v>2.847430531686697</v>
      </c>
      <c r="AP549" s="75">
        <f t="shared" si="279"/>
        <v>3.1072857388049933</v>
      </c>
      <c r="AQ549" s="75">
        <f t="shared" si="279"/>
        <v>2.837251944861507</v>
      </c>
      <c r="AR549" s="75">
        <f t="shared" si="279"/>
        <v>3.1176845604005394</v>
      </c>
      <c r="AS549" s="75">
        <f t="shared" si="279"/>
        <v>2.8261013951254936</v>
      </c>
      <c r="AT549" s="75">
        <f t="shared" si="279"/>
        <v>3.1290734490758201</v>
      </c>
      <c r="AU549" s="75">
        <f t="shared" si="276"/>
        <v>2.8138424046452619</v>
      </c>
    </row>
    <row r="550" spans="1:47" s="75" customFormat="1" ht="12.95" customHeight="1" x14ac:dyDescent="0.2">
      <c r="A550" s="86" t="s">
        <v>2109</v>
      </c>
      <c r="B550" s="87"/>
      <c r="C550" s="88">
        <v>49918.447</v>
      </c>
      <c r="D550" s="88" t="s">
        <v>2110</v>
      </c>
      <c r="E550" s="75">
        <f t="shared" si="261"/>
        <v>18343.020806908757</v>
      </c>
      <c r="F550" s="75">
        <f t="shared" si="262"/>
        <v>18343</v>
      </c>
      <c r="G550" s="75">
        <f t="shared" si="280"/>
        <v>8.7705699988873675E-3</v>
      </c>
      <c r="I550" s="75">
        <f>G550</f>
        <v>8.7705699988873675E-3</v>
      </c>
      <c r="O550" s="75">
        <f t="shared" ca="1" si="263"/>
        <v>6.4655694829214485E-3</v>
      </c>
      <c r="P550" s="75">
        <f t="shared" si="264"/>
        <v>7.9372070068464088E-3</v>
      </c>
      <c r="Q550" s="85">
        <f t="shared" si="277"/>
        <v>34899.947</v>
      </c>
      <c r="S550" s="84">
        <v>0.1</v>
      </c>
      <c r="Z550" s="75">
        <f t="shared" si="265"/>
        <v>18343</v>
      </c>
      <c r="AA550" s="75">
        <f t="shared" si="266"/>
        <v>3.9551143453785192E-3</v>
      </c>
      <c r="AB550" s="75">
        <f t="shared" si="267"/>
        <v>1.2752662660355258E-2</v>
      </c>
      <c r="AC550" s="75">
        <f t="shared" si="268"/>
        <v>8.3336299204095875E-4</v>
      </c>
      <c r="AE550" s="75">
        <f t="shared" si="269"/>
        <v>2.3188613150910331E-6</v>
      </c>
      <c r="AF550" s="85">
        <f t="shared" si="278"/>
        <v>34899.947</v>
      </c>
      <c r="AG550" s="84"/>
      <c r="AH550" s="75">
        <f t="shared" si="270"/>
        <v>-3.9820926614678896E-3</v>
      </c>
      <c r="AI550" s="75">
        <f t="shared" si="271"/>
        <v>2.0769193794452301E-2</v>
      </c>
      <c r="AJ550" s="75">
        <f t="shared" si="272"/>
        <v>-0.10485118292162657</v>
      </c>
      <c r="AK550" s="75">
        <f t="shared" si="273"/>
        <v>4.3324165043512547E-3</v>
      </c>
      <c r="AL550" s="75">
        <f t="shared" si="274"/>
        <v>3.1371683766890266</v>
      </c>
      <c r="AM550" s="75">
        <f t="shared" si="275"/>
        <v>452.05053446843942</v>
      </c>
      <c r="AN550" s="75">
        <f t="shared" si="279"/>
        <v>3.0983994755238622</v>
      </c>
      <c r="AO550" s="75">
        <f t="shared" si="279"/>
        <v>2.8496376566422419</v>
      </c>
      <c r="AP550" s="75">
        <f t="shared" si="279"/>
        <v>3.1077966758893671</v>
      </c>
      <c r="AQ550" s="75">
        <f t="shared" si="279"/>
        <v>2.8396018997809591</v>
      </c>
      <c r="AR550" s="75">
        <f t="shared" si="279"/>
        <v>3.1180494460700441</v>
      </c>
      <c r="AS550" s="75">
        <f t="shared" si="279"/>
        <v>2.8286164860467498</v>
      </c>
      <c r="AT550" s="75">
        <f t="shared" si="279"/>
        <v>3.129269610345542</v>
      </c>
      <c r="AU550" s="75">
        <f t="shared" si="276"/>
        <v>2.8165495697865279</v>
      </c>
    </row>
    <row r="551" spans="1:47" s="75" customFormat="1" ht="12.95" customHeight="1" x14ac:dyDescent="0.2">
      <c r="A551" s="86" t="s">
        <v>2109</v>
      </c>
      <c r="B551" s="87"/>
      <c r="C551" s="88">
        <v>49923.506999999998</v>
      </c>
      <c r="D551" s="88" t="s">
        <v>2110</v>
      </c>
      <c r="E551" s="75">
        <f t="shared" si="261"/>
        <v>18355.024925032973</v>
      </c>
      <c r="F551" s="75">
        <f t="shared" si="262"/>
        <v>18355</v>
      </c>
      <c r="G551" s="75">
        <f t="shared" si="280"/>
        <v>1.0506449994863942E-2</v>
      </c>
      <c r="I551" s="75">
        <f>G551</f>
        <v>1.0506449994863942E-2</v>
      </c>
      <c r="O551" s="75">
        <f t="shared" ca="1" si="263"/>
        <v>6.4738773181202847E-3</v>
      </c>
      <c r="P551" s="75">
        <f t="shared" si="264"/>
        <v>7.9501191970172119E-3</v>
      </c>
      <c r="Q551" s="85">
        <f t="shared" si="277"/>
        <v>34905.006999999998</v>
      </c>
      <c r="S551" s="84">
        <v>0.1</v>
      </c>
      <c r="Z551" s="75">
        <f t="shared" si="265"/>
        <v>18355</v>
      </c>
      <c r="AA551" s="75">
        <f t="shared" si="266"/>
        <v>3.9656388332417764E-3</v>
      </c>
      <c r="AB551" s="75">
        <f t="shared" si="267"/>
        <v>1.4490930358639378E-2</v>
      </c>
      <c r="AC551" s="75">
        <f t="shared" si="268"/>
        <v>2.5563307978467304E-3</v>
      </c>
      <c r="AE551" s="75">
        <f t="shared" si="269"/>
        <v>4.2782210652001112E-6</v>
      </c>
      <c r="AF551" s="85">
        <f t="shared" si="278"/>
        <v>34905.006999999998</v>
      </c>
      <c r="AG551" s="84"/>
      <c r="AH551" s="75">
        <f t="shared" si="270"/>
        <v>-3.9844803637754354E-3</v>
      </c>
      <c r="AI551" s="75">
        <f t="shared" si="271"/>
        <v>2.07690644490095E-2</v>
      </c>
      <c r="AJ551" s="75">
        <f t="shared" si="272"/>
        <v>-0.10488097443340219</v>
      </c>
      <c r="AK551" s="75">
        <f t="shared" si="273"/>
        <v>4.3030819961930016E-3</v>
      </c>
      <c r="AL551" s="75">
        <f t="shared" si="274"/>
        <v>3.1371983333713866</v>
      </c>
      <c r="AM551" s="75">
        <f t="shared" si="275"/>
        <v>455.13223485164684</v>
      </c>
      <c r="AN551" s="75">
        <f t="shared" ref="AN551:AT560" si="281">$AU551+$AB$7*SIN(AO551)</f>
        <v>3.0986918465257847</v>
      </c>
      <c r="AO551" s="75">
        <f t="shared" si="281"/>
        <v>2.8506580675405062</v>
      </c>
      <c r="AP551" s="75">
        <f t="shared" si="281"/>
        <v>3.1080307143368358</v>
      </c>
      <c r="AQ551" s="75">
        <f t="shared" si="281"/>
        <v>2.8406878153789408</v>
      </c>
      <c r="AR551" s="75">
        <f t="shared" si="281"/>
        <v>3.1182165043865755</v>
      </c>
      <c r="AS551" s="75">
        <f t="shared" si="281"/>
        <v>2.8297780550605993</v>
      </c>
      <c r="AT551" s="75">
        <f t="shared" si="281"/>
        <v>3.1293593722129063</v>
      </c>
      <c r="AU551" s="75">
        <f t="shared" si="276"/>
        <v>2.8177990306209582</v>
      </c>
    </row>
    <row r="552" spans="1:47" s="75" customFormat="1" ht="12.95" customHeight="1" x14ac:dyDescent="0.2">
      <c r="A552" s="86" t="s">
        <v>2112</v>
      </c>
      <c r="B552" s="87" t="s">
        <v>2033</v>
      </c>
      <c r="C552" s="88">
        <v>49930.459000000003</v>
      </c>
      <c r="D552" s="88"/>
      <c r="E552" s="75">
        <f t="shared" si="261"/>
        <v>18371.517539499309</v>
      </c>
      <c r="F552" s="75">
        <f t="shared" si="262"/>
        <v>18371.5</v>
      </c>
      <c r="G552" s="75">
        <f t="shared" si="280"/>
        <v>7.3932850064011291E-3</v>
      </c>
      <c r="J552" s="77">
        <f>G552</f>
        <v>7.3932850064011291E-3</v>
      </c>
      <c r="O552" s="75">
        <f t="shared" ca="1" si="263"/>
        <v>6.4853005915186824E-3</v>
      </c>
      <c r="P552" s="75">
        <f t="shared" si="264"/>
        <v>7.9678774152536457E-3</v>
      </c>
      <c r="Q552" s="85">
        <f t="shared" si="277"/>
        <v>34911.959000000003</v>
      </c>
      <c r="S552" s="84">
        <v>1</v>
      </c>
      <c r="Z552" s="75">
        <f t="shared" si="265"/>
        <v>18371.5</v>
      </c>
      <c r="AA552" s="75">
        <f t="shared" si="266"/>
        <v>3.9801320954010663E-3</v>
      </c>
      <c r="AB552" s="75">
        <f t="shared" si="267"/>
        <v>1.1381030326253708E-2</v>
      </c>
      <c r="AC552" s="75">
        <f t="shared" si="268"/>
        <v>-5.7459240885251658E-4</v>
      </c>
      <c r="AE552" s="75">
        <f t="shared" si="269"/>
        <v>1.1649612793868202E-5</v>
      </c>
      <c r="AF552" s="85">
        <f t="shared" si="278"/>
        <v>34911.959000000003</v>
      </c>
      <c r="AG552" s="84"/>
      <c r="AH552" s="75">
        <f t="shared" si="270"/>
        <v>-3.9877453198525793E-3</v>
      </c>
      <c r="AI552" s="75">
        <f t="shared" si="271"/>
        <v>2.0768888975559952E-2</v>
      </c>
      <c r="AJ552" s="75">
        <f t="shared" si="272"/>
        <v>-0.10492171792491625</v>
      </c>
      <c r="AK552" s="75">
        <f t="shared" si="273"/>
        <v>4.2629633560403125E-3</v>
      </c>
      <c r="AL552" s="75">
        <f t="shared" si="274"/>
        <v>3.1372393029068619</v>
      </c>
      <c r="AM552" s="75">
        <f t="shared" si="275"/>
        <v>459.41551394660104</v>
      </c>
      <c r="AN552" s="75">
        <f t="shared" si="281"/>
        <v>3.0990917036237393</v>
      </c>
      <c r="AO552" s="75">
        <f t="shared" si="281"/>
        <v>2.8520629180402124</v>
      </c>
      <c r="AP552" s="75">
        <f t="shared" si="281"/>
        <v>3.1083506898271671</v>
      </c>
      <c r="AQ552" s="75">
        <f t="shared" si="281"/>
        <v>2.8421823053510735</v>
      </c>
      <c r="AR552" s="75">
        <f t="shared" si="281"/>
        <v>3.1184448233640385</v>
      </c>
      <c r="AS552" s="75">
        <f t="shared" si="281"/>
        <v>2.8313759895799078</v>
      </c>
      <c r="AT552" s="75">
        <f t="shared" si="281"/>
        <v>3.129482000961441</v>
      </c>
      <c r="AU552" s="75">
        <f t="shared" si="276"/>
        <v>2.8195170392683</v>
      </c>
    </row>
    <row r="553" spans="1:47" s="75" customFormat="1" ht="12.95" customHeight="1" x14ac:dyDescent="0.2">
      <c r="A553" s="81" t="s">
        <v>1413</v>
      </c>
      <c r="B553" s="82" t="s">
        <v>2031</v>
      </c>
      <c r="C553" s="83">
        <v>49934.453200000004</v>
      </c>
      <c r="D553" s="83" t="s">
        <v>2110</v>
      </c>
      <c r="E553" s="75">
        <f t="shared" si="261"/>
        <v>18380.993201280296</v>
      </c>
      <c r="F553" s="75">
        <f t="shared" si="262"/>
        <v>18381</v>
      </c>
      <c r="G553" s="75">
        <f t="shared" si="280"/>
        <v>-2.8658099981839769E-3</v>
      </c>
      <c r="I553" s="75">
        <f t="shared" ref="I553:I567" si="282">G553</f>
        <v>-2.8658099981839769E-3</v>
      </c>
      <c r="O553" s="75">
        <f t="shared" ca="1" si="263"/>
        <v>6.4918776277177615E-3</v>
      </c>
      <c r="P553" s="75">
        <f t="shared" si="264"/>
        <v>7.9781039222289896E-3</v>
      </c>
      <c r="Q553" s="85">
        <f t="shared" si="277"/>
        <v>34915.953200000004</v>
      </c>
      <c r="S553" s="84">
        <v>0.1</v>
      </c>
      <c r="Z553" s="75">
        <f t="shared" si="265"/>
        <v>18381</v>
      </c>
      <c r="AA553" s="75">
        <f t="shared" si="266"/>
        <v>3.9884882812364101E-3</v>
      </c>
      <c r="AB553" s="75">
        <f t="shared" si="267"/>
        <v>1.1238056428086026E-3</v>
      </c>
      <c r="AC553" s="75">
        <f t="shared" si="268"/>
        <v>-1.0843913920412966E-2</v>
      </c>
      <c r="AE553" s="75">
        <f t="shared" si="269"/>
        <v>4.6981404903265279E-6</v>
      </c>
      <c r="AF553" s="85">
        <f t="shared" si="278"/>
        <v>34915.953200000004</v>
      </c>
      <c r="AG553" s="84"/>
      <c r="AH553" s="75">
        <f t="shared" si="270"/>
        <v>-3.9896156409925795E-3</v>
      </c>
      <c r="AI553" s="75">
        <f t="shared" si="271"/>
        <v>2.0768789181912828E-2</v>
      </c>
      <c r="AJ553" s="75">
        <f t="shared" si="272"/>
        <v>-0.10494506107312497</v>
      </c>
      <c r="AK553" s="75">
        <f t="shared" si="273"/>
        <v>4.2399781222480677E-3</v>
      </c>
      <c r="AL553" s="75">
        <f t="shared" si="274"/>
        <v>3.1372627756421143</v>
      </c>
      <c r="AM553" s="75">
        <f t="shared" si="275"/>
        <v>461.90606283269818</v>
      </c>
      <c r="AN553" s="75">
        <f t="shared" si="281"/>
        <v>3.0993207958467059</v>
      </c>
      <c r="AO553" s="75">
        <f t="shared" si="281"/>
        <v>2.8528727067556767</v>
      </c>
      <c r="AP553" s="75">
        <f t="shared" si="281"/>
        <v>3.1085339608434213</v>
      </c>
      <c r="AQ553" s="75">
        <f t="shared" si="281"/>
        <v>2.8430434792224815</v>
      </c>
      <c r="AR553" s="75">
        <f t="shared" si="281"/>
        <v>3.1185755540059232</v>
      </c>
      <c r="AS553" s="75">
        <f t="shared" si="281"/>
        <v>2.8322964190683941</v>
      </c>
      <c r="AT553" s="75">
        <f t="shared" si="281"/>
        <v>3.1295521900767027</v>
      </c>
      <c r="AU553" s="75">
        <f t="shared" si="276"/>
        <v>2.8205061957622242</v>
      </c>
    </row>
    <row r="554" spans="1:47" s="75" customFormat="1" ht="12.95" customHeight="1" x14ac:dyDescent="0.2">
      <c r="A554" s="81" t="s">
        <v>1413</v>
      </c>
      <c r="B554" s="82" t="s">
        <v>2031</v>
      </c>
      <c r="C554" s="83">
        <v>49934.459499999997</v>
      </c>
      <c r="D554" s="83" t="s">
        <v>2110</v>
      </c>
      <c r="E554" s="75">
        <f t="shared" si="261"/>
        <v>18381.00814711905</v>
      </c>
      <c r="F554" s="75">
        <f t="shared" si="262"/>
        <v>18381</v>
      </c>
      <c r="G554" s="75">
        <f t="shared" si="280"/>
        <v>3.4341899954597466E-3</v>
      </c>
      <c r="I554" s="75">
        <f t="shared" si="282"/>
        <v>3.4341899954597466E-3</v>
      </c>
      <c r="O554" s="75">
        <f t="shared" ca="1" si="263"/>
        <v>6.4918776277177615E-3</v>
      </c>
      <c r="P554" s="75">
        <f t="shared" si="264"/>
        <v>7.9781039222289896E-3</v>
      </c>
      <c r="Q554" s="85">
        <f t="shared" si="277"/>
        <v>34915.959499999997</v>
      </c>
      <c r="S554" s="84">
        <v>0.1</v>
      </c>
      <c r="Z554" s="75">
        <f t="shared" si="265"/>
        <v>18381</v>
      </c>
      <c r="AA554" s="75">
        <f t="shared" si="266"/>
        <v>3.9884882812364101E-3</v>
      </c>
      <c r="AB554" s="75">
        <f t="shared" si="267"/>
        <v>7.4238056364523261E-3</v>
      </c>
      <c r="AC554" s="75">
        <f t="shared" si="268"/>
        <v>-4.5439139267692431E-3</v>
      </c>
      <c r="AE554" s="75">
        <f t="shared" si="269"/>
        <v>3.0724658961494782E-8</v>
      </c>
      <c r="AF554" s="85">
        <f t="shared" si="278"/>
        <v>34915.959499999997</v>
      </c>
      <c r="AG554" s="84"/>
      <c r="AH554" s="75">
        <f t="shared" si="270"/>
        <v>-3.9896156409925795E-3</v>
      </c>
      <c r="AI554" s="75">
        <f t="shared" si="271"/>
        <v>2.0768789181912828E-2</v>
      </c>
      <c r="AJ554" s="75">
        <f t="shared" si="272"/>
        <v>-0.10494506107312497</v>
      </c>
      <c r="AK554" s="75">
        <f t="shared" si="273"/>
        <v>4.2399781222480677E-3</v>
      </c>
      <c r="AL554" s="75">
        <f t="shared" si="274"/>
        <v>3.1372627756421143</v>
      </c>
      <c r="AM554" s="75">
        <f t="shared" si="275"/>
        <v>461.90606283269818</v>
      </c>
      <c r="AN554" s="75">
        <f t="shared" si="281"/>
        <v>3.0993207958467059</v>
      </c>
      <c r="AO554" s="75">
        <f t="shared" si="281"/>
        <v>2.8528727067556767</v>
      </c>
      <c r="AP554" s="75">
        <f t="shared" si="281"/>
        <v>3.1085339608434213</v>
      </c>
      <c r="AQ554" s="75">
        <f t="shared" si="281"/>
        <v>2.8430434792224815</v>
      </c>
      <c r="AR554" s="75">
        <f t="shared" si="281"/>
        <v>3.1185755540059232</v>
      </c>
      <c r="AS554" s="75">
        <f t="shared" si="281"/>
        <v>2.8322964190683941</v>
      </c>
      <c r="AT554" s="75">
        <f t="shared" si="281"/>
        <v>3.1295521900767027</v>
      </c>
      <c r="AU554" s="75">
        <f t="shared" si="276"/>
        <v>2.8205061957622242</v>
      </c>
    </row>
    <row r="555" spans="1:47" s="75" customFormat="1" ht="12.95" customHeight="1" x14ac:dyDescent="0.2">
      <c r="A555" s="81" t="s">
        <v>1413</v>
      </c>
      <c r="B555" s="82" t="s">
        <v>2031</v>
      </c>
      <c r="C555" s="83">
        <v>49934.4643</v>
      </c>
      <c r="D555" s="83" t="s">
        <v>2110</v>
      </c>
      <c r="E555" s="75">
        <f t="shared" si="261"/>
        <v>18381.019534424788</v>
      </c>
      <c r="F555" s="75">
        <f t="shared" si="262"/>
        <v>18381</v>
      </c>
      <c r="G555" s="75">
        <f t="shared" si="280"/>
        <v>8.2341899978928268E-3</v>
      </c>
      <c r="I555" s="75">
        <f t="shared" si="282"/>
        <v>8.2341899978928268E-3</v>
      </c>
      <c r="O555" s="75">
        <f t="shared" ca="1" si="263"/>
        <v>6.4918776277177615E-3</v>
      </c>
      <c r="P555" s="75">
        <f t="shared" si="264"/>
        <v>7.9781039222289896E-3</v>
      </c>
      <c r="Q555" s="85">
        <f t="shared" si="277"/>
        <v>34915.9643</v>
      </c>
      <c r="S555" s="84">
        <v>0.1</v>
      </c>
      <c r="Z555" s="75">
        <f t="shared" si="265"/>
        <v>18381</v>
      </c>
      <c r="AA555" s="75">
        <f t="shared" si="266"/>
        <v>3.9884882812364101E-3</v>
      </c>
      <c r="AB555" s="75">
        <f t="shared" si="267"/>
        <v>1.2223805638885407E-2</v>
      </c>
      <c r="AC555" s="75">
        <f t="shared" si="268"/>
        <v>2.5608607566383716E-4</v>
      </c>
      <c r="AE555" s="75">
        <f t="shared" si="269"/>
        <v>1.8025983066819245E-6</v>
      </c>
      <c r="AF555" s="85">
        <f t="shared" si="278"/>
        <v>34915.9643</v>
      </c>
      <c r="AG555" s="84"/>
      <c r="AH555" s="75">
        <f t="shared" si="270"/>
        <v>-3.9896156409925795E-3</v>
      </c>
      <c r="AI555" s="75">
        <f t="shared" si="271"/>
        <v>2.0768789181912828E-2</v>
      </c>
      <c r="AJ555" s="75">
        <f t="shared" si="272"/>
        <v>-0.10494506107312497</v>
      </c>
      <c r="AK555" s="75">
        <f t="shared" si="273"/>
        <v>4.2399781222480677E-3</v>
      </c>
      <c r="AL555" s="75">
        <f t="shared" si="274"/>
        <v>3.1372627756421143</v>
      </c>
      <c r="AM555" s="75">
        <f t="shared" si="275"/>
        <v>461.90606283269818</v>
      </c>
      <c r="AN555" s="75">
        <f t="shared" si="281"/>
        <v>3.0993207958467059</v>
      </c>
      <c r="AO555" s="75">
        <f t="shared" si="281"/>
        <v>2.8528727067556767</v>
      </c>
      <c r="AP555" s="75">
        <f t="shared" si="281"/>
        <v>3.1085339608434213</v>
      </c>
      <c r="AQ555" s="75">
        <f t="shared" si="281"/>
        <v>2.8430434792224815</v>
      </c>
      <c r="AR555" s="75">
        <f t="shared" si="281"/>
        <v>3.1185755540059232</v>
      </c>
      <c r="AS555" s="75">
        <f t="shared" si="281"/>
        <v>2.8322964190683941</v>
      </c>
      <c r="AT555" s="75">
        <f t="shared" si="281"/>
        <v>3.1295521900767027</v>
      </c>
      <c r="AU555" s="75">
        <f t="shared" si="276"/>
        <v>2.8205061957622242</v>
      </c>
    </row>
    <row r="556" spans="1:47" s="75" customFormat="1" ht="12.95" customHeight="1" x14ac:dyDescent="0.2">
      <c r="A556" s="86" t="s">
        <v>2109</v>
      </c>
      <c r="B556" s="87"/>
      <c r="C556" s="88">
        <v>49942.474999999999</v>
      </c>
      <c r="D556" s="88" t="s">
        <v>2110</v>
      </c>
      <c r="E556" s="75">
        <f t="shared" si="261"/>
        <v>18400.023761511289</v>
      </c>
      <c r="F556" s="75">
        <f t="shared" si="262"/>
        <v>18400</v>
      </c>
      <c r="G556" s="75">
        <f t="shared" si="280"/>
        <v>1.0016000000177883E-2</v>
      </c>
      <c r="I556" s="75">
        <f t="shared" si="282"/>
        <v>1.0016000000177883E-2</v>
      </c>
      <c r="O556" s="75">
        <f t="shared" ca="1" si="263"/>
        <v>6.505031700115918E-3</v>
      </c>
      <c r="P556" s="75">
        <f t="shared" si="264"/>
        <v>7.9985614924390699E-3</v>
      </c>
      <c r="Q556" s="85">
        <f t="shared" si="277"/>
        <v>34923.974999999999</v>
      </c>
      <c r="S556" s="84">
        <v>0.1</v>
      </c>
      <c r="Z556" s="75">
        <f t="shared" si="265"/>
        <v>18400</v>
      </c>
      <c r="AA556" s="75">
        <f t="shared" si="266"/>
        <v>4.0052259799460144E-3</v>
      </c>
      <c r="AB556" s="75">
        <f t="shared" si="267"/>
        <v>1.4009335512670938E-2</v>
      </c>
      <c r="AC556" s="75">
        <f t="shared" si="268"/>
        <v>2.0174385077388127E-3</v>
      </c>
      <c r="AE556" s="75">
        <f t="shared" si="269"/>
        <v>3.6129404322294374E-6</v>
      </c>
      <c r="AF556" s="85">
        <f t="shared" si="278"/>
        <v>34923.974999999999</v>
      </c>
      <c r="AG556" s="84"/>
      <c r="AH556" s="75">
        <f t="shared" si="270"/>
        <v>-3.9933355124930556E-3</v>
      </c>
      <c r="AI556" s="75">
        <f t="shared" si="271"/>
        <v>2.0768592275131947E-2</v>
      </c>
      <c r="AJ556" s="75">
        <f t="shared" si="272"/>
        <v>-0.10499149540018357</v>
      </c>
      <c r="AK556" s="75">
        <f t="shared" si="273"/>
        <v>4.1942555844236198E-3</v>
      </c>
      <c r="AL556" s="75">
        <f t="shared" si="274"/>
        <v>3.1373094679173543</v>
      </c>
      <c r="AM556" s="75">
        <f t="shared" si="275"/>
        <v>466.94145324010117</v>
      </c>
      <c r="AN556" s="75">
        <f t="shared" si="281"/>
        <v>3.0997765123829728</v>
      </c>
      <c r="AO556" s="75">
        <f t="shared" si="281"/>
        <v>2.8544943284655058</v>
      </c>
      <c r="AP556" s="75">
        <f t="shared" si="281"/>
        <v>3.1088984108165771</v>
      </c>
      <c r="AQ556" s="75">
        <f t="shared" si="281"/>
        <v>2.8447673773793243</v>
      </c>
      <c r="AR556" s="75">
        <f t="shared" si="281"/>
        <v>3.118835430419209</v>
      </c>
      <c r="AS556" s="75">
        <f t="shared" si="281"/>
        <v>2.8341381652360393</v>
      </c>
      <c r="AT556" s="75">
        <f t="shared" si="281"/>
        <v>3.1296916620665969</v>
      </c>
      <c r="AU556" s="75">
        <f t="shared" si="276"/>
        <v>2.8224845087500725</v>
      </c>
    </row>
    <row r="557" spans="1:47" s="75" customFormat="1" ht="12.95" customHeight="1" x14ac:dyDescent="0.2">
      <c r="A557" s="86" t="s">
        <v>2109</v>
      </c>
      <c r="B557" s="87"/>
      <c r="C557" s="88">
        <v>49978.305</v>
      </c>
      <c r="D557" s="88" t="s">
        <v>2110</v>
      </c>
      <c r="E557" s="75">
        <f t="shared" si="261"/>
        <v>18485.025254078668</v>
      </c>
      <c r="F557" s="75">
        <f t="shared" si="262"/>
        <v>18485</v>
      </c>
      <c r="G557" s="75">
        <f t="shared" si="280"/>
        <v>1.0645150003256276E-2</v>
      </c>
      <c r="I557" s="75">
        <f t="shared" si="282"/>
        <v>1.0645150003256276E-2</v>
      </c>
      <c r="O557" s="75">
        <f t="shared" ca="1" si="263"/>
        <v>6.5638788661076686E-3</v>
      </c>
      <c r="P557" s="75">
        <f t="shared" si="264"/>
        <v>8.0901565823134312E-3</v>
      </c>
      <c r="Q557" s="85">
        <f t="shared" si="277"/>
        <v>34959.805</v>
      </c>
      <c r="S557" s="84">
        <v>0.1</v>
      </c>
      <c r="Z557" s="75">
        <f t="shared" si="265"/>
        <v>18485</v>
      </c>
      <c r="AA557" s="75">
        <f t="shared" si="266"/>
        <v>4.0805160827997186E-3</v>
      </c>
      <c r="AB557" s="75">
        <f t="shared" si="267"/>
        <v>1.465479050276999E-2</v>
      </c>
      <c r="AC557" s="75">
        <f t="shared" si="268"/>
        <v>2.554993420942845E-3</v>
      </c>
      <c r="AE557" s="75">
        <f t="shared" si="269"/>
        <v>4.3094418509608841E-6</v>
      </c>
      <c r="AF557" s="85">
        <f t="shared" si="278"/>
        <v>34959.805</v>
      </c>
      <c r="AG557" s="84"/>
      <c r="AH557" s="75">
        <f t="shared" si="270"/>
        <v>-4.0096404995137126E-3</v>
      </c>
      <c r="AI557" s="75">
        <f t="shared" si="271"/>
        <v>2.0767753907031117E-2</v>
      </c>
      <c r="AJ557" s="75">
        <f t="shared" si="272"/>
        <v>-0.10519514150452985</v>
      </c>
      <c r="AK557" s="75">
        <f t="shared" si="273"/>
        <v>3.9937283900554708E-3</v>
      </c>
      <c r="AL557" s="75">
        <f t="shared" si="274"/>
        <v>3.1375142480196314</v>
      </c>
      <c r="AM557" s="75">
        <f t="shared" si="275"/>
        <v>490.38703811103136</v>
      </c>
      <c r="AN557" s="75">
        <f t="shared" si="281"/>
        <v>3.1017752160018719</v>
      </c>
      <c r="AO557" s="75">
        <f t="shared" si="281"/>
        <v>2.861782057235617</v>
      </c>
      <c r="AP557" s="75">
        <f t="shared" si="281"/>
        <v>3.1104949689171968</v>
      </c>
      <c r="AQ557" s="75">
        <f t="shared" si="281"/>
        <v>2.8525046145296957</v>
      </c>
      <c r="AR557" s="75">
        <f t="shared" si="281"/>
        <v>3.119972418403461</v>
      </c>
      <c r="AS557" s="75">
        <f t="shared" si="281"/>
        <v>2.8423918676842774</v>
      </c>
      <c r="AT557" s="75">
        <f t="shared" si="281"/>
        <v>3.1303009968768443</v>
      </c>
      <c r="AU557" s="75">
        <f t="shared" si="276"/>
        <v>2.8313348563272887</v>
      </c>
    </row>
    <row r="558" spans="1:47" s="75" customFormat="1" ht="12.95" customHeight="1" x14ac:dyDescent="0.2">
      <c r="A558" s="86" t="s">
        <v>2109</v>
      </c>
      <c r="B558" s="87"/>
      <c r="C558" s="88">
        <v>50013.284</v>
      </c>
      <c r="D558" s="88" t="s">
        <v>2110</v>
      </c>
      <c r="E558" s="75">
        <f t="shared" si="261"/>
        <v>18568.00787223424</v>
      </c>
      <c r="F558" s="75">
        <f t="shared" si="262"/>
        <v>18568</v>
      </c>
      <c r="G558" s="75">
        <f t="shared" si="280"/>
        <v>3.3183199993800372E-3</v>
      </c>
      <c r="I558" s="75">
        <f t="shared" si="282"/>
        <v>3.3183199993800372E-3</v>
      </c>
      <c r="O558" s="75">
        <f t="shared" ca="1" si="263"/>
        <v>6.621341392899615E-3</v>
      </c>
      <c r="P558" s="75">
        <f t="shared" si="264"/>
        <v>8.1797138204372233E-3</v>
      </c>
      <c r="Q558" s="85">
        <f t="shared" si="277"/>
        <v>34994.784</v>
      </c>
      <c r="S558" s="84">
        <v>0.1</v>
      </c>
      <c r="Z558" s="75">
        <f t="shared" si="265"/>
        <v>18568</v>
      </c>
      <c r="AA558" s="75">
        <f t="shared" si="266"/>
        <v>4.1546760670225329E-3</v>
      </c>
      <c r="AB558" s="75">
        <f t="shared" si="267"/>
        <v>7.3433577527947276E-3</v>
      </c>
      <c r="AC558" s="75">
        <f t="shared" si="268"/>
        <v>-4.8613938210571861E-3</v>
      </c>
      <c r="AE558" s="75">
        <f t="shared" si="269"/>
        <v>6.994914718824188E-8</v>
      </c>
      <c r="AF558" s="85">
        <f t="shared" si="278"/>
        <v>34994.784</v>
      </c>
      <c r="AG558" s="84"/>
      <c r="AH558" s="75">
        <f t="shared" si="270"/>
        <v>-4.0250377534146904E-3</v>
      </c>
      <c r="AI558" s="75">
        <f t="shared" si="271"/>
        <v>2.0766999235798833E-2</v>
      </c>
      <c r="AJ558" s="75">
        <f t="shared" si="272"/>
        <v>-0.1053876226747027</v>
      </c>
      <c r="AK558" s="75">
        <f t="shared" si="273"/>
        <v>3.8041909878864899E-3</v>
      </c>
      <c r="AL558" s="75">
        <f t="shared" si="274"/>
        <v>3.1377078050938572</v>
      </c>
      <c r="AM558" s="75">
        <f t="shared" si="275"/>
        <v>514.81994387945417</v>
      </c>
      <c r="AN558" s="75">
        <f t="shared" si="281"/>
        <v>3.1036644525610333</v>
      </c>
      <c r="AO558" s="75">
        <f t="shared" si="281"/>
        <v>2.8689498184198494</v>
      </c>
      <c r="AP558" s="75">
        <f t="shared" si="281"/>
        <v>3.1120012610557568</v>
      </c>
      <c r="AQ558" s="75">
        <f t="shared" si="281"/>
        <v>2.8600986746160175</v>
      </c>
      <c r="AR558" s="75">
        <f t="shared" si="281"/>
        <v>3.1210429186505868</v>
      </c>
      <c r="AS558" s="75">
        <f t="shared" si="281"/>
        <v>2.8504734932626414</v>
      </c>
      <c r="AT558" s="75">
        <f t="shared" si="281"/>
        <v>3.1308733920558822</v>
      </c>
      <c r="AU558" s="75">
        <f t="shared" si="276"/>
        <v>2.8399769604320992</v>
      </c>
    </row>
    <row r="559" spans="1:47" s="75" customFormat="1" ht="12.95" customHeight="1" x14ac:dyDescent="0.2">
      <c r="A559" s="81" t="s">
        <v>1413</v>
      </c>
      <c r="B559" s="82" t="s">
        <v>2031</v>
      </c>
      <c r="C559" s="83">
        <v>50183.581700000002</v>
      </c>
      <c r="D559" s="83" t="s">
        <v>2110</v>
      </c>
      <c r="E559" s="75">
        <f t="shared" si="261"/>
        <v>18972.014533713205</v>
      </c>
      <c r="F559" s="75">
        <f t="shared" si="262"/>
        <v>18972</v>
      </c>
      <c r="G559" s="75">
        <f t="shared" si="280"/>
        <v>6.1262800008989871E-3</v>
      </c>
      <c r="I559" s="75">
        <f t="shared" si="282"/>
        <v>6.1262800008989871E-3</v>
      </c>
      <c r="O559" s="75">
        <f t="shared" ca="1" si="263"/>
        <v>6.9010385112604124E-3</v>
      </c>
      <c r="P559" s="75">
        <f t="shared" si="264"/>
        <v>8.6172864456533632E-3</v>
      </c>
      <c r="Q559" s="85">
        <f t="shared" si="277"/>
        <v>35165.081700000002</v>
      </c>
      <c r="S559" s="84">
        <v>0.1</v>
      </c>
      <c r="Z559" s="75">
        <f t="shared" si="265"/>
        <v>18972</v>
      </c>
      <c r="AA559" s="75">
        <f t="shared" si="266"/>
        <v>4.5243840617943346E-3</v>
      </c>
      <c r="AB559" s="75">
        <f t="shared" si="267"/>
        <v>1.0219182384758016E-2</v>
      </c>
      <c r="AC559" s="75">
        <f t="shared" si="268"/>
        <v>-2.4910064447543762E-3</v>
      </c>
      <c r="AE559" s="75">
        <f t="shared" si="269"/>
        <v>2.5660705997199767E-7</v>
      </c>
      <c r="AF559" s="85">
        <f t="shared" si="278"/>
        <v>35165.081700000002</v>
      </c>
      <c r="AG559" s="84"/>
      <c r="AH559" s="75">
        <f t="shared" si="270"/>
        <v>-4.0929023838590286E-3</v>
      </c>
      <c r="AI559" s="75">
        <f t="shared" si="271"/>
        <v>2.0764103944676537E-2</v>
      </c>
      <c r="AJ559" s="75">
        <f t="shared" si="272"/>
        <v>-0.10623803392301531</v>
      </c>
      <c r="AK559" s="75">
        <f t="shared" si="273"/>
        <v>2.9667375114678231E-3</v>
      </c>
      <c r="AL559" s="75">
        <f t="shared" si="274"/>
        <v>3.1385630174760775</v>
      </c>
      <c r="AM559" s="75">
        <f t="shared" si="275"/>
        <v>660.14478146822626</v>
      </c>
      <c r="AN559" s="75">
        <f t="shared" si="281"/>
        <v>3.1120126098643812</v>
      </c>
      <c r="AO559" s="75">
        <f t="shared" si="281"/>
        <v>2.9045327512444334</v>
      </c>
      <c r="AP559" s="75">
        <f t="shared" si="281"/>
        <v>3.1186232301587884</v>
      </c>
      <c r="AQ559" s="75">
        <f t="shared" si="281"/>
        <v>2.8975818620918576</v>
      </c>
      <c r="AR559" s="75">
        <f t="shared" si="281"/>
        <v>3.1257228297008455</v>
      </c>
      <c r="AS559" s="75">
        <f t="shared" si="281"/>
        <v>2.8901033933007367</v>
      </c>
      <c r="AT559" s="75">
        <f t="shared" si="281"/>
        <v>3.1333604129915087</v>
      </c>
      <c r="AU559" s="75">
        <f t="shared" si="276"/>
        <v>2.8820421418579252</v>
      </c>
    </row>
    <row r="560" spans="1:47" s="75" customFormat="1" ht="12.95" customHeight="1" x14ac:dyDescent="0.2">
      <c r="A560" s="86" t="s">
        <v>2109</v>
      </c>
      <c r="B560" s="87"/>
      <c r="C560" s="88">
        <v>50191.588000000003</v>
      </c>
      <c r="D560" s="88" t="s">
        <v>2110</v>
      </c>
      <c r="E560" s="75">
        <f t="shared" si="261"/>
        <v>18991.008322436126</v>
      </c>
      <c r="F560" s="75">
        <f t="shared" si="262"/>
        <v>18991</v>
      </c>
      <c r="G560" s="75">
        <f t="shared" si="280"/>
        <v>3.5080900051980279E-3</v>
      </c>
      <c r="I560" s="75">
        <f t="shared" si="282"/>
        <v>3.5080900051980279E-3</v>
      </c>
      <c r="O560" s="75">
        <f t="shared" ca="1" si="263"/>
        <v>6.914192583658569E-3</v>
      </c>
      <c r="P560" s="75">
        <f t="shared" si="264"/>
        <v>8.6379329807267508E-3</v>
      </c>
      <c r="Q560" s="85">
        <f t="shared" si="277"/>
        <v>35173.088000000003</v>
      </c>
      <c r="S560" s="84">
        <v>0.1</v>
      </c>
      <c r="Z560" s="75">
        <f t="shared" si="265"/>
        <v>18991</v>
      </c>
      <c r="AA560" s="75">
        <f t="shared" si="266"/>
        <v>4.5421160873403499E-3</v>
      </c>
      <c r="AB560" s="75">
        <f t="shared" si="267"/>
        <v>7.6039068985844288E-3</v>
      </c>
      <c r="AC560" s="75">
        <f t="shared" si="268"/>
        <v>-5.1298429755287228E-3</v>
      </c>
      <c r="AE560" s="75">
        <f t="shared" si="269"/>
        <v>1.0692099385506E-7</v>
      </c>
      <c r="AF560" s="85">
        <f t="shared" si="278"/>
        <v>35173.088000000003</v>
      </c>
      <c r="AG560" s="84"/>
      <c r="AH560" s="75">
        <f t="shared" si="270"/>
        <v>-4.0958168933864008E-3</v>
      </c>
      <c r="AI560" s="75">
        <f t="shared" si="271"/>
        <v>2.0763995415414405E-2</v>
      </c>
      <c r="AJ560" s="75">
        <f t="shared" si="272"/>
        <v>-0.10627463114795216</v>
      </c>
      <c r="AK560" s="75">
        <f t="shared" si="273"/>
        <v>2.9306961547528707E-3</v>
      </c>
      <c r="AL560" s="75">
        <f t="shared" si="274"/>
        <v>3.1385998230658836</v>
      </c>
      <c r="AM560" s="75">
        <f t="shared" si="275"/>
        <v>668.26320140171845</v>
      </c>
      <c r="AN560" s="75">
        <f t="shared" si="281"/>
        <v>3.1123719126556169</v>
      </c>
      <c r="AO560" s="75">
        <f t="shared" si="281"/>
        <v>2.9062333052041662</v>
      </c>
      <c r="AP560" s="75">
        <f t="shared" si="281"/>
        <v>3.1189069515180683</v>
      </c>
      <c r="AQ560" s="75">
        <f t="shared" si="281"/>
        <v>2.8993648121838218</v>
      </c>
      <c r="AR560" s="75">
        <f t="shared" si="281"/>
        <v>3.1259223590437535</v>
      </c>
      <c r="AS560" s="75">
        <f t="shared" si="281"/>
        <v>2.8919784335912033</v>
      </c>
      <c r="AT560" s="75">
        <f t="shared" si="281"/>
        <v>3.1334658785679528</v>
      </c>
      <c r="AU560" s="75">
        <f t="shared" si="276"/>
        <v>2.8840204548457735</v>
      </c>
    </row>
    <row r="561" spans="1:47" s="75" customFormat="1" ht="12.95" customHeight="1" x14ac:dyDescent="0.2">
      <c r="A561" s="81" t="s">
        <v>1413</v>
      </c>
      <c r="B561" s="82" t="s">
        <v>2031</v>
      </c>
      <c r="C561" s="83">
        <v>50191.591699999997</v>
      </c>
      <c r="D561" s="83" t="s">
        <v>2110</v>
      </c>
      <c r="E561" s="75">
        <f t="shared" si="261"/>
        <v>18991.017100150944</v>
      </c>
      <c r="F561" s="75">
        <f t="shared" si="262"/>
        <v>18991</v>
      </c>
      <c r="G561" s="75">
        <f t="shared" si="280"/>
        <v>7.2080899990396574E-3</v>
      </c>
      <c r="I561" s="75">
        <f t="shared" si="282"/>
        <v>7.2080899990396574E-3</v>
      </c>
      <c r="O561" s="75">
        <f t="shared" ca="1" si="263"/>
        <v>6.914192583658569E-3</v>
      </c>
      <c r="P561" s="75">
        <f t="shared" si="264"/>
        <v>8.6379329807267508E-3</v>
      </c>
      <c r="Q561" s="85">
        <f t="shared" si="277"/>
        <v>35173.091699999997</v>
      </c>
      <c r="S561" s="84">
        <v>0.1</v>
      </c>
      <c r="Z561" s="75">
        <f t="shared" si="265"/>
        <v>18991</v>
      </c>
      <c r="AA561" s="75">
        <f t="shared" si="266"/>
        <v>4.5421160873403499E-3</v>
      </c>
      <c r="AB561" s="75">
        <f t="shared" si="267"/>
        <v>1.1303906892426059E-2</v>
      </c>
      <c r="AC561" s="75">
        <f t="shared" si="268"/>
        <v>-1.4298429816870933E-3</v>
      </c>
      <c r="AE561" s="75">
        <f t="shared" si="269"/>
        <v>7.1074168978613071E-7</v>
      </c>
      <c r="AF561" s="85">
        <f t="shared" si="278"/>
        <v>35173.091699999997</v>
      </c>
      <c r="AG561" s="84"/>
      <c r="AH561" s="75">
        <f t="shared" si="270"/>
        <v>-4.0958168933864008E-3</v>
      </c>
      <c r="AI561" s="75">
        <f t="shared" si="271"/>
        <v>2.0763995415414405E-2</v>
      </c>
      <c r="AJ561" s="75">
        <f t="shared" si="272"/>
        <v>-0.10627463114795216</v>
      </c>
      <c r="AK561" s="75">
        <f t="shared" si="273"/>
        <v>2.9306961547528707E-3</v>
      </c>
      <c r="AL561" s="75">
        <f t="shared" si="274"/>
        <v>3.1385998230658836</v>
      </c>
      <c r="AM561" s="75">
        <f t="shared" si="275"/>
        <v>668.26320140171845</v>
      </c>
      <c r="AN561" s="75">
        <f t="shared" ref="AN561:AT570" si="283">$AU561+$AB$7*SIN(AO561)</f>
        <v>3.1123719126556169</v>
      </c>
      <c r="AO561" s="75">
        <f t="shared" si="283"/>
        <v>2.9062333052041662</v>
      </c>
      <c r="AP561" s="75">
        <f t="shared" si="283"/>
        <v>3.1189069515180683</v>
      </c>
      <c r="AQ561" s="75">
        <f t="shared" si="283"/>
        <v>2.8993648121838218</v>
      </c>
      <c r="AR561" s="75">
        <f t="shared" si="283"/>
        <v>3.1259223590437535</v>
      </c>
      <c r="AS561" s="75">
        <f t="shared" si="283"/>
        <v>2.8919784335912033</v>
      </c>
      <c r="AT561" s="75">
        <f t="shared" si="283"/>
        <v>3.1334658785679528</v>
      </c>
      <c r="AU561" s="75">
        <f t="shared" si="276"/>
        <v>2.8840204548457735</v>
      </c>
    </row>
    <row r="562" spans="1:47" s="75" customFormat="1" ht="12.95" customHeight="1" x14ac:dyDescent="0.2">
      <c r="A562" s="86" t="s">
        <v>2109</v>
      </c>
      <c r="B562" s="87"/>
      <c r="C562" s="88">
        <v>50197.489000000001</v>
      </c>
      <c r="D562" s="88" t="s">
        <v>2110</v>
      </c>
      <c r="E562" s="75">
        <f t="shared" si="261"/>
        <v>19005.00759141854</v>
      </c>
      <c r="F562" s="75">
        <f t="shared" si="262"/>
        <v>19005</v>
      </c>
      <c r="G562" s="75">
        <f t="shared" si="280"/>
        <v>3.1999500060919672E-3</v>
      </c>
      <c r="I562" s="75">
        <f t="shared" si="282"/>
        <v>3.1999500060919672E-3</v>
      </c>
      <c r="O562" s="75">
        <f t="shared" ca="1" si="263"/>
        <v>6.9238850580572095E-3</v>
      </c>
      <c r="P562" s="75">
        <f t="shared" si="264"/>
        <v>8.6531501044314982E-3</v>
      </c>
      <c r="Q562" s="85">
        <f t="shared" si="277"/>
        <v>35178.989000000001</v>
      </c>
      <c r="S562" s="84">
        <v>0.1</v>
      </c>
      <c r="Z562" s="75">
        <f t="shared" si="265"/>
        <v>19005</v>
      </c>
      <c r="AA562" s="75">
        <f t="shared" si="266"/>
        <v>4.5552009744501227E-3</v>
      </c>
      <c r="AB562" s="75">
        <f t="shared" si="267"/>
        <v>7.2978991360733428E-3</v>
      </c>
      <c r="AC562" s="75">
        <f t="shared" si="268"/>
        <v>-5.453200098339531E-3</v>
      </c>
      <c r="AE562" s="75">
        <f t="shared" si="269"/>
        <v>1.8367051872357184E-7</v>
      </c>
      <c r="AF562" s="85">
        <f t="shared" si="278"/>
        <v>35178.989000000001</v>
      </c>
      <c r="AG562" s="84"/>
      <c r="AH562" s="75">
        <f t="shared" si="270"/>
        <v>-4.0979491299813755E-3</v>
      </c>
      <c r="AI562" s="75">
        <f t="shared" si="271"/>
        <v>2.0763916844399044E-2</v>
      </c>
      <c r="AJ562" s="75">
        <f t="shared" si="272"/>
        <v>-0.10630140943897452</v>
      </c>
      <c r="AK562" s="75">
        <f t="shared" si="273"/>
        <v>2.9043245017118646E-3</v>
      </c>
      <c r="AL562" s="75">
        <f t="shared" si="274"/>
        <v>3.1386267539097843</v>
      </c>
      <c r="AM562" s="75">
        <f t="shared" si="275"/>
        <v>674.33114726934184</v>
      </c>
      <c r="AN562" s="75">
        <f t="shared" si="283"/>
        <v>3.1126348175840977</v>
      </c>
      <c r="AO562" s="75">
        <f t="shared" si="283"/>
        <v>2.9074878374886617</v>
      </c>
      <c r="AP562" s="75">
        <f t="shared" si="283"/>
        <v>3.119114483640848</v>
      </c>
      <c r="AQ562" s="75">
        <f t="shared" si="283"/>
        <v>2.9006796665316332</v>
      </c>
      <c r="AR562" s="75">
        <f t="shared" si="283"/>
        <v>3.126068255126496</v>
      </c>
      <c r="AS562" s="75">
        <f t="shared" si="283"/>
        <v>2.8933606542823838</v>
      </c>
      <c r="AT562" s="75">
        <f t="shared" si="283"/>
        <v>3.1335429649356645</v>
      </c>
      <c r="AU562" s="75">
        <f t="shared" si="276"/>
        <v>2.8854781591526093</v>
      </c>
    </row>
    <row r="563" spans="1:47" s="75" customFormat="1" ht="12.95" customHeight="1" x14ac:dyDescent="0.2">
      <c r="A563" s="81" t="s">
        <v>1413</v>
      </c>
      <c r="B563" s="82" t="s">
        <v>2031</v>
      </c>
      <c r="C563" s="83">
        <v>50235.4107</v>
      </c>
      <c r="D563" s="83" t="s">
        <v>2110</v>
      </c>
      <c r="E563" s="75">
        <f t="shared" si="261"/>
        <v>19094.971339693511</v>
      </c>
      <c r="F563" s="75">
        <f t="shared" si="262"/>
        <v>19095</v>
      </c>
      <c r="G563" s="75">
        <f t="shared" si="280"/>
        <v>-1.2080950000381563E-2</v>
      </c>
      <c r="I563" s="75">
        <f t="shared" si="282"/>
        <v>-1.2080950000381563E-2</v>
      </c>
      <c r="O563" s="75">
        <f t="shared" ca="1" si="263"/>
        <v>6.9861938220484761E-3</v>
      </c>
      <c r="P563" s="75">
        <f t="shared" si="264"/>
        <v>8.7510532274999581E-3</v>
      </c>
      <c r="Q563" s="85">
        <f t="shared" si="277"/>
        <v>35216.9107</v>
      </c>
      <c r="S563" s="84">
        <v>0.1</v>
      </c>
      <c r="Z563" s="75">
        <f t="shared" si="265"/>
        <v>19095</v>
      </c>
      <c r="AA563" s="75">
        <f t="shared" si="266"/>
        <v>4.6397029612308405E-3</v>
      </c>
      <c r="AB563" s="75">
        <f t="shared" si="267"/>
        <v>-7.9695997341124453E-3</v>
      </c>
      <c r="AC563" s="75">
        <f t="shared" si="268"/>
        <v>-2.0832003227881521E-2</v>
      </c>
      <c r="AE563" s="75">
        <f t="shared" si="269"/>
        <v>2.7958023546267765E-5</v>
      </c>
      <c r="AF563" s="85">
        <f t="shared" si="278"/>
        <v>35216.9107</v>
      </c>
      <c r="AG563" s="84"/>
      <c r="AH563" s="75">
        <f t="shared" si="270"/>
        <v>-4.1113502662691176E-3</v>
      </c>
      <c r="AI563" s="75">
        <f t="shared" si="271"/>
        <v>2.0763439065063949E-2</v>
      </c>
      <c r="AJ563" s="75">
        <f t="shared" si="272"/>
        <v>-0.10646978890879877</v>
      </c>
      <c r="AK563" s="75">
        <f t="shared" si="273"/>
        <v>2.738500146710818E-3</v>
      </c>
      <c r="AL563" s="75">
        <f t="shared" si="274"/>
        <v>3.1387960943957034</v>
      </c>
      <c r="AM563" s="75">
        <f t="shared" si="275"/>
        <v>715.16408476861773</v>
      </c>
      <c r="AN563" s="75">
        <f t="shared" si="283"/>
        <v>3.1142879796552787</v>
      </c>
      <c r="AO563" s="75">
        <f t="shared" si="283"/>
        <v>2.9155825368505548</v>
      </c>
      <c r="AP563" s="75">
        <f t="shared" si="283"/>
        <v>3.1204181074066826</v>
      </c>
      <c r="AQ563" s="75">
        <f t="shared" si="283"/>
        <v>2.9091542976879796</v>
      </c>
      <c r="AR563" s="75">
        <f t="shared" si="283"/>
        <v>3.1269836859920495</v>
      </c>
      <c r="AS563" s="75">
        <f t="shared" si="283"/>
        <v>2.9022585579445437</v>
      </c>
      <c r="AT563" s="75">
        <f t="shared" si="283"/>
        <v>3.1340260608395081</v>
      </c>
      <c r="AU563" s="75">
        <f t="shared" si="276"/>
        <v>2.8948491154108376</v>
      </c>
    </row>
    <row r="564" spans="1:47" s="75" customFormat="1" ht="12.95" customHeight="1" x14ac:dyDescent="0.2">
      <c r="A564" s="81" t="s">
        <v>1413</v>
      </c>
      <c r="B564" s="82" t="s">
        <v>2031</v>
      </c>
      <c r="C564" s="83">
        <v>50235.424599999998</v>
      </c>
      <c r="D564" s="83" t="s">
        <v>2110</v>
      </c>
      <c r="E564" s="75">
        <f t="shared" si="261"/>
        <v>19095.004315433016</v>
      </c>
      <c r="F564" s="75">
        <f t="shared" si="262"/>
        <v>19095</v>
      </c>
      <c r="G564" s="75">
        <f t="shared" si="280"/>
        <v>1.8190499977208674E-3</v>
      </c>
      <c r="I564" s="75">
        <f t="shared" si="282"/>
        <v>1.8190499977208674E-3</v>
      </c>
      <c r="O564" s="75">
        <f t="shared" ca="1" si="263"/>
        <v>6.9861938220484761E-3</v>
      </c>
      <c r="P564" s="75">
        <f t="shared" si="264"/>
        <v>8.7510532274999581E-3</v>
      </c>
      <c r="Q564" s="85">
        <f t="shared" si="277"/>
        <v>35216.924599999998</v>
      </c>
      <c r="S564" s="84">
        <v>0.1</v>
      </c>
      <c r="Z564" s="75">
        <f t="shared" si="265"/>
        <v>19095</v>
      </c>
      <c r="AA564" s="75">
        <f t="shared" si="266"/>
        <v>4.6397029612308405E-3</v>
      </c>
      <c r="AB564" s="75">
        <f t="shared" si="267"/>
        <v>5.930400263989985E-3</v>
      </c>
      <c r="AC564" s="75">
        <f t="shared" si="268"/>
        <v>-6.9320032297790907E-3</v>
      </c>
      <c r="AE564" s="75">
        <f t="shared" si="269"/>
        <v>7.9560831405575948E-7</v>
      </c>
      <c r="AF564" s="85">
        <f t="shared" si="278"/>
        <v>35216.924599999998</v>
      </c>
      <c r="AG564" s="84"/>
      <c r="AH564" s="75">
        <f t="shared" si="270"/>
        <v>-4.1113502662691176E-3</v>
      </c>
      <c r="AI564" s="75">
        <f t="shared" si="271"/>
        <v>2.0763439065063949E-2</v>
      </c>
      <c r="AJ564" s="75">
        <f t="shared" si="272"/>
        <v>-0.10646978890879877</v>
      </c>
      <c r="AK564" s="75">
        <f t="shared" si="273"/>
        <v>2.738500146710818E-3</v>
      </c>
      <c r="AL564" s="75">
        <f t="shared" si="274"/>
        <v>3.1387960943957034</v>
      </c>
      <c r="AM564" s="75">
        <f t="shared" si="275"/>
        <v>715.16408476861773</v>
      </c>
      <c r="AN564" s="75">
        <f t="shared" si="283"/>
        <v>3.1142879796552787</v>
      </c>
      <c r="AO564" s="75">
        <f t="shared" si="283"/>
        <v>2.9155825368505548</v>
      </c>
      <c r="AP564" s="75">
        <f t="shared" si="283"/>
        <v>3.1204181074066826</v>
      </c>
      <c r="AQ564" s="75">
        <f t="shared" si="283"/>
        <v>2.9091542976879796</v>
      </c>
      <c r="AR564" s="75">
        <f t="shared" si="283"/>
        <v>3.1269836859920495</v>
      </c>
      <c r="AS564" s="75">
        <f t="shared" si="283"/>
        <v>2.9022585579445437</v>
      </c>
      <c r="AT564" s="75">
        <f t="shared" si="283"/>
        <v>3.1340260608395081</v>
      </c>
      <c r="AU564" s="75">
        <f t="shared" si="276"/>
        <v>2.8948491154108376</v>
      </c>
    </row>
    <row r="565" spans="1:47" s="75" customFormat="1" ht="12.95" customHeight="1" x14ac:dyDescent="0.2">
      <c r="A565" s="81" t="s">
        <v>1413</v>
      </c>
      <c r="B565" s="82" t="s">
        <v>2031</v>
      </c>
      <c r="C565" s="83">
        <v>50235.431499999999</v>
      </c>
      <c r="D565" s="83" t="s">
        <v>2110</v>
      </c>
      <c r="E565" s="75">
        <f t="shared" si="261"/>
        <v>19095.020684685005</v>
      </c>
      <c r="F565" s="75">
        <f t="shared" si="262"/>
        <v>19095</v>
      </c>
      <c r="G565" s="75">
        <f t="shared" si="280"/>
        <v>8.7190499980351888E-3</v>
      </c>
      <c r="I565" s="75">
        <f t="shared" si="282"/>
        <v>8.7190499980351888E-3</v>
      </c>
      <c r="O565" s="75">
        <f t="shared" ca="1" si="263"/>
        <v>6.9861938220484761E-3</v>
      </c>
      <c r="P565" s="75">
        <f t="shared" si="264"/>
        <v>8.7510532274999581E-3</v>
      </c>
      <c r="Q565" s="85">
        <f t="shared" si="277"/>
        <v>35216.931499999999</v>
      </c>
      <c r="S565" s="84">
        <v>0.1</v>
      </c>
      <c r="Z565" s="75">
        <f t="shared" si="265"/>
        <v>19095</v>
      </c>
      <c r="AA565" s="75">
        <f t="shared" si="266"/>
        <v>4.6397029612308405E-3</v>
      </c>
      <c r="AB565" s="75">
        <f t="shared" si="267"/>
        <v>1.2830400264304306E-2</v>
      </c>
      <c r="AC565" s="75">
        <f t="shared" si="268"/>
        <v>-3.2003229464769301E-5</v>
      </c>
      <c r="AE565" s="75">
        <f t="shared" si="269"/>
        <v>1.6641072246684418E-6</v>
      </c>
      <c r="AF565" s="85">
        <f t="shared" si="278"/>
        <v>35216.931499999999</v>
      </c>
      <c r="AG565" s="84"/>
      <c r="AH565" s="75">
        <f t="shared" si="270"/>
        <v>-4.1113502662691176E-3</v>
      </c>
      <c r="AI565" s="75">
        <f t="shared" si="271"/>
        <v>2.0763439065063949E-2</v>
      </c>
      <c r="AJ565" s="75">
        <f t="shared" si="272"/>
        <v>-0.10646978890879877</v>
      </c>
      <c r="AK565" s="75">
        <f t="shared" si="273"/>
        <v>2.738500146710818E-3</v>
      </c>
      <c r="AL565" s="75">
        <f t="shared" si="274"/>
        <v>3.1387960943957034</v>
      </c>
      <c r="AM565" s="75">
        <f t="shared" si="275"/>
        <v>715.16408476861773</v>
      </c>
      <c r="AN565" s="75">
        <f t="shared" si="283"/>
        <v>3.1142879796552787</v>
      </c>
      <c r="AO565" s="75">
        <f t="shared" si="283"/>
        <v>2.9155825368505548</v>
      </c>
      <c r="AP565" s="75">
        <f t="shared" si="283"/>
        <v>3.1204181074066826</v>
      </c>
      <c r="AQ565" s="75">
        <f t="shared" si="283"/>
        <v>2.9091542976879796</v>
      </c>
      <c r="AR565" s="75">
        <f t="shared" si="283"/>
        <v>3.1269836859920495</v>
      </c>
      <c r="AS565" s="75">
        <f t="shared" si="283"/>
        <v>2.9022585579445437</v>
      </c>
      <c r="AT565" s="75">
        <f t="shared" si="283"/>
        <v>3.1340260608395081</v>
      </c>
      <c r="AU565" s="75">
        <f t="shared" si="276"/>
        <v>2.8948491154108376</v>
      </c>
    </row>
    <row r="566" spans="1:47" s="75" customFormat="1" ht="12.95" customHeight="1" x14ac:dyDescent="0.2">
      <c r="A566" s="81" t="s">
        <v>1413</v>
      </c>
      <c r="B566" s="82" t="s">
        <v>2031</v>
      </c>
      <c r="C566" s="83">
        <v>50235.4329</v>
      </c>
      <c r="D566" s="83" t="s">
        <v>2110</v>
      </c>
      <c r="E566" s="75">
        <f t="shared" si="261"/>
        <v>19095.024005982512</v>
      </c>
      <c r="F566" s="75">
        <f t="shared" si="262"/>
        <v>19095</v>
      </c>
      <c r="G566" s="75">
        <f t="shared" si="280"/>
        <v>1.0119049999048002E-2</v>
      </c>
      <c r="I566" s="75">
        <f t="shared" si="282"/>
        <v>1.0119049999048002E-2</v>
      </c>
      <c r="O566" s="75">
        <f t="shared" ca="1" si="263"/>
        <v>6.9861938220484761E-3</v>
      </c>
      <c r="P566" s="75">
        <f t="shared" si="264"/>
        <v>8.7510532274999581E-3</v>
      </c>
      <c r="Q566" s="85">
        <f t="shared" si="277"/>
        <v>35216.9329</v>
      </c>
      <c r="S566" s="84">
        <v>0.1</v>
      </c>
      <c r="Z566" s="75">
        <f t="shared" si="265"/>
        <v>19095</v>
      </c>
      <c r="AA566" s="75">
        <f t="shared" si="266"/>
        <v>4.6397029612308405E-3</v>
      </c>
      <c r="AB566" s="75">
        <f t="shared" si="267"/>
        <v>1.423040026531712E-2</v>
      </c>
      <c r="AC566" s="75">
        <f t="shared" si="268"/>
        <v>1.367996771548044E-3</v>
      </c>
      <c r="AE566" s="75">
        <f t="shared" si="269"/>
        <v>3.0023243960835708E-6</v>
      </c>
      <c r="AF566" s="85">
        <f t="shared" si="278"/>
        <v>35216.9329</v>
      </c>
      <c r="AG566" s="84"/>
      <c r="AH566" s="75">
        <f t="shared" si="270"/>
        <v>-4.1113502662691176E-3</v>
      </c>
      <c r="AI566" s="75">
        <f t="shared" si="271"/>
        <v>2.0763439065063949E-2</v>
      </c>
      <c r="AJ566" s="75">
        <f t="shared" si="272"/>
        <v>-0.10646978890879877</v>
      </c>
      <c r="AK566" s="75">
        <f t="shared" si="273"/>
        <v>2.738500146710818E-3</v>
      </c>
      <c r="AL566" s="75">
        <f t="shared" si="274"/>
        <v>3.1387960943957034</v>
      </c>
      <c r="AM566" s="75">
        <f t="shared" si="275"/>
        <v>715.16408476861773</v>
      </c>
      <c r="AN566" s="75">
        <f t="shared" si="283"/>
        <v>3.1142879796552787</v>
      </c>
      <c r="AO566" s="75">
        <f t="shared" si="283"/>
        <v>2.9155825368505548</v>
      </c>
      <c r="AP566" s="75">
        <f t="shared" si="283"/>
        <v>3.1204181074066826</v>
      </c>
      <c r="AQ566" s="75">
        <f t="shared" si="283"/>
        <v>2.9091542976879796</v>
      </c>
      <c r="AR566" s="75">
        <f t="shared" si="283"/>
        <v>3.1269836859920495</v>
      </c>
      <c r="AS566" s="75">
        <f t="shared" si="283"/>
        <v>2.9022585579445437</v>
      </c>
      <c r="AT566" s="75">
        <f t="shared" si="283"/>
        <v>3.1340260608395081</v>
      </c>
      <c r="AU566" s="75">
        <f t="shared" si="276"/>
        <v>2.8948491154108376</v>
      </c>
    </row>
    <row r="567" spans="1:47" s="75" customFormat="1" ht="12.95" customHeight="1" x14ac:dyDescent="0.2">
      <c r="A567" s="81" t="s">
        <v>1413</v>
      </c>
      <c r="B567" s="82" t="s">
        <v>2031</v>
      </c>
      <c r="C567" s="83">
        <v>50243.438499999997</v>
      </c>
      <c r="D567" s="83" t="s">
        <v>2110</v>
      </c>
      <c r="E567" s="75">
        <f t="shared" si="261"/>
        <v>19114.01613405667</v>
      </c>
      <c r="F567" s="75">
        <f t="shared" si="262"/>
        <v>19114</v>
      </c>
      <c r="G567" s="75">
        <f t="shared" si="280"/>
        <v>6.8008599992026575E-3</v>
      </c>
      <c r="I567" s="75">
        <f t="shared" si="282"/>
        <v>6.8008599992026575E-3</v>
      </c>
      <c r="O567" s="75">
        <f t="shared" ca="1" si="263"/>
        <v>6.9993478944466326E-3</v>
      </c>
      <c r="P567" s="75">
        <f t="shared" si="264"/>
        <v>8.7717390902860119E-3</v>
      </c>
      <c r="Q567" s="85">
        <f t="shared" si="277"/>
        <v>35224.938499999997</v>
      </c>
      <c r="S567" s="84">
        <v>0.1</v>
      </c>
      <c r="Z567" s="75">
        <f t="shared" si="265"/>
        <v>19114</v>
      </c>
      <c r="AA567" s="75">
        <f t="shared" si="266"/>
        <v>4.6576265689659236E-3</v>
      </c>
      <c r="AB567" s="75">
        <f t="shared" si="267"/>
        <v>1.0914972520522745E-2</v>
      </c>
      <c r="AC567" s="75">
        <f t="shared" si="268"/>
        <v>-1.9708790910833544E-3</v>
      </c>
      <c r="AE567" s="75">
        <f t="shared" si="269"/>
        <v>4.5934495364843168E-7</v>
      </c>
      <c r="AF567" s="85">
        <f t="shared" si="278"/>
        <v>35224.938499999997</v>
      </c>
      <c r="AG567" s="84"/>
      <c r="AH567" s="75">
        <f t="shared" si="270"/>
        <v>-4.1141125213200883E-3</v>
      </c>
      <c r="AI567" s="75">
        <f t="shared" si="271"/>
        <v>2.0763344028843611E-2</v>
      </c>
      <c r="AJ567" s="75">
        <f t="shared" si="272"/>
        <v>-0.10650451213562317</v>
      </c>
      <c r="AK567" s="75">
        <f t="shared" si="273"/>
        <v>2.7043034521156907E-3</v>
      </c>
      <c r="AL567" s="75">
        <f t="shared" si="274"/>
        <v>3.1388310161850814</v>
      </c>
      <c r="AM567" s="75">
        <f t="shared" si="275"/>
        <v>724.20757536115343</v>
      </c>
      <c r="AN567" s="75">
        <f t="shared" si="283"/>
        <v>3.11462890325339</v>
      </c>
      <c r="AO567" s="75">
        <f t="shared" si="283"/>
        <v>2.9172979351186825</v>
      </c>
      <c r="AP567" s="75">
        <f t="shared" si="283"/>
        <v>3.1206866552823209</v>
      </c>
      <c r="AQ567" s="75">
        <f t="shared" si="283"/>
        <v>2.9109481814401477</v>
      </c>
      <c r="AR567" s="75">
        <f t="shared" si="283"/>
        <v>3.1271720449151581</v>
      </c>
      <c r="AS567" s="75">
        <f t="shared" si="283"/>
        <v>2.9041396589904465</v>
      </c>
      <c r="AT567" s="75">
        <f t="shared" si="283"/>
        <v>3.1341253364509836</v>
      </c>
      <c r="AU567" s="75">
        <f t="shared" si="276"/>
        <v>2.8968274283986859</v>
      </c>
    </row>
    <row r="568" spans="1:47" s="75" customFormat="1" ht="12.95" customHeight="1" x14ac:dyDescent="0.2">
      <c r="A568" s="86" t="s">
        <v>2113</v>
      </c>
      <c r="B568" s="87"/>
      <c r="C568" s="88">
        <v>50248.494100000004</v>
      </c>
      <c r="D568" s="88"/>
      <c r="E568" s="75">
        <f t="shared" si="261"/>
        <v>19126.009813817323</v>
      </c>
      <c r="F568" s="75">
        <f t="shared" si="262"/>
        <v>19126</v>
      </c>
      <c r="G568" s="75">
        <f t="shared" si="280"/>
        <v>4.1367400044691749E-3</v>
      </c>
      <c r="J568" s="77">
        <f>G568</f>
        <v>4.1367400044691749E-3</v>
      </c>
      <c r="O568" s="75">
        <f t="shared" ca="1" si="263"/>
        <v>7.0076557296454688E-3</v>
      </c>
      <c r="P568" s="75">
        <f t="shared" si="264"/>
        <v>8.7848069757916914E-3</v>
      </c>
      <c r="Q568" s="85">
        <f t="shared" si="277"/>
        <v>35229.994100000004</v>
      </c>
      <c r="S568" s="84">
        <v>1</v>
      </c>
      <c r="Z568" s="75">
        <f t="shared" si="265"/>
        <v>19126</v>
      </c>
      <c r="AA568" s="75">
        <f t="shared" si="266"/>
        <v>4.6689617316582272E-3</v>
      </c>
      <c r="AB568" s="75">
        <f t="shared" si="267"/>
        <v>8.2525852486026383E-3</v>
      </c>
      <c r="AC568" s="75">
        <f t="shared" si="268"/>
        <v>-4.6480669713225165E-3</v>
      </c>
      <c r="AE568" s="75">
        <f t="shared" si="269"/>
        <v>2.83259966892098E-7</v>
      </c>
      <c r="AF568" s="85">
        <f t="shared" si="278"/>
        <v>35229.994100000004</v>
      </c>
      <c r="AG568" s="84"/>
      <c r="AH568" s="75">
        <f t="shared" si="270"/>
        <v>-4.1158452441334642E-3</v>
      </c>
      <c r="AI568" s="75">
        <f t="shared" si="271"/>
        <v>2.0763285015438671E-2</v>
      </c>
      <c r="AJ568" s="75">
        <f t="shared" si="272"/>
        <v>-0.10652629643697319</v>
      </c>
      <c r="AK568" s="75">
        <f t="shared" si="273"/>
        <v>2.6828494141642764E-3</v>
      </c>
      <c r="AL568" s="75">
        <f t="shared" si="274"/>
        <v>3.1388529251252475</v>
      </c>
      <c r="AM568" s="75">
        <f t="shared" si="275"/>
        <v>729.99889400089069</v>
      </c>
      <c r="AN568" s="75">
        <f t="shared" si="283"/>
        <v>3.1148427898420197</v>
      </c>
      <c r="AO568" s="75">
        <f t="shared" si="283"/>
        <v>2.9183824996506815</v>
      </c>
      <c r="AP568" s="75">
        <f t="shared" si="283"/>
        <v>3.1208550838478404</v>
      </c>
      <c r="AQ568" s="75">
        <f t="shared" si="283"/>
        <v>2.9120820091585413</v>
      </c>
      <c r="AR568" s="75">
        <f t="shared" si="283"/>
        <v>3.1272901415982766</v>
      </c>
      <c r="AS568" s="75">
        <f t="shared" si="283"/>
        <v>2.9053281917893692</v>
      </c>
      <c r="AT568" s="75">
        <f t="shared" si="283"/>
        <v>3.1341875578633611</v>
      </c>
      <c r="AU568" s="75">
        <f t="shared" si="276"/>
        <v>2.8980768892331166</v>
      </c>
    </row>
    <row r="569" spans="1:47" s="75" customFormat="1" ht="12.95" customHeight="1" x14ac:dyDescent="0.2">
      <c r="A569" s="86" t="s">
        <v>2114</v>
      </c>
      <c r="B569" s="87" t="s">
        <v>2031</v>
      </c>
      <c r="C569" s="88">
        <v>50259.453500000003</v>
      </c>
      <c r="D569" s="88">
        <v>5.0000000000000001E-4</v>
      </c>
      <c r="E569" s="75">
        <f t="shared" si="261"/>
        <v>19152.00940515539</v>
      </c>
      <c r="F569" s="75">
        <f t="shared" si="262"/>
        <v>19152</v>
      </c>
      <c r="G569" s="75">
        <f t="shared" si="280"/>
        <v>3.9644800053793006E-3</v>
      </c>
      <c r="J569" s="77">
        <f>G569</f>
        <v>3.9644800053793006E-3</v>
      </c>
      <c r="O569" s="75">
        <f t="shared" ca="1" si="263"/>
        <v>7.0256560392429456E-3</v>
      </c>
      <c r="P569" s="75">
        <f t="shared" si="264"/>
        <v>8.8131290408956994E-3</v>
      </c>
      <c r="Q569" s="85">
        <f t="shared" si="277"/>
        <v>35240.953500000003</v>
      </c>
      <c r="S569" s="84">
        <v>1</v>
      </c>
      <c r="Z569" s="75">
        <f t="shared" si="265"/>
        <v>19152</v>
      </c>
      <c r="AA569" s="75">
        <f t="shared" si="266"/>
        <v>4.6935608676968608E-3</v>
      </c>
      <c r="AB569" s="75">
        <f t="shared" si="267"/>
        <v>8.0840481785781383E-3</v>
      </c>
      <c r="AC569" s="75">
        <f t="shared" si="268"/>
        <v>-4.8486490355163989E-3</v>
      </c>
      <c r="AE569" s="75">
        <f t="shared" si="269"/>
        <v>5.3155890379771723E-7</v>
      </c>
      <c r="AF569" s="85">
        <f t="shared" si="278"/>
        <v>35240.953500000003</v>
      </c>
      <c r="AG569" s="84"/>
      <c r="AH569" s="75">
        <f t="shared" si="270"/>
        <v>-4.1195681731988386E-3</v>
      </c>
      <c r="AI569" s="75">
        <f t="shared" si="271"/>
        <v>2.0763159788430907E-2</v>
      </c>
      <c r="AJ569" s="75">
        <f t="shared" si="272"/>
        <v>-0.10657310982708933</v>
      </c>
      <c r="AK569" s="75">
        <f t="shared" si="273"/>
        <v>2.636745569075396E-3</v>
      </c>
      <c r="AL569" s="75">
        <f t="shared" si="274"/>
        <v>3.1389000065320483</v>
      </c>
      <c r="AM569" s="75">
        <f t="shared" si="275"/>
        <v>742.76306872667101</v>
      </c>
      <c r="AN569" s="75">
        <f t="shared" si="283"/>
        <v>3.1153024253222803</v>
      </c>
      <c r="AO569" s="75">
        <f t="shared" si="283"/>
        <v>2.9207354376252121</v>
      </c>
      <c r="AP569" s="75">
        <f t="shared" si="283"/>
        <v>3.1212168969730358</v>
      </c>
      <c r="AQ569" s="75">
        <f t="shared" si="283"/>
        <v>2.9145408733566209</v>
      </c>
      <c r="AR569" s="75">
        <f t="shared" si="283"/>
        <v>3.1275437319286996</v>
      </c>
      <c r="AS569" s="75">
        <f t="shared" si="283"/>
        <v>2.907904581904138</v>
      </c>
      <c r="AT569" s="75">
        <f t="shared" si="283"/>
        <v>3.1343211088781793</v>
      </c>
      <c r="AU569" s="75">
        <f t="shared" si="276"/>
        <v>2.9007840543743826</v>
      </c>
    </row>
    <row r="570" spans="1:47" s="75" customFormat="1" ht="12.95" customHeight="1" x14ac:dyDescent="0.2">
      <c r="A570" s="86" t="s">
        <v>2115</v>
      </c>
      <c r="B570" s="87"/>
      <c r="C570" s="88">
        <v>50275.474000000002</v>
      </c>
      <c r="D570" s="88">
        <v>1E-3</v>
      </c>
      <c r="E570" s="75">
        <f t="shared" si="261"/>
        <v>19190.015724208573</v>
      </c>
      <c r="F570" s="75">
        <f t="shared" si="262"/>
        <v>19190</v>
      </c>
      <c r="G570" s="75">
        <f t="shared" si="280"/>
        <v>6.6281000035814941E-3</v>
      </c>
      <c r="J570" s="77">
        <f>G570</f>
        <v>6.6281000035814941E-3</v>
      </c>
      <c r="O570" s="75">
        <f t="shared" ca="1" si="263"/>
        <v>7.0519641840392586E-3</v>
      </c>
      <c r="P570" s="75">
        <f t="shared" si="264"/>
        <v>8.8545432915554893E-3</v>
      </c>
      <c r="Q570" s="85">
        <f t="shared" si="277"/>
        <v>35256.974000000002</v>
      </c>
      <c r="S570" s="84">
        <v>1</v>
      </c>
      <c r="Z570" s="75">
        <f t="shared" si="265"/>
        <v>19190</v>
      </c>
      <c r="AA570" s="75">
        <f t="shared" si="266"/>
        <v>4.7296103287079389E-3</v>
      </c>
      <c r="AB570" s="75">
        <f t="shared" si="267"/>
        <v>1.0753032966429044E-2</v>
      </c>
      <c r="AC570" s="75">
        <f t="shared" si="268"/>
        <v>-2.2264432879739952E-3</v>
      </c>
      <c r="AE570" s="75">
        <f t="shared" si="269"/>
        <v>3.6042630456014972E-6</v>
      </c>
      <c r="AF570" s="85">
        <f t="shared" si="278"/>
        <v>35256.974000000002</v>
      </c>
      <c r="AG570" s="84"/>
      <c r="AH570" s="75">
        <f t="shared" si="270"/>
        <v>-4.1249329628475504E-3</v>
      </c>
      <c r="AI570" s="75">
        <f t="shared" si="271"/>
        <v>2.076298310379221E-2</v>
      </c>
      <c r="AJ570" s="75">
        <f t="shared" si="272"/>
        <v>-0.1066405868884856</v>
      </c>
      <c r="AK570" s="75">
        <f t="shared" si="273"/>
        <v>2.5702908298804741E-3</v>
      </c>
      <c r="AL570" s="75">
        <f t="shared" si="274"/>
        <v>3.1389678703321477</v>
      </c>
      <c r="AM570" s="75">
        <f t="shared" si="275"/>
        <v>761.96723898117011</v>
      </c>
      <c r="AN570" s="75">
        <f t="shared" si="283"/>
        <v>3.115964955173157</v>
      </c>
      <c r="AO570" s="75">
        <f t="shared" si="283"/>
        <v>2.9241817850307412</v>
      </c>
      <c r="AP570" s="75">
        <f t="shared" si="283"/>
        <v>3.1217380987461909</v>
      </c>
      <c r="AQ570" s="75">
        <f t="shared" si="283"/>
        <v>2.9181400525880226</v>
      </c>
      <c r="AR570" s="75">
        <f t="shared" si="283"/>
        <v>3.1279087915371475</v>
      </c>
      <c r="AS570" s="75">
        <f t="shared" si="283"/>
        <v>2.9116730845502117</v>
      </c>
      <c r="AT570" s="75">
        <f t="shared" si="283"/>
        <v>3.1345132253134524</v>
      </c>
      <c r="AU570" s="75">
        <f t="shared" si="276"/>
        <v>2.9047406803500793</v>
      </c>
    </row>
    <row r="571" spans="1:47" s="75" customFormat="1" ht="12.95" customHeight="1" x14ac:dyDescent="0.2">
      <c r="A571" s="86" t="s">
        <v>2115</v>
      </c>
      <c r="B571" s="87"/>
      <c r="C571" s="88">
        <v>50275.476300000002</v>
      </c>
      <c r="D571" s="88">
        <v>2.9999999999999997E-4</v>
      </c>
      <c r="E571" s="75">
        <f t="shared" si="261"/>
        <v>19190.021180625899</v>
      </c>
      <c r="F571" s="75">
        <f t="shared" si="262"/>
        <v>19190</v>
      </c>
      <c r="G571" s="75">
        <f t="shared" si="280"/>
        <v>8.9281000036862679E-3</v>
      </c>
      <c r="J571" s="77">
        <f>G571</f>
        <v>8.9281000036862679E-3</v>
      </c>
      <c r="O571" s="75">
        <f t="shared" ca="1" si="263"/>
        <v>7.0519641840392586E-3</v>
      </c>
      <c r="P571" s="75">
        <f t="shared" si="264"/>
        <v>8.8545432915554893E-3</v>
      </c>
      <c r="Q571" s="85">
        <f t="shared" si="277"/>
        <v>35256.976300000002</v>
      </c>
      <c r="S571" s="84">
        <v>1</v>
      </c>
      <c r="Z571" s="75">
        <f t="shared" si="265"/>
        <v>19190</v>
      </c>
      <c r="AA571" s="75">
        <f t="shared" si="266"/>
        <v>4.7296103287079389E-3</v>
      </c>
      <c r="AB571" s="75">
        <f t="shared" si="267"/>
        <v>1.3053032966533817E-2</v>
      </c>
      <c r="AC571" s="75">
        <f t="shared" si="268"/>
        <v>7.355671213077862E-5</v>
      </c>
      <c r="AE571" s="75">
        <f t="shared" si="269"/>
        <v>1.7627315550899635E-5</v>
      </c>
      <c r="AF571" s="85">
        <f t="shared" si="278"/>
        <v>35256.976300000002</v>
      </c>
      <c r="AG571" s="84"/>
      <c r="AH571" s="75">
        <f t="shared" si="270"/>
        <v>-4.1249329628475504E-3</v>
      </c>
      <c r="AI571" s="75">
        <f t="shared" si="271"/>
        <v>2.076298310379221E-2</v>
      </c>
      <c r="AJ571" s="75">
        <f t="shared" si="272"/>
        <v>-0.1066405868884856</v>
      </c>
      <c r="AK571" s="75">
        <f t="shared" si="273"/>
        <v>2.5702908298804741E-3</v>
      </c>
      <c r="AL571" s="75">
        <f t="shared" si="274"/>
        <v>3.1389678703321477</v>
      </c>
      <c r="AM571" s="75">
        <f t="shared" si="275"/>
        <v>761.96723898117011</v>
      </c>
      <c r="AN571" s="75">
        <f t="shared" ref="AN571:AT580" si="284">$AU571+$AB$7*SIN(AO571)</f>
        <v>3.115964955173157</v>
      </c>
      <c r="AO571" s="75">
        <f t="shared" si="284"/>
        <v>2.9241817850307412</v>
      </c>
      <c r="AP571" s="75">
        <f t="shared" si="284"/>
        <v>3.1217380987461909</v>
      </c>
      <c r="AQ571" s="75">
        <f t="shared" si="284"/>
        <v>2.9181400525880226</v>
      </c>
      <c r="AR571" s="75">
        <f t="shared" si="284"/>
        <v>3.1279087915371475</v>
      </c>
      <c r="AS571" s="75">
        <f t="shared" si="284"/>
        <v>2.9116730845502117</v>
      </c>
      <c r="AT571" s="75">
        <f t="shared" si="284"/>
        <v>3.1345132253134524</v>
      </c>
      <c r="AU571" s="75">
        <f t="shared" si="276"/>
        <v>2.9047406803500793</v>
      </c>
    </row>
    <row r="572" spans="1:47" s="75" customFormat="1" ht="12.95" customHeight="1" x14ac:dyDescent="0.2">
      <c r="A572" s="81" t="s">
        <v>1413</v>
      </c>
      <c r="B572" s="82" t="s">
        <v>2031</v>
      </c>
      <c r="C572" s="83">
        <v>50305.399400000002</v>
      </c>
      <c r="D572" s="83" t="s">
        <v>2110</v>
      </c>
      <c r="E572" s="75">
        <f t="shared" si="261"/>
        <v>19261.009407314228</v>
      </c>
      <c r="F572" s="75">
        <f t="shared" si="262"/>
        <v>19261</v>
      </c>
      <c r="G572" s="75">
        <f t="shared" si="280"/>
        <v>3.9653900021221489E-3</v>
      </c>
      <c r="I572" s="75">
        <f>G572</f>
        <v>3.9653900021221489E-3</v>
      </c>
      <c r="O572" s="75">
        <f t="shared" ca="1" si="263"/>
        <v>7.1011188756323687E-3</v>
      </c>
      <c r="P572" s="75">
        <f t="shared" si="264"/>
        <v>8.9319876664335999E-3</v>
      </c>
      <c r="Q572" s="85">
        <f t="shared" si="277"/>
        <v>35286.899400000002</v>
      </c>
      <c r="S572" s="84">
        <v>0.1</v>
      </c>
      <c r="Z572" s="75">
        <f t="shared" si="265"/>
        <v>19261</v>
      </c>
      <c r="AA572" s="75">
        <f t="shared" si="266"/>
        <v>4.7972705111461291E-3</v>
      </c>
      <c r="AB572" s="75">
        <f t="shared" si="267"/>
        <v>8.1001071574096188E-3</v>
      </c>
      <c r="AC572" s="75">
        <f t="shared" si="268"/>
        <v>-4.966597664311451E-3</v>
      </c>
      <c r="AE572" s="75">
        <f t="shared" si="269"/>
        <v>6.9202518129399648E-8</v>
      </c>
      <c r="AF572" s="85">
        <f t="shared" si="278"/>
        <v>35286.899400000002</v>
      </c>
      <c r="AG572" s="84"/>
      <c r="AH572" s="75">
        <f t="shared" si="270"/>
        <v>-4.1347171552874708E-3</v>
      </c>
      <c r="AI572" s="75">
        <f t="shared" si="271"/>
        <v>2.0762672341776867E-2</v>
      </c>
      <c r="AJ572" s="75">
        <f t="shared" si="272"/>
        <v>-0.10676370615005837</v>
      </c>
      <c r="AK572" s="75">
        <f t="shared" si="273"/>
        <v>2.4490356297665497E-3</v>
      </c>
      <c r="AL572" s="75">
        <f t="shared" si="274"/>
        <v>3.1390916965137836</v>
      </c>
      <c r="AM572" s="75">
        <f t="shared" si="275"/>
        <v>799.69343605314225</v>
      </c>
      <c r="AN572" s="75">
        <f t="shared" si="284"/>
        <v>3.1171738398509712</v>
      </c>
      <c r="AO572" s="75">
        <f t="shared" si="284"/>
        <v>2.9306443101116662</v>
      </c>
      <c r="AP572" s="75">
        <f t="shared" si="284"/>
        <v>3.1226881135964142</v>
      </c>
      <c r="AQ572" s="75">
        <f t="shared" si="284"/>
        <v>2.9248818910063794</v>
      </c>
      <c r="AR572" s="75">
        <f t="shared" si="284"/>
        <v>3.1285734525154081</v>
      </c>
      <c r="AS572" s="75">
        <f t="shared" si="284"/>
        <v>2.9187236274999577</v>
      </c>
      <c r="AT572" s="75">
        <f t="shared" si="284"/>
        <v>3.1348625863905628</v>
      </c>
      <c r="AU572" s="75">
        <f t="shared" si="276"/>
        <v>2.9121333236204592</v>
      </c>
    </row>
    <row r="573" spans="1:47" s="75" customFormat="1" ht="12.95" customHeight="1" x14ac:dyDescent="0.2">
      <c r="A573" s="86" t="s">
        <v>2115</v>
      </c>
      <c r="B573" s="87"/>
      <c r="C573" s="88">
        <v>50310.457399999999</v>
      </c>
      <c r="D573" s="88">
        <v>2.0000000000000001E-4</v>
      </c>
      <c r="E573" s="75">
        <f t="shared" si="261"/>
        <v>19273.008780727727</v>
      </c>
      <c r="F573" s="75">
        <f t="shared" si="262"/>
        <v>19273</v>
      </c>
      <c r="G573" s="75">
        <f t="shared" si="280"/>
        <v>3.70126999769127E-3</v>
      </c>
      <c r="J573" s="77">
        <f>G573</f>
        <v>3.70126999769127E-3</v>
      </c>
      <c r="O573" s="75">
        <f t="shared" ca="1" si="263"/>
        <v>7.1094267108312032E-3</v>
      </c>
      <c r="P573" s="75">
        <f t="shared" si="264"/>
        <v>8.9450852370420372E-3</v>
      </c>
      <c r="Q573" s="85">
        <f t="shared" si="277"/>
        <v>35291.957399999999</v>
      </c>
      <c r="S573" s="84">
        <v>1</v>
      </c>
      <c r="Z573" s="75">
        <f t="shared" si="265"/>
        <v>19273</v>
      </c>
      <c r="AA573" s="75">
        <f t="shared" si="266"/>
        <v>4.8087448094379179E-3</v>
      </c>
      <c r="AB573" s="75">
        <f t="shared" si="267"/>
        <v>7.8376104252953892E-3</v>
      </c>
      <c r="AC573" s="75">
        <f t="shared" si="268"/>
        <v>-5.2438152393507673E-3</v>
      </c>
      <c r="AE573" s="75">
        <f t="shared" si="269"/>
        <v>1.2265004586532733E-6</v>
      </c>
      <c r="AF573" s="85">
        <f t="shared" si="278"/>
        <v>35291.957399999999</v>
      </c>
      <c r="AG573" s="84"/>
      <c r="AH573" s="75">
        <f t="shared" si="270"/>
        <v>-4.1363404276041193E-3</v>
      </c>
      <c r="AI573" s="75">
        <f t="shared" si="271"/>
        <v>2.0762622218610249E-2</v>
      </c>
      <c r="AJ573" s="75">
        <f t="shared" si="272"/>
        <v>-0.10678413959403416</v>
      </c>
      <c r="AK573" s="75">
        <f t="shared" si="273"/>
        <v>2.4289113944568922E-3</v>
      </c>
      <c r="AL573" s="75">
        <f t="shared" si="274"/>
        <v>3.1391122474407402</v>
      </c>
      <c r="AM573" s="75">
        <f t="shared" si="275"/>
        <v>806.31914872537436</v>
      </c>
      <c r="AN573" s="75">
        <f t="shared" si="284"/>
        <v>3.1173744752484152</v>
      </c>
      <c r="AO573" s="75">
        <f t="shared" si="284"/>
        <v>2.9317395227929599</v>
      </c>
      <c r="AP573" s="75">
        <f t="shared" si="284"/>
        <v>3.1228456596825382</v>
      </c>
      <c r="AQ573" s="75">
        <f t="shared" si="284"/>
        <v>2.926023516805011</v>
      </c>
      <c r="AR573" s="75">
        <f t="shared" si="284"/>
        <v>3.1286835828770938</v>
      </c>
      <c r="AS573" s="75">
        <f t="shared" si="284"/>
        <v>2.9199164563220674</v>
      </c>
      <c r="AT573" s="75">
        <f t="shared" si="284"/>
        <v>3.1349204202835126</v>
      </c>
      <c r="AU573" s="75">
        <f t="shared" si="276"/>
        <v>2.9133827844548899</v>
      </c>
    </row>
    <row r="574" spans="1:47" s="75" customFormat="1" ht="12.95" customHeight="1" x14ac:dyDescent="0.2">
      <c r="A574" s="86" t="s">
        <v>2115</v>
      </c>
      <c r="B574" s="87"/>
      <c r="C574" s="88">
        <v>50310.458200000001</v>
      </c>
      <c r="D574" s="88">
        <v>5.0000000000000001E-4</v>
      </c>
      <c r="E574" s="75">
        <f t="shared" si="261"/>
        <v>19273.01067861202</v>
      </c>
      <c r="F574" s="75">
        <f t="shared" si="262"/>
        <v>19273</v>
      </c>
      <c r="G574" s="75">
        <f t="shared" si="280"/>
        <v>4.5012699993094429E-3</v>
      </c>
      <c r="J574" s="77">
        <f>G574</f>
        <v>4.5012699993094429E-3</v>
      </c>
      <c r="O574" s="75">
        <f t="shared" ca="1" si="263"/>
        <v>7.1094267108312032E-3</v>
      </c>
      <c r="P574" s="75">
        <f t="shared" si="264"/>
        <v>8.9450852370420372E-3</v>
      </c>
      <c r="Q574" s="85">
        <f t="shared" si="277"/>
        <v>35291.958200000001</v>
      </c>
      <c r="S574" s="84">
        <v>1</v>
      </c>
      <c r="Z574" s="75">
        <f t="shared" si="265"/>
        <v>19273</v>
      </c>
      <c r="AA574" s="75">
        <f t="shared" si="266"/>
        <v>4.8087448094379179E-3</v>
      </c>
      <c r="AB574" s="75">
        <f t="shared" si="267"/>
        <v>8.6376104269135622E-3</v>
      </c>
      <c r="AC574" s="75">
        <f t="shared" si="268"/>
        <v>-4.4438152377325943E-3</v>
      </c>
      <c r="AE574" s="75">
        <f t="shared" si="269"/>
        <v>9.454075886354176E-8</v>
      </c>
      <c r="AF574" s="85">
        <f t="shared" si="278"/>
        <v>35291.958200000001</v>
      </c>
      <c r="AG574" s="84"/>
      <c r="AH574" s="75">
        <f t="shared" si="270"/>
        <v>-4.1363404276041193E-3</v>
      </c>
      <c r="AI574" s="75">
        <f t="shared" si="271"/>
        <v>2.0762622218610249E-2</v>
      </c>
      <c r="AJ574" s="75">
        <f t="shared" si="272"/>
        <v>-0.10678413959403416</v>
      </c>
      <c r="AK574" s="75">
        <f t="shared" si="273"/>
        <v>2.4289113944568922E-3</v>
      </c>
      <c r="AL574" s="75">
        <f t="shared" si="274"/>
        <v>3.1391122474407402</v>
      </c>
      <c r="AM574" s="75">
        <f t="shared" si="275"/>
        <v>806.31914872537436</v>
      </c>
      <c r="AN574" s="75">
        <f t="shared" si="284"/>
        <v>3.1173744752484152</v>
      </c>
      <c r="AO574" s="75">
        <f t="shared" si="284"/>
        <v>2.9317395227929599</v>
      </c>
      <c r="AP574" s="75">
        <f t="shared" si="284"/>
        <v>3.1228456596825382</v>
      </c>
      <c r="AQ574" s="75">
        <f t="shared" si="284"/>
        <v>2.926023516805011</v>
      </c>
      <c r="AR574" s="75">
        <f t="shared" si="284"/>
        <v>3.1286835828770938</v>
      </c>
      <c r="AS574" s="75">
        <f t="shared" si="284"/>
        <v>2.9199164563220674</v>
      </c>
      <c r="AT574" s="75">
        <f t="shared" si="284"/>
        <v>3.1349204202835126</v>
      </c>
      <c r="AU574" s="75">
        <f t="shared" si="276"/>
        <v>2.9133827844548899</v>
      </c>
    </row>
    <row r="575" spans="1:47" s="75" customFormat="1" ht="12.95" customHeight="1" x14ac:dyDescent="0.2">
      <c r="A575" s="86" t="s">
        <v>2115</v>
      </c>
      <c r="B575" s="87"/>
      <c r="C575" s="88">
        <v>50508.574000000001</v>
      </c>
      <c r="D575" s="88">
        <v>1E-3</v>
      </c>
      <c r="E575" s="75">
        <f t="shared" si="261"/>
        <v>19743.011758745411</v>
      </c>
      <c r="F575" s="75">
        <f t="shared" si="262"/>
        <v>19743</v>
      </c>
      <c r="G575" s="75">
        <f t="shared" si="280"/>
        <v>4.95657000283245E-3</v>
      </c>
      <c r="J575" s="77">
        <f>G575</f>
        <v>4.95657000283245E-3</v>
      </c>
      <c r="O575" s="75">
        <f t="shared" ca="1" si="263"/>
        <v>7.4348169227855965E-3</v>
      </c>
      <c r="P575" s="75">
        <f t="shared" si="264"/>
        <v>9.4599795595626639E-3</v>
      </c>
      <c r="Q575" s="85">
        <f t="shared" si="277"/>
        <v>35490.074000000001</v>
      </c>
      <c r="S575" s="84">
        <v>1</v>
      </c>
      <c r="Z575" s="75">
        <f t="shared" si="265"/>
        <v>19743</v>
      </c>
      <c r="AA575" s="75">
        <f t="shared" si="266"/>
        <v>5.2665071024567732E-3</v>
      </c>
      <c r="AB575" s="75">
        <f t="shared" si="267"/>
        <v>9.1500424599383415E-3</v>
      </c>
      <c r="AC575" s="75">
        <f t="shared" si="268"/>
        <v>-4.5034095567302139E-3</v>
      </c>
      <c r="AE575" s="75">
        <f t="shared" si="269"/>
        <v>9.6061005723537682E-8</v>
      </c>
      <c r="AF575" s="85">
        <f t="shared" si="278"/>
        <v>35490.074000000001</v>
      </c>
      <c r="AG575" s="84"/>
      <c r="AH575" s="75">
        <f t="shared" si="270"/>
        <v>-4.1934724571058906E-3</v>
      </c>
      <c r="AI575" s="75">
        <f t="shared" si="271"/>
        <v>2.0761119254799731E-2</v>
      </c>
      <c r="AJ575" s="75">
        <f t="shared" si="272"/>
        <v>-0.10750459539214693</v>
      </c>
      <c r="AK575" s="75">
        <f t="shared" si="273"/>
        <v>1.7193288287797178E-3</v>
      </c>
      <c r="AL575" s="75">
        <f t="shared" si="274"/>
        <v>3.1398368745905856</v>
      </c>
      <c r="AM575" s="75">
        <f t="shared" si="275"/>
        <v>1139.0952318653262</v>
      </c>
      <c r="AN575" s="75">
        <f t="shared" si="284"/>
        <v>3.1244491728605759</v>
      </c>
      <c r="AO575" s="75">
        <f t="shared" si="284"/>
        <v>2.975260481934312</v>
      </c>
      <c r="AP575" s="75">
        <f t="shared" si="284"/>
        <v>3.128377453052769</v>
      </c>
      <c r="AQ575" s="75">
        <f t="shared" si="284"/>
        <v>2.9711913825997249</v>
      </c>
      <c r="AR575" s="75">
        <f t="shared" si="284"/>
        <v>3.1325330768252457</v>
      </c>
      <c r="AS575" s="75">
        <f t="shared" si="284"/>
        <v>2.9668836850802358</v>
      </c>
      <c r="AT575" s="75">
        <f t="shared" si="284"/>
        <v>3.1369322033299865</v>
      </c>
      <c r="AU575" s="75">
        <f t="shared" si="276"/>
        <v>2.9623200004700836</v>
      </c>
    </row>
    <row r="576" spans="1:47" s="75" customFormat="1" ht="12.95" customHeight="1" x14ac:dyDescent="0.2">
      <c r="A576" s="86" t="s">
        <v>2115</v>
      </c>
      <c r="B576" s="87" t="s">
        <v>2033</v>
      </c>
      <c r="C576" s="88">
        <v>50512.580199999997</v>
      </c>
      <c r="D576" s="88">
        <v>2.0000000000000001E-4</v>
      </c>
      <c r="E576" s="75">
        <f t="shared" si="261"/>
        <v>19752.515888790713</v>
      </c>
      <c r="F576" s="75">
        <f t="shared" si="262"/>
        <v>19752.5</v>
      </c>
      <c r="G576" s="75">
        <f t="shared" si="280"/>
        <v>6.6974749934161082E-3</v>
      </c>
      <c r="J576" s="77">
        <f>G576</f>
        <v>6.6974749934161082E-3</v>
      </c>
      <c r="O576" s="75">
        <f t="shared" ca="1" si="263"/>
        <v>7.4413939589846739E-3</v>
      </c>
      <c r="P576" s="75">
        <f t="shared" si="264"/>
        <v>9.4704253265295683E-3</v>
      </c>
      <c r="Q576" s="85">
        <f t="shared" si="277"/>
        <v>35494.080199999997</v>
      </c>
      <c r="S576" s="84">
        <v>1</v>
      </c>
      <c r="Z576" s="75">
        <f t="shared" si="265"/>
        <v>19752.5</v>
      </c>
      <c r="AA576" s="75">
        <f t="shared" si="266"/>
        <v>5.2759189909582747E-3</v>
      </c>
      <c r="AB576" s="75">
        <f t="shared" si="267"/>
        <v>1.0891981328987402E-2</v>
      </c>
      <c r="AC576" s="75">
        <f t="shared" si="268"/>
        <v>-2.7729503331134601E-3</v>
      </c>
      <c r="AE576" s="75">
        <f t="shared" si="269"/>
        <v>2.0208214681238957E-6</v>
      </c>
      <c r="AF576" s="85">
        <f t="shared" si="278"/>
        <v>35494.080199999997</v>
      </c>
      <c r="AG576" s="84"/>
      <c r="AH576" s="75">
        <f t="shared" si="270"/>
        <v>-4.1945063355712936E-3</v>
      </c>
      <c r="AI576" s="75">
        <f t="shared" si="271"/>
        <v>2.0761096752345387E-2</v>
      </c>
      <c r="AJ576" s="75">
        <f t="shared" si="272"/>
        <v>-0.10751765632445974</v>
      </c>
      <c r="AK576" s="75">
        <f t="shared" si="273"/>
        <v>1.7064644926753957E-3</v>
      </c>
      <c r="AL576" s="75">
        <f t="shared" si="274"/>
        <v>3.139850011666951</v>
      </c>
      <c r="AM576" s="75">
        <f t="shared" si="275"/>
        <v>1147.6824169386728</v>
      </c>
      <c r="AN576" s="75">
        <f t="shared" si="284"/>
        <v>3.124577437535073</v>
      </c>
      <c r="AO576" s="75">
        <f t="shared" si="284"/>
        <v>2.9761518609671911</v>
      </c>
      <c r="AP576" s="75">
        <f t="shared" si="284"/>
        <v>3.1284773120213041</v>
      </c>
      <c r="AQ576" s="75">
        <f t="shared" si="284"/>
        <v>2.972112806277226</v>
      </c>
      <c r="AR576" s="75">
        <f t="shared" si="284"/>
        <v>3.1326022483745892</v>
      </c>
      <c r="AS576" s="75">
        <f t="shared" si="284"/>
        <v>2.9678376160219431</v>
      </c>
      <c r="AT576" s="75">
        <f t="shared" si="284"/>
        <v>3.1369681760412593</v>
      </c>
      <c r="AU576" s="75">
        <f t="shared" si="276"/>
        <v>2.9633091569640078</v>
      </c>
    </row>
    <row r="577" spans="1:47" s="75" customFormat="1" ht="12.95" customHeight="1" x14ac:dyDescent="0.2">
      <c r="A577" s="81" t="s">
        <v>1413</v>
      </c>
      <c r="B577" s="82" t="s">
        <v>2031</v>
      </c>
      <c r="C577" s="83">
        <v>50627.4473</v>
      </c>
      <c r="D577" s="83" t="s">
        <v>2110</v>
      </c>
      <c r="E577" s="75">
        <f t="shared" si="261"/>
        <v>20025.021469222924</v>
      </c>
      <c r="F577" s="75">
        <f t="shared" si="262"/>
        <v>20025</v>
      </c>
      <c r="G577" s="75">
        <f t="shared" si="280"/>
        <v>9.0497499986668117E-3</v>
      </c>
      <c r="I577" s="75">
        <f>G577</f>
        <v>9.0497499986668117E-3</v>
      </c>
      <c r="O577" s="75">
        <f t="shared" ca="1" si="263"/>
        <v>7.6300510499582325E-3</v>
      </c>
      <c r="P577" s="75">
        <f t="shared" si="264"/>
        <v>9.7707004902721304E-3</v>
      </c>
      <c r="Q577" s="85">
        <f t="shared" si="277"/>
        <v>35608.9473</v>
      </c>
      <c r="S577" s="84">
        <v>0.1</v>
      </c>
      <c r="Z577" s="75">
        <f t="shared" si="265"/>
        <v>20025</v>
      </c>
      <c r="AA577" s="75">
        <f t="shared" si="266"/>
        <v>5.548341624254275E-3</v>
      </c>
      <c r="AB577" s="75">
        <f t="shared" si="267"/>
        <v>1.3272108864684667E-2</v>
      </c>
      <c r="AC577" s="75">
        <f t="shared" si="268"/>
        <v>-7.2095049160531867E-4</v>
      </c>
      <c r="AE577" s="75">
        <f t="shared" si="269"/>
        <v>1.2259860604406245E-6</v>
      </c>
      <c r="AF577" s="85">
        <f t="shared" si="278"/>
        <v>35608.9473</v>
      </c>
      <c r="AG577" s="84"/>
      <c r="AH577" s="75">
        <f t="shared" si="270"/>
        <v>-4.2223588660178554E-3</v>
      </c>
      <c r="AI577" s="75">
        <f t="shared" si="271"/>
        <v>2.076055369859231E-2</v>
      </c>
      <c r="AJ577" s="75">
        <f t="shared" si="272"/>
        <v>-0.10786983329510828</v>
      </c>
      <c r="AK577" s="75">
        <f t="shared" si="273"/>
        <v>1.3595815703959337E-3</v>
      </c>
      <c r="AL577" s="75">
        <f t="shared" si="274"/>
        <v>3.1402042488416759</v>
      </c>
      <c r="AM577" s="75">
        <f t="shared" si="275"/>
        <v>1440.501900785139</v>
      </c>
      <c r="AN577" s="75">
        <f t="shared" si="284"/>
        <v>3.1280361033679274</v>
      </c>
      <c r="AO577" s="75">
        <f t="shared" si="284"/>
        <v>3.0018942795976056</v>
      </c>
      <c r="AP577" s="75">
        <f t="shared" si="284"/>
        <v>3.1311640246994497</v>
      </c>
      <c r="AQ577" s="75">
        <f t="shared" si="284"/>
        <v>2.9986678855671767</v>
      </c>
      <c r="AR577" s="75">
        <f t="shared" si="284"/>
        <v>3.1344589458632037</v>
      </c>
      <c r="AS577" s="75">
        <f t="shared" si="284"/>
        <v>2.9952676126866598</v>
      </c>
      <c r="AT577" s="75">
        <f t="shared" si="284"/>
        <v>3.137931355859632</v>
      </c>
      <c r="AU577" s="75">
        <f t="shared" si="276"/>
        <v>2.9916823300791999</v>
      </c>
    </row>
    <row r="578" spans="1:47" s="75" customFormat="1" ht="12.95" customHeight="1" x14ac:dyDescent="0.2">
      <c r="A578" s="86" t="s">
        <v>2116</v>
      </c>
      <c r="B578" s="87" t="s">
        <v>2033</v>
      </c>
      <c r="C578" s="88">
        <v>50635.663999999997</v>
      </c>
      <c r="D578" s="88">
        <v>1.1000000000000001E-3</v>
      </c>
      <c r="E578" s="75">
        <f t="shared" si="261"/>
        <v>20044.51440151369</v>
      </c>
      <c r="F578" s="75">
        <f t="shared" si="262"/>
        <v>20044.5</v>
      </c>
      <c r="G578" s="75">
        <f t="shared" si="280"/>
        <v>6.0705549985868856E-3</v>
      </c>
      <c r="J578" s="75">
        <f>G578</f>
        <v>6.0705549985868856E-3</v>
      </c>
      <c r="O578" s="75">
        <f t="shared" ca="1" si="263"/>
        <v>7.6435512821563401E-3</v>
      </c>
      <c r="P578" s="75">
        <f t="shared" si="264"/>
        <v>9.7922359809371629E-3</v>
      </c>
      <c r="Q578" s="85">
        <f t="shared" si="277"/>
        <v>35617.163999999997</v>
      </c>
      <c r="S578" s="84">
        <v>1</v>
      </c>
      <c r="Z578" s="75">
        <f t="shared" si="265"/>
        <v>20044.5</v>
      </c>
      <c r="AA578" s="75">
        <f t="shared" si="266"/>
        <v>5.5680102730793967E-3</v>
      </c>
      <c r="AB578" s="75">
        <f t="shared" si="267"/>
        <v>1.0294780706444653E-2</v>
      </c>
      <c r="AC578" s="75">
        <f t="shared" si="268"/>
        <v>-3.7216809823502773E-3</v>
      </c>
      <c r="AE578" s="75">
        <f t="shared" si="269"/>
        <v>2.5255120113539735E-7</v>
      </c>
      <c r="AF578" s="85">
        <f t="shared" si="278"/>
        <v>35617.163999999997</v>
      </c>
      <c r="AG578" s="84"/>
      <c r="AH578" s="75">
        <f t="shared" si="270"/>
        <v>-4.2242257078577662E-3</v>
      </c>
      <c r="AI578" s="75">
        <f t="shared" si="271"/>
        <v>2.076052166371567E-2</v>
      </c>
      <c r="AJ578" s="75">
        <f t="shared" si="272"/>
        <v>-0.10789346029997138</v>
      </c>
      <c r="AK578" s="75">
        <f t="shared" si="273"/>
        <v>1.3363092516507147E-3</v>
      </c>
      <c r="AL578" s="75">
        <f t="shared" si="274"/>
        <v>3.1402280145492885</v>
      </c>
      <c r="AM578" s="75">
        <f t="shared" si="275"/>
        <v>1465.5887969369223</v>
      </c>
      <c r="AN578" s="75">
        <f t="shared" si="284"/>
        <v>3.1282681477294245</v>
      </c>
      <c r="AO578" s="75">
        <f t="shared" si="284"/>
        <v>3.0037485591331925</v>
      </c>
      <c r="AP578" s="75">
        <f t="shared" si="284"/>
        <v>3.1313438617793548</v>
      </c>
      <c r="AQ578" s="75">
        <f t="shared" si="284"/>
        <v>3.0005768593961637</v>
      </c>
      <c r="AR578" s="75">
        <f t="shared" si="284"/>
        <v>3.134582922635289</v>
      </c>
      <c r="AS578" s="75">
        <f t="shared" si="284"/>
        <v>2.9972351700101676</v>
      </c>
      <c r="AT578" s="75">
        <f t="shared" si="284"/>
        <v>3.1379955045066592</v>
      </c>
      <c r="AU578" s="75">
        <f t="shared" si="276"/>
        <v>2.9937127039351492</v>
      </c>
    </row>
    <row r="579" spans="1:47" s="75" customFormat="1" ht="12.95" customHeight="1" x14ac:dyDescent="0.2">
      <c r="A579" s="86" t="s">
        <v>2117</v>
      </c>
      <c r="B579" s="87" t="s">
        <v>2033</v>
      </c>
      <c r="C579" s="88">
        <v>50635.664499999999</v>
      </c>
      <c r="D579" s="88"/>
      <c r="E579" s="75">
        <f t="shared" si="261"/>
        <v>20044.515587691374</v>
      </c>
      <c r="F579" s="75">
        <f t="shared" si="262"/>
        <v>20044.5</v>
      </c>
      <c r="G579" s="75">
        <f t="shared" si="280"/>
        <v>6.5705550005077384E-3</v>
      </c>
      <c r="J579" s="75">
        <f>G579</f>
        <v>6.5705550005077384E-3</v>
      </c>
      <c r="O579" s="75">
        <f t="shared" ca="1" si="263"/>
        <v>7.6435512821563401E-3</v>
      </c>
      <c r="P579" s="75">
        <f t="shared" si="264"/>
        <v>9.7922359809371629E-3</v>
      </c>
      <c r="Q579" s="85">
        <f t="shared" si="277"/>
        <v>35617.164499999999</v>
      </c>
      <c r="S579" s="84">
        <v>1</v>
      </c>
      <c r="Z579" s="75">
        <f t="shared" si="265"/>
        <v>20044.5</v>
      </c>
      <c r="AA579" s="75">
        <f t="shared" si="266"/>
        <v>5.5680102730793967E-3</v>
      </c>
      <c r="AB579" s="75">
        <f t="shared" si="267"/>
        <v>1.0794780708365505E-2</v>
      </c>
      <c r="AC579" s="75">
        <f t="shared" si="268"/>
        <v>-3.2216809804294245E-3</v>
      </c>
      <c r="AE579" s="75">
        <f t="shared" si="269"/>
        <v>1.005095930494368E-6</v>
      </c>
      <c r="AF579" s="85">
        <f t="shared" si="278"/>
        <v>35617.164499999999</v>
      </c>
      <c r="AG579" s="84"/>
      <c r="AH579" s="75">
        <f t="shared" si="270"/>
        <v>-4.2242257078577662E-3</v>
      </c>
      <c r="AI579" s="75">
        <f t="shared" si="271"/>
        <v>2.076052166371567E-2</v>
      </c>
      <c r="AJ579" s="75">
        <f t="shared" si="272"/>
        <v>-0.10789346029997138</v>
      </c>
      <c r="AK579" s="75">
        <f t="shared" si="273"/>
        <v>1.3363092516507147E-3</v>
      </c>
      <c r="AL579" s="75">
        <f t="shared" si="274"/>
        <v>3.1402280145492885</v>
      </c>
      <c r="AM579" s="75">
        <f t="shared" si="275"/>
        <v>1465.5887969369223</v>
      </c>
      <c r="AN579" s="75">
        <f t="shared" si="284"/>
        <v>3.1282681477294245</v>
      </c>
      <c r="AO579" s="75">
        <f t="shared" si="284"/>
        <v>3.0037485591331925</v>
      </c>
      <c r="AP579" s="75">
        <f t="shared" si="284"/>
        <v>3.1313438617793548</v>
      </c>
      <c r="AQ579" s="75">
        <f t="shared" si="284"/>
        <v>3.0005768593961637</v>
      </c>
      <c r="AR579" s="75">
        <f t="shared" si="284"/>
        <v>3.134582922635289</v>
      </c>
      <c r="AS579" s="75">
        <f t="shared" si="284"/>
        <v>2.9972351700101676</v>
      </c>
      <c r="AT579" s="75">
        <f t="shared" si="284"/>
        <v>3.1379955045066592</v>
      </c>
      <c r="AU579" s="75">
        <f t="shared" si="276"/>
        <v>2.9937127039351492</v>
      </c>
    </row>
    <row r="580" spans="1:47" s="75" customFormat="1" ht="12.95" customHeight="1" x14ac:dyDescent="0.2">
      <c r="A580" s="81" t="s">
        <v>1413</v>
      </c>
      <c r="B580" s="82" t="s">
        <v>2031</v>
      </c>
      <c r="C580" s="83">
        <v>50667.488499999999</v>
      </c>
      <c r="D580" s="83" t="s">
        <v>2110</v>
      </c>
      <c r="E580" s="75">
        <f t="shared" si="261"/>
        <v>20120.013424684515</v>
      </c>
      <c r="F580" s="75">
        <f t="shared" si="262"/>
        <v>20120</v>
      </c>
      <c r="G580" s="75">
        <f t="shared" si="280"/>
        <v>5.6588000006740913E-3</v>
      </c>
      <c r="I580" s="75">
        <f>G580</f>
        <v>5.6588000006740913E-3</v>
      </c>
      <c r="O580" s="75">
        <f t="shared" ca="1" si="263"/>
        <v>7.6958214119490134E-3</v>
      </c>
      <c r="P580" s="75">
        <f t="shared" si="264"/>
        <v>9.8756773337090077E-3</v>
      </c>
      <c r="Q580" s="85">
        <f t="shared" si="277"/>
        <v>35648.988499999999</v>
      </c>
      <c r="S580" s="84">
        <v>0.1</v>
      </c>
      <c r="Z580" s="75">
        <f t="shared" si="265"/>
        <v>20120</v>
      </c>
      <c r="AA580" s="75">
        <f t="shared" si="266"/>
        <v>5.6443711336882181E-3</v>
      </c>
      <c r="AB580" s="75">
        <f t="shared" si="267"/>
        <v>9.8901062006948801E-3</v>
      </c>
      <c r="AC580" s="75">
        <f t="shared" si="268"/>
        <v>-4.2168773330349164E-3</v>
      </c>
      <c r="AE580" s="75">
        <f t="shared" si="269"/>
        <v>2.0819220249602181E-11</v>
      </c>
      <c r="AF580" s="85">
        <f t="shared" si="278"/>
        <v>35648.988499999999</v>
      </c>
      <c r="AG580" s="84"/>
      <c r="AH580" s="75">
        <f t="shared" si="270"/>
        <v>-4.2313062000207896E-3</v>
      </c>
      <c r="AI580" s="75">
        <f t="shared" si="271"/>
        <v>2.0760405157417172E-2</v>
      </c>
      <c r="AJ580" s="75">
        <f t="shared" si="272"/>
        <v>-0.10798309728493725</v>
      </c>
      <c r="AK580" s="75">
        <f t="shared" si="273"/>
        <v>1.2480173349957162E-3</v>
      </c>
      <c r="AL580" s="75">
        <f t="shared" si="274"/>
        <v>3.1403181783072824</v>
      </c>
      <c r="AM580" s="75">
        <f t="shared" si="275"/>
        <v>1569.273062201227</v>
      </c>
      <c r="AN580" s="75">
        <f t="shared" si="284"/>
        <v>3.1291484946337027</v>
      </c>
      <c r="AO580" s="75">
        <f t="shared" si="284"/>
        <v>3.0109421357811743</v>
      </c>
      <c r="AP580" s="75">
        <f t="shared" si="284"/>
        <v>3.1320256629233194</v>
      </c>
      <c r="AQ580" s="75">
        <f t="shared" si="284"/>
        <v>3.0079781346614078</v>
      </c>
      <c r="AR580" s="75">
        <f t="shared" si="284"/>
        <v>3.135052599317329</v>
      </c>
      <c r="AS580" s="75">
        <f t="shared" si="284"/>
        <v>3.0048585697299277</v>
      </c>
      <c r="AT580" s="75">
        <f t="shared" si="284"/>
        <v>3.1382383384449501</v>
      </c>
      <c r="AU580" s="75">
        <f t="shared" si="276"/>
        <v>3.0015738950184412</v>
      </c>
    </row>
    <row r="581" spans="1:47" s="75" customFormat="1" ht="12.95" customHeight="1" x14ac:dyDescent="0.2">
      <c r="A581" s="86" t="s">
        <v>2118</v>
      </c>
      <c r="B581" s="87"/>
      <c r="C581" s="88">
        <v>50670.434999999998</v>
      </c>
      <c r="D581" s="88"/>
      <c r="E581" s="75">
        <f t="shared" si="261"/>
        <v>20127.003569754277</v>
      </c>
      <c r="F581" s="75">
        <f t="shared" si="262"/>
        <v>20127</v>
      </c>
      <c r="G581" s="75">
        <f t="shared" si="280"/>
        <v>1.5047299966681749E-3</v>
      </c>
      <c r="I581" s="75">
        <f>G581</f>
        <v>1.5047299966681749E-3</v>
      </c>
      <c r="O581" s="75">
        <f t="shared" ca="1" si="263"/>
        <v>7.7006676491483336E-3</v>
      </c>
      <c r="P581" s="75">
        <f t="shared" si="264"/>
        <v>9.8834184772405645E-3</v>
      </c>
      <c r="Q581" s="85">
        <f t="shared" si="277"/>
        <v>35651.934999999998</v>
      </c>
      <c r="S581" s="84">
        <v>0.1</v>
      </c>
      <c r="Z581" s="75">
        <f t="shared" si="265"/>
        <v>20127</v>
      </c>
      <c r="AA581" s="75">
        <f t="shared" si="266"/>
        <v>5.6514674242224474E-3</v>
      </c>
      <c r="AB581" s="75">
        <f t="shared" si="267"/>
        <v>5.736681049686292E-3</v>
      </c>
      <c r="AC581" s="75">
        <f t="shared" si="268"/>
        <v>-8.3786884805723896E-3</v>
      </c>
      <c r="AE581" s="75">
        <f t="shared" si="269"/>
        <v>1.7195431293079427E-6</v>
      </c>
      <c r="AF581" s="85">
        <f t="shared" si="278"/>
        <v>35651.934999999998</v>
      </c>
      <c r="AG581" s="84"/>
      <c r="AH581" s="75">
        <f t="shared" si="270"/>
        <v>-4.2319510530181171E-3</v>
      </c>
      <c r="AI581" s="75">
        <f t="shared" si="271"/>
        <v>2.0760394939636995E-2</v>
      </c>
      <c r="AJ581" s="75">
        <f t="shared" si="272"/>
        <v>-0.10799126293146072</v>
      </c>
      <c r="AK581" s="75">
        <f t="shared" si="273"/>
        <v>1.2399741764747253E-3</v>
      </c>
      <c r="AL581" s="75">
        <f t="shared" si="274"/>
        <v>3.1403263919850395</v>
      </c>
      <c r="AM581" s="75">
        <f t="shared" si="275"/>
        <v>1579.4522437188778</v>
      </c>
      <c r="AN581" s="75">
        <f t="shared" ref="AN581:AT590" si="285">$AU581+$AB$7*SIN(AO581)</f>
        <v>3.129228692129757</v>
      </c>
      <c r="AO581" s="75">
        <f t="shared" si="285"/>
        <v>3.0116102064331143</v>
      </c>
      <c r="AP581" s="75">
        <f t="shared" si="285"/>
        <v>3.1320877357971209</v>
      </c>
      <c r="AQ581" s="75">
        <f t="shared" si="285"/>
        <v>3.0086651414755763</v>
      </c>
      <c r="AR581" s="75">
        <f t="shared" si="285"/>
        <v>3.1350953326734725</v>
      </c>
      <c r="AS581" s="75">
        <f t="shared" si="285"/>
        <v>3.005565800992271</v>
      </c>
      <c r="AT581" s="75">
        <f t="shared" si="285"/>
        <v>3.1382604178159883</v>
      </c>
      <c r="AU581" s="75">
        <f t="shared" si="276"/>
        <v>3.0023027471718589</v>
      </c>
    </row>
    <row r="582" spans="1:47" s="75" customFormat="1" ht="12.95" customHeight="1" x14ac:dyDescent="0.2">
      <c r="A582" s="81" t="s">
        <v>1413</v>
      </c>
      <c r="B582" s="82" t="s">
        <v>2031</v>
      </c>
      <c r="C582" s="83">
        <v>50862.645900000003</v>
      </c>
      <c r="D582" s="83" t="s">
        <v>2110</v>
      </c>
      <c r="E582" s="75">
        <f t="shared" si="261"/>
        <v>20582.996128719362</v>
      </c>
      <c r="F582" s="75">
        <f t="shared" si="262"/>
        <v>20583</v>
      </c>
      <c r="G582" s="75">
        <f t="shared" si="280"/>
        <v>-1.6318299967679195E-3</v>
      </c>
      <c r="I582" s="75">
        <f>G582</f>
        <v>-1.6318299967679195E-3</v>
      </c>
      <c r="O582" s="75">
        <f t="shared" ca="1" si="263"/>
        <v>8.0163653867040847E-3</v>
      </c>
      <c r="P582" s="75">
        <f t="shared" si="264"/>
        <v>1.038947514599683E-2</v>
      </c>
      <c r="Q582" s="85">
        <f t="shared" si="277"/>
        <v>35844.145900000003</v>
      </c>
      <c r="S582" s="84">
        <v>0.1</v>
      </c>
      <c r="Z582" s="75">
        <f t="shared" si="265"/>
        <v>20583</v>
      </c>
      <c r="AA582" s="75">
        <f t="shared" si="266"/>
        <v>6.1192437509345488E-3</v>
      </c>
      <c r="AB582" s="75">
        <f t="shared" si="267"/>
        <v>2.6384013982943613E-3</v>
      </c>
      <c r="AC582" s="75">
        <f t="shared" si="268"/>
        <v>-1.2021305142764749E-2</v>
      </c>
      <c r="AE582" s="75">
        <f t="shared" si="269"/>
        <v>6.007914424232239E-6</v>
      </c>
      <c r="AF582" s="85">
        <f t="shared" si="278"/>
        <v>35844.145900000003</v>
      </c>
      <c r="AG582" s="84"/>
      <c r="AH582" s="75">
        <f t="shared" si="270"/>
        <v>-4.2702313950622808E-3</v>
      </c>
      <c r="AI582" s="75">
        <f t="shared" si="271"/>
        <v>2.0759906275338968E-2</v>
      </c>
      <c r="AJ582" s="75">
        <f t="shared" si="272"/>
        <v>-0.10847660089402342</v>
      </c>
      <c r="AK582" s="75">
        <f t="shared" si="273"/>
        <v>7.6190343969354283E-4</v>
      </c>
      <c r="AL582" s="75">
        <f t="shared" si="274"/>
        <v>3.140814597941509</v>
      </c>
      <c r="AM582" s="75">
        <f t="shared" si="275"/>
        <v>2570.5100959229694</v>
      </c>
      <c r="AN582" s="75">
        <f t="shared" si="285"/>
        <v>3.1339955460941722</v>
      </c>
      <c r="AO582" s="75">
        <f t="shared" si="285"/>
        <v>3.0554877108664229</v>
      </c>
      <c r="AP582" s="75">
        <f t="shared" si="285"/>
        <v>3.1357662147248027</v>
      </c>
      <c r="AQ582" s="75">
        <f t="shared" si="285"/>
        <v>3.0536726375488321</v>
      </c>
      <c r="AR582" s="75">
        <f t="shared" si="285"/>
        <v>3.1376197895801772</v>
      </c>
      <c r="AS582" s="75">
        <f t="shared" si="285"/>
        <v>3.0517722676238357</v>
      </c>
      <c r="AT582" s="75">
        <f t="shared" si="285"/>
        <v>3.1395604558440544</v>
      </c>
      <c r="AU582" s="75">
        <f t="shared" si="276"/>
        <v>3.0497822588802173</v>
      </c>
    </row>
    <row r="583" spans="1:47" s="75" customFormat="1" ht="12.95" customHeight="1" x14ac:dyDescent="0.2">
      <c r="A583" s="86" t="s">
        <v>2119</v>
      </c>
      <c r="B583" s="87"/>
      <c r="C583" s="88">
        <v>50865.603799999997</v>
      </c>
      <c r="D583" s="88">
        <v>2.0000000000000001E-4</v>
      </c>
      <c r="E583" s="75">
        <f t="shared" si="261"/>
        <v>20590.013318640224</v>
      </c>
      <c r="F583" s="75">
        <f t="shared" si="262"/>
        <v>20590</v>
      </c>
      <c r="G583" s="75">
        <f t="shared" si="280"/>
        <v>5.6140999950002879E-3</v>
      </c>
      <c r="J583" s="77">
        <f>G583</f>
        <v>5.6140999950002879E-3</v>
      </c>
      <c r="O583" s="75">
        <f t="shared" ca="1" si="263"/>
        <v>8.0212116239034067E-3</v>
      </c>
      <c r="P583" s="75">
        <f t="shared" si="264"/>
        <v>1.0397270830014802E-2</v>
      </c>
      <c r="Q583" s="85">
        <f t="shared" si="277"/>
        <v>35847.103799999997</v>
      </c>
      <c r="S583" s="84">
        <v>1</v>
      </c>
      <c r="Z583" s="75">
        <f t="shared" si="265"/>
        <v>20590</v>
      </c>
      <c r="AA583" s="75">
        <f t="shared" si="266"/>
        <v>6.1265018965227427E-3</v>
      </c>
      <c r="AB583" s="75">
        <f t="shared" si="267"/>
        <v>9.884868928492347E-3</v>
      </c>
      <c r="AC583" s="75">
        <f t="shared" si="268"/>
        <v>-4.7831708350145139E-3</v>
      </c>
      <c r="AE583" s="75">
        <f t="shared" si="269"/>
        <v>2.6255570868382747E-7</v>
      </c>
      <c r="AF583" s="85">
        <f t="shared" si="278"/>
        <v>35847.103799999997</v>
      </c>
      <c r="AG583" s="84"/>
      <c r="AH583" s="75">
        <f t="shared" si="270"/>
        <v>-4.2707689334920591E-3</v>
      </c>
      <c r="AI583" s="75">
        <f t="shared" si="271"/>
        <v>2.0759901068563291E-2</v>
      </c>
      <c r="AJ583" s="75">
        <f t="shared" si="272"/>
        <v>-0.10848342456960054</v>
      </c>
      <c r="AK583" s="75">
        <f t="shared" si="273"/>
        <v>7.5518175582277509E-4</v>
      </c>
      <c r="AL583" s="75">
        <f t="shared" si="274"/>
        <v>3.1408214621251713</v>
      </c>
      <c r="AM583" s="75">
        <f t="shared" si="275"/>
        <v>2593.3895700692351</v>
      </c>
      <c r="AN583" s="75">
        <f t="shared" si="285"/>
        <v>3.1340625688726207</v>
      </c>
      <c r="AO583" s="75">
        <f t="shared" si="285"/>
        <v>3.0561660642190587</v>
      </c>
      <c r="AP583" s="75">
        <f t="shared" si="285"/>
        <v>3.1358177849530016</v>
      </c>
      <c r="AQ583" s="75">
        <f t="shared" si="285"/>
        <v>3.0543669382641316</v>
      </c>
      <c r="AR583" s="75">
        <f t="shared" si="285"/>
        <v>3.1376550737746687</v>
      </c>
      <c r="AS583" s="75">
        <f t="shared" si="285"/>
        <v>3.0524833830058262</v>
      </c>
      <c r="AT583" s="75">
        <f t="shared" si="285"/>
        <v>3.1395785686669173</v>
      </c>
      <c r="AU583" s="75">
        <f t="shared" si="276"/>
        <v>3.0505111110336349</v>
      </c>
    </row>
    <row r="584" spans="1:47" s="75" customFormat="1" ht="12.95" customHeight="1" x14ac:dyDescent="0.2">
      <c r="A584" s="86" t="s">
        <v>2119</v>
      </c>
      <c r="B584" s="87" t="s">
        <v>2033</v>
      </c>
      <c r="C584" s="88">
        <v>50866.656000000003</v>
      </c>
      <c r="D584" s="88">
        <v>1E-4</v>
      </c>
      <c r="E584" s="75">
        <f t="shared" si="261"/>
        <v>20592.509510950575</v>
      </c>
      <c r="F584" s="75">
        <f t="shared" si="262"/>
        <v>20592.5</v>
      </c>
      <c r="G584" s="75">
        <f t="shared" si="280"/>
        <v>4.0090750044328161E-3</v>
      </c>
      <c r="J584" s="77">
        <f>G584</f>
        <v>4.0090750044328161E-3</v>
      </c>
      <c r="O584" s="75">
        <f t="shared" ca="1" si="263"/>
        <v>8.0229424229031638E-3</v>
      </c>
      <c r="P584" s="75">
        <f t="shared" si="264"/>
        <v>1.0400055202714305E-2</v>
      </c>
      <c r="Q584" s="85">
        <f t="shared" si="277"/>
        <v>35848.156000000003</v>
      </c>
      <c r="S584" s="84">
        <v>1</v>
      </c>
      <c r="Z584" s="75">
        <f t="shared" si="265"/>
        <v>20592.5</v>
      </c>
      <c r="AA584" s="75">
        <f t="shared" si="266"/>
        <v>6.1290946057787803E-3</v>
      </c>
      <c r="AB584" s="75">
        <f t="shared" si="267"/>
        <v>8.2800356013683421E-3</v>
      </c>
      <c r="AC584" s="75">
        <f t="shared" si="268"/>
        <v>-6.3909801982814894E-3</v>
      </c>
      <c r="AE584" s="75">
        <f t="shared" si="269"/>
        <v>4.4944831100911008E-6</v>
      </c>
      <c r="AF584" s="85">
        <f t="shared" si="278"/>
        <v>35848.156000000003</v>
      </c>
      <c r="AG584" s="84"/>
      <c r="AH584" s="75">
        <f t="shared" si="270"/>
        <v>-4.2709605969355252E-3</v>
      </c>
      <c r="AI584" s="75">
        <f t="shared" si="271"/>
        <v>2.0759899223161793E-2</v>
      </c>
      <c r="AJ584" s="75">
        <f t="shared" si="272"/>
        <v>-0.10848585766063053</v>
      </c>
      <c r="AK584" s="75">
        <f t="shared" si="273"/>
        <v>7.5278503034606383E-4</v>
      </c>
      <c r="AL584" s="75">
        <f t="shared" si="274"/>
        <v>3.1408239096612527</v>
      </c>
      <c r="AM584" s="75">
        <f t="shared" si="275"/>
        <v>2601.6464355071616</v>
      </c>
      <c r="AN584" s="75">
        <f t="shared" si="285"/>
        <v>3.1340864669360231</v>
      </c>
      <c r="AO584" s="75">
        <f t="shared" si="285"/>
        <v>3.0564083633136372</v>
      </c>
      <c r="AP584" s="75">
        <f t="shared" si="285"/>
        <v>3.1358361722105008</v>
      </c>
      <c r="AQ584" s="75">
        <f t="shared" si="285"/>
        <v>3.0546149240226188</v>
      </c>
      <c r="AR584" s="75">
        <f t="shared" si="285"/>
        <v>3.1376676536042352</v>
      </c>
      <c r="AS584" s="75">
        <f t="shared" si="285"/>
        <v>3.052737364032708</v>
      </c>
      <c r="AT584" s="75">
        <f t="shared" si="285"/>
        <v>3.1395850260459968</v>
      </c>
      <c r="AU584" s="75">
        <f t="shared" si="276"/>
        <v>3.0507714153741414</v>
      </c>
    </row>
    <row r="585" spans="1:47" s="75" customFormat="1" ht="12.95" customHeight="1" x14ac:dyDescent="0.2">
      <c r="A585" s="86" t="s">
        <v>2119</v>
      </c>
      <c r="B585" s="87"/>
      <c r="C585" s="88">
        <v>50884.566200000001</v>
      </c>
      <c r="D585" s="88">
        <v>2.0000000000000001E-4</v>
      </c>
      <c r="E585" s="75">
        <f t="shared" si="261"/>
        <v>20634.998869928528</v>
      </c>
      <c r="F585" s="75">
        <f t="shared" si="262"/>
        <v>20635</v>
      </c>
      <c r="G585" s="75">
        <f t="shared" si="280"/>
        <v>-4.7634999646106735E-4</v>
      </c>
      <c r="J585" s="77">
        <f>G585</f>
        <v>-4.7634999646106735E-4</v>
      </c>
      <c r="O585" s="75">
        <f t="shared" ca="1" si="263"/>
        <v>8.05236600589904E-3</v>
      </c>
      <c r="P585" s="75">
        <f t="shared" si="264"/>
        <v>1.0447405630657701E-2</v>
      </c>
      <c r="Q585" s="85">
        <f t="shared" si="277"/>
        <v>35866.066200000001</v>
      </c>
      <c r="S585" s="84">
        <v>1</v>
      </c>
      <c r="Z585" s="75">
        <f t="shared" si="265"/>
        <v>20635</v>
      </c>
      <c r="AA585" s="75">
        <f t="shared" si="266"/>
        <v>6.1732116055370368E-3</v>
      </c>
      <c r="AB585" s="75">
        <f t="shared" si="267"/>
        <v>3.7978440286595971E-3</v>
      </c>
      <c r="AC585" s="75">
        <f t="shared" si="268"/>
        <v>-1.0923755627118769E-2</v>
      </c>
      <c r="AE585" s="75">
        <f t="shared" si="269"/>
        <v>4.4216669498767594E-5</v>
      </c>
      <c r="AF585" s="85">
        <f t="shared" si="278"/>
        <v>35866.066200000001</v>
      </c>
      <c r="AG585" s="84"/>
      <c r="AH585" s="75">
        <f t="shared" si="270"/>
        <v>-4.2741940251206645E-3</v>
      </c>
      <c r="AI585" s="75">
        <f t="shared" si="271"/>
        <v>2.0759868971528039E-2</v>
      </c>
      <c r="AJ585" s="75">
        <f t="shared" si="272"/>
        <v>-0.10852690928256858</v>
      </c>
      <c r="AK585" s="75">
        <f t="shared" si="273"/>
        <v>7.1234687844752987E-4</v>
      </c>
      <c r="AL585" s="75">
        <f t="shared" si="274"/>
        <v>3.140865205101703</v>
      </c>
      <c r="AM585" s="75">
        <f t="shared" si="275"/>
        <v>2749.3354437426851</v>
      </c>
      <c r="AN585" s="75">
        <f t="shared" si="285"/>
        <v>3.1344896813487138</v>
      </c>
      <c r="AO585" s="75">
        <f t="shared" si="285"/>
        <v>3.0605298204209204</v>
      </c>
      <c r="AP585" s="75">
        <f t="shared" si="285"/>
        <v>3.1361463324636194</v>
      </c>
      <c r="AQ585" s="75">
        <f t="shared" si="285"/>
        <v>3.0588323571985354</v>
      </c>
      <c r="AR585" s="75">
        <f t="shared" si="285"/>
        <v>3.1378797998045451</v>
      </c>
      <c r="AS585" s="75">
        <f t="shared" si="285"/>
        <v>3.0570559293492847</v>
      </c>
      <c r="AT585" s="75">
        <f t="shared" si="285"/>
        <v>3.1396938947941742</v>
      </c>
      <c r="AU585" s="75">
        <f t="shared" si="276"/>
        <v>3.0551965891627493</v>
      </c>
    </row>
    <row r="586" spans="1:47" s="75" customFormat="1" ht="12.95" customHeight="1" x14ac:dyDescent="0.2">
      <c r="A586" s="86" t="s">
        <v>2119</v>
      </c>
      <c r="B586" s="87"/>
      <c r="C586" s="88">
        <v>50903.533799999997</v>
      </c>
      <c r="D586" s="88">
        <v>2.9999999999999997E-4</v>
      </c>
      <c r="E586" s="75">
        <f t="shared" si="261"/>
        <v>20679.996757464691</v>
      </c>
      <c r="F586" s="75">
        <f t="shared" si="262"/>
        <v>20680</v>
      </c>
      <c r="G586" s="75">
        <f t="shared" si="280"/>
        <v>-1.3668000028701499E-3</v>
      </c>
      <c r="J586" s="77">
        <f>G586</f>
        <v>-1.3668000028701499E-3</v>
      </c>
      <c r="O586" s="75">
        <f t="shared" ca="1" si="263"/>
        <v>8.0835203878946733E-3</v>
      </c>
      <c r="P586" s="75">
        <f t="shared" si="264"/>
        <v>1.0497574508586929E-2</v>
      </c>
      <c r="Q586" s="85">
        <f t="shared" si="277"/>
        <v>35885.033799999997</v>
      </c>
      <c r="S586" s="84">
        <v>1</v>
      </c>
      <c r="Z586" s="75">
        <f t="shared" si="265"/>
        <v>20680</v>
      </c>
      <c r="AA586" s="75">
        <f t="shared" si="266"/>
        <v>6.220006298925604E-3</v>
      </c>
      <c r="AB586" s="75">
        <f t="shared" si="267"/>
        <v>2.9107682067911747E-3</v>
      </c>
      <c r="AC586" s="75">
        <f t="shared" si="268"/>
        <v>-1.1864374511457079E-2</v>
      </c>
      <c r="AE586" s="75">
        <f t="shared" si="269"/>
        <v>5.7559629860967767E-5</v>
      </c>
      <c r="AF586" s="85">
        <f t="shared" si="278"/>
        <v>35885.033799999997</v>
      </c>
      <c r="AG586" s="84"/>
      <c r="AH586" s="75">
        <f t="shared" si="270"/>
        <v>-4.2775682096613246E-3</v>
      </c>
      <c r="AI586" s="75">
        <f t="shared" si="271"/>
        <v>2.0759839177224348E-2</v>
      </c>
      <c r="AJ586" s="75">
        <f t="shared" si="272"/>
        <v>-0.10856975709878489</v>
      </c>
      <c r="AK586" s="75">
        <f t="shared" si="273"/>
        <v>6.701391786184997E-4</v>
      </c>
      <c r="AL586" s="75">
        <f t="shared" si="274"/>
        <v>3.1409083076031661</v>
      </c>
      <c r="AM586" s="75">
        <f t="shared" si="275"/>
        <v>2922.4982114714417</v>
      </c>
      <c r="AN586" s="75">
        <f t="shared" si="285"/>
        <v>3.134910540764865</v>
      </c>
      <c r="AO586" s="75">
        <f t="shared" si="285"/>
        <v>3.0648984345911146</v>
      </c>
      <c r="AP586" s="75">
        <f t="shared" si="285"/>
        <v>3.1364699183654654</v>
      </c>
      <c r="AQ586" s="75">
        <f t="shared" si="285"/>
        <v>3.0633012050788033</v>
      </c>
      <c r="AR586" s="75">
        <f t="shared" si="285"/>
        <v>3.1381010239870779</v>
      </c>
      <c r="AS586" s="75">
        <f t="shared" si="285"/>
        <v>3.0616302921810679</v>
      </c>
      <c r="AT586" s="75">
        <f t="shared" si="285"/>
        <v>3.1398073658958783</v>
      </c>
      <c r="AU586" s="75">
        <f t="shared" si="276"/>
        <v>3.0598820672918636</v>
      </c>
    </row>
    <row r="587" spans="1:47" s="75" customFormat="1" ht="12.95" customHeight="1" x14ac:dyDescent="0.2">
      <c r="A587" s="86" t="s">
        <v>2118</v>
      </c>
      <c r="B587" s="87"/>
      <c r="C587" s="88">
        <v>50949.483</v>
      </c>
      <c r="D587" s="88"/>
      <c r="E587" s="75">
        <f t="shared" si="261"/>
        <v>20789.00458839623</v>
      </c>
      <c r="F587" s="75">
        <f t="shared" si="262"/>
        <v>20789</v>
      </c>
      <c r="G587" s="75">
        <f t="shared" si="280"/>
        <v>1.9341100050951354E-3</v>
      </c>
      <c r="I587" s="75">
        <f>G587</f>
        <v>1.9341100050951354E-3</v>
      </c>
      <c r="O587" s="75">
        <f t="shared" ca="1" si="263"/>
        <v>8.1589832242840964E-3</v>
      </c>
      <c r="P587" s="75">
        <f t="shared" si="264"/>
        <v>1.0619235919405213E-2</v>
      </c>
      <c r="Q587" s="85">
        <f t="shared" si="277"/>
        <v>35930.983</v>
      </c>
      <c r="S587" s="84">
        <v>0.1</v>
      </c>
      <c r="Z587" s="75">
        <f t="shared" si="265"/>
        <v>20789</v>
      </c>
      <c r="AA587" s="75">
        <f t="shared" si="266"/>
        <v>6.3336894068635923E-3</v>
      </c>
      <c r="AB587" s="75">
        <f t="shared" si="267"/>
        <v>6.219656517636756E-3</v>
      </c>
      <c r="AC587" s="75">
        <f t="shared" si="268"/>
        <v>-8.6851259143100774E-3</v>
      </c>
      <c r="AE587" s="75">
        <f t="shared" si="269"/>
        <v>1.9356298912465292E-6</v>
      </c>
      <c r="AF587" s="85">
        <f t="shared" si="278"/>
        <v>35930.983</v>
      </c>
      <c r="AG587" s="84"/>
      <c r="AH587" s="75">
        <f t="shared" si="270"/>
        <v>-4.2855465125416206E-3</v>
      </c>
      <c r="AI587" s="75">
        <f t="shared" si="271"/>
        <v>2.0759775942854608E-2</v>
      </c>
      <c r="AJ587" s="75">
        <f t="shared" si="272"/>
        <v>-0.10867110858853207</v>
      </c>
      <c r="AK587" s="75">
        <f t="shared" si="273"/>
        <v>5.703010134020071E-4</v>
      </c>
      <c r="AL587" s="75">
        <f t="shared" si="274"/>
        <v>3.1410102623287797</v>
      </c>
      <c r="AM587" s="75">
        <f t="shared" si="275"/>
        <v>3434.117366373157</v>
      </c>
      <c r="AN587" s="75">
        <f t="shared" si="285"/>
        <v>3.1359060445620894</v>
      </c>
      <c r="AO587" s="75">
        <f t="shared" si="285"/>
        <v>3.0754987503679696</v>
      </c>
      <c r="AP587" s="75">
        <f t="shared" si="285"/>
        <v>3.1372347580410147</v>
      </c>
      <c r="AQ587" s="75">
        <f t="shared" si="285"/>
        <v>3.07413883781977</v>
      </c>
      <c r="AR587" s="75">
        <f t="shared" si="285"/>
        <v>3.1386235097685726</v>
      </c>
      <c r="AS587" s="75">
        <f t="shared" si="285"/>
        <v>3.0727173437002944</v>
      </c>
      <c r="AT587" s="75">
        <f t="shared" si="285"/>
        <v>3.1400751429277771</v>
      </c>
      <c r="AU587" s="75">
        <f t="shared" si="276"/>
        <v>3.0712313365379402</v>
      </c>
    </row>
    <row r="588" spans="1:47" s="75" customFormat="1" ht="12.95" customHeight="1" x14ac:dyDescent="0.2">
      <c r="A588" s="86" t="s">
        <v>2119</v>
      </c>
      <c r="B588" s="87"/>
      <c r="C588" s="88">
        <v>50971.4</v>
      </c>
      <c r="D588" s="88">
        <v>2.9999999999999997E-4</v>
      </c>
      <c r="E588" s="75">
        <f t="shared" si="261"/>
        <v>20840.999500832713</v>
      </c>
      <c r="F588" s="75">
        <f t="shared" si="262"/>
        <v>20841</v>
      </c>
      <c r="G588" s="75">
        <f t="shared" si="280"/>
        <v>-2.1040999854449183E-4</v>
      </c>
      <c r="J588" s="77">
        <f>G588</f>
        <v>-2.1040999854449183E-4</v>
      </c>
      <c r="O588" s="75">
        <f t="shared" ca="1" si="263"/>
        <v>8.1949838434790499E-3</v>
      </c>
      <c r="P588" s="75">
        <f t="shared" si="264"/>
        <v>1.0677346668703696E-2</v>
      </c>
      <c r="Q588" s="85">
        <f t="shared" si="277"/>
        <v>35952.9</v>
      </c>
      <c r="S588" s="84">
        <v>1</v>
      </c>
      <c r="Z588" s="75">
        <f t="shared" si="265"/>
        <v>20841</v>
      </c>
      <c r="AA588" s="75">
        <f t="shared" si="266"/>
        <v>6.3880826565846484E-3</v>
      </c>
      <c r="AB588" s="75">
        <f t="shared" si="267"/>
        <v>4.0788540135745554E-3</v>
      </c>
      <c r="AC588" s="75">
        <f t="shared" si="268"/>
        <v>-1.0887756667248187E-2</v>
      </c>
      <c r="AE588" s="75">
        <f t="shared" si="269"/>
        <v>4.354010531979321E-5</v>
      </c>
      <c r="AF588" s="85">
        <f t="shared" si="278"/>
        <v>35952.9</v>
      </c>
      <c r="AG588" s="84"/>
      <c r="AH588" s="75">
        <f t="shared" si="270"/>
        <v>-4.2892640121190472E-3</v>
      </c>
      <c r="AI588" s="75">
        <f t="shared" si="271"/>
        <v>2.0759749945501227E-2</v>
      </c>
      <c r="AJ588" s="75">
        <f t="shared" si="272"/>
        <v>-0.10871835137782571</v>
      </c>
      <c r="AK588" s="75">
        <f t="shared" si="273"/>
        <v>5.2376324511842264E-4</v>
      </c>
      <c r="AL588" s="75">
        <f t="shared" si="274"/>
        <v>3.1410577866915599</v>
      </c>
      <c r="AM588" s="75">
        <f t="shared" si="275"/>
        <v>3739.2479492098178</v>
      </c>
      <c r="AN588" s="75">
        <f t="shared" si="285"/>
        <v>3.1363700817461244</v>
      </c>
      <c r="AO588" s="75">
        <f t="shared" si="285"/>
        <v>3.0805642225019598</v>
      </c>
      <c r="AP588" s="75">
        <f t="shared" si="285"/>
        <v>3.1375910149941402</v>
      </c>
      <c r="AQ588" s="75">
        <f t="shared" si="285"/>
        <v>3.0793150323514227</v>
      </c>
      <c r="AR588" s="75">
        <f t="shared" si="285"/>
        <v>3.1388666949142614</v>
      </c>
      <c r="AS588" s="75">
        <f t="shared" si="285"/>
        <v>3.0780097244976479</v>
      </c>
      <c r="AT588" s="75">
        <f t="shared" si="285"/>
        <v>3.1401996778383214</v>
      </c>
      <c r="AU588" s="75">
        <f t="shared" si="276"/>
        <v>3.0766456668204722</v>
      </c>
    </row>
    <row r="589" spans="1:47" s="75" customFormat="1" ht="12.95" customHeight="1" x14ac:dyDescent="0.2">
      <c r="A589" s="81" t="s">
        <v>2119</v>
      </c>
      <c r="B589" s="82" t="s">
        <v>2031</v>
      </c>
      <c r="C589" s="83">
        <v>50971.406000000003</v>
      </c>
      <c r="D589" s="83" t="s">
        <v>2110</v>
      </c>
      <c r="E589" s="75">
        <f t="shared" si="261"/>
        <v>20841.013734964879</v>
      </c>
      <c r="F589" s="75">
        <f t="shared" si="262"/>
        <v>20841</v>
      </c>
      <c r="G589" s="75">
        <f t="shared" si="280"/>
        <v>5.7895900026778691E-3</v>
      </c>
      <c r="I589" s="75">
        <f>G589</f>
        <v>5.7895900026778691E-3</v>
      </c>
      <c r="O589" s="75">
        <f t="shared" ca="1" si="263"/>
        <v>8.1949838434790499E-3</v>
      </c>
      <c r="P589" s="75">
        <f t="shared" si="264"/>
        <v>1.0677346668703696E-2</v>
      </c>
      <c r="Q589" s="85">
        <f t="shared" si="277"/>
        <v>35952.906000000003</v>
      </c>
      <c r="S589" s="84">
        <v>0.1</v>
      </c>
      <c r="Z589" s="75">
        <f t="shared" si="265"/>
        <v>20841</v>
      </c>
      <c r="AA589" s="75">
        <f t="shared" si="266"/>
        <v>6.3880826565846484E-3</v>
      </c>
      <c r="AB589" s="75">
        <f t="shared" si="267"/>
        <v>1.0078854014796915E-2</v>
      </c>
      <c r="AC589" s="75">
        <f t="shared" si="268"/>
        <v>-4.8877566660258265E-3</v>
      </c>
      <c r="AE589" s="75">
        <f t="shared" si="269"/>
        <v>3.5819345678038001E-8</v>
      </c>
      <c r="AF589" s="85">
        <f t="shared" si="278"/>
        <v>35952.906000000003</v>
      </c>
      <c r="AG589" s="84"/>
      <c r="AH589" s="75">
        <f t="shared" si="270"/>
        <v>-4.2892640121190472E-3</v>
      </c>
      <c r="AI589" s="75">
        <f t="shared" si="271"/>
        <v>2.0759749945501227E-2</v>
      </c>
      <c r="AJ589" s="75">
        <f t="shared" si="272"/>
        <v>-0.10871835137782571</v>
      </c>
      <c r="AK589" s="75">
        <f t="shared" si="273"/>
        <v>5.2376324511842264E-4</v>
      </c>
      <c r="AL589" s="75">
        <f t="shared" si="274"/>
        <v>3.1410577866915599</v>
      </c>
      <c r="AM589" s="75">
        <f t="shared" si="275"/>
        <v>3739.2479492098178</v>
      </c>
      <c r="AN589" s="75">
        <f t="shared" si="285"/>
        <v>3.1363700817461244</v>
      </c>
      <c r="AO589" s="75">
        <f t="shared" si="285"/>
        <v>3.0805642225019598</v>
      </c>
      <c r="AP589" s="75">
        <f t="shared" si="285"/>
        <v>3.1375910149941402</v>
      </c>
      <c r="AQ589" s="75">
        <f t="shared" si="285"/>
        <v>3.0793150323514227</v>
      </c>
      <c r="AR589" s="75">
        <f t="shared" si="285"/>
        <v>3.1388666949142614</v>
      </c>
      <c r="AS589" s="75">
        <f t="shared" si="285"/>
        <v>3.0780097244976479</v>
      </c>
      <c r="AT589" s="75">
        <f t="shared" si="285"/>
        <v>3.1401996778383214</v>
      </c>
      <c r="AU589" s="75">
        <f t="shared" si="276"/>
        <v>3.0766456668204722</v>
      </c>
    </row>
    <row r="590" spans="1:47" s="75" customFormat="1" ht="12.95" customHeight="1" x14ac:dyDescent="0.2">
      <c r="A590" s="86" t="s">
        <v>2120</v>
      </c>
      <c r="B590" s="87" t="s">
        <v>2031</v>
      </c>
      <c r="C590" s="88">
        <v>51301.458899999998</v>
      </c>
      <c r="D590" s="88">
        <v>2.0000000000000001E-4</v>
      </c>
      <c r="E590" s="75">
        <f t="shared" si="261"/>
        <v>21624.016501534519</v>
      </c>
      <c r="F590" s="75">
        <f t="shared" si="262"/>
        <v>21624</v>
      </c>
      <c r="G590" s="75">
        <f t="shared" si="280"/>
        <v>6.955759999982547E-3</v>
      </c>
      <c r="K590" s="77">
        <f>G590</f>
        <v>6.955759999982547E-3</v>
      </c>
      <c r="O590" s="75">
        <f t="shared" ca="1" si="263"/>
        <v>8.7370700902030703E-3</v>
      </c>
      <c r="P590" s="75">
        <f t="shared" si="264"/>
        <v>1.1557861661332873E-2</v>
      </c>
      <c r="Q590" s="85">
        <f t="shared" si="277"/>
        <v>36282.958899999998</v>
      </c>
      <c r="S590" s="84">
        <v>1</v>
      </c>
      <c r="Z590" s="75">
        <f t="shared" si="265"/>
        <v>21624</v>
      </c>
      <c r="AA590" s="75">
        <f t="shared" si="266"/>
        <v>7.2164675936486709E-3</v>
      </c>
      <c r="AB590" s="75">
        <f t="shared" si="267"/>
        <v>1.1297154067666749E-2</v>
      </c>
      <c r="AC590" s="75">
        <f t="shared" si="268"/>
        <v>-4.602101661350326E-3</v>
      </c>
      <c r="AE590" s="75">
        <f t="shared" si="269"/>
        <v>6.7968449395180738E-8</v>
      </c>
      <c r="AF590" s="85">
        <f t="shared" si="278"/>
        <v>36282.958899999998</v>
      </c>
      <c r="AG590" s="84"/>
      <c r="AH590" s="75">
        <f t="shared" si="270"/>
        <v>-4.3413940676842021E-3</v>
      </c>
      <c r="AI590" s="75">
        <f t="shared" si="271"/>
        <v>2.0759618509958444E-2</v>
      </c>
      <c r="AJ590" s="75">
        <f t="shared" si="272"/>
        <v>-0.10938204722533737</v>
      </c>
      <c r="AK590" s="75">
        <f t="shared" si="273"/>
        <v>-1.3005372783923488E-4</v>
      </c>
      <c r="AL590" s="75">
        <f t="shared" si="274"/>
        <v>-3.14145984276057</v>
      </c>
      <c r="AM590" s="75">
        <f t="shared" si="275"/>
        <v>-15059.012949132968</v>
      </c>
      <c r="AN590" s="75">
        <f t="shared" si="285"/>
        <v>3.1428894539028303</v>
      </c>
      <c r="AO590" s="75">
        <f t="shared" si="285"/>
        <v>3.1572008260934261</v>
      </c>
      <c r="AP590" s="75">
        <f t="shared" si="285"/>
        <v>3.1425854234378607</v>
      </c>
      <c r="AQ590" s="75">
        <f t="shared" si="285"/>
        <v>3.1575113404949784</v>
      </c>
      <c r="AR590" s="75">
        <f t="shared" si="285"/>
        <v>3.1422683261101447</v>
      </c>
      <c r="AS590" s="75">
        <f t="shared" si="285"/>
        <v>3.1578352020668912</v>
      </c>
      <c r="AT590" s="75">
        <f t="shared" si="285"/>
        <v>3.1419375987230564</v>
      </c>
      <c r="AU590" s="75">
        <f t="shared" si="276"/>
        <v>3.1581729862670613</v>
      </c>
    </row>
    <row r="591" spans="1:47" s="75" customFormat="1" ht="12.95" customHeight="1" x14ac:dyDescent="0.2">
      <c r="A591" s="81" t="s">
        <v>1413</v>
      </c>
      <c r="B591" s="82" t="s">
        <v>2031</v>
      </c>
      <c r="C591" s="83">
        <v>51328.439200000001</v>
      </c>
      <c r="D591" s="83" t="s">
        <v>2110</v>
      </c>
      <c r="E591" s="75">
        <f t="shared" si="261"/>
        <v>21688.023360867923</v>
      </c>
      <c r="F591" s="75">
        <f t="shared" si="262"/>
        <v>21688</v>
      </c>
      <c r="G591" s="75">
        <f t="shared" si="280"/>
        <v>9.8471200035419315E-3</v>
      </c>
      <c r="I591" s="75">
        <f t="shared" ref="I591:I596" si="286">G591</f>
        <v>9.8471200035419315E-3</v>
      </c>
      <c r="O591" s="75">
        <f t="shared" ca="1" si="263"/>
        <v>8.7813785445968601E-3</v>
      </c>
      <c r="P591" s="75">
        <f t="shared" si="264"/>
        <v>1.1630288349402891E-2</v>
      </c>
      <c r="Q591" s="85">
        <f t="shared" si="277"/>
        <v>36309.939200000001</v>
      </c>
      <c r="S591" s="84">
        <v>0.1</v>
      </c>
      <c r="Z591" s="75">
        <f t="shared" si="265"/>
        <v>21688</v>
      </c>
      <c r="AA591" s="75">
        <f t="shared" si="266"/>
        <v>7.2847071065174681E-3</v>
      </c>
      <c r="AB591" s="75">
        <f t="shared" si="267"/>
        <v>1.4192701246427354E-2</v>
      </c>
      <c r="AC591" s="75">
        <f t="shared" si="268"/>
        <v>-1.7831683458609596E-3</v>
      </c>
      <c r="AE591" s="75">
        <f t="shared" si="269"/>
        <v>6.5659598548373039E-7</v>
      </c>
      <c r="AF591" s="85">
        <f t="shared" si="278"/>
        <v>36309.939200000001</v>
      </c>
      <c r="AG591" s="84"/>
      <c r="AH591" s="75">
        <f t="shared" si="270"/>
        <v>-4.345581242885423E-3</v>
      </c>
      <c r="AI591" s="75">
        <f t="shared" si="271"/>
        <v>2.0759626911477147E-2</v>
      </c>
      <c r="AJ591" s="75">
        <f t="shared" si="272"/>
        <v>-0.10943545598716385</v>
      </c>
      <c r="AK591" s="75">
        <f t="shared" si="273"/>
        <v>-1.8266960528165861E-4</v>
      </c>
      <c r="AL591" s="75">
        <f t="shared" si="274"/>
        <v>-3.1414061114412228</v>
      </c>
      <c r="AM591" s="75">
        <f t="shared" si="275"/>
        <v>-10721.437538515171</v>
      </c>
      <c r="AN591" s="75">
        <f t="shared" ref="AN591:AT600" si="287">$AU591+$AB$7*SIN(AO591)</f>
        <v>3.1434141005715022</v>
      </c>
      <c r="AO591" s="75">
        <f t="shared" si="287"/>
        <v>3.163471230287616</v>
      </c>
      <c r="AP591" s="75">
        <f t="shared" si="287"/>
        <v>3.1429871503372264</v>
      </c>
      <c r="AQ591" s="75">
        <f t="shared" si="287"/>
        <v>3.163907338208376</v>
      </c>
      <c r="AR591" s="75">
        <f t="shared" si="287"/>
        <v>3.1425417967466425</v>
      </c>
      <c r="AS591" s="75">
        <f t="shared" si="287"/>
        <v>3.1643622487448111</v>
      </c>
      <c r="AT591" s="75">
        <f t="shared" si="287"/>
        <v>3.1420772421163381</v>
      </c>
      <c r="AU591" s="75">
        <f t="shared" si="276"/>
        <v>3.1648367773840236</v>
      </c>
    </row>
    <row r="592" spans="1:47" s="75" customFormat="1" ht="12.95" customHeight="1" x14ac:dyDescent="0.2">
      <c r="A592" s="81" t="s">
        <v>1568</v>
      </c>
      <c r="B592" s="82" t="s">
        <v>2031</v>
      </c>
      <c r="C592" s="83">
        <v>51390.400000000001</v>
      </c>
      <c r="D592" s="83" t="s">
        <v>2110</v>
      </c>
      <c r="E592" s="75">
        <f t="shared" si="261"/>
        <v>21835.016396889932</v>
      </c>
      <c r="F592" s="75">
        <f t="shared" si="262"/>
        <v>21835</v>
      </c>
      <c r="G592" s="75">
        <f t="shared" si="280"/>
        <v>6.9116500017116778E-3</v>
      </c>
      <c r="I592" s="75">
        <f t="shared" si="286"/>
        <v>6.9116500017116778E-3</v>
      </c>
      <c r="O592" s="75">
        <f t="shared" ca="1" si="263"/>
        <v>8.8831495257825945E-3</v>
      </c>
      <c r="P592" s="75">
        <f t="shared" si="264"/>
        <v>1.1796904380092125E-2</v>
      </c>
      <c r="Q592" s="85">
        <f t="shared" si="277"/>
        <v>36371.9</v>
      </c>
      <c r="S592" s="84">
        <v>0.1</v>
      </c>
      <c r="Z592" s="75">
        <f t="shared" si="265"/>
        <v>21835</v>
      </c>
      <c r="AA592" s="75">
        <f t="shared" si="266"/>
        <v>7.4415928370555901E-3</v>
      </c>
      <c r="AB592" s="75">
        <f t="shared" si="267"/>
        <v>1.1266961544748213E-2</v>
      </c>
      <c r="AC592" s="75">
        <f t="shared" si="268"/>
        <v>-4.8852543783804471E-3</v>
      </c>
      <c r="AE592" s="75">
        <f t="shared" si="269"/>
        <v>2.8083940873234501E-8</v>
      </c>
      <c r="AF592" s="85">
        <f t="shared" si="278"/>
        <v>36371.9</v>
      </c>
      <c r="AG592" s="84"/>
      <c r="AH592" s="75">
        <f t="shared" si="270"/>
        <v>-4.3553115430365347E-3</v>
      </c>
      <c r="AI592" s="75">
        <f t="shared" si="271"/>
        <v>2.0759657371740015E-2</v>
      </c>
      <c r="AJ592" s="75">
        <f t="shared" si="272"/>
        <v>-0.10955962696911317</v>
      </c>
      <c r="AK592" s="75">
        <f t="shared" si="273"/>
        <v>-3.0499839720987904E-4</v>
      </c>
      <c r="AL592" s="75">
        <f t="shared" si="274"/>
        <v>-3.1412811893107291</v>
      </c>
      <c r="AM592" s="75">
        <f t="shared" si="275"/>
        <v>-6421.2820482715706</v>
      </c>
      <c r="AN592" s="75">
        <f t="shared" si="287"/>
        <v>3.1446338718768536</v>
      </c>
      <c r="AO592" s="75">
        <f t="shared" si="287"/>
        <v>3.1778621819512294</v>
      </c>
      <c r="AP592" s="75">
        <f t="shared" si="287"/>
        <v>3.1439214920843375</v>
      </c>
      <c r="AQ592" s="75">
        <f t="shared" si="287"/>
        <v>3.1785901524218336</v>
      </c>
      <c r="AR592" s="75">
        <f t="shared" si="287"/>
        <v>3.1431780874117847</v>
      </c>
      <c r="AS592" s="75">
        <f t="shared" si="287"/>
        <v>3.1793498476847208</v>
      </c>
      <c r="AT592" s="75">
        <f t="shared" si="287"/>
        <v>3.1424022862557734</v>
      </c>
      <c r="AU592" s="75">
        <f t="shared" si="276"/>
        <v>3.1801426726057973</v>
      </c>
    </row>
    <row r="593" spans="1:47" s="75" customFormat="1" ht="12.95" customHeight="1" x14ac:dyDescent="0.2">
      <c r="A593" s="81" t="s">
        <v>1568</v>
      </c>
      <c r="B593" s="82" t="s">
        <v>2031</v>
      </c>
      <c r="C593" s="83">
        <v>51390.413999999997</v>
      </c>
      <c r="D593" s="83" t="s">
        <v>2110</v>
      </c>
      <c r="E593" s="75">
        <f t="shared" si="261"/>
        <v>21835.049609864971</v>
      </c>
      <c r="F593" s="75">
        <f t="shared" si="262"/>
        <v>21835</v>
      </c>
      <c r="G593" s="75">
        <f t="shared" si="280"/>
        <v>2.0911649997287896E-2</v>
      </c>
      <c r="I593" s="75">
        <f t="shared" si="286"/>
        <v>2.0911649997287896E-2</v>
      </c>
      <c r="O593" s="75">
        <f t="shared" ca="1" si="263"/>
        <v>8.8831495257825945E-3</v>
      </c>
      <c r="P593" s="75">
        <f t="shared" si="264"/>
        <v>1.1796904380092125E-2</v>
      </c>
      <c r="Q593" s="85">
        <f t="shared" si="277"/>
        <v>36371.913999999997</v>
      </c>
      <c r="S593" s="84">
        <v>0.1</v>
      </c>
      <c r="Z593" s="75">
        <f t="shared" si="265"/>
        <v>21835</v>
      </c>
      <c r="AA593" s="75">
        <f t="shared" si="266"/>
        <v>7.4415928370555901E-3</v>
      </c>
      <c r="AB593" s="75">
        <f t="shared" si="267"/>
        <v>2.5266961540324429E-2</v>
      </c>
      <c r="AC593" s="75">
        <f t="shared" si="268"/>
        <v>9.1147456171957707E-3</v>
      </c>
      <c r="AE593" s="75">
        <f t="shared" si="269"/>
        <v>1.8144243989992562E-5</v>
      </c>
      <c r="AF593" s="85">
        <f t="shared" si="278"/>
        <v>36371.913999999997</v>
      </c>
      <c r="AG593" s="84"/>
      <c r="AH593" s="75">
        <f t="shared" si="270"/>
        <v>-4.3553115430365347E-3</v>
      </c>
      <c r="AI593" s="75">
        <f t="shared" si="271"/>
        <v>2.0759657371740015E-2</v>
      </c>
      <c r="AJ593" s="75">
        <f t="shared" si="272"/>
        <v>-0.10955962696911317</v>
      </c>
      <c r="AK593" s="75">
        <f t="shared" si="273"/>
        <v>-3.0499839720987904E-4</v>
      </c>
      <c r="AL593" s="75">
        <f t="shared" si="274"/>
        <v>-3.1412811893107291</v>
      </c>
      <c r="AM593" s="75">
        <f t="shared" si="275"/>
        <v>-6421.2820482715706</v>
      </c>
      <c r="AN593" s="75">
        <f t="shared" si="287"/>
        <v>3.1446338718768536</v>
      </c>
      <c r="AO593" s="75">
        <f t="shared" si="287"/>
        <v>3.1778621819512294</v>
      </c>
      <c r="AP593" s="75">
        <f t="shared" si="287"/>
        <v>3.1439214920843375</v>
      </c>
      <c r="AQ593" s="75">
        <f t="shared" si="287"/>
        <v>3.1785901524218336</v>
      </c>
      <c r="AR593" s="75">
        <f t="shared" si="287"/>
        <v>3.1431780874117847</v>
      </c>
      <c r="AS593" s="75">
        <f t="shared" si="287"/>
        <v>3.1793498476847208</v>
      </c>
      <c r="AT593" s="75">
        <f t="shared" si="287"/>
        <v>3.1424022862557734</v>
      </c>
      <c r="AU593" s="75">
        <f t="shared" si="276"/>
        <v>3.1801426726057973</v>
      </c>
    </row>
    <row r="594" spans="1:47" s="75" customFormat="1" ht="12.95" customHeight="1" x14ac:dyDescent="0.2">
      <c r="A594" s="81" t="s">
        <v>1568</v>
      </c>
      <c r="B594" s="82" t="s">
        <v>2031</v>
      </c>
      <c r="C594" s="83">
        <v>51398.442999999999</v>
      </c>
      <c r="D594" s="83" t="s">
        <v>2110</v>
      </c>
      <c r="E594" s="75">
        <f t="shared" si="261"/>
        <v>21854.097251054576</v>
      </c>
      <c r="F594" s="75">
        <f t="shared" si="262"/>
        <v>21854</v>
      </c>
      <c r="G594" s="75">
        <f t="shared" si="280"/>
        <v>4.0993460002937354E-2</v>
      </c>
      <c r="I594" s="75">
        <f t="shared" si="286"/>
        <v>4.0993460002937354E-2</v>
      </c>
      <c r="O594" s="75">
        <f t="shared" ca="1" si="263"/>
        <v>8.896303598180751E-3</v>
      </c>
      <c r="P594" s="75">
        <f t="shared" si="264"/>
        <v>1.181846632363192E-2</v>
      </c>
      <c r="Q594" s="85">
        <f t="shared" si="277"/>
        <v>36379.942999999999</v>
      </c>
      <c r="S594" s="84">
        <v>0.1</v>
      </c>
      <c r="Z594" s="75">
        <f t="shared" si="265"/>
        <v>21854</v>
      </c>
      <c r="AA594" s="75">
        <f t="shared" si="266"/>
        <v>7.461882027069675E-3</v>
      </c>
      <c r="AB594" s="75">
        <f t="shared" si="267"/>
        <v>4.5350044299499598E-2</v>
      </c>
      <c r="AC594" s="75">
        <f t="shared" si="268"/>
        <v>2.9174993679305435E-2</v>
      </c>
      <c r="AE594" s="75">
        <f t="shared" si="269"/>
        <v>1.1243667215516945E-4</v>
      </c>
      <c r="AF594" s="85">
        <f t="shared" si="278"/>
        <v>36379.942999999999</v>
      </c>
      <c r="AG594" s="84"/>
      <c r="AH594" s="75">
        <f t="shared" si="270"/>
        <v>-4.3565842965622445E-3</v>
      </c>
      <c r="AI594" s="75">
        <f t="shared" si="271"/>
        <v>2.0759662488184949E-2</v>
      </c>
      <c r="AJ594" s="75">
        <f t="shared" si="272"/>
        <v>-0.10957587492252177</v>
      </c>
      <c r="AK594" s="75">
        <f t="shared" si="273"/>
        <v>-3.2100542164766255E-4</v>
      </c>
      <c r="AL594" s="75">
        <f t="shared" si="274"/>
        <v>-3.1412648429412195</v>
      </c>
      <c r="AM594" s="75">
        <f t="shared" si="275"/>
        <v>-6101.0830209169226</v>
      </c>
      <c r="AN594" s="75">
        <f t="shared" si="287"/>
        <v>3.1447934818203351</v>
      </c>
      <c r="AO594" s="75">
        <f t="shared" si="287"/>
        <v>3.1797207269688217</v>
      </c>
      <c r="AP594" s="75">
        <f t="shared" si="287"/>
        <v>3.1440437994499235</v>
      </c>
      <c r="AQ594" s="75">
        <f t="shared" si="287"/>
        <v>3.1804868704716309</v>
      </c>
      <c r="AR594" s="75">
        <f t="shared" si="287"/>
        <v>3.143261412248981</v>
      </c>
      <c r="AS594" s="75">
        <f t="shared" si="287"/>
        <v>3.1812864612861378</v>
      </c>
      <c r="AT594" s="75">
        <f t="shared" si="287"/>
        <v>3.1424448696717047</v>
      </c>
      <c r="AU594" s="75">
        <f t="shared" si="276"/>
        <v>3.1821209855936452</v>
      </c>
    </row>
    <row r="595" spans="1:47" s="75" customFormat="1" ht="12.95" customHeight="1" x14ac:dyDescent="0.2">
      <c r="A595" s="81" t="s">
        <v>1568</v>
      </c>
      <c r="B595" s="82" t="s">
        <v>2031</v>
      </c>
      <c r="C595" s="83">
        <v>51425.373</v>
      </c>
      <c r="D595" s="83" t="s">
        <v>2110</v>
      </c>
      <c r="E595" s="75">
        <f t="shared" si="261"/>
        <v>21917.984780913339</v>
      </c>
      <c r="F595" s="75">
        <f t="shared" si="262"/>
        <v>21918</v>
      </c>
      <c r="G595" s="75">
        <f t="shared" si="280"/>
        <v>-6.4151799961109646E-3</v>
      </c>
      <c r="I595" s="75">
        <f t="shared" si="286"/>
        <v>-6.4151799961109646E-3</v>
      </c>
      <c r="O595" s="75">
        <f t="shared" ca="1" si="263"/>
        <v>8.9406120525745408E-3</v>
      </c>
      <c r="P595" s="75">
        <f t="shared" si="264"/>
        <v>1.1891140724124047E-2</v>
      </c>
      <c r="Q595" s="85">
        <f t="shared" si="277"/>
        <v>36406.873</v>
      </c>
      <c r="S595" s="84">
        <v>0.1</v>
      </c>
      <c r="Z595" s="75">
        <f t="shared" si="265"/>
        <v>21918</v>
      </c>
      <c r="AA595" s="75">
        <f t="shared" si="266"/>
        <v>7.530237773073707E-3</v>
      </c>
      <c r="AB595" s="75">
        <f t="shared" si="267"/>
        <v>-2.0542770450606247E-3</v>
      </c>
      <c r="AC595" s="75">
        <f t="shared" si="268"/>
        <v>-1.8306320720235011E-2</v>
      </c>
      <c r="AE595" s="75">
        <f t="shared" si="269"/>
        <v>1.9447467675709163E-5</v>
      </c>
      <c r="AF595" s="85">
        <f t="shared" si="278"/>
        <v>36406.873</v>
      </c>
      <c r="AG595" s="84"/>
      <c r="AH595" s="75">
        <f t="shared" si="270"/>
        <v>-4.3609029510503399E-3</v>
      </c>
      <c r="AI595" s="75">
        <f t="shared" si="271"/>
        <v>2.0759681803312446E-2</v>
      </c>
      <c r="AJ595" s="75">
        <f t="shared" si="272"/>
        <v>-0.10963101718404072</v>
      </c>
      <c r="AK595" s="75">
        <f t="shared" si="273"/>
        <v>-3.7533023348437138E-4</v>
      </c>
      <c r="AL595" s="75">
        <f t="shared" si="274"/>
        <v>-3.1412093664557466</v>
      </c>
      <c r="AM595" s="75">
        <f t="shared" si="275"/>
        <v>-5218.0201156250569</v>
      </c>
      <c r="AN595" s="75">
        <f t="shared" si="287"/>
        <v>3.1453351674584167</v>
      </c>
      <c r="AO595" s="75">
        <f t="shared" si="287"/>
        <v>3.1859779539947173</v>
      </c>
      <c r="AP595" s="75">
        <f t="shared" si="287"/>
        <v>3.144458984051242</v>
      </c>
      <c r="AQ595" s="75">
        <f t="shared" si="287"/>
        <v>3.1868736122538177</v>
      </c>
      <c r="AR595" s="75">
        <f t="shared" si="287"/>
        <v>3.1435443354131247</v>
      </c>
      <c r="AS595" s="75">
        <f t="shared" si="287"/>
        <v>3.187808629498142</v>
      </c>
      <c r="AT595" s="75">
        <f t="shared" si="287"/>
        <v>3.1425894950027633</v>
      </c>
      <c r="AU595" s="75">
        <f t="shared" si="276"/>
        <v>3.1887847767106079</v>
      </c>
    </row>
    <row r="596" spans="1:47" s="75" customFormat="1" ht="12.95" customHeight="1" x14ac:dyDescent="0.2">
      <c r="A596" s="81" t="s">
        <v>1568</v>
      </c>
      <c r="B596" s="82" t="s">
        <v>2031</v>
      </c>
      <c r="C596" s="83">
        <v>51433.385000000002</v>
      </c>
      <c r="D596" s="83" t="s">
        <v>2110</v>
      </c>
      <c r="E596" s="75">
        <f t="shared" si="261"/>
        <v>21936.992092061817</v>
      </c>
      <c r="F596" s="75">
        <f t="shared" si="262"/>
        <v>21937</v>
      </c>
      <c r="G596" s="75">
        <f t="shared" si="280"/>
        <v>-3.3333699975628406E-3</v>
      </c>
      <c r="I596" s="75">
        <f t="shared" si="286"/>
        <v>-3.3333699975628406E-3</v>
      </c>
      <c r="O596" s="75">
        <f t="shared" ca="1" si="263"/>
        <v>8.9537661249726973E-3</v>
      </c>
      <c r="P596" s="75">
        <f t="shared" si="264"/>
        <v>1.1912729205876452E-2</v>
      </c>
      <c r="Q596" s="85">
        <f t="shared" si="277"/>
        <v>36414.885000000002</v>
      </c>
      <c r="S596" s="84">
        <v>0.1</v>
      </c>
      <c r="Z596" s="75">
        <f t="shared" si="265"/>
        <v>21937</v>
      </c>
      <c r="AA596" s="75">
        <f t="shared" si="266"/>
        <v>7.5505340133937933E-3</v>
      </c>
      <c r="AB596" s="75">
        <f t="shared" si="267"/>
        <v>1.0288251949198178E-3</v>
      </c>
      <c r="AC596" s="75">
        <f t="shared" si="268"/>
        <v>-1.5246099203439292E-2</v>
      </c>
      <c r="AE596" s="75">
        <f t="shared" si="269"/>
        <v>1.1845936651971793E-5</v>
      </c>
      <c r="AF596" s="85">
        <f t="shared" si="278"/>
        <v>36414.885000000002</v>
      </c>
      <c r="AG596" s="84"/>
      <c r="AH596" s="75">
        <f t="shared" si="270"/>
        <v>-4.3621951924826584E-3</v>
      </c>
      <c r="AI596" s="75">
        <f t="shared" si="271"/>
        <v>2.075968816991014E-2</v>
      </c>
      <c r="AJ596" s="75">
        <f t="shared" si="272"/>
        <v>-0.10964752014628328</v>
      </c>
      <c r="AK596" s="75">
        <f t="shared" si="273"/>
        <v>-3.9158861399324053E-4</v>
      </c>
      <c r="AL596" s="75">
        <f t="shared" si="274"/>
        <v>-3.1411927634010528</v>
      </c>
      <c r="AM596" s="75">
        <f t="shared" si="275"/>
        <v>-5001.3729510288968</v>
      </c>
      <c r="AN596" s="75">
        <f t="shared" si="287"/>
        <v>3.145497283543047</v>
      </c>
      <c r="AO596" s="75">
        <f t="shared" si="287"/>
        <v>3.1878345597867082</v>
      </c>
      <c r="AP596" s="75">
        <f t="shared" si="287"/>
        <v>3.1445832719370799</v>
      </c>
      <c r="AQ596" s="75">
        <f t="shared" si="287"/>
        <v>3.1887689673376594</v>
      </c>
      <c r="AR596" s="75">
        <f t="shared" si="287"/>
        <v>3.1436290521688841</v>
      </c>
      <c r="AS596" s="75">
        <f t="shared" si="287"/>
        <v>3.1897445242818923</v>
      </c>
      <c r="AT596" s="75">
        <f t="shared" si="287"/>
        <v>3.1426328124828533</v>
      </c>
      <c r="AU596" s="75">
        <f t="shared" si="276"/>
        <v>3.1907630896984562</v>
      </c>
    </row>
    <row r="597" spans="1:47" s="75" customFormat="1" ht="12.95" customHeight="1" x14ac:dyDescent="0.2">
      <c r="A597" s="86" t="s">
        <v>2120</v>
      </c>
      <c r="B597" s="87" t="s">
        <v>2031</v>
      </c>
      <c r="C597" s="88">
        <v>51617.601300000002</v>
      </c>
      <c r="D597" s="88">
        <v>2.9999999999999997E-4</v>
      </c>
      <c r="E597" s="75">
        <f t="shared" ref="E597:E660" si="288">+(C597-C$7)/C$8</f>
        <v>22374.01861886169</v>
      </c>
      <c r="F597" s="75">
        <f t="shared" ref="F597:F660" si="289">ROUND(2*E597,0)/2</f>
        <v>22374</v>
      </c>
      <c r="G597" s="75">
        <f t="shared" si="280"/>
        <v>7.8482600001734681E-3</v>
      </c>
      <c r="K597" s="77">
        <f>G597</f>
        <v>7.8482600001734681E-3</v>
      </c>
      <c r="O597" s="75">
        <f t="shared" ref="O597:O660" ca="1" si="290">+C$11+C$12*$F597</f>
        <v>9.2563097901302918E-3</v>
      </c>
      <c r="P597" s="75">
        <f t="shared" ref="P597:P660" si="291">+D$11+D$12*F597+D$13*F597^2</f>
        <v>1.241094098963896E-2</v>
      </c>
      <c r="Q597" s="85">
        <f t="shared" si="277"/>
        <v>36599.101300000002</v>
      </c>
      <c r="S597" s="84">
        <v>1</v>
      </c>
      <c r="Z597" s="75">
        <f t="shared" ref="Z597:Z660" si="292">F597</f>
        <v>22374</v>
      </c>
      <c r="AA597" s="75">
        <f t="shared" ref="AA597:AA660" si="293">AB$3+AB$4*Z597+AB$5*Z597^2+AH597</f>
        <v>8.017238645597868E-3</v>
      </c>
      <c r="AB597" s="75">
        <f t="shared" ref="AB597:AB660" si="294">+G597-AH597</f>
        <v>1.224196234421456E-2</v>
      </c>
      <c r="AC597" s="75">
        <f t="shared" ref="AC597:AC660" si="295">+G597-P597</f>
        <v>-4.5626809894654917E-3</v>
      </c>
      <c r="AE597" s="75">
        <f t="shared" ref="AE597:AE660" si="296">+(G597-AA597)^2*S597</f>
        <v>2.8553782609465056E-8</v>
      </c>
      <c r="AF597" s="85">
        <f t="shared" si="278"/>
        <v>36599.101300000002</v>
      </c>
      <c r="AG597" s="84"/>
      <c r="AH597" s="75">
        <f t="shared" ref="AH597:AH660" si="297">$AB$6*($AB$11/AI597*AJ597+$AB$12)</f>
        <v>-4.3937023440410918E-3</v>
      </c>
      <c r="AI597" s="75">
        <f t="shared" ref="AI597:AI660" si="298">1+$AB$7*COS(AL597)</f>
        <v>2.0759927287724023E-2</v>
      </c>
      <c r="AJ597" s="75">
        <f t="shared" ref="AJ597:AJ660" si="299">SIN(AL597+RADIANS($AB$9))</f>
        <v>-0.1100503396362717</v>
      </c>
      <c r="AK597" s="75">
        <f t="shared" ref="AK597:AK660" si="300">$AB$7*SIN(AL597)</f>
        <v>-7.8844732899347077E-4</v>
      </c>
      <c r="AL597" s="75">
        <f t="shared" ref="AL597:AL660" si="301">2*ATAN(AM597)</f>
        <v>-3.1407874913210252</v>
      </c>
      <c r="AM597" s="75">
        <f t="shared" ref="AM597:AM660" si="302">SQRT((1+$AB$7)/(1-$AB$7))*TAN(AN597/2)</f>
        <v>-2483.97120621776</v>
      </c>
      <c r="AN597" s="75">
        <f t="shared" si="287"/>
        <v>3.149454433472719</v>
      </c>
      <c r="AO597" s="75">
        <f t="shared" si="287"/>
        <v>3.2303593795240153</v>
      </c>
      <c r="AP597" s="75">
        <f t="shared" si="287"/>
        <v>3.1476227813712785</v>
      </c>
      <c r="AQ597" s="75">
        <f t="shared" si="287"/>
        <v>3.2322374137068164</v>
      </c>
      <c r="AR597" s="75">
        <f t="shared" si="287"/>
        <v>3.1457049084582405</v>
      </c>
      <c r="AS597" s="75">
        <f t="shared" si="287"/>
        <v>3.2342041957794398</v>
      </c>
      <c r="AT597" s="75">
        <f t="shared" si="287"/>
        <v>3.1436964211425873</v>
      </c>
      <c r="AU597" s="75">
        <f t="shared" ref="AU597:AU660" si="303">RADIANS($AB$9)+$AB$18*(F597-AB$15)</f>
        <v>3.2362642884189663</v>
      </c>
    </row>
    <row r="598" spans="1:47" s="75" customFormat="1" ht="12.95" customHeight="1" x14ac:dyDescent="0.2">
      <c r="A598" s="86" t="s">
        <v>2120</v>
      </c>
      <c r="B598" s="87" t="s">
        <v>2031</v>
      </c>
      <c r="C598" s="88">
        <v>51680.4087</v>
      </c>
      <c r="D598" s="88">
        <v>1E-4</v>
      </c>
      <c r="E598" s="75">
        <f t="shared" si="288"/>
        <v>22523.02009093191</v>
      </c>
      <c r="F598" s="75">
        <f t="shared" si="289"/>
        <v>22523</v>
      </c>
      <c r="G598" s="75">
        <f t="shared" si="280"/>
        <v>8.4687700000358745E-3</v>
      </c>
      <c r="K598" s="77">
        <f>G598</f>
        <v>8.4687700000358745E-3</v>
      </c>
      <c r="O598" s="75">
        <f t="shared" ca="1" si="290"/>
        <v>9.359465410515834E-3</v>
      </c>
      <c r="P598" s="75">
        <f t="shared" si="291"/>
        <v>1.2581546499302224E-2</v>
      </c>
      <c r="Q598" s="85">
        <f t="shared" ref="Q598:Q661" si="304">+C598-15018.5</f>
        <v>36661.9087</v>
      </c>
      <c r="S598" s="84">
        <v>1</v>
      </c>
      <c r="Z598" s="75">
        <f t="shared" si="292"/>
        <v>22523</v>
      </c>
      <c r="AA598" s="75">
        <f t="shared" si="293"/>
        <v>8.1760675852936022E-3</v>
      </c>
      <c r="AB598" s="75">
        <f t="shared" si="294"/>
        <v>1.2874248914044496E-2</v>
      </c>
      <c r="AC598" s="75">
        <f t="shared" si="295"/>
        <v>-4.112776499266349E-3</v>
      </c>
      <c r="AE598" s="75">
        <f t="shared" si="296"/>
        <v>8.5674703595957227E-8</v>
      </c>
      <c r="AF598" s="85">
        <f t="shared" ref="AF598:AF661" si="305">+C598-15018.5</f>
        <v>36661.9087</v>
      </c>
      <c r="AG598" s="84"/>
      <c r="AH598" s="75">
        <f t="shared" si="297"/>
        <v>-4.4054789140086214E-3</v>
      </c>
      <c r="AI598" s="75">
        <f t="shared" si="298"/>
        <v>2.0760058171292561E-2</v>
      </c>
      <c r="AJ598" s="75">
        <f t="shared" si="299"/>
        <v>-0.11020112600147322</v>
      </c>
      <c r="AK598" s="75">
        <f t="shared" si="300"/>
        <v>-9.3700696036178423E-4</v>
      </c>
      <c r="AL598" s="75">
        <f t="shared" si="301"/>
        <v>-3.1406357822098978</v>
      </c>
      <c r="AM598" s="75">
        <f t="shared" si="302"/>
        <v>-2090.1449133302926</v>
      </c>
      <c r="AN598" s="75">
        <f t="shared" si="287"/>
        <v>3.150935734664932</v>
      </c>
      <c r="AO598" s="75">
        <f t="shared" si="287"/>
        <v>3.244756073678901</v>
      </c>
      <c r="AP598" s="75">
        <f t="shared" si="287"/>
        <v>3.1487639403295837</v>
      </c>
      <c r="AQ598" s="75">
        <f t="shared" si="287"/>
        <v>3.2469860231127505</v>
      </c>
      <c r="AR598" s="75">
        <f t="shared" si="287"/>
        <v>3.1464866746898226</v>
      </c>
      <c r="AS598" s="75">
        <f t="shared" si="287"/>
        <v>3.2493248334128748</v>
      </c>
      <c r="AT598" s="75">
        <f t="shared" si="287"/>
        <v>3.1440982653806522</v>
      </c>
      <c r="AU598" s="75">
        <f t="shared" si="303"/>
        <v>3.2517784271131447</v>
      </c>
    </row>
    <row r="599" spans="1:47" s="75" customFormat="1" ht="12.95" customHeight="1" x14ac:dyDescent="0.2">
      <c r="A599" s="86" t="s">
        <v>2121</v>
      </c>
      <c r="B599" s="87" t="s">
        <v>2033</v>
      </c>
      <c r="C599" s="88">
        <v>51713.498800000001</v>
      </c>
      <c r="D599" s="88">
        <v>6.9999999999999999E-4</v>
      </c>
      <c r="E599" s="75">
        <f t="shared" si="288"/>
        <v>22601.521567047002</v>
      </c>
      <c r="F599" s="75">
        <f t="shared" si="289"/>
        <v>22601.5</v>
      </c>
      <c r="G599" s="75">
        <f t="shared" si="280"/>
        <v>9.090985004149843E-3</v>
      </c>
      <c r="J599" s="75">
        <f>G599</f>
        <v>9.090985004149843E-3</v>
      </c>
      <c r="O599" s="75">
        <f t="shared" ca="1" si="290"/>
        <v>9.4138124991082154E-3</v>
      </c>
      <c r="P599" s="75">
        <f t="shared" si="291"/>
        <v>1.2671579533924053E-2</v>
      </c>
      <c r="Q599" s="85">
        <f t="shared" si="304"/>
        <v>36694.998800000001</v>
      </c>
      <c r="S599" s="84">
        <v>1</v>
      </c>
      <c r="Z599" s="75">
        <f t="shared" si="292"/>
        <v>22601.5</v>
      </c>
      <c r="AA599" s="75">
        <f t="shared" si="293"/>
        <v>8.2596297507630013E-3</v>
      </c>
      <c r="AB599" s="75">
        <f t="shared" si="294"/>
        <v>1.3502934787310895E-2</v>
      </c>
      <c r="AC599" s="75">
        <f t="shared" si="295"/>
        <v>-3.5805945297742101E-3</v>
      </c>
      <c r="AE599" s="75">
        <f t="shared" si="296"/>
        <v>6.9115155733389973E-7</v>
      </c>
      <c r="AF599" s="85">
        <f t="shared" si="305"/>
        <v>36694.998800000001</v>
      </c>
      <c r="AG599" s="84"/>
      <c r="AH599" s="75">
        <f t="shared" si="297"/>
        <v>-4.4119497831610508E-3</v>
      </c>
      <c r="AI599" s="75">
        <f t="shared" si="298"/>
        <v>2.0760139736535344E-2</v>
      </c>
      <c r="AJ599" s="75">
        <f t="shared" si="299"/>
        <v>-0.11028403061267217</v>
      </c>
      <c r="AK599" s="75">
        <f t="shared" si="300"/>
        <v>-1.0186883353116951E-3</v>
      </c>
      <c r="AL599" s="75">
        <f t="shared" si="301"/>
        <v>-3.140552369172076</v>
      </c>
      <c r="AM599" s="75">
        <f t="shared" si="302"/>
        <v>-1922.5509731498366</v>
      </c>
      <c r="AN599" s="75">
        <f t="shared" si="287"/>
        <v>3.1517501827322114</v>
      </c>
      <c r="AO599" s="75">
        <f t="shared" si="287"/>
        <v>3.252314390716875</v>
      </c>
      <c r="AP599" s="75">
        <f t="shared" si="287"/>
        <v>3.1493922400883774</v>
      </c>
      <c r="AQ599" s="75">
        <f t="shared" si="287"/>
        <v>3.2547374853512721</v>
      </c>
      <c r="AR599" s="75">
        <f t="shared" si="287"/>
        <v>3.1469177226437894</v>
      </c>
      <c r="AS599" s="75">
        <f t="shared" si="287"/>
        <v>3.2572810937685368</v>
      </c>
      <c r="AT599" s="75">
        <f t="shared" si="287"/>
        <v>3.1443201686872602</v>
      </c>
      <c r="AU599" s="75">
        <f t="shared" si="303"/>
        <v>3.2599519834050441</v>
      </c>
    </row>
    <row r="600" spans="1:47" s="75" customFormat="1" ht="12.95" customHeight="1" x14ac:dyDescent="0.2">
      <c r="A600" s="86" t="s">
        <v>2122</v>
      </c>
      <c r="B600" s="87" t="s">
        <v>2031</v>
      </c>
      <c r="C600" s="88">
        <v>51728.462030000002</v>
      </c>
      <c r="D600" s="88">
        <v>1.7000000000000001E-4</v>
      </c>
      <c r="E600" s="75">
        <f t="shared" si="288"/>
        <v>22637.019665948173</v>
      </c>
      <c r="F600" s="75">
        <f t="shared" si="289"/>
        <v>22637</v>
      </c>
      <c r="G600" s="75">
        <f t="shared" si="280"/>
        <v>8.2896300009451807E-3</v>
      </c>
      <c r="J600" s="77">
        <f>G600</f>
        <v>8.2896300009451807E-3</v>
      </c>
      <c r="O600" s="75">
        <f t="shared" ca="1" si="290"/>
        <v>9.4383898449047713E-3</v>
      </c>
      <c r="P600" s="75">
        <f t="shared" si="291"/>
        <v>1.2712329162134507E-2</v>
      </c>
      <c r="Q600" s="85">
        <f t="shared" si="304"/>
        <v>36709.962030000002</v>
      </c>
      <c r="S600" s="84">
        <v>1</v>
      </c>
      <c r="Z600" s="75">
        <f t="shared" si="292"/>
        <v>22637</v>
      </c>
      <c r="AA600" s="75">
        <f t="shared" si="293"/>
        <v>8.2973879148826903E-3</v>
      </c>
      <c r="AB600" s="75">
        <f t="shared" si="294"/>
        <v>1.2704571248196999E-2</v>
      </c>
      <c r="AC600" s="75">
        <f t="shared" si="295"/>
        <v>-4.4226991611893262E-3</v>
      </c>
      <c r="AE600" s="75">
        <f t="shared" si="296"/>
        <v>6.0185228661805752E-11</v>
      </c>
      <c r="AF600" s="85">
        <f t="shared" si="305"/>
        <v>36709.962030000002</v>
      </c>
      <c r="AG600" s="84"/>
      <c r="AH600" s="75">
        <f t="shared" si="297"/>
        <v>-4.4149412472518175E-3</v>
      </c>
      <c r="AI600" s="75">
        <f t="shared" si="298"/>
        <v>2.0760179760451081E-2</v>
      </c>
      <c r="AJ600" s="75">
        <f t="shared" si="299"/>
        <v>-0.11032236970405908</v>
      </c>
      <c r="AK600" s="75">
        <f t="shared" si="300"/>
        <v>-1.0564619965015465E-3</v>
      </c>
      <c r="AL600" s="75">
        <f t="shared" si="301"/>
        <v>-3.1405137946986605</v>
      </c>
      <c r="AM600" s="75">
        <f t="shared" si="302"/>
        <v>-1853.8103754338608</v>
      </c>
      <c r="AN600" s="75">
        <f t="shared" si="287"/>
        <v>3.1521268242436862</v>
      </c>
      <c r="AO600" s="75">
        <f t="shared" si="287"/>
        <v>3.2557259872367976</v>
      </c>
      <c r="AP600" s="75">
        <f t="shared" si="287"/>
        <v>3.1496830104708793</v>
      </c>
      <c r="AQ600" s="75">
        <f t="shared" si="287"/>
        <v>3.2582383167560174</v>
      </c>
      <c r="AR600" s="75">
        <f t="shared" si="287"/>
        <v>3.1471173601478757</v>
      </c>
      <c r="AS600" s="75">
        <f t="shared" si="287"/>
        <v>3.2608766950460248</v>
      </c>
      <c r="AT600" s="75">
        <f t="shared" si="287"/>
        <v>3.1444230246842872</v>
      </c>
      <c r="AU600" s="75">
        <f t="shared" si="303"/>
        <v>3.2636483050402343</v>
      </c>
    </row>
    <row r="601" spans="1:47" s="75" customFormat="1" ht="12.95" customHeight="1" x14ac:dyDescent="0.2">
      <c r="A601" s="81" t="s">
        <v>1653</v>
      </c>
      <c r="B601" s="82" t="s">
        <v>2031</v>
      </c>
      <c r="C601" s="83">
        <v>51747.43</v>
      </c>
      <c r="D601" s="83" t="s">
        <v>2110</v>
      </c>
      <c r="E601" s="75">
        <f t="shared" si="288"/>
        <v>22682.018431255823</v>
      </c>
      <c r="F601" s="75">
        <f t="shared" si="289"/>
        <v>22682</v>
      </c>
      <c r="G601" s="75">
        <f t="shared" si="280"/>
        <v>7.7691800033790059E-3</v>
      </c>
      <c r="I601" s="75">
        <f>G601</f>
        <v>7.7691800033790059E-3</v>
      </c>
      <c r="O601" s="75">
        <f t="shared" ca="1" si="290"/>
        <v>9.4695442269004029E-3</v>
      </c>
      <c r="P601" s="75">
        <f t="shared" si="291"/>
        <v>1.2764014100668891E-2</v>
      </c>
      <c r="Q601" s="85">
        <f t="shared" si="304"/>
        <v>36728.93</v>
      </c>
      <c r="S601" s="84">
        <v>0.1</v>
      </c>
      <c r="Z601" s="75">
        <f t="shared" si="292"/>
        <v>22682</v>
      </c>
      <c r="AA601" s="75">
        <f t="shared" si="293"/>
        <v>8.345220004488979E-3</v>
      </c>
      <c r="AB601" s="75">
        <f t="shared" si="294"/>
        <v>1.2187974099558917E-2</v>
      </c>
      <c r="AC601" s="75">
        <f t="shared" si="295"/>
        <v>-4.9948340972898846E-3</v>
      </c>
      <c r="AE601" s="75">
        <f t="shared" si="296"/>
        <v>3.3182208287877785E-8</v>
      </c>
      <c r="AF601" s="85">
        <f t="shared" si="305"/>
        <v>36728.93</v>
      </c>
      <c r="AG601" s="84"/>
      <c r="AH601" s="75">
        <f t="shared" si="297"/>
        <v>-4.4187940961799106E-3</v>
      </c>
      <c r="AI601" s="75">
        <f t="shared" si="298"/>
        <v>2.0760233469293676E-2</v>
      </c>
      <c r="AJ601" s="75">
        <f t="shared" si="299"/>
        <v>-0.11037176014489247</v>
      </c>
      <c r="AK601" s="75">
        <f t="shared" si="300"/>
        <v>-1.105124256388697E-3</v>
      </c>
      <c r="AL601" s="75">
        <f t="shared" si="301"/>
        <v>-3.1404641007828231</v>
      </c>
      <c r="AM601" s="75">
        <f t="shared" si="302"/>
        <v>-1772.1809519019855</v>
      </c>
      <c r="AN601" s="75">
        <f t="shared" ref="AN601:AT610" si="306">$AU601+$AB$7*SIN(AO601)</f>
        <v>3.1526120349992421</v>
      </c>
      <c r="AO601" s="75">
        <f t="shared" si="306"/>
        <v>3.2600444709956315</v>
      </c>
      <c r="AP601" s="75">
        <f t="shared" si="306"/>
        <v>3.1500577978570274</v>
      </c>
      <c r="AQ601" s="75">
        <f t="shared" si="306"/>
        <v>3.2626716774612796</v>
      </c>
      <c r="AR601" s="75">
        <f t="shared" si="306"/>
        <v>3.1473748265025669</v>
      </c>
      <c r="AS601" s="75">
        <f t="shared" si="306"/>
        <v>3.2654322008255861</v>
      </c>
      <c r="AT601" s="75">
        <f t="shared" si="306"/>
        <v>3.1445557529666011</v>
      </c>
      <c r="AU601" s="75">
        <f t="shared" si="303"/>
        <v>3.2683337831693482</v>
      </c>
    </row>
    <row r="602" spans="1:47" s="75" customFormat="1" ht="12.95" customHeight="1" x14ac:dyDescent="0.2">
      <c r="A602" s="86" t="s">
        <v>2121</v>
      </c>
      <c r="B602" s="87"/>
      <c r="C602" s="88">
        <v>51996.547899999998</v>
      </c>
      <c r="D602" s="88"/>
      <c r="E602" s="75">
        <f t="shared" si="288"/>
        <v>23273.01461672191</v>
      </c>
      <c r="F602" s="75">
        <f t="shared" si="289"/>
        <v>23273</v>
      </c>
      <c r="G602" s="75">
        <f t="shared" si="280"/>
        <v>6.1612700010300614E-3</v>
      </c>
      <c r="J602" s="75">
        <f>G602</f>
        <v>6.1612700010300614E-3</v>
      </c>
      <c r="O602" s="75">
        <f t="shared" ca="1" si="290"/>
        <v>9.8787051104430538E-3</v>
      </c>
      <c r="P602" s="75">
        <f t="shared" si="291"/>
        <v>1.344597230183437E-2</v>
      </c>
      <c r="Q602" s="85">
        <f t="shared" si="304"/>
        <v>36978.047899999998</v>
      </c>
      <c r="S602" s="84">
        <v>1</v>
      </c>
      <c r="Z602" s="75">
        <f t="shared" si="292"/>
        <v>23273</v>
      </c>
      <c r="AA602" s="75">
        <f t="shared" si="293"/>
        <v>8.969203269000716E-3</v>
      </c>
      <c r="AB602" s="75">
        <f t="shared" si="294"/>
        <v>1.0638039033863716E-2</v>
      </c>
      <c r="AC602" s="75">
        <f t="shared" si="295"/>
        <v>-7.2847023008043091E-3</v>
      </c>
      <c r="AE602" s="75">
        <f t="shared" si="296"/>
        <v>7.8844892373763608E-6</v>
      </c>
      <c r="AF602" s="85">
        <f t="shared" si="305"/>
        <v>36978.047899999998</v>
      </c>
      <c r="AG602" s="84"/>
      <c r="AH602" s="75">
        <f t="shared" si="297"/>
        <v>-4.4767690328336553E-3</v>
      </c>
      <c r="AI602" s="75">
        <f t="shared" si="298"/>
        <v>2.0761336641232697E-2</v>
      </c>
      <c r="AJ602" s="75">
        <f t="shared" si="299"/>
        <v>-0.11111656199026301</v>
      </c>
      <c r="AK602" s="75">
        <f t="shared" si="300"/>
        <v>-1.8389774519826122E-3</v>
      </c>
      <c r="AL602" s="75">
        <f t="shared" si="301"/>
        <v>-3.13971468924982</v>
      </c>
      <c r="AM602" s="75">
        <f t="shared" si="302"/>
        <v>-1064.9826355259233</v>
      </c>
      <c r="AN602" s="75">
        <f t="shared" si="306"/>
        <v>3.1599290917847735</v>
      </c>
      <c r="AO602" s="75">
        <f t="shared" si="306"/>
        <v>3.3160191139587991</v>
      </c>
      <c r="AP602" s="75">
        <f t="shared" si="306"/>
        <v>3.1557373695475501</v>
      </c>
      <c r="AQ602" s="75">
        <f t="shared" si="306"/>
        <v>3.3203673324107359</v>
      </c>
      <c r="AR602" s="75">
        <f t="shared" si="306"/>
        <v>3.1512966507778413</v>
      </c>
      <c r="AS602" s="75">
        <f t="shared" si="306"/>
        <v>3.3249775755184094</v>
      </c>
      <c r="AT602" s="75">
        <f t="shared" si="306"/>
        <v>3.1465885403469955</v>
      </c>
      <c r="AU602" s="75">
        <f t="shared" si="303"/>
        <v>3.3298697292650496</v>
      </c>
    </row>
    <row r="603" spans="1:47" s="75" customFormat="1" ht="12.95" customHeight="1" x14ac:dyDescent="0.2">
      <c r="A603" s="86" t="s">
        <v>2123</v>
      </c>
      <c r="B603" s="87" t="s">
        <v>2033</v>
      </c>
      <c r="C603" s="88">
        <v>52044.394500000002</v>
      </c>
      <c r="D603" s="88">
        <v>1E-4</v>
      </c>
      <c r="E603" s="75">
        <f t="shared" si="288"/>
        <v>23386.523754714501</v>
      </c>
      <c r="F603" s="75">
        <f t="shared" si="289"/>
        <v>23386.5</v>
      </c>
      <c r="G603" s="75">
        <f t="shared" si="280"/>
        <v>1.0013135004555807E-2</v>
      </c>
      <c r="K603" s="77">
        <f t="shared" ref="K603:K610" si="307">G603</f>
        <v>1.0013135004555807E-2</v>
      </c>
      <c r="O603" s="75">
        <f t="shared" ca="1" si="290"/>
        <v>9.95728338503204E-3</v>
      </c>
      <c r="P603" s="75">
        <f t="shared" si="291"/>
        <v>1.3577613387141179E-2</v>
      </c>
      <c r="Q603" s="85">
        <f t="shared" si="304"/>
        <v>37025.894500000002</v>
      </c>
      <c r="S603" s="84">
        <v>1</v>
      </c>
      <c r="Z603" s="75">
        <f t="shared" si="292"/>
        <v>23386.5</v>
      </c>
      <c r="AA603" s="75">
        <f t="shared" si="293"/>
        <v>9.0879043240646544E-3</v>
      </c>
      <c r="AB603" s="75">
        <f t="shared" si="294"/>
        <v>1.4502844067632331E-2</v>
      </c>
      <c r="AC603" s="75">
        <f t="shared" si="295"/>
        <v>-3.5644783825853725E-3</v>
      </c>
      <c r="AE603" s="75">
        <f t="shared" si="296"/>
        <v>8.5605181212212039E-7</v>
      </c>
      <c r="AF603" s="85">
        <f t="shared" si="305"/>
        <v>37025.894500000002</v>
      </c>
      <c r="AG603" s="84"/>
      <c r="AH603" s="75">
        <f t="shared" si="297"/>
        <v>-4.4897090630765238E-3</v>
      </c>
      <c r="AI603" s="75">
        <f t="shared" si="298"/>
        <v>2.0761658803176486E-2</v>
      </c>
      <c r="AJ603" s="75">
        <f t="shared" si="299"/>
        <v>-0.11128321980145098</v>
      </c>
      <c r="AK603" s="75">
        <f t="shared" si="300"/>
        <v>-2.0031936570178081E-3</v>
      </c>
      <c r="AL603" s="75">
        <f t="shared" si="301"/>
        <v>-3.1395469913863594</v>
      </c>
      <c r="AM603" s="75">
        <f t="shared" si="302"/>
        <v>-977.6781812692044</v>
      </c>
      <c r="AN603" s="75">
        <f t="shared" si="306"/>
        <v>3.1615663899074811</v>
      </c>
      <c r="AO603" s="75">
        <f t="shared" si="306"/>
        <v>3.3265856732075596</v>
      </c>
      <c r="AP603" s="75">
        <f t="shared" si="306"/>
        <v>3.1570152933914901</v>
      </c>
      <c r="AQ603" s="75">
        <f t="shared" si="306"/>
        <v>3.3313160386211345</v>
      </c>
      <c r="AR603" s="75">
        <f t="shared" si="306"/>
        <v>3.1521842322514795</v>
      </c>
      <c r="AS603" s="75">
        <f t="shared" si="306"/>
        <v>3.3363421051366657</v>
      </c>
      <c r="AT603" s="75">
        <f t="shared" si="306"/>
        <v>3.1470514436774493</v>
      </c>
      <c r="AU603" s="75">
        <f t="shared" si="303"/>
        <v>3.3416875463240379</v>
      </c>
    </row>
    <row r="604" spans="1:47" s="75" customFormat="1" ht="12.95" customHeight="1" x14ac:dyDescent="0.2">
      <c r="A604" s="86" t="s">
        <v>2123</v>
      </c>
      <c r="B604" s="87" t="s">
        <v>2033</v>
      </c>
      <c r="C604" s="88">
        <v>52044.394999999997</v>
      </c>
      <c r="D604" s="88">
        <v>1E-4</v>
      </c>
      <c r="E604" s="75">
        <f t="shared" si="288"/>
        <v>23386.524940892166</v>
      </c>
      <c r="F604" s="75">
        <f t="shared" si="289"/>
        <v>23386.5</v>
      </c>
      <c r="G604" s="75">
        <f t="shared" si="280"/>
        <v>1.0513134999200702E-2</v>
      </c>
      <c r="K604" s="77">
        <f t="shared" si="307"/>
        <v>1.0513134999200702E-2</v>
      </c>
      <c r="O604" s="75">
        <f t="shared" ca="1" si="290"/>
        <v>9.95728338503204E-3</v>
      </c>
      <c r="P604" s="75">
        <f t="shared" si="291"/>
        <v>1.3577613387141179E-2</v>
      </c>
      <c r="Q604" s="85">
        <f t="shared" si="304"/>
        <v>37025.894999999997</v>
      </c>
      <c r="S604" s="84">
        <v>1</v>
      </c>
      <c r="Z604" s="75">
        <f t="shared" si="292"/>
        <v>23386.5</v>
      </c>
      <c r="AA604" s="75">
        <f t="shared" si="293"/>
        <v>9.0879043240646544E-3</v>
      </c>
      <c r="AB604" s="75">
        <f t="shared" si="294"/>
        <v>1.5002844062277226E-2</v>
      </c>
      <c r="AC604" s="75">
        <f t="shared" si="295"/>
        <v>-3.0644783879404773E-3</v>
      </c>
      <c r="AE604" s="75">
        <f t="shared" si="296"/>
        <v>2.0312824773487533E-6</v>
      </c>
      <c r="AF604" s="85">
        <f t="shared" si="305"/>
        <v>37025.894999999997</v>
      </c>
      <c r="AG604" s="84"/>
      <c r="AH604" s="75">
        <f t="shared" si="297"/>
        <v>-4.4897090630765238E-3</v>
      </c>
      <c r="AI604" s="75">
        <f t="shared" si="298"/>
        <v>2.0761658803176486E-2</v>
      </c>
      <c r="AJ604" s="75">
        <f t="shared" si="299"/>
        <v>-0.11128321980145098</v>
      </c>
      <c r="AK604" s="75">
        <f t="shared" si="300"/>
        <v>-2.0031936570178081E-3</v>
      </c>
      <c r="AL604" s="75">
        <f t="shared" si="301"/>
        <v>-3.1395469913863594</v>
      </c>
      <c r="AM604" s="75">
        <f t="shared" si="302"/>
        <v>-977.6781812692044</v>
      </c>
      <c r="AN604" s="75">
        <f t="shared" si="306"/>
        <v>3.1615663899074811</v>
      </c>
      <c r="AO604" s="75">
        <f t="shared" si="306"/>
        <v>3.3265856732075596</v>
      </c>
      <c r="AP604" s="75">
        <f t="shared" si="306"/>
        <v>3.1570152933914901</v>
      </c>
      <c r="AQ604" s="75">
        <f t="shared" si="306"/>
        <v>3.3313160386211345</v>
      </c>
      <c r="AR604" s="75">
        <f t="shared" si="306"/>
        <v>3.1521842322514795</v>
      </c>
      <c r="AS604" s="75">
        <f t="shared" si="306"/>
        <v>3.3363421051366657</v>
      </c>
      <c r="AT604" s="75">
        <f t="shared" si="306"/>
        <v>3.1470514436774493</v>
      </c>
      <c r="AU604" s="75">
        <f t="shared" si="303"/>
        <v>3.3416875463240379</v>
      </c>
    </row>
    <row r="605" spans="1:47" s="75" customFormat="1" ht="12.95" customHeight="1" x14ac:dyDescent="0.2">
      <c r="A605" s="86" t="s">
        <v>2123</v>
      </c>
      <c r="B605" s="87" t="s">
        <v>2031</v>
      </c>
      <c r="C605" s="88">
        <v>52066.521999999997</v>
      </c>
      <c r="D605" s="88">
        <v>1E-4</v>
      </c>
      <c r="E605" s="75">
        <f t="shared" si="288"/>
        <v>23439.01804795436</v>
      </c>
      <c r="F605" s="75">
        <f t="shared" si="289"/>
        <v>23439</v>
      </c>
      <c r="G605" s="75">
        <f t="shared" si="280"/>
        <v>7.6076099940109998E-3</v>
      </c>
      <c r="K605" s="77">
        <f t="shared" si="307"/>
        <v>7.6076099940109998E-3</v>
      </c>
      <c r="O605" s="75">
        <f t="shared" ca="1" si="290"/>
        <v>9.9936301640269464E-3</v>
      </c>
      <c r="P605" s="75">
        <f t="shared" si="291"/>
        <v>1.3638577967325715E-2</v>
      </c>
      <c r="Q605" s="85">
        <f t="shared" si="304"/>
        <v>37048.021999999997</v>
      </c>
      <c r="S605" s="84">
        <v>1</v>
      </c>
      <c r="Z605" s="75">
        <f t="shared" si="292"/>
        <v>23439</v>
      </c>
      <c r="AA605" s="75">
        <f t="shared" si="293"/>
        <v>9.1426621998917032E-3</v>
      </c>
      <c r="AB605" s="75">
        <f t="shared" si="294"/>
        <v>1.2103525761445012E-2</v>
      </c>
      <c r="AC605" s="75">
        <f t="shared" si="295"/>
        <v>-6.0309679733147152E-3</v>
      </c>
      <c r="AE605" s="75">
        <f t="shared" si="296"/>
        <v>2.3563852747792133E-6</v>
      </c>
      <c r="AF605" s="85">
        <f t="shared" si="305"/>
        <v>37048.021999999997</v>
      </c>
      <c r="AG605" s="84"/>
      <c r="AH605" s="75">
        <f t="shared" si="297"/>
        <v>-4.4959157674340118E-3</v>
      </c>
      <c r="AI605" s="75">
        <f t="shared" si="298"/>
        <v>2.0761823218229281E-2</v>
      </c>
      <c r="AJ605" s="75">
        <f t="shared" si="299"/>
        <v>-0.11136321232608397</v>
      </c>
      <c r="AK605" s="75">
        <f t="shared" si="300"/>
        <v>-2.0820153332311185E-3</v>
      </c>
      <c r="AL605" s="75">
        <f t="shared" si="301"/>
        <v>-3.1394664985385288</v>
      </c>
      <c r="AM605" s="75">
        <f t="shared" si="302"/>
        <v>-940.66481435022024</v>
      </c>
      <c r="AN605" s="75">
        <f t="shared" si="306"/>
        <v>3.1623522629673499</v>
      </c>
      <c r="AO605" s="75">
        <f t="shared" si="306"/>
        <v>3.3314506204815695</v>
      </c>
      <c r="AP605" s="75">
        <f t="shared" si="306"/>
        <v>3.1576295637036518</v>
      </c>
      <c r="AQ605" s="75">
        <f t="shared" si="306"/>
        <v>3.3363640257237575</v>
      </c>
      <c r="AR605" s="75">
        <f t="shared" si="306"/>
        <v>3.1526115312901584</v>
      </c>
      <c r="AS605" s="75">
        <f t="shared" si="306"/>
        <v>3.3415899165346956</v>
      </c>
      <c r="AT605" s="75">
        <f t="shared" si="306"/>
        <v>3.1472746607204733</v>
      </c>
      <c r="AU605" s="75">
        <f t="shared" si="303"/>
        <v>3.3471539374746713</v>
      </c>
    </row>
    <row r="606" spans="1:47" s="75" customFormat="1" ht="12.95" customHeight="1" x14ac:dyDescent="0.2">
      <c r="A606" s="86" t="s">
        <v>2123</v>
      </c>
      <c r="B606" s="87" t="s">
        <v>2031</v>
      </c>
      <c r="C606" s="88">
        <v>52066.523000000001</v>
      </c>
      <c r="D606" s="88">
        <v>1E-4</v>
      </c>
      <c r="E606" s="75">
        <f t="shared" si="288"/>
        <v>23439.020420309731</v>
      </c>
      <c r="F606" s="75">
        <f t="shared" si="289"/>
        <v>23439</v>
      </c>
      <c r="G606" s="75">
        <f t="shared" si="280"/>
        <v>8.6076099978527054E-3</v>
      </c>
      <c r="K606" s="77">
        <f t="shared" si="307"/>
        <v>8.6076099978527054E-3</v>
      </c>
      <c r="O606" s="75">
        <f t="shared" ca="1" si="290"/>
        <v>9.9936301640269464E-3</v>
      </c>
      <c r="P606" s="75">
        <f t="shared" si="291"/>
        <v>1.3638577967325715E-2</v>
      </c>
      <c r="Q606" s="85">
        <f t="shared" si="304"/>
        <v>37048.023000000001</v>
      </c>
      <c r="S606" s="84">
        <v>1</v>
      </c>
      <c r="Z606" s="75">
        <f t="shared" si="292"/>
        <v>23439</v>
      </c>
      <c r="AA606" s="75">
        <f t="shared" si="293"/>
        <v>9.1426621998917032E-3</v>
      </c>
      <c r="AB606" s="75">
        <f t="shared" si="294"/>
        <v>1.3103525765286717E-2</v>
      </c>
      <c r="AC606" s="75">
        <f t="shared" si="295"/>
        <v>-5.0309679694730096E-3</v>
      </c>
      <c r="AE606" s="75">
        <f t="shared" si="296"/>
        <v>2.8628085890678052E-7</v>
      </c>
      <c r="AF606" s="85">
        <f t="shared" si="305"/>
        <v>37048.023000000001</v>
      </c>
      <c r="AG606" s="84"/>
      <c r="AH606" s="75">
        <f t="shared" si="297"/>
        <v>-4.4959157674340118E-3</v>
      </c>
      <c r="AI606" s="75">
        <f t="shared" si="298"/>
        <v>2.0761823218229281E-2</v>
      </c>
      <c r="AJ606" s="75">
        <f t="shared" si="299"/>
        <v>-0.11136321232608397</v>
      </c>
      <c r="AK606" s="75">
        <f t="shared" si="300"/>
        <v>-2.0820153332311185E-3</v>
      </c>
      <c r="AL606" s="75">
        <f t="shared" si="301"/>
        <v>-3.1394664985385288</v>
      </c>
      <c r="AM606" s="75">
        <f t="shared" si="302"/>
        <v>-940.66481435022024</v>
      </c>
      <c r="AN606" s="75">
        <f t="shared" si="306"/>
        <v>3.1623522629673499</v>
      </c>
      <c r="AO606" s="75">
        <f t="shared" si="306"/>
        <v>3.3314506204815695</v>
      </c>
      <c r="AP606" s="75">
        <f t="shared" si="306"/>
        <v>3.1576295637036518</v>
      </c>
      <c r="AQ606" s="75">
        <f t="shared" si="306"/>
        <v>3.3363640257237575</v>
      </c>
      <c r="AR606" s="75">
        <f t="shared" si="306"/>
        <v>3.1526115312901584</v>
      </c>
      <c r="AS606" s="75">
        <f t="shared" si="306"/>
        <v>3.3415899165346956</v>
      </c>
      <c r="AT606" s="75">
        <f t="shared" si="306"/>
        <v>3.1472746607204733</v>
      </c>
      <c r="AU606" s="75">
        <f t="shared" si="303"/>
        <v>3.3471539374746713</v>
      </c>
    </row>
    <row r="607" spans="1:47" s="75" customFormat="1" ht="12.95" customHeight="1" x14ac:dyDescent="0.2">
      <c r="A607" s="86" t="s">
        <v>2123</v>
      </c>
      <c r="B607" s="87" t="s">
        <v>2033</v>
      </c>
      <c r="C607" s="88">
        <v>52073.478999999999</v>
      </c>
      <c r="D607" s="88">
        <v>1E-4</v>
      </c>
      <c r="E607" s="75">
        <f t="shared" si="288"/>
        <v>23455.522524197491</v>
      </c>
      <c r="F607" s="75">
        <f t="shared" si="289"/>
        <v>23455.5</v>
      </c>
      <c r="G607" s="75">
        <f t="shared" si="280"/>
        <v>9.4944450029288419E-3</v>
      </c>
      <c r="K607" s="77">
        <f t="shared" si="307"/>
        <v>9.4944450029288419E-3</v>
      </c>
      <c r="O607" s="75">
        <f t="shared" ca="1" si="290"/>
        <v>1.0005053437425348E-2</v>
      </c>
      <c r="P607" s="75">
        <f t="shared" si="291"/>
        <v>1.3657747843458964E-2</v>
      </c>
      <c r="Q607" s="85">
        <f t="shared" si="304"/>
        <v>37054.978999999999</v>
      </c>
      <c r="S607" s="84">
        <v>1</v>
      </c>
      <c r="Z607" s="75">
        <f t="shared" si="292"/>
        <v>23455.5</v>
      </c>
      <c r="AA607" s="75">
        <f t="shared" si="293"/>
        <v>9.1598517861818871E-3</v>
      </c>
      <c r="AB607" s="75">
        <f t="shared" si="294"/>
        <v>1.3992341060205919E-2</v>
      </c>
      <c r="AC607" s="75">
        <f t="shared" si="295"/>
        <v>-4.1633028405301219E-3</v>
      </c>
      <c r="AE607" s="75">
        <f t="shared" si="296"/>
        <v>1.1195262069307467E-7</v>
      </c>
      <c r="AF607" s="85">
        <f t="shared" si="305"/>
        <v>37054.978999999999</v>
      </c>
      <c r="AG607" s="84"/>
      <c r="AH607" s="75">
        <f t="shared" si="297"/>
        <v>-4.4978960572770758E-3</v>
      </c>
      <c r="AI607" s="75">
        <f t="shared" si="298"/>
        <v>2.0761877027256737E-2</v>
      </c>
      <c r="AJ607" s="75">
        <f t="shared" si="299"/>
        <v>-0.11138874198072608</v>
      </c>
      <c r="AK607" s="75">
        <f t="shared" si="300"/>
        <v>-2.1071714578324687E-3</v>
      </c>
      <c r="AL607" s="75">
        <f t="shared" si="301"/>
        <v>-3.1394408090526738</v>
      </c>
      <c r="AM607" s="75">
        <f t="shared" si="302"/>
        <v>-929.43481453276229</v>
      </c>
      <c r="AN607" s="75">
        <f t="shared" si="306"/>
        <v>3.1626030749194394</v>
      </c>
      <c r="AO607" s="75">
        <f t="shared" si="306"/>
        <v>3.3329765611680369</v>
      </c>
      <c r="AP607" s="75">
        <f t="shared" si="306"/>
        <v>3.157825728983521</v>
      </c>
      <c r="AQ607" s="75">
        <f t="shared" si="306"/>
        <v>3.3379483314137706</v>
      </c>
      <c r="AR607" s="75">
        <f t="shared" si="306"/>
        <v>3.1527480771035399</v>
      </c>
      <c r="AS607" s="75">
        <f t="shared" si="306"/>
        <v>3.3432380280725487</v>
      </c>
      <c r="AT607" s="75">
        <f t="shared" si="306"/>
        <v>3.1473460407950338</v>
      </c>
      <c r="AU607" s="75">
        <f t="shared" si="303"/>
        <v>3.3488719461220131</v>
      </c>
    </row>
    <row r="608" spans="1:47" s="75" customFormat="1" ht="12.95" customHeight="1" x14ac:dyDescent="0.2">
      <c r="A608" s="86" t="s">
        <v>2123</v>
      </c>
      <c r="B608" s="87" t="s">
        <v>2033</v>
      </c>
      <c r="C608" s="88">
        <v>52076.427499999998</v>
      </c>
      <c r="D608" s="88">
        <v>1E-4</v>
      </c>
      <c r="E608" s="75">
        <f t="shared" si="288"/>
        <v>23462.517413977977</v>
      </c>
      <c r="F608" s="75">
        <f t="shared" si="289"/>
        <v>23462.5</v>
      </c>
      <c r="G608" s="75">
        <f t="shared" si="280"/>
        <v>7.3403749993303791E-3</v>
      </c>
      <c r="K608" s="77">
        <f t="shared" si="307"/>
        <v>7.3403749993303791E-3</v>
      </c>
      <c r="O608" s="75">
        <f t="shared" ca="1" si="290"/>
        <v>1.0009899674624666E-2</v>
      </c>
      <c r="P608" s="75">
        <f t="shared" si="291"/>
        <v>1.3665881902308975E-2</v>
      </c>
      <c r="Q608" s="85">
        <f t="shared" si="304"/>
        <v>37057.927499999998</v>
      </c>
      <c r="S608" s="84">
        <v>1</v>
      </c>
      <c r="Z608" s="75">
        <f t="shared" si="292"/>
        <v>23462.5</v>
      </c>
      <c r="AA608" s="75">
        <f t="shared" si="293"/>
        <v>9.1671414016940636E-3</v>
      </c>
      <c r="AB608" s="75">
        <f t="shared" si="294"/>
        <v>1.1839115499945291E-2</v>
      </c>
      <c r="AC608" s="75">
        <f t="shared" si="295"/>
        <v>-6.3255069029785962E-3</v>
      </c>
      <c r="AE608" s="75">
        <f t="shared" si="296"/>
        <v>3.337075488804759E-6</v>
      </c>
      <c r="AF608" s="85">
        <f t="shared" si="305"/>
        <v>37057.927499999998</v>
      </c>
      <c r="AG608" s="84"/>
      <c r="AH608" s="75">
        <f t="shared" si="297"/>
        <v>-4.4987405006149108E-3</v>
      </c>
      <c r="AI608" s="75">
        <f t="shared" si="298"/>
        <v>2.0761900171674785E-2</v>
      </c>
      <c r="AJ608" s="75">
        <f t="shared" si="299"/>
        <v>-0.11139962954831671</v>
      </c>
      <c r="AK608" s="75">
        <f t="shared" si="300"/>
        <v>-2.1178997486161256E-3</v>
      </c>
      <c r="AL608" s="75">
        <f t="shared" si="301"/>
        <v>-3.1394298532997689</v>
      </c>
      <c r="AM608" s="75">
        <f t="shared" si="302"/>
        <v>-924.72672100470527</v>
      </c>
      <c r="AN608" s="75">
        <f t="shared" si="306"/>
        <v>3.1627100380828939</v>
      </c>
      <c r="AO608" s="75">
        <f t="shared" si="306"/>
        <v>3.3336234854590803</v>
      </c>
      <c r="AP608" s="75">
        <f t="shared" si="306"/>
        <v>3.157909404774117</v>
      </c>
      <c r="AQ608" s="75">
        <f t="shared" si="306"/>
        <v>3.338620138797133</v>
      </c>
      <c r="AR608" s="75">
        <f t="shared" si="306"/>
        <v>3.1528063348498598</v>
      </c>
      <c r="AS608" s="75">
        <f t="shared" si="306"/>
        <v>3.3439370512241959</v>
      </c>
      <c r="AT608" s="75">
        <f t="shared" si="306"/>
        <v>3.1473765026697564</v>
      </c>
      <c r="AU608" s="75">
        <f t="shared" si="303"/>
        <v>3.3496007982754308</v>
      </c>
    </row>
    <row r="609" spans="1:47" s="75" customFormat="1" ht="12.95" customHeight="1" x14ac:dyDescent="0.2">
      <c r="A609" s="86" t="s">
        <v>2123</v>
      </c>
      <c r="B609" s="87" t="s">
        <v>2033</v>
      </c>
      <c r="C609" s="88">
        <v>52076.427900000002</v>
      </c>
      <c r="D609" s="88">
        <v>2.9999999999999997E-4</v>
      </c>
      <c r="E609" s="75">
        <f t="shared" si="288"/>
        <v>23462.518362920131</v>
      </c>
      <c r="F609" s="75">
        <f t="shared" si="289"/>
        <v>23462.5</v>
      </c>
      <c r="G609" s="75">
        <f t="shared" si="280"/>
        <v>7.7403750037774444E-3</v>
      </c>
      <c r="K609" s="77">
        <f t="shared" si="307"/>
        <v>7.7403750037774444E-3</v>
      </c>
      <c r="O609" s="75">
        <f t="shared" ca="1" si="290"/>
        <v>1.0009899674624666E-2</v>
      </c>
      <c r="P609" s="75">
        <f t="shared" si="291"/>
        <v>1.3665881902308975E-2</v>
      </c>
      <c r="Q609" s="85">
        <f t="shared" si="304"/>
        <v>37057.927900000002</v>
      </c>
      <c r="S609" s="84">
        <v>1</v>
      </c>
      <c r="Z609" s="75">
        <f t="shared" si="292"/>
        <v>23462.5</v>
      </c>
      <c r="AA609" s="75">
        <f t="shared" si="293"/>
        <v>9.1671414016940636E-3</v>
      </c>
      <c r="AB609" s="75">
        <f t="shared" si="294"/>
        <v>1.2239115504392356E-2</v>
      </c>
      <c r="AC609" s="75">
        <f t="shared" si="295"/>
        <v>-5.925506898531531E-3</v>
      </c>
      <c r="AE609" s="75">
        <f t="shared" si="296"/>
        <v>2.0356623542239647E-6</v>
      </c>
      <c r="AF609" s="85">
        <f t="shared" si="305"/>
        <v>37057.927900000002</v>
      </c>
      <c r="AG609" s="84"/>
      <c r="AH609" s="75">
        <f t="shared" si="297"/>
        <v>-4.4987405006149108E-3</v>
      </c>
      <c r="AI609" s="75">
        <f t="shared" si="298"/>
        <v>2.0761900171674785E-2</v>
      </c>
      <c r="AJ609" s="75">
        <f t="shared" si="299"/>
        <v>-0.11139962954831671</v>
      </c>
      <c r="AK609" s="75">
        <f t="shared" si="300"/>
        <v>-2.1178997486161256E-3</v>
      </c>
      <c r="AL609" s="75">
        <f t="shared" si="301"/>
        <v>-3.1394298532997689</v>
      </c>
      <c r="AM609" s="75">
        <f t="shared" si="302"/>
        <v>-924.72672100470527</v>
      </c>
      <c r="AN609" s="75">
        <f t="shared" si="306"/>
        <v>3.1627100380828939</v>
      </c>
      <c r="AO609" s="75">
        <f t="shared" si="306"/>
        <v>3.3336234854590803</v>
      </c>
      <c r="AP609" s="75">
        <f t="shared" si="306"/>
        <v>3.157909404774117</v>
      </c>
      <c r="AQ609" s="75">
        <f t="shared" si="306"/>
        <v>3.338620138797133</v>
      </c>
      <c r="AR609" s="75">
        <f t="shared" si="306"/>
        <v>3.1528063348498598</v>
      </c>
      <c r="AS609" s="75">
        <f t="shared" si="306"/>
        <v>3.3439370512241959</v>
      </c>
      <c r="AT609" s="75">
        <f t="shared" si="306"/>
        <v>3.1473765026697564</v>
      </c>
      <c r="AU609" s="75">
        <f t="shared" si="303"/>
        <v>3.3496007982754308</v>
      </c>
    </row>
    <row r="610" spans="1:47" s="75" customFormat="1" ht="12.95" customHeight="1" x14ac:dyDescent="0.2">
      <c r="A610" s="86" t="s">
        <v>2123</v>
      </c>
      <c r="B610" s="87" t="s">
        <v>2033</v>
      </c>
      <c r="C610" s="88">
        <v>52087.3897</v>
      </c>
      <c r="D610" s="88">
        <v>2.9999999999999997E-4</v>
      </c>
      <c r="E610" s="75">
        <f t="shared" si="288"/>
        <v>23488.523647911057</v>
      </c>
      <c r="F610" s="75">
        <f t="shared" si="289"/>
        <v>23488.5</v>
      </c>
      <c r="G610" s="75">
        <f t="shared" si="280"/>
        <v>9.9681150022661313E-3</v>
      </c>
      <c r="K610" s="77">
        <f t="shared" si="307"/>
        <v>9.9681150022661313E-3</v>
      </c>
      <c r="O610" s="75">
        <f t="shared" ca="1" si="290"/>
        <v>1.0027899984222143E-2</v>
      </c>
      <c r="P610" s="75">
        <f t="shared" si="291"/>
        <v>1.369610134023095E-2</v>
      </c>
      <c r="Q610" s="85">
        <f t="shared" si="304"/>
        <v>37068.8897</v>
      </c>
      <c r="S610" s="84">
        <v>1</v>
      </c>
      <c r="Z610" s="75">
        <f t="shared" si="292"/>
        <v>23488.5</v>
      </c>
      <c r="AA610" s="75">
        <f t="shared" si="293"/>
        <v>9.1942016609309202E-3</v>
      </c>
      <c r="AB610" s="75">
        <f t="shared" si="294"/>
        <v>1.4470014681566161E-2</v>
      </c>
      <c r="AC610" s="75">
        <f t="shared" si="295"/>
        <v>-3.7279863379648184E-3</v>
      </c>
      <c r="AE610" s="75">
        <f t="shared" si="296"/>
        <v>5.9894185989663108E-7</v>
      </c>
      <c r="AF610" s="85">
        <f t="shared" si="305"/>
        <v>37068.8897</v>
      </c>
      <c r="AG610" s="84"/>
      <c r="AH610" s="75">
        <f t="shared" si="297"/>
        <v>-4.5018996793000296E-3</v>
      </c>
      <c r="AI610" s="75">
        <f t="shared" si="298"/>
        <v>2.0761987813534888E-2</v>
      </c>
      <c r="AJ610" s="75">
        <f t="shared" si="299"/>
        <v>-0.11144036731407052</v>
      </c>
      <c r="AK610" s="75">
        <f t="shared" si="300"/>
        <v>-2.158041666563062E-3</v>
      </c>
      <c r="AL610" s="75">
        <f t="shared" si="301"/>
        <v>-3.1393888602871964</v>
      </c>
      <c r="AM610" s="75">
        <f t="shared" si="302"/>
        <v>-907.52575942234967</v>
      </c>
      <c r="AN610" s="75">
        <f t="shared" si="306"/>
        <v>3.1631102598358418</v>
      </c>
      <c r="AO610" s="75">
        <f t="shared" si="306"/>
        <v>3.3360240124116611</v>
      </c>
      <c r="AP610" s="75">
        <f t="shared" si="306"/>
        <v>3.1582225860972017</v>
      </c>
      <c r="AQ610" s="75">
        <f t="shared" si="306"/>
        <v>3.3411137295201505</v>
      </c>
      <c r="AR610" s="75">
        <f t="shared" si="306"/>
        <v>3.15302445096532</v>
      </c>
      <c r="AS610" s="75">
        <f t="shared" si="306"/>
        <v>3.3465324991088741</v>
      </c>
      <c r="AT610" s="75">
        <f t="shared" si="306"/>
        <v>3.147490590245674</v>
      </c>
      <c r="AU610" s="75">
        <f t="shared" si="303"/>
        <v>3.3523079634166968</v>
      </c>
    </row>
    <row r="611" spans="1:47" s="75" customFormat="1" ht="12.95" customHeight="1" x14ac:dyDescent="0.2">
      <c r="A611" s="86" t="s">
        <v>2124</v>
      </c>
      <c r="B611" s="87" t="s">
        <v>2031</v>
      </c>
      <c r="C611" s="88">
        <v>52112.4686</v>
      </c>
      <c r="D611" s="88">
        <v>2.9999999999999997E-4</v>
      </c>
      <c r="E611" s="75">
        <f t="shared" si="288"/>
        <v>23548.019710761961</v>
      </c>
      <c r="F611" s="75">
        <f t="shared" si="289"/>
        <v>23548</v>
      </c>
      <c r="G611" s="75">
        <f t="shared" si="280"/>
        <v>8.3085200021741912E-3</v>
      </c>
      <c r="J611" s="75">
        <f>G611</f>
        <v>8.3085200021741912E-3</v>
      </c>
      <c r="O611" s="75">
        <f t="shared" ca="1" si="290"/>
        <v>1.0069093000416371E-2</v>
      </c>
      <c r="P611" s="75">
        <f t="shared" si="291"/>
        <v>1.3765300166487308E-2</v>
      </c>
      <c r="Q611" s="85">
        <f t="shared" si="304"/>
        <v>37093.9686</v>
      </c>
      <c r="S611" s="84">
        <v>1</v>
      </c>
      <c r="Z611" s="75">
        <f t="shared" si="292"/>
        <v>23548</v>
      </c>
      <c r="AA611" s="75">
        <f t="shared" si="293"/>
        <v>9.2560348461889833E-3</v>
      </c>
      <c r="AB611" s="75">
        <f t="shared" si="294"/>
        <v>1.2817785322472516E-2</v>
      </c>
      <c r="AC611" s="75">
        <f t="shared" si="295"/>
        <v>-5.4567801643131165E-3</v>
      </c>
      <c r="AE611" s="75">
        <f t="shared" si="296"/>
        <v>8.9778437962837572E-7</v>
      </c>
      <c r="AF611" s="85">
        <f t="shared" si="305"/>
        <v>37093.9686</v>
      </c>
      <c r="AG611" s="84"/>
      <c r="AH611" s="75">
        <f t="shared" si="297"/>
        <v>-4.5092653202983236E-3</v>
      </c>
      <c r="AI611" s="75">
        <f t="shared" si="298"/>
        <v>2.0762198625209227E-2</v>
      </c>
      <c r="AJ611" s="75">
        <f t="shared" si="299"/>
        <v>-0.11153538372004865</v>
      </c>
      <c r="AK611" s="75">
        <f t="shared" si="300"/>
        <v>-2.251669025399201E-3</v>
      </c>
      <c r="AL611" s="75">
        <f t="shared" si="301"/>
        <v>-3.1392932478133364</v>
      </c>
      <c r="AM611" s="75">
        <f t="shared" si="302"/>
        <v>-869.78955139910579</v>
      </c>
      <c r="AN611" s="75">
        <f t="shared" ref="AN611:AT620" si="308">$AU611+$AB$7*SIN(AO611)</f>
        <v>3.1640437339958583</v>
      </c>
      <c r="AO611" s="75">
        <f t="shared" si="308"/>
        <v>3.3415035031848324</v>
      </c>
      <c r="AP611" s="75">
        <f t="shared" si="308"/>
        <v>3.1589536179636832</v>
      </c>
      <c r="AQ611" s="75">
        <f t="shared" si="308"/>
        <v>3.3468100318600085</v>
      </c>
      <c r="AR611" s="75">
        <f t="shared" si="308"/>
        <v>3.1535340041335154</v>
      </c>
      <c r="AS611" s="75">
        <f t="shared" si="308"/>
        <v>3.3524665212554221</v>
      </c>
      <c r="AT611" s="75">
        <f t="shared" si="308"/>
        <v>3.147757354068101</v>
      </c>
      <c r="AU611" s="75">
        <f t="shared" si="303"/>
        <v>3.3585032067207479</v>
      </c>
    </row>
    <row r="612" spans="1:47" s="75" customFormat="1" ht="12.95" customHeight="1" x14ac:dyDescent="0.2">
      <c r="A612" s="86" t="s">
        <v>2124</v>
      </c>
      <c r="B612" s="87" t="s">
        <v>2031</v>
      </c>
      <c r="C612" s="88">
        <v>52126.380499999999</v>
      </c>
      <c r="D612" s="88">
        <v>2.9999999999999997E-4</v>
      </c>
      <c r="E612" s="75">
        <f t="shared" si="288"/>
        <v>23581.023681301958</v>
      </c>
      <c r="F612" s="75">
        <f t="shared" si="289"/>
        <v>23581</v>
      </c>
      <c r="G612" s="75">
        <f t="shared" si="280"/>
        <v>9.9821900003007613E-3</v>
      </c>
      <c r="J612" s="75">
        <f>G612</f>
        <v>9.9821900003007613E-3</v>
      </c>
      <c r="O612" s="75">
        <f t="shared" ca="1" si="290"/>
        <v>1.0091939547213167E-2</v>
      </c>
      <c r="P612" s="75">
        <f t="shared" si="291"/>
        <v>1.3803705031613128E-2</v>
      </c>
      <c r="Q612" s="85">
        <f t="shared" si="304"/>
        <v>37107.880499999999</v>
      </c>
      <c r="S612" s="84">
        <v>1</v>
      </c>
      <c r="Z612" s="75">
        <f t="shared" si="292"/>
        <v>23581</v>
      </c>
      <c r="AA612" s="75">
        <f t="shared" si="293"/>
        <v>9.2902718076773201E-3</v>
      </c>
      <c r="AB612" s="75">
        <f t="shared" si="294"/>
        <v>1.4495623224236569E-2</v>
      </c>
      <c r="AC612" s="75">
        <f t="shared" si="295"/>
        <v>-3.8215150313123669E-3</v>
      </c>
      <c r="AE612" s="75">
        <f t="shared" si="296"/>
        <v>4.7875078528328949E-7</v>
      </c>
      <c r="AF612" s="85">
        <f t="shared" si="305"/>
        <v>37107.880499999999</v>
      </c>
      <c r="AG612" s="84"/>
      <c r="AH612" s="75">
        <f t="shared" si="297"/>
        <v>-4.5134332239358073E-3</v>
      </c>
      <c r="AI612" s="75">
        <f t="shared" si="298"/>
        <v>2.0762321933635142E-2</v>
      </c>
      <c r="AJ612" s="75">
        <f t="shared" si="299"/>
        <v>-0.11158917191703778</v>
      </c>
      <c r="AK612" s="75">
        <f t="shared" si="300"/>
        <v>-2.3046713276845005E-3</v>
      </c>
      <c r="AL612" s="75">
        <f t="shared" si="301"/>
        <v>-3.1392391217312601</v>
      </c>
      <c r="AM612" s="75">
        <f t="shared" si="302"/>
        <v>-849.78627740393438</v>
      </c>
      <c r="AN612" s="75">
        <f t="shared" si="308"/>
        <v>3.164572168092211</v>
      </c>
      <c r="AO612" s="75">
        <f t="shared" si="308"/>
        <v>3.344533997173313</v>
      </c>
      <c r="AP612" s="75">
        <f t="shared" si="308"/>
        <v>3.1593678021628948</v>
      </c>
      <c r="AQ612" s="75">
        <f t="shared" si="308"/>
        <v>3.3499631069129703</v>
      </c>
      <c r="AR612" s="75">
        <f t="shared" si="308"/>
        <v>3.1538229657726848</v>
      </c>
      <c r="AS612" s="75">
        <f t="shared" si="308"/>
        <v>3.3557542593664644</v>
      </c>
      <c r="AT612" s="75">
        <f t="shared" si="308"/>
        <v>3.1479087796756695</v>
      </c>
      <c r="AU612" s="75">
        <f t="shared" si="303"/>
        <v>3.361939224015432</v>
      </c>
    </row>
    <row r="613" spans="1:47" s="75" customFormat="1" ht="12.95" customHeight="1" x14ac:dyDescent="0.2">
      <c r="A613" s="86" t="s">
        <v>2125</v>
      </c>
      <c r="B613" s="87" t="s">
        <v>2033</v>
      </c>
      <c r="C613" s="88">
        <v>52136.288</v>
      </c>
      <c r="D613" s="88"/>
      <c r="E613" s="75">
        <f t="shared" si="288"/>
        <v>23604.527792036297</v>
      </c>
      <c r="F613" s="75">
        <f t="shared" si="289"/>
        <v>23604.5</v>
      </c>
      <c r="G613" s="75">
        <f t="shared" ref="G613:G676" si="309">+C613-(C$7+F613*C$8)</f>
        <v>1.1714954998751637E-2</v>
      </c>
      <c r="J613" s="75">
        <f>G613</f>
        <v>1.1714954998751637E-2</v>
      </c>
      <c r="O613" s="75">
        <f t="shared" ca="1" si="290"/>
        <v>1.0108209057810886E-2</v>
      </c>
      <c r="P613" s="75">
        <f t="shared" si="291"/>
        <v>1.3831065122598603E-2</v>
      </c>
      <c r="Q613" s="85">
        <f t="shared" si="304"/>
        <v>37117.788</v>
      </c>
      <c r="S613" s="84">
        <v>1</v>
      </c>
      <c r="Z613" s="75">
        <f t="shared" si="292"/>
        <v>23604.5</v>
      </c>
      <c r="AA613" s="75">
        <f t="shared" si="293"/>
        <v>9.3146273611474876E-3</v>
      </c>
      <c r="AB613" s="75">
        <f t="shared" si="294"/>
        <v>1.6231392760202752E-2</v>
      </c>
      <c r="AC613" s="75">
        <f t="shared" si="295"/>
        <v>-2.1161101238469666E-3</v>
      </c>
      <c r="AE613" s="75">
        <f t="shared" si="296"/>
        <v>5.7615727678463147E-6</v>
      </c>
      <c r="AF613" s="85">
        <f t="shared" si="305"/>
        <v>37117.788</v>
      </c>
      <c r="AG613" s="84"/>
      <c r="AH613" s="75">
        <f t="shared" si="297"/>
        <v>-4.5164377614511156E-3</v>
      </c>
      <c r="AI613" s="75">
        <f t="shared" si="298"/>
        <v>2.0762412627288618E-2</v>
      </c>
      <c r="AJ613" s="75">
        <f t="shared" si="299"/>
        <v>-0.1116279565721545</v>
      </c>
      <c r="AK613" s="75">
        <f t="shared" si="300"/>
        <v>-2.3428894992508086E-3</v>
      </c>
      <c r="AL613" s="75">
        <f t="shared" si="301"/>
        <v>-3.1392000932357402</v>
      </c>
      <c r="AM613" s="75">
        <f t="shared" si="302"/>
        <v>-835.92417744205807</v>
      </c>
      <c r="AN613" s="75">
        <f t="shared" si="308"/>
        <v>3.164953202162458</v>
      </c>
      <c r="AO613" s="75">
        <f t="shared" si="308"/>
        <v>3.3466882987703426</v>
      </c>
      <c r="AP613" s="75">
        <f t="shared" si="308"/>
        <v>3.1596666115381793</v>
      </c>
      <c r="AQ613" s="75">
        <f t="shared" si="308"/>
        <v>3.3522057278759072</v>
      </c>
      <c r="AR613" s="75">
        <f t="shared" si="308"/>
        <v>3.1540315513028725</v>
      </c>
      <c r="AS613" s="75">
        <f t="shared" si="308"/>
        <v>3.3580940212936561</v>
      </c>
      <c r="AT613" s="75">
        <f t="shared" si="308"/>
        <v>3.148018151233626</v>
      </c>
      <c r="AU613" s="75">
        <f t="shared" si="303"/>
        <v>3.3643860848161915</v>
      </c>
    </row>
    <row r="614" spans="1:47" s="75" customFormat="1" ht="12.95" customHeight="1" x14ac:dyDescent="0.2">
      <c r="A614" s="86" t="s">
        <v>2125</v>
      </c>
      <c r="B614" s="87" t="s">
        <v>2031</v>
      </c>
      <c r="C614" s="88">
        <v>52143.243999999999</v>
      </c>
      <c r="D614" s="88"/>
      <c r="E614" s="75">
        <f t="shared" si="288"/>
        <v>23621.029895924057</v>
      </c>
      <c r="F614" s="75">
        <f t="shared" si="289"/>
        <v>23621</v>
      </c>
      <c r="G614" s="75">
        <f t="shared" si="309"/>
        <v>1.2601789996551815E-2</v>
      </c>
      <c r="J614" s="75">
        <f>G614</f>
        <v>1.2601789996551815E-2</v>
      </c>
      <c r="O614" s="75">
        <f t="shared" ca="1" si="290"/>
        <v>1.0119632331209287E-2</v>
      </c>
      <c r="P614" s="75">
        <f t="shared" si="291"/>
        <v>1.3850280952583532E-2</v>
      </c>
      <c r="Q614" s="85">
        <f t="shared" si="304"/>
        <v>37124.743999999999</v>
      </c>
      <c r="S614" s="84">
        <v>1</v>
      </c>
      <c r="Z614" s="75">
        <f t="shared" si="292"/>
        <v>23621</v>
      </c>
      <c r="AA614" s="75">
        <f t="shared" si="293"/>
        <v>9.3317153362836615E-3</v>
      </c>
      <c r="AB614" s="75">
        <f t="shared" si="294"/>
        <v>1.7120355612851686E-2</v>
      </c>
      <c r="AC614" s="75">
        <f t="shared" si="295"/>
        <v>-1.248490956031717E-3</v>
      </c>
      <c r="AE614" s="75">
        <f t="shared" si="296"/>
        <v>1.0693388283727882E-5</v>
      </c>
      <c r="AF614" s="85">
        <f t="shared" si="305"/>
        <v>37124.743999999999</v>
      </c>
      <c r="AG614" s="84"/>
      <c r="AH614" s="75">
        <f t="shared" si="297"/>
        <v>-4.5185656162998701E-3</v>
      </c>
      <c r="AI614" s="75">
        <f t="shared" si="298"/>
        <v>2.0762477772495402E-2</v>
      </c>
      <c r="AJ614" s="75">
        <f t="shared" si="299"/>
        <v>-0.11165542952055242</v>
      </c>
      <c r="AK614" s="75">
        <f t="shared" si="300"/>
        <v>-2.3699612806105772E-3</v>
      </c>
      <c r="AL614" s="75">
        <f t="shared" si="301"/>
        <v>-3.1391724474604885</v>
      </c>
      <c r="AM614" s="75">
        <f t="shared" si="302"/>
        <v>-826.3754890751926</v>
      </c>
      <c r="AN614" s="75">
        <f t="shared" si="308"/>
        <v>3.1652231060510001</v>
      </c>
      <c r="AO614" s="75">
        <f t="shared" si="308"/>
        <v>3.3481989978595963</v>
      </c>
      <c r="AP614" s="75">
        <f t="shared" si="308"/>
        <v>3.1598783509882931</v>
      </c>
      <c r="AQ614" s="75">
        <f t="shared" si="308"/>
        <v>3.3537789525453809</v>
      </c>
      <c r="AR614" s="75">
        <f t="shared" si="308"/>
        <v>3.1541794162343844</v>
      </c>
      <c r="AS614" s="75">
        <f t="shared" si="308"/>
        <v>3.3597360757166195</v>
      </c>
      <c r="AT614" s="75">
        <f t="shared" si="308"/>
        <v>3.1480957172859845</v>
      </c>
      <c r="AU614" s="75">
        <f t="shared" si="303"/>
        <v>3.3661040934635333</v>
      </c>
    </row>
    <row r="615" spans="1:47" s="75" customFormat="1" ht="12.95" customHeight="1" x14ac:dyDescent="0.2">
      <c r="A615" s="81" t="s">
        <v>1709</v>
      </c>
      <c r="B615" s="82" t="s">
        <v>2031</v>
      </c>
      <c r="C615" s="83">
        <v>52350.206899999997</v>
      </c>
      <c r="D615" s="83" t="s">
        <v>2110</v>
      </c>
      <c r="E615" s="75">
        <f t="shared" si="288"/>
        <v>24112.019441167493</v>
      </c>
      <c r="F615" s="75">
        <f t="shared" si="289"/>
        <v>24112</v>
      </c>
      <c r="G615" s="75">
        <f t="shared" si="309"/>
        <v>8.1948799997917376E-3</v>
      </c>
      <c r="I615" s="75">
        <f>G615</f>
        <v>8.1948799997917376E-3</v>
      </c>
      <c r="O615" s="75">
        <f t="shared" ca="1" si="290"/>
        <v>1.045956125476164E-2</v>
      </c>
      <c r="P615" s="75">
        <f t="shared" si="291"/>
        <v>1.4424194126734492E-2</v>
      </c>
      <c r="Q615" s="85">
        <f t="shared" si="304"/>
        <v>37331.706899999997</v>
      </c>
      <c r="S615" s="84">
        <v>0.1</v>
      </c>
      <c r="Z615" s="75">
        <f t="shared" si="292"/>
        <v>24112</v>
      </c>
      <c r="AA615" s="75">
        <f t="shared" si="293"/>
        <v>9.8350233576003192E-3</v>
      </c>
      <c r="AB615" s="75">
        <f t="shared" si="294"/>
        <v>1.2784050768925911E-2</v>
      </c>
      <c r="AC615" s="75">
        <f t="shared" si="295"/>
        <v>-6.2293141269427546E-3</v>
      </c>
      <c r="AE615" s="75">
        <f t="shared" si="296"/>
        <v>2.690070234163609E-7</v>
      </c>
      <c r="AF615" s="85">
        <f t="shared" si="305"/>
        <v>37331.706899999997</v>
      </c>
      <c r="AG615" s="84"/>
      <c r="AH615" s="75">
        <f t="shared" si="297"/>
        <v>-4.5891707691341722E-3</v>
      </c>
      <c r="AI615" s="75">
        <f t="shared" si="298"/>
        <v>2.0765071997451479E-2</v>
      </c>
      <c r="AJ615" s="75">
        <f t="shared" si="299"/>
        <v>-0.11256946154533497</v>
      </c>
      <c r="AK615" s="75">
        <f t="shared" si="300"/>
        <v>-3.2706932870476351E-3</v>
      </c>
      <c r="AL615" s="75">
        <f t="shared" si="301"/>
        <v>-3.1382526163514801</v>
      </c>
      <c r="AM615" s="75">
        <f t="shared" si="302"/>
        <v>-598.79516244605736</v>
      </c>
      <c r="AN615" s="75">
        <f t="shared" si="308"/>
        <v>3.1742028115319529</v>
      </c>
      <c r="AO615" s="75">
        <f t="shared" si="308"/>
        <v>3.3923906969175182</v>
      </c>
      <c r="AP615" s="75">
        <f t="shared" si="308"/>
        <v>3.1669590836055339</v>
      </c>
      <c r="AQ615" s="75">
        <f t="shared" si="308"/>
        <v>3.4000344492244987</v>
      </c>
      <c r="AR615" s="75">
        <f t="shared" si="308"/>
        <v>3.1591514679615988</v>
      </c>
      <c r="AS615" s="75">
        <f t="shared" si="308"/>
        <v>3.4082905761267517</v>
      </c>
      <c r="AT615" s="75">
        <f t="shared" si="308"/>
        <v>3.1507195380432469</v>
      </c>
      <c r="AU615" s="75">
        <f t="shared" si="303"/>
        <v>3.4172278659389805</v>
      </c>
    </row>
    <row r="616" spans="1:47" s="75" customFormat="1" ht="12.95" customHeight="1" x14ac:dyDescent="0.2">
      <c r="A616" s="86" t="s">
        <v>2126</v>
      </c>
      <c r="B616" s="87" t="s">
        <v>2031</v>
      </c>
      <c r="C616" s="88">
        <v>52360.536500000002</v>
      </c>
      <c r="D616" s="88">
        <v>1E-4</v>
      </c>
      <c r="E616" s="75">
        <f t="shared" si="288"/>
        <v>24136.524923099514</v>
      </c>
      <c r="F616" s="75">
        <f t="shared" si="289"/>
        <v>24136.5</v>
      </c>
      <c r="G616" s="75">
        <f t="shared" si="309"/>
        <v>1.0505635000299662E-2</v>
      </c>
      <c r="K616" s="75">
        <f>G616</f>
        <v>1.0505635000299662E-2</v>
      </c>
      <c r="O616" s="75">
        <f t="shared" ca="1" si="290"/>
        <v>1.0476523084959265E-2</v>
      </c>
      <c r="P616" s="75">
        <f t="shared" si="291"/>
        <v>1.445293761069023E-2</v>
      </c>
      <c r="Q616" s="85">
        <f t="shared" si="304"/>
        <v>37342.036500000002</v>
      </c>
      <c r="S616" s="84">
        <v>1</v>
      </c>
      <c r="Z616" s="75">
        <f t="shared" si="292"/>
        <v>24136.5</v>
      </c>
      <c r="AA616" s="75">
        <f t="shared" si="293"/>
        <v>9.8598567025251285E-3</v>
      </c>
      <c r="AB616" s="75">
        <f t="shared" si="294"/>
        <v>1.5098715908464764E-2</v>
      </c>
      <c r="AC616" s="75">
        <f t="shared" si="295"/>
        <v>-3.9473026103905677E-3</v>
      </c>
      <c r="AE616" s="75">
        <f t="shared" si="296"/>
        <v>4.1702960987657447E-7</v>
      </c>
      <c r="AF616" s="85">
        <f t="shared" si="305"/>
        <v>37342.036500000002</v>
      </c>
      <c r="AG616" s="84"/>
      <c r="AH616" s="75">
        <f t="shared" si="297"/>
        <v>-4.5930809081651024E-3</v>
      </c>
      <c r="AI616" s="75">
        <f t="shared" si="298"/>
        <v>2.0765240357763504E-2</v>
      </c>
      <c r="AJ616" s="75">
        <f t="shared" si="299"/>
        <v>-0.11262022145609492</v>
      </c>
      <c r="AK616" s="75">
        <f t="shared" si="300"/>
        <v>-3.3207172637034674E-3</v>
      </c>
      <c r="AL616" s="75">
        <f t="shared" si="301"/>
        <v>-3.1382015315918226</v>
      </c>
      <c r="AM616" s="75">
        <f t="shared" si="302"/>
        <v>-589.77473667369327</v>
      </c>
      <c r="AN616" s="75">
        <f t="shared" si="308"/>
        <v>3.1747014835776386</v>
      </c>
      <c r="AO616" s="75">
        <f t="shared" si="308"/>
        <v>3.3945548033531718</v>
      </c>
      <c r="AP616" s="75">
        <f t="shared" si="308"/>
        <v>3.1673542905003464</v>
      </c>
      <c r="AQ616" s="75">
        <f t="shared" si="308"/>
        <v>3.4023122383541975</v>
      </c>
      <c r="AR616" s="75">
        <f t="shared" si="308"/>
        <v>3.1594304966891613</v>
      </c>
      <c r="AS616" s="75">
        <f t="shared" si="308"/>
        <v>3.4106965184125571</v>
      </c>
      <c r="AT616" s="75">
        <f t="shared" si="308"/>
        <v>3.1508676593751828</v>
      </c>
      <c r="AU616" s="75">
        <f t="shared" si="303"/>
        <v>3.4197788484759428</v>
      </c>
    </row>
    <row r="617" spans="1:47" s="75" customFormat="1" ht="12.95" customHeight="1" x14ac:dyDescent="0.2">
      <c r="A617" s="86" t="s">
        <v>2127</v>
      </c>
      <c r="B617" s="87" t="s">
        <v>2031</v>
      </c>
      <c r="C617" s="88">
        <v>52413.451500000003</v>
      </c>
      <c r="D617" s="88" t="s">
        <v>2110</v>
      </c>
      <c r="E617" s="75">
        <f t="shared" si="288"/>
        <v>24262.05810700135</v>
      </c>
      <c r="F617" s="75">
        <f t="shared" si="289"/>
        <v>24262</v>
      </c>
      <c r="G617" s="75">
        <f t="shared" si="309"/>
        <v>2.4493380005878862E-2</v>
      </c>
      <c r="I617" s="75">
        <f>G617</f>
        <v>2.4493380005878862E-2</v>
      </c>
      <c r="O617" s="75">
        <f t="shared" ca="1" si="290"/>
        <v>1.0563409194747084E-2</v>
      </c>
      <c r="P617" s="75">
        <f t="shared" si="291"/>
        <v>1.4600333037024547E-2</v>
      </c>
      <c r="Q617" s="85">
        <f t="shared" si="304"/>
        <v>37394.951500000003</v>
      </c>
      <c r="S617" s="84">
        <v>0.1</v>
      </c>
      <c r="Z617" s="75">
        <f t="shared" si="292"/>
        <v>24262</v>
      </c>
      <c r="AA617" s="75">
        <f t="shared" si="293"/>
        <v>9.986617099567649E-3</v>
      </c>
      <c r="AB617" s="75">
        <f t="shared" si="294"/>
        <v>2.910709594333576E-2</v>
      </c>
      <c r="AC617" s="75">
        <f t="shared" si="295"/>
        <v>9.8930469688543153E-3</v>
      </c>
      <c r="AE617" s="75">
        <f t="shared" si="296"/>
        <v>2.1044617001992694E-5</v>
      </c>
      <c r="AF617" s="85">
        <f t="shared" si="305"/>
        <v>37394.951500000003</v>
      </c>
      <c r="AG617" s="84"/>
      <c r="AH617" s="75">
        <f t="shared" si="297"/>
        <v>-4.6137159374568977E-3</v>
      </c>
      <c r="AI617" s="75">
        <f t="shared" si="298"/>
        <v>2.0766172089730306E-2</v>
      </c>
      <c r="AJ617" s="75">
        <f t="shared" si="299"/>
        <v>-0.11288834587395197</v>
      </c>
      <c r="AK617" s="75">
        <f t="shared" si="300"/>
        <v>-3.5849589864318677E-3</v>
      </c>
      <c r="AL617" s="75">
        <f t="shared" si="301"/>
        <v>-3.137931686343546</v>
      </c>
      <c r="AM617" s="75">
        <f t="shared" si="302"/>
        <v>-546.30310289432009</v>
      </c>
      <c r="AN617" s="75">
        <f t="shared" si="308"/>
        <v>3.1773355520485236</v>
      </c>
      <c r="AO617" s="75">
        <f t="shared" si="308"/>
        <v>3.405575332431606</v>
      </c>
      <c r="AP617" s="75">
        <f t="shared" si="308"/>
        <v>3.1694451814050084</v>
      </c>
      <c r="AQ617" s="75">
        <f t="shared" si="308"/>
        <v>3.4139316565323807</v>
      </c>
      <c r="AR617" s="75">
        <f t="shared" si="308"/>
        <v>3.1609093059132745</v>
      </c>
      <c r="AS617" s="75">
        <f t="shared" si="308"/>
        <v>3.4229936389537179</v>
      </c>
      <c r="AT617" s="75">
        <f t="shared" si="308"/>
        <v>3.1516541806182312</v>
      </c>
      <c r="AU617" s="75">
        <f t="shared" si="303"/>
        <v>3.4328461263693613</v>
      </c>
    </row>
    <row r="618" spans="1:47" s="75" customFormat="1" ht="12.95" customHeight="1" x14ac:dyDescent="0.2">
      <c r="A618" s="86" t="s">
        <v>2126</v>
      </c>
      <c r="B618" s="87" t="s">
        <v>2031</v>
      </c>
      <c r="C618" s="88">
        <v>52437.463900000002</v>
      </c>
      <c r="D618" s="88">
        <v>1E-4</v>
      </c>
      <c r="E618" s="75">
        <f t="shared" si="288"/>
        <v>24319.024052860259</v>
      </c>
      <c r="F618" s="75">
        <f t="shared" si="289"/>
        <v>24319</v>
      </c>
      <c r="G618" s="75">
        <f t="shared" si="309"/>
        <v>1.0138810001080856E-2</v>
      </c>
      <c r="K618" s="75">
        <f>G618</f>
        <v>1.0138810001080856E-2</v>
      </c>
      <c r="O618" s="75">
        <f t="shared" ca="1" si="290"/>
        <v>1.0602871411941555E-2</v>
      </c>
      <c r="P618" s="75">
        <f t="shared" si="291"/>
        <v>1.4667365101428936E-2</v>
      </c>
      <c r="Q618" s="85">
        <f t="shared" si="304"/>
        <v>37418.963900000002</v>
      </c>
      <c r="S618" s="84">
        <v>1</v>
      </c>
      <c r="Z618" s="75">
        <f t="shared" si="292"/>
        <v>24319</v>
      </c>
      <c r="AA618" s="75">
        <f t="shared" si="293"/>
        <v>1.0043938015950162E-2</v>
      </c>
      <c r="AB618" s="75">
        <f t="shared" si="294"/>
        <v>1.476223708655963E-2</v>
      </c>
      <c r="AC618" s="75">
        <f t="shared" si="295"/>
        <v>-4.5285551003480806E-3</v>
      </c>
      <c r="AE618" s="75">
        <f t="shared" si="296"/>
        <v>9.0006935626385999E-9</v>
      </c>
      <c r="AF618" s="85">
        <f t="shared" si="305"/>
        <v>37418.963900000002</v>
      </c>
      <c r="AG618" s="84"/>
      <c r="AH618" s="75">
        <f t="shared" si="297"/>
        <v>-4.6234270854787745E-3</v>
      </c>
      <c r="AI618" s="75">
        <f t="shared" si="298"/>
        <v>2.0766635804782108E-2</v>
      </c>
      <c r="AJ618" s="75">
        <f t="shared" si="299"/>
        <v>-0.11301467462981417</v>
      </c>
      <c r="AK618" s="75">
        <f t="shared" si="300"/>
        <v>-3.7094610996754366E-3</v>
      </c>
      <c r="AL618" s="75">
        <f t="shared" si="301"/>
        <v>-3.1378045439399584</v>
      </c>
      <c r="AM618" s="75">
        <f t="shared" si="302"/>
        <v>-527.96719029965163</v>
      </c>
      <c r="AN618" s="75">
        <f t="shared" si="308"/>
        <v>3.178576598433037</v>
      </c>
      <c r="AO618" s="75">
        <f t="shared" si="308"/>
        <v>3.4105441007121193</v>
      </c>
      <c r="AP618" s="75">
        <f t="shared" si="308"/>
        <v>3.1704322311840563</v>
      </c>
      <c r="AQ618" s="75">
        <f t="shared" si="308"/>
        <v>3.4191816619273667</v>
      </c>
      <c r="AR618" s="75">
        <f t="shared" si="308"/>
        <v>3.1616088951728352</v>
      </c>
      <c r="AS618" s="75">
        <f t="shared" si="308"/>
        <v>3.4285633846321071</v>
      </c>
      <c r="AT618" s="75">
        <f t="shared" si="308"/>
        <v>3.1520271354803722</v>
      </c>
      <c r="AU618" s="75">
        <f t="shared" si="303"/>
        <v>3.4387810653329063</v>
      </c>
    </row>
    <row r="619" spans="1:47" s="75" customFormat="1" ht="12.95" customHeight="1" x14ac:dyDescent="0.2">
      <c r="A619" s="81" t="s">
        <v>1128</v>
      </c>
      <c r="B619" s="82" t="s">
        <v>2031</v>
      </c>
      <c r="C619" s="83">
        <v>52471.606899999999</v>
      </c>
      <c r="D619" s="83" t="s">
        <v>2110</v>
      </c>
      <c r="E619" s="75">
        <f t="shared" si="288"/>
        <v>24400.023381934432</v>
      </c>
      <c r="F619" s="75">
        <f t="shared" si="289"/>
        <v>24400</v>
      </c>
      <c r="G619" s="75">
        <f t="shared" si="309"/>
        <v>9.855999996943865E-3</v>
      </c>
      <c r="I619" s="75">
        <f>G619</f>
        <v>9.855999996943865E-3</v>
      </c>
      <c r="O619" s="75">
        <f t="shared" ca="1" si="290"/>
        <v>1.0658949299533696E-2</v>
      </c>
      <c r="P619" s="75">
        <f t="shared" si="291"/>
        <v>1.4762715246261241E-2</v>
      </c>
      <c r="Q619" s="85">
        <f t="shared" si="304"/>
        <v>37453.106899999999</v>
      </c>
      <c r="S619" s="84">
        <v>0.1</v>
      </c>
      <c r="Z619" s="75">
        <f t="shared" si="292"/>
        <v>24400</v>
      </c>
      <c r="AA619" s="75">
        <f t="shared" si="293"/>
        <v>1.0125118063106425E-2</v>
      </c>
      <c r="AB619" s="75">
        <f t="shared" si="294"/>
        <v>1.4493597180098679E-2</v>
      </c>
      <c r="AC619" s="75">
        <f t="shared" si="295"/>
        <v>-4.9067152493173765E-3</v>
      </c>
      <c r="AE619" s="75">
        <f t="shared" si="296"/>
        <v>7.2424533535076182E-9</v>
      </c>
      <c r="AF619" s="85">
        <f t="shared" si="305"/>
        <v>37453.106899999999</v>
      </c>
      <c r="AG619" s="84"/>
      <c r="AH619" s="75">
        <f t="shared" si="297"/>
        <v>-4.6375971831548153E-3</v>
      </c>
      <c r="AI619" s="75">
        <f t="shared" si="298"/>
        <v>2.0767341511034765E-2</v>
      </c>
      <c r="AJ619" s="75">
        <f t="shared" si="299"/>
        <v>-0.11319917661415677</v>
      </c>
      <c r="AK619" s="75">
        <f t="shared" si="300"/>
        <v>-3.8912984166939524E-3</v>
      </c>
      <c r="AL619" s="75">
        <f t="shared" si="301"/>
        <v>-3.1376188503262936</v>
      </c>
      <c r="AM619" s="75">
        <f t="shared" si="302"/>
        <v>-503.29551704728459</v>
      </c>
      <c r="AN619" s="75">
        <f t="shared" si="308"/>
        <v>3.1803891165964515</v>
      </c>
      <c r="AO619" s="75">
        <f t="shared" si="308"/>
        <v>3.4175648122587186</v>
      </c>
      <c r="AP619" s="75">
        <f t="shared" si="308"/>
        <v>3.1718759695229806</v>
      </c>
      <c r="AQ619" s="75">
        <f t="shared" si="308"/>
        <v>3.4266120464127274</v>
      </c>
      <c r="AR619" s="75">
        <f t="shared" si="308"/>
        <v>3.1626338607328455</v>
      </c>
      <c r="AS619" s="75">
        <f t="shared" si="308"/>
        <v>3.4364612293138919</v>
      </c>
      <c r="AT619" s="75">
        <f t="shared" si="308"/>
        <v>3.1525745462034132</v>
      </c>
      <c r="AU619" s="75">
        <f t="shared" si="303"/>
        <v>3.4472149259653118</v>
      </c>
    </row>
    <row r="620" spans="1:47" s="75" customFormat="1" ht="12.95" customHeight="1" x14ac:dyDescent="0.2">
      <c r="A620" s="86" t="s">
        <v>2128</v>
      </c>
      <c r="B620" s="87"/>
      <c r="C620" s="88">
        <v>52513.334300000002</v>
      </c>
      <c r="D620" s="88">
        <v>3.2000000000000002E-3</v>
      </c>
      <c r="E620" s="75">
        <f t="shared" si="288"/>
        <v>24499.015603004937</v>
      </c>
      <c r="F620" s="75">
        <f t="shared" si="289"/>
        <v>24499</v>
      </c>
      <c r="G620" s="75">
        <f t="shared" si="309"/>
        <v>6.5770100045483559E-3</v>
      </c>
      <c r="J620" s="75">
        <f>G620</f>
        <v>6.5770100045483559E-3</v>
      </c>
      <c r="O620" s="75">
        <f t="shared" ca="1" si="290"/>
        <v>1.0727488939924089E-2</v>
      </c>
      <c r="P620" s="75">
        <f t="shared" si="291"/>
        <v>1.487940425222724E-2</v>
      </c>
      <c r="Q620" s="85">
        <f t="shared" si="304"/>
        <v>37494.834300000002</v>
      </c>
      <c r="S620" s="84">
        <v>1</v>
      </c>
      <c r="Z620" s="75">
        <f t="shared" si="292"/>
        <v>24499</v>
      </c>
      <c r="AA620" s="75">
        <f t="shared" si="293"/>
        <v>1.0223890638702972E-2</v>
      </c>
      <c r="AB620" s="75">
        <f t="shared" si="294"/>
        <v>1.1232523618072624E-2</v>
      </c>
      <c r="AC620" s="75">
        <f t="shared" si="295"/>
        <v>-8.3023942476788837E-3</v>
      </c>
      <c r="AE620" s="75">
        <f t="shared" si="296"/>
        <v>1.3299738359771974E-5</v>
      </c>
      <c r="AF620" s="85">
        <f t="shared" si="305"/>
        <v>37494.834300000002</v>
      </c>
      <c r="AG620" s="84"/>
      <c r="AH620" s="75">
        <f t="shared" si="297"/>
        <v>-4.6555136135242679E-3</v>
      </c>
      <c r="AI620" s="75">
        <f t="shared" si="298"/>
        <v>2.0768283349702932E-2</v>
      </c>
      <c r="AJ620" s="75">
        <f t="shared" si="299"/>
        <v>-0.11343274602473691</v>
      </c>
      <c r="AK620" s="75">
        <f t="shared" si="300"/>
        <v>-4.1214998297227625E-3</v>
      </c>
      <c r="AL620" s="75">
        <f t="shared" si="301"/>
        <v>-3.1373837667425524</v>
      </c>
      <c r="AM620" s="75">
        <f t="shared" si="302"/>
        <v>-475.18432310801245</v>
      </c>
      <c r="AN620" s="75">
        <f t="shared" si="308"/>
        <v>3.1826836295337761</v>
      </c>
      <c r="AO620" s="75">
        <f t="shared" si="308"/>
        <v>3.4260804393998234</v>
      </c>
      <c r="AP620" s="75">
        <f t="shared" si="308"/>
        <v>3.1737072846087635</v>
      </c>
      <c r="AQ620" s="75">
        <f t="shared" si="308"/>
        <v>3.4356444777900892</v>
      </c>
      <c r="AR620" s="75">
        <f t="shared" si="308"/>
        <v>3.1639368306724909</v>
      </c>
      <c r="AS620" s="75">
        <f t="shared" si="308"/>
        <v>3.4460862315802538</v>
      </c>
      <c r="AT620" s="75">
        <f t="shared" si="308"/>
        <v>3.1532721210657244</v>
      </c>
      <c r="AU620" s="75">
        <f t="shared" si="303"/>
        <v>3.4575229778493632</v>
      </c>
    </row>
    <row r="621" spans="1:47" s="75" customFormat="1" ht="12.95" customHeight="1" x14ac:dyDescent="0.2">
      <c r="A621" s="81" t="s">
        <v>1128</v>
      </c>
      <c r="B621" s="82" t="s">
        <v>2031</v>
      </c>
      <c r="C621" s="83">
        <v>52727.8923</v>
      </c>
      <c r="D621" s="83" t="s">
        <v>2110</v>
      </c>
      <c r="E621" s="75">
        <f t="shared" si="288"/>
        <v>25008.023424447041</v>
      </c>
      <c r="F621" s="75">
        <f t="shared" si="289"/>
        <v>25008</v>
      </c>
      <c r="G621" s="75">
        <f t="shared" si="309"/>
        <v>9.873919996607583E-3</v>
      </c>
      <c r="I621" s="75">
        <f>G621</f>
        <v>9.873919996607583E-3</v>
      </c>
      <c r="O621" s="75">
        <f t="shared" ca="1" si="290"/>
        <v>1.1079879616274697E-2</v>
      </c>
      <c r="P621" s="75">
        <f t="shared" si="291"/>
        <v>1.5481954699859492E-2</v>
      </c>
      <c r="Q621" s="85">
        <f t="shared" si="304"/>
        <v>37709.3923</v>
      </c>
      <c r="S621" s="84">
        <v>0.1</v>
      </c>
      <c r="Z621" s="75">
        <f t="shared" si="292"/>
        <v>25008</v>
      </c>
      <c r="AA621" s="75">
        <f t="shared" si="293"/>
        <v>1.0723643615131336E-2</v>
      </c>
      <c r="AB621" s="75">
        <f t="shared" si="294"/>
        <v>1.4632231081335739E-2</v>
      </c>
      <c r="AC621" s="75">
        <f t="shared" si="295"/>
        <v>-5.6080347032519094E-3</v>
      </c>
      <c r="AE621" s="75">
        <f t="shared" si="296"/>
        <v>7.2203022787710083E-8</v>
      </c>
      <c r="AF621" s="85">
        <f t="shared" si="305"/>
        <v>37709.3923</v>
      </c>
      <c r="AG621" s="84"/>
      <c r="AH621" s="75">
        <f t="shared" si="297"/>
        <v>-4.7583110847281554E-3</v>
      </c>
      <c r="AI621" s="75">
        <f t="shared" si="298"/>
        <v>2.0774768882452332E-2</v>
      </c>
      <c r="AJ621" s="75">
        <f t="shared" si="299"/>
        <v>-0.1147792523808301</v>
      </c>
      <c r="AK621" s="75">
        <f t="shared" si="300"/>
        <v>-5.4487060408280807E-3</v>
      </c>
      <c r="AL621" s="75">
        <f t="shared" si="301"/>
        <v>-3.1360284078622409</v>
      </c>
      <c r="AM621" s="75">
        <f t="shared" si="302"/>
        <v>-359.43682895878919</v>
      </c>
      <c r="AN621" s="75">
        <f t="shared" ref="AN621:AT630" si="310">$AU621+$AB$7*SIN(AO621)</f>
        <v>3.1959102199086709</v>
      </c>
      <c r="AO621" s="75">
        <f t="shared" si="310"/>
        <v>3.4686738888111859</v>
      </c>
      <c r="AP621" s="75">
        <f t="shared" si="310"/>
        <v>3.1843398692840434</v>
      </c>
      <c r="AQ621" s="75">
        <f t="shared" si="310"/>
        <v>3.4811778608019401</v>
      </c>
      <c r="AR621" s="75">
        <f t="shared" si="310"/>
        <v>3.1715622852414009</v>
      </c>
      <c r="AS621" s="75">
        <f t="shared" si="310"/>
        <v>3.495051057600687</v>
      </c>
      <c r="AT621" s="75">
        <f t="shared" si="310"/>
        <v>3.1573911517710873</v>
      </c>
      <c r="AU621" s="75">
        <f t="shared" si="303"/>
        <v>3.5105209415764564</v>
      </c>
    </row>
    <row r="622" spans="1:47" s="75" customFormat="1" ht="12.95" customHeight="1" x14ac:dyDescent="0.2">
      <c r="A622" s="86" t="s">
        <v>2129</v>
      </c>
      <c r="B622" s="87" t="s">
        <v>2031</v>
      </c>
      <c r="C622" s="88">
        <v>52734.215700000001</v>
      </c>
      <c r="D622" s="88">
        <v>2.0000000000000001E-4</v>
      </c>
      <c r="E622" s="75">
        <f t="shared" si="288"/>
        <v>25023.024776333747</v>
      </c>
      <c r="F622" s="75">
        <f t="shared" si="289"/>
        <v>25023</v>
      </c>
      <c r="G622" s="75">
        <f t="shared" si="309"/>
        <v>1.0443769999255892E-2</v>
      </c>
      <c r="K622" s="75">
        <f t="shared" ref="K622:K629" si="311">G622</f>
        <v>1.0443769999255892E-2</v>
      </c>
      <c r="O622" s="75">
        <f t="shared" ca="1" si="290"/>
        <v>1.109026441027324E-2</v>
      </c>
      <c r="P622" s="75">
        <f t="shared" si="291"/>
        <v>1.5499777724456824E-2</v>
      </c>
      <c r="Q622" s="85">
        <f t="shared" si="304"/>
        <v>37715.715700000001</v>
      </c>
      <c r="S622" s="84">
        <v>1</v>
      </c>
      <c r="Z622" s="75">
        <f t="shared" si="292"/>
        <v>25023</v>
      </c>
      <c r="AA622" s="75">
        <f t="shared" si="293"/>
        <v>1.0738160473590823E-2</v>
      </c>
      <c r="AB622" s="75">
        <f t="shared" si="294"/>
        <v>1.5205387250121893E-2</v>
      </c>
      <c r="AC622" s="75">
        <f t="shared" si="295"/>
        <v>-5.0560077252009318E-3</v>
      </c>
      <c r="AE622" s="75">
        <f t="shared" si="296"/>
        <v>8.6665751379145659E-8</v>
      </c>
      <c r="AF622" s="85">
        <f t="shared" si="305"/>
        <v>37715.715700000001</v>
      </c>
      <c r="AG622" s="84"/>
      <c r="AH622" s="75">
        <f t="shared" si="297"/>
        <v>-4.7616172508660008E-3</v>
      </c>
      <c r="AI622" s="75">
        <f t="shared" si="298"/>
        <v>2.0775008365542691E-2</v>
      </c>
      <c r="AJ622" s="75">
        <f t="shared" si="299"/>
        <v>-0.11482274298499819</v>
      </c>
      <c r="AK622" s="75">
        <f t="shared" si="300"/>
        <v>-5.4915765706466616E-3</v>
      </c>
      <c r="AL622" s="75">
        <f t="shared" si="301"/>
        <v>-3.1359846278066503</v>
      </c>
      <c r="AM622" s="75">
        <f t="shared" si="302"/>
        <v>-356.6308065754792</v>
      </c>
      <c r="AN622" s="75">
        <f t="shared" si="310"/>
        <v>3.1963373857081567</v>
      </c>
      <c r="AO622" s="75">
        <f t="shared" si="310"/>
        <v>3.4698977272896858</v>
      </c>
      <c r="AP622" s="75">
        <f t="shared" si="310"/>
        <v>3.18468534023883</v>
      </c>
      <c r="AQ622" s="75">
        <f t="shared" si="310"/>
        <v>3.4824955406545026</v>
      </c>
      <c r="AR622" s="75">
        <f t="shared" si="310"/>
        <v>3.171811720204694</v>
      </c>
      <c r="AS622" s="75">
        <f t="shared" si="310"/>
        <v>3.4964799576765868</v>
      </c>
      <c r="AT622" s="75">
        <f t="shared" si="310"/>
        <v>3.1575269128179748</v>
      </c>
      <c r="AU622" s="75">
        <f t="shared" si="303"/>
        <v>3.5120827676194941</v>
      </c>
    </row>
    <row r="623" spans="1:47" s="75" customFormat="1" ht="12.95" customHeight="1" x14ac:dyDescent="0.2">
      <c r="A623" s="86" t="s">
        <v>2130</v>
      </c>
      <c r="B623" s="87" t="s">
        <v>2033</v>
      </c>
      <c r="C623" s="88">
        <v>52747.494299999998</v>
      </c>
      <c r="D623" s="88">
        <v>5.0000000000000001E-4</v>
      </c>
      <c r="E623" s="75">
        <f t="shared" si="288"/>
        <v>25054.526334223923</v>
      </c>
      <c r="F623" s="75">
        <f t="shared" si="289"/>
        <v>25054.5</v>
      </c>
      <c r="G623" s="75">
        <f t="shared" si="309"/>
        <v>1.1100454998086207E-2</v>
      </c>
      <c r="K623" s="75">
        <f t="shared" si="311"/>
        <v>1.1100454998086207E-2</v>
      </c>
      <c r="O623" s="75">
        <f t="shared" ca="1" si="290"/>
        <v>1.1112072477670184E-2</v>
      </c>
      <c r="P623" s="75">
        <f t="shared" si="291"/>
        <v>1.5537218400729776E-2</v>
      </c>
      <c r="Q623" s="85">
        <f t="shared" si="304"/>
        <v>37728.994299999998</v>
      </c>
      <c r="S623" s="84">
        <v>1</v>
      </c>
      <c r="Z623" s="75">
        <f t="shared" si="292"/>
        <v>25054.5</v>
      </c>
      <c r="AA623" s="75">
        <f t="shared" si="293"/>
        <v>1.0768605954431652E-2</v>
      </c>
      <c r="AB623" s="75">
        <f t="shared" si="294"/>
        <v>1.5869067444384332E-2</v>
      </c>
      <c r="AC623" s="75">
        <f t="shared" si="295"/>
        <v>-4.4367634026435693E-3</v>
      </c>
      <c r="AE623" s="75">
        <f t="shared" si="296"/>
        <v>1.1012378777444229E-7</v>
      </c>
      <c r="AF623" s="85">
        <f t="shared" si="305"/>
        <v>37728.994299999998</v>
      </c>
      <c r="AG623" s="84"/>
      <c r="AH623" s="75">
        <f t="shared" si="297"/>
        <v>-4.7686124462981245E-3</v>
      </c>
      <c r="AI623" s="75">
        <f t="shared" si="298"/>
        <v>2.0775521472359837E-2</v>
      </c>
      <c r="AJ623" s="75">
        <f t="shared" si="299"/>
        <v>-0.11491479917309869</v>
      </c>
      <c r="AK623" s="75">
        <f t="shared" si="300"/>
        <v>-5.5823209335816755E-3</v>
      </c>
      <c r="AL623" s="75">
        <f t="shared" si="301"/>
        <v>-3.1358919582083251</v>
      </c>
      <c r="AM623" s="75">
        <f t="shared" si="302"/>
        <v>-350.83344221080927</v>
      </c>
      <c r="AN623" s="75">
        <f t="shared" si="310"/>
        <v>3.1972415546628836</v>
      </c>
      <c r="AO623" s="75">
        <f t="shared" si="310"/>
        <v>3.4724617636399859</v>
      </c>
      <c r="AP623" s="75">
        <f t="shared" si="310"/>
        <v>3.1854170041278222</v>
      </c>
      <c r="AQ623" s="75">
        <f t="shared" si="310"/>
        <v>3.4852579805529302</v>
      </c>
      <c r="AR623" s="75">
        <f t="shared" si="310"/>
        <v>3.1723403292032812</v>
      </c>
      <c r="AS623" s="75">
        <f t="shared" si="310"/>
        <v>3.4994778883707229</v>
      </c>
      <c r="AT623" s="75">
        <f t="shared" si="310"/>
        <v>3.1578148303113291</v>
      </c>
      <c r="AU623" s="75">
        <f t="shared" si="303"/>
        <v>3.5153626023098745</v>
      </c>
    </row>
    <row r="624" spans="1:47" s="75" customFormat="1" ht="12.95" customHeight="1" x14ac:dyDescent="0.2">
      <c r="A624" s="86" t="s">
        <v>2130</v>
      </c>
      <c r="B624" s="87" t="s">
        <v>2033</v>
      </c>
      <c r="C624" s="88">
        <v>52758.454899999997</v>
      </c>
      <c r="D624" s="88">
        <v>1E-4</v>
      </c>
      <c r="E624" s="75">
        <f t="shared" si="288"/>
        <v>25080.528772388418</v>
      </c>
      <c r="F624" s="75">
        <f t="shared" si="289"/>
        <v>25080.5</v>
      </c>
      <c r="G624" s="75">
        <f t="shared" si="309"/>
        <v>1.2128194997785613E-2</v>
      </c>
      <c r="K624" s="75">
        <f t="shared" si="311"/>
        <v>1.2128194997785613E-2</v>
      </c>
      <c r="O624" s="75">
        <f t="shared" ca="1" si="290"/>
        <v>1.113007278726766E-2</v>
      </c>
      <c r="P624" s="75">
        <f t="shared" si="291"/>
        <v>1.5568134395212617E-2</v>
      </c>
      <c r="Q624" s="85">
        <f t="shared" si="304"/>
        <v>37739.954899999997</v>
      </c>
      <c r="S624" s="84">
        <v>1</v>
      </c>
      <c r="Z624" s="75">
        <f t="shared" si="292"/>
        <v>25080.5</v>
      </c>
      <c r="AA624" s="75">
        <f t="shared" si="293"/>
        <v>1.0793694750594478E-2</v>
      </c>
      <c r="AB624" s="75">
        <f t="shared" si="294"/>
        <v>1.6902634642403751E-2</v>
      </c>
      <c r="AC624" s="75">
        <f t="shared" si="295"/>
        <v>-3.439939397427004E-3</v>
      </c>
      <c r="AE624" s="75">
        <f t="shared" si="296"/>
        <v>1.780890909753199E-6</v>
      </c>
      <c r="AF624" s="85">
        <f t="shared" si="305"/>
        <v>37739.954899999997</v>
      </c>
      <c r="AG624" s="84"/>
      <c r="AH624" s="75">
        <f t="shared" si="297"/>
        <v>-4.7744396446181385E-3</v>
      </c>
      <c r="AI624" s="75">
        <f t="shared" si="298"/>
        <v>2.0775955558564929E-2</v>
      </c>
      <c r="AJ624" s="75">
        <f t="shared" si="299"/>
        <v>-0.11499152480753125</v>
      </c>
      <c r="AK624" s="75">
        <f t="shared" si="300"/>
        <v>-5.6579539139690362E-3</v>
      </c>
      <c r="AL624" s="75">
        <f t="shared" si="301"/>
        <v>-3.1358147205587645</v>
      </c>
      <c r="AM624" s="75">
        <f t="shared" si="302"/>
        <v>-346.14358199921503</v>
      </c>
      <c r="AN624" s="75">
        <f t="shared" si="310"/>
        <v>3.1979951382917764</v>
      </c>
      <c r="AO624" s="75">
        <f t="shared" si="310"/>
        <v>3.4745719405171847</v>
      </c>
      <c r="AP624" s="75">
        <f t="shared" si="310"/>
        <v>3.1860272424736835</v>
      </c>
      <c r="AQ624" s="75">
        <f t="shared" si="310"/>
        <v>3.4875332815599167</v>
      </c>
      <c r="AR624" s="75">
        <f t="shared" si="310"/>
        <v>3.1727815602956126</v>
      </c>
      <c r="AS624" s="75">
        <f t="shared" si="310"/>
        <v>3.5019495362274782</v>
      </c>
      <c r="AT624" s="75">
        <f t="shared" si="310"/>
        <v>3.1580553726147453</v>
      </c>
      <c r="AU624" s="75">
        <f t="shared" si="303"/>
        <v>3.5180697674511405</v>
      </c>
    </row>
    <row r="625" spans="1:47" s="75" customFormat="1" ht="12.95" customHeight="1" x14ac:dyDescent="0.2">
      <c r="A625" s="86" t="s">
        <v>2130</v>
      </c>
      <c r="B625" s="87" t="s">
        <v>2033</v>
      </c>
      <c r="C625" s="88">
        <v>52766.463100000001</v>
      </c>
      <c r="D625" s="88">
        <v>1E-4</v>
      </c>
      <c r="E625" s="75">
        <f t="shared" si="288"/>
        <v>25099.527068586529</v>
      </c>
      <c r="F625" s="75">
        <f t="shared" si="289"/>
        <v>25099.5</v>
      </c>
      <c r="G625" s="75">
        <f t="shared" si="309"/>
        <v>1.141000500501832E-2</v>
      </c>
      <c r="K625" s="75">
        <f t="shared" si="311"/>
        <v>1.141000500501832E-2</v>
      </c>
      <c r="O625" s="75">
        <f t="shared" ca="1" si="290"/>
        <v>1.1143226859665819E-2</v>
      </c>
      <c r="P625" s="75">
        <f t="shared" si="291"/>
        <v>1.559073404681309E-2</v>
      </c>
      <c r="Q625" s="85">
        <f t="shared" si="304"/>
        <v>37747.963100000001</v>
      </c>
      <c r="S625" s="84">
        <v>1</v>
      </c>
      <c r="Z625" s="75">
        <f t="shared" si="292"/>
        <v>25099.5</v>
      </c>
      <c r="AA625" s="75">
        <f t="shared" si="293"/>
        <v>1.0812005499107723E-2</v>
      </c>
      <c r="AB625" s="75">
        <f t="shared" si="294"/>
        <v>1.6188733552723687E-2</v>
      </c>
      <c r="AC625" s="75">
        <f t="shared" si="295"/>
        <v>-4.1807290417947701E-3</v>
      </c>
      <c r="AE625" s="75">
        <f t="shared" si="296"/>
        <v>3.5760340906931753E-7</v>
      </c>
      <c r="AF625" s="85">
        <f t="shared" si="305"/>
        <v>37747.963100000001</v>
      </c>
      <c r="AG625" s="84"/>
      <c r="AH625" s="75">
        <f t="shared" si="297"/>
        <v>-4.7787285477053658E-3</v>
      </c>
      <c r="AI625" s="75">
        <f t="shared" si="298"/>
        <v>2.0776278921595837E-2</v>
      </c>
      <c r="AJ625" s="75">
        <f t="shared" si="299"/>
        <v>-0.11504801940530575</v>
      </c>
      <c r="AK625" s="75">
        <f t="shared" si="300"/>
        <v>-5.7136443797248916E-3</v>
      </c>
      <c r="AL625" s="75">
        <f t="shared" si="301"/>
        <v>-3.1357578485127275</v>
      </c>
      <c r="AM625" s="75">
        <f t="shared" si="302"/>
        <v>-342.76968971930779</v>
      </c>
      <c r="AN625" s="75">
        <f t="shared" si="310"/>
        <v>3.1985500109655223</v>
      </c>
      <c r="AO625" s="75">
        <f t="shared" si="310"/>
        <v>3.4761104509432683</v>
      </c>
      <c r="AP625" s="75">
        <f t="shared" si="310"/>
        <v>3.1864768169795585</v>
      </c>
      <c r="AQ625" s="75">
        <f t="shared" si="310"/>
        <v>3.4891932376422541</v>
      </c>
      <c r="AR625" s="75">
        <f t="shared" si="310"/>
        <v>3.1731068261177349</v>
      </c>
      <c r="AS625" s="75">
        <f t="shared" si="310"/>
        <v>3.5037541083406225</v>
      </c>
      <c r="AT625" s="75">
        <f t="shared" si="310"/>
        <v>3.1582328210508805</v>
      </c>
      <c r="AU625" s="75">
        <f t="shared" si="303"/>
        <v>3.5200480804389884</v>
      </c>
    </row>
    <row r="626" spans="1:47" s="75" customFormat="1" ht="12.95" customHeight="1" x14ac:dyDescent="0.2">
      <c r="A626" s="86" t="s">
        <v>2131</v>
      </c>
      <c r="B626" s="87"/>
      <c r="C626" s="88">
        <v>52792.8073</v>
      </c>
      <c r="D626" s="88">
        <v>2.0000000000000001E-4</v>
      </c>
      <c r="E626" s="75">
        <f t="shared" si="288"/>
        <v>25162.024872675098</v>
      </c>
      <c r="F626" s="75">
        <f t="shared" si="289"/>
        <v>25162</v>
      </c>
      <c r="G626" s="75">
        <f t="shared" si="309"/>
        <v>1.0484379999979865E-2</v>
      </c>
      <c r="K626" s="75">
        <f t="shared" si="311"/>
        <v>1.0484379999979865E-2</v>
      </c>
      <c r="O626" s="75">
        <f t="shared" ca="1" si="290"/>
        <v>1.1186496834659753E-2</v>
      </c>
      <c r="P626" s="75">
        <f t="shared" si="291"/>
        <v>1.5665117865575104E-2</v>
      </c>
      <c r="Q626" s="85">
        <f t="shared" si="304"/>
        <v>37774.3073</v>
      </c>
      <c r="S626" s="84">
        <v>1</v>
      </c>
      <c r="Z626" s="75">
        <f t="shared" si="292"/>
        <v>25162</v>
      </c>
      <c r="AA626" s="75">
        <f t="shared" si="293"/>
        <v>1.0872098734745407E-2</v>
      </c>
      <c r="AB626" s="75">
        <f t="shared" si="294"/>
        <v>1.5277399130809562E-2</v>
      </c>
      <c r="AC626" s="75">
        <f t="shared" si="295"/>
        <v>-5.1807378655952391E-3</v>
      </c>
      <c r="AE626" s="75">
        <f t="shared" si="296"/>
        <v>1.5032581728819289E-7</v>
      </c>
      <c r="AF626" s="85">
        <f t="shared" si="305"/>
        <v>37774.3073</v>
      </c>
      <c r="AG626" s="84"/>
      <c r="AH626" s="75">
        <f t="shared" si="297"/>
        <v>-4.7930191308296977E-3</v>
      </c>
      <c r="AI626" s="75">
        <f t="shared" si="298"/>
        <v>2.0777380092703579E-2</v>
      </c>
      <c r="AJ626" s="75">
        <f t="shared" si="299"/>
        <v>-0.11523640274687853</v>
      </c>
      <c r="AK626" s="75">
        <f t="shared" si="300"/>
        <v>-5.8993488305592381E-3</v>
      </c>
      <c r="AL626" s="75">
        <f t="shared" si="301"/>
        <v>-3.135568203847575</v>
      </c>
      <c r="AM626" s="75">
        <f t="shared" si="302"/>
        <v>-331.97952287353206</v>
      </c>
      <c r="AN626" s="75">
        <f t="shared" si="310"/>
        <v>3.2004002178047344</v>
      </c>
      <c r="AO626" s="75">
        <f t="shared" si="310"/>
        <v>3.4811501336296251</v>
      </c>
      <c r="AP626" s="75">
        <f t="shared" si="310"/>
        <v>3.1879774247848958</v>
      </c>
      <c r="AQ626" s="75">
        <f t="shared" si="310"/>
        <v>3.4946370366123962</v>
      </c>
      <c r="AR626" s="75">
        <f t="shared" si="310"/>
        <v>3.1741937466267265</v>
      </c>
      <c r="AS626" s="75">
        <f t="shared" si="310"/>
        <v>3.5096803859287431</v>
      </c>
      <c r="AT626" s="75">
        <f t="shared" si="310"/>
        <v>3.1588265611887927</v>
      </c>
      <c r="AU626" s="75">
        <f t="shared" si="303"/>
        <v>3.5265556889516478</v>
      </c>
    </row>
    <row r="627" spans="1:47" s="75" customFormat="1" ht="12.95" customHeight="1" x14ac:dyDescent="0.2">
      <c r="A627" s="86" t="s">
        <v>2132</v>
      </c>
      <c r="B627" s="87" t="s">
        <v>2031</v>
      </c>
      <c r="C627" s="88">
        <v>52794.494100000004</v>
      </c>
      <c r="D627" s="88">
        <v>6.9999999999999999E-4</v>
      </c>
      <c r="E627" s="75">
        <f t="shared" si="288"/>
        <v>25166.026561697228</v>
      </c>
      <c r="F627" s="75">
        <f t="shared" si="289"/>
        <v>25166</v>
      </c>
      <c r="G627" s="75">
        <f t="shared" si="309"/>
        <v>1.1196340004971717E-2</v>
      </c>
      <c r="K627" s="75">
        <f t="shared" si="311"/>
        <v>1.1196340004971717E-2</v>
      </c>
      <c r="O627" s="75">
        <f t="shared" ca="1" si="290"/>
        <v>1.1189266113059365E-2</v>
      </c>
      <c r="P627" s="75">
        <f t="shared" si="291"/>
        <v>1.5669880668138382E-2</v>
      </c>
      <c r="Q627" s="85">
        <f t="shared" si="304"/>
        <v>37775.994100000004</v>
      </c>
      <c r="S627" s="84">
        <v>1</v>
      </c>
      <c r="Z627" s="75">
        <f t="shared" si="292"/>
        <v>25166</v>
      </c>
      <c r="AA627" s="75">
        <f t="shared" si="293"/>
        <v>1.0875937408296408E-2</v>
      </c>
      <c r="AB627" s="75">
        <f t="shared" si="294"/>
        <v>1.5990283264813693E-2</v>
      </c>
      <c r="AC627" s="75">
        <f t="shared" si="295"/>
        <v>-4.4735406631666655E-3</v>
      </c>
      <c r="AE627" s="75">
        <f t="shared" si="296"/>
        <v>1.0265782395628073E-7</v>
      </c>
      <c r="AF627" s="85">
        <f t="shared" si="305"/>
        <v>37775.994100000004</v>
      </c>
      <c r="AG627" s="84"/>
      <c r="AH627" s="75">
        <f t="shared" si="297"/>
        <v>-4.7939432598419745E-3</v>
      </c>
      <c r="AI627" s="75">
        <f t="shared" si="298"/>
        <v>2.0777452560835186E-2</v>
      </c>
      <c r="AJ627" s="75">
        <f t="shared" si="299"/>
        <v>-0.11524859257772081</v>
      </c>
      <c r="AK627" s="75">
        <f t="shared" si="300"/>
        <v>-5.9113654502841303E-3</v>
      </c>
      <c r="AL627" s="75">
        <f t="shared" si="301"/>
        <v>-3.1355559322558806</v>
      </c>
      <c r="AM627" s="75">
        <f t="shared" si="302"/>
        <v>-331.30466286284786</v>
      </c>
      <c r="AN627" s="75">
        <f t="shared" si="310"/>
        <v>3.200519938221881</v>
      </c>
      <c r="AO627" s="75">
        <f t="shared" si="310"/>
        <v>3.4814715615772189</v>
      </c>
      <c r="AP627" s="75">
        <f t="shared" si="310"/>
        <v>3.1880746037479595</v>
      </c>
      <c r="AQ627" s="75">
        <f t="shared" si="310"/>
        <v>3.494984568965906</v>
      </c>
      <c r="AR627" s="75">
        <f t="shared" si="310"/>
        <v>3.1742642005531536</v>
      </c>
      <c r="AS627" s="75">
        <f t="shared" si="310"/>
        <v>3.5100591513549197</v>
      </c>
      <c r="AT627" s="75">
        <f t="shared" si="310"/>
        <v>3.1588650881266425</v>
      </c>
      <c r="AU627" s="75">
        <f t="shared" si="303"/>
        <v>3.5269721758964581</v>
      </c>
    </row>
    <row r="628" spans="1:47" s="75" customFormat="1" ht="12.95" customHeight="1" x14ac:dyDescent="0.2">
      <c r="A628" s="86" t="s">
        <v>2129</v>
      </c>
      <c r="B628" s="87" t="s">
        <v>2033</v>
      </c>
      <c r="C628" s="88">
        <v>52795.127500000002</v>
      </c>
      <c r="D628" s="88">
        <v>2.0000000000000001E-4</v>
      </c>
      <c r="E628" s="75">
        <f t="shared" si="288"/>
        <v>25167.529211582576</v>
      </c>
      <c r="F628" s="75">
        <f t="shared" si="289"/>
        <v>25167.5</v>
      </c>
      <c r="G628" s="75">
        <f t="shared" si="309"/>
        <v>1.2313325001741759E-2</v>
      </c>
      <c r="K628" s="75">
        <f t="shared" si="311"/>
        <v>1.2313325001741759E-2</v>
      </c>
      <c r="O628" s="75">
        <f t="shared" ca="1" si="290"/>
        <v>1.1190304592459217E-2</v>
      </c>
      <c r="P628" s="75">
        <f t="shared" si="291"/>
        <v>1.5671666788516309E-2</v>
      </c>
      <c r="Q628" s="85">
        <f t="shared" si="304"/>
        <v>37776.627500000002</v>
      </c>
      <c r="S628" s="84">
        <v>1</v>
      </c>
      <c r="Z628" s="75">
        <f t="shared" si="292"/>
        <v>25167.5</v>
      </c>
      <c r="AA628" s="75">
        <f t="shared" si="293"/>
        <v>1.087737668446233E-2</v>
      </c>
      <c r="AB628" s="75">
        <f t="shared" si="294"/>
        <v>1.710761510579574E-2</v>
      </c>
      <c r="AC628" s="75">
        <f t="shared" si="295"/>
        <v>-3.3583417867745491E-3</v>
      </c>
      <c r="AE628" s="75">
        <f t="shared" si="296"/>
        <v>2.0619475698976251E-6</v>
      </c>
      <c r="AF628" s="85">
        <f t="shared" si="305"/>
        <v>37776.627500000002</v>
      </c>
      <c r="AG628" s="84"/>
      <c r="AH628" s="75">
        <f t="shared" si="297"/>
        <v>-4.7942901040539786E-3</v>
      </c>
      <c r="AI628" s="75">
        <f t="shared" si="298"/>
        <v>2.0777479799100718E-2</v>
      </c>
      <c r="AJ628" s="75">
        <f t="shared" si="299"/>
        <v>-0.11525316790692616</v>
      </c>
      <c r="AK628" s="75">
        <f t="shared" si="300"/>
        <v>-5.9158757706419375E-3</v>
      </c>
      <c r="AL628" s="75">
        <f t="shared" si="301"/>
        <v>-3.1355513262340602</v>
      </c>
      <c r="AM628" s="75">
        <f t="shared" si="302"/>
        <v>-331.05206840993549</v>
      </c>
      <c r="AN628" s="75">
        <f t="shared" si="310"/>
        <v>3.2005648740007158</v>
      </c>
      <c r="AO628" s="75">
        <f t="shared" si="310"/>
        <v>3.4815920624722207</v>
      </c>
      <c r="AP628" s="75">
        <f t="shared" si="310"/>
        <v>3.1881110813291045</v>
      </c>
      <c r="AQ628" s="75">
        <f t="shared" si="310"/>
        <v>3.4951148664733638</v>
      </c>
      <c r="AR628" s="75">
        <f t="shared" si="310"/>
        <v>3.1742906485323372</v>
      </c>
      <c r="AS628" s="75">
        <f t="shared" si="310"/>
        <v>3.5102011722818682</v>
      </c>
      <c r="AT628" s="75">
        <f t="shared" si="310"/>
        <v>3.1588795521867516</v>
      </c>
      <c r="AU628" s="75">
        <f t="shared" si="303"/>
        <v>3.5271283585007618</v>
      </c>
    </row>
    <row r="629" spans="1:47" s="75" customFormat="1" ht="12.95" customHeight="1" x14ac:dyDescent="0.2">
      <c r="A629" s="86" t="s">
        <v>2132</v>
      </c>
      <c r="B629" s="87" t="s">
        <v>2033</v>
      </c>
      <c r="C629" s="88">
        <v>52801.450400000002</v>
      </c>
      <c r="D629" s="88">
        <v>4.0000000000000002E-4</v>
      </c>
      <c r="E629" s="75">
        <f t="shared" si="288"/>
        <v>25182.529377291597</v>
      </c>
      <c r="F629" s="75">
        <f t="shared" si="289"/>
        <v>25182.5</v>
      </c>
      <c r="G629" s="75">
        <f t="shared" si="309"/>
        <v>1.2383175002469216E-2</v>
      </c>
      <c r="K629" s="75">
        <f t="shared" si="311"/>
        <v>1.2383175002469216E-2</v>
      </c>
      <c r="O629" s="75">
        <f t="shared" ca="1" si="290"/>
        <v>1.1200689386457763E-2</v>
      </c>
      <c r="P629" s="75">
        <f t="shared" si="291"/>
        <v>1.5689530074796378E-2</v>
      </c>
      <c r="Q629" s="85">
        <f t="shared" si="304"/>
        <v>37782.950400000002</v>
      </c>
      <c r="S629" s="84">
        <v>1</v>
      </c>
      <c r="Z629" s="75">
        <f t="shared" si="292"/>
        <v>25182.5</v>
      </c>
      <c r="AA629" s="75">
        <f t="shared" si="293"/>
        <v>1.0891762651969693E-2</v>
      </c>
      <c r="AB629" s="75">
        <f t="shared" si="294"/>
        <v>1.71809424252959E-2</v>
      </c>
      <c r="AC629" s="75">
        <f t="shared" si="295"/>
        <v>-3.306355072327162E-3</v>
      </c>
      <c r="AE629" s="75">
        <f t="shared" si="296"/>
        <v>2.2243107992225112E-6</v>
      </c>
      <c r="AF629" s="85">
        <f t="shared" si="305"/>
        <v>37782.950400000002</v>
      </c>
      <c r="AG629" s="84"/>
      <c r="AH629" s="75">
        <f t="shared" si="297"/>
        <v>-4.7977674228266839E-3</v>
      </c>
      <c r="AI629" s="75">
        <f t="shared" si="298"/>
        <v>2.0777754071421572E-2</v>
      </c>
      <c r="AJ629" s="75">
        <f t="shared" si="299"/>
        <v>-0.11529904555250861</v>
      </c>
      <c r="AK629" s="75">
        <f t="shared" si="300"/>
        <v>-5.9611016871870771E-3</v>
      </c>
      <c r="AL629" s="75">
        <f t="shared" si="301"/>
        <v>-3.1355051406920227</v>
      </c>
      <c r="AM629" s="75">
        <f t="shared" si="302"/>
        <v>-328.54038377912377</v>
      </c>
      <c r="AN629" s="75">
        <f t="shared" si="310"/>
        <v>3.201015451167371</v>
      </c>
      <c r="AO629" s="75">
        <f t="shared" si="310"/>
        <v>3.4827960329300249</v>
      </c>
      <c r="AP629" s="75">
        <f t="shared" si="310"/>
        <v>3.188476922230032</v>
      </c>
      <c r="AQ629" s="75">
        <f t="shared" si="310"/>
        <v>3.4964170267359962</v>
      </c>
      <c r="AR629" s="75">
        <f t="shared" si="310"/>
        <v>3.1745559621236303</v>
      </c>
      <c r="AS629" s="75">
        <f t="shared" si="310"/>
        <v>3.51162089746976</v>
      </c>
      <c r="AT629" s="75">
        <f t="shared" si="310"/>
        <v>3.1590246874063719</v>
      </c>
      <c r="AU629" s="75">
        <f t="shared" si="303"/>
        <v>3.5286901845437999</v>
      </c>
    </row>
    <row r="630" spans="1:47" s="75" customFormat="1" ht="12.95" customHeight="1" x14ac:dyDescent="0.2">
      <c r="A630" s="86" t="s">
        <v>2133</v>
      </c>
      <c r="B630" s="87" t="s">
        <v>2033</v>
      </c>
      <c r="C630" s="88">
        <v>52806.508600000001</v>
      </c>
      <c r="D630" s="88">
        <v>4.0000000000000002E-4</v>
      </c>
      <c r="E630" s="75">
        <f t="shared" si="288"/>
        <v>25194.529225176171</v>
      </c>
      <c r="F630" s="75">
        <f t="shared" si="289"/>
        <v>25194.5</v>
      </c>
      <c r="G630" s="75">
        <f t="shared" si="309"/>
        <v>1.2319055000261869E-2</v>
      </c>
      <c r="J630" s="75">
        <f>G630</f>
        <v>1.2319055000261869E-2</v>
      </c>
      <c r="O630" s="75">
        <f t="shared" ca="1" si="290"/>
        <v>1.1208997221656599E-2</v>
      </c>
      <c r="P630" s="75">
        <f t="shared" si="291"/>
        <v>1.5703823430003337E-2</v>
      </c>
      <c r="Q630" s="85">
        <f t="shared" si="304"/>
        <v>37788.008600000001</v>
      </c>
      <c r="S630" s="84">
        <v>1</v>
      </c>
      <c r="Z630" s="75">
        <f t="shared" si="292"/>
        <v>25194.5</v>
      </c>
      <c r="AA630" s="75">
        <f t="shared" si="293"/>
        <v>1.0903262528886166E-2</v>
      </c>
      <c r="AB630" s="75">
        <f t="shared" si="294"/>
        <v>1.7119615901379039E-2</v>
      </c>
      <c r="AC630" s="75">
        <f t="shared" si="295"/>
        <v>-3.3847684297414679E-3</v>
      </c>
      <c r="AE630" s="75">
        <f t="shared" si="296"/>
        <v>2.0044683220041213E-6</v>
      </c>
      <c r="AF630" s="85">
        <f t="shared" si="305"/>
        <v>37788.008600000001</v>
      </c>
      <c r="AG630" s="84"/>
      <c r="AH630" s="75">
        <f t="shared" si="297"/>
        <v>-4.8005609011171711E-3</v>
      </c>
      <c r="AI630" s="75">
        <f t="shared" si="298"/>
        <v>2.0777975977950502E-2</v>
      </c>
      <c r="AJ630" s="75">
        <f t="shared" si="299"/>
        <v>-0.11533591059301856</v>
      </c>
      <c r="AK630" s="75">
        <f t="shared" si="300"/>
        <v>-5.9974431964721535E-3</v>
      </c>
      <c r="AL630" s="75">
        <f t="shared" si="301"/>
        <v>-3.1354680280615144</v>
      </c>
      <c r="AM630" s="75">
        <f t="shared" si="302"/>
        <v>-326.54955620093733</v>
      </c>
      <c r="AN630" s="75">
        <f t="shared" si="310"/>
        <v>3.2013775104493609</v>
      </c>
      <c r="AO630" s="75">
        <f t="shared" si="310"/>
        <v>3.4837578481294709</v>
      </c>
      <c r="AP630" s="75">
        <f t="shared" si="310"/>
        <v>3.1887709910412569</v>
      </c>
      <c r="AQ630" s="75">
        <f t="shared" si="310"/>
        <v>3.4974576863613249</v>
      </c>
      <c r="AR630" s="75">
        <f t="shared" si="310"/>
        <v>3.174769306506299</v>
      </c>
      <c r="AS630" s="75">
        <f t="shared" si="310"/>
        <v>3.5127560423749831</v>
      </c>
      <c r="AT630" s="75">
        <f t="shared" si="310"/>
        <v>3.1591414446583252</v>
      </c>
      <c r="AU630" s="75">
        <f t="shared" si="303"/>
        <v>3.5299396453782301</v>
      </c>
    </row>
    <row r="631" spans="1:47" s="75" customFormat="1" ht="12.95" customHeight="1" x14ac:dyDescent="0.2">
      <c r="A631" s="86" t="s">
        <v>2127</v>
      </c>
      <c r="B631" s="87" t="s">
        <v>2031</v>
      </c>
      <c r="C631" s="88">
        <v>52848.453650000003</v>
      </c>
      <c r="D631" s="88" t="s">
        <v>2110</v>
      </c>
      <c r="E631" s="75">
        <f t="shared" si="288"/>
        <v>25294.037789390888</v>
      </c>
      <c r="F631" s="75">
        <f t="shared" si="289"/>
        <v>25294</v>
      </c>
      <c r="G631" s="75">
        <f t="shared" si="309"/>
        <v>1.5929060005873907E-2</v>
      </c>
      <c r="I631" s="75">
        <f>G631</f>
        <v>1.5929060005873907E-2</v>
      </c>
      <c r="O631" s="75">
        <f t="shared" ca="1" si="290"/>
        <v>1.1277883021846942E-2</v>
      </c>
      <c r="P631" s="75">
        <f t="shared" si="291"/>
        <v>1.5822432515553375E-2</v>
      </c>
      <c r="Q631" s="85">
        <f t="shared" si="304"/>
        <v>37829.953650000003</v>
      </c>
      <c r="S631" s="84">
        <v>0.1</v>
      </c>
      <c r="Z631" s="75">
        <f t="shared" si="292"/>
        <v>25294</v>
      </c>
      <c r="AA631" s="75">
        <f t="shared" si="293"/>
        <v>1.0998310659850958E-2</v>
      </c>
      <c r="AB631" s="75">
        <f t="shared" si="294"/>
        <v>2.0753181861576327E-2</v>
      </c>
      <c r="AC631" s="75">
        <f t="shared" si="295"/>
        <v>1.066274903205322E-4</v>
      </c>
      <c r="AE631" s="75">
        <f t="shared" si="296"/>
        <v>2.431228911330575E-6</v>
      </c>
      <c r="AF631" s="85">
        <f t="shared" si="305"/>
        <v>37829.953650000003</v>
      </c>
      <c r="AG631" s="84"/>
      <c r="AH631" s="75">
        <f t="shared" si="297"/>
        <v>-4.8241218557024176E-3</v>
      </c>
      <c r="AI631" s="75">
        <f t="shared" si="298"/>
        <v>2.0779903463440608E-2</v>
      </c>
      <c r="AJ631" s="75">
        <f t="shared" si="299"/>
        <v>-0.11564718154948071</v>
      </c>
      <c r="AK631" s="75">
        <f t="shared" si="300"/>
        <v>-6.3042996173609187E-3</v>
      </c>
      <c r="AL631" s="75">
        <f t="shared" si="301"/>
        <v>-3.1351546601910458</v>
      </c>
      <c r="AM631" s="75">
        <f t="shared" si="302"/>
        <v>-310.65472860294142</v>
      </c>
      <c r="AN631" s="75">
        <f t="shared" ref="AN631:AT640" si="312">$AU631+$AB$7*SIN(AO631)</f>
        <v>3.2044344729917649</v>
      </c>
      <c r="AO631" s="75">
        <f t="shared" si="312"/>
        <v>3.4916860403703871</v>
      </c>
      <c r="AP631" s="75">
        <f t="shared" si="312"/>
        <v>3.1912573824787787</v>
      </c>
      <c r="AQ631" s="75">
        <f t="shared" si="312"/>
        <v>3.5060496099804777</v>
      </c>
      <c r="AR631" s="75">
        <f t="shared" si="312"/>
        <v>3.1765760300830257</v>
      </c>
      <c r="AS631" s="75">
        <f t="shared" si="312"/>
        <v>3.5221463003487572</v>
      </c>
      <c r="AT631" s="75">
        <f t="shared" si="312"/>
        <v>3.1601320213708144</v>
      </c>
      <c r="AU631" s="75">
        <f t="shared" si="303"/>
        <v>3.540299758130383</v>
      </c>
    </row>
    <row r="632" spans="1:47" s="75" customFormat="1" ht="12.95" customHeight="1" x14ac:dyDescent="0.2">
      <c r="A632" s="81" t="s">
        <v>1781</v>
      </c>
      <c r="B632" s="82" t="s">
        <v>2031</v>
      </c>
      <c r="C632" s="83">
        <v>52853.0844</v>
      </c>
      <c r="D632" s="83" t="s">
        <v>2110</v>
      </c>
      <c r="E632" s="75">
        <f t="shared" si="288"/>
        <v>25305.023573976599</v>
      </c>
      <c r="F632" s="75">
        <f t="shared" si="289"/>
        <v>25305</v>
      </c>
      <c r="G632" s="75">
        <f t="shared" si="309"/>
        <v>9.9369500021566637E-3</v>
      </c>
      <c r="I632" s="75">
        <f>G632</f>
        <v>9.9369500021566637E-3</v>
      </c>
      <c r="O632" s="75">
        <f t="shared" ca="1" si="290"/>
        <v>1.1285498537445876E-2</v>
      </c>
      <c r="P632" s="75">
        <f t="shared" si="291"/>
        <v>1.5835555305167962E-2</v>
      </c>
      <c r="Q632" s="85">
        <f t="shared" si="304"/>
        <v>37834.5844</v>
      </c>
      <c r="S632" s="84">
        <v>0.1</v>
      </c>
      <c r="Z632" s="75">
        <f t="shared" si="292"/>
        <v>25305</v>
      </c>
      <c r="AA632" s="75">
        <f t="shared" si="293"/>
        <v>1.1008785045855606E-2</v>
      </c>
      <c r="AB632" s="75">
        <f t="shared" si="294"/>
        <v>1.4763720261469019E-2</v>
      </c>
      <c r="AC632" s="75">
        <f t="shared" si="295"/>
        <v>-5.8986053030112978E-3</v>
      </c>
      <c r="AE632" s="75">
        <f t="shared" si="296"/>
        <v>1.1488303609011134E-7</v>
      </c>
      <c r="AF632" s="85">
        <f t="shared" si="305"/>
        <v>37834.5844</v>
      </c>
      <c r="AG632" s="84"/>
      <c r="AH632" s="75">
        <f t="shared" si="297"/>
        <v>-4.8267702593123556E-3</v>
      </c>
      <c r="AI632" s="75">
        <f t="shared" si="298"/>
        <v>2.078012638641713E-2</v>
      </c>
      <c r="AJ632" s="75">
        <f t="shared" si="299"/>
        <v>-0.11568220875902367</v>
      </c>
      <c r="AK632" s="75">
        <f t="shared" si="300"/>
        <v>-6.3388307228474782E-3</v>
      </c>
      <c r="AL632" s="75">
        <f t="shared" si="301"/>
        <v>-3.1351193963014099</v>
      </c>
      <c r="AM632" s="75">
        <f t="shared" si="302"/>
        <v>-308.96238586729709</v>
      </c>
      <c r="AN632" s="75">
        <f t="shared" si="312"/>
        <v>3.20477846093987</v>
      </c>
      <c r="AO632" s="75">
        <f t="shared" si="312"/>
        <v>3.492557364133452</v>
      </c>
      <c r="AP632" s="75">
        <f t="shared" si="312"/>
        <v>3.1915375542738094</v>
      </c>
      <c r="AQ632" s="75">
        <f t="shared" si="312"/>
        <v>3.5069954000210748</v>
      </c>
      <c r="AR632" s="75">
        <f t="shared" si="312"/>
        <v>3.1767799350112718</v>
      </c>
      <c r="AS632" s="75">
        <f t="shared" si="312"/>
        <v>3.5231819858668243</v>
      </c>
      <c r="AT632" s="75">
        <f t="shared" si="312"/>
        <v>3.160244018937993</v>
      </c>
      <c r="AU632" s="75">
        <f t="shared" si="303"/>
        <v>3.5414450972286109</v>
      </c>
    </row>
    <row r="633" spans="1:47" s="75" customFormat="1" ht="12.95" customHeight="1" x14ac:dyDescent="0.2">
      <c r="A633" s="86" t="s">
        <v>2132</v>
      </c>
      <c r="B633" s="87" t="s">
        <v>2033</v>
      </c>
      <c r="C633" s="88">
        <v>53129.394999999997</v>
      </c>
      <c r="D633" s="88">
        <v>1E-4</v>
      </c>
      <c r="E633" s="75">
        <f t="shared" si="288"/>
        <v>25960.530507054656</v>
      </c>
      <c r="F633" s="75">
        <f t="shared" si="289"/>
        <v>25960.5</v>
      </c>
      <c r="G633" s="75">
        <f t="shared" si="309"/>
        <v>1.285939499939559E-2</v>
      </c>
      <c r="K633" s="75">
        <f>G633</f>
        <v>1.285939499939559E-2</v>
      </c>
      <c r="O633" s="75">
        <f t="shared" ca="1" si="290"/>
        <v>1.1739314035182269E-2</v>
      </c>
      <c r="P633" s="75">
        <f t="shared" si="291"/>
        <v>1.6621230330130108E-2</v>
      </c>
      <c r="Q633" s="85">
        <f t="shared" si="304"/>
        <v>38110.894999999997</v>
      </c>
      <c r="S633" s="84">
        <v>1</v>
      </c>
      <c r="Z633" s="75">
        <f t="shared" si="292"/>
        <v>25960.5</v>
      </c>
      <c r="AA633" s="75">
        <f t="shared" si="293"/>
        <v>1.1620986918122536E-2</v>
      </c>
      <c r="AB633" s="75">
        <f t="shared" si="294"/>
        <v>1.7859638411403162E-2</v>
      </c>
      <c r="AC633" s="75">
        <f t="shared" si="295"/>
        <v>-3.7618353307345177E-3</v>
      </c>
      <c r="AE633" s="75">
        <f t="shared" si="296"/>
        <v>1.5336545757624075E-6</v>
      </c>
      <c r="AF633" s="85">
        <f t="shared" si="305"/>
        <v>38110.894999999997</v>
      </c>
      <c r="AG633" s="84"/>
      <c r="AH633" s="75">
        <f t="shared" si="297"/>
        <v>-5.000243412007571E-3</v>
      </c>
      <c r="AI633" s="75">
        <f t="shared" si="298"/>
        <v>2.0797534611293744E-2</v>
      </c>
      <c r="AJ633" s="75">
        <f t="shared" si="299"/>
        <v>-0.11799402851487802</v>
      </c>
      <c r="AK633" s="75">
        <f t="shared" si="300"/>
        <v>-8.6182034910804416E-3</v>
      </c>
      <c r="AL633" s="75">
        <f t="shared" si="301"/>
        <v>-3.1327916330875101</v>
      </c>
      <c r="AM633" s="75">
        <f t="shared" si="302"/>
        <v>-227.24490754272705</v>
      </c>
      <c r="AN633" s="75">
        <f t="shared" si="312"/>
        <v>3.2274759006515366</v>
      </c>
      <c r="AO633" s="75">
        <f t="shared" si="312"/>
        <v>3.5425760999809301</v>
      </c>
      <c r="AP633" s="75">
        <f t="shared" si="312"/>
        <v>3.2101901764729592</v>
      </c>
      <c r="AQ633" s="75">
        <f t="shared" si="312"/>
        <v>3.5618288876994999</v>
      </c>
      <c r="AR633" s="75">
        <f t="shared" si="312"/>
        <v>3.1904949377232121</v>
      </c>
      <c r="AS633" s="75">
        <f t="shared" si="312"/>
        <v>3.5839697222438915</v>
      </c>
      <c r="AT633" s="75">
        <f t="shared" si="312"/>
        <v>3.1678682585742703</v>
      </c>
      <c r="AU633" s="75">
        <f t="shared" si="303"/>
        <v>3.609696895309376</v>
      </c>
    </row>
    <row r="634" spans="1:47" s="75" customFormat="1" ht="12.95" customHeight="1" x14ac:dyDescent="0.2">
      <c r="A634" s="86" t="s">
        <v>2132</v>
      </c>
      <c r="B634" s="87" t="s">
        <v>2031</v>
      </c>
      <c r="C634" s="88">
        <v>53136.348700000002</v>
      </c>
      <c r="D634" s="88">
        <v>2.0000000000000001E-4</v>
      </c>
      <c r="E634" s="75">
        <f t="shared" si="288"/>
        <v>25977.027154525105</v>
      </c>
      <c r="F634" s="75">
        <f t="shared" si="289"/>
        <v>25977</v>
      </c>
      <c r="G634" s="75">
        <f t="shared" si="309"/>
        <v>1.1446230004366953E-2</v>
      </c>
      <c r="K634" s="75">
        <f>G634</f>
        <v>1.1446230004366953E-2</v>
      </c>
      <c r="O634" s="75">
        <f t="shared" ca="1" si="290"/>
        <v>1.1750737308580667E-2</v>
      </c>
      <c r="P634" s="75">
        <f t="shared" si="291"/>
        <v>1.6641100343042826E-2</v>
      </c>
      <c r="Q634" s="85">
        <f t="shared" si="304"/>
        <v>38117.848700000002</v>
      </c>
      <c r="S634" s="84">
        <v>1</v>
      </c>
      <c r="Z634" s="75">
        <f t="shared" si="292"/>
        <v>25977</v>
      </c>
      <c r="AA634" s="75">
        <f t="shared" si="293"/>
        <v>1.1636096625436585E-2</v>
      </c>
      <c r="AB634" s="75">
        <f t="shared" si="294"/>
        <v>1.6451233721973192E-2</v>
      </c>
      <c r="AC634" s="75">
        <f t="shared" si="295"/>
        <v>-5.1948703386758728E-3</v>
      </c>
      <c r="AE634" s="75">
        <f t="shared" si="296"/>
        <v>3.6049333796399162E-8</v>
      </c>
      <c r="AF634" s="85">
        <f t="shared" si="305"/>
        <v>38117.848700000002</v>
      </c>
      <c r="AG634" s="84"/>
      <c r="AH634" s="75">
        <f t="shared" si="297"/>
        <v>-5.005003717606241E-3</v>
      </c>
      <c r="AI634" s="75">
        <f t="shared" si="298"/>
        <v>2.0798091578658973E-2</v>
      </c>
      <c r="AJ634" s="75">
        <f t="shared" si="299"/>
        <v>-0.11805796975624046</v>
      </c>
      <c r="AK634" s="75">
        <f t="shared" si="300"/>
        <v>-8.6812555968514213E-3</v>
      </c>
      <c r="AL634" s="75">
        <f t="shared" si="301"/>
        <v>-3.1327272417834542</v>
      </c>
      <c r="AM634" s="75">
        <f t="shared" si="302"/>
        <v>-225.59435979029772</v>
      </c>
      <c r="AN634" s="75">
        <f t="shared" si="312"/>
        <v>3.2281034796806809</v>
      </c>
      <c r="AO634" s="75">
        <f t="shared" si="312"/>
        <v>3.5437858962740445</v>
      </c>
      <c r="AP634" s="75">
        <f t="shared" si="312"/>
        <v>3.2107103955756493</v>
      </c>
      <c r="AQ634" s="75">
        <f t="shared" si="312"/>
        <v>3.5631690399409308</v>
      </c>
      <c r="AR634" s="75">
        <f t="shared" si="312"/>
        <v>3.1908812700839628</v>
      </c>
      <c r="AS634" s="75">
        <f t="shared" si="312"/>
        <v>3.5854750202754091</v>
      </c>
      <c r="AT634" s="75">
        <f t="shared" si="312"/>
        <v>3.1680855542218578</v>
      </c>
      <c r="AU634" s="75">
        <f t="shared" si="303"/>
        <v>3.6114149039567178</v>
      </c>
    </row>
    <row r="635" spans="1:47" s="75" customFormat="1" ht="12.95" customHeight="1" x14ac:dyDescent="0.2">
      <c r="A635" s="86" t="s">
        <v>2134</v>
      </c>
      <c r="B635" s="87"/>
      <c r="C635" s="88">
        <v>53136.770299999996</v>
      </c>
      <c r="D635" s="88">
        <v>5.0000000000000001E-4</v>
      </c>
      <c r="E635" s="75">
        <f t="shared" si="288"/>
        <v>25978.027339545086</v>
      </c>
      <c r="F635" s="75">
        <f t="shared" si="289"/>
        <v>25978</v>
      </c>
      <c r="G635" s="75">
        <f t="shared" si="309"/>
        <v>1.1524219997227192E-2</v>
      </c>
      <c r="K635" s="75">
        <f>G635</f>
        <v>1.1524219997227192E-2</v>
      </c>
      <c r="O635" s="75">
        <f t="shared" ca="1" si="290"/>
        <v>1.1751429628180569E-2</v>
      </c>
      <c r="P635" s="75">
        <f t="shared" si="291"/>
        <v>1.664230473349719E-2</v>
      </c>
      <c r="Q635" s="85">
        <f t="shared" si="304"/>
        <v>38118.270299999996</v>
      </c>
      <c r="S635" s="84">
        <v>1</v>
      </c>
      <c r="Z635" s="75">
        <f t="shared" si="292"/>
        <v>25978</v>
      </c>
      <c r="AA635" s="75">
        <f t="shared" si="293"/>
        <v>1.1637011899968908E-2</v>
      </c>
      <c r="AB635" s="75">
        <f t="shared" si="294"/>
        <v>1.6529512830755475E-2</v>
      </c>
      <c r="AC635" s="75">
        <f t="shared" si="295"/>
        <v>-5.1180847362699983E-3</v>
      </c>
      <c r="AE635" s="75">
        <f t="shared" si="296"/>
        <v>1.272201332409665E-8</v>
      </c>
      <c r="AF635" s="85">
        <f t="shared" si="305"/>
        <v>38118.270299999996</v>
      </c>
      <c r="AG635" s="84"/>
      <c r="AH635" s="75">
        <f t="shared" si="297"/>
        <v>-5.0052928335282834E-3</v>
      </c>
      <c r="AI635" s="75">
        <f t="shared" si="298"/>
        <v>2.0798125544649326E-2</v>
      </c>
      <c r="AJ635" s="75">
        <f t="shared" si="299"/>
        <v>-0.11806185410322745</v>
      </c>
      <c r="AK635" s="75">
        <f t="shared" si="300"/>
        <v>-8.6850859444036928E-3</v>
      </c>
      <c r="AL635" s="75">
        <f t="shared" si="301"/>
        <v>-3.132723330079866</v>
      </c>
      <c r="AM635" s="75">
        <f t="shared" si="302"/>
        <v>-225.49486293151088</v>
      </c>
      <c r="AN635" s="75">
        <f t="shared" si="312"/>
        <v>3.2281416039004132</v>
      </c>
      <c r="AO635" s="75">
        <f t="shared" si="312"/>
        <v>3.5438591383420208</v>
      </c>
      <c r="AP635" s="75">
        <f t="shared" si="312"/>
        <v>3.2107420053924574</v>
      </c>
      <c r="AQ635" s="75">
        <f t="shared" si="312"/>
        <v>3.563250196062179</v>
      </c>
      <c r="AR635" s="75">
        <f t="shared" si="312"/>
        <v>3.1909047510930511</v>
      </c>
      <c r="AS635" s="75">
        <f t="shared" si="312"/>
        <v>3.5855662093745679</v>
      </c>
      <c r="AT635" s="75">
        <f t="shared" si="312"/>
        <v>3.168098765665448</v>
      </c>
      <c r="AU635" s="75">
        <f t="shared" si="303"/>
        <v>3.6115190256929202</v>
      </c>
    </row>
    <row r="636" spans="1:47" s="75" customFormat="1" ht="12.95" customHeight="1" x14ac:dyDescent="0.2">
      <c r="A636" s="86" t="s">
        <v>2135</v>
      </c>
      <c r="B636" s="87" t="s">
        <v>2031</v>
      </c>
      <c r="C636" s="88">
        <v>53238.357199999999</v>
      </c>
      <c r="D636" s="88">
        <v>2.0000000000000001E-4</v>
      </c>
      <c r="E636" s="75">
        <f t="shared" si="288"/>
        <v>26219.027566318538</v>
      </c>
      <c r="F636" s="75">
        <f t="shared" si="289"/>
        <v>26219</v>
      </c>
      <c r="G636" s="75">
        <f t="shared" si="309"/>
        <v>1.1619810000411235E-2</v>
      </c>
      <c r="J636" s="75">
        <f>G636</f>
        <v>1.1619810000411235E-2</v>
      </c>
      <c r="O636" s="75">
        <f t="shared" ca="1" si="290"/>
        <v>1.1918278651757182E-2</v>
      </c>
      <c r="P636" s="75">
        <f t="shared" si="291"/>
        <v>1.6933053562750568E-2</v>
      </c>
      <c r="Q636" s="85">
        <f t="shared" si="304"/>
        <v>38219.857199999999</v>
      </c>
      <c r="S636" s="84">
        <v>1</v>
      </c>
      <c r="Z636" s="75">
        <f t="shared" si="292"/>
        <v>26219</v>
      </c>
      <c r="AA636" s="75">
        <f t="shared" si="293"/>
        <v>1.1856059108273705E-2</v>
      </c>
      <c r="AB636" s="75">
        <f t="shared" si="294"/>
        <v>1.6696804454888099E-2</v>
      </c>
      <c r="AC636" s="75">
        <f t="shared" si="295"/>
        <v>-5.3132435623393336E-3</v>
      </c>
      <c r="AE636" s="75">
        <f t="shared" si="296"/>
        <v>5.5813640965812904E-8</v>
      </c>
      <c r="AF636" s="85">
        <f t="shared" si="305"/>
        <v>38219.857199999999</v>
      </c>
      <c r="AG636" s="84"/>
      <c r="AH636" s="75">
        <f t="shared" si="297"/>
        <v>-5.0769944544768637E-3</v>
      </c>
      <c r="AI636" s="75">
        <f t="shared" si="298"/>
        <v>2.0807043439974415E-2</v>
      </c>
      <c r="AJ636" s="75">
        <f t="shared" si="299"/>
        <v>-0.11902838343947585</v>
      </c>
      <c r="AK636" s="75">
        <f t="shared" si="300"/>
        <v>-9.6382300226835072E-3</v>
      </c>
      <c r="AL636" s="75">
        <f t="shared" si="301"/>
        <v>-3.1317499369847388</v>
      </c>
      <c r="AM636" s="75">
        <f t="shared" si="302"/>
        <v>-203.19429418858189</v>
      </c>
      <c r="AN636" s="75">
        <f t="shared" si="312"/>
        <v>3.2376264754486019</v>
      </c>
      <c r="AO636" s="75">
        <f t="shared" si="312"/>
        <v>3.5612464049484944</v>
      </c>
      <c r="AP636" s="75">
        <f t="shared" si="312"/>
        <v>3.2186325335581771</v>
      </c>
      <c r="AQ636" s="75">
        <f t="shared" si="312"/>
        <v>3.582589200313862</v>
      </c>
      <c r="AR636" s="75">
        <f t="shared" si="312"/>
        <v>3.1967891157754753</v>
      </c>
      <c r="AS636" s="75">
        <f t="shared" si="312"/>
        <v>3.60740346262978</v>
      </c>
      <c r="AT636" s="75">
        <f t="shared" si="312"/>
        <v>3.171425200115463</v>
      </c>
      <c r="AU636" s="75">
        <f t="shared" si="303"/>
        <v>3.6366123641177324</v>
      </c>
    </row>
    <row r="637" spans="1:47" s="75" customFormat="1" ht="12.95" customHeight="1" x14ac:dyDescent="0.2">
      <c r="A637" s="81" t="s">
        <v>1804</v>
      </c>
      <c r="B637" s="82" t="s">
        <v>2031</v>
      </c>
      <c r="C637" s="83">
        <v>53437.317600000002</v>
      </c>
      <c r="D637" s="83" t="s">
        <v>2110</v>
      </c>
      <c r="E637" s="75">
        <f t="shared" si="288"/>
        <v>26691.032337789438</v>
      </c>
      <c r="F637" s="75">
        <f t="shared" si="289"/>
        <v>26691</v>
      </c>
      <c r="G637" s="75">
        <f t="shared" si="309"/>
        <v>1.3631090005219448E-2</v>
      </c>
      <c r="I637" s="75">
        <f>G637</f>
        <v>1.3631090005219448E-2</v>
      </c>
      <c r="O637" s="75">
        <f t="shared" ca="1" si="290"/>
        <v>1.2245053502911383E-2</v>
      </c>
      <c r="P637" s="75">
        <f t="shared" si="291"/>
        <v>1.7505318617108565E-2</v>
      </c>
      <c r="Q637" s="85">
        <f t="shared" si="304"/>
        <v>38418.817600000002</v>
      </c>
      <c r="S637" s="84">
        <v>0.1</v>
      </c>
      <c r="Z637" s="75">
        <f t="shared" si="292"/>
        <v>26691</v>
      </c>
      <c r="AA637" s="75">
        <f t="shared" si="293"/>
        <v>1.2276545293362874E-2</v>
      </c>
      <c r="AB637" s="75">
        <f t="shared" si="294"/>
        <v>1.8859863328965137E-2</v>
      </c>
      <c r="AC637" s="75">
        <f t="shared" si="295"/>
        <v>-3.8742286118891162E-3</v>
      </c>
      <c r="AE637" s="75">
        <f t="shared" si="296"/>
        <v>1.8347913764186107E-7</v>
      </c>
      <c r="AF637" s="85">
        <f t="shared" si="305"/>
        <v>38418.817600000002</v>
      </c>
      <c r="AG637" s="84"/>
      <c r="AH637" s="75">
        <f t="shared" si="297"/>
        <v>-5.2287733237456908E-3</v>
      </c>
      <c r="AI637" s="75">
        <f t="shared" si="298"/>
        <v>2.0829243399280828E-2</v>
      </c>
      <c r="AJ637" s="75">
        <f t="shared" si="299"/>
        <v>-0.12109625047944238</v>
      </c>
      <c r="AK637" s="75">
        <f t="shared" si="300"/>
        <v>-1.1677802563378505E-2</v>
      </c>
      <c r="AL637" s="75">
        <f t="shared" si="301"/>
        <v>-3.1296670023494837</v>
      </c>
      <c r="AM637" s="75">
        <f t="shared" si="302"/>
        <v>-167.7037384472136</v>
      </c>
      <c r="AN637" s="75">
        <f t="shared" si="312"/>
        <v>3.25790796921798</v>
      </c>
      <c r="AO637" s="75">
        <f t="shared" si="312"/>
        <v>3.5937645073761382</v>
      </c>
      <c r="AP637" s="75">
        <f t="shared" si="312"/>
        <v>3.2356749343051887</v>
      </c>
      <c r="AQ637" s="75">
        <f t="shared" si="312"/>
        <v>3.6191650162339988</v>
      </c>
      <c r="AR637" s="75">
        <f t="shared" si="312"/>
        <v>3.2096497342500179</v>
      </c>
      <c r="AS637" s="75">
        <f t="shared" si="312"/>
        <v>3.6493301844307675</v>
      </c>
      <c r="AT637" s="75">
        <f t="shared" si="312"/>
        <v>3.1788011331431183</v>
      </c>
      <c r="AU637" s="75">
        <f t="shared" si="303"/>
        <v>3.6857578236053312</v>
      </c>
    </row>
    <row r="638" spans="1:47" s="75" customFormat="1" ht="12.95" customHeight="1" x14ac:dyDescent="0.2">
      <c r="A638" s="86" t="s">
        <v>2136</v>
      </c>
      <c r="B638" s="87"/>
      <c r="C638" s="88">
        <v>53462.605799999998</v>
      </c>
      <c r="D638" s="88">
        <v>1.9E-3</v>
      </c>
      <c r="E638" s="75">
        <f t="shared" si="288"/>
        <v>26751.02493461729</v>
      </c>
      <c r="F638" s="75">
        <f t="shared" si="289"/>
        <v>26751</v>
      </c>
      <c r="G638" s="75">
        <f t="shared" si="309"/>
        <v>1.0510489999433048E-2</v>
      </c>
      <c r="J638" s="75">
        <f>G638</f>
        <v>1.0510489999433048E-2</v>
      </c>
      <c r="O638" s="75">
        <f t="shared" ca="1" si="290"/>
        <v>1.2286592678905561E-2</v>
      </c>
      <c r="P638" s="75">
        <f t="shared" si="291"/>
        <v>1.7578332754367085E-2</v>
      </c>
      <c r="Q638" s="85">
        <f t="shared" si="304"/>
        <v>38444.105799999998</v>
      </c>
      <c r="S638" s="84">
        <v>1</v>
      </c>
      <c r="Z638" s="75">
        <f t="shared" si="292"/>
        <v>26751</v>
      </c>
      <c r="AA638" s="75">
        <f t="shared" si="293"/>
        <v>1.2329229790812343E-2</v>
      </c>
      <c r="AB638" s="75">
        <f t="shared" si="294"/>
        <v>1.575959296298779E-2</v>
      </c>
      <c r="AC638" s="75">
        <f t="shared" si="295"/>
        <v>-7.0678427549340367E-3</v>
      </c>
      <c r="AE638" s="75">
        <f t="shared" si="296"/>
        <v>3.3078144287464022E-6</v>
      </c>
      <c r="AF638" s="85">
        <f t="shared" si="305"/>
        <v>38444.105799999998</v>
      </c>
      <c r="AG638" s="84"/>
      <c r="AH638" s="75">
        <f t="shared" si="297"/>
        <v>-5.2491029635547424E-3</v>
      </c>
      <c r="AI638" s="75">
        <f t="shared" si="298"/>
        <v>2.083256846150805E-2</v>
      </c>
      <c r="AJ638" s="75">
        <f t="shared" si="299"/>
        <v>-0.12137558810861315</v>
      </c>
      <c r="AK638" s="75">
        <f t="shared" si="300"/>
        <v>-1.1953353882779041E-2</v>
      </c>
      <c r="AL638" s="75">
        <f t="shared" si="301"/>
        <v>-3.1293855889355484</v>
      </c>
      <c r="AM638" s="75">
        <f t="shared" si="302"/>
        <v>-163.83751714121155</v>
      </c>
      <c r="AN638" s="75">
        <f t="shared" si="312"/>
        <v>3.2606463613549685</v>
      </c>
      <c r="AO638" s="75">
        <f t="shared" si="312"/>
        <v>3.597752035842813</v>
      </c>
      <c r="AP638" s="75">
        <f t="shared" si="312"/>
        <v>3.2379931232187258</v>
      </c>
      <c r="AQ638" s="75">
        <f t="shared" si="312"/>
        <v>3.6236882304418687</v>
      </c>
      <c r="AR638" s="75">
        <f t="shared" si="312"/>
        <v>3.2114145668045326</v>
      </c>
      <c r="AS638" s="75">
        <f t="shared" si="312"/>
        <v>3.6545761957655629</v>
      </c>
      <c r="AT638" s="75">
        <f t="shared" si="312"/>
        <v>3.1798243809957816</v>
      </c>
      <c r="AU638" s="75">
        <f t="shared" si="303"/>
        <v>3.6920051277774837</v>
      </c>
    </row>
    <row r="639" spans="1:47" s="75" customFormat="1" ht="12.95" customHeight="1" x14ac:dyDescent="0.2">
      <c r="A639" s="86" t="s">
        <v>2137</v>
      </c>
      <c r="B639" s="87" t="s">
        <v>2031</v>
      </c>
      <c r="C639" s="88">
        <v>53465.558599999997</v>
      </c>
      <c r="D639" s="88">
        <v>2.0000000000000001E-4</v>
      </c>
      <c r="E639" s="75">
        <f t="shared" si="288"/>
        <v>26758.030025525826</v>
      </c>
      <c r="F639" s="75">
        <f t="shared" si="289"/>
        <v>26758</v>
      </c>
      <c r="G639" s="75">
        <f t="shared" si="309"/>
        <v>1.2656419996346813E-2</v>
      </c>
      <c r="K639" s="75">
        <f>G639</f>
        <v>1.2656419996346813E-2</v>
      </c>
      <c r="O639" s="75">
        <f t="shared" ca="1" si="290"/>
        <v>1.2291438916104879E-2</v>
      </c>
      <c r="P639" s="75">
        <f t="shared" si="291"/>
        <v>1.7586855016614479E-2</v>
      </c>
      <c r="Q639" s="85">
        <f t="shared" si="304"/>
        <v>38447.058599999997</v>
      </c>
      <c r="S639" s="84">
        <v>1</v>
      </c>
      <c r="Z639" s="75">
        <f t="shared" si="292"/>
        <v>26758</v>
      </c>
      <c r="AA639" s="75">
        <f t="shared" si="293"/>
        <v>1.2335365529592435E-2</v>
      </c>
      <c r="AB639" s="75">
        <f t="shared" si="294"/>
        <v>1.7907909483368858E-2</v>
      </c>
      <c r="AC639" s="75">
        <f t="shared" si="295"/>
        <v>-4.9304350202676664E-3</v>
      </c>
      <c r="AE639" s="75">
        <f t="shared" si="296"/>
        <v>1.0307597062293778E-7</v>
      </c>
      <c r="AF639" s="85">
        <f t="shared" si="305"/>
        <v>38447.058599999997</v>
      </c>
      <c r="AG639" s="84"/>
      <c r="AH639" s="75">
        <f t="shared" si="297"/>
        <v>-5.251489487022044E-3</v>
      </c>
      <c r="AI639" s="75">
        <f t="shared" si="298"/>
        <v>2.0832964344642435E-2</v>
      </c>
      <c r="AJ639" s="75">
        <f t="shared" si="299"/>
        <v>-0.12140841770990132</v>
      </c>
      <c r="AK639" s="75">
        <f t="shared" si="300"/>
        <v>-1.1985739052477804E-2</v>
      </c>
      <c r="AL639" s="75">
        <f t="shared" si="301"/>
        <v>-3.1293525147388386</v>
      </c>
      <c r="AM639" s="75">
        <f t="shared" si="302"/>
        <v>-163.39479920321094</v>
      </c>
      <c r="AN639" s="75">
        <f t="shared" si="312"/>
        <v>3.2609681726100535</v>
      </c>
      <c r="AO639" s="75">
        <f t="shared" si="312"/>
        <v>3.5982151011324013</v>
      </c>
      <c r="AP639" s="75">
        <f t="shared" si="312"/>
        <v>3.2382658143536518</v>
      </c>
      <c r="AQ639" s="75">
        <f t="shared" si="312"/>
        <v>3.6242140569908856</v>
      </c>
      <c r="AR639" s="75">
        <f t="shared" si="312"/>
        <v>3.2116224044093915</v>
      </c>
      <c r="AS639" s="75">
        <f t="shared" si="312"/>
        <v>3.6551869626322135</v>
      </c>
      <c r="AT639" s="75">
        <f t="shared" si="312"/>
        <v>3.179945058118721</v>
      </c>
      <c r="AU639" s="75">
        <f t="shared" si="303"/>
        <v>3.6927339799309014</v>
      </c>
    </row>
    <row r="640" spans="1:47" s="75" customFormat="1" ht="12.95" customHeight="1" x14ac:dyDescent="0.2">
      <c r="A640" s="81" t="s">
        <v>1820</v>
      </c>
      <c r="B640" s="82" t="s">
        <v>2031</v>
      </c>
      <c r="C640" s="83">
        <v>53503.487000000001</v>
      </c>
      <c r="D640" s="83" t="s">
        <v>2110</v>
      </c>
      <c r="E640" s="75">
        <f t="shared" si="288"/>
        <v>26848.009668581723</v>
      </c>
      <c r="F640" s="75">
        <f t="shared" si="289"/>
        <v>26848</v>
      </c>
      <c r="G640" s="75">
        <f t="shared" si="309"/>
        <v>4.0755200025159866E-3</v>
      </c>
      <c r="I640" s="75">
        <f>G640</f>
        <v>4.0755200025159866E-3</v>
      </c>
      <c r="O640" s="75">
        <f t="shared" ca="1" si="290"/>
        <v>1.2353747680096146E-2</v>
      </c>
      <c r="P640" s="75">
        <f t="shared" si="291"/>
        <v>1.76965004152791E-2</v>
      </c>
      <c r="Q640" s="85">
        <f t="shared" si="304"/>
        <v>38484.987000000001</v>
      </c>
      <c r="S640" s="84">
        <v>0.1</v>
      </c>
      <c r="Z640" s="75">
        <f t="shared" si="292"/>
        <v>26848</v>
      </c>
      <c r="AA640" s="75">
        <f t="shared" si="293"/>
        <v>1.2414055737193161E-2</v>
      </c>
      <c r="AB640" s="75">
        <f t="shared" si="294"/>
        <v>9.3579646806019254E-3</v>
      </c>
      <c r="AC640" s="75">
        <f t="shared" si="295"/>
        <v>-1.3620980412763113E-2</v>
      </c>
      <c r="AE640" s="75">
        <f t="shared" si="296"/>
        <v>6.9531178198488201E-6</v>
      </c>
      <c r="AF640" s="85">
        <f t="shared" si="305"/>
        <v>38484.987000000001</v>
      </c>
      <c r="AG640" s="84"/>
      <c r="AH640" s="75">
        <f t="shared" si="297"/>
        <v>-5.2824446780859388E-3</v>
      </c>
      <c r="AI640" s="75">
        <f t="shared" si="298"/>
        <v>2.0838205558767475E-2</v>
      </c>
      <c r="AJ640" s="75">
        <f t="shared" si="299"/>
        <v>-0.1218349714020974</v>
      </c>
      <c r="AK640" s="75">
        <f t="shared" si="300"/>
        <v>-1.2406528981134408E-2</v>
      </c>
      <c r="AL640" s="75">
        <f t="shared" si="301"/>
        <v>-3.1289227708513834</v>
      </c>
      <c r="AM640" s="75">
        <f t="shared" si="302"/>
        <v>-157.85254582853426</v>
      </c>
      <c r="AN640" s="75">
        <f t="shared" si="312"/>
        <v>3.2651490091998721</v>
      </c>
      <c r="AO640" s="75">
        <f t="shared" si="312"/>
        <v>3.6041288756893293</v>
      </c>
      <c r="AP640" s="75">
        <f t="shared" si="312"/>
        <v>3.2418134668526628</v>
      </c>
      <c r="AQ640" s="75">
        <f t="shared" si="312"/>
        <v>3.6309395282269699</v>
      </c>
      <c r="AR640" s="75">
        <f t="shared" si="312"/>
        <v>3.214330871568011</v>
      </c>
      <c r="AS640" s="75">
        <f t="shared" si="312"/>
        <v>3.6630158739609442</v>
      </c>
      <c r="AT640" s="75">
        <f t="shared" si="312"/>
        <v>3.1815210011065109</v>
      </c>
      <c r="AU640" s="75">
        <f t="shared" si="303"/>
        <v>3.7021049361891301</v>
      </c>
    </row>
    <row r="641" spans="1:47" s="75" customFormat="1" ht="12.95" customHeight="1" x14ac:dyDescent="0.2">
      <c r="A641" s="86" t="s">
        <v>2127</v>
      </c>
      <c r="B641" s="87" t="s">
        <v>2031</v>
      </c>
      <c r="C641" s="88">
        <v>53517.403010000002</v>
      </c>
      <c r="D641" s="88">
        <v>2.2000000000000001E-3</v>
      </c>
      <c r="E641" s="75">
        <f t="shared" si="288"/>
        <v>26881.023389502254</v>
      </c>
      <c r="F641" s="75">
        <f t="shared" si="289"/>
        <v>26881</v>
      </c>
      <c r="G641" s="75">
        <f t="shared" si="309"/>
        <v>9.859190002316609E-3</v>
      </c>
      <c r="K641" s="75">
        <f>G641</f>
        <v>9.859190002316609E-3</v>
      </c>
      <c r="O641" s="75">
        <f t="shared" ca="1" si="290"/>
        <v>1.2376594226892945E-2</v>
      </c>
      <c r="P641" s="75">
        <f t="shared" si="291"/>
        <v>1.773673788113643E-2</v>
      </c>
      <c r="Q641" s="85">
        <f t="shared" si="304"/>
        <v>38498.903010000002</v>
      </c>
      <c r="S641" s="84">
        <v>1</v>
      </c>
      <c r="Z641" s="75">
        <f t="shared" si="292"/>
        <v>26881</v>
      </c>
      <c r="AA641" s="75">
        <f t="shared" si="293"/>
        <v>1.2442817967247589E-2</v>
      </c>
      <c r="AB641" s="75">
        <f t="shared" si="294"/>
        <v>1.515310991620545E-2</v>
      </c>
      <c r="AC641" s="75">
        <f t="shared" si="295"/>
        <v>-7.8775478788198211E-3</v>
      </c>
      <c r="AE641" s="75">
        <f t="shared" si="296"/>
        <v>6.6751334611733995E-6</v>
      </c>
      <c r="AF641" s="85">
        <f t="shared" si="305"/>
        <v>38498.903010000002</v>
      </c>
      <c r="AG641" s="84"/>
      <c r="AH641" s="75">
        <f t="shared" si="297"/>
        <v>-5.2939199138888407E-3</v>
      </c>
      <c r="AI641" s="75">
        <f t="shared" si="298"/>
        <v>2.0840198890678008E-2</v>
      </c>
      <c r="AJ641" s="75">
        <f t="shared" si="299"/>
        <v>-0.12199344245079498</v>
      </c>
      <c r="AK641" s="75">
        <f t="shared" si="300"/>
        <v>-1.2562863777305762E-2</v>
      </c>
      <c r="AL641" s="75">
        <f t="shared" si="301"/>
        <v>-3.1287631088263161</v>
      </c>
      <c r="AM641" s="75">
        <f t="shared" si="302"/>
        <v>-155.8880384242778</v>
      </c>
      <c r="AN641" s="75">
        <f t="shared" ref="AN641:AT650" si="313">$AU641+$AB$7*SIN(AO641)</f>
        <v>3.2667020378022342</v>
      </c>
      <c r="AO641" s="75">
        <f t="shared" si="313"/>
        <v>3.6062787128486229</v>
      </c>
      <c r="AP641" s="75">
        <f t="shared" si="313"/>
        <v>3.2431336256289107</v>
      </c>
      <c r="AQ641" s="75">
        <f t="shared" si="313"/>
        <v>3.6333891412452921</v>
      </c>
      <c r="AR641" s="75">
        <f t="shared" si="313"/>
        <v>3.2153408953303955</v>
      </c>
      <c r="AS641" s="75">
        <f t="shared" si="313"/>
        <v>3.6658753271324938</v>
      </c>
      <c r="AT641" s="75">
        <f t="shared" si="313"/>
        <v>3.1821102648460702</v>
      </c>
      <c r="AU641" s="75">
        <f t="shared" si="303"/>
        <v>3.7055409534838137</v>
      </c>
    </row>
    <row r="642" spans="1:47" s="75" customFormat="1" ht="12.95" customHeight="1" x14ac:dyDescent="0.2">
      <c r="A642" s="86" t="s">
        <v>2138</v>
      </c>
      <c r="B642" s="87" t="s">
        <v>2033</v>
      </c>
      <c r="C642" s="88">
        <v>53545.438699999999</v>
      </c>
      <c r="D642" s="88">
        <v>2.9999999999999997E-4</v>
      </c>
      <c r="E642" s="75">
        <f t="shared" si="288"/>
        <v>26947.534008959577</v>
      </c>
      <c r="F642" s="75">
        <f t="shared" si="289"/>
        <v>26947.5</v>
      </c>
      <c r="G642" s="75">
        <f t="shared" si="309"/>
        <v>1.4335525003843941E-2</v>
      </c>
      <c r="J642" s="75">
        <f>G642</f>
        <v>1.4335525003843941E-2</v>
      </c>
      <c r="O642" s="75">
        <f t="shared" ca="1" si="290"/>
        <v>1.2422633480286492E-2</v>
      </c>
      <c r="P642" s="75">
        <f t="shared" si="291"/>
        <v>1.7817878145717104E-2</v>
      </c>
      <c r="Q642" s="85">
        <f t="shared" si="304"/>
        <v>38526.938699999999</v>
      </c>
      <c r="S642" s="84">
        <v>1</v>
      </c>
      <c r="Z642" s="75">
        <f t="shared" si="292"/>
        <v>26947.5</v>
      </c>
      <c r="AA642" s="75">
        <f t="shared" si="293"/>
        <v>1.2500632932003429E-2</v>
      </c>
      <c r="AB642" s="75">
        <f t="shared" si="294"/>
        <v>1.9652770217557618E-2</v>
      </c>
      <c r="AC642" s="75">
        <f t="shared" si="295"/>
        <v>-3.4823531418731631E-3</v>
      </c>
      <c r="AE642" s="75">
        <f t="shared" si="296"/>
        <v>3.3668289153031671E-6</v>
      </c>
      <c r="AF642" s="85">
        <f t="shared" si="305"/>
        <v>38526.938699999999</v>
      </c>
      <c r="AG642" s="84"/>
      <c r="AH642" s="75">
        <f t="shared" si="297"/>
        <v>-5.3172452137136752E-3</v>
      </c>
      <c r="AI642" s="75">
        <f t="shared" si="298"/>
        <v>2.0844335291494431E-2</v>
      </c>
      <c r="AJ642" s="75">
        <f t="shared" si="299"/>
        <v>-0.12231614402242513</v>
      </c>
      <c r="AK642" s="75">
        <f t="shared" si="300"/>
        <v>-1.2881223698814918E-2</v>
      </c>
      <c r="AL642" s="75">
        <f t="shared" si="301"/>
        <v>-3.1284379723258273</v>
      </c>
      <c r="AM642" s="75">
        <f t="shared" si="302"/>
        <v>-152.03493865376853</v>
      </c>
      <c r="AN642" s="75">
        <f t="shared" si="313"/>
        <v>3.2698641685088146</v>
      </c>
      <c r="AO642" s="75">
        <f t="shared" si="313"/>
        <v>3.6105807692094491</v>
      </c>
      <c r="AP642" s="75">
        <f t="shared" si="313"/>
        <v>3.2458254870706496</v>
      </c>
      <c r="AQ642" s="75">
        <f t="shared" si="313"/>
        <v>3.6382986515624212</v>
      </c>
      <c r="AR642" s="75">
        <f t="shared" si="313"/>
        <v>3.2174039550935967</v>
      </c>
      <c r="AS642" s="75">
        <f t="shared" si="313"/>
        <v>3.6716191985979618</v>
      </c>
      <c r="AT642" s="75">
        <f t="shared" si="313"/>
        <v>3.1833165290163081</v>
      </c>
      <c r="AU642" s="75">
        <f t="shared" si="303"/>
        <v>3.7124650489412829</v>
      </c>
    </row>
    <row r="643" spans="1:47" s="75" customFormat="1" ht="12.95" customHeight="1" x14ac:dyDescent="0.2">
      <c r="A643" s="86" t="s">
        <v>2139</v>
      </c>
      <c r="B643" s="87" t="s">
        <v>2033</v>
      </c>
      <c r="C643" s="88">
        <v>53867.482300000003</v>
      </c>
      <c r="D643" s="88">
        <v>2.0000000000000001E-4</v>
      </c>
      <c r="E643" s="75">
        <f t="shared" si="288"/>
        <v>27711.535869740241</v>
      </c>
      <c r="F643" s="75">
        <f t="shared" si="289"/>
        <v>27711.5</v>
      </c>
      <c r="G643" s="75">
        <f t="shared" si="309"/>
        <v>1.5119885007152334E-2</v>
      </c>
      <c r="K643" s="75">
        <f t="shared" ref="K643:K651" si="314">G643</f>
        <v>1.5119885007152334E-2</v>
      </c>
      <c r="O643" s="75">
        <f t="shared" ca="1" si="290"/>
        <v>1.2951565654612357E-2</v>
      </c>
      <c r="P643" s="75">
        <f t="shared" si="291"/>
        <v>1.8755414864315544E-2</v>
      </c>
      <c r="Q643" s="85">
        <f t="shared" si="304"/>
        <v>38848.982300000003</v>
      </c>
      <c r="S643" s="84">
        <v>1</v>
      </c>
      <c r="Z643" s="75">
        <f t="shared" si="292"/>
        <v>27711.5</v>
      </c>
      <c r="AA643" s="75">
        <f t="shared" si="293"/>
        <v>1.3152289899861166E-2</v>
      </c>
      <c r="AB643" s="75">
        <f t="shared" si="294"/>
        <v>2.0723009971606712E-2</v>
      </c>
      <c r="AC643" s="75">
        <f t="shared" si="295"/>
        <v>-3.6355298571632104E-3</v>
      </c>
      <c r="AE643" s="75">
        <f t="shared" si="296"/>
        <v>3.8714305062361429E-6</v>
      </c>
      <c r="AF643" s="85">
        <f t="shared" si="305"/>
        <v>38848.982300000003</v>
      </c>
      <c r="AG643" s="84"/>
      <c r="AH643" s="75">
        <f t="shared" si="297"/>
        <v>-5.6031249644543785E-3</v>
      </c>
      <c r="AI643" s="75">
        <f t="shared" si="298"/>
        <v>2.0904602070735856E-2</v>
      </c>
      <c r="AJ643" s="75">
        <f t="shared" si="299"/>
        <v>-0.12633870375034884</v>
      </c>
      <c r="AK643" s="75">
        <f t="shared" si="300"/>
        <v>-1.6850620417956815E-2</v>
      </c>
      <c r="AL643" s="75">
        <f t="shared" si="301"/>
        <v>-3.1243839555979038</v>
      </c>
      <c r="AM643" s="75">
        <f t="shared" si="302"/>
        <v>-116.21742935759718</v>
      </c>
      <c r="AN643" s="75">
        <f t="shared" si="313"/>
        <v>3.3092334215633152</v>
      </c>
      <c r="AO643" s="75">
        <f t="shared" si="313"/>
        <v>3.6571449599275319</v>
      </c>
      <c r="AP643" s="75">
        <f t="shared" si="313"/>
        <v>3.2797601236055884</v>
      </c>
      <c r="AQ643" s="75">
        <f t="shared" si="313"/>
        <v>3.6920928172626208</v>
      </c>
      <c r="AR643" s="75">
        <f t="shared" si="313"/>
        <v>3.2438101013598528</v>
      </c>
      <c r="AS643" s="75">
        <f t="shared" si="313"/>
        <v>3.7357681076231861</v>
      </c>
      <c r="AT643" s="75">
        <f t="shared" si="313"/>
        <v>3.1990626290729591</v>
      </c>
      <c r="AU643" s="75">
        <f t="shared" si="303"/>
        <v>3.7920140554000232</v>
      </c>
    </row>
    <row r="644" spans="1:47" s="75" customFormat="1" ht="12.95" customHeight="1" x14ac:dyDescent="0.2">
      <c r="A644" s="86" t="s">
        <v>2140</v>
      </c>
      <c r="B644" s="87" t="s">
        <v>2031</v>
      </c>
      <c r="C644" s="88">
        <v>53869.377899999999</v>
      </c>
      <c r="D644" s="88">
        <v>8.9999999999999998E-4</v>
      </c>
      <c r="E644" s="75">
        <f t="shared" si="288"/>
        <v>27716.032906561628</v>
      </c>
      <c r="F644" s="75">
        <f t="shared" si="289"/>
        <v>27716</v>
      </c>
      <c r="G644" s="75">
        <f t="shared" si="309"/>
        <v>1.3870839997252915E-2</v>
      </c>
      <c r="K644" s="75">
        <f t="shared" si="314"/>
        <v>1.3870839997252915E-2</v>
      </c>
      <c r="O644" s="75">
        <f t="shared" ca="1" si="290"/>
        <v>1.2954681092811919E-2</v>
      </c>
      <c r="P644" s="75">
        <f t="shared" si="291"/>
        <v>1.8760966102889944E-2</v>
      </c>
      <c r="Q644" s="85">
        <f t="shared" si="304"/>
        <v>38850.877899999999</v>
      </c>
      <c r="S644" s="84">
        <v>1</v>
      </c>
      <c r="Z644" s="75">
        <f t="shared" si="292"/>
        <v>27716</v>
      </c>
      <c r="AA644" s="75">
        <f t="shared" si="293"/>
        <v>1.315606756306156E-2</v>
      </c>
      <c r="AB644" s="75">
        <f t="shared" si="294"/>
        <v>1.9475738537081299E-2</v>
      </c>
      <c r="AC644" s="75">
        <f t="shared" si="295"/>
        <v>-4.8901261056370285E-3</v>
      </c>
      <c r="AE644" s="75">
        <f t="shared" si="296"/>
        <v>5.1089963267983552E-7</v>
      </c>
      <c r="AF644" s="85">
        <f t="shared" si="305"/>
        <v>38850.877899999999</v>
      </c>
      <c r="AG644" s="84"/>
      <c r="AH644" s="75">
        <f t="shared" si="297"/>
        <v>-5.6048985398283839E-3</v>
      </c>
      <c r="AI644" s="75">
        <f t="shared" si="298"/>
        <v>2.0905033317306532E-2</v>
      </c>
      <c r="AJ644" s="75">
        <f t="shared" si="299"/>
        <v>-0.12636407212012718</v>
      </c>
      <c r="AK644" s="75">
        <f t="shared" si="300"/>
        <v>-1.6875659138222008E-2</v>
      </c>
      <c r="AL644" s="75">
        <f t="shared" si="301"/>
        <v>-3.1243583822719225</v>
      </c>
      <c r="AM644" s="75">
        <f t="shared" si="302"/>
        <v>-116.04496990422813</v>
      </c>
      <c r="AN644" s="75">
        <f t="shared" si="313"/>
        <v>3.3094813918805053</v>
      </c>
      <c r="AO644" s="75">
        <f t="shared" si="313"/>
        <v>3.6574038850766168</v>
      </c>
      <c r="AP644" s="75">
        <f t="shared" si="313"/>
        <v>3.2799762531305152</v>
      </c>
      <c r="AQ644" s="75">
        <f t="shared" si="313"/>
        <v>3.6923952983289512</v>
      </c>
      <c r="AR644" s="75">
        <f t="shared" si="313"/>
        <v>3.2439805799963688</v>
      </c>
      <c r="AS644" s="75">
        <f t="shared" si="313"/>
        <v>3.7361355009736426</v>
      </c>
      <c r="AT644" s="75">
        <f t="shared" si="313"/>
        <v>3.1991660991113853</v>
      </c>
      <c r="AU644" s="75">
        <f t="shared" si="303"/>
        <v>3.7924826032129348</v>
      </c>
    </row>
    <row r="645" spans="1:47" s="75" customFormat="1" ht="12.95" customHeight="1" x14ac:dyDescent="0.2">
      <c r="A645" s="86" t="s">
        <v>2140</v>
      </c>
      <c r="B645" s="87" t="s">
        <v>2031</v>
      </c>
      <c r="C645" s="88">
        <v>53879.494299999998</v>
      </c>
      <c r="D645" s="88">
        <v>5.0000000000000001E-4</v>
      </c>
      <c r="E645" s="75">
        <f t="shared" si="288"/>
        <v>27740.032602330775</v>
      </c>
      <c r="F645" s="75">
        <f t="shared" si="289"/>
        <v>27740</v>
      </c>
      <c r="G645" s="75">
        <f t="shared" si="309"/>
        <v>1.374260000011418E-2</v>
      </c>
      <c r="K645" s="75">
        <f t="shared" si="314"/>
        <v>1.374260000011418E-2</v>
      </c>
      <c r="O645" s="75">
        <f t="shared" ca="1" si="290"/>
        <v>1.2971296763209591E-2</v>
      </c>
      <c r="P645" s="75">
        <f t="shared" si="291"/>
        <v>1.8790578463895084E-2</v>
      </c>
      <c r="Q645" s="85">
        <f t="shared" si="304"/>
        <v>38860.994299999998</v>
      </c>
      <c r="S645" s="84">
        <v>1</v>
      </c>
      <c r="Z645" s="75">
        <f t="shared" si="292"/>
        <v>27740</v>
      </c>
      <c r="AA645" s="75">
        <f t="shared" si="293"/>
        <v>1.3176204686628848E-2</v>
      </c>
      <c r="AB645" s="75">
        <f t="shared" si="294"/>
        <v>1.9356973777380417E-2</v>
      </c>
      <c r="AC645" s="75">
        <f t="shared" si="295"/>
        <v>-5.0479784637809041E-3</v>
      </c>
      <c r="AE645" s="75">
        <f t="shared" si="296"/>
        <v>3.2080365113814776E-7</v>
      </c>
      <c r="AF645" s="85">
        <f t="shared" si="305"/>
        <v>38860.994299999998</v>
      </c>
      <c r="AG645" s="84"/>
      <c r="AH645" s="75">
        <f t="shared" si="297"/>
        <v>-5.6143737772662355E-3</v>
      </c>
      <c r="AI645" s="75">
        <f t="shared" si="298"/>
        <v>2.0907349665889363E-2</v>
      </c>
      <c r="AJ645" s="75">
        <f t="shared" si="299"/>
        <v>-0.12649969251357901</v>
      </c>
      <c r="AK645" s="75">
        <f t="shared" si="300"/>
        <v>-1.7009518407678236E-2</v>
      </c>
      <c r="AL645" s="75">
        <f t="shared" si="301"/>
        <v>-3.1242216647601944</v>
      </c>
      <c r="AM645" s="75">
        <f t="shared" si="302"/>
        <v>-115.13159829242532</v>
      </c>
      <c r="AN645" s="75">
        <f t="shared" si="313"/>
        <v>3.3108069785256</v>
      </c>
      <c r="AO645" s="75">
        <f t="shared" si="313"/>
        <v>3.6587818455953989</v>
      </c>
      <c r="AP645" s="75">
        <f t="shared" si="313"/>
        <v>3.2811321205232171</v>
      </c>
      <c r="AQ645" s="75">
        <f t="shared" si="313"/>
        <v>3.6940056706593123</v>
      </c>
      <c r="AR645" s="75">
        <f t="shared" si="313"/>
        <v>3.2448927862565311</v>
      </c>
      <c r="AS645" s="75">
        <f t="shared" si="313"/>
        <v>3.7380927899256049</v>
      </c>
      <c r="AT645" s="75">
        <f t="shared" si="313"/>
        <v>3.1997201411317149</v>
      </c>
      <c r="AU645" s="75">
        <f t="shared" si="303"/>
        <v>3.7949815248817957</v>
      </c>
    </row>
    <row r="646" spans="1:47" s="75" customFormat="1" ht="12.95" customHeight="1" x14ac:dyDescent="0.2">
      <c r="A646" s="86" t="s">
        <v>2140</v>
      </c>
      <c r="B646" s="87" t="s">
        <v>2033</v>
      </c>
      <c r="C646" s="88">
        <v>53881.391000000003</v>
      </c>
      <c r="D646" s="88">
        <v>4.0000000000000002E-4</v>
      </c>
      <c r="E646" s="75">
        <f t="shared" si="288"/>
        <v>27744.532248743082</v>
      </c>
      <c r="F646" s="75">
        <f t="shared" si="289"/>
        <v>27744.5</v>
      </c>
      <c r="G646" s="75">
        <f t="shared" si="309"/>
        <v>1.359355500608217E-2</v>
      </c>
      <c r="K646" s="75">
        <f t="shared" si="314"/>
        <v>1.359355500608217E-2</v>
      </c>
      <c r="O646" s="75">
        <f t="shared" ca="1" si="290"/>
        <v>1.2974412201409153E-2</v>
      </c>
      <c r="P646" s="75">
        <f t="shared" si="291"/>
        <v>1.8796131860697618E-2</v>
      </c>
      <c r="Q646" s="85">
        <f t="shared" si="304"/>
        <v>38862.891000000003</v>
      </c>
      <c r="S646" s="84">
        <v>1</v>
      </c>
      <c r="Z646" s="75">
        <f t="shared" si="292"/>
        <v>27744.5</v>
      </c>
      <c r="AA646" s="75">
        <f t="shared" si="293"/>
        <v>1.3179978457787029E-2</v>
      </c>
      <c r="AB646" s="75">
        <f t="shared" si="294"/>
        <v>1.9209708408992759E-2</v>
      </c>
      <c r="AC646" s="75">
        <f t="shared" si="295"/>
        <v>-5.2025768546154483E-3</v>
      </c>
      <c r="AE646" s="75">
        <f t="shared" si="296"/>
        <v>1.710455612997229E-7</v>
      </c>
      <c r="AF646" s="85">
        <f t="shared" si="305"/>
        <v>38862.891000000003</v>
      </c>
      <c r="AG646" s="84"/>
      <c r="AH646" s="75">
        <f t="shared" si="297"/>
        <v>-5.6161534029105899E-3</v>
      </c>
      <c r="AI646" s="75">
        <f t="shared" si="298"/>
        <v>2.090778706001839E-2</v>
      </c>
      <c r="AJ646" s="75">
        <f t="shared" si="299"/>
        <v>-0.1265251817150885</v>
      </c>
      <c r="AK646" s="75">
        <f t="shared" si="300"/>
        <v>-1.7034676839432893E-2</v>
      </c>
      <c r="AL646" s="75">
        <f t="shared" si="301"/>
        <v>-3.1241959690945551</v>
      </c>
      <c r="AM646" s="75">
        <f t="shared" si="302"/>
        <v>-114.96153531559928</v>
      </c>
      <c r="AN646" s="75">
        <f t="shared" si="313"/>
        <v>3.311056102322544</v>
      </c>
      <c r="AO646" s="75">
        <f t="shared" si="313"/>
        <v>3.6590396562055738</v>
      </c>
      <c r="AP646" s="75">
        <f t="shared" si="313"/>
        <v>3.2813494408994042</v>
      </c>
      <c r="AQ646" s="75">
        <f t="shared" si="313"/>
        <v>3.6943070791442962</v>
      </c>
      <c r="AR646" s="75">
        <f t="shared" si="313"/>
        <v>3.2450643851533214</v>
      </c>
      <c r="AS646" s="75">
        <f t="shared" si="313"/>
        <v>3.7384593793526135</v>
      </c>
      <c r="AT646" s="75">
        <f t="shared" si="313"/>
        <v>3.1998244374706166</v>
      </c>
      <c r="AU646" s="75">
        <f t="shared" si="303"/>
        <v>3.7954500726947069</v>
      </c>
    </row>
    <row r="647" spans="1:47" s="75" customFormat="1" ht="12.95" customHeight="1" x14ac:dyDescent="0.2">
      <c r="A647" s="86" t="s">
        <v>2140</v>
      </c>
      <c r="B647" s="87" t="s">
        <v>2031</v>
      </c>
      <c r="C647" s="88">
        <v>53885.394099999998</v>
      </c>
      <c r="D647" s="88">
        <v>2.0000000000000001E-4</v>
      </c>
      <c r="E647" s="75">
        <f t="shared" si="288"/>
        <v>27754.029024486761</v>
      </c>
      <c r="F647" s="75">
        <f t="shared" si="289"/>
        <v>27754</v>
      </c>
      <c r="G647" s="75">
        <f t="shared" si="309"/>
        <v>1.2234460002218839E-2</v>
      </c>
      <c r="K647" s="75">
        <f t="shared" si="314"/>
        <v>1.2234460002218839E-2</v>
      </c>
      <c r="O647" s="75">
        <f t="shared" ca="1" si="290"/>
        <v>1.2980989237608232E-2</v>
      </c>
      <c r="P647" s="75">
        <f t="shared" si="291"/>
        <v>1.8807856817473108E-2</v>
      </c>
      <c r="Q647" s="85">
        <f t="shared" si="304"/>
        <v>38866.894099999998</v>
      </c>
      <c r="S647" s="84">
        <v>1</v>
      </c>
      <c r="Z647" s="75">
        <f t="shared" si="292"/>
        <v>27754</v>
      </c>
      <c r="AA647" s="75">
        <f t="shared" si="293"/>
        <v>1.3187943312254383E-2</v>
      </c>
      <c r="AB647" s="75">
        <f t="shared" si="294"/>
        <v>1.7854373507437564E-2</v>
      </c>
      <c r="AC647" s="75">
        <f t="shared" si="295"/>
        <v>-6.5733968152542691E-3</v>
      </c>
      <c r="AE647" s="75">
        <f t="shared" si="296"/>
        <v>9.0913042251633713E-7</v>
      </c>
      <c r="AF647" s="85">
        <f t="shared" si="305"/>
        <v>38866.894099999998</v>
      </c>
      <c r="AG647" s="84"/>
      <c r="AH647" s="75">
        <f t="shared" si="297"/>
        <v>-5.619913505218726E-3</v>
      </c>
      <c r="AI647" s="75">
        <f t="shared" si="298"/>
        <v>2.0908713652337485E-2</v>
      </c>
      <c r="AJ647" s="75">
        <f t="shared" si="299"/>
        <v>-0.12657905477411663</v>
      </c>
      <c r="AK647" s="75">
        <f t="shared" si="300"/>
        <v>-1.7087851029715492E-2</v>
      </c>
      <c r="AL647" s="75">
        <f t="shared" si="301"/>
        <v>-3.1241416593832447</v>
      </c>
      <c r="AM647" s="75">
        <f t="shared" si="302"/>
        <v>-114.60374233532821</v>
      </c>
      <c r="AN647" s="75">
        <f t="shared" si="313"/>
        <v>3.3115826269311497</v>
      </c>
      <c r="AO647" s="75">
        <f t="shared" si="313"/>
        <v>3.6595833461130911</v>
      </c>
      <c r="AP647" s="75">
        <f t="shared" si="313"/>
        <v>3.2818088451984857</v>
      </c>
      <c r="AQ647" s="75">
        <f t="shared" si="313"/>
        <v>3.6949428296726556</v>
      </c>
      <c r="AR647" s="75">
        <f t="shared" si="313"/>
        <v>3.2454272306813143</v>
      </c>
      <c r="AS647" s="75">
        <f t="shared" si="313"/>
        <v>3.7392328725243562</v>
      </c>
      <c r="AT647" s="75">
        <f t="shared" si="313"/>
        <v>3.2000450481433491</v>
      </c>
      <c r="AU647" s="75">
        <f t="shared" si="303"/>
        <v>3.7964392291886311</v>
      </c>
    </row>
    <row r="648" spans="1:47" s="75" customFormat="1" ht="12.95" customHeight="1" x14ac:dyDescent="0.2">
      <c r="A648" s="86" t="s">
        <v>2127</v>
      </c>
      <c r="B648" s="87" t="s">
        <v>2031</v>
      </c>
      <c r="C648" s="88">
        <v>53898.4614</v>
      </c>
      <c r="D648" s="88" t="s">
        <v>2141</v>
      </c>
      <c r="E648" s="75">
        <f t="shared" si="288"/>
        <v>27785.029303689269</v>
      </c>
      <c r="F648" s="75">
        <f t="shared" si="289"/>
        <v>27785</v>
      </c>
      <c r="G648" s="75">
        <f t="shared" si="309"/>
        <v>1.2352149999060202E-2</v>
      </c>
      <c r="K648" s="75">
        <f t="shared" si="314"/>
        <v>1.2352149999060202E-2</v>
      </c>
      <c r="O648" s="75">
        <f t="shared" ca="1" si="290"/>
        <v>1.3002451145205223E-2</v>
      </c>
      <c r="P648" s="75">
        <f t="shared" si="291"/>
        <v>1.884612776669925E-2</v>
      </c>
      <c r="Q648" s="85">
        <f t="shared" si="304"/>
        <v>38879.9614</v>
      </c>
      <c r="S648" s="84">
        <v>1</v>
      </c>
      <c r="Z648" s="75">
        <f t="shared" si="292"/>
        <v>27785</v>
      </c>
      <c r="AA648" s="75">
        <f t="shared" si="293"/>
        <v>1.3213915225343216E-2</v>
      </c>
      <c r="AB648" s="75">
        <f t="shared" si="294"/>
        <v>1.7984362540416236E-2</v>
      </c>
      <c r="AC648" s="75">
        <f t="shared" si="295"/>
        <v>-6.4939777676390475E-3</v>
      </c>
      <c r="AE648" s="75">
        <f t="shared" si="296"/>
        <v>7.4263930523061367E-7</v>
      </c>
      <c r="AF648" s="85">
        <f t="shared" si="305"/>
        <v>38879.9614</v>
      </c>
      <c r="AG648" s="84"/>
      <c r="AH648" s="75">
        <f t="shared" si="297"/>
        <v>-5.6322125413560348E-3</v>
      </c>
      <c r="AI648" s="75">
        <f t="shared" si="298"/>
        <v>2.0911767654510638E-2</v>
      </c>
      <c r="AJ648" s="75">
        <f t="shared" si="299"/>
        <v>-0.12675544024602828</v>
      </c>
      <c r="AK648" s="75">
        <f t="shared" si="300"/>
        <v>-1.7261950565308735E-2</v>
      </c>
      <c r="AL648" s="75">
        <f t="shared" si="301"/>
        <v>-3.1239638416362276</v>
      </c>
      <c r="AM648" s="75">
        <f t="shared" si="302"/>
        <v>-113.44770193047977</v>
      </c>
      <c r="AN648" s="75">
        <f t="shared" si="313"/>
        <v>3.3133063797642608</v>
      </c>
      <c r="AO648" s="75">
        <f t="shared" si="313"/>
        <v>3.661352053641608</v>
      </c>
      <c r="AP648" s="75">
        <f t="shared" si="313"/>
        <v>3.2833137717371903</v>
      </c>
      <c r="AQ648" s="75">
        <f t="shared" si="313"/>
        <v>3.6970121320498128</v>
      </c>
      <c r="AR648" s="75">
        <f t="shared" si="313"/>
        <v>3.2466167416569922</v>
      </c>
      <c r="AS648" s="75">
        <f t="shared" si="313"/>
        <v>3.7417529508098202</v>
      </c>
      <c r="AT648" s="75">
        <f t="shared" si="313"/>
        <v>3.2007689983924945</v>
      </c>
      <c r="AU648" s="75">
        <f t="shared" si="303"/>
        <v>3.7996670030109101</v>
      </c>
    </row>
    <row r="649" spans="1:47" s="75" customFormat="1" ht="12.95" customHeight="1" x14ac:dyDescent="0.2">
      <c r="A649" s="86" t="s">
        <v>2142</v>
      </c>
      <c r="B649" s="87" t="s">
        <v>2031</v>
      </c>
      <c r="C649" s="88">
        <v>54198.586300000003</v>
      </c>
      <c r="D649" s="88">
        <v>8.9999999999999998E-4</v>
      </c>
      <c r="E649" s="75">
        <f t="shared" si="288"/>
        <v>28497.03221902933</v>
      </c>
      <c r="F649" s="75">
        <f t="shared" si="289"/>
        <v>28497</v>
      </c>
      <c r="G649" s="75">
        <f t="shared" si="309"/>
        <v>1.3581030005298089E-2</v>
      </c>
      <c r="K649" s="75">
        <f t="shared" si="314"/>
        <v>1.3581030005298089E-2</v>
      </c>
      <c r="O649" s="75">
        <f t="shared" ca="1" si="290"/>
        <v>1.3495382700336135E-2</v>
      </c>
      <c r="P649" s="75">
        <f t="shared" si="291"/>
        <v>1.9729576269362423E-2</v>
      </c>
      <c r="Q649" s="85">
        <f t="shared" si="304"/>
        <v>39180.086300000003</v>
      </c>
      <c r="S649" s="84">
        <v>1</v>
      </c>
      <c r="Z649" s="75">
        <f t="shared" si="292"/>
        <v>28497</v>
      </c>
      <c r="AA649" s="75">
        <f t="shared" si="293"/>
        <v>1.3803849549403471E-2</v>
      </c>
      <c r="AB649" s="75">
        <f t="shared" si="294"/>
        <v>1.9506756725257042E-2</v>
      </c>
      <c r="AC649" s="75">
        <f t="shared" si="295"/>
        <v>-6.1485462640643342E-3</v>
      </c>
      <c r="AE649" s="75">
        <f t="shared" si="296"/>
        <v>4.9648549235329994E-8</v>
      </c>
      <c r="AF649" s="85">
        <f t="shared" si="305"/>
        <v>39180.086300000003</v>
      </c>
      <c r="AG649" s="84"/>
      <c r="AH649" s="75">
        <f t="shared" si="297"/>
        <v>-5.9257267199589519E-3</v>
      </c>
      <c r="AI649" s="75">
        <f t="shared" si="298"/>
        <v>2.0995642905142442E-2</v>
      </c>
      <c r="AJ649" s="75">
        <f t="shared" si="299"/>
        <v>-0.13104713817312444</v>
      </c>
      <c r="AK649" s="75">
        <f t="shared" si="300"/>
        <v>-2.1499080073779028E-2</v>
      </c>
      <c r="AL649" s="75">
        <f t="shared" si="301"/>
        <v>-3.1196360351597643</v>
      </c>
      <c r="AM649" s="75">
        <f t="shared" si="302"/>
        <v>-91.085048313742632</v>
      </c>
      <c r="AN649" s="75">
        <f t="shared" si="313"/>
        <v>3.3551759132267374</v>
      </c>
      <c r="AO649" s="75">
        <f t="shared" si="313"/>
        <v>3.6997457336889372</v>
      </c>
      <c r="AP649" s="75">
        <f t="shared" si="313"/>
        <v>3.320288034974384</v>
      </c>
      <c r="AQ649" s="75">
        <f t="shared" si="313"/>
        <v>3.7423264766092044</v>
      </c>
      <c r="AR649" s="75">
        <f t="shared" si="313"/>
        <v>3.2762617778351566</v>
      </c>
      <c r="AS649" s="75">
        <f t="shared" si="313"/>
        <v>3.79791522465649</v>
      </c>
      <c r="AT649" s="75">
        <f t="shared" si="313"/>
        <v>3.2191656555267074</v>
      </c>
      <c r="AU649" s="75">
        <f t="shared" si="303"/>
        <v>3.8738016791871184</v>
      </c>
    </row>
    <row r="650" spans="1:47" s="75" customFormat="1" ht="12.95" customHeight="1" x14ac:dyDescent="0.2">
      <c r="A650" s="86" t="s">
        <v>2143</v>
      </c>
      <c r="B650" s="87" t="s">
        <v>2031</v>
      </c>
      <c r="C650" s="88">
        <v>54212.495000000003</v>
      </c>
      <c r="D650" s="88">
        <v>5.9999999999999995E-4</v>
      </c>
      <c r="E650" s="75">
        <f t="shared" si="288"/>
        <v>28530.028598032171</v>
      </c>
      <c r="F650" s="75">
        <f t="shared" si="289"/>
        <v>28530</v>
      </c>
      <c r="G650" s="75">
        <f t="shared" si="309"/>
        <v>1.2054700004227925E-2</v>
      </c>
      <c r="K650" s="75">
        <f t="shared" si="314"/>
        <v>1.2054700004227925E-2</v>
      </c>
      <c r="O650" s="75">
        <f t="shared" ca="1" si="290"/>
        <v>1.351822924713293E-2</v>
      </c>
      <c r="P650" s="75">
        <f t="shared" si="291"/>
        <v>1.977072948025195E-2</v>
      </c>
      <c r="Q650" s="85">
        <f t="shared" si="304"/>
        <v>39193.995000000003</v>
      </c>
      <c r="S650" s="84">
        <v>1</v>
      </c>
      <c r="Z650" s="75">
        <f t="shared" si="292"/>
        <v>28530</v>
      </c>
      <c r="AA650" s="75">
        <f t="shared" si="293"/>
        <v>1.3830949777095973E-2</v>
      </c>
      <c r="AB650" s="75">
        <f t="shared" si="294"/>
        <v>1.7994479707383902E-2</v>
      </c>
      <c r="AC650" s="75">
        <f t="shared" si="295"/>
        <v>-7.716029476024025E-3</v>
      </c>
      <c r="AE650" s="75">
        <f t="shared" si="296"/>
        <v>3.1550632556137917E-6</v>
      </c>
      <c r="AF650" s="85">
        <f t="shared" si="305"/>
        <v>39193.995000000003</v>
      </c>
      <c r="AG650" s="84"/>
      <c r="AH650" s="75">
        <f t="shared" si="297"/>
        <v>-5.9397797031559762E-3</v>
      </c>
      <c r="AI650" s="75">
        <f t="shared" si="298"/>
        <v>2.1000212414350905E-2</v>
      </c>
      <c r="AJ650" s="75">
        <f t="shared" si="299"/>
        <v>-0.13125683674518235</v>
      </c>
      <c r="AK650" s="75">
        <f t="shared" si="300"/>
        <v>-2.1706164147266501E-2</v>
      </c>
      <c r="AL650" s="75">
        <f t="shared" si="301"/>
        <v>-3.1194245094862585</v>
      </c>
      <c r="AM650" s="75">
        <f t="shared" si="302"/>
        <v>-90.215855939639042</v>
      </c>
      <c r="AN650" s="75">
        <f t="shared" si="313"/>
        <v>3.3572178655368994</v>
      </c>
      <c r="AO650" s="75">
        <f t="shared" si="313"/>
        <v>3.701424945920444</v>
      </c>
      <c r="AP650" s="75">
        <f t="shared" si="313"/>
        <v>3.3221114149987447</v>
      </c>
      <c r="AQ650" s="75">
        <f t="shared" si="313"/>
        <v>3.7443241874494331</v>
      </c>
      <c r="AR650" s="75">
        <f t="shared" si="313"/>
        <v>3.2777441456593195</v>
      </c>
      <c r="AS650" s="75">
        <f t="shared" si="313"/>
        <v>3.8004359292635241</v>
      </c>
      <c r="AT650" s="75">
        <f t="shared" si="313"/>
        <v>3.2201032263081184</v>
      </c>
      <c r="AU650" s="75">
        <f t="shared" si="303"/>
        <v>3.8772376964818021</v>
      </c>
    </row>
    <row r="651" spans="1:47" s="75" customFormat="1" ht="12.95" customHeight="1" x14ac:dyDescent="0.2">
      <c r="A651" s="86" t="s">
        <v>2143</v>
      </c>
      <c r="B651" s="87" t="s">
        <v>2031</v>
      </c>
      <c r="C651" s="88">
        <v>54223.455600000001</v>
      </c>
      <c r="D651" s="88">
        <v>8.9999999999999998E-4</v>
      </c>
      <c r="E651" s="75">
        <f t="shared" si="288"/>
        <v>28556.031036196666</v>
      </c>
      <c r="F651" s="75">
        <f t="shared" si="289"/>
        <v>28556</v>
      </c>
      <c r="G651" s="75">
        <f t="shared" si="309"/>
        <v>1.3082440003927331E-2</v>
      </c>
      <c r="K651" s="75">
        <f t="shared" si="314"/>
        <v>1.3082440003927331E-2</v>
      </c>
      <c r="O651" s="75">
        <f t="shared" ca="1" si="290"/>
        <v>1.3536229556730407E-2</v>
      </c>
      <c r="P651" s="75">
        <f t="shared" si="291"/>
        <v>1.9803166129462993E-2</v>
      </c>
      <c r="Q651" s="85">
        <f t="shared" si="304"/>
        <v>39204.955600000001</v>
      </c>
      <c r="S651" s="84">
        <v>1</v>
      </c>
      <c r="Z651" s="75">
        <f t="shared" si="292"/>
        <v>28556</v>
      </c>
      <c r="AA651" s="75">
        <f t="shared" si="293"/>
        <v>1.3852290421640949E-2</v>
      </c>
      <c r="AB651" s="75">
        <f t="shared" si="294"/>
        <v>1.9033315711749377E-2</v>
      </c>
      <c r="AC651" s="75">
        <f t="shared" si="295"/>
        <v>-6.7207261255356615E-3</v>
      </c>
      <c r="AE651" s="75">
        <f t="shared" si="296"/>
        <v>5.9266966565383196E-7</v>
      </c>
      <c r="AF651" s="85">
        <f t="shared" si="305"/>
        <v>39204.955600000001</v>
      </c>
      <c r="AG651" s="84"/>
      <c r="AH651" s="75">
        <f t="shared" si="297"/>
        <v>-5.9508757078220436E-3</v>
      </c>
      <c r="AI651" s="75">
        <f t="shared" si="298"/>
        <v>2.1003857859531405E-2</v>
      </c>
      <c r="AJ651" s="75">
        <f t="shared" si="299"/>
        <v>-0.13142270123687824</v>
      </c>
      <c r="AK651" s="75">
        <f t="shared" si="300"/>
        <v>-2.1869964078926669E-2</v>
      </c>
      <c r="AL651" s="75">
        <f t="shared" si="301"/>
        <v>-3.1192571956233528</v>
      </c>
      <c r="AM651" s="75">
        <f t="shared" si="302"/>
        <v>-89.539997651559446</v>
      </c>
      <c r="AN651" s="75">
        <f t="shared" ref="AN651:AT660" si="315">$AU651+$AB$7*SIN(AO651)</f>
        <v>3.3588327053945299</v>
      </c>
      <c r="AO651" s="75">
        <f t="shared" si="315"/>
        <v>3.70274193509966</v>
      </c>
      <c r="AP651" s="75">
        <f t="shared" si="315"/>
        <v>3.3235547022011716</v>
      </c>
      <c r="AQ651" s="75">
        <f t="shared" si="315"/>
        <v>3.7458917817759638</v>
      </c>
      <c r="AR651" s="75">
        <f t="shared" si="315"/>
        <v>3.2789188399374751</v>
      </c>
      <c r="AS651" s="75">
        <f t="shared" si="315"/>
        <v>3.8024166538575779</v>
      </c>
      <c r="AT651" s="75">
        <f t="shared" si="315"/>
        <v>3.2208473812410956</v>
      </c>
      <c r="AU651" s="75">
        <f t="shared" si="303"/>
        <v>3.8799448616230681</v>
      </c>
    </row>
    <row r="652" spans="1:47" s="75" customFormat="1" ht="12.95" customHeight="1" x14ac:dyDescent="0.2">
      <c r="A652" s="86" t="s">
        <v>2144</v>
      </c>
      <c r="B652" s="87" t="s">
        <v>2031</v>
      </c>
      <c r="C652" s="88">
        <v>54245.376499999998</v>
      </c>
      <c r="D652" s="88">
        <v>2.9999999999999997E-4</v>
      </c>
      <c r="E652" s="75">
        <f t="shared" si="288"/>
        <v>28608.035200819049</v>
      </c>
      <c r="F652" s="75">
        <f t="shared" si="289"/>
        <v>28608</v>
      </c>
      <c r="G652" s="75">
        <f t="shared" si="309"/>
        <v>1.4837919996352866E-2</v>
      </c>
      <c r="J652" s="75">
        <f>G652</f>
        <v>1.4837919996352866E-2</v>
      </c>
      <c r="O652" s="75">
        <f t="shared" ca="1" si="290"/>
        <v>1.357223017592536E-2</v>
      </c>
      <c r="P652" s="75">
        <f t="shared" si="291"/>
        <v>1.9868073555656271E-2</v>
      </c>
      <c r="Q652" s="85">
        <f t="shared" si="304"/>
        <v>39226.876499999998</v>
      </c>
      <c r="S652" s="84">
        <v>1</v>
      </c>
      <c r="Z652" s="75">
        <f t="shared" si="292"/>
        <v>28608</v>
      </c>
      <c r="AA652" s="75">
        <f t="shared" si="293"/>
        <v>1.3894944079577108E-2</v>
      </c>
      <c r="AB652" s="75">
        <f t="shared" si="294"/>
        <v>2.0811049472432029E-2</v>
      </c>
      <c r="AC652" s="75">
        <f t="shared" si="295"/>
        <v>-5.0301535593034047E-3</v>
      </c>
      <c r="AE652" s="75">
        <f t="shared" si="296"/>
        <v>8.8920357961908151E-7</v>
      </c>
      <c r="AF652" s="85">
        <f t="shared" si="305"/>
        <v>39226.876499999998</v>
      </c>
      <c r="AG652" s="84"/>
      <c r="AH652" s="75">
        <f t="shared" si="297"/>
        <v>-5.9731294760791628E-3</v>
      </c>
      <c r="AI652" s="75">
        <f t="shared" si="298"/>
        <v>2.1011269322479431E-2</v>
      </c>
      <c r="AJ652" s="75">
        <f t="shared" si="299"/>
        <v>-0.13175613193551133</v>
      </c>
      <c r="AK652" s="75">
        <f t="shared" si="300"/>
        <v>-2.2199253616987345E-2</v>
      </c>
      <c r="AL652" s="75">
        <f t="shared" si="301"/>
        <v>-3.1189208400778861</v>
      </c>
      <c r="AM652" s="75">
        <f t="shared" si="302"/>
        <v>-88.211484700789725</v>
      </c>
      <c r="AN652" s="75">
        <f t="shared" si="315"/>
        <v>3.3620782080371034</v>
      </c>
      <c r="AO652" s="75">
        <f t="shared" si="315"/>
        <v>3.7053600749405629</v>
      </c>
      <c r="AP652" s="75">
        <f t="shared" si="315"/>
        <v>3.3264588847091066</v>
      </c>
      <c r="AQ652" s="75">
        <f t="shared" si="315"/>
        <v>3.7490101768679329</v>
      </c>
      <c r="AR652" s="75">
        <f t="shared" si="315"/>
        <v>3.2812861206559942</v>
      </c>
      <c r="AS652" s="75">
        <f t="shared" si="315"/>
        <v>3.806364074246841</v>
      </c>
      <c r="AT652" s="75">
        <f t="shared" si="315"/>
        <v>3.2223501965175276</v>
      </c>
      <c r="AU652" s="75">
        <f t="shared" si="303"/>
        <v>3.8853591919056001</v>
      </c>
    </row>
    <row r="653" spans="1:47" s="75" customFormat="1" ht="12.95" customHeight="1" x14ac:dyDescent="0.2">
      <c r="A653" s="86" t="s">
        <v>2144</v>
      </c>
      <c r="B653" s="87" t="s">
        <v>2031</v>
      </c>
      <c r="C653" s="88">
        <v>54274.462599999999</v>
      </c>
      <c r="D653" s="88">
        <v>2.9999999999999997E-4</v>
      </c>
      <c r="E653" s="75">
        <f t="shared" si="288"/>
        <v>28677.037766070625</v>
      </c>
      <c r="F653" s="75">
        <f t="shared" si="289"/>
        <v>28677</v>
      </c>
      <c r="G653" s="75">
        <f t="shared" si="309"/>
        <v>1.5919229997962248E-2</v>
      </c>
      <c r="J653" s="75">
        <f>G653</f>
        <v>1.5919229997962248E-2</v>
      </c>
      <c r="O653" s="75">
        <f t="shared" ca="1" si="290"/>
        <v>1.3620000228318668E-2</v>
      </c>
      <c r="P653" s="75">
        <f t="shared" si="291"/>
        <v>1.9954270967030521E-2</v>
      </c>
      <c r="Q653" s="85">
        <f t="shared" si="304"/>
        <v>39255.962599999999</v>
      </c>
      <c r="S653" s="84">
        <v>1</v>
      </c>
      <c r="Z653" s="75">
        <f t="shared" si="292"/>
        <v>28677</v>
      </c>
      <c r="AA653" s="75">
        <f t="shared" si="293"/>
        <v>1.3951489666970822E-2</v>
      </c>
      <c r="AB653" s="75">
        <f t="shared" si="294"/>
        <v>2.1922011298021946E-2</v>
      </c>
      <c r="AC653" s="75">
        <f t="shared" si="295"/>
        <v>-4.0350409690682737E-3</v>
      </c>
      <c r="AE653" s="75">
        <f t="shared" si="296"/>
        <v>3.872002010210247E-6</v>
      </c>
      <c r="AF653" s="85">
        <f t="shared" si="305"/>
        <v>39255.962599999999</v>
      </c>
      <c r="AG653" s="84"/>
      <c r="AH653" s="75">
        <f t="shared" si="297"/>
        <v>-6.0027813000596997E-3</v>
      </c>
      <c r="AI653" s="75">
        <f t="shared" si="298"/>
        <v>2.1021354643038559E-2</v>
      </c>
      <c r="AJ653" s="75">
        <f t="shared" si="299"/>
        <v>-0.13220204380940978</v>
      </c>
      <c r="AK653" s="75">
        <f t="shared" si="300"/>
        <v>-2.263964641470612E-2</v>
      </c>
      <c r="AL653" s="75">
        <f t="shared" si="301"/>
        <v>-3.118470993164518</v>
      </c>
      <c r="AM653" s="75">
        <f t="shared" si="302"/>
        <v>-86.495124509156881</v>
      </c>
      <c r="AN653" s="75">
        <f t="shared" si="315"/>
        <v>3.3664169862822733</v>
      </c>
      <c r="AO653" s="75">
        <f t="shared" si="315"/>
        <v>3.708801809146649</v>
      </c>
      <c r="AP653" s="75">
        <f t="shared" si="315"/>
        <v>3.3303485708382956</v>
      </c>
      <c r="AQ653" s="75">
        <f t="shared" si="315"/>
        <v>3.7531135427850333</v>
      </c>
      <c r="AR653" s="75">
        <f t="shared" si="315"/>
        <v>3.2844641379390742</v>
      </c>
      <c r="AS653" s="75">
        <f t="shared" si="315"/>
        <v>3.8115729723577552</v>
      </c>
      <c r="AT653" s="75">
        <f t="shared" si="315"/>
        <v>3.2243743418283932</v>
      </c>
      <c r="AU653" s="75">
        <f t="shared" si="303"/>
        <v>3.8925435917035753</v>
      </c>
    </row>
    <row r="654" spans="1:47" s="75" customFormat="1" ht="12.95" customHeight="1" x14ac:dyDescent="0.2">
      <c r="A654" s="86" t="s">
        <v>2127</v>
      </c>
      <c r="B654" s="87" t="s">
        <v>2031</v>
      </c>
      <c r="C654" s="88">
        <v>54293.430030000003</v>
      </c>
      <c r="D654" s="88">
        <v>2.9999999999999997E-4</v>
      </c>
      <c r="E654" s="75">
        <f t="shared" si="288"/>
        <v>28722.035250306391</v>
      </c>
      <c r="F654" s="75">
        <f t="shared" si="289"/>
        <v>28722</v>
      </c>
      <c r="G654" s="75">
        <f t="shared" si="309"/>
        <v>1.4858780006761663E-2</v>
      </c>
      <c r="K654" s="75">
        <f>G654</f>
        <v>1.4858780006761663E-2</v>
      </c>
      <c r="O654" s="75">
        <f t="shared" ca="1" si="290"/>
        <v>1.36511546103143E-2</v>
      </c>
      <c r="P654" s="75">
        <f t="shared" si="291"/>
        <v>2.0010529834663372E-2</v>
      </c>
      <c r="Q654" s="85">
        <f t="shared" si="304"/>
        <v>39274.930030000003</v>
      </c>
      <c r="S654" s="84">
        <v>1</v>
      </c>
      <c r="Z654" s="75">
        <f t="shared" si="292"/>
        <v>28722</v>
      </c>
      <c r="AA654" s="75">
        <f t="shared" si="293"/>
        <v>1.398833796857725E-2</v>
      </c>
      <c r="AB654" s="75">
        <f t="shared" si="294"/>
        <v>2.0880971872847785E-2</v>
      </c>
      <c r="AC654" s="75">
        <f t="shared" si="295"/>
        <v>-5.1517498279017096E-3</v>
      </c>
      <c r="AE654" s="75">
        <f t="shared" si="296"/>
        <v>7.5766934183863517E-7</v>
      </c>
      <c r="AF654" s="85">
        <f t="shared" si="305"/>
        <v>39274.930030000003</v>
      </c>
      <c r="AG654" s="84"/>
      <c r="AH654" s="75">
        <f t="shared" si="297"/>
        <v>-6.0221918660861226E-3</v>
      </c>
      <c r="AI654" s="75">
        <f t="shared" si="298"/>
        <v>2.1028088030433878E-2</v>
      </c>
      <c r="AJ654" s="75">
        <f t="shared" si="299"/>
        <v>-0.1324949715863665</v>
      </c>
      <c r="AK654" s="75">
        <f t="shared" si="300"/>
        <v>-2.2928960495107037E-2</v>
      </c>
      <c r="AL654" s="75">
        <f t="shared" si="301"/>
        <v>-3.118175465703712</v>
      </c>
      <c r="AM654" s="75">
        <f t="shared" si="302"/>
        <v>-85.403448730864625</v>
      </c>
      <c r="AN654" s="75">
        <f t="shared" si="315"/>
        <v>3.3692662103959474</v>
      </c>
      <c r="AO654" s="75">
        <f t="shared" si="315"/>
        <v>3.7110267382175115</v>
      </c>
      <c r="AP654" s="75">
        <f t="shared" si="315"/>
        <v>3.3329073477124056</v>
      </c>
      <c r="AQ654" s="75">
        <f t="shared" si="315"/>
        <v>3.7557684974709207</v>
      </c>
      <c r="AR654" s="75">
        <f t="shared" si="315"/>
        <v>3.2865593697991375</v>
      </c>
      <c r="AS654" s="75">
        <f t="shared" si="315"/>
        <v>3.8149521438651957</v>
      </c>
      <c r="AT654" s="75">
        <f t="shared" si="315"/>
        <v>3.2257130004211465</v>
      </c>
      <c r="AU654" s="75">
        <f t="shared" si="303"/>
        <v>3.8972290698326897</v>
      </c>
    </row>
    <row r="655" spans="1:47" s="75" customFormat="1" ht="12.95" customHeight="1" x14ac:dyDescent="0.2">
      <c r="A655" s="86" t="s">
        <v>2127</v>
      </c>
      <c r="B655" s="87" t="s">
        <v>2031</v>
      </c>
      <c r="C655" s="88">
        <v>54293.430630000003</v>
      </c>
      <c r="D655" s="88">
        <v>4.0000000000000002E-4</v>
      </c>
      <c r="E655" s="75">
        <f t="shared" si="288"/>
        <v>28722.036673719609</v>
      </c>
      <c r="F655" s="75">
        <f t="shared" si="289"/>
        <v>28722</v>
      </c>
      <c r="G655" s="75">
        <f t="shared" si="309"/>
        <v>1.5458780006156303E-2</v>
      </c>
      <c r="K655" s="75">
        <f>G655</f>
        <v>1.5458780006156303E-2</v>
      </c>
      <c r="O655" s="75">
        <f t="shared" ca="1" si="290"/>
        <v>1.36511546103143E-2</v>
      </c>
      <c r="P655" s="75">
        <f t="shared" si="291"/>
        <v>2.0010529834663372E-2</v>
      </c>
      <c r="Q655" s="85">
        <f t="shared" si="304"/>
        <v>39274.930630000003</v>
      </c>
      <c r="S655" s="84">
        <v>1</v>
      </c>
      <c r="Z655" s="75">
        <f t="shared" si="292"/>
        <v>28722</v>
      </c>
      <c r="AA655" s="75">
        <f t="shared" si="293"/>
        <v>1.398833796857725E-2</v>
      </c>
      <c r="AB655" s="75">
        <f t="shared" si="294"/>
        <v>2.1480971872242426E-2</v>
      </c>
      <c r="AC655" s="75">
        <f t="shared" si="295"/>
        <v>-4.5517498285070693E-3</v>
      </c>
      <c r="AE655" s="75">
        <f t="shared" si="296"/>
        <v>2.162199785879638E-6</v>
      </c>
      <c r="AF655" s="85">
        <f t="shared" si="305"/>
        <v>39274.930630000003</v>
      </c>
      <c r="AG655" s="84"/>
      <c r="AH655" s="75">
        <f t="shared" si="297"/>
        <v>-6.0221918660861226E-3</v>
      </c>
      <c r="AI655" s="75">
        <f t="shared" si="298"/>
        <v>2.1028088030433878E-2</v>
      </c>
      <c r="AJ655" s="75">
        <f t="shared" si="299"/>
        <v>-0.1324949715863665</v>
      </c>
      <c r="AK655" s="75">
        <f t="shared" si="300"/>
        <v>-2.2928960495107037E-2</v>
      </c>
      <c r="AL655" s="75">
        <f t="shared" si="301"/>
        <v>-3.118175465703712</v>
      </c>
      <c r="AM655" s="75">
        <f t="shared" si="302"/>
        <v>-85.403448730864625</v>
      </c>
      <c r="AN655" s="75">
        <f t="shared" si="315"/>
        <v>3.3692662103959474</v>
      </c>
      <c r="AO655" s="75">
        <f t="shared" si="315"/>
        <v>3.7110267382175115</v>
      </c>
      <c r="AP655" s="75">
        <f t="shared" si="315"/>
        <v>3.3329073477124056</v>
      </c>
      <c r="AQ655" s="75">
        <f t="shared" si="315"/>
        <v>3.7557684974709207</v>
      </c>
      <c r="AR655" s="75">
        <f t="shared" si="315"/>
        <v>3.2865593697991375</v>
      </c>
      <c r="AS655" s="75">
        <f t="shared" si="315"/>
        <v>3.8149521438651957</v>
      </c>
      <c r="AT655" s="75">
        <f t="shared" si="315"/>
        <v>3.2257130004211465</v>
      </c>
      <c r="AU655" s="75">
        <f t="shared" si="303"/>
        <v>3.8972290698326897</v>
      </c>
    </row>
    <row r="656" spans="1:47" s="75" customFormat="1" ht="12.95" customHeight="1" x14ac:dyDescent="0.2">
      <c r="A656" s="86" t="s">
        <v>2144</v>
      </c>
      <c r="B656" s="87" t="s">
        <v>2031</v>
      </c>
      <c r="C656" s="88">
        <v>54296.378499999999</v>
      </c>
      <c r="D656" s="88">
        <v>5.0000000000000001E-4</v>
      </c>
      <c r="E656" s="75">
        <f t="shared" si="288"/>
        <v>28729.03006891621</v>
      </c>
      <c r="F656" s="75">
        <f t="shared" si="289"/>
        <v>28729</v>
      </c>
      <c r="G656" s="75">
        <f t="shared" si="309"/>
        <v>1.2674710000283085E-2</v>
      </c>
      <c r="J656" s="75">
        <f>G656</f>
        <v>1.2674710000283085E-2</v>
      </c>
      <c r="O656" s="75">
        <f t="shared" ca="1" si="290"/>
        <v>1.3656000847513622E-2</v>
      </c>
      <c r="P656" s="75">
        <f t="shared" si="291"/>
        <v>2.0019284276821626E-2</v>
      </c>
      <c r="Q656" s="85">
        <f t="shared" si="304"/>
        <v>39277.878499999999</v>
      </c>
      <c r="S656" s="84">
        <v>1</v>
      </c>
      <c r="Z656" s="75">
        <f t="shared" si="292"/>
        <v>28729</v>
      </c>
      <c r="AA656" s="75">
        <f t="shared" si="293"/>
        <v>1.3994068007784667E-2</v>
      </c>
      <c r="AB656" s="75">
        <f t="shared" si="294"/>
        <v>1.8699926269320044E-2</v>
      </c>
      <c r="AC656" s="75">
        <f t="shared" si="295"/>
        <v>-7.3445742765385416E-3</v>
      </c>
      <c r="AE656" s="75">
        <f t="shared" si="296"/>
        <v>1.7407055519585453E-6</v>
      </c>
      <c r="AF656" s="85">
        <f t="shared" si="305"/>
        <v>39277.878499999999</v>
      </c>
      <c r="AG656" s="84"/>
      <c r="AH656" s="75">
        <f t="shared" si="297"/>
        <v>-6.0252162690369593E-3</v>
      </c>
      <c r="AI656" s="75">
        <f t="shared" si="298"/>
        <v>2.1029146610788585E-2</v>
      </c>
      <c r="AJ656" s="75">
        <f t="shared" si="299"/>
        <v>-0.13254068723254994</v>
      </c>
      <c r="AK656" s="75">
        <f t="shared" si="300"/>
        <v>-2.2974113021685283E-2</v>
      </c>
      <c r="AL656" s="75">
        <f t="shared" si="301"/>
        <v>-3.1181293432864798</v>
      </c>
      <c r="AM656" s="75">
        <f t="shared" si="302"/>
        <v>-85.235553671524173</v>
      </c>
      <c r="AN656" s="75">
        <f t="shared" si="315"/>
        <v>3.3697108009307279</v>
      </c>
      <c r="AO656" s="75">
        <f t="shared" si="315"/>
        <v>3.7113714517944247</v>
      </c>
      <c r="AP656" s="75">
        <f t="shared" si="315"/>
        <v>3.3333069355476237</v>
      </c>
      <c r="AQ656" s="75">
        <f t="shared" si="315"/>
        <v>3.7561799920826053</v>
      </c>
      <c r="AR656" s="75">
        <f t="shared" si="315"/>
        <v>3.2868868985244672</v>
      </c>
      <c r="AS656" s="75">
        <f t="shared" si="315"/>
        <v>3.8154765149034007</v>
      </c>
      <c r="AT656" s="75">
        <f t="shared" si="315"/>
        <v>3.225922559329307</v>
      </c>
      <c r="AU656" s="75">
        <f t="shared" si="303"/>
        <v>3.8979579219861078</v>
      </c>
    </row>
    <row r="657" spans="1:47" s="75" customFormat="1" ht="12.95" customHeight="1" x14ac:dyDescent="0.2">
      <c r="A657" s="86" t="s">
        <v>2144</v>
      </c>
      <c r="B657" s="87" t="s">
        <v>2033</v>
      </c>
      <c r="C657" s="88">
        <v>54300.386700000003</v>
      </c>
      <c r="D657" s="88">
        <v>4.0000000000000002E-4</v>
      </c>
      <c r="E657" s="75">
        <f t="shared" si="288"/>
        <v>28738.538943672251</v>
      </c>
      <c r="F657" s="75">
        <f t="shared" si="289"/>
        <v>28738.5</v>
      </c>
      <c r="G657" s="75">
        <f t="shared" si="309"/>
        <v>1.6415615005826112E-2</v>
      </c>
      <c r="J657" s="75">
        <f>G657</f>
        <v>1.6415615005826112E-2</v>
      </c>
      <c r="O657" s="75">
        <f t="shared" ca="1" si="290"/>
        <v>1.3662577883712697E-2</v>
      </c>
      <c r="P657" s="75">
        <f t="shared" si="291"/>
        <v>2.0031166624382157E-2</v>
      </c>
      <c r="Q657" s="85">
        <f t="shared" si="304"/>
        <v>39281.886700000003</v>
      </c>
      <c r="S657" s="84">
        <v>1</v>
      </c>
      <c r="Z657" s="75">
        <f t="shared" si="292"/>
        <v>28738.5</v>
      </c>
      <c r="AA657" s="75">
        <f t="shared" si="293"/>
        <v>1.4001843697710462E-2</v>
      </c>
      <c r="AB657" s="75">
        <f t="shared" si="294"/>
        <v>2.2444937932497806E-2</v>
      </c>
      <c r="AC657" s="75">
        <f t="shared" si="295"/>
        <v>-3.6155516185560448E-3</v>
      </c>
      <c r="AE657" s="75">
        <f t="shared" si="296"/>
        <v>5.8262919278823344E-6</v>
      </c>
      <c r="AF657" s="85">
        <f t="shared" si="305"/>
        <v>39281.886700000003</v>
      </c>
      <c r="AG657" s="84"/>
      <c r="AH657" s="75">
        <f t="shared" si="297"/>
        <v>-6.0293229266716953E-3</v>
      </c>
      <c r="AI657" s="75">
        <f t="shared" si="298"/>
        <v>2.1030588084097857E-2</v>
      </c>
      <c r="AJ657" s="75">
        <f t="shared" si="299"/>
        <v>-0.13260279388033167</v>
      </c>
      <c r="AK657" s="75">
        <f t="shared" si="300"/>
        <v>-2.3035455015409441E-2</v>
      </c>
      <c r="AL657" s="75">
        <f t="shared" si="301"/>
        <v>-3.1180666835671911</v>
      </c>
      <c r="AM657" s="75">
        <f t="shared" si="302"/>
        <v>-85.008514081110334</v>
      </c>
      <c r="AN657" s="75">
        <f t="shared" si="315"/>
        <v>3.3703147645581524</v>
      </c>
      <c r="AO657" s="75">
        <f t="shared" si="315"/>
        <v>3.7118386824874481</v>
      </c>
      <c r="AP657" s="75">
        <f t="shared" si="315"/>
        <v>3.333849901801893</v>
      </c>
      <c r="AQ657" s="75">
        <f t="shared" si="315"/>
        <v>3.7567378044194983</v>
      </c>
      <c r="AR657" s="75">
        <f t="shared" si="315"/>
        <v>3.2873320922659213</v>
      </c>
      <c r="AS657" s="75">
        <f t="shared" si="315"/>
        <v>3.8161876098896963</v>
      </c>
      <c r="AT657" s="75">
        <f t="shared" si="315"/>
        <v>3.2262075317786691</v>
      </c>
      <c r="AU657" s="75">
        <f t="shared" si="303"/>
        <v>3.8989470784800315</v>
      </c>
    </row>
    <row r="658" spans="1:47" s="75" customFormat="1" ht="12.95" customHeight="1" x14ac:dyDescent="0.2">
      <c r="A658" s="86" t="s">
        <v>2145</v>
      </c>
      <c r="B658" s="87" t="s">
        <v>2031</v>
      </c>
      <c r="C658" s="88">
        <v>54309.445800000001</v>
      </c>
      <c r="D658" s="88">
        <v>2.9999999999999997E-4</v>
      </c>
      <c r="E658" s="75">
        <f t="shared" si="288"/>
        <v>28760.030348118718</v>
      </c>
      <c r="F658" s="75">
        <f t="shared" si="289"/>
        <v>28760</v>
      </c>
      <c r="G658" s="75">
        <f t="shared" si="309"/>
        <v>1.2792400004400406E-2</v>
      </c>
      <c r="K658" s="75">
        <f t="shared" ref="K658:K665" si="316">G658</f>
        <v>1.2792400004400406E-2</v>
      </c>
      <c r="O658" s="75">
        <f t="shared" ca="1" si="290"/>
        <v>1.3677462755110613E-2</v>
      </c>
      <c r="P658" s="75">
        <f t="shared" si="291"/>
        <v>2.005806386109928E-2</v>
      </c>
      <c r="Q658" s="85">
        <f t="shared" si="304"/>
        <v>39290.945800000001</v>
      </c>
      <c r="S658" s="84">
        <v>1</v>
      </c>
      <c r="Z658" s="75">
        <f t="shared" si="292"/>
        <v>28760</v>
      </c>
      <c r="AA658" s="75">
        <f t="shared" si="293"/>
        <v>1.4019438035431996E-2</v>
      </c>
      <c r="AB658" s="75">
        <f t="shared" si="294"/>
        <v>1.8831025830067689E-2</v>
      </c>
      <c r="AC658" s="75">
        <f t="shared" si="295"/>
        <v>-7.2656638566988736E-3</v>
      </c>
      <c r="AE658" s="75">
        <f t="shared" si="296"/>
        <v>1.5056223295978818E-6</v>
      </c>
      <c r="AF658" s="85">
        <f t="shared" si="305"/>
        <v>39290.945800000001</v>
      </c>
      <c r="AG658" s="84"/>
      <c r="AH658" s="75">
        <f t="shared" si="297"/>
        <v>-6.0386258256672843E-3</v>
      </c>
      <c r="AI658" s="75">
        <f t="shared" si="298"/>
        <v>2.1033870951031375E-2</v>
      </c>
      <c r="AJ658" s="75">
        <f t="shared" si="299"/>
        <v>-0.13274362250594327</v>
      </c>
      <c r="AK658" s="75">
        <f t="shared" si="300"/>
        <v>-2.3174551335729231E-2</v>
      </c>
      <c r="AL658" s="75">
        <f t="shared" si="301"/>
        <v>-3.1179245988895543</v>
      </c>
      <c r="AM658" s="75">
        <f t="shared" si="302"/>
        <v>-84.498141552204046</v>
      </c>
      <c r="AN658" s="75">
        <f t="shared" si="315"/>
        <v>3.3716841346399393</v>
      </c>
      <c r="AO658" s="75">
        <f t="shared" si="315"/>
        <v>3.712893575724459</v>
      </c>
      <c r="AP658" s="75">
        <f t="shared" si="315"/>
        <v>3.3350815584734264</v>
      </c>
      <c r="AQ658" s="75">
        <f t="shared" si="315"/>
        <v>3.7579974824338724</v>
      </c>
      <c r="AR658" s="75">
        <f t="shared" si="315"/>
        <v>3.2883425714186165</v>
      </c>
      <c r="AS658" s="75">
        <f t="shared" si="315"/>
        <v>3.8177945825081991</v>
      </c>
      <c r="AT658" s="75">
        <f t="shared" si="315"/>
        <v>3.2268549010212007</v>
      </c>
      <c r="AU658" s="75">
        <f t="shared" si="303"/>
        <v>3.9011856958083864</v>
      </c>
    </row>
    <row r="659" spans="1:47" s="75" customFormat="1" ht="12.95" customHeight="1" x14ac:dyDescent="0.2">
      <c r="A659" s="86" t="s">
        <v>2145</v>
      </c>
      <c r="B659" s="87" t="s">
        <v>2033</v>
      </c>
      <c r="C659" s="88">
        <v>54335.368699999999</v>
      </c>
      <c r="D659" s="88">
        <v>2.9999999999999997E-4</v>
      </c>
      <c r="E659" s="75">
        <f t="shared" si="288"/>
        <v>28821.528678893897</v>
      </c>
      <c r="F659" s="75">
        <f t="shared" si="289"/>
        <v>28821.5</v>
      </c>
      <c r="G659" s="75">
        <f t="shared" si="309"/>
        <v>1.2088784998923074E-2</v>
      </c>
      <c r="K659" s="75">
        <f t="shared" si="316"/>
        <v>1.2088784998923074E-2</v>
      </c>
      <c r="O659" s="75">
        <f t="shared" ca="1" si="290"/>
        <v>1.3720040410504645E-2</v>
      </c>
      <c r="P659" s="75">
        <f t="shared" si="291"/>
        <v>2.01350454184549E-2</v>
      </c>
      <c r="Q659" s="85">
        <f t="shared" si="304"/>
        <v>39316.868699999999</v>
      </c>
      <c r="S659" s="84">
        <v>1</v>
      </c>
      <c r="Z659" s="75">
        <f t="shared" si="292"/>
        <v>28821.5</v>
      </c>
      <c r="AA659" s="75">
        <f t="shared" si="293"/>
        <v>1.4069742625224098E-2</v>
      </c>
      <c r="AB659" s="75">
        <f t="shared" si="294"/>
        <v>1.8154087792153877E-2</v>
      </c>
      <c r="AC659" s="75">
        <f t="shared" si="295"/>
        <v>-8.0462604195318255E-3</v>
      </c>
      <c r="AE659" s="75">
        <f t="shared" si="296"/>
        <v>3.9241931172001852E-6</v>
      </c>
      <c r="AF659" s="85">
        <f t="shared" si="305"/>
        <v>39316.868699999999</v>
      </c>
      <c r="AG659" s="84"/>
      <c r="AH659" s="75">
        <f t="shared" si="297"/>
        <v>-6.0653027932308012E-3</v>
      </c>
      <c r="AI659" s="75">
        <f t="shared" si="298"/>
        <v>2.1043420141068081E-2</v>
      </c>
      <c r="AJ659" s="75">
        <f t="shared" si="299"/>
        <v>-0.1331485259970549</v>
      </c>
      <c r="AK659" s="75">
        <f t="shared" si="300"/>
        <v>-2.3574486328164678E-2</v>
      </c>
      <c r="AL659" s="75">
        <f t="shared" si="301"/>
        <v>-3.1175160689868635</v>
      </c>
      <c r="AM659" s="75">
        <f t="shared" si="302"/>
        <v>-83.064247624592255</v>
      </c>
      <c r="AN659" s="75">
        <f t="shared" si="315"/>
        <v>3.3756202265296551</v>
      </c>
      <c r="AO659" s="75">
        <f t="shared" si="315"/>
        <v>3.7158918430098669</v>
      </c>
      <c r="AP659" s="75">
        <f t="shared" si="315"/>
        <v>3.3386263307260911</v>
      </c>
      <c r="AQ659" s="75">
        <f t="shared" si="315"/>
        <v>3.7615797983842301</v>
      </c>
      <c r="AR659" s="75">
        <f t="shared" si="315"/>
        <v>3.2912554839956107</v>
      </c>
      <c r="AS659" s="75">
        <f t="shared" si="315"/>
        <v>3.8223732369805341</v>
      </c>
      <c r="AT659" s="75">
        <f t="shared" si="315"/>
        <v>3.2287253639816536</v>
      </c>
      <c r="AU659" s="75">
        <f t="shared" si="303"/>
        <v>3.9075891825848426</v>
      </c>
    </row>
    <row r="660" spans="1:47" s="75" customFormat="1" ht="12.95" customHeight="1" x14ac:dyDescent="0.2">
      <c r="A660" s="86" t="s">
        <v>2145</v>
      </c>
      <c r="B660" s="87" t="s">
        <v>2033</v>
      </c>
      <c r="C660" s="88">
        <v>54346.330399999999</v>
      </c>
      <c r="D660" s="88">
        <v>1E-4</v>
      </c>
      <c r="E660" s="75">
        <f t="shared" si="288"/>
        <v>28847.53372664929</v>
      </c>
      <c r="F660" s="75">
        <f t="shared" si="289"/>
        <v>28847.5</v>
      </c>
      <c r="G660" s="75">
        <f t="shared" si="309"/>
        <v>1.4216524999937974E-2</v>
      </c>
      <c r="K660" s="75">
        <f t="shared" si="316"/>
        <v>1.4216524999937974E-2</v>
      </c>
      <c r="O660" s="75">
        <f t="shared" ca="1" si="290"/>
        <v>1.3738040720102122E-2</v>
      </c>
      <c r="P660" s="75">
        <f t="shared" si="291"/>
        <v>2.0167609609272406E-2</v>
      </c>
      <c r="Q660" s="85">
        <f t="shared" si="304"/>
        <v>39327.830399999999</v>
      </c>
      <c r="S660" s="84">
        <v>1</v>
      </c>
      <c r="Z660" s="75">
        <f t="shared" si="292"/>
        <v>28847.5</v>
      </c>
      <c r="AA660" s="75">
        <f t="shared" si="293"/>
        <v>1.4091000068185287E-2</v>
      </c>
      <c r="AB660" s="75">
        <f t="shared" si="294"/>
        <v>2.0293134541025094E-2</v>
      </c>
      <c r="AC660" s="75">
        <f t="shared" si="295"/>
        <v>-5.9510846093344325E-3</v>
      </c>
      <c r="AE660" s="75">
        <f t="shared" si="296"/>
        <v>1.57565084915168E-8</v>
      </c>
      <c r="AF660" s="85">
        <f t="shared" si="305"/>
        <v>39327.830399999999</v>
      </c>
      <c r="AG660" s="84"/>
      <c r="AH660" s="75">
        <f t="shared" si="297"/>
        <v>-6.0766095410871189E-3</v>
      </c>
      <c r="AI660" s="75">
        <f t="shared" si="298"/>
        <v>2.1047528438037366E-2</v>
      </c>
      <c r="AJ660" s="75">
        <f t="shared" si="299"/>
        <v>-0.13332062062783581</v>
      </c>
      <c r="AK660" s="75">
        <f t="shared" si="300"/>
        <v>-2.3744474672200144E-2</v>
      </c>
      <c r="AL660" s="75">
        <f t="shared" si="301"/>
        <v>-3.1173424262494902</v>
      </c>
      <c r="AM660" s="75">
        <f t="shared" si="302"/>
        <v>-82.469411883048636</v>
      </c>
      <c r="AN660" s="75">
        <f t="shared" si="315"/>
        <v>3.3772926907074834</v>
      </c>
      <c r="AO660" s="75">
        <f t="shared" si="315"/>
        <v>3.7171508960079271</v>
      </c>
      <c r="AP660" s="75">
        <f t="shared" si="315"/>
        <v>3.3401345472373491</v>
      </c>
      <c r="AQ660" s="75">
        <f t="shared" si="315"/>
        <v>3.7630849535505013</v>
      </c>
      <c r="AR660" s="75">
        <f t="shared" si="315"/>
        <v>3.2924969695128166</v>
      </c>
      <c r="AS660" s="75">
        <f t="shared" si="315"/>
        <v>3.8243008617807215</v>
      </c>
      <c r="AT660" s="75">
        <f t="shared" si="315"/>
        <v>3.2295244898276771</v>
      </c>
      <c r="AU660" s="75">
        <f t="shared" si="303"/>
        <v>3.9102963477261086</v>
      </c>
    </row>
    <row r="661" spans="1:47" s="75" customFormat="1" ht="12.95" customHeight="1" x14ac:dyDescent="0.2">
      <c r="A661" s="86" t="s">
        <v>2145</v>
      </c>
      <c r="B661" s="87" t="s">
        <v>2033</v>
      </c>
      <c r="C661" s="88">
        <v>54365.298900000002</v>
      </c>
      <c r="D661" s="88">
        <v>1E-4</v>
      </c>
      <c r="E661" s="75">
        <f t="shared" ref="E661:E713" si="317">+(C661-C$7)/C$8</f>
        <v>28892.53374930529</v>
      </c>
      <c r="F661" s="75">
        <f t="shared" ref="F661:F713" si="318">ROUND(2*E661,0)/2</f>
        <v>28892.5</v>
      </c>
      <c r="G661" s="75">
        <f t="shared" si="309"/>
        <v>1.4226074999896809E-2</v>
      </c>
      <c r="K661" s="75">
        <f t="shared" si="316"/>
        <v>1.4226074999896809E-2</v>
      </c>
      <c r="O661" s="75">
        <f t="shared" ref="O661:O713" ca="1" si="319">+C$11+C$12*$F661</f>
        <v>1.3769195102097754E-2</v>
      </c>
      <c r="P661" s="75">
        <f t="shared" ref="P661:P713" si="320">+D$11+D$12*F661+D$13*F661^2</f>
        <v>2.0223997591956797E-2</v>
      </c>
      <c r="Q661" s="85">
        <f t="shared" si="304"/>
        <v>39346.798900000002</v>
      </c>
      <c r="S661" s="84">
        <v>1</v>
      </c>
      <c r="Z661" s="75">
        <f t="shared" ref="Z661:Z713" si="321">F661</f>
        <v>28892.5</v>
      </c>
      <c r="AA661" s="75">
        <f t="shared" ref="AA661:AA713" si="322">AB$3+AB$4*Z661+AB$5*Z661^2+AH661</f>
        <v>1.412777992532787E-2</v>
      </c>
      <c r="AB661" s="75">
        <f t="shared" ref="AB661:AB713" si="323">+G661-AH661</f>
        <v>2.0322292666525736E-2</v>
      </c>
      <c r="AC661" s="75">
        <f t="shared" ref="AC661:AC713" si="324">+G661-P661</f>
        <v>-5.9979225920599871E-3</v>
      </c>
      <c r="AE661" s="75">
        <f t="shared" ref="AE661:AE713" si="325">+(G661-AA661)^2*S661</f>
        <v>9.6619216845133862E-9</v>
      </c>
      <c r="AF661" s="85">
        <f t="shared" si="305"/>
        <v>39346.798900000002</v>
      </c>
      <c r="AG661" s="84"/>
      <c r="AH661" s="75">
        <f t="shared" ref="AH661:AH713" si="326">$AB$6*($AB$11/AI661*AJ661+$AB$12)</f>
        <v>-6.0962176666289258E-3</v>
      </c>
      <c r="AI661" s="75">
        <f t="shared" ref="AI661:AI713" si="327">1+$AB$7*COS(AL661)</f>
        <v>2.1054739896374297E-2</v>
      </c>
      <c r="AJ661" s="75">
        <f t="shared" ref="AJ661:AJ713" si="328">SIN(AL661+RADIANS($AB$9))</f>
        <v>-0.13361975305819965</v>
      </c>
      <c r="AK661" s="75">
        <f t="shared" ref="AK661:AK713" si="329">$AB$7*SIN(AL661)</f>
        <v>-2.4039953730794157E-2</v>
      </c>
      <c r="AL661" s="75">
        <f t="shared" ref="AL661:AL713" si="330">2*ATAN(AM661)</f>
        <v>-3.1170405932665188</v>
      </c>
      <c r="AM661" s="75">
        <f t="shared" ref="AM661:AM713" si="331">SQRT((1+$AB$7)/(1-$AB$7))*TAN(AN661/2)</f>
        <v>-81.455466685095161</v>
      </c>
      <c r="AN661" s="75">
        <f t="shared" ref="AN661:AT670" si="332">$AU661+$AB$7*SIN(AO661)</f>
        <v>3.3801990561470006</v>
      </c>
      <c r="AO661" s="75">
        <f t="shared" si="332"/>
        <v>3.719318179187205</v>
      </c>
      <c r="AP661" s="75">
        <f t="shared" si="332"/>
        <v>3.342758353168652</v>
      </c>
      <c r="AQ661" s="75">
        <f t="shared" si="332"/>
        <v>3.7656769710123443</v>
      </c>
      <c r="AR661" s="75">
        <f t="shared" si="332"/>
        <v>3.2946597429614801</v>
      </c>
      <c r="AS661" s="75">
        <f t="shared" si="332"/>
        <v>3.827625758189793</v>
      </c>
      <c r="AT661" s="75">
        <f t="shared" si="332"/>
        <v>3.2309193905872489</v>
      </c>
      <c r="AU661" s="75">
        <f t="shared" ref="AU661:AU713" si="333">RADIANS($AB$9)+$AB$18*(F661-AB$15)</f>
        <v>3.9149818258552229</v>
      </c>
    </row>
    <row r="662" spans="1:47" s="75" customFormat="1" ht="12.95" customHeight="1" x14ac:dyDescent="0.2">
      <c r="A662" s="86" t="s">
        <v>2146</v>
      </c>
      <c r="B662" s="87" t="s">
        <v>2031</v>
      </c>
      <c r="C662" s="88">
        <v>54580.486920000003</v>
      </c>
      <c r="D662" s="88">
        <v>4.0000000000000002E-4</v>
      </c>
      <c r="E662" s="75">
        <f t="shared" si="317"/>
        <v>29403.036202071638</v>
      </c>
      <c r="F662" s="75">
        <f t="shared" si="318"/>
        <v>29403</v>
      </c>
      <c r="G662" s="75">
        <f t="shared" si="309"/>
        <v>1.5259970001352485E-2</v>
      </c>
      <c r="K662" s="75">
        <f t="shared" si="316"/>
        <v>1.5259970001352485E-2</v>
      </c>
      <c r="O662" s="75">
        <f t="shared" ca="1" si="319"/>
        <v>1.4122624257848217E-2</v>
      </c>
      <c r="P662" s="75">
        <f t="shared" si="320"/>
        <v>2.0866074035167673E-2</v>
      </c>
      <c r="Q662" s="85">
        <f t="shared" ref="Q662:Q713" si="334">+C662-15018.5</f>
        <v>39561.986920000003</v>
      </c>
      <c r="S662" s="84">
        <v>1</v>
      </c>
      <c r="Z662" s="75">
        <f t="shared" si="321"/>
        <v>29403</v>
      </c>
      <c r="AA662" s="75">
        <f t="shared" si="322"/>
        <v>1.4544571229737331E-2</v>
      </c>
      <c r="AB662" s="75">
        <f t="shared" si="323"/>
        <v>2.1581472806782825E-2</v>
      </c>
      <c r="AC662" s="75">
        <f t="shared" si="324"/>
        <v>-5.6061040338151874E-3</v>
      </c>
      <c r="AE662" s="75">
        <f t="shared" si="325"/>
        <v>5.11795402428472E-7</v>
      </c>
      <c r="AF662" s="85">
        <f t="shared" ref="AF662:AF713" si="335">+C662-15018.5</f>
        <v>39561.986920000003</v>
      </c>
      <c r="AG662" s="84"/>
      <c r="AH662" s="75">
        <f t="shared" si="326"/>
        <v>-6.3215028054303419E-3</v>
      </c>
      <c r="AI662" s="75">
        <f t="shared" si="327"/>
        <v>2.114584742139225E-2</v>
      </c>
      <c r="AJ662" s="75">
        <f t="shared" si="328"/>
        <v>-0.13712256841353962</v>
      </c>
      <c r="AK662" s="75">
        <f t="shared" si="329"/>
        <v>-2.7500720615100678E-2</v>
      </c>
      <c r="AL662" s="75">
        <f t="shared" si="330"/>
        <v>-3.1135052328437136</v>
      </c>
      <c r="AM662" s="75">
        <f t="shared" si="331"/>
        <v>-71.201572137339426</v>
      </c>
      <c r="AN662" s="75">
        <f t="shared" si="332"/>
        <v>3.4141635950993936</v>
      </c>
      <c r="AO662" s="75">
        <f t="shared" si="332"/>
        <v>3.7428944692482182</v>
      </c>
      <c r="AP662" s="75">
        <f t="shared" si="332"/>
        <v>3.3736873495200825</v>
      </c>
      <c r="AQ662" s="75">
        <f t="shared" si="332"/>
        <v>3.7939366507035905</v>
      </c>
      <c r="AR662" s="75">
        <f t="shared" si="332"/>
        <v>3.3204368216729234</v>
      </c>
      <c r="AS662" s="75">
        <f t="shared" si="332"/>
        <v>3.8643167085247878</v>
      </c>
      <c r="AT662" s="75">
        <f t="shared" si="332"/>
        <v>3.2478124828581643</v>
      </c>
      <c r="AU662" s="75">
        <f t="shared" si="333"/>
        <v>3.9681359721866194</v>
      </c>
    </row>
    <row r="663" spans="1:47" s="75" customFormat="1" ht="12.95" customHeight="1" x14ac:dyDescent="0.2">
      <c r="A663" s="86" t="s">
        <v>2146</v>
      </c>
      <c r="B663" s="87" t="s">
        <v>2031</v>
      </c>
      <c r="C663" s="88">
        <v>54580.487220000003</v>
      </c>
      <c r="D663" s="88">
        <v>2.9999999999999997E-4</v>
      </c>
      <c r="E663" s="75">
        <f t="shared" si="317"/>
        <v>29403.036913778247</v>
      </c>
      <c r="F663" s="75">
        <f t="shared" si="318"/>
        <v>29403</v>
      </c>
      <c r="G663" s="75">
        <f t="shared" si="309"/>
        <v>1.5559970001049805E-2</v>
      </c>
      <c r="K663" s="75">
        <f t="shared" si="316"/>
        <v>1.5559970001049805E-2</v>
      </c>
      <c r="O663" s="75">
        <f t="shared" ca="1" si="319"/>
        <v>1.4122624257848217E-2</v>
      </c>
      <c r="P663" s="75">
        <f t="shared" si="320"/>
        <v>2.0866074035167673E-2</v>
      </c>
      <c r="Q663" s="85">
        <f t="shared" si="334"/>
        <v>39561.987220000003</v>
      </c>
      <c r="S663" s="84">
        <v>1</v>
      </c>
      <c r="Z663" s="75">
        <f t="shared" si="321"/>
        <v>29403</v>
      </c>
      <c r="AA663" s="75">
        <f t="shared" si="322"/>
        <v>1.4544571229737331E-2</v>
      </c>
      <c r="AB663" s="75">
        <f t="shared" si="323"/>
        <v>2.1881472806480146E-2</v>
      </c>
      <c r="AC663" s="75">
        <f t="shared" si="324"/>
        <v>-5.3061040341178672E-3</v>
      </c>
      <c r="AE663" s="75">
        <f t="shared" si="325"/>
        <v>1.0310346647828832E-6</v>
      </c>
      <c r="AF663" s="85">
        <f t="shared" si="335"/>
        <v>39561.987220000003</v>
      </c>
      <c r="AG663" s="84"/>
      <c r="AH663" s="75">
        <f t="shared" si="326"/>
        <v>-6.3215028054303419E-3</v>
      </c>
      <c r="AI663" s="75">
        <f t="shared" si="327"/>
        <v>2.114584742139225E-2</v>
      </c>
      <c r="AJ663" s="75">
        <f t="shared" si="328"/>
        <v>-0.13712256841353962</v>
      </c>
      <c r="AK663" s="75">
        <f t="shared" si="329"/>
        <v>-2.7500720615100678E-2</v>
      </c>
      <c r="AL663" s="75">
        <f t="shared" si="330"/>
        <v>-3.1135052328437136</v>
      </c>
      <c r="AM663" s="75">
        <f t="shared" si="331"/>
        <v>-71.201572137339426</v>
      </c>
      <c r="AN663" s="75">
        <f t="shared" si="332"/>
        <v>3.4141635950993936</v>
      </c>
      <c r="AO663" s="75">
        <f t="shared" si="332"/>
        <v>3.7428944692482182</v>
      </c>
      <c r="AP663" s="75">
        <f t="shared" si="332"/>
        <v>3.3736873495200825</v>
      </c>
      <c r="AQ663" s="75">
        <f t="shared" si="332"/>
        <v>3.7939366507035905</v>
      </c>
      <c r="AR663" s="75">
        <f t="shared" si="332"/>
        <v>3.3204368216729234</v>
      </c>
      <c r="AS663" s="75">
        <f t="shared" si="332"/>
        <v>3.8643167085247878</v>
      </c>
      <c r="AT663" s="75">
        <f t="shared" si="332"/>
        <v>3.2478124828581643</v>
      </c>
      <c r="AU663" s="75">
        <f t="shared" si="333"/>
        <v>3.9681359721866194</v>
      </c>
    </row>
    <row r="664" spans="1:47" s="75" customFormat="1" ht="12.95" customHeight="1" x14ac:dyDescent="0.2">
      <c r="A664" s="86" t="s">
        <v>2146</v>
      </c>
      <c r="B664" s="87" t="s">
        <v>2031</v>
      </c>
      <c r="C664" s="88">
        <v>54580.487719999997</v>
      </c>
      <c r="D664" s="88">
        <v>5.0000000000000001E-4</v>
      </c>
      <c r="E664" s="75">
        <f t="shared" si="317"/>
        <v>29403.038099955917</v>
      </c>
      <c r="F664" s="75">
        <f t="shared" si="318"/>
        <v>29403</v>
      </c>
      <c r="G664" s="75">
        <f t="shared" si="309"/>
        <v>1.6059969995694701E-2</v>
      </c>
      <c r="K664" s="75">
        <f t="shared" si="316"/>
        <v>1.6059969995694701E-2</v>
      </c>
      <c r="O664" s="75">
        <f t="shared" ca="1" si="319"/>
        <v>1.4122624257848217E-2</v>
      </c>
      <c r="P664" s="75">
        <f t="shared" si="320"/>
        <v>2.0866074035167673E-2</v>
      </c>
      <c r="Q664" s="85">
        <f t="shared" si="334"/>
        <v>39561.987719999997</v>
      </c>
      <c r="S664" s="84">
        <v>1</v>
      </c>
      <c r="Z664" s="75">
        <f t="shared" si="321"/>
        <v>29403</v>
      </c>
      <c r="AA664" s="75">
        <f t="shared" si="322"/>
        <v>1.4544571229737331E-2</v>
      </c>
      <c r="AB664" s="75">
        <f t="shared" si="323"/>
        <v>2.2381472801125041E-2</v>
      </c>
      <c r="AC664" s="75">
        <f t="shared" si="324"/>
        <v>-4.806104039472972E-3</v>
      </c>
      <c r="AE664" s="75">
        <f t="shared" si="325"/>
        <v>2.2964334198651196E-6</v>
      </c>
      <c r="AF664" s="85">
        <f t="shared" si="335"/>
        <v>39561.987719999997</v>
      </c>
      <c r="AG664" s="84"/>
      <c r="AH664" s="75">
        <f t="shared" si="326"/>
        <v>-6.3215028054303419E-3</v>
      </c>
      <c r="AI664" s="75">
        <f t="shared" si="327"/>
        <v>2.114584742139225E-2</v>
      </c>
      <c r="AJ664" s="75">
        <f t="shared" si="328"/>
        <v>-0.13712256841353962</v>
      </c>
      <c r="AK664" s="75">
        <f t="shared" si="329"/>
        <v>-2.7500720615100678E-2</v>
      </c>
      <c r="AL664" s="75">
        <f t="shared" si="330"/>
        <v>-3.1135052328437136</v>
      </c>
      <c r="AM664" s="75">
        <f t="shared" si="331"/>
        <v>-71.201572137339426</v>
      </c>
      <c r="AN664" s="75">
        <f t="shared" si="332"/>
        <v>3.4141635950993936</v>
      </c>
      <c r="AO664" s="75">
        <f t="shared" si="332"/>
        <v>3.7428944692482182</v>
      </c>
      <c r="AP664" s="75">
        <f t="shared" si="332"/>
        <v>3.3736873495200825</v>
      </c>
      <c r="AQ664" s="75">
        <f t="shared" si="332"/>
        <v>3.7939366507035905</v>
      </c>
      <c r="AR664" s="75">
        <f t="shared" si="332"/>
        <v>3.3204368216729234</v>
      </c>
      <c r="AS664" s="75">
        <f t="shared" si="332"/>
        <v>3.8643167085247878</v>
      </c>
      <c r="AT664" s="75">
        <f t="shared" si="332"/>
        <v>3.2478124828581643</v>
      </c>
      <c r="AU664" s="75">
        <f t="shared" si="333"/>
        <v>3.9681359721866194</v>
      </c>
    </row>
    <row r="665" spans="1:47" s="75" customFormat="1" ht="12.95" customHeight="1" x14ac:dyDescent="0.2">
      <c r="A665" s="86" t="s">
        <v>2145</v>
      </c>
      <c r="B665" s="87" t="s">
        <v>2033</v>
      </c>
      <c r="C665" s="88">
        <v>54595.452599999997</v>
      </c>
      <c r="D665" s="88">
        <v>2.0000000000000001E-4</v>
      </c>
      <c r="E665" s="75">
        <f t="shared" si="317"/>
        <v>29438.540113243427</v>
      </c>
      <c r="F665" s="75">
        <f t="shared" si="318"/>
        <v>29438.5</v>
      </c>
      <c r="G665" s="75">
        <f t="shared" si="309"/>
        <v>1.6908614998101257E-2</v>
      </c>
      <c r="K665" s="75">
        <f t="shared" si="316"/>
        <v>1.6908614998101257E-2</v>
      </c>
      <c r="O665" s="75">
        <f t="shared" ca="1" si="319"/>
        <v>1.4147201603644773E-2</v>
      </c>
      <c r="P665" s="75">
        <f t="shared" si="320"/>
        <v>2.0910886908580832E-2</v>
      </c>
      <c r="Q665" s="85">
        <f t="shared" si="334"/>
        <v>39576.952599999997</v>
      </c>
      <c r="S665" s="84">
        <v>1</v>
      </c>
      <c r="Z665" s="75">
        <f t="shared" si="321"/>
        <v>29438.5</v>
      </c>
      <c r="AA665" s="75">
        <f t="shared" si="322"/>
        <v>1.4573565315118404E-2</v>
      </c>
      <c r="AB665" s="75">
        <f t="shared" si="323"/>
        <v>2.3245936591563685E-2</v>
      </c>
      <c r="AC665" s="75">
        <f t="shared" si="324"/>
        <v>-4.0022719104795754E-3</v>
      </c>
      <c r="AE665" s="75">
        <f t="shared" si="325"/>
        <v>5.4524570219983229E-6</v>
      </c>
      <c r="AF665" s="85">
        <f t="shared" si="335"/>
        <v>39576.952599999997</v>
      </c>
      <c r="AG665" s="84"/>
      <c r="AH665" s="75">
        <f t="shared" si="326"/>
        <v>-6.3373215934624284E-3</v>
      </c>
      <c r="AI665" s="75">
        <f t="shared" si="327"/>
        <v>2.1152841236665831E-2</v>
      </c>
      <c r="AJ665" s="75">
        <f t="shared" si="328"/>
        <v>-0.13737334573820825</v>
      </c>
      <c r="AK665" s="75">
        <f t="shared" si="329"/>
        <v>-2.7748539343221249E-2</v>
      </c>
      <c r="AL665" s="75">
        <f t="shared" si="330"/>
        <v>-3.1132520596702973</v>
      </c>
      <c r="AM665" s="75">
        <f t="shared" si="331"/>
        <v>-70.565427775137593</v>
      </c>
      <c r="AN665" s="75">
        <f t="shared" si="332"/>
        <v>3.416590092079046</v>
      </c>
      <c r="AO665" s="75">
        <f t="shared" si="332"/>
        <v>3.7444678934435403</v>
      </c>
      <c r="AP665" s="75">
        <f t="shared" si="332"/>
        <v>3.3759155704940063</v>
      </c>
      <c r="AQ665" s="75">
        <f t="shared" si="332"/>
        <v>3.795824629196225</v>
      </c>
      <c r="AR665" s="75">
        <f t="shared" si="332"/>
        <v>3.3223137527095563</v>
      </c>
      <c r="AS665" s="75">
        <f t="shared" si="332"/>
        <v>3.866796682284722</v>
      </c>
      <c r="AT665" s="75">
        <f t="shared" si="332"/>
        <v>3.2490617408537115</v>
      </c>
      <c r="AU665" s="75">
        <f t="shared" si="333"/>
        <v>3.9718322938218096</v>
      </c>
    </row>
    <row r="666" spans="1:47" s="75" customFormat="1" ht="12.95" customHeight="1" x14ac:dyDescent="0.2">
      <c r="A666" s="86" t="s">
        <v>2147</v>
      </c>
      <c r="B666" s="87" t="s">
        <v>2031</v>
      </c>
      <c r="C666" s="88">
        <v>54610.413699999997</v>
      </c>
      <c r="D666" s="88">
        <v>4.0000000000000002E-4</v>
      </c>
      <c r="E666" s="75">
        <f t="shared" si="317"/>
        <v>29474.033159027684</v>
      </c>
      <c r="F666" s="75">
        <f t="shared" si="318"/>
        <v>29474</v>
      </c>
      <c r="G666" s="75">
        <f t="shared" si="309"/>
        <v>1.3977260001411196E-2</v>
      </c>
      <c r="J666" s="75">
        <f>G666</f>
        <v>1.3977260001411196E-2</v>
      </c>
      <c r="O666" s="75">
        <f t="shared" ca="1" si="319"/>
        <v>1.4171778949441329E-2</v>
      </c>
      <c r="P666" s="75">
        <f t="shared" si="320"/>
        <v>2.0955720989845886E-2</v>
      </c>
      <c r="Q666" s="85">
        <f t="shared" si="334"/>
        <v>39591.913699999997</v>
      </c>
      <c r="S666" s="84">
        <v>1</v>
      </c>
      <c r="Z666" s="75">
        <f t="shared" si="321"/>
        <v>29474</v>
      </c>
      <c r="AA666" s="75">
        <f t="shared" si="322"/>
        <v>1.4602566118627121E-2</v>
      </c>
      <c r="AB666" s="75">
        <f t="shared" si="323"/>
        <v>2.0330414872629959E-2</v>
      </c>
      <c r="AC666" s="75">
        <f t="shared" si="324"/>
        <v>-6.9784609884346906E-3</v>
      </c>
      <c r="AE666" s="75">
        <f t="shared" si="325"/>
        <v>3.9100774022765648E-7</v>
      </c>
      <c r="AF666" s="85">
        <f t="shared" si="335"/>
        <v>39591.913699999997</v>
      </c>
      <c r="AG666" s="84"/>
      <c r="AH666" s="75">
        <f t="shared" si="326"/>
        <v>-6.3531548712187653E-3</v>
      </c>
      <c r="AI666" s="75">
        <f t="shared" si="327"/>
        <v>2.1159923453612839E-2</v>
      </c>
      <c r="AJ666" s="75">
        <f t="shared" si="328"/>
        <v>-0.13762502209943092</v>
      </c>
      <c r="AK666" s="75">
        <f t="shared" si="329"/>
        <v>-2.7997253461670459E-2</v>
      </c>
      <c r="AL666" s="75">
        <f t="shared" si="330"/>
        <v>-3.1129979699335659</v>
      </c>
      <c r="AM666" s="75">
        <f t="shared" si="331"/>
        <v>-69.938305532483938</v>
      </c>
      <c r="AN666" s="75">
        <f t="shared" si="332"/>
        <v>3.419024563578771</v>
      </c>
      <c r="AO666" s="75">
        <f t="shared" si="332"/>
        <v>3.7460331264654632</v>
      </c>
      <c r="AP666" s="75">
        <f t="shared" si="332"/>
        <v>3.3781535817303672</v>
      </c>
      <c r="AQ666" s="75">
        <f t="shared" si="332"/>
        <v>3.7977027276105444</v>
      </c>
      <c r="AR666" s="75">
        <f t="shared" si="332"/>
        <v>3.3242015877635267</v>
      </c>
      <c r="AS666" s="75">
        <f t="shared" si="332"/>
        <v>3.8692672070139547</v>
      </c>
      <c r="AT666" s="75">
        <f t="shared" si="332"/>
        <v>3.2503208739029223</v>
      </c>
      <c r="AU666" s="75">
        <f t="shared" si="333"/>
        <v>3.9755286154569998</v>
      </c>
    </row>
    <row r="667" spans="1:47" s="75" customFormat="1" ht="12.95" customHeight="1" x14ac:dyDescent="0.2">
      <c r="A667" s="86" t="s">
        <v>2145</v>
      </c>
      <c r="B667" s="87" t="s">
        <v>2031</v>
      </c>
      <c r="C667" s="88">
        <v>54615.472699999998</v>
      </c>
      <c r="D667" s="88">
        <v>2.9999999999999997E-4</v>
      </c>
      <c r="E667" s="75">
        <f t="shared" si="317"/>
        <v>29486.034904796546</v>
      </c>
      <c r="F667" s="75">
        <f t="shared" si="318"/>
        <v>29486</v>
      </c>
      <c r="G667" s="75">
        <f t="shared" si="309"/>
        <v>1.4713140000822023E-2</v>
      </c>
      <c r="K667" s="75">
        <f>G667</f>
        <v>1.4713140000822023E-2</v>
      </c>
      <c r="O667" s="75">
        <f t="shared" ca="1" si="319"/>
        <v>1.4180086784640162E-2</v>
      </c>
      <c r="P667" s="75">
        <f t="shared" si="320"/>
        <v>2.0970880968307862E-2</v>
      </c>
      <c r="Q667" s="85">
        <f t="shared" si="334"/>
        <v>39596.972699999998</v>
      </c>
      <c r="S667" s="84">
        <v>1</v>
      </c>
      <c r="Z667" s="75">
        <f t="shared" si="321"/>
        <v>29486</v>
      </c>
      <c r="AA667" s="75">
        <f t="shared" si="322"/>
        <v>1.4612370898842736E-2</v>
      </c>
      <c r="AB667" s="75">
        <f t="shared" si="323"/>
        <v>2.1071650070287148E-2</v>
      </c>
      <c r="AC667" s="75">
        <f t="shared" si="324"/>
        <v>-6.2577409674858392E-3</v>
      </c>
      <c r="AE667" s="75">
        <f t="shared" si="325"/>
        <v>1.0154411913711879E-8</v>
      </c>
      <c r="AF667" s="85">
        <f t="shared" si="335"/>
        <v>39596.972699999998</v>
      </c>
      <c r="AG667" s="84"/>
      <c r="AH667" s="75">
        <f t="shared" si="326"/>
        <v>-6.3585100694651259E-3</v>
      </c>
      <c r="AI667" s="75">
        <f t="shared" si="327"/>
        <v>2.1162337521456576E-2</v>
      </c>
      <c r="AJ667" s="75">
        <f t="shared" si="328"/>
        <v>-0.1377102979279865</v>
      </c>
      <c r="AK667" s="75">
        <f t="shared" si="329"/>
        <v>-2.8081527171349881E-2</v>
      </c>
      <c r="AL667" s="75">
        <f t="shared" si="330"/>
        <v>-3.1129118743439319</v>
      </c>
      <c r="AM667" s="75">
        <f t="shared" si="331"/>
        <v>-69.728332104479733</v>
      </c>
      <c r="AN667" s="75">
        <f t="shared" si="332"/>
        <v>3.419849272929476</v>
      </c>
      <c r="AO667" s="75">
        <f t="shared" si="332"/>
        <v>3.7465603802938388</v>
      </c>
      <c r="AP667" s="75">
        <f t="shared" si="332"/>
        <v>3.3789122972910541</v>
      </c>
      <c r="AQ667" s="75">
        <f t="shared" si="332"/>
        <v>3.7983353490608822</v>
      </c>
      <c r="AR667" s="75">
        <f t="shared" si="332"/>
        <v>3.3248421924280072</v>
      </c>
      <c r="AS667" s="75">
        <f t="shared" si="332"/>
        <v>3.870100172424904</v>
      </c>
      <c r="AT667" s="75">
        <f t="shared" si="332"/>
        <v>3.2507487354147711</v>
      </c>
      <c r="AU667" s="75">
        <f t="shared" si="333"/>
        <v>3.9767780762914304</v>
      </c>
    </row>
    <row r="668" spans="1:47" s="75" customFormat="1" ht="12.95" customHeight="1" x14ac:dyDescent="0.2">
      <c r="A668" s="86" t="s">
        <v>2147</v>
      </c>
      <c r="B668" s="87" t="s">
        <v>2031</v>
      </c>
      <c r="C668" s="88">
        <v>54616.313600000001</v>
      </c>
      <c r="D668" s="88">
        <v>4.0000000000000002E-4</v>
      </c>
      <c r="E668" s="75">
        <f t="shared" si="317"/>
        <v>29488.029818419214</v>
      </c>
      <c r="F668" s="75">
        <f t="shared" si="318"/>
        <v>29488</v>
      </c>
      <c r="G668" s="75">
        <f t="shared" si="309"/>
        <v>1.2569120000989642E-2</v>
      </c>
      <c r="J668" s="75">
        <f>G668</f>
        <v>1.2569120000989642E-2</v>
      </c>
      <c r="O668" s="75">
        <f t="shared" ca="1" si="319"/>
        <v>1.4181471423839969E-2</v>
      </c>
      <c r="P668" s="75">
        <f t="shared" si="320"/>
        <v>2.097340786698091E-2</v>
      </c>
      <c r="Q668" s="85">
        <f t="shared" si="334"/>
        <v>39597.813600000001</v>
      </c>
      <c r="S668" s="84">
        <v>1</v>
      </c>
      <c r="Z668" s="75">
        <f t="shared" si="321"/>
        <v>29488</v>
      </c>
      <c r="AA668" s="75">
        <f t="shared" si="322"/>
        <v>1.4614005117029562E-2</v>
      </c>
      <c r="AB668" s="75">
        <f t="shared" si="323"/>
        <v>1.892852275094099E-2</v>
      </c>
      <c r="AC668" s="75">
        <f t="shared" si="324"/>
        <v>-8.4042878659912681E-3</v>
      </c>
      <c r="AE668" s="75">
        <f t="shared" si="325"/>
        <v>4.1815551378015991E-6</v>
      </c>
      <c r="AF668" s="85">
        <f t="shared" si="335"/>
        <v>39597.813600000001</v>
      </c>
      <c r="AG668" s="84"/>
      <c r="AH668" s="75">
        <f t="shared" si="326"/>
        <v>-6.3594027499513477E-3</v>
      </c>
      <c r="AI668" s="75">
        <f t="shared" si="327"/>
        <v>2.1162740854979933E-2</v>
      </c>
      <c r="AJ668" s="75">
        <f t="shared" si="328"/>
        <v>-0.13772452046048347</v>
      </c>
      <c r="AK668" s="75">
        <f t="shared" si="329"/>
        <v>-2.8095582645660911E-2</v>
      </c>
      <c r="AL668" s="75">
        <f t="shared" si="330"/>
        <v>-3.1128975149892142</v>
      </c>
      <c r="AM668" s="75">
        <f t="shared" si="331"/>
        <v>-69.69343451482878</v>
      </c>
      <c r="AN668" s="75">
        <f t="shared" si="332"/>
        <v>3.4199868119779144</v>
      </c>
      <c r="AO668" s="75">
        <f t="shared" si="332"/>
        <v>3.7466481659875974</v>
      </c>
      <c r="AP668" s="75">
        <f t="shared" si="332"/>
        <v>3.3790388579126898</v>
      </c>
      <c r="AQ668" s="75">
        <f t="shared" si="332"/>
        <v>3.7984406766552161</v>
      </c>
      <c r="AR668" s="75">
        <f t="shared" si="332"/>
        <v>3.3249490807939179</v>
      </c>
      <c r="AS668" s="75">
        <f t="shared" si="332"/>
        <v>3.8702388946585966</v>
      </c>
      <c r="AT668" s="75">
        <f t="shared" si="332"/>
        <v>3.2508201558279097</v>
      </c>
      <c r="AU668" s="75">
        <f t="shared" si="333"/>
        <v>3.9769863197638355</v>
      </c>
    </row>
    <row r="669" spans="1:47" s="75" customFormat="1" ht="12.95" customHeight="1" x14ac:dyDescent="0.2">
      <c r="A669" s="86" t="s">
        <v>2147</v>
      </c>
      <c r="B669" s="87" t="s">
        <v>2033</v>
      </c>
      <c r="C669" s="88">
        <v>54620.323900000003</v>
      </c>
      <c r="D669" s="88">
        <v>5.9999999999999995E-4</v>
      </c>
      <c r="E669" s="75">
        <f t="shared" si="317"/>
        <v>29497.543675121506</v>
      </c>
      <c r="F669" s="75">
        <f t="shared" si="318"/>
        <v>29497.5</v>
      </c>
      <c r="G669" s="75">
        <f t="shared" si="309"/>
        <v>1.841002500441391E-2</v>
      </c>
      <c r="J669" s="75">
        <f>G669</f>
        <v>1.841002500441391E-2</v>
      </c>
      <c r="O669" s="75">
        <f t="shared" ca="1" si="319"/>
        <v>1.4188048460039049E-2</v>
      </c>
      <c r="P669" s="75">
        <f t="shared" si="320"/>
        <v>2.0985411554923214E-2</v>
      </c>
      <c r="Q669" s="85">
        <f t="shared" si="334"/>
        <v>39601.823900000003</v>
      </c>
      <c r="S669" s="84">
        <v>1</v>
      </c>
      <c r="Z669" s="75">
        <f t="shared" si="321"/>
        <v>29497.5</v>
      </c>
      <c r="AA669" s="75">
        <f t="shared" si="322"/>
        <v>1.4621768006714135E-2</v>
      </c>
      <c r="AB669" s="75">
        <f t="shared" si="323"/>
        <v>2.4773668552622988E-2</v>
      </c>
      <c r="AC669" s="75">
        <f t="shared" si="324"/>
        <v>-2.5753865505093038E-3</v>
      </c>
      <c r="AE669" s="75">
        <f t="shared" si="325"/>
        <v>1.4350891080621316E-5</v>
      </c>
      <c r="AF669" s="85">
        <f t="shared" si="335"/>
        <v>39601.823900000003</v>
      </c>
      <c r="AG669" s="84"/>
      <c r="AH669" s="75">
        <f t="shared" si="326"/>
        <v>-6.3636435482090793E-3</v>
      </c>
      <c r="AI669" s="75">
        <f t="shared" si="327"/>
        <v>2.1164660552321357E-2</v>
      </c>
      <c r="AJ669" s="75">
        <f t="shared" si="328"/>
        <v>-0.13779211603128325</v>
      </c>
      <c r="AK669" s="75">
        <f t="shared" si="329"/>
        <v>-2.8162384541826593E-2</v>
      </c>
      <c r="AL669" s="75">
        <f t="shared" si="330"/>
        <v>-3.1128292687500956</v>
      </c>
      <c r="AM669" s="75">
        <f t="shared" si="331"/>
        <v>-69.528051740997682</v>
      </c>
      <c r="AN669" s="75">
        <f t="shared" si="332"/>
        <v>3.4206404630635165</v>
      </c>
      <c r="AO669" s="75">
        <f t="shared" si="332"/>
        <v>3.7470647978213134</v>
      </c>
      <c r="AP669" s="75">
        <f t="shared" si="332"/>
        <v>3.3796404418593986</v>
      </c>
      <c r="AQ669" s="75">
        <f t="shared" si="332"/>
        <v>3.7989405565201557</v>
      </c>
      <c r="AR669" s="75">
        <f t="shared" si="332"/>
        <v>3.3254572721942592</v>
      </c>
      <c r="AS669" s="75">
        <f t="shared" si="332"/>
        <v>3.8708974140233314</v>
      </c>
      <c r="AT669" s="75">
        <f t="shared" si="332"/>
        <v>3.2511598329329581</v>
      </c>
      <c r="AU669" s="75">
        <f t="shared" si="333"/>
        <v>3.9779754762577597</v>
      </c>
    </row>
    <row r="670" spans="1:47" s="75" customFormat="1" ht="12.95" customHeight="1" x14ac:dyDescent="0.2">
      <c r="A670" s="86" t="s">
        <v>2147</v>
      </c>
      <c r="B670" s="87" t="s">
        <v>2033</v>
      </c>
      <c r="C670" s="88">
        <v>54630.439100000003</v>
      </c>
      <c r="D670" s="88">
        <v>4.0000000000000002E-4</v>
      </c>
      <c r="E670" s="75">
        <f t="shared" si="317"/>
        <v>29521.540524064221</v>
      </c>
      <c r="F670" s="75">
        <f t="shared" si="318"/>
        <v>29521.5</v>
      </c>
      <c r="G670" s="75">
        <f t="shared" si="309"/>
        <v>1.7081785001209937E-2</v>
      </c>
      <c r="J670" s="75">
        <f>G670</f>
        <v>1.7081785001209937E-2</v>
      </c>
      <c r="O670" s="75">
        <f t="shared" ca="1" si="319"/>
        <v>1.4204664130436718E-2</v>
      </c>
      <c r="P670" s="75">
        <f t="shared" si="320"/>
        <v>2.1015743426276164E-2</v>
      </c>
      <c r="Q670" s="85">
        <f t="shared" si="334"/>
        <v>39611.939100000003</v>
      </c>
      <c r="S670" s="84">
        <v>1</v>
      </c>
      <c r="Z670" s="75">
        <f t="shared" si="321"/>
        <v>29521.5</v>
      </c>
      <c r="AA670" s="75">
        <f t="shared" si="322"/>
        <v>1.4641382221430192E-2</v>
      </c>
      <c r="AB670" s="75">
        <f t="shared" si="323"/>
        <v>2.3456146206055909E-2</v>
      </c>
      <c r="AC670" s="75">
        <f t="shared" si="324"/>
        <v>-3.9339584250662266E-3</v>
      </c>
      <c r="AE670" s="75">
        <f t="shared" si="325"/>
        <v>5.9555657275567091E-6</v>
      </c>
      <c r="AF670" s="85">
        <f t="shared" si="335"/>
        <v>39611.939100000003</v>
      </c>
      <c r="AG670" s="84"/>
      <c r="AH670" s="75">
        <f t="shared" si="326"/>
        <v>-6.374361204845972E-3</v>
      </c>
      <c r="AI670" s="75">
        <f t="shared" si="327"/>
        <v>2.1169538795687615E-2</v>
      </c>
      <c r="AJ670" s="75">
        <f t="shared" si="328"/>
        <v>-0.13796316670931499</v>
      </c>
      <c r="AK670" s="75">
        <f t="shared" si="329"/>
        <v>-2.8331429072450377E-2</v>
      </c>
      <c r="AL670" s="75">
        <f t="shared" si="330"/>
        <v>-3.1126565686598684</v>
      </c>
      <c r="AM670" s="75">
        <f t="shared" si="331"/>
        <v>-69.113028019990537</v>
      </c>
      <c r="AN670" s="75">
        <f t="shared" si="332"/>
        <v>3.4222942902537552</v>
      </c>
      <c r="AO670" s="75">
        <f t="shared" si="332"/>
        <v>3.7481147722570598</v>
      </c>
      <c r="AP670" s="75">
        <f t="shared" si="332"/>
        <v>3.3811633254178579</v>
      </c>
      <c r="AQ670" s="75">
        <f t="shared" si="332"/>
        <v>3.800200277828611</v>
      </c>
      <c r="AR670" s="75">
        <f t="shared" si="332"/>
        <v>3.3267445935709383</v>
      </c>
      <c r="AS670" s="75">
        <f t="shared" si="332"/>
        <v>3.8725580126417398</v>
      </c>
      <c r="AT670" s="75">
        <f t="shared" si="332"/>
        <v>3.252021133625167</v>
      </c>
      <c r="AU670" s="75">
        <f t="shared" si="333"/>
        <v>3.9804743979266206</v>
      </c>
    </row>
    <row r="671" spans="1:47" s="75" customFormat="1" ht="12.95" customHeight="1" x14ac:dyDescent="0.2">
      <c r="A671" s="86" t="s">
        <v>2147</v>
      </c>
      <c r="B671" s="87" t="s">
        <v>2031</v>
      </c>
      <c r="C671" s="88">
        <v>54640.341899999999</v>
      </c>
      <c r="D671" s="88">
        <v>2.9999999999999997E-4</v>
      </c>
      <c r="E671" s="75">
        <f t="shared" si="317"/>
        <v>29545.033484728356</v>
      </c>
      <c r="F671" s="75">
        <f t="shared" si="318"/>
        <v>29545</v>
      </c>
      <c r="G671" s="75">
        <f t="shared" si="309"/>
        <v>1.4114550001977477E-2</v>
      </c>
      <c r="J671" s="75">
        <f>G671</f>
        <v>1.4114550001977477E-2</v>
      </c>
      <c r="O671" s="75">
        <f t="shared" ca="1" si="319"/>
        <v>1.4220933641034437E-2</v>
      </c>
      <c r="P671" s="75">
        <f t="shared" si="320"/>
        <v>2.1045452775931697E-2</v>
      </c>
      <c r="Q671" s="85">
        <f t="shared" si="334"/>
        <v>39621.841899999999</v>
      </c>
      <c r="S671" s="84">
        <v>1</v>
      </c>
      <c r="Z671" s="75">
        <f t="shared" si="321"/>
        <v>29545</v>
      </c>
      <c r="AA671" s="75">
        <f t="shared" si="322"/>
        <v>1.4660591792331885E-2</v>
      </c>
      <c r="AB671" s="75">
        <f t="shared" si="323"/>
        <v>2.0499410985577289E-2</v>
      </c>
      <c r="AC671" s="75">
        <f t="shared" si="324"/>
        <v>-6.9309027739542194E-3</v>
      </c>
      <c r="AE671" s="75">
        <f t="shared" si="325"/>
        <v>2.9816163681344674E-7</v>
      </c>
      <c r="AF671" s="85">
        <f t="shared" si="335"/>
        <v>39621.841899999999</v>
      </c>
      <c r="AG671" s="84"/>
      <c r="AH671" s="75">
        <f t="shared" si="326"/>
        <v>-6.3848609835998119E-3</v>
      </c>
      <c r="AI671" s="75">
        <f t="shared" si="327"/>
        <v>2.1174355067629214E-2</v>
      </c>
      <c r="AJ671" s="75">
        <f t="shared" si="328"/>
        <v>-0.13813104503096543</v>
      </c>
      <c r="AK671" s="75">
        <f t="shared" si="329"/>
        <v>-2.849734158588112E-2</v>
      </c>
      <c r="AL671" s="75">
        <f t="shared" si="330"/>
        <v>-3.1124870674767817</v>
      </c>
      <c r="AM671" s="75">
        <f t="shared" si="331"/>
        <v>-68.710480560362527</v>
      </c>
      <c r="AN671" s="75">
        <f t="shared" ref="AN671:AT680" si="336">$AU671+$AB$7*SIN(AO671)</f>
        <v>3.4239171121295549</v>
      </c>
      <c r="AO671" s="75">
        <f t="shared" si="336"/>
        <v>3.7491393235448021</v>
      </c>
      <c r="AP671" s="75">
        <f t="shared" si="336"/>
        <v>3.3826587631372251</v>
      </c>
      <c r="AQ671" s="75">
        <f t="shared" si="336"/>
        <v>3.801429412913413</v>
      </c>
      <c r="AR671" s="75">
        <f t="shared" si="336"/>
        <v>3.3280099088193213</v>
      </c>
      <c r="AS671" s="75">
        <f t="shared" si="336"/>
        <v>3.8741798035496453</v>
      </c>
      <c r="AT671" s="75">
        <f t="shared" si="336"/>
        <v>3.2528688982220286</v>
      </c>
      <c r="AU671" s="75">
        <f t="shared" si="333"/>
        <v>3.9829212587273801</v>
      </c>
    </row>
    <row r="672" spans="1:47" s="75" customFormat="1" ht="12.95" customHeight="1" x14ac:dyDescent="0.2">
      <c r="A672" s="86" t="s">
        <v>2145</v>
      </c>
      <c r="B672" s="87" t="s">
        <v>2031</v>
      </c>
      <c r="C672" s="88">
        <v>54699.355600000003</v>
      </c>
      <c r="D672" s="88">
        <v>1E-4</v>
      </c>
      <c r="E672" s="75">
        <f t="shared" si="317"/>
        <v>29685.03495226739</v>
      </c>
      <c r="F672" s="75">
        <f t="shared" si="318"/>
        <v>29685</v>
      </c>
      <c r="G672" s="75">
        <f t="shared" si="309"/>
        <v>1.47331500047585E-2</v>
      </c>
      <c r="K672" s="75">
        <f>G672</f>
        <v>1.47331500047585E-2</v>
      </c>
      <c r="O672" s="75">
        <f t="shared" ca="1" si="319"/>
        <v>1.4317858385020853E-2</v>
      </c>
      <c r="P672" s="75">
        <f t="shared" si="320"/>
        <v>2.1222637245993832E-2</v>
      </c>
      <c r="Q672" s="85">
        <f t="shared" si="334"/>
        <v>39680.855600000003</v>
      </c>
      <c r="S672" s="84">
        <v>1</v>
      </c>
      <c r="Z672" s="75">
        <f t="shared" si="321"/>
        <v>29685</v>
      </c>
      <c r="AA672" s="75">
        <f t="shared" si="322"/>
        <v>1.4775129120046261E-2</v>
      </c>
      <c r="AB672" s="75">
        <f t="shared" si="323"/>
        <v>2.1180658130706069E-2</v>
      </c>
      <c r="AC672" s="75">
        <f t="shared" si="324"/>
        <v>-6.4894872412353324E-3</v>
      </c>
      <c r="AE672" s="75">
        <f t="shared" si="325"/>
        <v>1.7622461203431508E-9</v>
      </c>
      <c r="AF672" s="85">
        <f t="shared" si="335"/>
        <v>39680.855600000003</v>
      </c>
      <c r="AG672" s="84"/>
      <c r="AH672" s="75">
        <f t="shared" si="326"/>
        <v>-6.4475081259475712E-3</v>
      </c>
      <c r="AI672" s="75">
        <f t="shared" si="327"/>
        <v>2.1203868685708005E-2</v>
      </c>
      <c r="AJ672" s="75">
        <f t="shared" si="328"/>
        <v>-0.13913908506396383</v>
      </c>
      <c r="AK672" s="75">
        <f t="shared" si="329"/>
        <v>-2.9493643025394804E-2</v>
      </c>
      <c r="AL672" s="75">
        <f t="shared" si="330"/>
        <v>-3.1114691983811436</v>
      </c>
      <c r="AM672" s="75">
        <f t="shared" si="331"/>
        <v>-66.388425456790017</v>
      </c>
      <c r="AN672" s="75">
        <f t="shared" si="336"/>
        <v>3.4336544411133629</v>
      </c>
      <c r="AO672" s="75">
        <f t="shared" si="336"/>
        <v>3.7551715074575376</v>
      </c>
      <c r="AP672" s="75">
        <f t="shared" si="336"/>
        <v>3.3916546743929192</v>
      </c>
      <c r="AQ672" s="75">
        <f t="shared" si="336"/>
        <v>3.8086634272562527</v>
      </c>
      <c r="AR672" s="75">
        <f t="shared" si="336"/>
        <v>3.3356463899905737</v>
      </c>
      <c r="AS672" s="75">
        <f t="shared" si="336"/>
        <v>3.8837547556899756</v>
      </c>
      <c r="AT672" s="75">
        <f t="shared" si="336"/>
        <v>3.2580103209914433</v>
      </c>
      <c r="AU672" s="75">
        <f t="shared" si="333"/>
        <v>3.9974983017957357</v>
      </c>
    </row>
    <row r="673" spans="1:47" s="75" customFormat="1" ht="12.95" customHeight="1" x14ac:dyDescent="0.2">
      <c r="A673" s="86" t="s">
        <v>2145</v>
      </c>
      <c r="B673" s="87" t="s">
        <v>2033</v>
      </c>
      <c r="C673" s="88">
        <v>54706.3122</v>
      </c>
      <c r="D673" s="88">
        <v>2.9999999999999997E-4</v>
      </c>
      <c r="E673" s="75">
        <f t="shared" si="317"/>
        <v>29701.538479568364</v>
      </c>
      <c r="F673" s="75">
        <f t="shared" si="318"/>
        <v>29701.5</v>
      </c>
      <c r="G673" s="75">
        <f t="shared" si="309"/>
        <v>1.6219985001953319E-2</v>
      </c>
      <c r="K673" s="75">
        <f>G673</f>
        <v>1.6219985001953319E-2</v>
      </c>
      <c r="O673" s="75">
        <f t="shared" ca="1" si="319"/>
        <v>1.4329281658419251E-2</v>
      </c>
      <c r="P673" s="75">
        <f t="shared" si="320"/>
        <v>2.1243541428819349E-2</v>
      </c>
      <c r="Q673" s="85">
        <f t="shared" si="334"/>
        <v>39687.8122</v>
      </c>
      <c r="S673" s="84">
        <v>1</v>
      </c>
      <c r="Z673" s="75">
        <f t="shared" si="321"/>
        <v>29701.5</v>
      </c>
      <c r="AA673" s="75">
        <f t="shared" si="322"/>
        <v>1.4788640828885754E-2</v>
      </c>
      <c r="AB673" s="75">
        <f t="shared" si="323"/>
        <v>2.2674885601886914E-2</v>
      </c>
      <c r="AC673" s="75">
        <f t="shared" si="324"/>
        <v>-5.0235564268660306E-3</v>
      </c>
      <c r="AE673" s="75">
        <f t="shared" si="325"/>
        <v>2.048746141774471E-6</v>
      </c>
      <c r="AF673" s="85">
        <f t="shared" si="335"/>
        <v>39687.8122</v>
      </c>
      <c r="AG673" s="84"/>
      <c r="AH673" s="75">
        <f t="shared" si="326"/>
        <v>-6.4549005999335954E-3</v>
      </c>
      <c r="AI673" s="75">
        <f t="shared" si="327"/>
        <v>2.1207440507541198E-2</v>
      </c>
      <c r="AJ673" s="75">
        <f t="shared" si="328"/>
        <v>-0.13925877081299612</v>
      </c>
      <c r="AK673" s="75">
        <f t="shared" si="329"/>
        <v>-2.9611942471506027E-2</v>
      </c>
      <c r="AL673" s="75">
        <f t="shared" si="330"/>
        <v>-3.1113483359686023</v>
      </c>
      <c r="AM673" s="75">
        <f t="shared" si="331"/>
        <v>-66.123083668113679</v>
      </c>
      <c r="AN673" s="75">
        <f t="shared" si="336"/>
        <v>3.4348097509406195</v>
      </c>
      <c r="AO673" s="75">
        <f t="shared" si="336"/>
        <v>3.7558745106725664</v>
      </c>
      <c r="AP673" s="75">
        <f t="shared" si="336"/>
        <v>3.392724617857787</v>
      </c>
      <c r="AQ673" s="75">
        <f t="shared" si="336"/>
        <v>3.8095060854422162</v>
      </c>
      <c r="AR673" s="75">
        <f t="shared" si="336"/>
        <v>3.3365574783816796</v>
      </c>
      <c r="AS673" s="75">
        <f t="shared" si="336"/>
        <v>3.8848733985281756</v>
      </c>
      <c r="AT673" s="75">
        <f t="shared" si="336"/>
        <v>3.2586265867087443</v>
      </c>
      <c r="AU673" s="75">
        <f t="shared" si="333"/>
        <v>3.9992163104430776</v>
      </c>
    </row>
    <row r="674" spans="1:47" s="75" customFormat="1" ht="12.95" customHeight="1" x14ac:dyDescent="0.2">
      <c r="A674" s="86" t="s">
        <v>2145</v>
      </c>
      <c r="B674" s="87" t="s">
        <v>2031</v>
      </c>
      <c r="C674" s="88">
        <v>54926.555099999998</v>
      </c>
      <c r="D674" s="88">
        <v>2.9999999999999997E-4</v>
      </c>
      <c r="E674" s="75">
        <f t="shared" si="317"/>
        <v>30224.032903999483</v>
      </c>
      <c r="F674" s="75">
        <f t="shared" si="318"/>
        <v>30224</v>
      </c>
      <c r="G674" s="75">
        <f t="shared" si="309"/>
        <v>1.3869759997760411E-2</v>
      </c>
      <c r="K674" s="75">
        <f>G674</f>
        <v>1.3869759997760411E-2</v>
      </c>
      <c r="O674" s="75">
        <f t="shared" ca="1" si="319"/>
        <v>1.469101864936855E-2</v>
      </c>
      <c r="P674" s="75">
        <f t="shared" si="320"/>
        <v>2.1907876872851118E-2</v>
      </c>
      <c r="Q674" s="85">
        <f t="shared" si="334"/>
        <v>39908.055099999998</v>
      </c>
      <c r="S674" s="84">
        <v>1</v>
      </c>
      <c r="Z674" s="75">
        <f t="shared" si="321"/>
        <v>30224</v>
      </c>
      <c r="AA674" s="75">
        <f t="shared" si="322"/>
        <v>1.5218580955916369E-2</v>
      </c>
      <c r="AB674" s="75">
        <f t="shared" si="323"/>
        <v>2.055905591469516E-2</v>
      </c>
      <c r="AC674" s="75">
        <f t="shared" si="324"/>
        <v>-8.0381168750907062E-3</v>
      </c>
      <c r="AE674" s="75">
        <f t="shared" si="325"/>
        <v>1.8193179771607565E-6</v>
      </c>
      <c r="AF674" s="85">
        <f t="shared" si="335"/>
        <v>39908.055099999998</v>
      </c>
      <c r="AG674" s="84"/>
      <c r="AH674" s="75">
        <f t="shared" si="326"/>
        <v>-6.6892959169347474E-3</v>
      </c>
      <c r="AI674" s="75">
        <f t="shared" si="327"/>
        <v>2.1331057797603359E-2</v>
      </c>
      <c r="AJ674" s="75">
        <f t="shared" si="328"/>
        <v>-0.14314004262047564</v>
      </c>
      <c r="AK674" s="75">
        <f t="shared" si="329"/>
        <v>-3.3449113937088694E-2</v>
      </c>
      <c r="AL674" s="75">
        <f t="shared" si="330"/>
        <v>-3.1074277821827478</v>
      </c>
      <c r="AM674" s="75">
        <f t="shared" si="331"/>
        <v>-58.533967028578644</v>
      </c>
      <c r="AN674" s="75">
        <f t="shared" si="336"/>
        <v>3.4721761240343021</v>
      </c>
      <c r="AO674" s="75">
        <f t="shared" si="336"/>
        <v>3.7773290830198931</v>
      </c>
      <c r="AP674" s="75">
        <f t="shared" si="336"/>
        <v>3.4276251197813132</v>
      </c>
      <c r="AQ674" s="75">
        <f t="shared" si="336"/>
        <v>3.8351356516325019</v>
      </c>
      <c r="AR674" s="75">
        <f t="shared" si="336"/>
        <v>3.3666026109690765</v>
      </c>
      <c r="AS674" s="75">
        <f t="shared" si="336"/>
        <v>3.9192076266385136</v>
      </c>
      <c r="AT674" s="75">
        <f t="shared" si="336"/>
        <v>3.2792891619983986</v>
      </c>
      <c r="AU674" s="75">
        <f t="shared" si="333"/>
        <v>4.0536199176089047</v>
      </c>
    </row>
    <row r="675" spans="1:47" s="75" customFormat="1" ht="12.95" customHeight="1" x14ac:dyDescent="0.2">
      <c r="A675" s="86" t="s">
        <v>2145</v>
      </c>
      <c r="B675" s="87" t="s">
        <v>2031</v>
      </c>
      <c r="C675" s="88">
        <v>54929.506399999998</v>
      </c>
      <c r="D675" s="88">
        <v>1E-4</v>
      </c>
      <c r="E675" s="75">
        <f t="shared" si="317"/>
        <v>30231.034436374983</v>
      </c>
      <c r="F675" s="75">
        <f t="shared" si="318"/>
        <v>30231</v>
      </c>
      <c r="G675" s="75">
        <f t="shared" si="309"/>
        <v>1.4515689996187575E-2</v>
      </c>
      <c r="K675" s="75">
        <f>G675</f>
        <v>1.4515689996187575E-2</v>
      </c>
      <c r="O675" s="75">
        <f t="shared" ca="1" si="319"/>
        <v>1.4695864886567869E-2</v>
      </c>
      <c r="P675" s="75">
        <f t="shared" si="320"/>
        <v>2.191680824764565E-2</v>
      </c>
      <c r="Q675" s="85">
        <f t="shared" si="334"/>
        <v>39911.006399999998</v>
      </c>
      <c r="S675" s="84">
        <v>1</v>
      </c>
      <c r="Z675" s="75">
        <f t="shared" si="321"/>
        <v>30231</v>
      </c>
      <c r="AA675" s="75">
        <f t="shared" si="322"/>
        <v>1.522437535278319E-2</v>
      </c>
      <c r="AB675" s="75">
        <f t="shared" si="323"/>
        <v>2.1208122891050035E-2</v>
      </c>
      <c r="AC675" s="75">
        <f t="shared" si="324"/>
        <v>-7.4011182514580748E-3</v>
      </c>
      <c r="AE675" s="75">
        <f t="shared" si="325"/>
        <v>5.0223493465305364E-7</v>
      </c>
      <c r="AF675" s="85">
        <f t="shared" si="335"/>
        <v>39911.006399999998</v>
      </c>
      <c r="AG675" s="84"/>
      <c r="AH675" s="75">
        <f t="shared" si="326"/>
        <v>-6.6924328948624601E-3</v>
      </c>
      <c r="AI675" s="75">
        <f t="shared" si="327"/>
        <v>2.1332855423889518E-2</v>
      </c>
      <c r="AJ675" s="75">
        <f t="shared" si="328"/>
        <v>-0.14319318936972891</v>
      </c>
      <c r="AK675" s="75">
        <f t="shared" si="329"/>
        <v>-3.3501668346169293E-2</v>
      </c>
      <c r="AL675" s="75">
        <f t="shared" si="330"/>
        <v>-3.1073740822490237</v>
      </c>
      <c r="AM675" s="75">
        <f t="shared" si="331"/>
        <v>-58.44209053924034</v>
      </c>
      <c r="AN675" s="75">
        <f t="shared" si="336"/>
        <v>3.4726863962591521</v>
      </c>
      <c r="AO675" s="75">
        <f t="shared" si="336"/>
        <v>3.7776065215011942</v>
      </c>
      <c r="AP675" s="75">
        <f t="shared" si="336"/>
        <v>3.4281056598160755</v>
      </c>
      <c r="AQ675" s="75">
        <f t="shared" si="336"/>
        <v>3.8354654509482664</v>
      </c>
      <c r="AR675" s="75">
        <f t="shared" si="336"/>
        <v>3.3670206819004518</v>
      </c>
      <c r="AS675" s="75">
        <f t="shared" si="336"/>
        <v>3.9196530999498438</v>
      </c>
      <c r="AT675" s="75">
        <f t="shared" si="336"/>
        <v>3.2795813195796448</v>
      </c>
      <c r="AU675" s="75">
        <f t="shared" si="333"/>
        <v>4.0543487697623224</v>
      </c>
    </row>
    <row r="676" spans="1:47" s="75" customFormat="1" ht="12.95" customHeight="1" x14ac:dyDescent="0.2">
      <c r="A676" s="86" t="s">
        <v>2148</v>
      </c>
      <c r="B676" s="87" t="s">
        <v>2033</v>
      </c>
      <c r="C676" s="88">
        <v>54971.451000000001</v>
      </c>
      <c r="D676" s="88">
        <v>1.6000000000000001E-3</v>
      </c>
      <c r="E676" s="75">
        <f t="shared" si="317"/>
        <v>30330.541933029788</v>
      </c>
      <c r="F676" s="75">
        <f t="shared" si="318"/>
        <v>30330.5</v>
      </c>
      <c r="G676" s="75">
        <f t="shared" si="309"/>
        <v>1.7675695002253633E-2</v>
      </c>
      <c r="J676" s="75">
        <f>G676</f>
        <v>1.7675695002253633E-2</v>
      </c>
      <c r="O676" s="75">
        <f t="shared" ca="1" si="319"/>
        <v>1.4764750686758215E-2</v>
      </c>
      <c r="P676" s="75">
        <f t="shared" si="320"/>
        <v>2.2043850523385134E-2</v>
      </c>
      <c r="Q676" s="85">
        <f t="shared" si="334"/>
        <v>39952.951000000001</v>
      </c>
      <c r="S676" s="84">
        <v>1</v>
      </c>
      <c r="Z676" s="75">
        <f t="shared" si="321"/>
        <v>30330.5</v>
      </c>
      <c r="AA676" s="75">
        <f t="shared" si="322"/>
        <v>1.5306860403770047E-2</v>
      </c>
      <c r="AB676" s="75">
        <f t="shared" si="323"/>
        <v>2.441268512186872E-2</v>
      </c>
      <c r="AC676" s="75">
        <f t="shared" si="324"/>
        <v>-4.3681555211315011E-3</v>
      </c>
      <c r="AE676" s="75">
        <f t="shared" si="325"/>
        <v>5.611377354972891E-6</v>
      </c>
      <c r="AF676" s="85">
        <f t="shared" si="335"/>
        <v>39952.951000000001</v>
      </c>
      <c r="AG676" s="84"/>
      <c r="AH676" s="75">
        <f t="shared" si="326"/>
        <v>-6.7369901196150861E-3</v>
      </c>
      <c r="AI676" s="75">
        <f t="shared" si="327"/>
        <v>2.135882186920679E-2</v>
      </c>
      <c r="AJ676" s="75">
        <f t="shared" si="328"/>
        <v>-0.14395174608589564</v>
      </c>
      <c r="AK676" s="75">
        <f t="shared" si="329"/>
        <v>-3.4251804645990043E-2</v>
      </c>
      <c r="AL676" s="75">
        <f t="shared" si="330"/>
        <v>-3.106607584447536</v>
      </c>
      <c r="AM676" s="75">
        <f t="shared" si="331"/>
        <v>-57.161413493181684</v>
      </c>
      <c r="AN676" s="75">
        <f t="shared" si="336"/>
        <v>3.4799651593807805</v>
      </c>
      <c r="AO676" s="75">
        <f t="shared" si="336"/>
        <v>3.7815236831501786</v>
      </c>
      <c r="AP676" s="75">
        <f t="shared" si="336"/>
        <v>3.4349718105125437</v>
      </c>
      <c r="AQ676" s="75">
        <f t="shared" si="336"/>
        <v>3.8401156545064241</v>
      </c>
      <c r="AR676" s="75">
        <f t="shared" si="336"/>
        <v>3.3730071460216111</v>
      </c>
      <c r="AS676" s="75">
        <f t="shared" si="336"/>
        <v>3.9259431926319301</v>
      </c>
      <c r="AT676" s="75">
        <f t="shared" si="336"/>
        <v>3.2837787447552023</v>
      </c>
      <c r="AU676" s="75">
        <f t="shared" si="333"/>
        <v>4.0647088825144753</v>
      </c>
    </row>
    <row r="677" spans="1:47" s="75" customFormat="1" ht="12.95" customHeight="1" x14ac:dyDescent="0.2">
      <c r="A677" s="86" t="s">
        <v>2149</v>
      </c>
      <c r="B677" s="87" t="s">
        <v>2031</v>
      </c>
      <c r="C677" s="88">
        <v>55018.448199999999</v>
      </c>
      <c r="D677" s="88">
        <v>1.5E-3</v>
      </c>
      <c r="E677" s="75">
        <f t="shared" si="317"/>
        <v>30442.03599237914</v>
      </c>
      <c r="F677" s="75">
        <f t="shared" si="318"/>
        <v>30442</v>
      </c>
      <c r="G677" s="75">
        <f t="shared" ref="G677:G713" si="337">+C677-(C$7+F677*C$8)</f>
        <v>1.5171580002061091E-2</v>
      </c>
      <c r="K677" s="75">
        <f>G677</f>
        <v>1.5171580002061091E-2</v>
      </c>
      <c r="O677" s="75">
        <f t="shared" ca="1" si="319"/>
        <v>1.4841944322147397E-2</v>
      </c>
      <c r="P677" s="75">
        <f t="shared" si="320"/>
        <v>2.2186412435997831E-2</v>
      </c>
      <c r="Q677" s="85">
        <f t="shared" si="334"/>
        <v>39999.948199999999</v>
      </c>
      <c r="S677" s="84">
        <v>1</v>
      </c>
      <c r="Z677" s="75">
        <f t="shared" si="321"/>
        <v>30442</v>
      </c>
      <c r="AA677" s="75">
        <f t="shared" si="322"/>
        <v>1.5399581572434132E-2</v>
      </c>
      <c r="AB677" s="75">
        <f t="shared" si="323"/>
        <v>2.1958410865624792E-2</v>
      </c>
      <c r="AC677" s="75">
        <f t="shared" si="324"/>
        <v>-7.0148324339367393E-3</v>
      </c>
      <c r="AE677" s="75">
        <f t="shared" si="325"/>
        <v>5.1984716092572635E-8</v>
      </c>
      <c r="AF677" s="85">
        <f t="shared" si="335"/>
        <v>39999.948199999999</v>
      </c>
      <c r="AG677" s="84"/>
      <c r="AH677" s="75">
        <f t="shared" si="326"/>
        <v>-6.7868308635636986E-3</v>
      </c>
      <c r="AI677" s="75">
        <f t="shared" si="327"/>
        <v>2.1388847200534356E-2</v>
      </c>
      <c r="AJ677" s="75">
        <f t="shared" si="328"/>
        <v>-0.1448085681468016</v>
      </c>
      <c r="AK677" s="75">
        <f t="shared" si="329"/>
        <v>-3.5099191888635861E-2</v>
      </c>
      <c r="AL677" s="75">
        <f t="shared" si="330"/>
        <v>-3.1057416897682359</v>
      </c>
      <c r="AM677" s="75">
        <f t="shared" si="331"/>
        <v>-55.780530478813638</v>
      </c>
      <c r="AN677" s="75">
        <f t="shared" si="336"/>
        <v>3.4881770434239359</v>
      </c>
      <c r="AO677" s="75">
        <f t="shared" si="336"/>
        <v>3.7858562787599515</v>
      </c>
      <c r="AP677" s="75">
        <f t="shared" si="336"/>
        <v>3.4427439547271508</v>
      </c>
      <c r="AQ677" s="75">
        <f t="shared" si="336"/>
        <v>3.8452440067571039</v>
      </c>
      <c r="AR677" s="75">
        <f t="shared" si="336"/>
        <v>3.3798125413310869</v>
      </c>
      <c r="AS677" s="75">
        <f t="shared" si="336"/>
        <v>3.9328982952551859</v>
      </c>
      <c r="AT677" s="75">
        <f t="shared" si="336"/>
        <v>3.2885820139406068</v>
      </c>
      <c r="AU677" s="75">
        <f t="shared" si="333"/>
        <v>4.0763184561010579</v>
      </c>
    </row>
    <row r="678" spans="1:47" s="75" customFormat="1" ht="12.95" customHeight="1" x14ac:dyDescent="0.2">
      <c r="A678" s="86" t="s">
        <v>2150</v>
      </c>
      <c r="B678" s="87" t="s">
        <v>2031</v>
      </c>
      <c r="C678" s="88">
        <v>55343.441500000001</v>
      </c>
      <c r="D678" s="88">
        <v>2.0000000000000001E-4</v>
      </c>
      <c r="E678" s="75">
        <f t="shared" si="317"/>
        <v>31213.035589766718</v>
      </c>
      <c r="F678" s="75">
        <f t="shared" si="318"/>
        <v>31213</v>
      </c>
      <c r="G678" s="75">
        <f t="shared" si="337"/>
        <v>1.5001870000560302E-2</v>
      </c>
      <c r="K678" s="75">
        <f>G678</f>
        <v>1.5001870000560302E-2</v>
      </c>
      <c r="O678" s="75">
        <f t="shared" ca="1" si="319"/>
        <v>1.5375722733672581E-2</v>
      </c>
      <c r="P678" s="75">
        <f t="shared" si="320"/>
        <v>2.3177924340825141E-2</v>
      </c>
      <c r="Q678" s="85">
        <f t="shared" si="334"/>
        <v>40324.941500000001</v>
      </c>
      <c r="S678" s="84">
        <v>1</v>
      </c>
      <c r="Z678" s="75">
        <f t="shared" si="321"/>
        <v>31213</v>
      </c>
      <c r="AA678" s="75">
        <f t="shared" si="322"/>
        <v>1.605129169719316E-2</v>
      </c>
      <c r="AB678" s="75">
        <f t="shared" si="323"/>
        <v>2.2128502644192284E-2</v>
      </c>
      <c r="AC678" s="75">
        <f t="shared" si="324"/>
        <v>-8.1760543402648392E-3</v>
      </c>
      <c r="AE678" s="75">
        <f t="shared" si="325"/>
        <v>1.1012858973637849E-6</v>
      </c>
      <c r="AF678" s="85">
        <f t="shared" si="335"/>
        <v>40324.941500000001</v>
      </c>
      <c r="AG678" s="84"/>
      <c r="AH678" s="75">
        <f t="shared" si="326"/>
        <v>-7.1266326436319836E-3</v>
      </c>
      <c r="AI678" s="75">
        <f t="shared" si="327"/>
        <v>2.1624101434684184E-2</v>
      </c>
      <c r="AJ678" s="75">
        <f t="shared" si="328"/>
        <v>-0.15091233325523443</v>
      </c>
      <c r="AK678" s="75">
        <f t="shared" si="329"/>
        <v>-4.1138093796929058E-2</v>
      </c>
      <c r="AL678" s="75">
        <f t="shared" si="330"/>
        <v>-3.0995700774050445</v>
      </c>
      <c r="AM678" s="75">
        <f t="shared" si="331"/>
        <v>-47.586460820354439</v>
      </c>
      <c r="AN678" s="75">
        <f t="shared" si="336"/>
        <v>3.5463545819116513</v>
      </c>
      <c r="AO678" s="75">
        <f t="shared" si="336"/>
        <v>3.8143932014759918</v>
      </c>
      <c r="AP678" s="75">
        <f t="shared" si="336"/>
        <v>3.4985849235909092</v>
      </c>
      <c r="AQ678" s="75">
        <f t="shared" si="336"/>
        <v>3.8784462263733599</v>
      </c>
      <c r="AR678" s="75">
        <f t="shared" si="336"/>
        <v>3.4296047749791696</v>
      </c>
      <c r="AS678" s="75">
        <f t="shared" si="336"/>
        <v>3.9782435528204232</v>
      </c>
      <c r="AT678" s="75">
        <f t="shared" si="336"/>
        <v>3.3247487562195932</v>
      </c>
      <c r="AU678" s="75">
        <f t="shared" si="333"/>
        <v>4.1565963147132168</v>
      </c>
    </row>
    <row r="679" spans="1:47" s="75" customFormat="1" ht="12.95" customHeight="1" x14ac:dyDescent="0.2">
      <c r="A679" s="86" t="s">
        <v>2150</v>
      </c>
      <c r="B679" s="87" t="s">
        <v>2033</v>
      </c>
      <c r="C679" s="88">
        <v>55344.497300000003</v>
      </c>
      <c r="D679" s="88">
        <v>2.0000000000000001E-4</v>
      </c>
      <c r="E679" s="75">
        <f t="shared" si="317"/>
        <v>31215.540322556357</v>
      </c>
      <c r="F679" s="75">
        <f t="shared" si="318"/>
        <v>31215.5</v>
      </c>
      <c r="G679" s="75">
        <f t="shared" si="337"/>
        <v>1.6996845006360672E-2</v>
      </c>
      <c r="K679" s="75">
        <f>G679</f>
        <v>1.6996845006360672E-2</v>
      </c>
      <c r="O679" s="75">
        <f t="shared" ca="1" si="319"/>
        <v>1.5377453532672338E-2</v>
      </c>
      <c r="P679" s="75">
        <f t="shared" si="320"/>
        <v>2.3181155630824249E-2</v>
      </c>
      <c r="Q679" s="85">
        <f t="shared" si="334"/>
        <v>40325.997300000003</v>
      </c>
      <c r="S679" s="84">
        <v>1</v>
      </c>
      <c r="Z679" s="75">
        <f t="shared" si="321"/>
        <v>31215.5</v>
      </c>
      <c r="AA679" s="75">
        <f t="shared" si="322"/>
        <v>1.6053440402728075E-2</v>
      </c>
      <c r="AB679" s="75">
        <f t="shared" si="323"/>
        <v>2.4124560234456846E-2</v>
      </c>
      <c r="AC679" s="75">
        <f t="shared" si="324"/>
        <v>-6.1843106244635765E-3</v>
      </c>
      <c r="AE679" s="75">
        <f t="shared" si="325"/>
        <v>8.9001224615517771E-7</v>
      </c>
      <c r="AF679" s="85">
        <f t="shared" si="335"/>
        <v>40325.997300000003</v>
      </c>
      <c r="AG679" s="84"/>
      <c r="AH679" s="75">
        <f t="shared" si="326"/>
        <v>-7.1277152280961745E-3</v>
      </c>
      <c r="AI679" s="75">
        <f t="shared" si="327"/>
        <v>2.1624944627395948E-2</v>
      </c>
      <c r="AJ679" s="75">
        <f t="shared" si="328"/>
        <v>-0.1509325901828307</v>
      </c>
      <c r="AK679" s="75">
        <f t="shared" si="329"/>
        <v>-4.1158142321879539E-2</v>
      </c>
      <c r="AL679" s="75">
        <f t="shared" si="330"/>
        <v>-3.0995495857580013</v>
      </c>
      <c r="AM679" s="75">
        <f t="shared" si="331"/>
        <v>-47.563260513297294</v>
      </c>
      <c r="AN679" s="75">
        <f t="shared" si="336"/>
        <v>3.5465466650296551</v>
      </c>
      <c r="AO679" s="75">
        <f t="shared" si="336"/>
        <v>3.8144822844475463</v>
      </c>
      <c r="AP679" s="75">
        <f t="shared" si="336"/>
        <v>3.4987715471034355</v>
      </c>
      <c r="AQ679" s="75">
        <f t="shared" si="336"/>
        <v>3.8785478300466414</v>
      </c>
      <c r="AR679" s="75">
        <f t="shared" si="336"/>
        <v>3.4297738064479213</v>
      </c>
      <c r="AS679" s="75">
        <f t="shared" si="336"/>
        <v>3.978382689478555</v>
      </c>
      <c r="AT679" s="75">
        <f t="shared" si="336"/>
        <v>3.3248745989396844</v>
      </c>
      <c r="AU679" s="75">
        <f t="shared" si="333"/>
        <v>4.1568566190537233</v>
      </c>
    </row>
    <row r="680" spans="1:47" s="75" customFormat="1" ht="12.95" customHeight="1" x14ac:dyDescent="0.2">
      <c r="A680" s="86" t="s">
        <v>2151</v>
      </c>
      <c r="B680" s="87" t="s">
        <v>2031</v>
      </c>
      <c r="C680" s="88">
        <v>55359.460800000001</v>
      </c>
      <c r="D680" s="88">
        <v>2.9999999999999997E-4</v>
      </c>
      <c r="E680" s="75">
        <f t="shared" si="317"/>
        <v>31251.03906199347</v>
      </c>
      <c r="F680" s="75">
        <f t="shared" si="318"/>
        <v>31251</v>
      </c>
      <c r="G680" s="75">
        <f t="shared" si="337"/>
        <v>1.6465489999973215E-2</v>
      </c>
      <c r="K680" s="75">
        <f>G680</f>
        <v>1.6465489999973215E-2</v>
      </c>
      <c r="O680" s="75">
        <f t="shared" ca="1" si="319"/>
        <v>1.5402030878468894E-2</v>
      </c>
      <c r="P680" s="75">
        <f t="shared" si="320"/>
        <v>2.3227051299492849E-2</v>
      </c>
      <c r="Q680" s="85">
        <f t="shared" si="334"/>
        <v>40340.960800000001</v>
      </c>
      <c r="S680" s="84">
        <v>1</v>
      </c>
      <c r="Z680" s="75">
        <f t="shared" si="321"/>
        <v>31251</v>
      </c>
      <c r="AA680" s="75">
        <f t="shared" si="322"/>
        <v>1.608398014964578E-2</v>
      </c>
      <c r="AB680" s="75">
        <f t="shared" si="323"/>
        <v>2.3608561149820285E-2</v>
      </c>
      <c r="AC680" s="75">
        <f t="shared" si="324"/>
        <v>-6.7615612995196341E-3</v>
      </c>
      <c r="AE680" s="75">
        <f t="shared" si="325"/>
        <v>1.4554976589686228E-7</v>
      </c>
      <c r="AF680" s="85">
        <f t="shared" si="335"/>
        <v>40340.960800000001</v>
      </c>
      <c r="AG680" s="84"/>
      <c r="AH680" s="75">
        <f t="shared" si="326"/>
        <v>-7.1430711498470688E-3</v>
      </c>
      <c r="AI680" s="75">
        <f t="shared" si="327"/>
        <v>2.1636975038326733E-2</v>
      </c>
      <c r="AJ680" s="75">
        <f t="shared" si="328"/>
        <v>-0.15122053554143788</v>
      </c>
      <c r="AK680" s="75">
        <f t="shared" si="329"/>
        <v>-4.1443130221769882E-2</v>
      </c>
      <c r="AL680" s="75">
        <f t="shared" si="330"/>
        <v>-3.0992582970048059</v>
      </c>
      <c r="AM680" s="75">
        <f t="shared" si="331"/>
        <v>-47.235896627800365</v>
      </c>
      <c r="AN680" s="75">
        <f t="shared" si="336"/>
        <v>3.5492763148883419</v>
      </c>
      <c r="AO680" s="75">
        <f t="shared" si="336"/>
        <v>3.815745240939477</v>
      </c>
      <c r="AP680" s="75">
        <f t="shared" si="336"/>
        <v>3.5014252139800544</v>
      </c>
      <c r="AQ680" s="75">
        <f t="shared" si="336"/>
        <v>3.879986626116307</v>
      </c>
      <c r="AR680" s="75">
        <f t="shared" si="336"/>
        <v>3.4321792083457523</v>
      </c>
      <c r="AS680" s="75">
        <f t="shared" si="336"/>
        <v>3.980352875984007</v>
      </c>
      <c r="AT680" s="75">
        <f t="shared" si="336"/>
        <v>3.3266676537366857</v>
      </c>
      <c r="AU680" s="75">
        <f t="shared" si="333"/>
        <v>4.1605529406889135</v>
      </c>
    </row>
    <row r="681" spans="1:47" s="75" customFormat="1" ht="12.95" customHeight="1" x14ac:dyDescent="0.2">
      <c r="A681" s="81" t="s">
        <v>1972</v>
      </c>
      <c r="B681" s="82" t="s">
        <v>2031</v>
      </c>
      <c r="C681" s="83">
        <v>55386.438000000002</v>
      </c>
      <c r="D681" s="83" t="s">
        <v>2110</v>
      </c>
      <c r="E681" s="75">
        <f t="shared" si="317"/>
        <v>31315.038567025251</v>
      </c>
      <c r="F681" s="75">
        <f t="shared" si="318"/>
        <v>31315</v>
      </c>
      <c r="G681" s="75">
        <f t="shared" si="337"/>
        <v>1.6256850001809653E-2</v>
      </c>
      <c r="I681" s="75">
        <f>G681</f>
        <v>1.6256850001809653E-2</v>
      </c>
      <c r="O681" s="75">
        <f t="shared" ca="1" si="319"/>
        <v>1.5446339332862683E-2</v>
      </c>
      <c r="P681" s="75">
        <f t="shared" si="320"/>
        <v>2.3309846367943959E-2</v>
      </c>
      <c r="Q681" s="85">
        <f t="shared" si="334"/>
        <v>40367.938000000002</v>
      </c>
      <c r="S681" s="84">
        <v>0.1</v>
      </c>
      <c r="Z681" s="75">
        <f t="shared" si="321"/>
        <v>31315</v>
      </c>
      <c r="AA681" s="75">
        <f t="shared" si="322"/>
        <v>1.6139172411952146E-2</v>
      </c>
      <c r="AB681" s="75">
        <f t="shared" si="323"/>
        <v>2.3427523957801465E-2</v>
      </c>
      <c r="AC681" s="75">
        <f t="shared" si="324"/>
        <v>-7.0529963661343058E-3</v>
      </c>
      <c r="AE681" s="75">
        <f t="shared" si="325"/>
        <v>1.3848015154671553E-9</v>
      </c>
      <c r="AF681" s="85">
        <f t="shared" si="335"/>
        <v>40367.938000000002</v>
      </c>
      <c r="AG681" s="84"/>
      <c r="AH681" s="75">
        <f t="shared" si="326"/>
        <v>-7.1706739559918133E-3</v>
      </c>
      <c r="AI681" s="75">
        <f t="shared" si="327"/>
        <v>2.1658933596169216E-2</v>
      </c>
      <c r="AJ681" s="75">
        <f t="shared" si="328"/>
        <v>-0.15174103400629424</v>
      </c>
      <c r="AK681" s="75">
        <f t="shared" si="329"/>
        <v>-4.1958306001902389E-2</v>
      </c>
      <c r="AL681" s="75">
        <f t="shared" si="330"/>
        <v>-3.0987317219641528</v>
      </c>
      <c r="AM681" s="75">
        <f t="shared" si="331"/>
        <v>-46.655397776101395</v>
      </c>
      <c r="AN681" s="75">
        <f t="shared" ref="AN681:AT690" si="338">$AU681+$AB$7*SIN(AO681)</f>
        <v>3.5542069488674888</v>
      </c>
      <c r="AO681" s="75">
        <f t="shared" si="338"/>
        <v>3.8180128085568787</v>
      </c>
      <c r="AP681" s="75">
        <f t="shared" si="338"/>
        <v>3.506226185848377</v>
      </c>
      <c r="AQ681" s="75">
        <f t="shared" si="338"/>
        <v>3.8825618992182531</v>
      </c>
      <c r="AR681" s="75">
        <f t="shared" si="338"/>
        <v>3.4365399593786412</v>
      </c>
      <c r="AS681" s="75">
        <f t="shared" si="338"/>
        <v>3.9838785233874159</v>
      </c>
      <c r="AT681" s="75">
        <f t="shared" si="338"/>
        <v>3.3299290054091606</v>
      </c>
      <c r="AU681" s="75">
        <f t="shared" si="333"/>
        <v>4.1672167318058762</v>
      </c>
    </row>
    <row r="682" spans="1:47" s="75" customFormat="1" ht="12.95" customHeight="1" x14ac:dyDescent="0.2">
      <c r="A682" s="86" t="s">
        <v>651</v>
      </c>
      <c r="B682" s="87"/>
      <c r="C682" s="83">
        <v>55386.438000000002</v>
      </c>
      <c r="D682" s="83">
        <v>3.0000000000000001E-3</v>
      </c>
      <c r="E682" s="81">
        <f t="shared" si="317"/>
        <v>31315.038567025251</v>
      </c>
      <c r="F682" s="75">
        <f t="shared" si="318"/>
        <v>31315</v>
      </c>
      <c r="G682" s="75">
        <f t="shared" si="337"/>
        <v>1.6256850001809653E-2</v>
      </c>
      <c r="K682" s="75">
        <f>G682</f>
        <v>1.6256850001809653E-2</v>
      </c>
      <c r="O682" s="75">
        <f t="shared" ca="1" si="319"/>
        <v>1.5446339332862683E-2</v>
      </c>
      <c r="P682" s="75">
        <f t="shared" si="320"/>
        <v>2.3309846367943959E-2</v>
      </c>
      <c r="Q682" s="85">
        <f t="shared" si="334"/>
        <v>40367.938000000002</v>
      </c>
      <c r="S682" s="84">
        <v>1</v>
      </c>
      <c r="Z682" s="75">
        <f t="shared" si="321"/>
        <v>31315</v>
      </c>
      <c r="AA682" s="75">
        <f t="shared" si="322"/>
        <v>1.6139172411952146E-2</v>
      </c>
      <c r="AB682" s="75">
        <f t="shared" si="323"/>
        <v>2.3427523957801465E-2</v>
      </c>
      <c r="AC682" s="75">
        <f t="shared" si="324"/>
        <v>-7.0529963661343058E-3</v>
      </c>
      <c r="AE682" s="75">
        <f t="shared" si="325"/>
        <v>1.3848015154671552E-8</v>
      </c>
      <c r="AF682" s="85">
        <f t="shared" si="335"/>
        <v>40367.938000000002</v>
      </c>
      <c r="AG682" s="84"/>
      <c r="AH682" s="75">
        <f t="shared" si="326"/>
        <v>-7.1706739559918133E-3</v>
      </c>
      <c r="AI682" s="75">
        <f t="shared" si="327"/>
        <v>2.1658933596169216E-2</v>
      </c>
      <c r="AJ682" s="75">
        <f t="shared" si="328"/>
        <v>-0.15174103400629424</v>
      </c>
      <c r="AK682" s="75">
        <f t="shared" si="329"/>
        <v>-4.1958306001902389E-2</v>
      </c>
      <c r="AL682" s="75">
        <f t="shared" si="330"/>
        <v>-3.0987317219641528</v>
      </c>
      <c r="AM682" s="75">
        <f t="shared" si="331"/>
        <v>-46.655397776101395</v>
      </c>
      <c r="AN682" s="75">
        <f t="shared" si="338"/>
        <v>3.5542069488674888</v>
      </c>
      <c r="AO682" s="75">
        <f t="shared" si="338"/>
        <v>3.8180128085568787</v>
      </c>
      <c r="AP682" s="75">
        <f t="shared" si="338"/>
        <v>3.506226185848377</v>
      </c>
      <c r="AQ682" s="75">
        <f t="shared" si="338"/>
        <v>3.8825618992182531</v>
      </c>
      <c r="AR682" s="75">
        <f t="shared" si="338"/>
        <v>3.4365399593786412</v>
      </c>
      <c r="AS682" s="75">
        <f t="shared" si="338"/>
        <v>3.9838785233874159</v>
      </c>
      <c r="AT682" s="75">
        <f t="shared" si="338"/>
        <v>3.3299290054091606</v>
      </c>
      <c r="AU682" s="75">
        <f t="shared" si="333"/>
        <v>4.1672167318058762</v>
      </c>
    </row>
    <row r="683" spans="1:47" s="75" customFormat="1" ht="12.95" customHeight="1" x14ac:dyDescent="0.2">
      <c r="A683" s="81" t="s">
        <v>1972</v>
      </c>
      <c r="B683" s="82" t="s">
        <v>2031</v>
      </c>
      <c r="C683" s="83">
        <v>55405.404199999997</v>
      </c>
      <c r="D683" s="83" t="s">
        <v>2110</v>
      </c>
      <c r="E683" s="81">
        <f t="shared" si="317"/>
        <v>31360.033133263903</v>
      </c>
      <c r="F683" s="75">
        <f t="shared" si="318"/>
        <v>31360</v>
      </c>
      <c r="G683" s="75">
        <f t="shared" si="337"/>
        <v>1.3966399994387757E-2</v>
      </c>
      <c r="I683" s="75">
        <f>G683</f>
        <v>1.3966399994387757E-2</v>
      </c>
      <c r="O683" s="75">
        <f t="shared" ca="1" si="319"/>
        <v>1.5477493714858315E-2</v>
      </c>
      <c r="P683" s="75">
        <f t="shared" si="320"/>
        <v>2.3368102921828754E-2</v>
      </c>
      <c r="Q683" s="85">
        <f t="shared" si="334"/>
        <v>40386.904199999997</v>
      </c>
      <c r="S683" s="84">
        <v>0.1</v>
      </c>
      <c r="Z683" s="75">
        <f t="shared" si="321"/>
        <v>31360</v>
      </c>
      <c r="AA683" s="75">
        <f t="shared" si="322"/>
        <v>1.617808528404268E-2</v>
      </c>
      <c r="AB683" s="75">
        <f t="shared" si="323"/>
        <v>2.1156417632173831E-2</v>
      </c>
      <c r="AC683" s="75">
        <f t="shared" si="324"/>
        <v>-9.4017029274409969E-3</v>
      </c>
      <c r="AE683" s="75">
        <f t="shared" si="325"/>
        <v>4.8915518204759813E-7</v>
      </c>
      <c r="AF683" s="85">
        <f t="shared" si="335"/>
        <v>40386.904199999997</v>
      </c>
      <c r="AG683" s="84"/>
      <c r="AH683" s="75">
        <f t="shared" si="326"/>
        <v>-7.190017637786073E-3</v>
      </c>
      <c r="AI683" s="75">
        <f t="shared" si="327"/>
        <v>2.1674581659944514E-2</v>
      </c>
      <c r="AJ683" s="75">
        <f t="shared" si="328"/>
        <v>-0.1521080591663759</v>
      </c>
      <c r="AK683" s="75">
        <f t="shared" si="329"/>
        <v>-4.232159595867966E-2</v>
      </c>
      <c r="AL683" s="75">
        <f t="shared" si="330"/>
        <v>-3.0983603863733045</v>
      </c>
      <c r="AM683" s="75">
        <f t="shared" si="331"/>
        <v>-46.254536581692697</v>
      </c>
      <c r="AN683" s="75">
        <f t="shared" si="338"/>
        <v>3.5576809644473224</v>
      </c>
      <c r="AO683" s="75">
        <f t="shared" si="338"/>
        <v>3.8196002730282657</v>
      </c>
      <c r="AP683" s="75">
        <f t="shared" si="338"/>
        <v>3.5096147100300934</v>
      </c>
      <c r="AQ683" s="75">
        <f t="shared" si="338"/>
        <v>3.8843584737801899</v>
      </c>
      <c r="AR683" s="75">
        <f t="shared" si="338"/>
        <v>3.4396247015832029</v>
      </c>
      <c r="AS683" s="75">
        <f t="shared" si="338"/>
        <v>3.9863372634526821</v>
      </c>
      <c r="AT683" s="75">
        <f t="shared" si="338"/>
        <v>3.3322443964565012</v>
      </c>
      <c r="AU683" s="75">
        <f t="shared" si="333"/>
        <v>4.1719022099349905</v>
      </c>
    </row>
    <row r="684" spans="1:47" s="75" customFormat="1" ht="12.95" customHeight="1" x14ac:dyDescent="0.2">
      <c r="A684" s="86" t="s">
        <v>651</v>
      </c>
      <c r="B684" s="87"/>
      <c r="C684" s="83">
        <v>55405.404199999997</v>
      </c>
      <c r="D684" s="83">
        <v>3.5000000000000001E-3</v>
      </c>
      <c r="E684" s="81">
        <f t="shared" si="317"/>
        <v>31360.033133263903</v>
      </c>
      <c r="F684" s="75">
        <f t="shared" si="318"/>
        <v>31360</v>
      </c>
      <c r="G684" s="75">
        <f t="shared" si="337"/>
        <v>1.3966399994387757E-2</v>
      </c>
      <c r="K684" s="75">
        <f>G684</f>
        <v>1.3966399994387757E-2</v>
      </c>
      <c r="O684" s="75">
        <f t="shared" ca="1" si="319"/>
        <v>1.5477493714858315E-2</v>
      </c>
      <c r="P684" s="75">
        <f t="shared" si="320"/>
        <v>2.3368102921828754E-2</v>
      </c>
      <c r="Q684" s="85">
        <f t="shared" si="334"/>
        <v>40386.904199999997</v>
      </c>
      <c r="S684" s="84">
        <v>1</v>
      </c>
      <c r="Z684" s="75">
        <f t="shared" si="321"/>
        <v>31360</v>
      </c>
      <c r="AA684" s="75">
        <f t="shared" si="322"/>
        <v>1.617808528404268E-2</v>
      </c>
      <c r="AB684" s="75">
        <f t="shared" si="323"/>
        <v>2.1156417632173831E-2</v>
      </c>
      <c r="AC684" s="75">
        <f t="shared" si="324"/>
        <v>-9.4017029274409969E-3</v>
      </c>
      <c r="AE684" s="75">
        <f t="shared" si="325"/>
        <v>4.8915518204759809E-6</v>
      </c>
      <c r="AF684" s="85">
        <f t="shared" si="335"/>
        <v>40386.904199999997</v>
      </c>
      <c r="AG684" s="84"/>
      <c r="AH684" s="75">
        <f t="shared" si="326"/>
        <v>-7.190017637786073E-3</v>
      </c>
      <c r="AI684" s="75">
        <f t="shared" si="327"/>
        <v>2.1674581659944514E-2</v>
      </c>
      <c r="AJ684" s="75">
        <f t="shared" si="328"/>
        <v>-0.1521080591663759</v>
      </c>
      <c r="AK684" s="75">
        <f t="shared" si="329"/>
        <v>-4.232159595867966E-2</v>
      </c>
      <c r="AL684" s="75">
        <f t="shared" si="330"/>
        <v>-3.0983603863733045</v>
      </c>
      <c r="AM684" s="75">
        <f t="shared" si="331"/>
        <v>-46.254536581692697</v>
      </c>
      <c r="AN684" s="75">
        <f t="shared" si="338"/>
        <v>3.5576809644473224</v>
      </c>
      <c r="AO684" s="75">
        <f t="shared" si="338"/>
        <v>3.8196002730282657</v>
      </c>
      <c r="AP684" s="75">
        <f t="shared" si="338"/>
        <v>3.5096147100300934</v>
      </c>
      <c r="AQ684" s="75">
        <f t="shared" si="338"/>
        <v>3.8843584737801899</v>
      </c>
      <c r="AR684" s="75">
        <f t="shared" si="338"/>
        <v>3.4396247015832029</v>
      </c>
      <c r="AS684" s="75">
        <f t="shared" si="338"/>
        <v>3.9863372634526821</v>
      </c>
      <c r="AT684" s="75">
        <f t="shared" si="338"/>
        <v>3.3322443964565012</v>
      </c>
      <c r="AU684" s="75">
        <f t="shared" si="333"/>
        <v>4.1719022099349905</v>
      </c>
    </row>
    <row r="685" spans="1:47" s="75" customFormat="1" ht="12.95" customHeight="1" x14ac:dyDescent="0.2">
      <c r="A685" s="81" t="s">
        <v>1978</v>
      </c>
      <c r="B685" s="82" t="s">
        <v>2031</v>
      </c>
      <c r="C685" s="83">
        <v>55751.474499999997</v>
      </c>
      <c r="D685" s="83" t="s">
        <v>2110</v>
      </c>
      <c r="E685" s="81">
        <f t="shared" si="317"/>
        <v>32181.034864585119</v>
      </c>
      <c r="F685" s="75">
        <f t="shared" si="318"/>
        <v>32181</v>
      </c>
      <c r="G685" s="75">
        <f t="shared" si="337"/>
        <v>1.4696189995447639E-2</v>
      </c>
      <c r="I685" s="75">
        <f>G685</f>
        <v>1.4696189995447639E-2</v>
      </c>
      <c r="O685" s="75">
        <f t="shared" ca="1" si="319"/>
        <v>1.604588810637865E-2</v>
      </c>
      <c r="P685" s="75">
        <f t="shared" si="320"/>
        <v>2.443694372184009E-2</v>
      </c>
      <c r="Q685" s="85">
        <f t="shared" si="334"/>
        <v>40732.974499999997</v>
      </c>
      <c r="S685" s="84">
        <v>0.1</v>
      </c>
      <c r="Z685" s="75">
        <f t="shared" si="321"/>
        <v>32181</v>
      </c>
      <c r="AA685" s="75">
        <f t="shared" si="322"/>
        <v>1.6905180390727439E-2</v>
      </c>
      <c r="AB685" s="75">
        <f t="shared" si="323"/>
        <v>2.2227953326560291E-2</v>
      </c>
      <c r="AC685" s="75">
        <f t="shared" si="324"/>
        <v>-9.740753726392451E-3</v>
      </c>
      <c r="AE685" s="75">
        <f t="shared" si="325"/>
        <v>4.8796385664384043E-7</v>
      </c>
      <c r="AF685" s="85">
        <f t="shared" si="335"/>
        <v>40732.974499999997</v>
      </c>
      <c r="AG685" s="84"/>
      <c r="AH685" s="75">
        <f t="shared" si="326"/>
        <v>-7.5317633311126507E-3</v>
      </c>
      <c r="AI685" s="75">
        <f t="shared" si="327"/>
        <v>2.1990686126911019E-2</v>
      </c>
      <c r="AJ685" s="75">
        <f t="shared" si="328"/>
        <v>-0.15894016433951841</v>
      </c>
      <c r="AK685" s="75">
        <f t="shared" si="329"/>
        <v>-4.9086898783931694E-2</v>
      </c>
      <c r="AL685" s="75">
        <f t="shared" si="330"/>
        <v>-3.0914441099859227</v>
      </c>
      <c r="AM685" s="75">
        <f t="shared" si="331"/>
        <v>-39.873158673452402</v>
      </c>
      <c r="AN685" s="75">
        <f t="shared" si="338"/>
        <v>3.6219068698562391</v>
      </c>
      <c r="AO685" s="75">
        <f t="shared" si="338"/>
        <v>3.8477978635488901</v>
      </c>
      <c r="AP685" s="75">
        <f t="shared" si="338"/>
        <v>3.5731341167244119</v>
      </c>
      <c r="AQ685" s="75">
        <f t="shared" si="338"/>
        <v>3.9152524557689077</v>
      </c>
      <c r="AR685" s="75">
        <f t="shared" si="338"/>
        <v>3.4985092695683648</v>
      </c>
      <c r="AS685" s="75">
        <f t="shared" si="338"/>
        <v>4.0282521360300647</v>
      </c>
      <c r="AT685" s="75">
        <f t="shared" si="338"/>
        <v>3.3777738914121196</v>
      </c>
      <c r="AU685" s="75">
        <f t="shared" si="333"/>
        <v>4.2573861553572749</v>
      </c>
    </row>
    <row r="686" spans="1:47" s="75" customFormat="1" ht="12.95" customHeight="1" x14ac:dyDescent="0.2">
      <c r="A686" s="81" t="s">
        <v>1978</v>
      </c>
      <c r="B686" s="82" t="s">
        <v>2033</v>
      </c>
      <c r="C686" s="83">
        <v>55774.444600000003</v>
      </c>
      <c r="D686" s="83" t="s">
        <v>2110</v>
      </c>
      <c r="E686" s="81">
        <f t="shared" si="317"/>
        <v>32235.528104451776</v>
      </c>
      <c r="F686" s="75">
        <f t="shared" si="318"/>
        <v>32235.5</v>
      </c>
      <c r="G686" s="75">
        <f t="shared" si="337"/>
        <v>1.1846645007608458E-2</v>
      </c>
      <c r="I686" s="75">
        <f>G686</f>
        <v>1.1846645007608458E-2</v>
      </c>
      <c r="O686" s="75">
        <f t="shared" ca="1" si="319"/>
        <v>1.6083619524573357E-2</v>
      </c>
      <c r="P686" s="75">
        <f t="shared" si="320"/>
        <v>2.4508297482750144E-2</v>
      </c>
      <c r="Q686" s="85">
        <f t="shared" si="334"/>
        <v>40755.944600000003</v>
      </c>
      <c r="S686" s="84">
        <v>0.1</v>
      </c>
      <c r="Z686" s="75">
        <f t="shared" si="321"/>
        <v>32235.5</v>
      </c>
      <c r="AA686" s="75">
        <f t="shared" si="322"/>
        <v>1.6954710110718807E-2</v>
      </c>
      <c r="AB686" s="75">
        <f t="shared" si="323"/>
        <v>1.9400232379639795E-2</v>
      </c>
      <c r="AC686" s="75">
        <f t="shared" si="324"/>
        <v>-1.2661652475141685E-2</v>
      </c>
      <c r="AE686" s="75">
        <f t="shared" si="325"/>
        <v>2.609232909761374E-6</v>
      </c>
      <c r="AF686" s="85">
        <f t="shared" si="335"/>
        <v>40755.944600000003</v>
      </c>
      <c r="AG686" s="84"/>
      <c r="AH686" s="75">
        <f t="shared" si="326"/>
        <v>-7.5535873720313385E-3</v>
      </c>
      <c r="AI686" s="75">
        <f t="shared" si="327"/>
        <v>2.2013744086660347E-2</v>
      </c>
      <c r="AJ686" s="75">
        <f t="shared" si="328"/>
        <v>-0.1594017631840412</v>
      </c>
      <c r="AK686" s="75">
        <f t="shared" si="329"/>
        <v>-4.9544171194418014E-2</v>
      </c>
      <c r="AL686" s="75">
        <f t="shared" si="330"/>
        <v>-3.0909765502335191</v>
      </c>
      <c r="AM686" s="75">
        <f t="shared" si="331"/>
        <v>-39.504680345932812</v>
      </c>
      <c r="AN686" s="75">
        <f t="shared" si="338"/>
        <v>3.6262144163277075</v>
      </c>
      <c r="AO686" s="75">
        <f t="shared" si="338"/>
        <v>3.8496342331091693</v>
      </c>
      <c r="AP686" s="75">
        <f t="shared" si="338"/>
        <v>3.5774536743134564</v>
      </c>
      <c r="AQ686" s="75">
        <f t="shared" si="338"/>
        <v>3.9171887096370677</v>
      </c>
      <c r="AR686" s="75">
        <f t="shared" si="338"/>
        <v>3.5025867890774824</v>
      </c>
      <c r="AS686" s="75">
        <f t="shared" si="338"/>
        <v>4.0308368715097922</v>
      </c>
      <c r="AT686" s="75">
        <f t="shared" si="338"/>
        <v>3.3810206694155833</v>
      </c>
      <c r="AU686" s="75">
        <f t="shared" si="333"/>
        <v>4.2630607899803135</v>
      </c>
    </row>
    <row r="687" spans="1:47" s="75" customFormat="1" ht="12.95" customHeight="1" x14ac:dyDescent="0.2">
      <c r="A687" s="86" t="s">
        <v>1369</v>
      </c>
      <c r="B687" s="87" t="s">
        <v>2031</v>
      </c>
      <c r="C687" s="88">
        <v>56127.475100000003</v>
      </c>
      <c r="D687" s="88">
        <v>4.0000000000000002E-4</v>
      </c>
      <c r="E687" s="81">
        <f t="shared" si="317"/>
        <v>33073.041903553276</v>
      </c>
      <c r="F687" s="75">
        <f t="shared" si="318"/>
        <v>33073</v>
      </c>
      <c r="G687" s="75">
        <f t="shared" si="337"/>
        <v>1.7663270002231002E-2</v>
      </c>
      <c r="K687" s="75">
        <f t="shared" ref="K687:K713" si="339">G687</f>
        <v>1.7663270002231002E-2</v>
      </c>
      <c r="O687" s="75">
        <f t="shared" ca="1" si="319"/>
        <v>1.6663437189492092E-2</v>
      </c>
      <c r="P687" s="75">
        <f t="shared" si="320"/>
        <v>2.5611074549642454E-2</v>
      </c>
      <c r="Q687" s="85">
        <f t="shared" si="334"/>
        <v>41108.975100000003</v>
      </c>
      <c r="S687" s="84">
        <v>1</v>
      </c>
      <c r="Z687" s="75">
        <f t="shared" si="321"/>
        <v>33073</v>
      </c>
      <c r="AA687" s="75">
        <f t="shared" si="322"/>
        <v>1.7738427971983002E-2</v>
      </c>
      <c r="AB687" s="75">
        <f t="shared" si="323"/>
        <v>2.5535916579890454E-2</v>
      </c>
      <c r="AC687" s="75">
        <f t="shared" si="324"/>
        <v>-7.9478045474114523E-3</v>
      </c>
      <c r="AE687" s="75">
        <f t="shared" si="325"/>
        <v>5.6487204172425816E-9</v>
      </c>
      <c r="AF687" s="85">
        <f t="shared" si="335"/>
        <v>41108.975100000003</v>
      </c>
      <c r="AG687" s="84"/>
      <c r="AH687" s="75">
        <f t="shared" si="326"/>
        <v>-7.872646577659452E-3</v>
      </c>
      <c r="AI687" s="75">
        <f t="shared" si="327"/>
        <v>2.2400780803457643E-2</v>
      </c>
      <c r="AJ687" s="75">
        <f t="shared" si="328"/>
        <v>-0.16659209357808696</v>
      </c>
      <c r="AK687" s="75">
        <f t="shared" si="329"/>
        <v>-5.6670170998903542E-2</v>
      </c>
      <c r="AL687" s="75">
        <f t="shared" si="330"/>
        <v>-3.0836887396464894</v>
      </c>
      <c r="AM687" s="75">
        <f t="shared" si="331"/>
        <v>-34.530328298474863</v>
      </c>
      <c r="AN687" s="75">
        <f t="shared" si="338"/>
        <v>3.6927503966195738</v>
      </c>
      <c r="AO687" s="75">
        <f t="shared" si="338"/>
        <v>3.8777583063037269</v>
      </c>
      <c r="AP687" s="75">
        <f t="shared" si="338"/>
        <v>3.6451237748033489</v>
      </c>
      <c r="AQ687" s="75">
        <f t="shared" si="338"/>
        <v>3.9455213676142913</v>
      </c>
      <c r="AR687" s="75">
        <f t="shared" si="338"/>
        <v>3.5676916658163069</v>
      </c>
      <c r="AS687" s="75">
        <f t="shared" si="338"/>
        <v>4.0674914315252115</v>
      </c>
      <c r="AT687" s="75">
        <f t="shared" si="338"/>
        <v>3.4345303133288603</v>
      </c>
      <c r="AU687" s="75">
        <f t="shared" si="333"/>
        <v>4.3502627440499406</v>
      </c>
    </row>
    <row r="688" spans="1:47" s="75" customFormat="1" ht="12.95" customHeight="1" x14ac:dyDescent="0.2">
      <c r="A688" s="86" t="s">
        <v>1369</v>
      </c>
      <c r="B688" s="87" t="s">
        <v>2031</v>
      </c>
      <c r="C688" s="88">
        <v>56157.402199999997</v>
      </c>
      <c r="D688" s="88">
        <v>5.0000000000000001E-4</v>
      </c>
      <c r="E688" s="81">
        <f t="shared" si="317"/>
        <v>33144.039619663032</v>
      </c>
      <c r="F688" s="75">
        <f t="shared" si="318"/>
        <v>33144</v>
      </c>
      <c r="G688" s="75">
        <f t="shared" si="337"/>
        <v>1.6700559994205832E-2</v>
      </c>
      <c r="K688" s="75">
        <f t="shared" si="339"/>
        <v>1.6700559994205832E-2</v>
      </c>
      <c r="O688" s="75">
        <f t="shared" ca="1" si="319"/>
        <v>1.6712591881085204E-2</v>
      </c>
      <c r="P688" s="75">
        <f t="shared" si="320"/>
        <v>2.5705106451727536E-2</v>
      </c>
      <c r="Q688" s="85">
        <f t="shared" si="334"/>
        <v>41138.902199999997</v>
      </c>
      <c r="S688" s="84">
        <v>1</v>
      </c>
      <c r="Z688" s="75">
        <f t="shared" si="321"/>
        <v>33144</v>
      </c>
      <c r="AA688" s="75">
        <f t="shared" si="322"/>
        <v>1.7806932647022388E-2</v>
      </c>
      <c r="AB688" s="75">
        <f t="shared" si="323"/>
        <v>2.459873379891098E-2</v>
      </c>
      <c r="AC688" s="75">
        <f t="shared" si="324"/>
        <v>-9.0045464575217032E-3</v>
      </c>
      <c r="AE688" s="75">
        <f t="shared" si="325"/>
        <v>1.2240604469003426E-6</v>
      </c>
      <c r="AF688" s="85">
        <f t="shared" si="335"/>
        <v>41138.902199999997</v>
      </c>
      <c r="AG688" s="84"/>
      <c r="AH688" s="75">
        <f t="shared" si="326"/>
        <v>-7.8981738047051477E-3</v>
      </c>
      <c r="AI688" s="75">
        <f t="shared" si="327"/>
        <v>2.2436411928289157E-2</v>
      </c>
      <c r="AJ688" s="75">
        <f t="shared" si="328"/>
        <v>-0.1672086943680231</v>
      </c>
      <c r="AK688" s="75">
        <f t="shared" si="329"/>
        <v>-5.7281523470457951E-2</v>
      </c>
      <c r="AL688" s="75">
        <f t="shared" si="330"/>
        <v>-3.0830633672229171</v>
      </c>
      <c r="AM688" s="75">
        <f t="shared" si="331"/>
        <v>-34.16117204367324</v>
      </c>
      <c r="AN688" s="75">
        <f t="shared" si="338"/>
        <v>3.6984048403140903</v>
      </c>
      <c r="AO688" s="75">
        <f t="shared" si="338"/>
        <v>3.8801562341804563</v>
      </c>
      <c r="AP688" s="75">
        <f t="shared" si="338"/>
        <v>3.6509565537705888</v>
      </c>
      <c r="AQ688" s="75">
        <f t="shared" si="338"/>
        <v>3.947819790074655</v>
      </c>
      <c r="AR688" s="75">
        <f t="shared" si="338"/>
        <v>3.5734121727341241</v>
      </c>
      <c r="AS688" s="75">
        <f t="shared" si="338"/>
        <v>4.0703375086789553</v>
      </c>
      <c r="AT688" s="75">
        <f t="shared" si="338"/>
        <v>3.4393834282581146</v>
      </c>
      <c r="AU688" s="75">
        <f t="shared" si="333"/>
        <v>4.357655387320321</v>
      </c>
    </row>
    <row r="689" spans="1:47" s="75" customFormat="1" ht="12.95" customHeight="1" x14ac:dyDescent="0.2">
      <c r="A689" s="86" t="s">
        <v>1370</v>
      </c>
      <c r="B689" s="87" t="s">
        <v>2031</v>
      </c>
      <c r="C689" s="88">
        <v>56506.4228</v>
      </c>
      <c r="D689" s="88">
        <v>1E-4</v>
      </c>
      <c r="E689" s="81">
        <f t="shared" si="317"/>
        <v>33972.040511004401</v>
      </c>
      <c r="F689" s="75">
        <f t="shared" si="318"/>
        <v>33972</v>
      </c>
      <c r="G689" s="75">
        <f t="shared" si="337"/>
        <v>1.7076279997127131E-2</v>
      </c>
      <c r="K689" s="75">
        <f t="shared" si="339"/>
        <v>1.7076279997127131E-2</v>
      </c>
      <c r="O689" s="75">
        <f t="shared" ca="1" si="319"/>
        <v>1.7285832509804852E-2</v>
      </c>
      <c r="P689" s="75">
        <f t="shared" si="320"/>
        <v>2.6807967098830612E-2</v>
      </c>
      <c r="Q689" s="85">
        <f t="shared" si="334"/>
        <v>41487.9228</v>
      </c>
      <c r="S689" s="84">
        <v>1</v>
      </c>
      <c r="Z689" s="75">
        <f t="shared" si="321"/>
        <v>33972</v>
      </c>
      <c r="AA689" s="75">
        <f t="shared" si="322"/>
        <v>1.8631497014375005E-2</v>
      </c>
      <c r="AB689" s="75">
        <f t="shared" si="323"/>
        <v>2.5252750081582738E-2</v>
      </c>
      <c r="AC689" s="75">
        <f t="shared" si="324"/>
        <v>-9.7316871017034817E-3</v>
      </c>
      <c r="AE689" s="75">
        <f t="shared" si="325"/>
        <v>2.4186999707373751E-6</v>
      </c>
      <c r="AF689" s="85">
        <f t="shared" si="335"/>
        <v>41487.9228</v>
      </c>
      <c r="AG689" s="84"/>
      <c r="AH689" s="75">
        <f t="shared" si="326"/>
        <v>-8.1764700844556074E-3</v>
      </c>
      <c r="AI689" s="75">
        <f t="shared" si="327"/>
        <v>2.2884123454640304E-2</v>
      </c>
      <c r="AJ689" s="75">
        <f t="shared" si="328"/>
        <v>-0.17445508090256553</v>
      </c>
      <c r="AK689" s="75">
        <f t="shared" si="329"/>
        <v>-6.4469414901388869E-2</v>
      </c>
      <c r="AL689" s="75">
        <f t="shared" si="330"/>
        <v>-3.0757088529281043</v>
      </c>
      <c r="AM689" s="75">
        <f t="shared" si="331"/>
        <v>-30.34549436603513</v>
      </c>
      <c r="AN689" s="75">
        <f t="shared" si="338"/>
        <v>3.7642079470386722</v>
      </c>
      <c r="AO689" s="75">
        <f t="shared" si="338"/>
        <v>3.9087182992542218</v>
      </c>
      <c r="AP689" s="75">
        <f t="shared" si="338"/>
        <v>3.7197657741378762</v>
      </c>
      <c r="AQ689" s="75">
        <f t="shared" si="338"/>
        <v>3.9738503743330269</v>
      </c>
      <c r="AR689" s="75">
        <f t="shared" si="338"/>
        <v>3.6422269056469969</v>
      </c>
      <c r="AS689" s="75">
        <f t="shared" si="338"/>
        <v>4.1006243448279838</v>
      </c>
      <c r="AT689" s="75">
        <f t="shared" si="338"/>
        <v>3.4997194693526188</v>
      </c>
      <c r="AU689" s="75">
        <f t="shared" si="333"/>
        <v>4.443868184896024</v>
      </c>
    </row>
    <row r="690" spans="1:47" s="75" customFormat="1" ht="12.95" customHeight="1" x14ac:dyDescent="0.2">
      <c r="A690" s="89" t="s">
        <v>652</v>
      </c>
      <c r="B690" s="90" t="s">
        <v>2031</v>
      </c>
      <c r="C690" s="89">
        <v>56798.5363</v>
      </c>
      <c r="D690" s="89">
        <v>5.9999999999999995E-4</v>
      </c>
      <c r="E690" s="81">
        <f t="shared" si="317"/>
        <v>34665.037538609198</v>
      </c>
      <c r="F690" s="75">
        <f t="shared" si="318"/>
        <v>34665</v>
      </c>
      <c r="G690" s="75">
        <f t="shared" si="337"/>
        <v>1.5823350004211534E-2</v>
      </c>
      <c r="K690" s="75">
        <f t="shared" si="339"/>
        <v>1.5823350004211534E-2</v>
      </c>
      <c r="O690" s="75">
        <f t="shared" ca="1" si="319"/>
        <v>1.7765609992537609E-2</v>
      </c>
      <c r="P690" s="75">
        <f t="shared" si="320"/>
        <v>2.7739882464533121E-2</v>
      </c>
      <c r="Q690" s="85">
        <f t="shared" si="334"/>
        <v>41780.0363</v>
      </c>
      <c r="S690" s="84">
        <v>1</v>
      </c>
      <c r="Z690" s="75">
        <f t="shared" si="321"/>
        <v>34665</v>
      </c>
      <c r="AA690" s="75">
        <f t="shared" si="322"/>
        <v>1.9359479126061611E-2</v>
      </c>
      <c r="AB690" s="75">
        <f t="shared" si="323"/>
        <v>2.4203753342683043E-2</v>
      </c>
      <c r="AC690" s="75">
        <f t="shared" si="324"/>
        <v>-1.1916532460321587E-2</v>
      </c>
      <c r="AE690" s="75">
        <f t="shared" si="325"/>
        <v>1.2504209166396201E-5</v>
      </c>
      <c r="AF690" s="85">
        <f t="shared" si="335"/>
        <v>41780.0363</v>
      </c>
      <c r="AG690" s="84"/>
      <c r="AH690" s="75">
        <f t="shared" si="326"/>
        <v>-8.3804033384715093E-3</v>
      </c>
      <c r="AI690" s="75">
        <f t="shared" si="327"/>
        <v>2.3303616860202547E-2</v>
      </c>
      <c r="AJ690" s="75">
        <f t="shared" si="328"/>
        <v>-0.1805706337977033</v>
      </c>
      <c r="AK690" s="75">
        <f t="shared" si="329"/>
        <v>-7.0540178737880502E-2</v>
      </c>
      <c r="AL690" s="75">
        <f t="shared" si="330"/>
        <v>-3.0694945974179584</v>
      </c>
      <c r="AM690" s="75">
        <f t="shared" si="331"/>
        <v>-27.727981531407167</v>
      </c>
      <c r="AN690" s="75">
        <f t="shared" si="338"/>
        <v>3.8187614097712874</v>
      </c>
      <c r="AO690" s="75">
        <f t="shared" si="338"/>
        <v>3.933999004467104</v>
      </c>
      <c r="AP690" s="75">
        <f t="shared" si="338"/>
        <v>3.7780676106973683</v>
      </c>
      <c r="AQ690" s="75">
        <f t="shared" si="338"/>
        <v>3.9951164902163026</v>
      </c>
      <c r="AR690" s="75">
        <f t="shared" si="338"/>
        <v>3.702495776090458</v>
      </c>
      <c r="AS690" s="75">
        <f t="shared" si="338"/>
        <v>4.1220918740226837</v>
      </c>
      <c r="AT690" s="75">
        <f t="shared" si="338"/>
        <v>3.5556028324462678</v>
      </c>
      <c r="AU690" s="75">
        <f t="shared" si="333"/>
        <v>4.5160245480843848</v>
      </c>
    </row>
    <row r="691" spans="1:47" s="75" customFormat="1" ht="12.95" customHeight="1" x14ac:dyDescent="0.2">
      <c r="A691" s="89" t="s">
        <v>652</v>
      </c>
      <c r="B691" s="90" t="s">
        <v>2031</v>
      </c>
      <c r="C691" s="89">
        <v>56808.4427</v>
      </c>
      <c r="D691" s="89">
        <v>2.5999999999999999E-3</v>
      </c>
      <c r="E691" s="81">
        <f t="shared" si="317"/>
        <v>34688.539039752635</v>
      </c>
      <c r="F691" s="75">
        <f t="shared" si="318"/>
        <v>34688.5</v>
      </c>
      <c r="G691" s="75">
        <f t="shared" si="337"/>
        <v>1.6456115001346916E-2</v>
      </c>
      <c r="K691" s="75">
        <f t="shared" si="339"/>
        <v>1.6456115001346916E-2</v>
      </c>
      <c r="O691" s="75">
        <f t="shared" ca="1" si="319"/>
        <v>1.7781879503135326E-2</v>
      </c>
      <c r="P691" s="75">
        <f t="shared" si="320"/>
        <v>2.7771625887409668E-2</v>
      </c>
      <c r="Q691" s="85">
        <f t="shared" si="334"/>
        <v>41789.9427</v>
      </c>
      <c r="S691" s="84">
        <v>1</v>
      </c>
      <c r="Z691" s="75">
        <f t="shared" si="321"/>
        <v>34688.5</v>
      </c>
      <c r="AA691" s="75">
        <f t="shared" si="322"/>
        <v>1.9384785026186669E-2</v>
      </c>
      <c r="AB691" s="75">
        <f t="shared" si="323"/>
        <v>2.4842955862569915E-2</v>
      </c>
      <c r="AC691" s="75">
        <f t="shared" si="324"/>
        <v>-1.1315510886062752E-2</v>
      </c>
      <c r="AE691" s="75">
        <f t="shared" si="325"/>
        <v>8.5771081143948791E-6</v>
      </c>
      <c r="AF691" s="85">
        <f t="shared" si="335"/>
        <v>41789.9427</v>
      </c>
      <c r="AG691" s="84"/>
      <c r="AH691" s="75">
        <f t="shared" si="326"/>
        <v>-8.3868408612229987E-3</v>
      </c>
      <c r="AI691" s="75">
        <f t="shared" si="327"/>
        <v>2.3318543510729928E-2</v>
      </c>
      <c r="AJ691" s="75">
        <f t="shared" si="328"/>
        <v>-0.18077845235004811</v>
      </c>
      <c r="AK691" s="75">
        <f t="shared" si="329"/>
        <v>-7.0746549065888883E-2</v>
      </c>
      <c r="AL691" s="75">
        <f t="shared" si="330"/>
        <v>-3.0692833015559353</v>
      </c>
      <c r="AM691" s="75">
        <f t="shared" si="331"/>
        <v>-27.646886985172351</v>
      </c>
      <c r="AN691" s="75">
        <f t="shared" ref="AN691:AT700" si="340">$AU691+$AB$7*SIN(AO691)</f>
        <v>3.8205987413635203</v>
      </c>
      <c r="AO691" s="75">
        <f t="shared" si="340"/>
        <v>3.9348859167286387</v>
      </c>
      <c r="AP691" s="75">
        <f t="shared" si="340"/>
        <v>3.7800499483867149</v>
      </c>
      <c r="AQ691" s="75">
        <f t="shared" si="340"/>
        <v>3.9958384504245594</v>
      </c>
      <c r="AR691" s="75">
        <f t="shared" si="340"/>
        <v>3.7045773463138758</v>
      </c>
      <c r="AS691" s="75">
        <f t="shared" si="340"/>
        <v>4.1227624024799914</v>
      </c>
      <c r="AT691" s="75">
        <f t="shared" si="340"/>
        <v>3.5575850847227937</v>
      </c>
      <c r="AU691" s="75">
        <f t="shared" si="333"/>
        <v>4.5184714088851443</v>
      </c>
    </row>
    <row r="692" spans="1:47" s="75" customFormat="1" ht="12.95" customHeight="1" x14ac:dyDescent="0.2">
      <c r="A692" s="89" t="s">
        <v>652</v>
      </c>
      <c r="B692" s="90" t="s">
        <v>2031</v>
      </c>
      <c r="C692" s="89">
        <v>56809.495799999997</v>
      </c>
      <c r="D692" s="89">
        <v>1.8E-3</v>
      </c>
      <c r="E692" s="81">
        <f t="shared" si="317"/>
        <v>34691.037367182791</v>
      </c>
      <c r="F692" s="75">
        <f t="shared" si="318"/>
        <v>34691</v>
      </c>
      <c r="G692" s="75">
        <f t="shared" si="337"/>
        <v>1.5751089995319489E-2</v>
      </c>
      <c r="K692" s="75">
        <f t="shared" si="339"/>
        <v>1.5751089995319489E-2</v>
      </c>
      <c r="O692" s="75">
        <f t="shared" ca="1" si="319"/>
        <v>1.7783610302135086E-2</v>
      </c>
      <c r="P692" s="75">
        <f t="shared" si="320"/>
        <v>2.777500339420956E-2</v>
      </c>
      <c r="Q692" s="85">
        <f t="shared" si="334"/>
        <v>41790.995799999997</v>
      </c>
      <c r="S692" s="84">
        <v>1</v>
      </c>
      <c r="Z692" s="75">
        <f t="shared" si="321"/>
        <v>34691</v>
      </c>
      <c r="AA692" s="75">
        <f t="shared" si="322"/>
        <v>1.9387479548077138E-2</v>
      </c>
      <c r="AB692" s="75">
        <f t="shared" si="323"/>
        <v>2.4138613841451911E-2</v>
      </c>
      <c r="AC692" s="75">
        <f t="shared" si="324"/>
        <v>-1.2023913398890071E-2</v>
      </c>
      <c r="AE692" s="75">
        <f t="shared" si="325"/>
        <v>1.3223328979404974E-5</v>
      </c>
      <c r="AF692" s="85">
        <f t="shared" si="335"/>
        <v>41790.995799999997</v>
      </c>
      <c r="AG692" s="84"/>
      <c r="AH692" s="75">
        <f t="shared" si="326"/>
        <v>-8.387523846132422E-3</v>
      </c>
      <c r="AI692" s="75">
        <f t="shared" si="327"/>
        <v>2.3320134134655612E-2</v>
      </c>
      <c r="AJ692" s="75">
        <f t="shared" si="328"/>
        <v>-0.18080056184699056</v>
      </c>
      <c r="AK692" s="75">
        <f t="shared" si="329"/>
        <v>-7.0768504774279095E-2</v>
      </c>
      <c r="AL692" s="75">
        <f t="shared" si="330"/>
        <v>-3.0692608216305493</v>
      </c>
      <c r="AM692" s="75">
        <f t="shared" si="331"/>
        <v>-27.638287148077964</v>
      </c>
      <c r="AN692" s="75">
        <f t="shared" si="340"/>
        <v>3.8207941471859512</v>
      </c>
      <c r="AO692" s="75">
        <f t="shared" si="340"/>
        <v>3.9349803961698031</v>
      </c>
      <c r="AP692" s="75">
        <f t="shared" si="340"/>
        <v>3.7802608452708522</v>
      </c>
      <c r="AQ692" s="75">
        <f t="shared" si="340"/>
        <v>3.9959152745285946</v>
      </c>
      <c r="AR692" s="75">
        <f t="shared" si="340"/>
        <v>3.7047989268042278</v>
      </c>
      <c r="AS692" s="75">
        <f t="shared" si="340"/>
        <v>4.1228335234894145</v>
      </c>
      <c r="AT692" s="75">
        <f t="shared" si="340"/>
        <v>3.5577963011379108</v>
      </c>
      <c r="AU692" s="75">
        <f t="shared" si="333"/>
        <v>4.5187317132256508</v>
      </c>
    </row>
    <row r="693" spans="1:47" s="75" customFormat="1" ht="12.95" customHeight="1" x14ac:dyDescent="0.2">
      <c r="A693" s="83" t="s">
        <v>1735</v>
      </c>
      <c r="B693" s="82" t="s">
        <v>2033</v>
      </c>
      <c r="C693" s="83">
        <v>56835.421399999999</v>
      </c>
      <c r="D693" s="83">
        <v>2.1000000000000001E-4</v>
      </c>
      <c r="E693" s="81">
        <f t="shared" si="317"/>
        <v>34752.54210331745</v>
      </c>
      <c r="F693" s="75">
        <f t="shared" si="318"/>
        <v>34752.5</v>
      </c>
      <c r="G693" s="75">
        <f t="shared" si="337"/>
        <v>1.7747475001669955E-2</v>
      </c>
      <c r="K693" s="75">
        <f t="shared" si="339"/>
        <v>1.7747475001669955E-2</v>
      </c>
      <c r="O693" s="75">
        <f t="shared" ca="1" si="319"/>
        <v>1.7826187957529119E-2</v>
      </c>
      <c r="P693" s="75">
        <f t="shared" si="320"/>
        <v>2.7858123179560785E-2</v>
      </c>
      <c r="Q693" s="85">
        <f t="shared" si="334"/>
        <v>41816.921399999999</v>
      </c>
      <c r="S693" s="84">
        <v>1</v>
      </c>
      <c r="Z693" s="75">
        <f t="shared" si="321"/>
        <v>34752.5</v>
      </c>
      <c r="AA693" s="75">
        <f t="shared" si="322"/>
        <v>1.9453910456473239E-2</v>
      </c>
      <c r="AB693" s="75">
        <f t="shared" si="323"/>
        <v>2.61516877247575E-2</v>
      </c>
      <c r="AC693" s="75">
        <f t="shared" si="324"/>
        <v>-1.011064817789083E-2</v>
      </c>
      <c r="AE693" s="75">
        <f t="shared" si="325"/>
        <v>2.9119219614096924E-6</v>
      </c>
      <c r="AF693" s="85">
        <f t="shared" si="335"/>
        <v>41816.921399999999</v>
      </c>
      <c r="AG693" s="84"/>
      <c r="AH693" s="75">
        <f t="shared" si="326"/>
        <v>-8.4042127230875459E-3</v>
      </c>
      <c r="AI693" s="75">
        <f t="shared" si="327"/>
        <v>2.3359425733968875E-2</v>
      </c>
      <c r="AJ693" s="75">
        <f t="shared" si="328"/>
        <v>-0.18134452100292239</v>
      </c>
      <c r="AK693" s="75">
        <f t="shared" si="329"/>
        <v>-7.1308697590483722E-2</v>
      </c>
      <c r="AL693" s="75">
        <f t="shared" si="330"/>
        <v>-3.0687077195472097</v>
      </c>
      <c r="AM693" s="75">
        <f t="shared" si="331"/>
        <v>-27.42836470839379</v>
      </c>
      <c r="AN693" s="75">
        <f t="shared" si="340"/>
        <v>3.8255977597234514</v>
      </c>
      <c r="AO693" s="75">
        <f t="shared" si="340"/>
        <v>3.9373123742558582</v>
      </c>
      <c r="AP693" s="75">
        <f t="shared" si="340"/>
        <v>3.7854494319938969</v>
      </c>
      <c r="AQ693" s="75">
        <f t="shared" si="340"/>
        <v>3.9978064716693851</v>
      </c>
      <c r="AR693" s="75">
        <f t="shared" si="340"/>
        <v>3.7102580247570289</v>
      </c>
      <c r="AS693" s="75">
        <f t="shared" si="340"/>
        <v>4.1245703551003272</v>
      </c>
      <c r="AT693" s="75">
        <f t="shared" si="340"/>
        <v>3.5630127353928609</v>
      </c>
      <c r="AU693" s="75">
        <f t="shared" si="333"/>
        <v>4.525135200002107</v>
      </c>
    </row>
    <row r="694" spans="1:47" s="75" customFormat="1" ht="12.95" customHeight="1" x14ac:dyDescent="0.2">
      <c r="A694" s="83" t="s">
        <v>1371</v>
      </c>
      <c r="B694" s="82" t="s">
        <v>2033</v>
      </c>
      <c r="C694" s="83">
        <v>56840.480600000003</v>
      </c>
      <c r="D694" s="83">
        <v>4.0000000000000002E-4</v>
      </c>
      <c r="E694" s="81">
        <f t="shared" si="317"/>
        <v>34764.544323557391</v>
      </c>
      <c r="F694" s="75">
        <f t="shared" si="318"/>
        <v>34764.5</v>
      </c>
      <c r="G694" s="75">
        <f t="shared" si="337"/>
        <v>1.8683355003304314E-2</v>
      </c>
      <c r="K694" s="75">
        <f t="shared" si="339"/>
        <v>1.8683355003304314E-2</v>
      </c>
      <c r="O694" s="75">
        <f t="shared" ca="1" si="319"/>
        <v>1.7834495792727952E-2</v>
      </c>
      <c r="P694" s="75">
        <f t="shared" si="320"/>
        <v>2.7874349095539156E-2</v>
      </c>
      <c r="Q694" s="85">
        <f t="shared" si="334"/>
        <v>41821.980600000003</v>
      </c>
      <c r="S694" s="84">
        <v>1</v>
      </c>
      <c r="Z694" s="75">
        <f t="shared" si="321"/>
        <v>34764.5</v>
      </c>
      <c r="AA694" s="75">
        <f t="shared" si="322"/>
        <v>1.9466905235373217E-2</v>
      </c>
      <c r="AB694" s="75">
        <f t="shared" si="323"/>
        <v>2.7090798863470253E-2</v>
      </c>
      <c r="AC694" s="75">
        <f t="shared" si="324"/>
        <v>-9.1909940922348422E-3</v>
      </c>
      <c r="AE694" s="75">
        <f t="shared" si="325"/>
        <v>6.1395096617523203E-7</v>
      </c>
      <c r="AF694" s="85">
        <f t="shared" si="335"/>
        <v>41821.980600000003</v>
      </c>
      <c r="AG694" s="84"/>
      <c r="AH694" s="75">
        <f t="shared" si="326"/>
        <v>-8.407443860165939E-3</v>
      </c>
      <c r="AI694" s="75">
        <f t="shared" si="327"/>
        <v>2.3367128711274221E-2</v>
      </c>
      <c r="AJ694" s="75">
        <f t="shared" si="328"/>
        <v>-0.18145067338765924</v>
      </c>
      <c r="AK694" s="75">
        <f t="shared" si="329"/>
        <v>-7.1414118863663598E-2</v>
      </c>
      <c r="AL694" s="75">
        <f t="shared" si="330"/>
        <v>-3.0685997763677051</v>
      </c>
      <c r="AM694" s="75">
        <f t="shared" si="331"/>
        <v>-27.38776718857218</v>
      </c>
      <c r="AN694" s="75">
        <f t="shared" si="340"/>
        <v>3.8265342867867056</v>
      </c>
      <c r="AO694" s="75">
        <f t="shared" si="340"/>
        <v>3.9377691558360937</v>
      </c>
      <c r="AP694" s="75">
        <f t="shared" si="340"/>
        <v>3.7864619417215146</v>
      </c>
      <c r="AQ694" s="75">
        <f t="shared" si="340"/>
        <v>3.9981758065458921</v>
      </c>
      <c r="AR694" s="75">
        <f t="shared" si="340"/>
        <v>3.711325042667458</v>
      </c>
      <c r="AS694" s="75">
        <f t="shared" si="340"/>
        <v>4.1249064088817535</v>
      </c>
      <c r="AT694" s="75">
        <f t="shared" si="340"/>
        <v>3.5640351746480428</v>
      </c>
      <c r="AU694" s="75">
        <f t="shared" si="333"/>
        <v>4.5263846608365368</v>
      </c>
    </row>
    <row r="695" spans="1:47" s="75" customFormat="1" ht="12.95" customHeight="1" x14ac:dyDescent="0.2">
      <c r="A695" s="83" t="s">
        <v>1371</v>
      </c>
      <c r="B695" s="82" t="s">
        <v>2031</v>
      </c>
      <c r="C695" s="83">
        <v>56880.312599999997</v>
      </c>
      <c r="D695" s="83">
        <v>1E-4</v>
      </c>
      <c r="E695" s="81">
        <f t="shared" si="317"/>
        <v>34859.039982277551</v>
      </c>
      <c r="F695" s="75">
        <f t="shared" si="318"/>
        <v>34859</v>
      </c>
      <c r="G695" s="75">
        <f t="shared" si="337"/>
        <v>1.6853410001203883E-2</v>
      </c>
      <c r="K695" s="75">
        <f t="shared" si="339"/>
        <v>1.6853410001203883E-2</v>
      </c>
      <c r="O695" s="75">
        <f t="shared" ca="1" si="319"/>
        <v>1.789991999491878E-2</v>
      </c>
      <c r="P695" s="75">
        <f t="shared" si="320"/>
        <v>2.8002212865925327E-2</v>
      </c>
      <c r="Q695" s="85">
        <f t="shared" si="334"/>
        <v>41861.812599999997</v>
      </c>
      <c r="S695" s="84">
        <v>1</v>
      </c>
      <c r="Z695" s="75">
        <f t="shared" si="321"/>
        <v>34859</v>
      </c>
      <c r="AA695" s="75">
        <f t="shared" si="322"/>
        <v>1.9569611836053942E-2</v>
      </c>
      <c r="AB695" s="75">
        <f t="shared" si="323"/>
        <v>2.5286011031075271E-2</v>
      </c>
      <c r="AC695" s="75">
        <f t="shared" si="324"/>
        <v>-1.1148802864721443E-2</v>
      </c>
      <c r="AE695" s="75">
        <f t="shared" si="325"/>
        <v>7.3777524076428249E-6</v>
      </c>
      <c r="AF695" s="85">
        <f t="shared" si="335"/>
        <v>41861.812599999997</v>
      </c>
      <c r="AG695" s="84"/>
      <c r="AH695" s="75">
        <f t="shared" si="326"/>
        <v>-8.4326010298713863E-3</v>
      </c>
      <c r="AI695" s="75">
        <f t="shared" si="327"/>
        <v>2.3428203290967842E-2</v>
      </c>
      <c r="AJ695" s="75">
        <f t="shared" si="328"/>
        <v>-0.18228676694804338</v>
      </c>
      <c r="AK695" s="75">
        <f t="shared" si="329"/>
        <v>-7.2244498248842576E-2</v>
      </c>
      <c r="AL695" s="75">
        <f t="shared" si="330"/>
        <v>-3.0677495026111896</v>
      </c>
      <c r="AM695" s="75">
        <f t="shared" si="331"/>
        <v>-27.072126379764622</v>
      </c>
      <c r="AN695" s="75">
        <f t="shared" si="340"/>
        <v>3.8339005365945864</v>
      </c>
      <c r="AO695" s="75">
        <f t="shared" si="340"/>
        <v>3.9413868397523872</v>
      </c>
      <c r="AP695" s="75">
        <f t="shared" si="340"/>
        <v>3.7944362569736811</v>
      </c>
      <c r="AQ695" s="75">
        <f t="shared" si="340"/>
        <v>4.0010885868935571</v>
      </c>
      <c r="AR695" s="75">
        <f t="shared" si="340"/>
        <v>3.7197483275497567</v>
      </c>
      <c r="AS695" s="75">
        <f t="shared" si="340"/>
        <v>4.1275208307249258</v>
      </c>
      <c r="AT695" s="75">
        <f t="shared" si="340"/>
        <v>3.5721394126300616</v>
      </c>
      <c r="AU695" s="75">
        <f t="shared" si="333"/>
        <v>4.5362241649076775</v>
      </c>
    </row>
    <row r="696" spans="1:47" s="75" customFormat="1" ht="12.95" customHeight="1" x14ac:dyDescent="0.2">
      <c r="A696" s="83" t="s">
        <v>2214</v>
      </c>
      <c r="B696" s="82"/>
      <c r="C696" s="83">
        <v>57158.516600000003</v>
      </c>
      <c r="D696" s="83">
        <v>4.1000000000000003E-3</v>
      </c>
      <c r="E696" s="81">
        <f t="shared" si="317"/>
        <v>35519.038732995228</v>
      </c>
      <c r="F696" s="75">
        <f t="shared" si="318"/>
        <v>35519</v>
      </c>
      <c r="G696" s="75">
        <f t="shared" si="337"/>
        <v>1.632681000046432E-2</v>
      </c>
      <c r="K696" s="75">
        <f t="shared" si="339"/>
        <v>1.632681000046432E-2</v>
      </c>
      <c r="O696" s="75">
        <f t="shared" ca="1" si="319"/>
        <v>1.8356850930854735E-2</v>
      </c>
      <c r="P696" s="75">
        <f t="shared" si="320"/>
        <v>2.8899419666644104E-2</v>
      </c>
      <c r="Q696" s="85">
        <f t="shared" si="334"/>
        <v>42140.016600000003</v>
      </c>
      <c r="S696" s="84">
        <v>1</v>
      </c>
      <c r="Z696" s="75">
        <f t="shared" si="321"/>
        <v>35519</v>
      </c>
      <c r="AA696" s="75">
        <f t="shared" si="322"/>
        <v>2.0305354144424324E-2</v>
      </c>
      <c r="AB696" s="75">
        <f t="shared" si="323"/>
        <v>2.4920875522684099E-2</v>
      </c>
      <c r="AC696" s="75">
        <f t="shared" si="324"/>
        <v>-1.2572609666179783E-2</v>
      </c>
      <c r="AE696" s="75">
        <f t="shared" si="325"/>
        <v>1.5828813505438443E-5</v>
      </c>
      <c r="AF696" s="85">
        <f t="shared" si="335"/>
        <v>42140.016600000003</v>
      </c>
      <c r="AG696" s="84"/>
      <c r="AH696" s="75">
        <f t="shared" si="326"/>
        <v>-8.594065522219781E-3</v>
      </c>
      <c r="AI696" s="75">
        <f t="shared" si="327"/>
        <v>2.3875056402512751E-2</v>
      </c>
      <c r="AJ696" s="75">
        <f t="shared" si="328"/>
        <v>-0.18813022206685617</v>
      </c>
      <c r="AK696" s="75">
        <f t="shared" si="329"/>
        <v>-7.8050215512429119E-2</v>
      </c>
      <c r="AL696" s="75">
        <f t="shared" si="330"/>
        <v>-3.0618031618028874</v>
      </c>
      <c r="AM696" s="75">
        <f t="shared" si="331"/>
        <v>-25.052657713833135</v>
      </c>
      <c r="AN696" s="75">
        <f t="shared" si="340"/>
        <v>3.8848703848046817</v>
      </c>
      <c r="AO696" s="75">
        <f t="shared" si="340"/>
        <v>3.9677601390696715</v>
      </c>
      <c r="AP696" s="75">
        <f t="shared" si="340"/>
        <v>3.8500887011244687</v>
      </c>
      <c r="AQ696" s="75">
        <f t="shared" si="340"/>
        <v>4.0217804689410643</v>
      </c>
      <c r="AR696" s="75">
        <f t="shared" si="340"/>
        <v>3.779514094399953</v>
      </c>
      <c r="AS696" s="75">
        <f t="shared" si="340"/>
        <v>4.1442974260609979</v>
      </c>
      <c r="AT696" s="75">
        <f t="shared" si="340"/>
        <v>3.6313510143725001</v>
      </c>
      <c r="AU696" s="75">
        <f t="shared" si="333"/>
        <v>4.6049445108013538</v>
      </c>
    </row>
    <row r="697" spans="1:47" s="75" customFormat="1" ht="12.95" customHeight="1" x14ac:dyDescent="0.2">
      <c r="A697" s="61" t="s">
        <v>1461</v>
      </c>
      <c r="B697" s="62" t="s">
        <v>2031</v>
      </c>
      <c r="C697" s="63">
        <v>57170.7405</v>
      </c>
      <c r="D697" s="63">
        <v>2.0000000000000001E-4</v>
      </c>
      <c r="E697" s="81">
        <f t="shared" si="317"/>
        <v>35548.038167686667</v>
      </c>
      <c r="F697" s="75">
        <f t="shared" si="318"/>
        <v>35548</v>
      </c>
      <c r="G697" s="75">
        <f t="shared" si="337"/>
        <v>1.6088520002085716E-2</v>
      </c>
      <c r="K697" s="75">
        <f t="shared" si="339"/>
        <v>1.6088520002085716E-2</v>
      </c>
      <c r="O697" s="75">
        <f t="shared" ca="1" si="319"/>
        <v>1.8376928199251921E-2</v>
      </c>
      <c r="P697" s="75">
        <f t="shared" si="320"/>
        <v>2.8939010512732691E-2</v>
      </c>
      <c r="Q697" s="85">
        <f t="shared" si="334"/>
        <v>42152.2405</v>
      </c>
      <c r="S697" s="84">
        <v>1</v>
      </c>
      <c r="Z697" s="75">
        <f t="shared" si="321"/>
        <v>35548</v>
      </c>
      <c r="AA697" s="75">
        <f t="shared" si="322"/>
        <v>2.0338419124737293E-2</v>
      </c>
      <c r="AB697" s="75">
        <f t="shared" si="323"/>
        <v>2.4689111390081113E-2</v>
      </c>
      <c r="AC697" s="75">
        <f t="shared" si="324"/>
        <v>-1.2850490510646975E-2</v>
      </c>
      <c r="AE697" s="75">
        <f t="shared" si="325"/>
        <v>1.8061642552714651E-5</v>
      </c>
      <c r="AF697" s="85">
        <f t="shared" si="335"/>
        <v>42152.2405</v>
      </c>
      <c r="AG697" s="84"/>
      <c r="AH697" s="75">
        <f t="shared" si="326"/>
        <v>-8.6005913879953991E-3</v>
      </c>
      <c r="AI697" s="75">
        <f t="shared" si="327"/>
        <v>2.3895499921356866E-2</v>
      </c>
      <c r="AJ697" s="75">
        <f t="shared" si="328"/>
        <v>-0.18838704647380178</v>
      </c>
      <c r="AK697" s="75">
        <f t="shared" si="329"/>
        <v>-7.8305469674578146E-2</v>
      </c>
      <c r="AL697" s="75">
        <f t="shared" si="330"/>
        <v>-3.0615416616380156</v>
      </c>
      <c r="AM697" s="75">
        <f t="shared" si="331"/>
        <v>-24.970731908396399</v>
      </c>
      <c r="AN697" s="75">
        <f t="shared" si="340"/>
        <v>3.8870896063377245</v>
      </c>
      <c r="AO697" s="75">
        <f t="shared" si="340"/>
        <v>3.9689668854680153</v>
      </c>
      <c r="AP697" s="75">
        <f t="shared" si="340"/>
        <v>3.8525291767136798</v>
      </c>
      <c r="AQ697" s="75">
        <f t="shared" si="340"/>
        <v>4.0227092871921002</v>
      </c>
      <c r="AR697" s="75">
        <f t="shared" si="340"/>
        <v>3.7821744336323726</v>
      </c>
      <c r="AS697" s="75">
        <f t="shared" si="340"/>
        <v>4.144979555045734</v>
      </c>
      <c r="AT697" s="75">
        <f t="shared" si="340"/>
        <v>3.6340578977551097</v>
      </c>
      <c r="AU697" s="75">
        <f t="shared" si="333"/>
        <v>4.6079640411512273</v>
      </c>
    </row>
    <row r="698" spans="1:47" s="75" customFormat="1" ht="12.95" customHeight="1" x14ac:dyDescent="0.2">
      <c r="A698" s="61" t="s">
        <v>1460</v>
      </c>
      <c r="B698" s="62" t="s">
        <v>2031</v>
      </c>
      <c r="C698" s="63">
        <v>57172.849199999997</v>
      </c>
      <c r="D698" s="63">
        <v>2.0000000000000001E-4</v>
      </c>
      <c r="E698" s="81">
        <f t="shared" si="317"/>
        <v>35553.040753435387</v>
      </c>
      <c r="F698" s="75">
        <f t="shared" si="318"/>
        <v>35553</v>
      </c>
      <c r="G698" s="75">
        <f t="shared" si="337"/>
        <v>1.7178469999635126E-2</v>
      </c>
      <c r="K698" s="75">
        <f t="shared" si="339"/>
        <v>1.7178469999635126E-2</v>
      </c>
      <c r="O698" s="75">
        <f t="shared" ca="1" si="319"/>
        <v>1.8380389797251435E-2</v>
      </c>
      <c r="P698" s="75">
        <f t="shared" si="320"/>
        <v>2.894583795108361E-2</v>
      </c>
      <c r="Q698" s="85">
        <f t="shared" si="334"/>
        <v>42154.349199999997</v>
      </c>
      <c r="S698" s="84">
        <v>1</v>
      </c>
      <c r="Z698" s="75">
        <f t="shared" si="321"/>
        <v>35553</v>
      </c>
      <c r="AA698" s="75">
        <f t="shared" si="322"/>
        <v>2.0344126222082613E-2</v>
      </c>
      <c r="AB698" s="75">
        <f t="shared" si="323"/>
        <v>2.5780181728636123E-2</v>
      </c>
      <c r="AC698" s="75">
        <f t="shared" si="324"/>
        <v>-1.1767367951448483E-2</v>
      </c>
      <c r="AE698" s="75">
        <f t="shared" si="325"/>
        <v>1.0021379318720493E-5</v>
      </c>
      <c r="AF698" s="85">
        <f t="shared" si="335"/>
        <v>42154.349199999997</v>
      </c>
      <c r="AG698" s="84"/>
      <c r="AH698" s="75">
        <f t="shared" si="326"/>
        <v>-8.6017117290009947E-3</v>
      </c>
      <c r="AI698" s="75">
        <f t="shared" si="327"/>
        <v>2.3899031520106306E-2</v>
      </c>
      <c r="AJ698" s="75">
        <f t="shared" si="328"/>
        <v>-0.18843132659393066</v>
      </c>
      <c r="AK698" s="75">
        <f t="shared" si="329"/>
        <v>-7.8349479815425033E-2</v>
      </c>
      <c r="AL698" s="75">
        <f t="shared" si="330"/>
        <v>-3.0614965740265441</v>
      </c>
      <c r="AM698" s="75">
        <f t="shared" si="331"/>
        <v>-24.956660378761743</v>
      </c>
      <c r="AN698" s="75">
        <f t="shared" si="340"/>
        <v>3.88747205036828</v>
      </c>
      <c r="AO698" s="75">
        <f t="shared" si="340"/>
        <v>3.9691753774804872</v>
      </c>
      <c r="AP698" s="75">
        <f t="shared" si="340"/>
        <v>3.8529498837428999</v>
      </c>
      <c r="AQ698" s="75">
        <f t="shared" si="340"/>
        <v>4.0228696377202962</v>
      </c>
      <c r="AR698" s="75">
        <f t="shared" si="340"/>
        <v>3.7826333788257842</v>
      </c>
      <c r="AS698" s="75">
        <f t="shared" si="340"/>
        <v>4.1450967317410541</v>
      </c>
      <c r="AT698" s="75">
        <f t="shared" si="340"/>
        <v>3.6345254991753735</v>
      </c>
      <c r="AU698" s="75">
        <f t="shared" si="333"/>
        <v>4.6084846498322403</v>
      </c>
    </row>
    <row r="699" spans="1:47" s="75" customFormat="1" ht="12.95" customHeight="1" x14ac:dyDescent="0.2">
      <c r="A699" s="61" t="s">
        <v>1459</v>
      </c>
      <c r="B699" s="62" t="s">
        <v>2033</v>
      </c>
      <c r="C699" s="63">
        <v>57227.438699999999</v>
      </c>
      <c r="D699" s="63">
        <v>2.0000000000000001E-4</v>
      </c>
      <c r="E699" s="81">
        <f t="shared" si="317"/>
        <v>35682.546446388413</v>
      </c>
      <c r="F699" s="75">
        <f t="shared" si="318"/>
        <v>35682.5</v>
      </c>
      <c r="G699" s="75">
        <f t="shared" si="337"/>
        <v>1.9578175000788178E-2</v>
      </c>
      <c r="K699" s="75">
        <f t="shared" si="339"/>
        <v>1.9578175000788178E-2</v>
      </c>
      <c r="O699" s="75">
        <f t="shared" ca="1" si="319"/>
        <v>1.847004518543887E-2</v>
      </c>
      <c r="P699" s="75">
        <f t="shared" si="320"/>
        <v>2.9122815159842556E-2</v>
      </c>
      <c r="Q699" s="85">
        <f t="shared" si="334"/>
        <v>42208.938699999999</v>
      </c>
      <c r="S699" s="84">
        <v>1</v>
      </c>
      <c r="Z699" s="75">
        <f t="shared" si="321"/>
        <v>35682.5</v>
      </c>
      <c r="AA699" s="75">
        <f t="shared" si="322"/>
        <v>2.0492578206071935E-2</v>
      </c>
      <c r="AB699" s="75">
        <f t="shared" si="323"/>
        <v>2.8208411954558796E-2</v>
      </c>
      <c r="AC699" s="75">
        <f t="shared" si="324"/>
        <v>-9.5446401590543774E-3</v>
      </c>
      <c r="AE699" s="75">
        <f t="shared" si="325"/>
        <v>8.3613322183320751E-7</v>
      </c>
      <c r="AF699" s="85">
        <f t="shared" si="335"/>
        <v>42208.938699999999</v>
      </c>
      <c r="AG699" s="84"/>
      <c r="AH699" s="75">
        <f t="shared" si="326"/>
        <v>-8.6302369537706192E-3</v>
      </c>
      <c r="AI699" s="75">
        <f t="shared" si="327"/>
        <v>2.3991201836788267E-2</v>
      </c>
      <c r="AJ699" s="75">
        <f t="shared" si="328"/>
        <v>-0.18957818000050367</v>
      </c>
      <c r="AK699" s="75">
        <f t="shared" si="329"/>
        <v>-7.9489417929289735E-2</v>
      </c>
      <c r="AL699" s="75">
        <f t="shared" si="330"/>
        <v>-3.0603286704549615</v>
      </c>
      <c r="AM699" s="75">
        <f t="shared" si="331"/>
        <v>-24.597603545528948</v>
      </c>
      <c r="AN699" s="75">
        <f t="shared" si="340"/>
        <v>3.8973587523618605</v>
      </c>
      <c r="AO699" s="75">
        <f t="shared" si="340"/>
        <v>3.9746201576315365</v>
      </c>
      <c r="AP699" s="75">
        <f t="shared" si="340"/>
        <v>3.8638390369945008</v>
      </c>
      <c r="AQ699" s="75">
        <f t="shared" si="340"/>
        <v>4.0270451968261032</v>
      </c>
      <c r="AR699" s="75">
        <f t="shared" si="340"/>
        <v>3.794546682132129</v>
      </c>
      <c r="AS699" s="75">
        <f t="shared" si="340"/>
        <v>4.1480883198572673</v>
      </c>
      <c r="AT699" s="75">
        <f t="shared" si="340"/>
        <v>3.6467283732250517</v>
      </c>
      <c r="AU699" s="75">
        <f t="shared" si="333"/>
        <v>4.6219684146704685</v>
      </c>
    </row>
    <row r="700" spans="1:47" s="75" customFormat="1" ht="12.95" customHeight="1" x14ac:dyDescent="0.2">
      <c r="A700" s="83" t="s">
        <v>2215</v>
      </c>
      <c r="B700" s="82" t="s">
        <v>2031</v>
      </c>
      <c r="C700" s="83">
        <v>57461.592799999999</v>
      </c>
      <c r="D700" s="83">
        <v>2.0000000000000001E-4</v>
      </c>
      <c r="E700" s="81">
        <f t="shared" si="317"/>
        <v>36238.043180710774</v>
      </c>
      <c r="F700" s="75">
        <f t="shared" si="318"/>
        <v>36238</v>
      </c>
      <c r="G700" s="75">
        <f t="shared" si="337"/>
        <v>1.8201619997853413E-2</v>
      </c>
      <c r="K700" s="75">
        <f t="shared" si="339"/>
        <v>1.8201619997853413E-2</v>
      </c>
      <c r="O700" s="75">
        <f t="shared" ca="1" si="319"/>
        <v>1.8854628723184969E-2</v>
      </c>
      <c r="P700" s="75">
        <f t="shared" si="320"/>
        <v>2.9885173950686489E-2</v>
      </c>
      <c r="Q700" s="85">
        <f t="shared" si="334"/>
        <v>42443.092799999999</v>
      </c>
      <c r="S700" s="84">
        <v>1</v>
      </c>
      <c r="Z700" s="75">
        <f t="shared" si="321"/>
        <v>36238</v>
      </c>
      <c r="AA700" s="75">
        <f t="shared" si="322"/>
        <v>2.1143201264928382E-2</v>
      </c>
      <c r="AB700" s="75">
        <f t="shared" si="323"/>
        <v>2.694359268361152E-2</v>
      </c>
      <c r="AC700" s="75">
        <f t="shared" si="324"/>
        <v>-1.1683553952833076E-2</v>
      </c>
      <c r="AE700" s="75">
        <f t="shared" si="325"/>
        <v>8.6529003508063775E-6</v>
      </c>
      <c r="AF700" s="85">
        <f t="shared" si="335"/>
        <v>42443.092799999999</v>
      </c>
      <c r="AG700" s="84"/>
      <c r="AH700" s="75">
        <f t="shared" si="326"/>
        <v>-8.7419726857581072E-3</v>
      </c>
      <c r="AI700" s="75">
        <f t="shared" si="327"/>
        <v>2.4401913202733105E-2</v>
      </c>
      <c r="AJ700" s="75">
        <f t="shared" si="328"/>
        <v>-0.19449750907263549</v>
      </c>
      <c r="AK700" s="75">
        <f t="shared" si="329"/>
        <v>-8.4380772052919314E-2</v>
      </c>
      <c r="AL700" s="75">
        <f t="shared" si="330"/>
        <v>-3.0553160381267586</v>
      </c>
      <c r="AM700" s="75">
        <f t="shared" si="331"/>
        <v>-23.16687118835091</v>
      </c>
      <c r="AN700" s="75">
        <f t="shared" si="340"/>
        <v>3.9393557494064884</v>
      </c>
      <c r="AO700" s="75">
        <f t="shared" si="340"/>
        <v>3.9990018158831679</v>
      </c>
      <c r="AP700" s="75">
        <f t="shared" si="340"/>
        <v>3.9103451709098707</v>
      </c>
      <c r="AQ700" s="75">
        <f t="shared" si="340"/>
        <v>4.0455412054157742</v>
      </c>
      <c r="AR700" s="75">
        <f t="shared" si="340"/>
        <v>3.8461716160961448</v>
      </c>
      <c r="AS700" s="75">
        <f t="shared" si="340"/>
        <v>4.1600683646143812</v>
      </c>
      <c r="AT700" s="75">
        <f t="shared" si="340"/>
        <v>3.7010873435496285</v>
      </c>
      <c r="AU700" s="75">
        <f t="shared" si="333"/>
        <v>4.6798080391309798</v>
      </c>
    </row>
    <row r="701" spans="1:47" s="75" customFormat="1" ht="12.95" customHeight="1" x14ac:dyDescent="0.2">
      <c r="A701" s="67" t="s">
        <v>767</v>
      </c>
      <c r="B701" s="70" t="s">
        <v>2031</v>
      </c>
      <c r="C701" s="67">
        <v>57472.128799999999</v>
      </c>
      <c r="D701" s="67" t="s">
        <v>2160</v>
      </c>
      <c r="E701" s="81">
        <f t="shared" si="317"/>
        <v>36263.0383167892</v>
      </c>
      <c r="F701" s="75">
        <f t="shared" si="318"/>
        <v>36263</v>
      </c>
      <c r="G701" s="75">
        <f t="shared" si="337"/>
        <v>1.6151370000443421E-2</v>
      </c>
      <c r="K701" s="75">
        <f t="shared" si="339"/>
        <v>1.6151370000443421E-2</v>
      </c>
      <c r="O701" s="75">
        <f t="shared" ca="1" si="319"/>
        <v>1.887193671318254E-2</v>
      </c>
      <c r="P701" s="75">
        <f t="shared" si="320"/>
        <v>2.9919605637508135E-2</v>
      </c>
      <c r="Q701" s="85">
        <f t="shared" si="334"/>
        <v>42453.628799999999</v>
      </c>
      <c r="S701" s="84">
        <v>1</v>
      </c>
      <c r="Z701" s="75">
        <f t="shared" si="321"/>
        <v>36263</v>
      </c>
      <c r="AA701" s="75">
        <f t="shared" si="322"/>
        <v>2.1173004424297523E-2</v>
      </c>
      <c r="AB701" s="75">
        <f t="shared" si="323"/>
        <v>2.4897971213654033E-2</v>
      </c>
      <c r="AC701" s="75">
        <f t="shared" si="324"/>
        <v>-1.3768235637064714E-2</v>
      </c>
      <c r="AE701" s="75">
        <f t="shared" si="325"/>
        <v>2.5216812286836515E-5</v>
      </c>
      <c r="AF701" s="85">
        <f t="shared" si="335"/>
        <v>42453.628799999999</v>
      </c>
      <c r="AG701" s="84"/>
      <c r="AH701" s="75">
        <f t="shared" si="326"/>
        <v>-8.746601213210612E-3</v>
      </c>
      <c r="AI701" s="75">
        <f t="shared" si="327"/>
        <v>2.4420983962450626E-2</v>
      </c>
      <c r="AJ701" s="75">
        <f t="shared" si="328"/>
        <v>-0.19471890750207219</v>
      </c>
      <c r="AK701" s="75">
        <f t="shared" si="329"/>
        <v>-8.4600975892368702E-2</v>
      </c>
      <c r="AL701" s="75">
        <f t="shared" si="330"/>
        <v>-3.0550903242864367</v>
      </c>
      <c r="AM701" s="75">
        <f t="shared" si="331"/>
        <v>-23.106345825736444</v>
      </c>
      <c r="AN701" s="75">
        <f t="shared" ref="AN701:AT710" si="341">$AU701+$AB$7*SIN(AO701)</f>
        <v>3.9412299824946655</v>
      </c>
      <c r="AO701" s="75">
        <f t="shared" si="341"/>
        <v>4.0001398846160328</v>
      </c>
      <c r="AP701" s="75">
        <f t="shared" si="341"/>
        <v>3.9124286245359841</v>
      </c>
      <c r="AQ701" s="75">
        <f t="shared" si="341"/>
        <v>4.0463995466430704</v>
      </c>
      <c r="AR701" s="75">
        <f t="shared" si="341"/>
        <v>3.8485124774635282</v>
      </c>
      <c r="AS701" s="75">
        <f t="shared" si="341"/>
        <v>4.1605788838557096</v>
      </c>
      <c r="AT701" s="75">
        <f t="shared" si="341"/>
        <v>3.7036106685738002</v>
      </c>
      <c r="AU701" s="75">
        <f t="shared" si="333"/>
        <v>4.682411082536043</v>
      </c>
    </row>
    <row r="702" spans="1:47" s="75" customFormat="1" ht="12.95" customHeight="1" x14ac:dyDescent="0.2">
      <c r="A702" s="61" t="s">
        <v>1460</v>
      </c>
      <c r="B702" s="62" t="s">
        <v>2031</v>
      </c>
      <c r="C702" s="63">
        <v>57572.452100000002</v>
      </c>
      <c r="D702" s="63">
        <v>2.9999999999999997E-4</v>
      </c>
      <c r="E702" s="81">
        <f t="shared" si="317"/>
        <v>36501.040835329106</v>
      </c>
      <c r="F702" s="75">
        <f t="shared" si="318"/>
        <v>36501</v>
      </c>
      <c r="G702" s="75">
        <f t="shared" si="337"/>
        <v>1.7212990002008155E-2</v>
      </c>
      <c r="K702" s="75">
        <f t="shared" si="339"/>
        <v>1.7212990002008155E-2</v>
      </c>
      <c r="O702" s="75">
        <f t="shared" ca="1" si="319"/>
        <v>1.9036708777959446E-2</v>
      </c>
      <c r="P702" s="75">
        <f t="shared" si="320"/>
        <v>3.0247921971028109E-2</v>
      </c>
      <c r="Q702" s="85">
        <f t="shared" si="334"/>
        <v>42553.952100000002</v>
      </c>
      <c r="S702" s="84">
        <v>1</v>
      </c>
      <c r="Z702" s="75">
        <f t="shared" si="321"/>
        <v>36501</v>
      </c>
      <c r="AA702" s="75">
        <f t="shared" si="322"/>
        <v>2.1458953530443567E-2</v>
      </c>
      <c r="AB702" s="75">
        <f t="shared" si="323"/>
        <v>2.6001958442592697E-2</v>
      </c>
      <c r="AC702" s="75">
        <f t="shared" si="324"/>
        <v>-1.3034931969019954E-2</v>
      </c>
      <c r="AE702" s="75">
        <f t="shared" si="325"/>
        <v>1.8028206284803693E-5</v>
      </c>
      <c r="AF702" s="85">
        <f t="shared" si="335"/>
        <v>42553.952100000002</v>
      </c>
      <c r="AG702" s="84"/>
      <c r="AH702" s="75">
        <f t="shared" si="326"/>
        <v>-8.7889684405845405E-3</v>
      </c>
      <c r="AI702" s="75">
        <f t="shared" si="327"/>
        <v>2.4605090461920609E-2</v>
      </c>
      <c r="AJ702" s="75">
        <f t="shared" si="328"/>
        <v>-0.19682684752935628</v>
      </c>
      <c r="AK702" s="75">
        <f t="shared" si="329"/>
        <v>-8.6697820629679179E-2</v>
      </c>
      <c r="AL702" s="75">
        <f t="shared" si="330"/>
        <v>-3.0529407887109485</v>
      </c>
      <c r="AM702" s="75">
        <f t="shared" si="331"/>
        <v>-22.545379866160847</v>
      </c>
      <c r="AN702" s="75">
        <f t="shared" si="341"/>
        <v>3.9590052062026899</v>
      </c>
      <c r="AO702" s="75">
        <f t="shared" si="341"/>
        <v>4.0111573850787634</v>
      </c>
      <c r="AP702" s="75">
        <f t="shared" si="341"/>
        <v>3.9322139077306191</v>
      </c>
      <c r="AQ702" s="75">
        <f t="shared" si="341"/>
        <v>4.0547006746305261</v>
      </c>
      <c r="AR702" s="75">
        <f t="shared" si="341"/>
        <v>3.8708606788569764</v>
      </c>
      <c r="AS702" s="75">
        <f t="shared" si="341"/>
        <v>4.1653363271830521</v>
      </c>
      <c r="AT702" s="75">
        <f t="shared" si="341"/>
        <v>3.727964889270952</v>
      </c>
      <c r="AU702" s="75">
        <f t="shared" si="333"/>
        <v>4.7071920557522473</v>
      </c>
    </row>
    <row r="703" spans="1:47" s="75" customFormat="1" ht="12.95" customHeight="1" x14ac:dyDescent="0.2">
      <c r="A703" s="67" t="s">
        <v>1118</v>
      </c>
      <c r="B703" s="187" t="s">
        <v>2031</v>
      </c>
      <c r="C703" s="68">
        <v>57887.5406</v>
      </c>
      <c r="D703" s="68">
        <v>2.8E-3</v>
      </c>
      <c r="E703" s="81">
        <f t="shared" si="317"/>
        <v>37248.54272734181</v>
      </c>
      <c r="F703" s="75">
        <f t="shared" si="318"/>
        <v>37248.5</v>
      </c>
      <c r="G703" s="75">
        <f t="shared" si="337"/>
        <v>1.8010514999332372E-2</v>
      </c>
      <c r="K703" s="75">
        <f t="shared" si="339"/>
        <v>1.8010514999332372E-2</v>
      </c>
      <c r="O703" s="75">
        <f t="shared" ca="1" si="319"/>
        <v>1.9554217678886911E-2</v>
      </c>
      <c r="P703" s="75">
        <f t="shared" si="320"/>
        <v>3.1285281939157542E-2</v>
      </c>
      <c r="Q703" s="85">
        <f t="shared" si="334"/>
        <v>42869.0406</v>
      </c>
      <c r="S703" s="84">
        <v>1</v>
      </c>
      <c r="Z703" s="75">
        <f t="shared" si="321"/>
        <v>37248.5</v>
      </c>
      <c r="AA703" s="75">
        <f t="shared" si="322"/>
        <v>2.2382733237033083E-2</v>
      </c>
      <c r="AB703" s="75">
        <f t="shared" si="323"/>
        <v>2.6913063701456831E-2</v>
      </c>
      <c r="AC703" s="75">
        <f t="shared" si="324"/>
        <v>-1.3274766939825169E-2</v>
      </c>
      <c r="AE703" s="75">
        <f t="shared" si="325"/>
        <v>1.9116292318082705E-5</v>
      </c>
      <c r="AF703" s="85">
        <f t="shared" si="335"/>
        <v>42869.0406</v>
      </c>
      <c r="AG703" s="84"/>
      <c r="AH703" s="75">
        <f t="shared" si="326"/>
        <v>-8.9025487021244607E-3</v>
      </c>
      <c r="AI703" s="75">
        <f t="shared" si="327"/>
        <v>2.5214039253549481E-2</v>
      </c>
      <c r="AJ703" s="75">
        <f t="shared" si="328"/>
        <v>-0.20345624883729771</v>
      </c>
      <c r="AK703" s="75">
        <f t="shared" si="329"/>
        <v>-9.3295618259131255E-2</v>
      </c>
      <c r="AL703" s="75">
        <f t="shared" si="330"/>
        <v>-3.0461744702041051</v>
      </c>
      <c r="AM703" s="75">
        <f t="shared" si="331"/>
        <v>-20.944460065052592</v>
      </c>
      <c r="AN703" s="75">
        <f t="shared" si="341"/>
        <v>4.0140773095909736</v>
      </c>
      <c r="AO703" s="75">
        <f t="shared" si="341"/>
        <v>4.0479933420315364</v>
      </c>
      <c r="AP703" s="75">
        <f t="shared" si="341"/>
        <v>3.9936771825316564</v>
      </c>
      <c r="AQ703" s="75">
        <f t="shared" si="341"/>
        <v>4.082549678030273</v>
      </c>
      <c r="AR703" s="75">
        <f t="shared" si="341"/>
        <v>3.9416063104278529</v>
      </c>
      <c r="AS703" s="75">
        <f t="shared" si="341"/>
        <v>4.1794093327998167</v>
      </c>
      <c r="AT703" s="75">
        <f t="shared" si="341"/>
        <v>3.8083646214669096</v>
      </c>
      <c r="AU703" s="75">
        <f t="shared" si="333"/>
        <v>4.7850230535636467</v>
      </c>
    </row>
    <row r="704" spans="1:47" s="75" customFormat="1" ht="12.95" customHeight="1" x14ac:dyDescent="0.2">
      <c r="A704" s="64" t="s">
        <v>1462</v>
      </c>
      <c r="B704" s="65" t="s">
        <v>2031</v>
      </c>
      <c r="C704" s="66">
        <v>57909.675900000002</v>
      </c>
      <c r="D704" s="66">
        <v>1E-4</v>
      </c>
      <c r="E704" s="81">
        <f t="shared" si="317"/>
        <v>37301.055524953495</v>
      </c>
      <c r="F704" s="75">
        <f t="shared" si="318"/>
        <v>37301</v>
      </c>
      <c r="G704" s="75">
        <f t="shared" si="337"/>
        <v>2.3404990002745762E-2</v>
      </c>
      <c r="K704" s="75">
        <f t="shared" si="339"/>
        <v>2.3404990002745762E-2</v>
      </c>
      <c r="O704" s="75">
        <f t="shared" ca="1" si="319"/>
        <v>1.9590564457881821E-2</v>
      </c>
      <c r="P704" s="75">
        <f t="shared" si="320"/>
        <v>3.1358493391200268E-2</v>
      </c>
      <c r="Q704" s="85">
        <f t="shared" si="334"/>
        <v>42891.175900000002</v>
      </c>
      <c r="S704" s="84">
        <v>1</v>
      </c>
      <c r="Z704" s="75">
        <f t="shared" si="321"/>
        <v>37301</v>
      </c>
      <c r="AA704" s="75">
        <f t="shared" si="322"/>
        <v>2.2449049397295084E-2</v>
      </c>
      <c r="AB704" s="75">
        <f t="shared" si="323"/>
        <v>3.2314433996650946E-2</v>
      </c>
      <c r="AC704" s="75">
        <f t="shared" si="324"/>
        <v>-7.9535033884545053E-3</v>
      </c>
      <c r="AE704" s="75">
        <f t="shared" si="325"/>
        <v>9.1382244114940891E-7</v>
      </c>
      <c r="AF704" s="85">
        <f t="shared" si="335"/>
        <v>42891.175900000002</v>
      </c>
      <c r="AG704" s="84"/>
      <c r="AH704" s="75">
        <f t="shared" si="326"/>
        <v>-8.9094439939051816E-3</v>
      </c>
      <c r="AI704" s="75">
        <f t="shared" si="327"/>
        <v>2.525861533806939E-2</v>
      </c>
      <c r="AJ704" s="75">
        <f t="shared" si="328"/>
        <v>-0.20392286431143916</v>
      </c>
      <c r="AK704" s="75">
        <f t="shared" si="329"/>
        <v>-9.3760197749772192E-2</v>
      </c>
      <c r="AL704" s="75">
        <f t="shared" si="330"/>
        <v>-3.0456978629044529</v>
      </c>
      <c r="AM704" s="75">
        <f t="shared" si="331"/>
        <v>-20.840205350281384</v>
      </c>
      <c r="AN704" s="75">
        <f t="shared" si="341"/>
        <v>4.0179055026829449</v>
      </c>
      <c r="AO704" s="75">
        <f t="shared" si="341"/>
        <v>4.0507112829803793</v>
      </c>
      <c r="AP704" s="75">
        <f t="shared" si="341"/>
        <v>3.9979504667442782</v>
      </c>
      <c r="AQ704" s="75">
        <f t="shared" si="341"/>
        <v>4.0846211624169761</v>
      </c>
      <c r="AR704" s="75">
        <f t="shared" si="341"/>
        <v>3.9465953089228791</v>
      </c>
      <c r="AS704" s="75">
        <f t="shared" si="341"/>
        <v>4.1803695936539214</v>
      </c>
      <c r="AT704" s="75">
        <f t="shared" si="341"/>
        <v>3.8142340645734234</v>
      </c>
      <c r="AU704" s="75">
        <f t="shared" si="333"/>
        <v>4.7904894447142796</v>
      </c>
    </row>
    <row r="705" spans="1:47" s="75" customFormat="1" ht="12.95" customHeight="1" x14ac:dyDescent="0.2">
      <c r="A705" s="67" t="s">
        <v>1118</v>
      </c>
      <c r="B705" s="187" t="s">
        <v>2031</v>
      </c>
      <c r="C705" s="68">
        <v>57917.466099999998</v>
      </c>
      <c r="D705" s="68">
        <v>2.0000000000000001E-4</v>
      </c>
      <c r="E705" s="81">
        <f t="shared" si="317"/>
        <v>37319.536647682995</v>
      </c>
      <c r="F705" s="75">
        <f t="shared" si="318"/>
        <v>37319.5</v>
      </c>
      <c r="G705" s="75">
        <f t="shared" si="337"/>
        <v>1.5447805002622772E-2</v>
      </c>
      <c r="K705" s="75">
        <f t="shared" si="339"/>
        <v>1.5447805002622772E-2</v>
      </c>
      <c r="O705" s="75">
        <f t="shared" ca="1" si="319"/>
        <v>1.9603372370480023E-2</v>
      </c>
      <c r="P705" s="75">
        <f t="shared" si="320"/>
        <v>3.1384302764375434E-2</v>
      </c>
      <c r="Q705" s="85">
        <f t="shared" si="334"/>
        <v>42898.966099999998</v>
      </c>
      <c r="S705" s="84">
        <v>1</v>
      </c>
      <c r="Z705" s="75">
        <f t="shared" si="321"/>
        <v>37319.5</v>
      </c>
      <c r="AA705" s="75">
        <f t="shared" si="322"/>
        <v>2.2472462119191745E-2</v>
      </c>
      <c r="AB705" s="75">
        <f t="shared" si="323"/>
        <v>2.435964564780646E-2</v>
      </c>
      <c r="AC705" s="75">
        <f t="shared" si="324"/>
        <v>-1.5936497761752662E-2</v>
      </c>
      <c r="AE705" s="75">
        <f t="shared" si="325"/>
        <v>4.9345807605363121E-5</v>
      </c>
      <c r="AF705" s="85">
        <f t="shared" si="335"/>
        <v>42898.966099999998</v>
      </c>
      <c r="AG705" s="84"/>
      <c r="AH705" s="75">
        <f t="shared" si="326"/>
        <v>-8.9118406451836885E-3</v>
      </c>
      <c r="AI705" s="75">
        <f t="shared" si="327"/>
        <v>2.5274381440707483E-2</v>
      </c>
      <c r="AJ705" s="75">
        <f t="shared" si="328"/>
        <v>-0.20408733784941924</v>
      </c>
      <c r="AK705" s="75">
        <f t="shared" si="329"/>
        <v>-9.392395955739305E-2</v>
      </c>
      <c r="AL705" s="75">
        <f t="shared" si="330"/>
        <v>-3.0455298561549515</v>
      </c>
      <c r="AM705" s="75">
        <f t="shared" si="331"/>
        <v>-20.803701397316129</v>
      </c>
      <c r="AN705" s="75">
        <f t="shared" si="341"/>
        <v>4.0192533496657674</v>
      </c>
      <c r="AO705" s="75">
        <f t="shared" si="341"/>
        <v>4.051673184775213</v>
      </c>
      <c r="AP705" s="75">
        <f t="shared" si="341"/>
        <v>3.9994548310741509</v>
      </c>
      <c r="AQ705" s="75">
        <f t="shared" si="341"/>
        <v>4.085355064348053</v>
      </c>
      <c r="AR705" s="75">
        <f t="shared" si="341"/>
        <v>3.9483536789421794</v>
      </c>
      <c r="AS705" s="75">
        <f t="shared" si="341"/>
        <v>4.1807076558850707</v>
      </c>
      <c r="AT705" s="75">
        <f t="shared" si="341"/>
        <v>3.8163092961383729</v>
      </c>
      <c r="AU705" s="75">
        <f t="shared" si="333"/>
        <v>4.792415696834027</v>
      </c>
    </row>
    <row r="706" spans="1:47" s="75" customFormat="1" ht="12.95" customHeight="1" x14ac:dyDescent="0.2">
      <c r="A706" s="69" t="s">
        <v>1119</v>
      </c>
      <c r="B706" s="188" t="s">
        <v>2031</v>
      </c>
      <c r="C706" s="67">
        <v>58297.474000000002</v>
      </c>
      <c r="D706" s="67">
        <v>2E-3</v>
      </c>
      <c r="E706" s="81">
        <f t="shared" si="317"/>
        <v>38221.050426287358</v>
      </c>
      <c r="F706" s="75">
        <f t="shared" si="318"/>
        <v>38221</v>
      </c>
      <c r="G706" s="75">
        <f t="shared" si="337"/>
        <v>2.1255790001305286E-2</v>
      </c>
      <c r="K706" s="75">
        <f t="shared" si="339"/>
        <v>2.1255790001305286E-2</v>
      </c>
      <c r="O706" s="75">
        <f t="shared" ca="1" si="319"/>
        <v>2.0227498489792543E-2</v>
      </c>
      <c r="P706" s="75">
        <f t="shared" si="320"/>
        <v>3.2648965067086644E-2</v>
      </c>
      <c r="Q706" s="85">
        <f t="shared" si="334"/>
        <v>43278.974000000002</v>
      </c>
      <c r="S706" s="84">
        <v>1</v>
      </c>
      <c r="Z706" s="75">
        <f t="shared" si="321"/>
        <v>38221</v>
      </c>
      <c r="AA706" s="75">
        <f t="shared" si="322"/>
        <v>2.3640749730428234E-2</v>
      </c>
      <c r="AB706" s="75">
        <f t="shared" si="323"/>
        <v>3.0264005337963695E-2</v>
      </c>
      <c r="AC706" s="75">
        <f t="shared" si="324"/>
        <v>-1.1393175065781358E-2</v>
      </c>
      <c r="AE706" s="75">
        <f t="shared" si="325"/>
        <v>5.6880329095382075E-6</v>
      </c>
      <c r="AF706" s="85">
        <f t="shared" si="335"/>
        <v>43278.974000000002</v>
      </c>
      <c r="AG706" s="84"/>
      <c r="AH706" s="75">
        <f t="shared" si="326"/>
        <v>-9.0082153366584095E-3</v>
      </c>
      <c r="AI706" s="75">
        <f t="shared" si="327"/>
        <v>2.6081488671092057E-2</v>
      </c>
      <c r="AJ706" s="75">
        <f t="shared" si="328"/>
        <v>-0.21214776988797776</v>
      </c>
      <c r="AK706" s="75">
        <f t="shared" si="329"/>
        <v>-0.10195329786533684</v>
      </c>
      <c r="AL706" s="75">
        <f t="shared" si="330"/>
        <v>-3.0372889539360974</v>
      </c>
      <c r="AM706" s="75">
        <f t="shared" si="331"/>
        <v>-19.157388160557769</v>
      </c>
      <c r="AN706" s="75">
        <f t="shared" si="341"/>
        <v>4.0843266107741991</v>
      </c>
      <c r="AO706" s="75">
        <f t="shared" si="341"/>
        <v>4.1011821009460423</v>
      </c>
      <c r="AP706" s="75">
        <f t="shared" si="341"/>
        <v>4.0717988875220943</v>
      </c>
      <c r="AQ706" s="75">
        <f t="shared" si="341"/>
        <v>4.1238440558621967</v>
      </c>
      <c r="AR706" s="75">
        <f t="shared" si="341"/>
        <v>4.0340257017350201</v>
      </c>
      <c r="AS706" s="75">
        <f t="shared" si="341"/>
        <v>4.1974510919335746</v>
      </c>
      <c r="AT706" s="75">
        <f t="shared" si="341"/>
        <v>3.921809205013036</v>
      </c>
      <c r="AU706" s="75">
        <f t="shared" si="333"/>
        <v>4.886281442020616</v>
      </c>
    </row>
    <row r="707" spans="1:47" s="75" customFormat="1" ht="12.95" customHeight="1" x14ac:dyDescent="0.2">
      <c r="A707" s="130" t="s">
        <v>2228</v>
      </c>
      <c r="B707" s="131" t="s">
        <v>2031</v>
      </c>
      <c r="C707" s="164">
        <v>58658.7166</v>
      </c>
      <c r="D707" s="132">
        <v>2.0000000000000001E-4</v>
      </c>
      <c r="E707" s="81">
        <f t="shared" si="317"/>
        <v>39078.046244844962</v>
      </c>
      <c r="F707" s="75">
        <f t="shared" si="318"/>
        <v>39078</v>
      </c>
      <c r="G707" s="75">
        <f t="shared" si="337"/>
        <v>1.9493219995638356E-2</v>
      </c>
      <c r="K707" s="75">
        <f t="shared" si="339"/>
        <v>1.9493219995638356E-2</v>
      </c>
      <c r="O707" s="75">
        <f t="shared" ca="1" si="319"/>
        <v>2.0820816386909385E-2</v>
      </c>
      <c r="P707" s="75">
        <f t="shared" si="320"/>
        <v>3.3863881295425724E-2</v>
      </c>
      <c r="Q707" s="85">
        <f t="shared" si="334"/>
        <v>43640.2166</v>
      </c>
      <c r="S707" s="84">
        <v>1</v>
      </c>
      <c r="Z707" s="75">
        <f t="shared" si="321"/>
        <v>39078</v>
      </c>
      <c r="AA707" s="75">
        <f t="shared" si="322"/>
        <v>2.4799810354412553E-2</v>
      </c>
      <c r="AB707" s="75">
        <f t="shared" si="323"/>
        <v>2.8557290936651526E-2</v>
      </c>
      <c r="AC707" s="75">
        <f t="shared" si="324"/>
        <v>-1.4370661299787368E-2</v>
      </c>
      <c r="AE707" s="75">
        <f t="shared" si="325"/>
        <v>2.8159901235835268E-5</v>
      </c>
      <c r="AF707" s="85">
        <f t="shared" si="335"/>
        <v>43640.2166</v>
      </c>
      <c r="AG707" s="84"/>
      <c r="AH707" s="75">
        <f t="shared" si="326"/>
        <v>-9.0640709410131689E-3</v>
      </c>
      <c r="AI707" s="75">
        <f t="shared" si="327"/>
        <v>2.6928448934829707E-2</v>
      </c>
      <c r="AJ707" s="75">
        <f t="shared" si="328"/>
        <v>-0.21996037511632524</v>
      </c>
      <c r="AK707" s="75">
        <f t="shared" si="329"/>
        <v>-0.10974287294561702</v>
      </c>
      <c r="AL707" s="75">
        <f t="shared" si="330"/>
        <v>-3.0292873378318319</v>
      </c>
      <c r="AM707" s="75">
        <f t="shared" si="331"/>
        <v>-17.789874538449038</v>
      </c>
      <c r="AN707" s="75">
        <f t="shared" si="341"/>
        <v>4.1455378771414493</v>
      </c>
      <c r="AO707" s="75">
        <f t="shared" si="341"/>
        <v>4.1529842106216615</v>
      </c>
      <c r="AP707" s="75">
        <f t="shared" si="341"/>
        <v>4.1388149584315936</v>
      </c>
      <c r="AQ707" s="75">
        <f t="shared" si="341"/>
        <v>4.1660581007948814</v>
      </c>
      <c r="AR707" s="75">
        <f t="shared" si="341"/>
        <v>4.1146601652596342</v>
      </c>
      <c r="AS707" s="75">
        <f t="shared" si="341"/>
        <v>4.2155705623795594</v>
      </c>
      <c r="AT707" s="75">
        <f t="shared" si="341"/>
        <v>4.0299769355407467</v>
      </c>
      <c r="AU707" s="75">
        <f t="shared" si="333"/>
        <v>4.9755137699461933</v>
      </c>
    </row>
    <row r="708" spans="1:47" s="75" customFormat="1" ht="12.95" customHeight="1" x14ac:dyDescent="0.2">
      <c r="A708" s="132" t="s">
        <v>2229</v>
      </c>
      <c r="B708" s="131" t="s">
        <v>2031</v>
      </c>
      <c r="C708" s="164">
        <v>58684.43</v>
      </c>
      <c r="D708" s="132">
        <v>1E-4</v>
      </c>
      <c r="E708" s="81">
        <f t="shared" si="317"/>
        <v>39139.047567172114</v>
      </c>
      <c r="F708" s="75">
        <f t="shared" si="318"/>
        <v>39139</v>
      </c>
      <c r="G708" s="75">
        <f t="shared" si="337"/>
        <v>2.0050610000907909E-2</v>
      </c>
      <c r="K708" s="75">
        <f t="shared" si="339"/>
        <v>2.0050610000907909E-2</v>
      </c>
      <c r="O708" s="75">
        <f t="shared" ca="1" si="319"/>
        <v>2.0863047882503462E-2</v>
      </c>
      <c r="P708" s="75">
        <f t="shared" si="320"/>
        <v>3.395082842161333E-2</v>
      </c>
      <c r="Q708" s="85">
        <f t="shared" si="334"/>
        <v>43665.93</v>
      </c>
      <c r="S708" s="84">
        <v>1</v>
      </c>
      <c r="Z708" s="75">
        <f t="shared" si="321"/>
        <v>39139</v>
      </c>
      <c r="AA708" s="75">
        <f t="shared" si="322"/>
        <v>2.4884076786767677E-2</v>
      </c>
      <c r="AB708" s="75">
        <f t="shared" si="323"/>
        <v>2.9117361635753562E-2</v>
      </c>
      <c r="AC708" s="75">
        <f t="shared" si="324"/>
        <v>-1.3900218420705421E-2</v>
      </c>
      <c r="AE708" s="75">
        <f t="shared" si="325"/>
        <v>2.3362401170009553E-5</v>
      </c>
      <c r="AF708" s="85">
        <f t="shared" si="335"/>
        <v>43665.93</v>
      </c>
      <c r="AG708" s="84"/>
      <c r="AH708" s="75">
        <f t="shared" si="326"/>
        <v>-9.0667516348456514E-3</v>
      </c>
      <c r="AI708" s="75">
        <f t="shared" si="327"/>
        <v>2.6992147340090145E-2</v>
      </c>
      <c r="AJ708" s="75">
        <f t="shared" si="328"/>
        <v>-0.22052510633911054</v>
      </c>
      <c r="AK708" s="75">
        <f t="shared" si="329"/>
        <v>-0.11030621159701405</v>
      </c>
      <c r="AL708" s="75">
        <f t="shared" si="330"/>
        <v>-3.0287083906063654</v>
      </c>
      <c r="AM708" s="75">
        <f t="shared" si="331"/>
        <v>-17.698443401523445</v>
      </c>
      <c r="AN708" s="75">
        <f t="shared" si="341"/>
        <v>4.1498907280548405</v>
      </c>
      <c r="AO708" s="75">
        <f t="shared" si="341"/>
        <v>4.156841995630284</v>
      </c>
      <c r="AP708" s="75">
        <f t="shared" si="341"/>
        <v>4.1435249747649454</v>
      </c>
      <c r="AQ708" s="75">
        <f t="shared" si="341"/>
        <v>4.1692929424005465</v>
      </c>
      <c r="AR708" s="75">
        <f t="shared" si="341"/>
        <v>4.1203392559571927</v>
      </c>
      <c r="AS708" s="75">
        <f t="shared" si="341"/>
        <v>4.2170129848395046</v>
      </c>
      <c r="AT708" s="75">
        <f t="shared" si="341"/>
        <v>4.0379651272926402</v>
      </c>
      <c r="AU708" s="75">
        <f t="shared" si="333"/>
        <v>4.9818651958545477</v>
      </c>
    </row>
    <row r="709" spans="1:47" s="75" customFormat="1" ht="12.95" customHeight="1" x14ac:dyDescent="0.2">
      <c r="A709" s="130" t="s">
        <v>2228</v>
      </c>
      <c r="B709" s="131" t="s">
        <v>2031</v>
      </c>
      <c r="C709" s="164">
        <v>59042.514499999997</v>
      </c>
      <c r="D709" s="132">
        <v>2.9999999999999997E-4</v>
      </c>
      <c r="E709" s="81">
        <f t="shared" si="317"/>
        <v>39988.551250265671</v>
      </c>
      <c r="F709" s="75">
        <f t="shared" si="318"/>
        <v>39988.5</v>
      </c>
      <c r="G709" s="75">
        <f t="shared" si="337"/>
        <v>2.1603114997560624E-2</v>
      </c>
      <c r="K709" s="75">
        <f t="shared" si="339"/>
        <v>2.1603114997560624E-2</v>
      </c>
      <c r="O709" s="75">
        <f t="shared" ca="1" si="319"/>
        <v>2.1451173382621029E-2</v>
      </c>
      <c r="P709" s="75">
        <f t="shared" si="320"/>
        <v>3.5168182142433835E-2</v>
      </c>
      <c r="Q709" s="85">
        <f t="shared" si="334"/>
        <v>44024.014499999997</v>
      </c>
      <c r="S709" s="84">
        <v>1</v>
      </c>
      <c r="Z709" s="75">
        <f t="shared" si="321"/>
        <v>39988.5</v>
      </c>
      <c r="AA709" s="75">
        <f t="shared" si="322"/>
        <v>2.6081958989669224E-2</v>
      </c>
      <c r="AB709" s="75">
        <f t="shared" si="323"/>
        <v>3.0689338150325235E-2</v>
      </c>
      <c r="AC709" s="75">
        <f t="shared" si="324"/>
        <v>-1.3565067144873211E-2</v>
      </c>
      <c r="AE709" s="75">
        <f t="shared" si="325"/>
        <v>2.0060043505647301E-5</v>
      </c>
      <c r="AF709" s="85">
        <f t="shared" si="335"/>
        <v>44024.014499999997</v>
      </c>
      <c r="AG709" s="84"/>
      <c r="AH709" s="75">
        <f t="shared" si="326"/>
        <v>-9.0862231527646092E-3</v>
      </c>
      <c r="AI709" s="75">
        <f t="shared" si="327"/>
        <v>2.7934629090503371E-2</v>
      </c>
      <c r="AJ709" s="75">
        <f t="shared" si="328"/>
        <v>-0.22855908572388314</v>
      </c>
      <c r="AK709" s="75">
        <f t="shared" si="329"/>
        <v>-0.11832436914396303</v>
      </c>
      <c r="AL709" s="75">
        <f t="shared" si="330"/>
        <v>-3.0204638556120194</v>
      </c>
      <c r="AM709" s="75">
        <f t="shared" si="331"/>
        <v>-16.491157106121509</v>
      </c>
      <c r="AN709" s="75">
        <f t="shared" si="341"/>
        <v>4.2107603602884405</v>
      </c>
      <c r="AO709" s="75">
        <f t="shared" si="341"/>
        <v>4.2127980180793134</v>
      </c>
      <c r="AP709" s="75">
        <f t="shared" si="341"/>
        <v>4.2084715900153622</v>
      </c>
      <c r="AQ709" s="75">
        <f t="shared" si="341"/>
        <v>4.2176988871946817</v>
      </c>
      <c r="AR709" s="75">
        <f t="shared" si="341"/>
        <v>4.1982021928001174</v>
      </c>
      <c r="AS709" s="75">
        <f t="shared" si="341"/>
        <v>4.2402619925767766</v>
      </c>
      <c r="AT709" s="75">
        <f t="shared" si="341"/>
        <v>4.1531357214927782</v>
      </c>
      <c r="AU709" s="75">
        <f t="shared" si="333"/>
        <v>5.0703166107586055</v>
      </c>
    </row>
    <row r="710" spans="1:47" s="75" customFormat="1" ht="12.95" customHeight="1" x14ac:dyDescent="0.2">
      <c r="A710" s="130" t="s">
        <v>2230</v>
      </c>
      <c r="B710" s="131" t="s">
        <v>2031</v>
      </c>
      <c r="C710" s="164">
        <v>59334.415000000037</v>
      </c>
      <c r="D710" s="132">
        <v>1E-3</v>
      </c>
      <c r="E710" s="81">
        <f t="shared" si="317"/>
        <v>40681.042966178771</v>
      </c>
      <c r="F710" s="75">
        <f t="shared" si="318"/>
        <v>40681</v>
      </c>
      <c r="G710" s="75">
        <f t="shared" si="337"/>
        <v>1.8111190038325731E-2</v>
      </c>
      <c r="K710" s="75">
        <f t="shared" si="339"/>
        <v>1.8111190038325731E-2</v>
      </c>
      <c r="O710" s="75">
        <f t="shared" ca="1" si="319"/>
        <v>2.193060470555383E-2</v>
      </c>
      <c r="P710" s="75">
        <f t="shared" si="320"/>
        <v>3.6169536044434965E-2</v>
      </c>
      <c r="Q710" s="85">
        <f t="shared" si="334"/>
        <v>44315.915000000037</v>
      </c>
      <c r="S710" s="84">
        <v>1</v>
      </c>
      <c r="Z710" s="75">
        <f t="shared" si="321"/>
        <v>40681</v>
      </c>
      <c r="AA710" s="75">
        <f t="shared" si="322"/>
        <v>2.7092647513791559E-2</v>
      </c>
      <c r="AB710" s="75">
        <f t="shared" si="323"/>
        <v>2.7188078568969137E-2</v>
      </c>
      <c r="AC710" s="75">
        <f t="shared" si="324"/>
        <v>-1.8058346006109234E-2</v>
      </c>
      <c r="AE710" s="75">
        <f t="shared" si="325"/>
        <v>8.0666578383601013E-5</v>
      </c>
      <c r="AF710" s="85">
        <f t="shared" si="335"/>
        <v>44315.915000000037</v>
      </c>
      <c r="AG710" s="84"/>
      <c r="AH710" s="75">
        <f t="shared" si="326"/>
        <v>-9.0768885306434059E-3</v>
      </c>
      <c r="AI710" s="75">
        <f t="shared" si="327"/>
        <v>2.8792492726783303E-2</v>
      </c>
      <c r="AJ710" s="75">
        <f t="shared" si="328"/>
        <v>-0.2354130616185926</v>
      </c>
      <c r="AK710" s="75">
        <f t="shared" si="329"/>
        <v>-0.12517076124590365</v>
      </c>
      <c r="AL710" s="75">
        <f t="shared" si="330"/>
        <v>-3.0134176359562166</v>
      </c>
      <c r="AM710" s="75">
        <f t="shared" si="331"/>
        <v>-15.582296360471815</v>
      </c>
      <c r="AN710" s="75">
        <f t="shared" si="341"/>
        <v>4.2611276944414138</v>
      </c>
      <c r="AO710" s="75">
        <f t="shared" si="341"/>
        <v>4.2613079770213531</v>
      </c>
      <c r="AP710" s="75">
        <f t="shared" si="341"/>
        <v>4.2608858434708168</v>
      </c>
      <c r="AQ710" s="75">
        <f t="shared" si="341"/>
        <v>4.2618748520782779</v>
      </c>
      <c r="AR710" s="75">
        <f t="shared" si="341"/>
        <v>4.2595608871257138</v>
      </c>
      <c r="AS710" s="75">
        <f t="shared" si="341"/>
        <v>4.2649922912168288</v>
      </c>
      <c r="AT710" s="75">
        <f t="shared" si="341"/>
        <v>4.2523379736694915</v>
      </c>
      <c r="AU710" s="75">
        <f t="shared" si="333"/>
        <v>5.1424209130788645</v>
      </c>
    </row>
    <row r="711" spans="1:47" s="75" customFormat="1" ht="12.95" customHeight="1" x14ac:dyDescent="0.2">
      <c r="A711" s="130" t="s">
        <v>2231</v>
      </c>
      <c r="B711" s="131" t="s">
        <v>2031</v>
      </c>
      <c r="C711" s="164">
        <v>59383.526400000002</v>
      </c>
      <c r="D711" s="132">
        <v>8.9999999999999998E-4</v>
      </c>
      <c r="E711" s="81">
        <f t="shared" si="317"/>
        <v>40797.552659231253</v>
      </c>
      <c r="F711" s="75">
        <f t="shared" si="318"/>
        <v>40797.5</v>
      </c>
      <c r="G711" s="75">
        <f t="shared" si="337"/>
        <v>2.219702499860432E-2</v>
      </c>
      <c r="K711" s="75">
        <f t="shared" si="339"/>
        <v>2.219702499860432E-2</v>
      </c>
      <c r="O711" s="75">
        <f t="shared" ca="1" si="319"/>
        <v>2.2011259938942526E-2</v>
      </c>
      <c r="P711" s="75">
        <f t="shared" si="320"/>
        <v>3.6338787880241072E-2</v>
      </c>
      <c r="Q711" s="85">
        <f t="shared" si="334"/>
        <v>44365.026400000002</v>
      </c>
      <c r="S711" s="84">
        <v>1</v>
      </c>
      <c r="Z711" s="75">
        <f t="shared" si="321"/>
        <v>40797.5</v>
      </c>
      <c r="AA711" s="75">
        <f t="shared" si="322"/>
        <v>2.7265783808342284E-2</v>
      </c>
      <c r="AB711" s="75">
        <f t="shared" si="323"/>
        <v>3.1270029070503108E-2</v>
      </c>
      <c r="AC711" s="75">
        <f t="shared" si="324"/>
        <v>-1.4141762881636752E-2</v>
      </c>
      <c r="AE711" s="75">
        <f t="shared" si="325"/>
        <v>2.5692315871296219E-5</v>
      </c>
      <c r="AF711" s="85">
        <f t="shared" si="335"/>
        <v>44365.026400000002</v>
      </c>
      <c r="AG711" s="84"/>
      <c r="AH711" s="75">
        <f t="shared" si="326"/>
        <v>-9.0730040718987864E-3</v>
      </c>
      <c r="AI711" s="75">
        <f t="shared" si="327"/>
        <v>2.8946095496987345E-2</v>
      </c>
      <c r="AJ711" s="75">
        <f t="shared" si="328"/>
        <v>-0.23659991885967036</v>
      </c>
      <c r="AK711" s="75">
        <f t="shared" si="329"/>
        <v>-0.12635686053471074</v>
      </c>
      <c r="AL711" s="75">
        <f t="shared" si="330"/>
        <v>-3.012196277045236</v>
      </c>
      <c r="AM711" s="75">
        <f t="shared" si="331"/>
        <v>-15.434811266884662</v>
      </c>
      <c r="AN711" s="75">
        <f t="shared" ref="AN711:AT713" si="342">$AU711+$AB$7*SIN(AO711)</f>
        <v>4.2697033799761694</v>
      </c>
      <c r="AO711" s="75">
        <f t="shared" si="342"/>
        <v>4.2697074173850584</v>
      </c>
      <c r="AP711" s="75">
        <f t="shared" si="342"/>
        <v>4.2696977924909056</v>
      </c>
      <c r="AQ711" s="75">
        <f t="shared" si="342"/>
        <v>4.269720737872837</v>
      </c>
      <c r="AR711" s="75">
        <f t="shared" si="342"/>
        <v>4.2696660387861298</v>
      </c>
      <c r="AS711" s="75">
        <f t="shared" si="342"/>
        <v>4.2697964453760173</v>
      </c>
      <c r="AT711" s="75">
        <f t="shared" si="342"/>
        <v>4.2694856057636379</v>
      </c>
      <c r="AU711" s="75">
        <f t="shared" si="333"/>
        <v>5.1545510953464602</v>
      </c>
    </row>
    <row r="712" spans="1:47" s="75" customFormat="1" ht="12.95" customHeight="1" x14ac:dyDescent="0.2">
      <c r="A712" s="128" t="s">
        <v>2227</v>
      </c>
      <c r="B712" s="127" t="s">
        <v>2033</v>
      </c>
      <c r="C712" s="126">
        <v>59405.445599999999</v>
      </c>
      <c r="D712" s="126">
        <v>2.0000000000000001E-4</v>
      </c>
      <c r="E712" s="81">
        <f t="shared" si="317"/>
        <v>40849.552790849521</v>
      </c>
      <c r="F712" s="75">
        <f t="shared" si="318"/>
        <v>40849.5</v>
      </c>
      <c r="G712" s="75">
        <f t="shared" si="337"/>
        <v>2.2252504997595679E-2</v>
      </c>
      <c r="K712" s="75">
        <f t="shared" si="339"/>
        <v>2.2252504997595679E-2</v>
      </c>
      <c r="O712" s="75">
        <f t="shared" ca="1" si="319"/>
        <v>2.204726055813748E-2</v>
      </c>
      <c r="P712" s="75">
        <f t="shared" si="320"/>
        <v>3.6414407488770867E-2</v>
      </c>
      <c r="Q712" s="85">
        <f t="shared" si="334"/>
        <v>44386.945599999999</v>
      </c>
      <c r="S712" s="84">
        <v>1</v>
      </c>
      <c r="Z712" s="75">
        <f t="shared" si="321"/>
        <v>40849.5</v>
      </c>
      <c r="AA712" s="75">
        <f t="shared" si="322"/>
        <v>2.734335856208777E-2</v>
      </c>
      <c r="AB712" s="75">
        <f t="shared" si="323"/>
        <v>3.1323553924278776E-2</v>
      </c>
      <c r="AC712" s="75">
        <f t="shared" si="324"/>
        <v>-1.4161902491175188E-2</v>
      </c>
      <c r="AE712" s="75">
        <f t="shared" si="325"/>
        <v>2.5916790015101833E-5</v>
      </c>
      <c r="AF712" s="85">
        <f t="shared" si="335"/>
        <v>44386.945599999999</v>
      </c>
      <c r="AG712" s="84"/>
      <c r="AH712" s="75">
        <f t="shared" si="326"/>
        <v>-9.0710489266830965E-3</v>
      </c>
      <c r="AI712" s="75">
        <f t="shared" si="327"/>
        <v>2.9015595200119426E-2</v>
      </c>
      <c r="AJ712" s="75">
        <f t="shared" si="328"/>
        <v>-0.23713316881592381</v>
      </c>
      <c r="AK712" s="75">
        <f t="shared" si="329"/>
        <v>-0.12688982343023353</v>
      </c>
      <c r="AL712" s="75">
        <f t="shared" si="330"/>
        <v>-3.0116474074584829</v>
      </c>
      <c r="AM712" s="75">
        <f t="shared" si="331"/>
        <v>-15.369434224159574</v>
      </c>
      <c r="AN712" s="75">
        <f t="shared" si="342"/>
        <v>4.2735423750721537</v>
      </c>
      <c r="AO712" s="75">
        <f t="shared" si="342"/>
        <v>4.2734779456844816</v>
      </c>
      <c r="AP712" s="75">
        <f t="shared" si="342"/>
        <v>4.273632800398981</v>
      </c>
      <c r="AQ712" s="75">
        <f t="shared" si="342"/>
        <v>4.2732606963755728</v>
      </c>
      <c r="AR712" s="75">
        <f t="shared" si="342"/>
        <v>4.2741553317662815</v>
      </c>
      <c r="AS712" s="75">
        <f t="shared" si="342"/>
        <v>4.2720072629310533</v>
      </c>
      <c r="AT712" s="75">
        <f t="shared" si="342"/>
        <v>4.277181565605229</v>
      </c>
      <c r="AU712" s="75">
        <f t="shared" si="333"/>
        <v>5.1599654256289922</v>
      </c>
    </row>
    <row r="713" spans="1:47" s="75" customFormat="1" ht="12.95" customHeight="1" x14ac:dyDescent="0.2">
      <c r="A713" s="130" t="s">
        <v>2232</v>
      </c>
      <c r="B713" s="131" t="s">
        <v>2031</v>
      </c>
      <c r="C713" s="164">
        <v>59727.489600000001</v>
      </c>
      <c r="D713" s="132">
        <v>2.9999999999999997E-4</v>
      </c>
      <c r="E713" s="81">
        <f t="shared" si="317"/>
        <v>41613.555600572319</v>
      </c>
      <c r="F713" s="75">
        <f t="shared" si="318"/>
        <v>41613.5</v>
      </c>
      <c r="G713" s="75">
        <f t="shared" si="337"/>
        <v>2.343686499807518E-2</v>
      </c>
      <c r="K713" s="75">
        <f t="shared" si="339"/>
        <v>2.343686499807518E-2</v>
      </c>
      <c r="O713" s="75">
        <f t="shared" ca="1" si="319"/>
        <v>2.2576192732463342E-2</v>
      </c>
      <c r="P713" s="75">
        <f t="shared" si="320"/>
        <v>3.7530679624653146E-2</v>
      </c>
      <c r="Q713" s="85">
        <f t="shared" si="334"/>
        <v>44708.989600000001</v>
      </c>
      <c r="S713" s="84">
        <v>1</v>
      </c>
      <c r="Z713" s="75">
        <f t="shared" si="321"/>
        <v>41613.5</v>
      </c>
      <c r="AA713" s="75">
        <f t="shared" si="322"/>
        <v>2.8504710036940925E-2</v>
      </c>
      <c r="AB713" s="75">
        <f t="shared" si="323"/>
        <v>3.2462834585787401E-2</v>
      </c>
      <c r="AC713" s="75">
        <f t="shared" si="324"/>
        <v>-1.4093814626577966E-2</v>
      </c>
      <c r="AE713" s="75">
        <f t="shared" si="325"/>
        <v>2.5683053337956147E-5</v>
      </c>
      <c r="AF713" s="85">
        <f t="shared" si="335"/>
        <v>44708.989600000001</v>
      </c>
      <c r="AG713" s="84"/>
      <c r="AH713" s="75">
        <f t="shared" si="326"/>
        <v>-9.0259695877122192E-3</v>
      </c>
      <c r="AI713" s="75">
        <f t="shared" si="327"/>
        <v>3.0110080028733943E-2</v>
      </c>
      <c r="AJ713" s="75">
        <f t="shared" si="328"/>
        <v>-0.24524466783208002</v>
      </c>
      <c r="AK713" s="75">
        <f t="shared" si="329"/>
        <v>-0.13500105478426941</v>
      </c>
      <c r="AL713" s="75">
        <f t="shared" si="330"/>
        <v>-3.003289128894004</v>
      </c>
      <c r="AM713" s="75">
        <f t="shared" si="331"/>
        <v>-14.43788949065822</v>
      </c>
      <c r="AN713" s="75">
        <f t="shared" si="342"/>
        <v>4.3308697714759461</v>
      </c>
      <c r="AO713" s="75">
        <f t="shared" si="342"/>
        <v>4.3303533678163184</v>
      </c>
      <c r="AP713" s="75">
        <f t="shared" si="342"/>
        <v>4.3317703976887678</v>
      </c>
      <c r="AQ713" s="75">
        <f t="shared" si="342"/>
        <v>4.3278939019793832</v>
      </c>
      <c r="AR713" s="75">
        <f t="shared" si="342"/>
        <v>4.3385893633722699</v>
      </c>
      <c r="AS713" s="75">
        <f t="shared" si="342"/>
        <v>4.3097354437845166</v>
      </c>
      <c r="AT713" s="75">
        <f t="shared" si="342"/>
        <v>4.3931993798530931</v>
      </c>
      <c r="AU713" s="75">
        <f t="shared" si="333"/>
        <v>5.2395144320877334</v>
      </c>
    </row>
    <row r="714" spans="1:47" s="75" customFormat="1" ht="12.95" customHeight="1" x14ac:dyDescent="0.2">
      <c r="A714" s="134" t="s">
        <v>2234</v>
      </c>
      <c r="B714" s="135" t="s">
        <v>2033</v>
      </c>
      <c r="C714" s="132">
        <v>60042.796600000001</v>
      </c>
      <c r="D714" s="132">
        <v>2.9999999999999997E-4</v>
      </c>
      <c r="E714" s="81">
        <f t="shared" ref="E714" si="343">+(C714-C$7)/C$8</f>
        <v>42361.575852231304</v>
      </c>
      <c r="F714" s="75">
        <f t="shared" ref="F714" si="344">ROUND(2*E714,0)/2</f>
        <v>42361.5</v>
      </c>
      <c r="G714" s="75">
        <f t="shared" ref="G714" si="345">+C714-(C$7+F714*C$8)</f>
        <v>3.1973385004675947E-2</v>
      </c>
      <c r="K714" s="75">
        <f t="shared" ref="K714" si="346">G714</f>
        <v>3.1973385004675947E-2</v>
      </c>
      <c r="O714" s="75">
        <f t="shared" ref="O714" ca="1" si="347">+C$11+C$12*$F714</f>
        <v>2.3094047793190763E-2</v>
      </c>
      <c r="P714" s="75">
        <f t="shared" ref="P714" si="348">+D$11+D$12*F714+D$13*F714^2</f>
        <v>3.8633090529404467E-2</v>
      </c>
      <c r="Q714" s="85">
        <f t="shared" ref="Q714" si="349">+C714-15018.5</f>
        <v>45024.296600000001</v>
      </c>
      <c r="S714" s="84">
        <v>1</v>
      </c>
      <c r="Z714" s="75">
        <f t="shared" ref="Z714" si="350">F714</f>
        <v>42361.5</v>
      </c>
      <c r="AA714" s="75">
        <f t="shared" ref="AA714" si="351">AB$3+AB$4*Z714+AB$5*Z714^2+AH714</f>
        <v>2.9683160036652806E-2</v>
      </c>
      <c r="AB714" s="75">
        <f t="shared" ref="AB714" si="352">+G714-AH714</f>
        <v>4.0923315497427608E-2</v>
      </c>
      <c r="AC714" s="75">
        <f t="shared" ref="AC714" si="353">+G714-P714</f>
        <v>-6.6597055247285195E-3</v>
      </c>
      <c r="AE714" s="75">
        <f t="shared" ref="AE714" si="354">+(G714-AA714)^2*S714</f>
        <v>5.2451304041565983E-6</v>
      </c>
      <c r="AF714" s="85">
        <f t="shared" ref="AF714" si="355">+C714-15018.5</f>
        <v>45024.296600000001</v>
      </c>
      <c r="AG714" s="84"/>
      <c r="AH714" s="75">
        <f t="shared" ref="AH714" si="356">$AB$6*($AB$11/AI714*AJ714+$AB$12)</f>
        <v>-8.9499304927516607E-3</v>
      </c>
      <c r="AI714" s="75">
        <f t="shared" ref="AI714" si="357">1+$AB$7*COS(AL714)</f>
        <v>3.1337431099535351E-2</v>
      </c>
      <c r="AJ714" s="75">
        <f t="shared" ref="AJ714" si="358">SIN(AL714+RADIANS($AB$9))</f>
        <v>-0.25377847218430677</v>
      </c>
      <c r="AK714" s="75">
        <f t="shared" ref="AK714" si="359">$AB$7*SIN(AL714)</f>
        <v>-0.1435429178534659</v>
      </c>
      <c r="AL714" s="75">
        <f t="shared" ref="AL714" si="360">2*ATAN(AM714)</f>
        <v>-2.9944765660800803</v>
      </c>
      <c r="AM714" s="75">
        <f t="shared" ref="AM714" si="361">SQRT((1+$AB$7)/(1-$AB$7))*TAN(AN714/2)</f>
        <v>-13.570178091372465</v>
      </c>
      <c r="AN714" s="75">
        <f t="shared" ref="AN714" si="362">$AU714+$AB$7*SIN(AO714)</f>
        <v>4.3890309569243078</v>
      </c>
      <c r="AO714" s="75">
        <f t="shared" ref="AO714" si="363">$AU714+$AB$7*SIN(AP714)</f>
        <v>4.3886342995417014</v>
      </c>
      <c r="AP714" s="75">
        <f t="shared" ref="AP714" si="364">$AU714+$AB$7*SIN(AQ714)</f>
        <v>4.389910004371159</v>
      </c>
      <c r="AQ714" s="75">
        <f t="shared" ref="AQ714" si="365">$AU714+$AB$7*SIN(AR714)</f>
        <v>4.3858242982939393</v>
      </c>
      <c r="AR714" s="75">
        <f t="shared" ref="AR714" si="366">$AU714+$AB$7*SIN(AS714)</f>
        <v>4.399090858837555</v>
      </c>
      <c r="AS714" s="75">
        <f t="shared" ref="AS714" si="367">$AU714+$AB$7*SIN(AT714)</f>
        <v>4.3577573414260558</v>
      </c>
      <c r="AT714" s="75">
        <f t="shared" ref="AT714" si="368">$AU714+$AB$7*SIN(AU714)</f>
        <v>4.5119749557295421</v>
      </c>
      <c r="AU714" s="75">
        <f t="shared" ref="AU714" si="369">RADIANS($AB$9)+$AB$18*(F714-AB$15)</f>
        <v>5.3173974907672328</v>
      </c>
    </row>
    <row r="715" spans="1:47" s="75" customFormat="1" ht="12.95" customHeight="1" x14ac:dyDescent="0.2">
      <c r="A715" s="81"/>
      <c r="B715" s="82"/>
      <c r="C715" s="83"/>
      <c r="D715" s="83"/>
      <c r="Q715" s="85"/>
      <c r="S715" s="84"/>
      <c r="AF715" s="85"/>
      <c r="AG715" s="84"/>
    </row>
    <row r="716" spans="1:47" s="75" customFormat="1" ht="12.95" customHeight="1" x14ac:dyDescent="0.2">
      <c r="A716" s="81"/>
      <c r="B716" s="82"/>
      <c r="C716" s="83"/>
      <c r="D716" s="83"/>
      <c r="Q716" s="85"/>
      <c r="S716" s="84"/>
      <c r="AF716" s="85"/>
      <c r="AG716" s="84"/>
    </row>
    <row r="717" spans="1:47" s="75" customFormat="1" ht="12.95" customHeight="1" x14ac:dyDescent="0.2">
      <c r="A717" s="81"/>
      <c r="B717" s="82"/>
      <c r="C717" s="83"/>
      <c r="D717" s="83"/>
      <c r="Q717" s="85"/>
      <c r="S717" s="84"/>
      <c r="AF717" s="85"/>
      <c r="AG717" s="84"/>
    </row>
    <row r="718" spans="1:47" s="75" customFormat="1" ht="12.95" customHeight="1" x14ac:dyDescent="0.2">
      <c r="A718" s="81"/>
      <c r="B718" s="82"/>
      <c r="C718" s="83"/>
      <c r="D718" s="83"/>
      <c r="Q718" s="85"/>
      <c r="S718" s="84"/>
      <c r="AF718" s="85"/>
      <c r="AG718" s="84"/>
    </row>
    <row r="719" spans="1:47" s="75" customFormat="1" ht="12.95" customHeight="1" x14ac:dyDescent="0.2">
      <c r="A719" s="81"/>
      <c r="B719" s="82"/>
      <c r="C719" s="83"/>
      <c r="D719" s="83"/>
      <c r="S719" s="84"/>
      <c r="AF719" s="85"/>
      <c r="AG719" s="84"/>
    </row>
    <row r="720" spans="1:47" s="75" customFormat="1" ht="12.95" customHeight="1" x14ac:dyDescent="0.2">
      <c r="A720" s="81"/>
      <c r="B720" s="82"/>
      <c r="C720" s="83"/>
      <c r="D720" s="83"/>
      <c r="S720" s="84"/>
      <c r="AF720" s="85"/>
      <c r="AG720" s="84"/>
    </row>
    <row r="721" spans="1:33" s="75" customFormat="1" ht="12.95" customHeight="1" x14ac:dyDescent="0.2">
      <c r="A721" s="81"/>
      <c r="B721" s="82"/>
      <c r="C721" s="83"/>
      <c r="D721" s="83"/>
      <c r="S721" s="84"/>
      <c r="AF721" s="85"/>
      <c r="AG721" s="84"/>
    </row>
    <row r="722" spans="1:33" s="75" customFormat="1" ht="12.95" customHeight="1" x14ac:dyDescent="0.2">
      <c r="A722" s="81"/>
      <c r="B722" s="82"/>
      <c r="C722" s="83"/>
      <c r="D722" s="83"/>
      <c r="S722" s="84"/>
      <c r="AF722" s="85"/>
      <c r="AG722" s="84"/>
    </row>
    <row r="723" spans="1:33" s="75" customFormat="1" ht="12.95" customHeight="1" x14ac:dyDescent="0.2">
      <c r="A723" s="81"/>
      <c r="B723" s="82"/>
      <c r="C723" s="83"/>
      <c r="D723" s="83"/>
      <c r="S723" s="84"/>
      <c r="AF723" s="85"/>
      <c r="AG723" s="84"/>
    </row>
    <row r="724" spans="1:33" s="75" customFormat="1" ht="12.95" customHeight="1" x14ac:dyDescent="0.2">
      <c r="A724" s="81"/>
      <c r="B724" s="82"/>
      <c r="C724" s="83"/>
      <c r="D724" s="83"/>
      <c r="S724" s="84"/>
      <c r="AF724" s="85"/>
      <c r="AG724" s="84"/>
    </row>
    <row r="725" spans="1:33" s="75" customFormat="1" ht="12.95" customHeight="1" x14ac:dyDescent="0.2">
      <c r="A725" s="81"/>
      <c r="B725" s="82"/>
      <c r="C725" s="83"/>
      <c r="D725" s="83"/>
      <c r="S725" s="84"/>
      <c r="AF725" s="85"/>
      <c r="AG725" s="84"/>
    </row>
    <row r="726" spans="1:33" s="75" customFormat="1" ht="12.95" customHeight="1" x14ac:dyDescent="0.2">
      <c r="A726" s="81"/>
      <c r="B726" s="82"/>
      <c r="C726" s="83"/>
      <c r="D726" s="83"/>
      <c r="S726" s="84"/>
      <c r="AF726" s="85"/>
      <c r="AG726" s="84"/>
    </row>
    <row r="727" spans="1:33" s="75" customFormat="1" ht="12.95" customHeight="1" x14ac:dyDescent="0.2">
      <c r="A727" s="81"/>
      <c r="B727" s="82"/>
      <c r="C727" s="83"/>
      <c r="D727" s="83"/>
      <c r="S727" s="84"/>
      <c r="AF727" s="85"/>
      <c r="AG727" s="84"/>
    </row>
    <row r="728" spans="1:33" s="75" customFormat="1" ht="12.95" customHeight="1" x14ac:dyDescent="0.2">
      <c r="A728" s="81"/>
      <c r="B728" s="82"/>
      <c r="C728" s="83"/>
      <c r="D728" s="83"/>
      <c r="S728" s="84"/>
      <c r="AF728" s="85"/>
      <c r="AG728" s="84"/>
    </row>
    <row r="729" spans="1:33" s="75" customFormat="1" ht="12.95" customHeight="1" x14ac:dyDescent="0.2">
      <c r="A729" s="81"/>
      <c r="B729" s="82"/>
      <c r="C729" s="83"/>
      <c r="D729" s="83"/>
      <c r="S729" s="84"/>
      <c r="AF729" s="85"/>
      <c r="AG729" s="84"/>
    </row>
    <row r="730" spans="1:33" s="75" customFormat="1" ht="12.95" customHeight="1" x14ac:dyDescent="0.2">
      <c r="A730" s="81"/>
      <c r="B730" s="82"/>
      <c r="C730" s="83"/>
      <c r="D730" s="83"/>
      <c r="S730" s="84"/>
      <c r="AF730" s="85"/>
      <c r="AG730" s="84"/>
    </row>
    <row r="731" spans="1:33" s="75" customFormat="1" ht="12.95" customHeight="1" x14ac:dyDescent="0.2">
      <c r="A731" s="81"/>
      <c r="B731" s="82"/>
      <c r="C731" s="83"/>
      <c r="D731" s="83"/>
      <c r="S731" s="84"/>
      <c r="AF731" s="85"/>
      <c r="AG731" s="84"/>
    </row>
    <row r="732" spans="1:33" s="75" customFormat="1" ht="12.95" customHeight="1" x14ac:dyDescent="0.2">
      <c r="A732" s="81"/>
      <c r="B732" s="82"/>
      <c r="C732" s="83"/>
      <c r="D732" s="83"/>
      <c r="S732" s="84"/>
      <c r="AF732" s="85"/>
      <c r="AG732" s="84"/>
    </row>
    <row r="733" spans="1:33" s="75" customFormat="1" ht="12.95" customHeight="1" x14ac:dyDescent="0.2">
      <c r="A733" s="81"/>
      <c r="B733" s="82"/>
      <c r="C733" s="83"/>
      <c r="D733" s="83"/>
      <c r="S733" s="84"/>
      <c r="AF733" s="85"/>
      <c r="AG733" s="84"/>
    </row>
    <row r="734" spans="1:33" s="75" customFormat="1" ht="12.95" customHeight="1" x14ac:dyDescent="0.2">
      <c r="A734" s="81"/>
      <c r="B734" s="82"/>
      <c r="C734" s="83"/>
      <c r="D734" s="83"/>
      <c r="S734" s="84"/>
      <c r="AF734" s="85"/>
      <c r="AG734" s="84"/>
    </row>
    <row r="735" spans="1:33" s="75" customFormat="1" ht="12.95" customHeight="1" x14ac:dyDescent="0.2">
      <c r="A735" s="81"/>
      <c r="B735" s="82"/>
      <c r="C735" s="83"/>
      <c r="D735" s="83"/>
      <c r="S735" s="84"/>
      <c r="AF735" s="85"/>
      <c r="AG735" s="84"/>
    </row>
    <row r="736" spans="1:33" s="75" customFormat="1" ht="12.95" customHeight="1" x14ac:dyDescent="0.2">
      <c r="A736" s="81"/>
      <c r="B736" s="82"/>
      <c r="C736" s="83"/>
      <c r="D736" s="83"/>
      <c r="S736" s="84"/>
      <c r="AF736" s="85"/>
      <c r="AG736" s="84"/>
    </row>
    <row r="737" spans="1:33" s="75" customFormat="1" ht="12.95" customHeight="1" x14ac:dyDescent="0.2">
      <c r="A737" s="81"/>
      <c r="B737" s="82"/>
      <c r="C737" s="83"/>
      <c r="D737" s="83"/>
      <c r="S737" s="84"/>
      <c r="AF737" s="85"/>
      <c r="AG737" s="84"/>
    </row>
    <row r="738" spans="1:33" s="75" customFormat="1" ht="12.95" customHeight="1" x14ac:dyDescent="0.2">
      <c r="A738" s="81"/>
      <c r="B738" s="82"/>
      <c r="C738" s="83"/>
      <c r="D738" s="83"/>
      <c r="S738" s="84"/>
      <c r="AF738" s="85"/>
      <c r="AG738" s="84"/>
    </row>
    <row r="739" spans="1:33" s="75" customFormat="1" ht="12.95" customHeight="1" x14ac:dyDescent="0.2">
      <c r="A739" s="81"/>
      <c r="B739" s="82"/>
      <c r="C739" s="83"/>
      <c r="D739" s="83"/>
      <c r="S739" s="84"/>
      <c r="AF739" s="85"/>
      <c r="AG739" s="84"/>
    </row>
    <row r="740" spans="1:33" s="75" customFormat="1" ht="12.95" customHeight="1" x14ac:dyDescent="0.2">
      <c r="A740" s="81"/>
      <c r="B740" s="82"/>
      <c r="C740" s="83"/>
      <c r="D740" s="83"/>
      <c r="S740" s="84"/>
      <c r="AF740" s="85"/>
      <c r="AG740" s="84"/>
    </row>
    <row r="741" spans="1:33" s="75" customFormat="1" ht="12.95" customHeight="1" x14ac:dyDescent="0.2">
      <c r="A741" s="81"/>
      <c r="B741" s="82"/>
      <c r="C741" s="83"/>
      <c r="D741" s="83"/>
      <c r="S741" s="84"/>
      <c r="AF741" s="85"/>
      <c r="AG741" s="84"/>
    </row>
    <row r="742" spans="1:33" s="75" customFormat="1" ht="12.95" customHeight="1" x14ac:dyDescent="0.2">
      <c r="A742" s="81"/>
      <c r="B742" s="82"/>
      <c r="C742" s="83"/>
      <c r="D742" s="83"/>
      <c r="S742" s="84"/>
      <c r="AF742" s="85"/>
      <c r="AG742" s="84"/>
    </row>
    <row r="743" spans="1:33" s="75" customFormat="1" ht="12.95" customHeight="1" x14ac:dyDescent="0.2">
      <c r="A743" s="81"/>
      <c r="B743" s="82"/>
      <c r="C743" s="83"/>
      <c r="D743" s="83"/>
      <c r="S743" s="84"/>
      <c r="AF743" s="85"/>
      <c r="AG743" s="84"/>
    </row>
    <row r="744" spans="1:33" s="75" customFormat="1" ht="12.95" customHeight="1" x14ac:dyDescent="0.2">
      <c r="A744" s="81"/>
      <c r="B744" s="82"/>
      <c r="C744" s="83"/>
      <c r="D744" s="83"/>
      <c r="S744" s="84"/>
      <c r="AF744" s="85"/>
      <c r="AG744" s="84"/>
    </row>
    <row r="745" spans="1:33" s="75" customFormat="1" ht="12.95" customHeight="1" x14ac:dyDescent="0.2">
      <c r="A745" s="81"/>
      <c r="B745" s="82"/>
      <c r="C745" s="83"/>
      <c r="D745" s="83"/>
      <c r="S745" s="84"/>
      <c r="AF745" s="85"/>
      <c r="AG745" s="84"/>
    </row>
    <row r="746" spans="1:33" s="75" customFormat="1" ht="12.95" customHeight="1" x14ac:dyDescent="0.2">
      <c r="A746" s="81"/>
      <c r="B746" s="82"/>
      <c r="C746" s="83"/>
      <c r="D746" s="83"/>
      <c r="S746" s="84"/>
      <c r="AF746" s="85"/>
      <c r="AG746" s="84"/>
    </row>
    <row r="747" spans="1:33" s="75" customFormat="1" ht="12.95" customHeight="1" x14ac:dyDescent="0.2">
      <c r="A747" s="81"/>
      <c r="B747" s="82"/>
      <c r="C747" s="83"/>
      <c r="D747" s="83"/>
      <c r="S747" s="84"/>
      <c r="AF747" s="85"/>
      <c r="AG747" s="84"/>
    </row>
    <row r="748" spans="1:33" s="75" customFormat="1" ht="12.95" customHeight="1" x14ac:dyDescent="0.2">
      <c r="A748" s="81"/>
      <c r="B748" s="82"/>
      <c r="C748" s="83"/>
      <c r="D748" s="83"/>
      <c r="S748" s="84"/>
      <c r="AF748" s="85"/>
      <c r="AG748" s="84"/>
    </row>
    <row r="749" spans="1:33" s="75" customFormat="1" ht="12.95" customHeight="1" x14ac:dyDescent="0.2">
      <c r="A749" s="81"/>
      <c r="B749" s="82"/>
      <c r="C749" s="83"/>
      <c r="D749" s="83"/>
      <c r="S749" s="84"/>
      <c r="AF749" s="85"/>
      <c r="AG749" s="84"/>
    </row>
    <row r="750" spans="1:33" s="75" customFormat="1" ht="12.95" customHeight="1" x14ac:dyDescent="0.2">
      <c r="A750" s="81"/>
      <c r="B750" s="82"/>
      <c r="C750" s="83"/>
      <c r="D750" s="83"/>
      <c r="S750" s="84"/>
      <c r="AF750" s="85"/>
      <c r="AG750" s="84"/>
    </row>
    <row r="751" spans="1:33" s="75" customFormat="1" ht="12.95" customHeight="1" x14ac:dyDescent="0.2">
      <c r="A751" s="81"/>
      <c r="B751" s="82"/>
      <c r="C751" s="83"/>
      <c r="D751" s="83"/>
      <c r="S751" s="84"/>
      <c r="AF751" s="85"/>
      <c r="AG751" s="84"/>
    </row>
    <row r="752" spans="1:33" s="75" customFormat="1" ht="12.95" customHeight="1" x14ac:dyDescent="0.2">
      <c r="A752" s="81"/>
      <c r="B752" s="82"/>
      <c r="C752" s="83"/>
      <c r="D752" s="83"/>
      <c r="S752" s="84"/>
      <c r="AF752" s="85"/>
      <c r="AG752" s="84"/>
    </row>
    <row r="753" spans="1:33" s="75" customFormat="1" ht="12.95" customHeight="1" x14ac:dyDescent="0.2">
      <c r="A753" s="81"/>
      <c r="B753" s="82"/>
      <c r="C753" s="83"/>
      <c r="D753" s="83"/>
      <c r="S753" s="84"/>
      <c r="AF753" s="85"/>
      <c r="AG753" s="84"/>
    </row>
    <row r="754" spans="1:33" s="75" customFormat="1" ht="12.95" customHeight="1" x14ac:dyDescent="0.2">
      <c r="A754" s="81"/>
      <c r="B754" s="82"/>
      <c r="C754" s="83"/>
      <c r="D754" s="83"/>
      <c r="S754" s="84"/>
      <c r="AF754" s="85"/>
      <c r="AG754" s="84"/>
    </row>
    <row r="755" spans="1:33" s="75" customFormat="1" ht="12.95" customHeight="1" x14ac:dyDescent="0.2">
      <c r="A755" s="81"/>
      <c r="B755" s="82"/>
      <c r="C755" s="83"/>
      <c r="D755" s="83"/>
      <c r="S755" s="84"/>
      <c r="AF755" s="85"/>
      <c r="AG755" s="84"/>
    </row>
    <row r="756" spans="1:33" s="75" customFormat="1" ht="12.95" customHeight="1" x14ac:dyDescent="0.2">
      <c r="A756" s="81"/>
      <c r="B756" s="82"/>
      <c r="C756" s="83"/>
      <c r="D756" s="83"/>
      <c r="S756" s="84"/>
      <c r="AF756" s="85"/>
      <c r="AG756" s="84"/>
    </row>
    <row r="757" spans="1:33" s="75" customFormat="1" ht="12.95" customHeight="1" x14ac:dyDescent="0.2">
      <c r="A757" s="81"/>
      <c r="B757" s="82"/>
      <c r="C757" s="83"/>
      <c r="D757" s="83"/>
      <c r="S757" s="84"/>
      <c r="AF757" s="85"/>
      <c r="AG757" s="84"/>
    </row>
    <row r="758" spans="1:33" s="75" customFormat="1" ht="12.95" customHeight="1" x14ac:dyDescent="0.2">
      <c r="A758" s="81"/>
      <c r="B758" s="82"/>
      <c r="C758" s="83"/>
      <c r="D758" s="83"/>
      <c r="S758" s="84"/>
      <c r="AF758" s="85"/>
      <c r="AG758" s="84"/>
    </row>
    <row r="759" spans="1:33" s="75" customFormat="1" ht="12.95" customHeight="1" x14ac:dyDescent="0.2">
      <c r="A759" s="81"/>
      <c r="B759" s="82"/>
      <c r="C759" s="83"/>
      <c r="D759" s="83"/>
      <c r="S759" s="84"/>
      <c r="AF759" s="85"/>
      <c r="AG759" s="84"/>
    </row>
    <row r="760" spans="1:33" s="75" customFormat="1" ht="12.95" customHeight="1" x14ac:dyDescent="0.2">
      <c r="A760" s="81"/>
      <c r="B760" s="82"/>
      <c r="C760" s="83"/>
      <c r="D760" s="83"/>
      <c r="S760" s="84"/>
      <c r="AF760" s="85"/>
      <c r="AG760" s="84"/>
    </row>
    <row r="761" spans="1:33" s="75" customFormat="1" ht="12.95" customHeight="1" x14ac:dyDescent="0.2">
      <c r="A761" s="81"/>
      <c r="B761" s="82"/>
      <c r="C761" s="83"/>
      <c r="D761" s="83"/>
      <c r="S761" s="84"/>
      <c r="AF761" s="85"/>
      <c r="AG761" s="84"/>
    </row>
    <row r="762" spans="1:33" s="75" customFormat="1" ht="12.95" customHeight="1" x14ac:dyDescent="0.2">
      <c r="A762" s="81"/>
      <c r="B762" s="82"/>
      <c r="C762" s="83"/>
      <c r="D762" s="83"/>
      <c r="S762" s="84"/>
      <c r="AF762" s="85"/>
      <c r="AG762" s="84"/>
    </row>
    <row r="763" spans="1:33" s="75" customFormat="1" ht="12.95" customHeight="1" x14ac:dyDescent="0.2">
      <c r="A763" s="81"/>
      <c r="B763" s="82"/>
      <c r="C763" s="83"/>
      <c r="D763" s="83"/>
      <c r="S763" s="84"/>
      <c r="AF763" s="85"/>
      <c r="AG763" s="84"/>
    </row>
    <row r="764" spans="1:33" s="75" customFormat="1" ht="12.95" customHeight="1" x14ac:dyDescent="0.2">
      <c r="A764" s="81"/>
      <c r="B764" s="82"/>
      <c r="C764" s="83"/>
      <c r="D764" s="83"/>
      <c r="S764" s="84"/>
      <c r="AF764" s="85"/>
      <c r="AG764" s="84"/>
    </row>
    <row r="765" spans="1:33" s="75" customFormat="1" ht="12.95" customHeight="1" x14ac:dyDescent="0.2">
      <c r="A765" s="81"/>
      <c r="B765" s="82"/>
      <c r="C765" s="83"/>
      <c r="D765" s="83"/>
      <c r="S765" s="84"/>
      <c r="AF765" s="85"/>
      <c r="AG765" s="84"/>
    </row>
    <row r="766" spans="1:33" s="75" customFormat="1" ht="12.95" customHeight="1" x14ac:dyDescent="0.2">
      <c r="A766" s="81"/>
      <c r="B766" s="82"/>
      <c r="C766" s="83"/>
      <c r="D766" s="83"/>
      <c r="S766" s="84"/>
      <c r="AF766" s="85"/>
      <c r="AG766" s="84"/>
    </row>
    <row r="767" spans="1:33" s="75" customFormat="1" ht="12.95" customHeight="1" x14ac:dyDescent="0.2">
      <c r="A767" s="81"/>
      <c r="B767" s="82"/>
      <c r="C767" s="83"/>
      <c r="D767" s="83"/>
      <c r="S767" s="84"/>
      <c r="AF767" s="85"/>
      <c r="AG767" s="84"/>
    </row>
    <row r="768" spans="1:33" s="75" customFormat="1" ht="12.95" customHeight="1" x14ac:dyDescent="0.2">
      <c r="A768" s="81"/>
      <c r="B768" s="82"/>
      <c r="C768" s="83"/>
      <c r="D768" s="83"/>
      <c r="S768" s="84"/>
      <c r="AF768" s="85"/>
      <c r="AG768" s="84"/>
    </row>
    <row r="769" spans="1:33" s="75" customFormat="1" ht="12.95" customHeight="1" x14ac:dyDescent="0.2">
      <c r="A769" s="81"/>
      <c r="B769" s="82"/>
      <c r="C769" s="83"/>
      <c r="D769" s="83"/>
      <c r="S769" s="84"/>
      <c r="AF769" s="85"/>
      <c r="AG769" s="84"/>
    </row>
    <row r="770" spans="1:33" s="75" customFormat="1" ht="12.95" customHeight="1" x14ac:dyDescent="0.2">
      <c r="A770" s="81"/>
      <c r="B770" s="82"/>
      <c r="C770" s="83"/>
      <c r="D770" s="83"/>
      <c r="S770" s="84"/>
      <c r="AF770" s="85"/>
      <c r="AG770" s="84"/>
    </row>
    <row r="771" spans="1:33" s="75" customFormat="1" ht="12.95" customHeight="1" x14ac:dyDescent="0.2">
      <c r="A771" s="81"/>
      <c r="B771" s="82"/>
      <c r="C771" s="83"/>
      <c r="D771" s="83"/>
      <c r="S771" s="84"/>
      <c r="AF771" s="85"/>
      <c r="AG771" s="84"/>
    </row>
    <row r="772" spans="1:33" s="75" customFormat="1" ht="12.95" customHeight="1" x14ac:dyDescent="0.2">
      <c r="A772" s="81"/>
      <c r="B772" s="82"/>
      <c r="C772" s="83"/>
      <c r="D772" s="83"/>
      <c r="S772" s="84"/>
      <c r="AF772" s="85"/>
      <c r="AG772" s="84"/>
    </row>
    <row r="773" spans="1:33" s="75" customFormat="1" ht="12.95" customHeight="1" x14ac:dyDescent="0.2">
      <c r="A773" s="81"/>
      <c r="B773" s="82"/>
      <c r="C773" s="83"/>
      <c r="D773" s="83"/>
      <c r="S773" s="84"/>
      <c r="AF773" s="85"/>
      <c r="AG773" s="84"/>
    </row>
    <row r="774" spans="1:33" s="75" customFormat="1" ht="12.95" customHeight="1" x14ac:dyDescent="0.2">
      <c r="A774" s="81"/>
      <c r="B774" s="82"/>
      <c r="C774" s="83"/>
      <c r="D774" s="83"/>
      <c r="S774" s="84"/>
      <c r="AF774" s="85"/>
      <c r="AG774" s="84"/>
    </row>
    <row r="775" spans="1:33" s="75" customFormat="1" ht="12.95" customHeight="1" x14ac:dyDescent="0.2">
      <c r="A775" s="81"/>
      <c r="B775" s="82"/>
      <c r="C775" s="83"/>
      <c r="D775" s="83"/>
      <c r="S775" s="84"/>
      <c r="AF775" s="85"/>
      <c r="AG775" s="84"/>
    </row>
    <row r="776" spans="1:33" s="75" customFormat="1" ht="12.95" customHeight="1" x14ac:dyDescent="0.2">
      <c r="A776" s="81"/>
      <c r="B776" s="82"/>
      <c r="C776" s="83"/>
      <c r="D776" s="83"/>
      <c r="S776" s="84"/>
      <c r="AF776" s="85"/>
      <c r="AG776" s="84"/>
    </row>
    <row r="777" spans="1:33" s="75" customFormat="1" ht="12.95" customHeight="1" x14ac:dyDescent="0.2">
      <c r="A777" s="81"/>
      <c r="B777" s="82"/>
      <c r="C777" s="83"/>
      <c r="D777" s="83"/>
      <c r="S777" s="84"/>
      <c r="AF777" s="85"/>
      <c r="AG777" s="84"/>
    </row>
    <row r="778" spans="1:33" s="75" customFormat="1" ht="12.95" customHeight="1" x14ac:dyDescent="0.2">
      <c r="A778" s="81"/>
      <c r="B778" s="82"/>
      <c r="C778" s="83"/>
      <c r="D778" s="83"/>
      <c r="S778" s="84"/>
      <c r="AF778" s="85"/>
      <c r="AG778" s="84"/>
    </row>
    <row r="779" spans="1:33" s="75" customFormat="1" ht="12.95" customHeight="1" x14ac:dyDescent="0.2">
      <c r="A779" s="81"/>
      <c r="B779" s="82"/>
      <c r="C779" s="83"/>
      <c r="D779" s="83"/>
      <c r="S779" s="84"/>
      <c r="AF779" s="85"/>
      <c r="AG779" s="84"/>
    </row>
    <row r="780" spans="1:33" s="75" customFormat="1" ht="12.95" customHeight="1" x14ac:dyDescent="0.2">
      <c r="A780" s="81"/>
      <c r="B780" s="82"/>
      <c r="C780" s="83"/>
      <c r="D780" s="83"/>
      <c r="S780" s="84"/>
      <c r="AF780" s="85"/>
      <c r="AG780" s="84"/>
    </row>
    <row r="781" spans="1:33" s="75" customFormat="1" ht="12.95" customHeight="1" x14ac:dyDescent="0.2">
      <c r="A781" s="81"/>
      <c r="B781" s="82"/>
      <c r="C781" s="83"/>
      <c r="D781" s="83"/>
      <c r="S781" s="84"/>
      <c r="AF781" s="85"/>
      <c r="AG781" s="84"/>
    </row>
    <row r="782" spans="1:33" s="75" customFormat="1" ht="12.95" customHeight="1" x14ac:dyDescent="0.2">
      <c r="A782" s="81"/>
      <c r="B782" s="82"/>
      <c r="C782" s="83"/>
      <c r="D782" s="83"/>
      <c r="S782" s="84"/>
      <c r="AF782" s="85"/>
      <c r="AG782" s="84"/>
    </row>
    <row r="783" spans="1:33" s="75" customFormat="1" ht="12.95" customHeight="1" x14ac:dyDescent="0.2">
      <c r="A783" s="81"/>
      <c r="B783" s="82"/>
      <c r="C783" s="83"/>
      <c r="D783" s="83"/>
      <c r="S783" s="84"/>
      <c r="AF783" s="85"/>
      <c r="AG783" s="84"/>
    </row>
    <row r="784" spans="1:33" s="75" customFormat="1" ht="12.95" customHeight="1" x14ac:dyDescent="0.2">
      <c r="A784" s="81"/>
      <c r="B784" s="82"/>
      <c r="C784" s="83"/>
      <c r="D784" s="83"/>
      <c r="S784" s="84"/>
      <c r="AF784" s="85"/>
      <c r="AG784" s="84"/>
    </row>
    <row r="785" spans="1:33" s="75" customFormat="1" ht="12.95" customHeight="1" x14ac:dyDescent="0.2">
      <c r="A785" s="81"/>
      <c r="B785" s="82"/>
      <c r="C785" s="83"/>
      <c r="D785" s="83"/>
      <c r="S785" s="84"/>
      <c r="AF785" s="85"/>
      <c r="AG785" s="84"/>
    </row>
    <row r="786" spans="1:33" s="75" customFormat="1" ht="12.95" customHeight="1" x14ac:dyDescent="0.2">
      <c r="A786" s="81"/>
      <c r="B786" s="82"/>
      <c r="C786" s="83"/>
      <c r="D786" s="83"/>
      <c r="S786" s="84"/>
      <c r="AF786" s="85"/>
      <c r="AG786" s="84"/>
    </row>
    <row r="787" spans="1:33" s="75" customFormat="1" ht="12.95" customHeight="1" x14ac:dyDescent="0.2">
      <c r="A787" s="81"/>
      <c r="B787" s="82"/>
      <c r="C787" s="83"/>
      <c r="D787" s="83"/>
      <c r="S787" s="84"/>
      <c r="AF787" s="85"/>
      <c r="AG787" s="84"/>
    </row>
    <row r="788" spans="1:33" s="75" customFormat="1" ht="12.95" customHeight="1" x14ac:dyDescent="0.2">
      <c r="A788" s="81"/>
      <c r="B788" s="82"/>
      <c r="C788" s="83"/>
      <c r="D788" s="83"/>
      <c r="S788" s="84"/>
      <c r="AF788" s="85"/>
      <c r="AG788" s="84"/>
    </row>
    <row r="789" spans="1:33" s="75" customFormat="1" ht="12.95" customHeight="1" x14ac:dyDescent="0.2">
      <c r="A789" s="81"/>
      <c r="B789" s="82"/>
      <c r="C789" s="83"/>
      <c r="D789" s="83"/>
      <c r="S789" s="84"/>
      <c r="AF789" s="85"/>
      <c r="AG789" s="84"/>
    </row>
    <row r="790" spans="1:33" s="75" customFormat="1" ht="12.95" customHeight="1" x14ac:dyDescent="0.2">
      <c r="A790" s="81"/>
      <c r="B790" s="82"/>
      <c r="C790" s="83"/>
      <c r="D790" s="83"/>
      <c r="S790" s="84"/>
      <c r="AF790" s="85"/>
      <c r="AG790" s="84"/>
    </row>
    <row r="791" spans="1:33" s="75" customFormat="1" ht="12.95" customHeight="1" x14ac:dyDescent="0.2">
      <c r="A791" s="81"/>
      <c r="B791" s="82"/>
      <c r="C791" s="83"/>
      <c r="D791" s="83"/>
      <c r="S791" s="84"/>
      <c r="AF791" s="85"/>
      <c r="AG791" s="84"/>
    </row>
    <row r="792" spans="1:33" s="75" customFormat="1" ht="12.95" customHeight="1" x14ac:dyDescent="0.2">
      <c r="A792" s="81"/>
      <c r="B792" s="82"/>
      <c r="C792" s="83"/>
      <c r="D792" s="83"/>
      <c r="S792" s="84"/>
      <c r="AF792" s="85"/>
      <c r="AG792" s="84"/>
    </row>
    <row r="793" spans="1:33" s="75" customFormat="1" ht="12.95" customHeight="1" x14ac:dyDescent="0.2">
      <c r="A793" s="81"/>
      <c r="B793" s="82"/>
      <c r="C793" s="83"/>
      <c r="D793" s="83"/>
      <c r="S793" s="84"/>
      <c r="AF793" s="85"/>
      <c r="AG793" s="84"/>
    </row>
    <row r="794" spans="1:33" s="75" customFormat="1" ht="12.95" customHeight="1" x14ac:dyDescent="0.2">
      <c r="A794" s="81"/>
      <c r="B794" s="82"/>
      <c r="C794" s="83"/>
      <c r="D794" s="83"/>
      <c r="S794" s="84"/>
      <c r="AF794" s="85"/>
      <c r="AG794" s="84"/>
    </row>
    <row r="795" spans="1:33" s="75" customFormat="1" ht="12.95" customHeight="1" x14ac:dyDescent="0.2">
      <c r="A795" s="81"/>
      <c r="B795" s="82"/>
      <c r="C795" s="83"/>
      <c r="D795" s="83"/>
      <c r="S795" s="84"/>
      <c r="AF795" s="85"/>
      <c r="AG795" s="84"/>
    </row>
    <row r="796" spans="1:33" s="75" customFormat="1" ht="12.95" customHeight="1" x14ac:dyDescent="0.2">
      <c r="A796" s="81"/>
      <c r="B796" s="82"/>
      <c r="C796" s="83"/>
      <c r="D796" s="83"/>
      <c r="S796" s="84"/>
      <c r="AF796" s="85"/>
      <c r="AG796" s="84"/>
    </row>
    <row r="797" spans="1:33" s="75" customFormat="1" ht="12.95" customHeight="1" x14ac:dyDescent="0.2">
      <c r="A797" s="81"/>
      <c r="B797" s="82"/>
      <c r="C797" s="83"/>
      <c r="D797" s="83"/>
      <c r="S797" s="84"/>
      <c r="AF797" s="85"/>
      <c r="AG797" s="84"/>
    </row>
    <row r="798" spans="1:33" s="75" customFormat="1" ht="12.95" customHeight="1" x14ac:dyDescent="0.2">
      <c r="A798" s="81"/>
      <c r="B798" s="82"/>
      <c r="C798" s="83"/>
      <c r="D798" s="83"/>
      <c r="S798" s="84"/>
      <c r="AF798" s="85"/>
      <c r="AG798" s="84"/>
    </row>
    <row r="799" spans="1:33" s="75" customFormat="1" ht="12.95" customHeight="1" x14ac:dyDescent="0.2">
      <c r="A799" s="81"/>
      <c r="B799" s="82"/>
      <c r="C799" s="83"/>
      <c r="D799" s="83"/>
      <c r="S799" s="84"/>
      <c r="AF799" s="85"/>
      <c r="AG799" s="84"/>
    </row>
    <row r="800" spans="1:33" s="75" customFormat="1" ht="12.95" customHeight="1" x14ac:dyDescent="0.2">
      <c r="A800" s="81"/>
      <c r="B800" s="82"/>
      <c r="C800" s="83"/>
      <c r="D800" s="83"/>
      <c r="S800" s="84"/>
      <c r="AF800" s="85"/>
      <c r="AG800" s="84"/>
    </row>
    <row r="801" spans="1:33" s="75" customFormat="1" ht="12.95" customHeight="1" x14ac:dyDescent="0.2">
      <c r="A801" s="81"/>
      <c r="B801" s="82"/>
      <c r="C801" s="83"/>
      <c r="D801" s="83"/>
      <c r="S801" s="84"/>
      <c r="AF801" s="85"/>
      <c r="AG801" s="84"/>
    </row>
    <row r="802" spans="1:33" s="75" customFormat="1" ht="12.95" customHeight="1" x14ac:dyDescent="0.2">
      <c r="A802" s="81"/>
      <c r="B802" s="82"/>
      <c r="C802" s="83"/>
      <c r="D802" s="83"/>
      <c r="S802" s="84"/>
      <c r="AF802" s="85"/>
      <c r="AG802" s="84"/>
    </row>
    <row r="803" spans="1:33" s="75" customFormat="1" ht="12.95" customHeight="1" x14ac:dyDescent="0.2">
      <c r="A803" s="81"/>
      <c r="B803" s="82"/>
      <c r="C803" s="83"/>
      <c r="D803" s="83"/>
      <c r="S803" s="84"/>
      <c r="AF803" s="85"/>
      <c r="AG803" s="84"/>
    </row>
    <row r="804" spans="1:33" s="75" customFormat="1" ht="12.95" customHeight="1" x14ac:dyDescent="0.2">
      <c r="A804" s="81"/>
      <c r="B804" s="82"/>
      <c r="C804" s="83"/>
      <c r="D804" s="83"/>
      <c r="S804" s="84"/>
      <c r="AF804" s="85"/>
      <c r="AG804" s="84"/>
    </row>
    <row r="805" spans="1:33" s="75" customFormat="1" ht="12.95" customHeight="1" x14ac:dyDescent="0.2">
      <c r="A805" s="81"/>
      <c r="B805" s="82"/>
      <c r="C805" s="83"/>
      <c r="D805" s="83"/>
      <c r="S805" s="84"/>
      <c r="AF805" s="85"/>
      <c r="AG805" s="84"/>
    </row>
    <row r="806" spans="1:33" s="75" customFormat="1" ht="12.95" customHeight="1" x14ac:dyDescent="0.2">
      <c r="A806" s="81"/>
      <c r="B806" s="82"/>
      <c r="C806" s="83"/>
      <c r="D806" s="83"/>
      <c r="S806" s="84"/>
      <c r="AF806" s="85"/>
      <c r="AG806" s="84"/>
    </row>
    <row r="807" spans="1:33" s="75" customFormat="1" ht="12.95" customHeight="1" x14ac:dyDescent="0.2">
      <c r="A807" s="81"/>
      <c r="B807" s="82"/>
      <c r="C807" s="83"/>
      <c r="D807" s="83"/>
      <c r="S807" s="84"/>
      <c r="AF807" s="85"/>
      <c r="AG807" s="84"/>
    </row>
    <row r="808" spans="1:33" s="75" customFormat="1" ht="12.95" customHeight="1" x14ac:dyDescent="0.2">
      <c r="A808" s="81"/>
      <c r="B808" s="82"/>
      <c r="C808" s="83"/>
      <c r="D808" s="83"/>
      <c r="S808" s="84"/>
      <c r="AF808" s="85"/>
      <c r="AG808" s="84"/>
    </row>
    <row r="809" spans="1:33" s="75" customFormat="1" ht="12.95" customHeight="1" x14ac:dyDescent="0.2">
      <c r="A809" s="81"/>
      <c r="B809" s="82"/>
      <c r="C809" s="83"/>
      <c r="D809" s="83"/>
      <c r="S809" s="84"/>
      <c r="AF809" s="85"/>
      <c r="AG809" s="84"/>
    </row>
    <row r="810" spans="1:33" s="75" customFormat="1" ht="12.95" customHeight="1" x14ac:dyDescent="0.2">
      <c r="A810" s="81"/>
      <c r="B810" s="82"/>
      <c r="C810" s="83"/>
      <c r="D810" s="83"/>
      <c r="S810" s="84"/>
      <c r="AF810" s="85"/>
      <c r="AG810" s="84"/>
    </row>
    <row r="811" spans="1:33" s="75" customFormat="1" ht="12.95" customHeight="1" x14ac:dyDescent="0.2">
      <c r="A811" s="81"/>
      <c r="B811" s="82"/>
      <c r="C811" s="83"/>
      <c r="D811" s="83"/>
      <c r="S811" s="84"/>
      <c r="AF811" s="85"/>
      <c r="AG811" s="84"/>
    </row>
    <row r="812" spans="1:33" s="75" customFormat="1" ht="12.95" customHeight="1" x14ac:dyDescent="0.2">
      <c r="A812" s="81"/>
      <c r="B812" s="82"/>
      <c r="C812" s="83"/>
      <c r="D812" s="83"/>
      <c r="S812" s="84"/>
      <c r="AF812" s="85"/>
      <c r="AG812" s="84"/>
    </row>
    <row r="813" spans="1:33" s="75" customFormat="1" ht="12.95" customHeight="1" x14ac:dyDescent="0.2">
      <c r="A813" s="81"/>
      <c r="B813" s="82"/>
      <c r="C813" s="83"/>
      <c r="D813" s="83"/>
      <c r="S813" s="84"/>
      <c r="AF813" s="85"/>
      <c r="AG813" s="84"/>
    </row>
    <row r="814" spans="1:33" s="75" customFormat="1" ht="12.95" customHeight="1" x14ac:dyDescent="0.2">
      <c r="A814" s="81"/>
      <c r="B814" s="82"/>
      <c r="C814" s="83"/>
      <c r="D814" s="83"/>
      <c r="S814" s="84"/>
      <c r="AF814" s="85"/>
      <c r="AG814" s="84"/>
    </row>
    <row r="815" spans="1:33" s="75" customFormat="1" ht="12.95" customHeight="1" x14ac:dyDescent="0.2">
      <c r="A815" s="81"/>
      <c r="B815" s="82"/>
      <c r="C815" s="83"/>
      <c r="D815" s="83"/>
      <c r="S815" s="84"/>
      <c r="AF815" s="85"/>
      <c r="AG815" s="84"/>
    </row>
    <row r="816" spans="1:33" s="75" customFormat="1" ht="12.95" customHeight="1" x14ac:dyDescent="0.2">
      <c r="A816" s="81"/>
      <c r="B816" s="82"/>
      <c r="C816" s="83"/>
      <c r="D816" s="83"/>
      <c r="S816" s="84"/>
      <c r="AF816" s="85"/>
      <c r="AG816" s="84"/>
    </row>
    <row r="817" spans="1:33" s="75" customFormat="1" ht="12.95" customHeight="1" x14ac:dyDescent="0.2">
      <c r="A817" s="81"/>
      <c r="B817" s="82"/>
      <c r="C817" s="83"/>
      <c r="D817" s="83"/>
      <c r="S817" s="84"/>
      <c r="AF817" s="85"/>
      <c r="AG817" s="84"/>
    </row>
    <row r="818" spans="1:33" s="75" customFormat="1" ht="12.95" customHeight="1" x14ac:dyDescent="0.2">
      <c r="A818" s="81"/>
      <c r="B818" s="82"/>
      <c r="C818" s="83"/>
      <c r="D818" s="83"/>
      <c r="S818" s="84"/>
      <c r="AF818" s="85"/>
      <c r="AG818" s="84"/>
    </row>
    <row r="819" spans="1:33" s="75" customFormat="1" ht="12.95" customHeight="1" x14ac:dyDescent="0.2">
      <c r="A819" s="81"/>
      <c r="B819" s="82"/>
      <c r="C819" s="83"/>
      <c r="D819" s="83"/>
      <c r="S819" s="84"/>
      <c r="AF819" s="85"/>
      <c r="AG819" s="84"/>
    </row>
    <row r="820" spans="1:33" s="75" customFormat="1" ht="12.95" customHeight="1" x14ac:dyDescent="0.2">
      <c r="A820" s="81"/>
      <c r="B820" s="82"/>
      <c r="C820" s="83"/>
      <c r="D820" s="83"/>
      <c r="S820" s="84"/>
      <c r="AF820" s="85"/>
      <c r="AG820" s="84"/>
    </row>
    <row r="821" spans="1:33" s="75" customFormat="1" ht="12.95" customHeight="1" x14ac:dyDescent="0.2">
      <c r="A821" s="81"/>
      <c r="B821" s="82"/>
      <c r="C821" s="83"/>
      <c r="D821" s="83"/>
      <c r="S821" s="84"/>
      <c r="AF821" s="85"/>
      <c r="AG821" s="84"/>
    </row>
    <row r="822" spans="1:33" s="75" customFormat="1" ht="12.95" customHeight="1" x14ac:dyDescent="0.2">
      <c r="A822" s="81"/>
      <c r="B822" s="82"/>
      <c r="C822" s="83"/>
      <c r="D822" s="83"/>
      <c r="S822" s="84"/>
      <c r="AF822" s="85"/>
      <c r="AG822" s="84"/>
    </row>
    <row r="823" spans="1:33" s="75" customFormat="1" ht="12.95" customHeight="1" x14ac:dyDescent="0.2">
      <c r="A823" s="81"/>
      <c r="B823" s="82"/>
      <c r="C823" s="83"/>
      <c r="D823" s="83"/>
      <c r="S823" s="84"/>
      <c r="AF823" s="85"/>
      <c r="AG823" s="84"/>
    </row>
    <row r="824" spans="1:33" s="75" customFormat="1" ht="12.95" customHeight="1" x14ac:dyDescent="0.2">
      <c r="A824" s="81"/>
      <c r="B824" s="82"/>
      <c r="C824" s="83"/>
      <c r="D824" s="83"/>
      <c r="S824" s="84"/>
      <c r="AF824" s="85"/>
      <c r="AG824" s="84"/>
    </row>
    <row r="825" spans="1:33" s="75" customFormat="1" ht="12.95" customHeight="1" x14ac:dyDescent="0.2">
      <c r="A825" s="81"/>
      <c r="B825" s="82"/>
      <c r="C825" s="83"/>
      <c r="D825" s="83"/>
      <c r="S825" s="84"/>
      <c r="AF825" s="85"/>
      <c r="AG825" s="84"/>
    </row>
    <row r="826" spans="1:33" s="75" customFormat="1" ht="12.95" customHeight="1" x14ac:dyDescent="0.2">
      <c r="A826" s="81"/>
      <c r="B826" s="82"/>
      <c r="C826" s="83"/>
      <c r="D826" s="83"/>
      <c r="S826" s="84"/>
      <c r="AF826" s="85"/>
      <c r="AG826" s="84"/>
    </row>
    <row r="827" spans="1:33" s="75" customFormat="1" ht="12.95" customHeight="1" x14ac:dyDescent="0.2">
      <c r="A827" s="81"/>
      <c r="B827" s="82"/>
      <c r="C827" s="83"/>
      <c r="D827" s="83"/>
      <c r="S827" s="84"/>
      <c r="AF827" s="85"/>
      <c r="AG827" s="84"/>
    </row>
    <row r="828" spans="1:33" s="75" customFormat="1" ht="12.95" customHeight="1" x14ac:dyDescent="0.2">
      <c r="A828" s="81"/>
      <c r="B828" s="82"/>
      <c r="C828" s="83"/>
      <c r="D828" s="83"/>
      <c r="S828" s="84"/>
      <c r="AF828" s="85"/>
      <c r="AG828" s="84"/>
    </row>
    <row r="829" spans="1:33" s="75" customFormat="1" ht="12.95" customHeight="1" x14ac:dyDescent="0.2">
      <c r="A829" s="81"/>
      <c r="B829" s="82"/>
      <c r="C829" s="83"/>
      <c r="D829" s="83"/>
      <c r="S829" s="84"/>
      <c r="AF829" s="85"/>
      <c r="AG829" s="84"/>
    </row>
    <row r="830" spans="1:33" s="75" customFormat="1" ht="12.95" customHeight="1" x14ac:dyDescent="0.2">
      <c r="A830" s="81"/>
      <c r="B830" s="82"/>
      <c r="C830" s="83"/>
      <c r="D830" s="83"/>
      <c r="S830" s="84"/>
      <c r="AF830" s="85"/>
      <c r="AG830" s="84"/>
    </row>
    <row r="831" spans="1:33" s="75" customFormat="1" ht="12.95" customHeight="1" x14ac:dyDescent="0.2">
      <c r="A831" s="81"/>
      <c r="B831" s="82"/>
      <c r="C831" s="83"/>
      <c r="D831" s="83"/>
      <c r="S831" s="84"/>
      <c r="AF831" s="85"/>
      <c r="AG831" s="84"/>
    </row>
    <row r="832" spans="1:33" s="75" customFormat="1" ht="12.95" customHeight="1" x14ac:dyDescent="0.2">
      <c r="A832" s="81"/>
      <c r="B832" s="82"/>
      <c r="C832" s="83"/>
      <c r="D832" s="83"/>
      <c r="S832" s="84"/>
      <c r="AF832" s="85"/>
      <c r="AG832" s="84"/>
    </row>
    <row r="833" spans="1:33" s="75" customFormat="1" ht="12.95" customHeight="1" x14ac:dyDescent="0.2">
      <c r="A833" s="81"/>
      <c r="B833" s="82"/>
      <c r="C833" s="83"/>
      <c r="D833" s="83"/>
      <c r="S833" s="84"/>
      <c r="AF833" s="85"/>
      <c r="AG833" s="84"/>
    </row>
    <row r="834" spans="1:33" s="75" customFormat="1" ht="12.95" customHeight="1" x14ac:dyDescent="0.2">
      <c r="A834" s="81"/>
      <c r="B834" s="82"/>
      <c r="C834" s="83"/>
      <c r="D834" s="83"/>
      <c r="S834" s="84"/>
      <c r="AF834" s="85"/>
      <c r="AG834" s="84"/>
    </row>
    <row r="835" spans="1:33" s="75" customFormat="1" ht="12.95" customHeight="1" x14ac:dyDescent="0.2">
      <c r="A835" s="81"/>
      <c r="B835" s="82"/>
      <c r="C835" s="83"/>
      <c r="D835" s="83"/>
      <c r="S835" s="84"/>
      <c r="AF835" s="85"/>
      <c r="AG835" s="84"/>
    </row>
    <row r="836" spans="1:33" s="75" customFormat="1" ht="12.95" customHeight="1" x14ac:dyDescent="0.2">
      <c r="A836" s="81"/>
      <c r="B836" s="82"/>
      <c r="C836" s="83"/>
      <c r="D836" s="83"/>
      <c r="S836" s="84"/>
      <c r="AF836" s="85"/>
      <c r="AG836" s="84"/>
    </row>
    <row r="837" spans="1:33" s="75" customFormat="1" ht="12.95" customHeight="1" x14ac:dyDescent="0.2">
      <c r="A837" s="81"/>
      <c r="B837" s="82"/>
      <c r="C837" s="83"/>
      <c r="D837" s="83"/>
      <c r="S837" s="84"/>
      <c r="AF837" s="85"/>
      <c r="AG837" s="84"/>
    </row>
    <row r="838" spans="1:33" s="75" customFormat="1" ht="12.95" customHeight="1" x14ac:dyDescent="0.2">
      <c r="A838" s="81"/>
      <c r="B838" s="82"/>
      <c r="C838" s="83"/>
      <c r="D838" s="83"/>
      <c r="S838" s="84"/>
      <c r="AF838" s="85"/>
      <c r="AG838" s="84"/>
    </row>
    <row r="839" spans="1:33" s="75" customFormat="1" ht="12.95" customHeight="1" x14ac:dyDescent="0.2">
      <c r="A839" s="81"/>
      <c r="B839" s="82"/>
      <c r="C839" s="83"/>
      <c r="D839" s="83"/>
      <c r="S839" s="84"/>
      <c r="AF839" s="85"/>
      <c r="AG839" s="84"/>
    </row>
    <row r="840" spans="1:33" s="75" customFormat="1" ht="12.95" customHeight="1" x14ac:dyDescent="0.2">
      <c r="A840" s="81"/>
      <c r="B840" s="82"/>
      <c r="C840" s="83"/>
      <c r="D840" s="83"/>
      <c r="S840" s="84"/>
      <c r="AF840" s="85"/>
      <c r="AG840" s="84"/>
    </row>
    <row r="841" spans="1:33" s="75" customFormat="1" ht="12.95" customHeight="1" x14ac:dyDescent="0.2">
      <c r="A841" s="81"/>
      <c r="B841" s="82"/>
      <c r="C841" s="83"/>
      <c r="D841" s="83"/>
      <c r="S841" s="84"/>
      <c r="AF841" s="85"/>
      <c r="AG841" s="84"/>
    </row>
    <row r="842" spans="1:33" s="75" customFormat="1" ht="12.95" customHeight="1" x14ac:dyDescent="0.2">
      <c r="A842" s="81"/>
      <c r="B842" s="82"/>
      <c r="C842" s="83"/>
      <c r="D842" s="83"/>
      <c r="S842" s="84"/>
      <c r="AF842" s="85"/>
      <c r="AG842" s="84"/>
    </row>
    <row r="843" spans="1:33" s="75" customFormat="1" ht="12.95" customHeight="1" x14ac:dyDescent="0.2">
      <c r="A843" s="81"/>
      <c r="B843" s="82"/>
      <c r="C843" s="83"/>
      <c r="D843" s="83"/>
      <c r="S843" s="84"/>
      <c r="AF843" s="85"/>
      <c r="AG843" s="84"/>
    </row>
    <row r="844" spans="1:33" s="75" customFormat="1" ht="12.95" customHeight="1" x14ac:dyDescent="0.2">
      <c r="A844" s="81"/>
      <c r="B844" s="82"/>
      <c r="C844" s="83"/>
      <c r="D844" s="83"/>
      <c r="S844" s="84"/>
      <c r="AF844" s="85"/>
      <c r="AG844" s="84"/>
    </row>
    <row r="845" spans="1:33" s="75" customFormat="1" ht="12.95" customHeight="1" x14ac:dyDescent="0.2">
      <c r="A845" s="81"/>
      <c r="B845" s="82"/>
      <c r="C845" s="83"/>
      <c r="D845" s="83"/>
      <c r="S845" s="84"/>
      <c r="AF845" s="85"/>
      <c r="AG845" s="84"/>
    </row>
    <row r="846" spans="1:33" s="75" customFormat="1" ht="12.95" customHeight="1" x14ac:dyDescent="0.2">
      <c r="A846" s="81"/>
      <c r="B846" s="82"/>
      <c r="C846" s="83"/>
      <c r="D846" s="83"/>
      <c r="S846" s="84"/>
      <c r="AF846" s="85"/>
      <c r="AG846" s="84"/>
    </row>
    <row r="847" spans="1:33" s="75" customFormat="1" ht="12.95" customHeight="1" x14ac:dyDescent="0.2">
      <c r="A847" s="81"/>
      <c r="B847" s="82"/>
      <c r="C847" s="83"/>
      <c r="D847" s="83"/>
      <c r="S847" s="84"/>
      <c r="AF847" s="85"/>
      <c r="AG847" s="84"/>
    </row>
    <row r="848" spans="1:33" s="75" customFormat="1" ht="12.95" customHeight="1" x14ac:dyDescent="0.2">
      <c r="A848" s="81"/>
      <c r="B848" s="82"/>
      <c r="C848" s="83"/>
      <c r="D848" s="83"/>
      <c r="S848" s="84"/>
      <c r="AF848" s="85"/>
      <c r="AG848" s="84"/>
    </row>
    <row r="849" spans="1:33" s="75" customFormat="1" ht="12.95" customHeight="1" x14ac:dyDescent="0.2">
      <c r="A849" s="81"/>
      <c r="B849" s="82"/>
      <c r="C849" s="83"/>
      <c r="D849" s="83"/>
      <c r="S849" s="84"/>
      <c r="AF849" s="85"/>
      <c r="AG849" s="84"/>
    </row>
    <row r="850" spans="1:33" s="75" customFormat="1" ht="12.95" customHeight="1" x14ac:dyDescent="0.2">
      <c r="A850" s="81"/>
      <c r="B850" s="82"/>
      <c r="C850" s="83"/>
      <c r="D850" s="83"/>
      <c r="S850" s="84"/>
      <c r="AF850" s="85"/>
      <c r="AG850" s="84"/>
    </row>
    <row r="851" spans="1:33" s="75" customFormat="1" ht="12.95" customHeight="1" x14ac:dyDescent="0.2">
      <c r="A851" s="81"/>
      <c r="B851" s="82"/>
      <c r="C851" s="83"/>
      <c r="D851" s="83"/>
      <c r="S851" s="84"/>
      <c r="AF851" s="85"/>
      <c r="AG851" s="84"/>
    </row>
    <row r="852" spans="1:33" s="75" customFormat="1" ht="12.95" customHeight="1" x14ac:dyDescent="0.2">
      <c r="A852" s="81"/>
      <c r="B852" s="82"/>
      <c r="C852" s="83"/>
      <c r="D852" s="83"/>
      <c r="S852" s="84"/>
      <c r="AF852" s="85"/>
      <c r="AG852" s="84"/>
    </row>
    <row r="853" spans="1:33" s="75" customFormat="1" ht="12.95" customHeight="1" x14ac:dyDescent="0.2">
      <c r="A853" s="81"/>
      <c r="B853" s="82"/>
      <c r="C853" s="83"/>
      <c r="D853" s="83"/>
      <c r="S853" s="84"/>
      <c r="AF853" s="85"/>
      <c r="AG853" s="84"/>
    </row>
    <row r="854" spans="1:33" s="75" customFormat="1" ht="12.95" customHeight="1" x14ac:dyDescent="0.2">
      <c r="A854" s="81"/>
      <c r="B854" s="82"/>
      <c r="C854" s="83"/>
      <c r="D854" s="83"/>
      <c r="S854" s="84"/>
      <c r="AF854" s="85"/>
      <c r="AG854" s="84"/>
    </row>
    <row r="855" spans="1:33" s="75" customFormat="1" ht="12.95" customHeight="1" x14ac:dyDescent="0.2">
      <c r="A855" s="81"/>
      <c r="B855" s="82"/>
      <c r="C855" s="83"/>
      <c r="D855" s="83"/>
      <c r="S855" s="84"/>
      <c r="AF855" s="85"/>
      <c r="AG855" s="84"/>
    </row>
    <row r="856" spans="1:33" s="75" customFormat="1" ht="12.95" customHeight="1" x14ac:dyDescent="0.2">
      <c r="A856" s="81"/>
      <c r="B856" s="82"/>
      <c r="C856" s="83"/>
      <c r="D856" s="83"/>
      <c r="AF856" s="85"/>
      <c r="AG856" s="84"/>
    </row>
    <row r="857" spans="1:33" s="75" customFormat="1" ht="12.95" customHeight="1" x14ac:dyDescent="0.2">
      <c r="A857" s="81"/>
      <c r="B857" s="82"/>
      <c r="C857" s="83"/>
      <c r="D857" s="83"/>
      <c r="AF857" s="85"/>
      <c r="AG857" s="84"/>
    </row>
    <row r="858" spans="1:33" s="75" customFormat="1" ht="12.95" customHeight="1" x14ac:dyDescent="0.2">
      <c r="A858" s="81"/>
      <c r="B858" s="82"/>
      <c r="C858" s="83"/>
      <c r="D858" s="83"/>
      <c r="AF858" s="85"/>
      <c r="AG858" s="84"/>
    </row>
    <row r="859" spans="1:33" s="75" customFormat="1" ht="12.95" customHeight="1" x14ac:dyDescent="0.2">
      <c r="A859" s="81"/>
      <c r="B859" s="82"/>
      <c r="C859" s="83"/>
      <c r="D859" s="83"/>
      <c r="AF859" s="85"/>
      <c r="AG859" s="84"/>
    </row>
    <row r="860" spans="1:33" s="75" customFormat="1" ht="12.95" customHeight="1" x14ac:dyDescent="0.2">
      <c r="A860" s="81"/>
      <c r="B860" s="82"/>
      <c r="C860" s="83"/>
      <c r="D860" s="83"/>
      <c r="AF860" s="85"/>
      <c r="AG860" s="84"/>
    </row>
    <row r="861" spans="1:33" s="75" customFormat="1" ht="12.95" customHeight="1" x14ac:dyDescent="0.2">
      <c r="A861" s="81"/>
      <c r="B861" s="82"/>
      <c r="C861" s="83"/>
      <c r="D861" s="83"/>
      <c r="AF861" s="85"/>
      <c r="AG861" s="84"/>
    </row>
    <row r="862" spans="1:33" s="75" customFormat="1" ht="12.95" customHeight="1" x14ac:dyDescent="0.2">
      <c r="A862" s="81"/>
      <c r="B862" s="82"/>
      <c r="C862" s="83"/>
      <c r="D862" s="83"/>
      <c r="AF862" s="85"/>
      <c r="AG862" s="84"/>
    </row>
    <row r="863" spans="1:33" s="75" customFormat="1" ht="12.95" customHeight="1" x14ac:dyDescent="0.2">
      <c r="A863" s="81"/>
      <c r="B863" s="82"/>
      <c r="C863" s="83"/>
      <c r="D863" s="83"/>
      <c r="AF863" s="85"/>
      <c r="AG863" s="84"/>
    </row>
    <row r="864" spans="1:33" s="75" customFormat="1" ht="12.95" customHeight="1" x14ac:dyDescent="0.2">
      <c r="A864" s="81"/>
      <c r="B864" s="82"/>
      <c r="C864" s="83"/>
      <c r="D864" s="83"/>
      <c r="AF864" s="85"/>
      <c r="AG864" s="84"/>
    </row>
    <row r="865" spans="1:47" s="75" customFormat="1" ht="12.95" customHeight="1" x14ac:dyDescent="0.2">
      <c r="A865" s="81"/>
      <c r="B865" s="82"/>
      <c r="C865" s="83"/>
      <c r="D865" s="83"/>
      <c r="AF865" s="85"/>
      <c r="AG865" s="84"/>
    </row>
    <row r="866" spans="1:47" s="75" customFormat="1" ht="12.95" customHeight="1" x14ac:dyDescent="0.2">
      <c r="A866" s="81"/>
      <c r="B866" s="82"/>
      <c r="C866" s="83"/>
      <c r="D866" s="83"/>
      <c r="AF866" s="85"/>
      <c r="AG866" s="84"/>
    </row>
    <row r="867" spans="1:47" s="75" customFormat="1" ht="12.95" customHeight="1" x14ac:dyDescent="0.2">
      <c r="A867" s="81"/>
      <c r="B867" s="82"/>
      <c r="C867" s="83"/>
      <c r="D867" s="83"/>
      <c r="AF867" s="85"/>
      <c r="AG867" s="84"/>
    </row>
    <row r="868" spans="1:47" s="75" customFormat="1" ht="12.95" customHeight="1" x14ac:dyDescent="0.2">
      <c r="A868" s="81"/>
      <c r="B868" s="82"/>
      <c r="C868" s="83"/>
      <c r="D868" s="83"/>
      <c r="AF868" s="85"/>
      <c r="AG868" s="84"/>
    </row>
    <row r="869" spans="1:47" s="75" customFormat="1" ht="12.95" customHeight="1" x14ac:dyDescent="0.2">
      <c r="A869" s="81"/>
      <c r="B869" s="82"/>
      <c r="C869" s="83"/>
      <c r="D869" s="83"/>
      <c r="AF869" s="85"/>
      <c r="AG869" s="84"/>
    </row>
    <row r="870" spans="1:47" s="75" customFormat="1" ht="12.95" customHeight="1" x14ac:dyDescent="0.2">
      <c r="A870" s="81"/>
      <c r="B870" s="82"/>
      <c r="C870" s="83"/>
      <c r="D870" s="83"/>
      <c r="AF870" s="85"/>
      <c r="AG870" s="84"/>
    </row>
    <row r="871" spans="1:47" s="75" customFormat="1" ht="12.95" customHeight="1" x14ac:dyDescent="0.2">
      <c r="A871" s="81"/>
      <c r="B871" s="82"/>
      <c r="C871" s="83"/>
      <c r="D871" s="83"/>
      <c r="AF871" s="85"/>
      <c r="AG871" s="84"/>
    </row>
    <row r="872" spans="1:47" s="75" customFormat="1" ht="12.95" customHeight="1" x14ac:dyDescent="0.2">
      <c r="A872" s="81"/>
      <c r="B872" s="82"/>
      <c r="C872" s="83"/>
      <c r="D872" s="83"/>
      <c r="AF872" s="85"/>
      <c r="AG872" s="84"/>
    </row>
    <row r="873" spans="1:47" s="75" customFormat="1" ht="12.95" customHeight="1" x14ac:dyDescent="0.2">
      <c r="A873" s="81"/>
      <c r="B873" s="82"/>
      <c r="C873" s="83"/>
      <c r="D873" s="83"/>
      <c r="AF873" s="85"/>
      <c r="AG873" s="84"/>
    </row>
    <row r="874" spans="1:47" s="75" customFormat="1" ht="12.95" customHeight="1" x14ac:dyDescent="0.2">
      <c r="A874" s="81"/>
      <c r="B874" s="82"/>
      <c r="C874" s="83"/>
      <c r="D874" s="83"/>
      <c r="AF874" s="85"/>
      <c r="AG874" s="84"/>
    </row>
    <row r="875" spans="1:47" s="75" customFormat="1" ht="12.95" customHeight="1" x14ac:dyDescent="0.2">
      <c r="A875" s="81"/>
      <c r="B875" s="82"/>
      <c r="C875" s="83"/>
      <c r="D875" s="83"/>
      <c r="AF875" s="85"/>
      <c r="AG875" s="84"/>
    </row>
    <row r="876" spans="1:47" s="75" customFormat="1" ht="12.95" customHeight="1" x14ac:dyDescent="0.2">
      <c r="A876" s="81"/>
      <c r="B876" s="82"/>
      <c r="C876" s="83"/>
      <c r="D876" s="83"/>
      <c r="AF876" s="85"/>
      <c r="AG876" s="84"/>
    </row>
    <row r="877" spans="1:47" s="75" customFormat="1" ht="12.95" customHeight="1" x14ac:dyDescent="0.2">
      <c r="A877" s="81"/>
      <c r="B877" s="82"/>
      <c r="C877" s="83"/>
      <c r="D877" s="83"/>
      <c r="AF877" s="85"/>
      <c r="AG877" s="84"/>
    </row>
    <row r="878" spans="1:47" s="75" customFormat="1" ht="12.95" customHeight="1" x14ac:dyDescent="0.2">
      <c r="A878" s="81"/>
      <c r="B878" s="82"/>
      <c r="C878" s="83"/>
      <c r="D878" s="83"/>
      <c r="AF878" s="85"/>
      <c r="AG878" s="84"/>
    </row>
    <row r="879" spans="1:47" x14ac:dyDescent="0.2">
      <c r="A879" s="57"/>
      <c r="B879" s="58"/>
      <c r="C879" s="59"/>
      <c r="D879" s="59"/>
      <c r="AA879" s="44"/>
      <c r="AB879" s="44"/>
      <c r="AC879" s="44"/>
      <c r="AD879" s="44"/>
      <c r="AE879" s="44"/>
      <c r="AF879" s="53"/>
      <c r="AG879" s="54"/>
      <c r="AN879" s="44"/>
      <c r="AO879" s="44"/>
      <c r="AP879" s="44"/>
      <c r="AQ879" s="44"/>
      <c r="AR879" s="44"/>
      <c r="AS879" s="44"/>
      <c r="AT879" s="44"/>
      <c r="AU879" s="44"/>
    </row>
    <row r="880" spans="1:47" x14ac:dyDescent="0.2">
      <c r="A880" s="57"/>
      <c r="B880" s="58"/>
      <c r="C880" s="59"/>
      <c r="D880" s="59"/>
      <c r="AA880" s="44"/>
      <c r="AB880" s="44"/>
      <c r="AC880" s="44"/>
      <c r="AD880" s="44"/>
      <c r="AE880" s="44"/>
      <c r="AF880" s="53"/>
      <c r="AG880" s="54"/>
      <c r="AN880" s="44"/>
      <c r="AO880" s="44"/>
      <c r="AP880" s="44"/>
      <c r="AQ880" s="44"/>
      <c r="AR880" s="44"/>
      <c r="AS880" s="44"/>
      <c r="AT880" s="44"/>
      <c r="AU880" s="44"/>
    </row>
    <row r="881" spans="1:47" x14ac:dyDescent="0.2">
      <c r="A881" s="57"/>
      <c r="B881" s="58"/>
      <c r="C881" s="59"/>
      <c r="D881" s="59"/>
      <c r="AA881" s="44"/>
      <c r="AB881" s="44"/>
      <c r="AC881" s="44"/>
      <c r="AD881" s="44"/>
      <c r="AE881" s="44"/>
      <c r="AF881" s="53"/>
      <c r="AG881" s="54"/>
      <c r="AN881" s="44"/>
      <c r="AO881" s="44"/>
      <c r="AP881" s="44"/>
      <c r="AQ881" s="44"/>
      <c r="AR881" s="44"/>
      <c r="AS881" s="44"/>
      <c r="AT881" s="44"/>
      <c r="AU881" s="44"/>
    </row>
    <row r="882" spans="1:47" x14ac:dyDescent="0.2">
      <c r="A882" s="57"/>
      <c r="B882" s="58"/>
      <c r="C882" s="59"/>
      <c r="D882" s="59"/>
      <c r="AA882" s="44"/>
      <c r="AB882" s="44"/>
      <c r="AC882" s="44"/>
      <c r="AD882" s="44"/>
      <c r="AE882" s="44"/>
      <c r="AF882" s="53"/>
      <c r="AG882" s="54"/>
      <c r="AN882" s="44"/>
      <c r="AO882" s="44"/>
      <c r="AP882" s="44"/>
      <c r="AQ882" s="44"/>
      <c r="AR882" s="44"/>
      <c r="AS882" s="44"/>
      <c r="AT882" s="44"/>
      <c r="AU882" s="44"/>
    </row>
    <row r="883" spans="1:47" x14ac:dyDescent="0.2">
      <c r="A883" s="57"/>
      <c r="B883" s="58"/>
      <c r="C883" s="59"/>
      <c r="D883" s="59"/>
      <c r="AA883" s="44"/>
      <c r="AB883" s="44"/>
      <c r="AC883" s="44"/>
      <c r="AD883" s="44"/>
      <c r="AE883" s="44"/>
      <c r="AF883" s="53"/>
      <c r="AG883" s="54"/>
      <c r="AN883" s="44"/>
      <c r="AO883" s="44"/>
      <c r="AP883" s="44"/>
      <c r="AQ883" s="44"/>
      <c r="AR883" s="44"/>
      <c r="AS883" s="44"/>
      <c r="AT883" s="44"/>
      <c r="AU883" s="44"/>
    </row>
    <row r="884" spans="1:47" x14ac:dyDescent="0.2">
      <c r="A884" s="57"/>
      <c r="B884" s="58"/>
      <c r="C884" s="59"/>
      <c r="D884" s="59"/>
      <c r="AA884" s="44"/>
      <c r="AB884" s="44"/>
      <c r="AC884" s="44"/>
      <c r="AD884" s="44"/>
      <c r="AE884" s="44"/>
      <c r="AF884" s="53"/>
      <c r="AG884" s="54"/>
      <c r="AN884" s="44"/>
      <c r="AO884" s="44"/>
      <c r="AP884" s="44"/>
      <c r="AQ884" s="44"/>
      <c r="AR884" s="44"/>
      <c r="AS884" s="44"/>
      <c r="AT884" s="44"/>
      <c r="AU884" s="44"/>
    </row>
    <row r="885" spans="1:47" x14ac:dyDescent="0.2">
      <c r="A885" s="57"/>
      <c r="B885" s="58"/>
      <c r="C885" s="59"/>
      <c r="D885" s="59"/>
      <c r="AA885" s="44"/>
      <c r="AB885" s="44"/>
      <c r="AC885" s="44"/>
      <c r="AD885" s="44"/>
      <c r="AE885" s="44"/>
      <c r="AF885" s="53"/>
      <c r="AG885" s="54"/>
      <c r="AN885" s="44"/>
      <c r="AO885" s="44"/>
      <c r="AP885" s="44"/>
      <c r="AQ885" s="44"/>
      <c r="AR885" s="44"/>
      <c r="AS885" s="44"/>
      <c r="AT885" s="44"/>
      <c r="AU885" s="44"/>
    </row>
    <row r="886" spans="1:47" x14ac:dyDescent="0.2">
      <c r="A886" s="57"/>
      <c r="B886" s="58"/>
      <c r="C886" s="59"/>
      <c r="D886" s="59"/>
      <c r="AA886" s="44"/>
      <c r="AB886" s="44"/>
      <c r="AC886" s="44"/>
      <c r="AD886" s="44"/>
      <c r="AE886" s="44"/>
      <c r="AF886" s="53"/>
      <c r="AG886" s="54"/>
      <c r="AN886" s="44"/>
      <c r="AO886" s="44"/>
      <c r="AP886" s="44"/>
      <c r="AQ886" s="44"/>
      <c r="AR886" s="44"/>
      <c r="AS886" s="44"/>
      <c r="AT886" s="44"/>
      <c r="AU886" s="44"/>
    </row>
    <row r="887" spans="1:47" x14ac:dyDescent="0.2">
      <c r="A887" s="57"/>
      <c r="B887" s="58"/>
      <c r="C887" s="59"/>
      <c r="D887" s="59"/>
      <c r="AA887" s="44"/>
      <c r="AB887" s="44"/>
      <c r="AC887" s="44"/>
      <c r="AD887" s="44"/>
      <c r="AE887" s="44"/>
      <c r="AF887" s="53"/>
      <c r="AG887" s="54"/>
      <c r="AN887" s="44"/>
      <c r="AO887" s="44"/>
      <c r="AP887" s="44"/>
      <c r="AQ887" s="44"/>
      <c r="AR887" s="44"/>
      <c r="AS887" s="44"/>
      <c r="AT887" s="44"/>
      <c r="AU887" s="44"/>
    </row>
    <row r="888" spans="1:47" x14ac:dyDescent="0.2">
      <c r="A888" s="57"/>
      <c r="B888" s="58"/>
      <c r="C888" s="59"/>
      <c r="D888" s="59"/>
      <c r="AA888" s="44"/>
      <c r="AB888" s="44"/>
      <c r="AC888" s="44"/>
      <c r="AD888" s="44"/>
      <c r="AE888" s="44"/>
      <c r="AF888" s="53"/>
      <c r="AG888" s="54"/>
      <c r="AN888" s="44"/>
      <c r="AO888" s="44"/>
      <c r="AP888" s="44"/>
      <c r="AQ888" s="44"/>
      <c r="AR888" s="44"/>
      <c r="AS888" s="44"/>
      <c r="AT888" s="44"/>
      <c r="AU888" s="44"/>
    </row>
    <row r="889" spans="1:47" x14ac:dyDescent="0.2">
      <c r="A889" s="57"/>
      <c r="B889" s="58"/>
      <c r="C889" s="59"/>
      <c r="D889" s="59"/>
      <c r="AA889" s="44"/>
      <c r="AB889" s="44"/>
      <c r="AC889" s="44"/>
      <c r="AD889" s="44"/>
      <c r="AE889" s="44"/>
      <c r="AF889" s="53"/>
      <c r="AG889" s="54"/>
      <c r="AN889" s="44"/>
      <c r="AO889" s="44"/>
      <c r="AP889" s="44"/>
      <c r="AQ889" s="44"/>
      <c r="AR889" s="44"/>
      <c r="AS889" s="44"/>
      <c r="AT889" s="44"/>
      <c r="AU889" s="44"/>
    </row>
    <row r="890" spans="1:47" x14ac:dyDescent="0.2">
      <c r="A890" s="57"/>
      <c r="B890" s="58"/>
      <c r="C890" s="59"/>
      <c r="D890" s="59"/>
      <c r="AA890" s="44"/>
      <c r="AB890" s="44"/>
      <c r="AC890" s="44"/>
      <c r="AD890" s="44"/>
      <c r="AE890" s="44"/>
      <c r="AF890" s="53"/>
      <c r="AG890" s="54"/>
      <c r="AN890" s="44"/>
      <c r="AO890" s="44"/>
      <c r="AP890" s="44"/>
      <c r="AQ890" s="44"/>
      <c r="AR890" s="44"/>
      <c r="AS890" s="44"/>
      <c r="AT890" s="44"/>
      <c r="AU890" s="44"/>
    </row>
    <row r="891" spans="1:47" x14ac:dyDescent="0.2">
      <c r="A891" s="57"/>
      <c r="B891" s="58"/>
      <c r="C891" s="59"/>
      <c r="D891" s="59"/>
      <c r="AA891" s="44"/>
      <c r="AB891" s="44"/>
      <c r="AC891" s="44"/>
      <c r="AD891" s="44"/>
      <c r="AE891" s="44"/>
      <c r="AF891" s="53"/>
      <c r="AG891" s="54"/>
      <c r="AN891" s="44"/>
      <c r="AO891" s="44"/>
      <c r="AP891" s="44"/>
      <c r="AQ891" s="44"/>
      <c r="AR891" s="44"/>
      <c r="AS891" s="44"/>
      <c r="AT891" s="44"/>
      <c r="AU891" s="44"/>
    </row>
    <row r="892" spans="1:47" x14ac:dyDescent="0.2">
      <c r="A892" s="57"/>
      <c r="B892" s="58"/>
      <c r="C892" s="59"/>
      <c r="D892" s="59"/>
      <c r="AA892" s="44"/>
      <c r="AB892" s="44"/>
      <c r="AC892" s="44"/>
      <c r="AD892" s="44"/>
      <c r="AE892" s="44"/>
      <c r="AF892" s="53"/>
      <c r="AG892" s="54"/>
      <c r="AN892" s="44"/>
      <c r="AO892" s="44"/>
      <c r="AP892" s="44"/>
      <c r="AQ892" s="44"/>
      <c r="AR892" s="44"/>
      <c r="AS892" s="44"/>
      <c r="AT892" s="44"/>
      <c r="AU892" s="44"/>
    </row>
    <row r="893" spans="1:47" x14ac:dyDescent="0.2">
      <c r="A893" s="57"/>
      <c r="B893" s="58"/>
      <c r="C893" s="59"/>
      <c r="D893" s="59"/>
      <c r="AA893" s="44"/>
      <c r="AB893" s="44"/>
      <c r="AC893" s="44"/>
      <c r="AD893" s="44"/>
      <c r="AE893" s="44"/>
      <c r="AF893" s="53"/>
      <c r="AG893" s="54"/>
      <c r="AN893" s="44"/>
      <c r="AO893" s="44"/>
      <c r="AP893" s="44"/>
      <c r="AQ893" s="44"/>
      <c r="AR893" s="44"/>
      <c r="AS893" s="44"/>
      <c r="AT893" s="44"/>
      <c r="AU893" s="44"/>
    </row>
    <row r="894" spans="1:47" x14ac:dyDescent="0.2">
      <c r="A894" s="57"/>
      <c r="B894" s="58"/>
      <c r="C894" s="59"/>
      <c r="D894" s="59"/>
      <c r="AA894" s="44"/>
      <c r="AB894" s="44"/>
      <c r="AC894" s="44"/>
      <c r="AD894" s="44"/>
      <c r="AE894" s="44"/>
      <c r="AF894" s="53"/>
      <c r="AG894" s="54"/>
      <c r="AN894" s="44"/>
      <c r="AO894" s="44"/>
      <c r="AP894" s="44"/>
      <c r="AQ894" s="44"/>
      <c r="AR894" s="44"/>
      <c r="AS894" s="44"/>
      <c r="AT894" s="44"/>
      <c r="AU894" s="44"/>
    </row>
    <row r="895" spans="1:47" x14ac:dyDescent="0.2">
      <c r="A895" s="57"/>
      <c r="B895" s="58"/>
      <c r="C895" s="59"/>
      <c r="D895" s="59"/>
      <c r="AA895" s="44"/>
      <c r="AB895" s="44"/>
      <c r="AC895" s="44"/>
      <c r="AD895" s="44"/>
      <c r="AE895" s="44"/>
      <c r="AF895" s="53"/>
      <c r="AG895" s="54"/>
      <c r="AN895" s="44"/>
      <c r="AO895" s="44"/>
      <c r="AP895" s="44"/>
      <c r="AQ895" s="44"/>
      <c r="AR895" s="44"/>
      <c r="AS895" s="44"/>
      <c r="AT895" s="44"/>
      <c r="AU895" s="44"/>
    </row>
    <row r="896" spans="1:47" x14ac:dyDescent="0.2">
      <c r="A896" s="57"/>
      <c r="B896" s="58"/>
      <c r="C896" s="59"/>
      <c r="D896" s="59"/>
      <c r="AA896" s="44"/>
      <c r="AB896" s="44"/>
      <c r="AC896" s="44"/>
      <c r="AD896" s="44"/>
      <c r="AE896" s="44"/>
      <c r="AF896" s="53"/>
      <c r="AG896" s="54"/>
      <c r="AN896" s="44"/>
      <c r="AO896" s="44"/>
      <c r="AP896" s="44"/>
      <c r="AQ896" s="44"/>
      <c r="AR896" s="44"/>
      <c r="AS896" s="44"/>
      <c r="AT896" s="44"/>
      <c r="AU896" s="44"/>
    </row>
    <row r="897" spans="1:47" x14ac:dyDescent="0.2">
      <c r="A897" s="57"/>
      <c r="B897" s="58"/>
      <c r="C897" s="59"/>
      <c r="D897" s="59"/>
      <c r="AA897" s="44"/>
      <c r="AB897" s="44"/>
      <c r="AC897" s="44"/>
      <c r="AD897" s="44"/>
      <c r="AE897" s="44"/>
      <c r="AF897" s="53"/>
      <c r="AG897" s="54"/>
      <c r="AN897" s="44"/>
      <c r="AO897" s="44"/>
      <c r="AP897" s="44"/>
      <c r="AQ897" s="44"/>
      <c r="AR897" s="44"/>
      <c r="AS897" s="44"/>
      <c r="AT897" s="44"/>
      <c r="AU897" s="44"/>
    </row>
    <row r="898" spans="1:47" x14ac:dyDescent="0.2">
      <c r="A898" s="57"/>
      <c r="B898" s="58"/>
      <c r="C898" s="59"/>
      <c r="D898" s="59"/>
      <c r="AA898" s="44"/>
      <c r="AB898" s="44"/>
      <c r="AC898" s="44"/>
      <c r="AD898" s="44"/>
      <c r="AE898" s="44"/>
      <c r="AF898" s="53"/>
      <c r="AG898" s="54"/>
      <c r="AN898" s="44"/>
      <c r="AO898" s="44"/>
      <c r="AP898" s="44"/>
      <c r="AQ898" s="44"/>
      <c r="AR898" s="44"/>
      <c r="AS898" s="44"/>
      <c r="AT898" s="44"/>
      <c r="AU898" s="44"/>
    </row>
    <row r="899" spans="1:47" x14ac:dyDescent="0.2">
      <c r="A899" s="57"/>
      <c r="B899" s="58"/>
      <c r="C899" s="59"/>
      <c r="D899" s="59"/>
      <c r="AA899" s="44"/>
      <c r="AB899" s="44"/>
      <c r="AC899" s="44"/>
      <c r="AD899" s="44"/>
      <c r="AE899" s="44"/>
      <c r="AF899" s="53"/>
      <c r="AG899" s="54"/>
      <c r="AN899" s="44"/>
      <c r="AO899" s="44"/>
      <c r="AP899" s="44"/>
      <c r="AQ899" s="44"/>
      <c r="AR899" s="44"/>
      <c r="AS899" s="44"/>
      <c r="AT899" s="44"/>
      <c r="AU899" s="44"/>
    </row>
    <row r="900" spans="1:47" x14ac:dyDescent="0.2">
      <c r="A900" s="57"/>
      <c r="B900" s="58"/>
      <c r="C900" s="59"/>
      <c r="D900" s="59"/>
      <c r="AA900" s="44"/>
      <c r="AB900" s="44"/>
      <c r="AC900" s="44"/>
      <c r="AD900" s="44"/>
      <c r="AE900" s="44"/>
      <c r="AF900" s="53"/>
      <c r="AG900" s="54"/>
      <c r="AN900" s="44"/>
      <c r="AO900" s="44"/>
      <c r="AP900" s="44"/>
      <c r="AQ900" s="44"/>
      <c r="AR900" s="44"/>
      <c r="AS900" s="44"/>
      <c r="AT900" s="44"/>
      <c r="AU900" s="44"/>
    </row>
    <row r="901" spans="1:47" x14ac:dyDescent="0.2">
      <c r="A901" s="57"/>
      <c r="B901" s="58"/>
      <c r="C901" s="59"/>
      <c r="D901" s="59"/>
      <c r="AA901" s="44"/>
      <c r="AB901" s="44"/>
      <c r="AC901" s="44"/>
      <c r="AD901" s="44"/>
      <c r="AE901" s="44"/>
      <c r="AF901" s="53"/>
      <c r="AG901" s="54"/>
      <c r="AN901" s="44"/>
      <c r="AO901" s="44"/>
      <c r="AP901" s="44"/>
      <c r="AQ901" s="44"/>
      <c r="AR901" s="44"/>
      <c r="AS901" s="44"/>
      <c r="AT901" s="44"/>
      <c r="AU901" s="44"/>
    </row>
    <row r="902" spans="1:47" x14ac:dyDescent="0.2">
      <c r="A902" s="57"/>
      <c r="B902" s="58"/>
      <c r="C902" s="59"/>
      <c r="D902" s="59"/>
      <c r="AA902" s="44"/>
      <c r="AB902" s="44"/>
      <c r="AC902" s="44"/>
      <c r="AD902" s="44"/>
      <c r="AE902" s="44"/>
      <c r="AF902" s="53"/>
      <c r="AG902" s="54"/>
      <c r="AN902" s="44"/>
      <c r="AO902" s="44"/>
      <c r="AP902" s="44"/>
      <c r="AQ902" s="44"/>
      <c r="AR902" s="44"/>
      <c r="AS902" s="44"/>
      <c r="AT902" s="44"/>
      <c r="AU902" s="44"/>
    </row>
    <row r="903" spans="1:47" x14ac:dyDescent="0.2">
      <c r="A903" s="57"/>
      <c r="B903" s="58"/>
      <c r="C903" s="59"/>
      <c r="D903" s="59"/>
      <c r="AA903" s="44"/>
      <c r="AB903" s="44"/>
      <c r="AC903" s="44"/>
      <c r="AD903" s="44"/>
      <c r="AE903" s="44"/>
      <c r="AF903" s="53"/>
      <c r="AG903" s="54"/>
      <c r="AN903" s="44"/>
      <c r="AO903" s="44"/>
      <c r="AP903" s="44"/>
      <c r="AQ903" s="44"/>
      <c r="AR903" s="44"/>
      <c r="AS903" s="44"/>
      <c r="AT903" s="44"/>
      <c r="AU903" s="44"/>
    </row>
    <row r="904" spans="1:47" x14ac:dyDescent="0.2">
      <c r="A904" s="57"/>
      <c r="B904" s="58"/>
      <c r="C904" s="59"/>
      <c r="D904" s="59"/>
      <c r="AA904" s="44"/>
      <c r="AB904" s="44"/>
      <c r="AC904" s="44"/>
      <c r="AD904" s="44"/>
      <c r="AE904" s="44"/>
      <c r="AF904" s="53"/>
      <c r="AG904" s="54"/>
      <c r="AN904" s="44"/>
      <c r="AO904" s="44"/>
      <c r="AP904" s="44"/>
      <c r="AQ904" s="44"/>
      <c r="AR904" s="44"/>
      <c r="AS904" s="44"/>
      <c r="AT904" s="44"/>
      <c r="AU904" s="44"/>
    </row>
    <row r="905" spans="1:47" x14ac:dyDescent="0.2">
      <c r="A905" s="57"/>
      <c r="B905" s="58"/>
      <c r="C905" s="59"/>
      <c r="D905" s="59"/>
      <c r="AA905" s="44"/>
      <c r="AB905" s="44"/>
      <c r="AC905" s="44"/>
      <c r="AD905" s="44"/>
      <c r="AE905" s="44"/>
      <c r="AF905" s="53"/>
      <c r="AG905" s="54"/>
      <c r="AN905" s="44"/>
      <c r="AO905" s="44"/>
      <c r="AP905" s="44"/>
      <c r="AQ905" s="44"/>
      <c r="AR905" s="44"/>
      <c r="AS905" s="44"/>
      <c r="AT905" s="44"/>
      <c r="AU905" s="44"/>
    </row>
    <row r="906" spans="1:47" x14ac:dyDescent="0.2">
      <c r="A906" s="57"/>
      <c r="B906" s="58"/>
      <c r="C906" s="59"/>
      <c r="D906" s="59"/>
      <c r="AA906" s="44"/>
      <c r="AB906" s="44"/>
      <c r="AC906" s="44"/>
      <c r="AD906" s="44"/>
      <c r="AE906" s="44"/>
      <c r="AF906" s="53"/>
      <c r="AG906" s="54"/>
      <c r="AN906" s="44"/>
      <c r="AO906" s="44"/>
      <c r="AP906" s="44"/>
      <c r="AQ906" s="44"/>
      <c r="AR906" s="44"/>
      <c r="AS906" s="44"/>
      <c r="AT906" s="44"/>
      <c r="AU906" s="44"/>
    </row>
    <row r="907" spans="1:47" x14ac:dyDescent="0.2">
      <c r="A907" s="57"/>
      <c r="B907" s="58"/>
      <c r="C907" s="59"/>
      <c r="D907" s="59"/>
      <c r="AA907" s="44"/>
      <c r="AB907" s="44"/>
      <c r="AC907" s="44"/>
      <c r="AD907" s="44"/>
      <c r="AE907" s="44"/>
      <c r="AF907" s="53"/>
      <c r="AG907" s="54"/>
      <c r="AN907" s="44"/>
      <c r="AO907" s="44"/>
      <c r="AP907" s="44"/>
      <c r="AQ907" s="44"/>
      <c r="AR907" s="44"/>
      <c r="AS907" s="44"/>
      <c r="AT907" s="44"/>
      <c r="AU907" s="44"/>
    </row>
    <row r="908" spans="1:47" x14ac:dyDescent="0.2">
      <c r="A908" s="57"/>
      <c r="B908" s="58"/>
      <c r="C908" s="59"/>
      <c r="D908" s="59"/>
      <c r="AA908" s="44"/>
      <c r="AB908" s="44"/>
      <c r="AC908" s="44"/>
      <c r="AD908" s="44"/>
      <c r="AE908" s="44"/>
      <c r="AF908" s="53"/>
      <c r="AG908" s="54"/>
      <c r="AN908" s="44"/>
      <c r="AO908" s="44"/>
      <c r="AP908" s="44"/>
      <c r="AQ908" s="44"/>
      <c r="AR908" s="44"/>
      <c r="AS908" s="44"/>
      <c r="AT908" s="44"/>
      <c r="AU908" s="44"/>
    </row>
    <row r="909" spans="1:47" x14ac:dyDescent="0.2">
      <c r="A909" s="57"/>
      <c r="B909" s="58"/>
      <c r="C909" s="59"/>
      <c r="D909" s="59"/>
      <c r="AA909" s="44"/>
      <c r="AB909" s="44"/>
      <c r="AC909" s="44"/>
      <c r="AD909" s="44"/>
      <c r="AE909" s="44"/>
      <c r="AF909" s="53"/>
      <c r="AG909" s="54"/>
      <c r="AN909" s="44"/>
      <c r="AO909" s="44"/>
      <c r="AP909" s="44"/>
      <c r="AQ909" s="44"/>
      <c r="AR909" s="44"/>
      <c r="AS909" s="44"/>
      <c r="AT909" s="44"/>
      <c r="AU909" s="44"/>
    </row>
    <row r="910" spans="1:47" x14ac:dyDescent="0.2">
      <c r="A910" s="57"/>
      <c r="B910" s="58"/>
      <c r="C910" s="59"/>
      <c r="D910" s="59"/>
      <c r="AA910" s="44"/>
      <c r="AB910" s="44"/>
      <c r="AC910" s="44"/>
      <c r="AD910" s="44"/>
      <c r="AE910" s="44"/>
      <c r="AF910" s="53"/>
      <c r="AG910" s="54"/>
      <c r="AN910" s="44"/>
      <c r="AO910" s="44"/>
      <c r="AP910" s="44"/>
      <c r="AQ910" s="44"/>
      <c r="AR910" s="44"/>
      <c r="AS910" s="44"/>
      <c r="AT910" s="44"/>
      <c r="AU910" s="44"/>
    </row>
    <row r="911" spans="1:47" x14ac:dyDescent="0.2">
      <c r="A911" s="57"/>
      <c r="B911" s="58"/>
      <c r="C911" s="59"/>
      <c r="D911" s="59"/>
      <c r="AA911" s="44"/>
      <c r="AB911" s="44"/>
      <c r="AC911" s="44"/>
      <c r="AD911" s="44"/>
      <c r="AE911" s="44"/>
      <c r="AF911" s="53"/>
      <c r="AG911" s="54"/>
      <c r="AN911" s="44"/>
      <c r="AO911" s="44"/>
      <c r="AP911" s="44"/>
      <c r="AQ911" s="44"/>
      <c r="AR911" s="44"/>
      <c r="AS911" s="44"/>
      <c r="AT911" s="44"/>
      <c r="AU911" s="44"/>
    </row>
    <row r="912" spans="1:47" x14ac:dyDescent="0.2">
      <c r="A912" s="57"/>
      <c r="B912" s="58"/>
      <c r="C912" s="59"/>
      <c r="D912" s="59"/>
      <c r="AA912" s="44"/>
      <c r="AB912" s="44"/>
      <c r="AC912" s="44"/>
      <c r="AD912" s="44"/>
      <c r="AE912" s="44"/>
      <c r="AF912" s="53"/>
      <c r="AG912" s="54"/>
      <c r="AN912" s="44"/>
      <c r="AO912" s="44"/>
      <c r="AP912" s="44"/>
      <c r="AQ912" s="44"/>
      <c r="AR912" s="44"/>
      <c r="AS912" s="44"/>
      <c r="AT912" s="44"/>
      <c r="AU912" s="44"/>
    </row>
    <row r="913" spans="1:47" x14ac:dyDescent="0.2">
      <c r="A913" s="57"/>
      <c r="B913" s="58"/>
      <c r="C913" s="59"/>
      <c r="D913" s="59"/>
      <c r="AA913" s="44"/>
      <c r="AB913" s="44"/>
      <c r="AC913" s="44"/>
      <c r="AD913" s="44"/>
      <c r="AE913" s="44"/>
      <c r="AF913" s="53"/>
      <c r="AG913" s="54"/>
      <c r="AN913" s="44"/>
      <c r="AO913" s="44"/>
      <c r="AP913" s="44"/>
      <c r="AQ913" s="44"/>
      <c r="AR913" s="44"/>
      <c r="AS913" s="44"/>
      <c r="AT913" s="44"/>
      <c r="AU913" s="44"/>
    </row>
    <row r="914" spans="1:47" x14ac:dyDescent="0.2">
      <c r="A914" s="57"/>
      <c r="B914" s="58"/>
      <c r="C914" s="59"/>
      <c r="D914" s="59"/>
      <c r="AA914" s="44"/>
      <c r="AB914" s="44"/>
      <c r="AC914" s="44"/>
      <c r="AD914" s="44"/>
      <c r="AE914" s="44"/>
      <c r="AF914" s="53"/>
      <c r="AG914" s="54"/>
      <c r="AN914" s="44"/>
      <c r="AO914" s="44"/>
      <c r="AP914" s="44"/>
      <c r="AQ914" s="44"/>
      <c r="AR914" s="44"/>
      <c r="AS914" s="44"/>
      <c r="AT914" s="44"/>
      <c r="AU914" s="44"/>
    </row>
    <row r="915" spans="1:47" x14ac:dyDescent="0.2">
      <c r="A915" s="57"/>
      <c r="B915" s="58"/>
      <c r="C915" s="59"/>
      <c r="D915" s="59"/>
      <c r="AA915" s="44"/>
      <c r="AB915" s="44"/>
      <c r="AC915" s="44"/>
      <c r="AD915" s="44"/>
      <c r="AE915" s="44"/>
      <c r="AF915" s="53"/>
      <c r="AG915" s="54"/>
      <c r="AN915" s="44"/>
      <c r="AO915" s="44"/>
      <c r="AP915" s="44"/>
      <c r="AQ915" s="44"/>
      <c r="AR915" s="44"/>
      <c r="AS915" s="44"/>
      <c r="AT915" s="44"/>
      <c r="AU915" s="44"/>
    </row>
    <row r="916" spans="1:47" x14ac:dyDescent="0.2">
      <c r="A916" s="57"/>
      <c r="B916" s="58"/>
      <c r="C916" s="59"/>
      <c r="D916" s="59"/>
      <c r="AA916" s="44"/>
      <c r="AB916" s="44"/>
      <c r="AC916" s="44"/>
      <c r="AD916" s="44"/>
      <c r="AE916" s="44"/>
      <c r="AF916" s="53"/>
      <c r="AG916" s="54"/>
      <c r="AN916" s="44"/>
      <c r="AO916" s="44"/>
      <c r="AP916" s="44"/>
      <c r="AQ916" s="44"/>
      <c r="AR916" s="44"/>
      <c r="AS916" s="44"/>
      <c r="AT916" s="44"/>
      <c r="AU916" s="44"/>
    </row>
    <row r="917" spans="1:47" x14ac:dyDescent="0.2">
      <c r="A917" s="57"/>
      <c r="B917" s="58"/>
      <c r="C917" s="59"/>
      <c r="D917" s="59"/>
      <c r="AA917" s="44"/>
      <c r="AB917" s="44"/>
      <c r="AC917" s="44"/>
      <c r="AD917" s="44"/>
      <c r="AE917" s="44"/>
      <c r="AF917" s="53"/>
      <c r="AG917" s="54"/>
      <c r="AN917" s="44"/>
      <c r="AO917" s="44"/>
      <c r="AP917" s="44"/>
      <c r="AQ917" s="44"/>
      <c r="AR917" s="44"/>
      <c r="AS917" s="44"/>
      <c r="AT917" s="44"/>
      <c r="AU917" s="44"/>
    </row>
    <row r="918" spans="1:47" x14ac:dyDescent="0.2">
      <c r="A918" s="57"/>
      <c r="B918" s="58"/>
      <c r="C918" s="59"/>
      <c r="D918" s="59"/>
      <c r="AA918" s="44"/>
      <c r="AB918" s="44"/>
      <c r="AC918" s="44"/>
      <c r="AD918" s="44"/>
      <c r="AE918" s="44"/>
      <c r="AF918" s="53"/>
      <c r="AG918" s="54"/>
      <c r="AN918" s="44"/>
      <c r="AO918" s="44"/>
      <c r="AP918" s="44"/>
      <c r="AQ918" s="44"/>
      <c r="AR918" s="44"/>
      <c r="AS918" s="44"/>
      <c r="AT918" s="44"/>
      <c r="AU918" s="44"/>
    </row>
    <row r="919" spans="1:47" x14ac:dyDescent="0.2">
      <c r="A919" s="57"/>
      <c r="B919" s="58"/>
      <c r="C919" s="59"/>
      <c r="D919" s="59"/>
      <c r="AA919" s="44"/>
      <c r="AB919" s="44"/>
      <c r="AC919" s="44"/>
      <c r="AD919" s="44"/>
      <c r="AE919" s="44"/>
      <c r="AF919" s="53"/>
      <c r="AG919" s="54"/>
      <c r="AN919" s="44"/>
      <c r="AO919" s="44"/>
      <c r="AP919" s="44"/>
      <c r="AQ919" s="44"/>
      <c r="AR919" s="44"/>
      <c r="AS919" s="44"/>
      <c r="AT919" s="44"/>
      <c r="AU919" s="44"/>
    </row>
    <row r="920" spans="1:47" x14ac:dyDescent="0.2">
      <c r="A920" s="57"/>
      <c r="B920" s="58"/>
      <c r="C920" s="59"/>
      <c r="D920" s="59"/>
      <c r="AA920" s="44"/>
      <c r="AB920" s="44"/>
      <c r="AC920" s="44"/>
      <c r="AD920" s="44"/>
      <c r="AE920" s="44"/>
      <c r="AF920" s="53"/>
      <c r="AG920" s="54"/>
      <c r="AN920" s="44"/>
      <c r="AO920" s="44"/>
      <c r="AP920" s="44"/>
      <c r="AQ920" s="44"/>
      <c r="AR920" s="44"/>
      <c r="AS920" s="44"/>
      <c r="AT920" s="44"/>
      <c r="AU920" s="44"/>
    </row>
    <row r="921" spans="1:47" x14ac:dyDescent="0.2">
      <c r="A921" s="57"/>
      <c r="B921" s="58"/>
      <c r="C921" s="59"/>
      <c r="D921" s="59"/>
      <c r="AA921" s="44"/>
      <c r="AB921" s="44"/>
      <c r="AC921" s="44"/>
      <c r="AD921" s="44"/>
      <c r="AE921" s="44"/>
      <c r="AF921" s="53"/>
      <c r="AG921" s="54"/>
      <c r="AN921" s="44"/>
      <c r="AO921" s="44"/>
      <c r="AP921" s="44"/>
      <c r="AQ921" s="44"/>
      <c r="AR921" s="44"/>
      <c r="AS921" s="44"/>
      <c r="AT921" s="44"/>
      <c r="AU921" s="44"/>
    </row>
    <row r="922" spans="1:47" x14ac:dyDescent="0.2">
      <c r="A922" s="57"/>
      <c r="B922" s="58"/>
      <c r="C922" s="59"/>
      <c r="D922" s="59"/>
      <c r="AA922" s="44"/>
      <c r="AB922" s="44"/>
      <c r="AC922" s="44"/>
      <c r="AD922" s="44"/>
      <c r="AE922" s="44"/>
      <c r="AF922" s="53"/>
      <c r="AG922" s="54"/>
      <c r="AN922" s="44"/>
      <c r="AO922" s="44"/>
      <c r="AP922" s="44"/>
      <c r="AQ922" s="44"/>
      <c r="AR922" s="44"/>
      <c r="AS922" s="44"/>
      <c r="AT922" s="44"/>
      <c r="AU922" s="44"/>
    </row>
    <row r="923" spans="1:47" x14ac:dyDescent="0.2">
      <c r="A923" s="57"/>
      <c r="B923" s="58"/>
      <c r="C923" s="59"/>
      <c r="D923" s="59"/>
      <c r="AA923" s="44"/>
      <c r="AB923" s="44"/>
      <c r="AC923" s="44"/>
      <c r="AD923" s="44"/>
      <c r="AE923" s="44"/>
      <c r="AF923" s="53"/>
      <c r="AG923" s="54"/>
      <c r="AN923" s="44"/>
      <c r="AO923" s="44"/>
      <c r="AP923" s="44"/>
      <c r="AQ923" s="44"/>
      <c r="AR923" s="44"/>
      <c r="AS923" s="44"/>
      <c r="AT923" s="44"/>
      <c r="AU923" s="44"/>
    </row>
    <row r="924" spans="1:47" x14ac:dyDescent="0.2">
      <c r="A924" s="57"/>
      <c r="B924" s="58"/>
      <c r="C924" s="59"/>
      <c r="D924" s="59"/>
      <c r="AA924" s="44"/>
      <c r="AB924" s="44"/>
      <c r="AC924" s="44"/>
      <c r="AD924" s="44"/>
      <c r="AE924" s="44"/>
      <c r="AF924" s="53"/>
      <c r="AG924" s="54"/>
      <c r="AN924" s="44"/>
      <c r="AO924" s="44"/>
      <c r="AP924" s="44"/>
      <c r="AQ924" s="44"/>
      <c r="AR924" s="44"/>
      <c r="AS924" s="44"/>
      <c r="AT924" s="44"/>
      <c r="AU924" s="44"/>
    </row>
    <row r="925" spans="1:47" x14ac:dyDescent="0.2">
      <c r="A925" s="57"/>
      <c r="B925" s="58"/>
      <c r="C925" s="59"/>
      <c r="D925" s="59"/>
      <c r="AA925" s="44"/>
      <c r="AB925" s="44"/>
      <c r="AC925" s="44"/>
      <c r="AD925" s="44"/>
      <c r="AE925" s="44"/>
      <c r="AF925" s="53"/>
      <c r="AG925" s="54"/>
      <c r="AN925" s="44"/>
      <c r="AO925" s="44"/>
      <c r="AP925" s="44"/>
      <c r="AQ925" s="44"/>
      <c r="AR925" s="44"/>
      <c r="AS925" s="44"/>
      <c r="AT925" s="44"/>
      <c r="AU925" s="44"/>
    </row>
    <row r="926" spans="1:47" x14ac:dyDescent="0.2">
      <c r="A926" s="57"/>
      <c r="B926" s="58"/>
      <c r="C926" s="59"/>
      <c r="D926" s="59"/>
      <c r="AA926" s="44"/>
      <c r="AB926" s="44"/>
      <c r="AC926" s="44"/>
      <c r="AD926" s="44"/>
      <c r="AE926" s="44"/>
      <c r="AF926" s="53"/>
      <c r="AG926" s="54"/>
      <c r="AN926" s="44"/>
      <c r="AO926" s="44"/>
      <c r="AP926" s="44"/>
      <c r="AQ926" s="44"/>
      <c r="AR926" s="44"/>
      <c r="AS926" s="44"/>
      <c r="AT926" s="44"/>
      <c r="AU926" s="44"/>
    </row>
    <row r="927" spans="1:47" x14ac:dyDescent="0.2">
      <c r="A927" s="57"/>
      <c r="B927" s="58"/>
      <c r="C927" s="59"/>
      <c r="D927" s="59"/>
      <c r="AA927" s="44"/>
      <c r="AB927" s="44"/>
      <c r="AC927" s="44"/>
      <c r="AD927" s="44"/>
      <c r="AE927" s="44"/>
      <c r="AF927" s="53"/>
      <c r="AG927" s="54"/>
      <c r="AN927" s="44"/>
      <c r="AO927" s="44"/>
      <c r="AP927" s="44"/>
      <c r="AQ927" s="44"/>
      <c r="AR927" s="44"/>
      <c r="AS927" s="44"/>
      <c r="AT927" s="44"/>
      <c r="AU927" s="44"/>
    </row>
    <row r="928" spans="1:47" x14ac:dyDescent="0.2">
      <c r="A928" s="57"/>
      <c r="B928" s="58"/>
      <c r="C928" s="59"/>
      <c r="D928" s="59"/>
      <c r="AA928" s="44"/>
      <c r="AB928" s="44"/>
      <c r="AC928" s="44"/>
      <c r="AD928" s="44"/>
      <c r="AE928" s="44"/>
      <c r="AF928" s="53"/>
      <c r="AG928" s="54"/>
      <c r="AN928" s="44"/>
      <c r="AO928" s="44"/>
      <c r="AP928" s="44"/>
      <c r="AQ928" s="44"/>
      <c r="AR928" s="44"/>
      <c r="AS928" s="44"/>
      <c r="AT928" s="44"/>
      <c r="AU928" s="44"/>
    </row>
    <row r="929" spans="1:47" x14ac:dyDescent="0.2">
      <c r="A929" s="57"/>
      <c r="B929" s="58"/>
      <c r="C929" s="59"/>
      <c r="D929" s="59"/>
      <c r="AA929" s="44"/>
      <c r="AB929" s="44"/>
      <c r="AC929" s="44"/>
      <c r="AD929" s="44"/>
      <c r="AE929" s="44"/>
      <c r="AF929" s="53"/>
      <c r="AG929" s="54"/>
      <c r="AN929" s="44"/>
      <c r="AO929" s="44"/>
      <c r="AP929" s="44"/>
      <c r="AQ929" s="44"/>
      <c r="AR929" s="44"/>
      <c r="AS929" s="44"/>
      <c r="AT929" s="44"/>
      <c r="AU929" s="44"/>
    </row>
    <row r="930" spans="1:47" x14ac:dyDescent="0.2">
      <c r="A930" s="57"/>
      <c r="B930" s="58"/>
      <c r="C930" s="59"/>
      <c r="D930" s="59"/>
      <c r="AA930" s="44"/>
      <c r="AB930" s="44"/>
      <c r="AC930" s="44"/>
      <c r="AD930" s="44"/>
      <c r="AE930" s="44"/>
      <c r="AF930" s="53"/>
      <c r="AG930" s="54"/>
      <c r="AN930" s="44"/>
      <c r="AO930" s="44"/>
      <c r="AP930" s="44"/>
      <c r="AQ930" s="44"/>
      <c r="AR930" s="44"/>
      <c r="AS930" s="44"/>
      <c r="AT930" s="44"/>
      <c r="AU930" s="44"/>
    </row>
    <row r="931" spans="1:47" x14ac:dyDescent="0.2">
      <c r="A931" s="57"/>
      <c r="B931" s="58"/>
      <c r="C931" s="59"/>
      <c r="D931" s="59"/>
      <c r="AA931" s="44"/>
      <c r="AB931" s="44"/>
      <c r="AC931" s="44"/>
      <c r="AD931" s="44"/>
      <c r="AE931" s="44"/>
      <c r="AF931" s="53"/>
      <c r="AG931" s="54"/>
      <c r="AN931" s="44"/>
      <c r="AO931" s="44"/>
      <c r="AP931" s="44"/>
      <c r="AQ931" s="44"/>
      <c r="AR931" s="44"/>
      <c r="AS931" s="44"/>
      <c r="AT931" s="44"/>
      <c r="AU931" s="44"/>
    </row>
    <row r="932" spans="1:47" x14ac:dyDescent="0.2">
      <c r="A932" s="57"/>
      <c r="B932" s="58"/>
      <c r="C932" s="59"/>
      <c r="D932" s="59"/>
      <c r="AA932" s="44"/>
      <c r="AB932" s="44"/>
      <c r="AC932" s="44"/>
      <c r="AD932" s="44"/>
      <c r="AE932" s="44"/>
      <c r="AF932" s="53"/>
      <c r="AG932" s="54"/>
      <c r="AN932" s="44"/>
      <c r="AO932" s="44"/>
      <c r="AP932" s="44"/>
      <c r="AQ932" s="44"/>
      <c r="AR932" s="44"/>
      <c r="AS932" s="44"/>
      <c r="AT932" s="44"/>
      <c r="AU932" s="44"/>
    </row>
    <row r="933" spans="1:47" x14ac:dyDescent="0.2">
      <c r="A933" s="57"/>
      <c r="B933" s="58"/>
      <c r="C933" s="59"/>
      <c r="D933" s="59"/>
      <c r="AA933" s="44"/>
      <c r="AB933" s="44"/>
      <c r="AC933" s="44"/>
      <c r="AD933" s="44"/>
      <c r="AE933" s="44"/>
      <c r="AF933" s="53"/>
      <c r="AG933" s="54"/>
      <c r="AN933" s="44"/>
      <c r="AO933" s="44"/>
      <c r="AP933" s="44"/>
      <c r="AQ933" s="44"/>
      <c r="AR933" s="44"/>
      <c r="AS933" s="44"/>
      <c r="AT933" s="44"/>
      <c r="AU933" s="44"/>
    </row>
    <row r="934" spans="1:47" x14ac:dyDescent="0.2">
      <c r="A934" s="57"/>
      <c r="B934" s="58"/>
      <c r="C934" s="59"/>
      <c r="D934" s="59"/>
      <c r="AA934" s="44"/>
      <c r="AB934" s="44"/>
      <c r="AC934" s="44"/>
      <c r="AD934" s="44"/>
      <c r="AE934" s="44"/>
      <c r="AF934" s="53"/>
      <c r="AG934" s="54"/>
      <c r="AN934" s="44"/>
      <c r="AO934" s="44"/>
      <c r="AP934" s="44"/>
      <c r="AQ934" s="44"/>
      <c r="AR934" s="44"/>
      <c r="AS934" s="44"/>
      <c r="AT934" s="44"/>
      <c r="AU934" s="44"/>
    </row>
    <row r="935" spans="1:47" x14ac:dyDescent="0.2">
      <c r="A935" s="57"/>
      <c r="B935" s="58"/>
      <c r="C935" s="59"/>
      <c r="D935" s="59"/>
      <c r="AA935" s="44"/>
      <c r="AB935" s="44"/>
      <c r="AC935" s="44"/>
      <c r="AD935" s="44"/>
      <c r="AE935" s="44"/>
      <c r="AF935" s="53"/>
      <c r="AG935" s="54"/>
      <c r="AN935" s="44"/>
      <c r="AO935" s="44"/>
      <c r="AP935" s="44"/>
      <c r="AQ935" s="44"/>
      <c r="AR935" s="44"/>
      <c r="AS935" s="44"/>
      <c r="AT935" s="44"/>
      <c r="AU935" s="44"/>
    </row>
    <row r="936" spans="1:47" x14ac:dyDescent="0.2">
      <c r="A936" s="57"/>
      <c r="B936" s="58"/>
      <c r="C936" s="59"/>
      <c r="D936" s="59"/>
      <c r="AA936" s="44"/>
      <c r="AB936" s="44"/>
      <c r="AC936" s="44"/>
      <c r="AD936" s="44"/>
      <c r="AE936" s="44"/>
      <c r="AF936" s="53"/>
      <c r="AG936" s="54"/>
      <c r="AN936" s="44"/>
      <c r="AO936" s="44"/>
      <c r="AP936" s="44"/>
      <c r="AQ936" s="44"/>
      <c r="AR936" s="44"/>
      <c r="AS936" s="44"/>
      <c r="AT936" s="44"/>
      <c r="AU936" s="44"/>
    </row>
    <row r="937" spans="1:47" x14ac:dyDescent="0.2">
      <c r="A937" s="57"/>
      <c r="B937" s="58"/>
      <c r="C937" s="59"/>
      <c r="D937" s="59"/>
      <c r="AA937" s="44"/>
      <c r="AB937" s="44"/>
      <c r="AC937" s="44"/>
      <c r="AD937" s="44"/>
      <c r="AE937" s="44"/>
      <c r="AF937" s="53"/>
      <c r="AG937" s="54"/>
      <c r="AN937" s="44"/>
      <c r="AO937" s="44"/>
      <c r="AP937" s="44"/>
      <c r="AQ937" s="44"/>
      <c r="AR937" s="44"/>
      <c r="AS937" s="44"/>
      <c r="AT937" s="44"/>
      <c r="AU937" s="44"/>
    </row>
    <row r="938" spans="1:47" x14ac:dyDescent="0.2">
      <c r="A938" s="57"/>
      <c r="B938" s="58"/>
      <c r="C938" s="59"/>
      <c r="D938" s="59"/>
      <c r="AA938" s="44"/>
      <c r="AB938" s="44"/>
      <c r="AC938" s="44"/>
      <c r="AD938" s="44"/>
      <c r="AE938" s="44"/>
      <c r="AF938" s="53"/>
      <c r="AG938" s="54"/>
      <c r="AN938" s="44"/>
      <c r="AO938" s="44"/>
      <c r="AP938" s="44"/>
      <c r="AQ938" s="44"/>
      <c r="AR938" s="44"/>
      <c r="AS938" s="44"/>
      <c r="AT938" s="44"/>
      <c r="AU938" s="44"/>
    </row>
    <row r="939" spans="1:47" x14ac:dyDescent="0.2">
      <c r="AA939" s="44"/>
      <c r="AB939" s="44"/>
      <c r="AC939" s="44"/>
      <c r="AD939" s="44"/>
      <c r="AE939" s="44"/>
      <c r="AF939" s="53"/>
      <c r="AG939" s="54"/>
      <c r="AN939" s="44"/>
      <c r="AO939" s="44"/>
      <c r="AP939" s="44"/>
      <c r="AQ939" s="44"/>
      <c r="AR939" s="44"/>
      <c r="AS939" s="44"/>
      <c r="AT939" s="44"/>
      <c r="AU939" s="44"/>
    </row>
    <row r="940" spans="1:47" x14ac:dyDescent="0.2">
      <c r="AA940" s="44"/>
      <c r="AB940" s="44"/>
      <c r="AC940" s="44"/>
      <c r="AD940" s="44"/>
      <c r="AE940" s="44"/>
      <c r="AF940" s="53"/>
      <c r="AG940" s="54"/>
      <c r="AN940" s="44"/>
      <c r="AO940" s="44"/>
      <c r="AP940" s="44"/>
      <c r="AQ940" s="44"/>
      <c r="AR940" s="44"/>
      <c r="AS940" s="44"/>
      <c r="AT940" s="44"/>
      <c r="AU940" s="44"/>
    </row>
    <row r="941" spans="1:47" x14ac:dyDescent="0.2">
      <c r="AA941" s="44"/>
      <c r="AB941" s="44"/>
      <c r="AC941" s="44"/>
      <c r="AD941" s="44"/>
      <c r="AE941" s="44"/>
      <c r="AF941" s="53"/>
      <c r="AG941" s="54"/>
      <c r="AN941" s="44"/>
      <c r="AO941" s="44"/>
      <c r="AP941" s="44"/>
      <c r="AQ941" s="44"/>
      <c r="AR941" s="44"/>
      <c r="AS941" s="44"/>
      <c r="AT941" s="44"/>
      <c r="AU941" s="44"/>
    </row>
    <row r="942" spans="1:47" x14ac:dyDescent="0.2">
      <c r="AA942" s="44"/>
      <c r="AB942" s="44"/>
      <c r="AC942" s="44"/>
      <c r="AD942" s="44"/>
      <c r="AE942" s="44"/>
      <c r="AF942" s="53"/>
      <c r="AG942" s="54"/>
      <c r="AN942" s="44"/>
      <c r="AO942" s="44"/>
      <c r="AP942" s="44"/>
      <c r="AQ942" s="44"/>
      <c r="AR942" s="44"/>
      <c r="AS942" s="44"/>
      <c r="AT942" s="44"/>
      <c r="AU942" s="44"/>
    </row>
    <row r="943" spans="1:47" x14ac:dyDescent="0.2">
      <c r="AA943" s="44"/>
      <c r="AB943" s="44"/>
      <c r="AC943" s="44"/>
      <c r="AD943" s="44"/>
      <c r="AE943" s="44"/>
      <c r="AF943" s="53"/>
      <c r="AG943" s="54"/>
      <c r="AN943" s="44"/>
      <c r="AO943" s="44"/>
      <c r="AP943" s="44"/>
      <c r="AQ943" s="44"/>
      <c r="AR943" s="44"/>
      <c r="AS943" s="44"/>
      <c r="AT943" s="44"/>
      <c r="AU943" s="44"/>
    </row>
    <row r="944" spans="1:47" x14ac:dyDescent="0.2">
      <c r="AA944" s="44"/>
      <c r="AB944" s="44"/>
      <c r="AC944" s="44"/>
      <c r="AD944" s="44"/>
      <c r="AE944" s="44"/>
      <c r="AF944" s="53"/>
      <c r="AG944" s="54"/>
      <c r="AN944" s="44"/>
      <c r="AO944" s="44"/>
      <c r="AP944" s="44"/>
      <c r="AQ944" s="44"/>
      <c r="AR944" s="44"/>
      <c r="AS944" s="44"/>
      <c r="AT944" s="44"/>
      <c r="AU944" s="44"/>
    </row>
    <row r="945" spans="27:47" x14ac:dyDescent="0.2">
      <c r="AA945" s="44"/>
      <c r="AB945" s="44"/>
      <c r="AC945" s="44"/>
      <c r="AD945" s="44"/>
      <c r="AE945" s="44"/>
      <c r="AF945" s="53"/>
      <c r="AG945" s="54"/>
      <c r="AN945" s="44"/>
      <c r="AO945" s="44"/>
      <c r="AP945" s="44"/>
      <c r="AQ945" s="44"/>
      <c r="AR945" s="44"/>
      <c r="AS945" s="44"/>
      <c r="AT945" s="44"/>
      <c r="AU945" s="44"/>
    </row>
    <row r="946" spans="27:47" x14ac:dyDescent="0.2">
      <c r="AA946" s="44"/>
      <c r="AB946" s="44"/>
      <c r="AC946" s="44"/>
      <c r="AD946" s="44"/>
      <c r="AE946" s="44"/>
      <c r="AF946" s="53"/>
      <c r="AG946" s="54"/>
      <c r="AN946" s="44"/>
      <c r="AO946" s="44"/>
      <c r="AP946" s="44"/>
      <c r="AQ946" s="44"/>
      <c r="AR946" s="44"/>
      <c r="AS946" s="44"/>
      <c r="AT946" s="44"/>
      <c r="AU946" s="44"/>
    </row>
    <row r="947" spans="27:47" x14ac:dyDescent="0.2">
      <c r="AA947" s="44"/>
      <c r="AB947" s="44"/>
      <c r="AC947" s="44"/>
      <c r="AD947" s="44"/>
      <c r="AE947" s="44"/>
      <c r="AF947" s="53"/>
      <c r="AG947" s="54"/>
      <c r="AN947" s="44"/>
      <c r="AO947" s="44"/>
      <c r="AP947" s="44"/>
      <c r="AQ947" s="44"/>
      <c r="AR947" s="44"/>
      <c r="AS947" s="44"/>
      <c r="AT947" s="44"/>
      <c r="AU947" s="44"/>
    </row>
    <row r="948" spans="27:47" x14ac:dyDescent="0.2">
      <c r="AA948" s="44"/>
      <c r="AB948" s="44"/>
      <c r="AC948" s="44"/>
      <c r="AD948" s="44"/>
      <c r="AE948" s="44"/>
      <c r="AF948" s="53"/>
      <c r="AG948" s="54"/>
      <c r="AN948" s="44"/>
      <c r="AO948" s="44"/>
      <c r="AP948" s="44"/>
      <c r="AQ948" s="44"/>
      <c r="AR948" s="44"/>
      <c r="AS948" s="44"/>
      <c r="AT948" s="44"/>
      <c r="AU948" s="44"/>
    </row>
    <row r="949" spans="27:47" x14ac:dyDescent="0.2">
      <c r="AA949" s="44"/>
      <c r="AB949" s="44"/>
      <c r="AC949" s="44"/>
      <c r="AD949" s="44"/>
      <c r="AE949" s="44"/>
      <c r="AF949" s="53"/>
      <c r="AG949" s="54"/>
      <c r="AN949" s="44"/>
      <c r="AO949" s="44"/>
      <c r="AP949" s="44"/>
      <c r="AQ949" s="44"/>
      <c r="AR949" s="44"/>
      <c r="AS949" s="44"/>
      <c r="AT949" s="44"/>
      <c r="AU949" s="44"/>
    </row>
    <row r="950" spans="27:47" x14ac:dyDescent="0.2">
      <c r="AA950" s="44"/>
      <c r="AB950" s="44"/>
      <c r="AC950" s="44"/>
      <c r="AD950" s="44"/>
      <c r="AE950" s="44"/>
      <c r="AF950" s="53"/>
      <c r="AG950" s="54"/>
      <c r="AN950" s="44"/>
      <c r="AO950" s="44"/>
      <c r="AP950" s="44"/>
      <c r="AQ950" s="44"/>
      <c r="AR950" s="44"/>
      <c r="AS950" s="44"/>
      <c r="AT950" s="44"/>
      <c r="AU950" s="44"/>
    </row>
    <row r="951" spans="27:47" x14ac:dyDescent="0.2">
      <c r="AA951" s="44"/>
      <c r="AB951" s="44"/>
      <c r="AC951" s="44"/>
      <c r="AD951" s="44"/>
      <c r="AE951" s="44"/>
      <c r="AF951" s="53"/>
      <c r="AG951" s="54"/>
      <c r="AN951" s="44"/>
      <c r="AO951" s="44"/>
      <c r="AP951" s="44"/>
      <c r="AQ951" s="44"/>
      <c r="AR951" s="44"/>
      <c r="AS951" s="44"/>
      <c r="AT951" s="44"/>
      <c r="AU951" s="44"/>
    </row>
    <row r="952" spans="27:47" x14ac:dyDescent="0.2">
      <c r="AA952" s="44"/>
      <c r="AB952" s="44"/>
      <c r="AC952" s="44"/>
      <c r="AD952" s="44"/>
      <c r="AE952" s="44"/>
      <c r="AF952" s="53"/>
      <c r="AG952" s="54"/>
      <c r="AN952" s="44"/>
      <c r="AO952" s="44"/>
      <c r="AP952" s="44"/>
      <c r="AQ952" s="44"/>
      <c r="AR952" s="44"/>
      <c r="AS952" s="44"/>
      <c r="AT952" s="44"/>
      <c r="AU952" s="44"/>
    </row>
    <row r="953" spans="27:47" x14ac:dyDescent="0.2">
      <c r="AA953" s="44"/>
      <c r="AB953" s="44"/>
      <c r="AC953" s="44"/>
      <c r="AD953" s="44"/>
      <c r="AE953" s="44"/>
      <c r="AF953" s="53"/>
      <c r="AG953" s="54"/>
      <c r="AN953" s="44"/>
      <c r="AO953" s="44"/>
      <c r="AP953" s="44"/>
      <c r="AQ953" s="44"/>
      <c r="AR953" s="44"/>
      <c r="AS953" s="44"/>
      <c r="AT953" s="44"/>
      <c r="AU953" s="44"/>
    </row>
    <row r="954" spans="27:47" x14ac:dyDescent="0.2">
      <c r="AA954" s="44"/>
      <c r="AB954" s="44"/>
      <c r="AC954" s="44"/>
      <c r="AD954" s="44"/>
      <c r="AE954" s="44"/>
      <c r="AF954" s="53"/>
      <c r="AG954" s="54"/>
      <c r="AN954" s="44"/>
      <c r="AO954" s="44"/>
      <c r="AP954" s="44"/>
      <c r="AQ954" s="44"/>
      <c r="AR954" s="44"/>
      <c r="AS954" s="44"/>
      <c r="AT954" s="44"/>
      <c r="AU954" s="44"/>
    </row>
    <row r="955" spans="27:47" x14ac:dyDescent="0.2">
      <c r="AA955" s="44"/>
      <c r="AB955" s="44"/>
      <c r="AC955" s="44"/>
      <c r="AD955" s="44"/>
      <c r="AE955" s="44"/>
      <c r="AF955" s="53"/>
      <c r="AG955" s="54"/>
      <c r="AN955" s="44"/>
      <c r="AO955" s="44"/>
      <c r="AP955" s="44"/>
      <c r="AQ955" s="44"/>
      <c r="AR955" s="44"/>
      <c r="AS955" s="44"/>
      <c r="AT955" s="44"/>
      <c r="AU955" s="44"/>
    </row>
    <row r="956" spans="27:47" x14ac:dyDescent="0.2">
      <c r="AA956" s="44"/>
      <c r="AB956" s="44"/>
      <c r="AC956" s="44"/>
      <c r="AD956" s="44"/>
      <c r="AE956" s="44"/>
      <c r="AF956" s="53"/>
      <c r="AG956" s="54"/>
      <c r="AN956" s="44"/>
      <c r="AO956" s="44"/>
      <c r="AP956" s="44"/>
      <c r="AQ956" s="44"/>
      <c r="AR956" s="44"/>
      <c r="AS956" s="44"/>
      <c r="AT956" s="44"/>
      <c r="AU956" s="44"/>
    </row>
    <row r="957" spans="27:47" x14ac:dyDescent="0.2">
      <c r="AA957" s="44"/>
      <c r="AB957" s="44"/>
      <c r="AC957" s="44"/>
      <c r="AD957" s="44"/>
      <c r="AE957" s="44"/>
      <c r="AF957" s="53"/>
      <c r="AG957" s="54"/>
      <c r="AN957" s="44"/>
      <c r="AO957" s="44"/>
      <c r="AP957" s="44"/>
      <c r="AQ957" s="44"/>
      <c r="AR957" s="44"/>
      <c r="AS957" s="44"/>
      <c r="AT957" s="44"/>
      <c r="AU957" s="44"/>
    </row>
    <row r="958" spans="27:47" x14ac:dyDescent="0.2">
      <c r="AA958" s="44"/>
      <c r="AB958" s="44"/>
      <c r="AC958" s="44"/>
      <c r="AD958" s="44"/>
      <c r="AE958" s="44"/>
      <c r="AF958" s="53"/>
      <c r="AG958" s="54"/>
      <c r="AN958" s="44"/>
      <c r="AO958" s="44"/>
      <c r="AP958" s="44"/>
      <c r="AQ958" s="44"/>
      <c r="AR958" s="44"/>
      <c r="AS958" s="44"/>
      <c r="AT958" s="44"/>
      <c r="AU958" s="44"/>
    </row>
    <row r="959" spans="27:47" x14ac:dyDescent="0.2">
      <c r="AA959" s="44"/>
      <c r="AB959" s="44"/>
      <c r="AC959" s="44"/>
      <c r="AD959" s="44"/>
      <c r="AE959" s="44"/>
      <c r="AF959" s="53"/>
      <c r="AG959" s="54"/>
      <c r="AN959" s="44"/>
      <c r="AO959" s="44"/>
      <c r="AP959" s="44"/>
      <c r="AQ959" s="44"/>
      <c r="AR959" s="44"/>
      <c r="AS959" s="44"/>
      <c r="AT959" s="44"/>
      <c r="AU959" s="44"/>
    </row>
    <row r="960" spans="27:47" x14ac:dyDescent="0.2">
      <c r="AA960" s="44"/>
      <c r="AB960" s="44"/>
      <c r="AC960" s="44"/>
      <c r="AD960" s="44"/>
      <c r="AE960" s="44"/>
      <c r="AF960" s="53"/>
      <c r="AG960" s="54"/>
      <c r="AN960" s="44"/>
      <c r="AO960" s="44"/>
      <c r="AP960" s="44"/>
      <c r="AQ960" s="44"/>
      <c r="AR960" s="44"/>
      <c r="AS960" s="44"/>
      <c r="AT960" s="44"/>
      <c r="AU960" s="44"/>
    </row>
    <row r="961" spans="27:47" x14ac:dyDescent="0.2">
      <c r="AA961" s="44"/>
      <c r="AB961" s="44"/>
      <c r="AC961" s="44"/>
      <c r="AD961" s="44"/>
      <c r="AE961" s="44"/>
      <c r="AF961" s="53"/>
      <c r="AG961" s="54"/>
      <c r="AN961" s="44"/>
      <c r="AO961" s="44"/>
      <c r="AP961" s="44"/>
      <c r="AQ961" s="44"/>
      <c r="AR961" s="44"/>
      <c r="AS961" s="44"/>
      <c r="AT961" s="44"/>
      <c r="AU961" s="44"/>
    </row>
    <row r="962" spans="27:47" x14ac:dyDescent="0.2">
      <c r="AA962" s="44"/>
      <c r="AB962" s="44"/>
      <c r="AC962" s="44"/>
      <c r="AD962" s="44"/>
      <c r="AE962" s="44"/>
      <c r="AF962" s="53"/>
      <c r="AG962" s="54"/>
      <c r="AN962" s="44"/>
      <c r="AO962" s="44"/>
      <c r="AP962" s="44"/>
      <c r="AQ962" s="44"/>
      <c r="AR962" s="44"/>
      <c r="AS962" s="44"/>
      <c r="AT962" s="44"/>
      <c r="AU962" s="44"/>
    </row>
    <row r="963" spans="27:47" x14ac:dyDescent="0.2">
      <c r="AA963" s="44"/>
      <c r="AB963" s="44"/>
      <c r="AC963" s="44"/>
      <c r="AD963" s="44"/>
      <c r="AE963" s="44"/>
      <c r="AF963" s="53"/>
      <c r="AG963" s="54"/>
      <c r="AN963" s="44"/>
      <c r="AO963" s="44"/>
      <c r="AP963" s="44"/>
      <c r="AQ963" s="44"/>
      <c r="AR963" s="44"/>
      <c r="AS963" s="44"/>
      <c r="AT963" s="44"/>
      <c r="AU963" s="44"/>
    </row>
    <row r="964" spans="27:47" x14ac:dyDescent="0.2">
      <c r="AA964" s="44"/>
      <c r="AB964" s="44"/>
      <c r="AC964" s="44"/>
      <c r="AD964" s="44"/>
      <c r="AE964" s="44"/>
      <c r="AF964" s="53"/>
      <c r="AG964" s="54"/>
      <c r="AN964" s="44"/>
      <c r="AO964" s="44"/>
      <c r="AP964" s="44"/>
      <c r="AQ964" s="44"/>
      <c r="AR964" s="44"/>
      <c r="AS964" s="44"/>
      <c r="AT964" s="44"/>
      <c r="AU964" s="44"/>
    </row>
    <row r="965" spans="27:47" x14ac:dyDescent="0.2">
      <c r="AA965" s="44"/>
      <c r="AB965" s="44"/>
      <c r="AC965" s="44"/>
      <c r="AD965" s="44"/>
      <c r="AE965" s="44"/>
      <c r="AF965" s="53"/>
      <c r="AG965" s="54"/>
      <c r="AN965" s="44"/>
      <c r="AO965" s="44"/>
      <c r="AP965" s="44"/>
      <c r="AQ965" s="44"/>
      <c r="AR965" s="44"/>
      <c r="AS965" s="44"/>
      <c r="AT965" s="44"/>
      <c r="AU965" s="44"/>
    </row>
    <row r="966" spans="27:47" x14ac:dyDescent="0.2">
      <c r="AA966" s="44"/>
      <c r="AB966" s="44"/>
      <c r="AC966" s="44"/>
      <c r="AD966" s="44"/>
      <c r="AE966" s="44"/>
      <c r="AF966" s="53"/>
      <c r="AG966" s="54"/>
      <c r="AN966" s="44"/>
      <c r="AO966" s="44"/>
      <c r="AP966" s="44"/>
      <c r="AQ966" s="44"/>
      <c r="AR966" s="44"/>
      <c r="AS966" s="44"/>
      <c r="AT966" s="44"/>
      <c r="AU966" s="44"/>
    </row>
    <row r="967" spans="27:47" x14ac:dyDescent="0.2">
      <c r="AA967" s="44"/>
      <c r="AB967" s="44"/>
      <c r="AC967" s="44"/>
      <c r="AD967" s="44"/>
      <c r="AE967" s="44"/>
      <c r="AF967" s="53"/>
      <c r="AG967" s="54"/>
      <c r="AN967" s="44"/>
      <c r="AO967" s="44"/>
      <c r="AP967" s="44"/>
      <c r="AQ967" s="44"/>
      <c r="AR967" s="44"/>
      <c r="AS967" s="44"/>
      <c r="AT967" s="44"/>
      <c r="AU967" s="44"/>
    </row>
    <row r="968" spans="27:47" x14ac:dyDescent="0.2">
      <c r="AA968" s="44"/>
      <c r="AB968" s="44"/>
      <c r="AC968" s="44"/>
      <c r="AD968" s="44"/>
      <c r="AE968" s="44"/>
      <c r="AF968" s="53"/>
      <c r="AG968" s="54"/>
      <c r="AN968" s="44"/>
      <c r="AO968" s="44"/>
      <c r="AP968" s="44"/>
      <c r="AQ968" s="44"/>
      <c r="AR968" s="44"/>
      <c r="AS968" s="44"/>
      <c r="AT968" s="44"/>
      <c r="AU968" s="44"/>
    </row>
    <row r="969" spans="27:47" x14ac:dyDescent="0.2">
      <c r="AA969" s="44"/>
      <c r="AB969" s="44"/>
      <c r="AC969" s="44"/>
      <c r="AD969" s="44"/>
      <c r="AE969" s="44"/>
      <c r="AF969" s="53"/>
      <c r="AG969" s="54"/>
      <c r="AN969" s="44"/>
      <c r="AO969" s="44"/>
      <c r="AP969" s="44"/>
      <c r="AQ969" s="44"/>
      <c r="AR969" s="44"/>
      <c r="AS969" s="44"/>
      <c r="AT969" s="44"/>
      <c r="AU969" s="44"/>
    </row>
    <row r="970" spans="27:47" x14ac:dyDescent="0.2">
      <c r="AA970" s="44"/>
      <c r="AB970" s="44"/>
      <c r="AC970" s="44"/>
      <c r="AD970" s="44"/>
      <c r="AE970" s="44"/>
      <c r="AF970" s="53"/>
      <c r="AG970" s="54"/>
      <c r="AN970" s="44"/>
      <c r="AO970" s="44"/>
      <c r="AP970" s="44"/>
      <c r="AQ970" s="44"/>
      <c r="AR970" s="44"/>
      <c r="AS970" s="44"/>
      <c r="AT970" s="44"/>
      <c r="AU970" s="44"/>
    </row>
    <row r="971" spans="27:47" x14ac:dyDescent="0.2">
      <c r="AA971" s="44"/>
      <c r="AB971" s="44"/>
      <c r="AC971" s="44"/>
      <c r="AD971" s="44"/>
      <c r="AE971" s="44"/>
      <c r="AF971" s="53"/>
      <c r="AG971" s="54"/>
      <c r="AN971" s="44"/>
      <c r="AO971" s="44"/>
      <c r="AP971" s="44"/>
      <c r="AQ971" s="44"/>
      <c r="AR971" s="44"/>
      <c r="AS971" s="44"/>
      <c r="AT971" s="44"/>
      <c r="AU971" s="44"/>
    </row>
    <row r="972" spans="27:47" x14ac:dyDescent="0.2">
      <c r="AA972" s="44"/>
      <c r="AB972" s="44"/>
      <c r="AC972" s="44"/>
      <c r="AD972" s="44"/>
      <c r="AE972" s="44"/>
      <c r="AF972" s="53"/>
      <c r="AG972" s="54"/>
      <c r="AN972" s="44"/>
      <c r="AO972" s="44"/>
      <c r="AP972" s="44"/>
      <c r="AQ972" s="44"/>
      <c r="AR972" s="44"/>
      <c r="AS972" s="44"/>
      <c r="AT972" s="44"/>
      <c r="AU972" s="44"/>
    </row>
    <row r="973" spans="27:47" x14ac:dyDescent="0.2">
      <c r="AA973" s="44"/>
      <c r="AB973" s="44"/>
      <c r="AC973" s="44"/>
      <c r="AD973" s="44"/>
      <c r="AE973" s="44"/>
      <c r="AF973" s="53"/>
      <c r="AG973" s="54"/>
      <c r="AN973" s="44"/>
      <c r="AO973" s="44"/>
      <c r="AP973" s="44"/>
      <c r="AQ973" s="44"/>
      <c r="AR973" s="44"/>
      <c r="AS973" s="44"/>
      <c r="AT973" s="44"/>
      <c r="AU973" s="44"/>
    </row>
    <row r="974" spans="27:47" x14ac:dyDescent="0.2">
      <c r="AA974" s="44"/>
      <c r="AB974" s="44"/>
      <c r="AC974" s="44"/>
      <c r="AD974" s="44"/>
      <c r="AE974" s="44"/>
      <c r="AF974" s="53"/>
      <c r="AG974" s="54"/>
      <c r="AN974" s="44"/>
      <c r="AO974" s="44"/>
      <c r="AP974" s="44"/>
      <c r="AQ974" s="44"/>
      <c r="AR974" s="44"/>
      <c r="AS974" s="44"/>
      <c r="AT974" s="44"/>
      <c r="AU974" s="44"/>
    </row>
    <row r="975" spans="27:47" x14ac:dyDescent="0.2">
      <c r="AA975" s="44"/>
      <c r="AB975" s="44"/>
      <c r="AC975" s="44"/>
      <c r="AD975" s="44"/>
      <c r="AE975" s="44"/>
      <c r="AF975" s="53"/>
      <c r="AG975" s="54"/>
      <c r="AN975" s="44"/>
      <c r="AO975" s="44"/>
      <c r="AP975" s="44"/>
      <c r="AQ975" s="44"/>
      <c r="AR975" s="44"/>
      <c r="AS975" s="44"/>
      <c r="AT975" s="44"/>
      <c r="AU975" s="44"/>
    </row>
    <row r="976" spans="27:47" x14ac:dyDescent="0.2">
      <c r="AA976" s="44"/>
      <c r="AB976" s="44"/>
      <c r="AC976" s="44"/>
      <c r="AD976" s="44"/>
      <c r="AE976" s="44"/>
      <c r="AF976" s="53"/>
      <c r="AG976" s="54"/>
      <c r="AN976" s="44"/>
      <c r="AO976" s="44"/>
      <c r="AP976" s="44"/>
      <c r="AQ976" s="44"/>
      <c r="AR976" s="44"/>
      <c r="AS976" s="44"/>
      <c r="AT976" s="44"/>
      <c r="AU976" s="44"/>
    </row>
    <row r="977" spans="27:47" x14ac:dyDescent="0.2">
      <c r="AA977" s="44"/>
      <c r="AB977" s="44"/>
      <c r="AC977" s="44"/>
      <c r="AD977" s="44"/>
      <c r="AE977" s="44"/>
      <c r="AF977" s="53"/>
      <c r="AG977" s="54"/>
      <c r="AN977" s="44"/>
      <c r="AO977" s="44"/>
      <c r="AP977" s="44"/>
      <c r="AQ977" s="44"/>
      <c r="AR977" s="44"/>
      <c r="AS977" s="44"/>
      <c r="AT977" s="44"/>
      <c r="AU977" s="44"/>
    </row>
    <row r="978" spans="27:47" x14ac:dyDescent="0.2">
      <c r="AA978" s="44"/>
      <c r="AB978" s="44"/>
      <c r="AC978" s="44"/>
      <c r="AD978" s="44"/>
      <c r="AE978" s="44"/>
      <c r="AF978" s="53"/>
      <c r="AG978" s="54"/>
      <c r="AN978" s="44"/>
      <c r="AO978" s="44"/>
      <c r="AP978" s="44"/>
      <c r="AQ978" s="44"/>
      <c r="AR978" s="44"/>
      <c r="AS978" s="44"/>
      <c r="AT978" s="44"/>
      <c r="AU978" s="44"/>
    </row>
    <row r="979" spans="27:47" x14ac:dyDescent="0.2">
      <c r="AA979" s="44"/>
      <c r="AB979" s="44"/>
      <c r="AC979" s="44"/>
      <c r="AD979" s="44"/>
      <c r="AE979" s="44"/>
      <c r="AF979" s="53"/>
      <c r="AG979" s="54"/>
      <c r="AN979" s="44"/>
      <c r="AO979" s="44"/>
      <c r="AP979" s="44"/>
      <c r="AQ979" s="44"/>
      <c r="AR979" s="44"/>
      <c r="AS979" s="44"/>
      <c r="AT979" s="44"/>
      <c r="AU979" s="44"/>
    </row>
    <row r="980" spans="27:47" x14ac:dyDescent="0.2">
      <c r="AA980" s="44"/>
      <c r="AB980" s="44"/>
      <c r="AC980" s="44"/>
      <c r="AD980" s="44"/>
      <c r="AE980" s="44"/>
      <c r="AF980" s="53"/>
      <c r="AG980" s="54"/>
      <c r="AN980" s="44"/>
      <c r="AO980" s="44"/>
      <c r="AP980" s="44"/>
      <c r="AQ980" s="44"/>
      <c r="AR980" s="44"/>
      <c r="AS980" s="44"/>
      <c r="AT980" s="44"/>
      <c r="AU980" s="44"/>
    </row>
    <row r="981" spans="27:47" x14ac:dyDescent="0.2">
      <c r="AA981" s="44"/>
      <c r="AB981" s="44"/>
      <c r="AC981" s="44"/>
      <c r="AD981" s="44"/>
      <c r="AE981" s="44"/>
      <c r="AF981" s="53"/>
      <c r="AG981" s="54"/>
      <c r="AN981" s="44"/>
      <c r="AO981" s="44"/>
      <c r="AP981" s="44"/>
      <c r="AQ981" s="44"/>
      <c r="AR981" s="44"/>
      <c r="AS981" s="44"/>
      <c r="AT981" s="44"/>
      <c r="AU981" s="44"/>
    </row>
    <row r="982" spans="27:47" x14ac:dyDescent="0.2">
      <c r="AA982" s="44"/>
      <c r="AB982" s="44"/>
      <c r="AC982" s="44"/>
      <c r="AD982" s="44"/>
      <c r="AE982" s="44"/>
      <c r="AF982" s="53"/>
      <c r="AG982" s="54"/>
      <c r="AN982" s="44"/>
      <c r="AO982" s="44"/>
      <c r="AP982" s="44"/>
      <c r="AQ982" s="44"/>
      <c r="AR982" s="44"/>
      <c r="AS982" s="44"/>
      <c r="AT982" s="44"/>
      <c r="AU982" s="44"/>
    </row>
    <row r="983" spans="27:47" x14ac:dyDescent="0.2">
      <c r="AA983" s="44"/>
      <c r="AB983" s="44"/>
      <c r="AC983" s="44"/>
      <c r="AD983" s="44"/>
      <c r="AE983" s="44"/>
      <c r="AF983" s="53"/>
      <c r="AG983" s="54"/>
      <c r="AN983" s="44"/>
      <c r="AO983" s="44"/>
      <c r="AP983" s="44"/>
      <c r="AQ983" s="44"/>
      <c r="AR983" s="44"/>
      <c r="AS983" s="44"/>
      <c r="AT983" s="44"/>
      <c r="AU983" s="44"/>
    </row>
    <row r="984" spans="27:47" x14ac:dyDescent="0.2">
      <c r="AA984" s="44"/>
      <c r="AB984" s="44"/>
      <c r="AC984" s="44"/>
      <c r="AD984" s="44"/>
      <c r="AE984" s="44"/>
      <c r="AF984" s="53"/>
      <c r="AG984" s="54"/>
      <c r="AN984" s="44"/>
      <c r="AO984" s="44"/>
      <c r="AP984" s="44"/>
      <c r="AQ984" s="44"/>
      <c r="AR984" s="44"/>
      <c r="AS984" s="44"/>
      <c r="AT984" s="44"/>
      <c r="AU984" s="44"/>
    </row>
    <row r="985" spans="27:47" x14ac:dyDescent="0.2">
      <c r="AA985" s="44"/>
      <c r="AB985" s="44"/>
      <c r="AC985" s="44"/>
      <c r="AD985" s="44"/>
      <c r="AE985" s="44"/>
      <c r="AF985" s="53"/>
      <c r="AG985" s="54"/>
      <c r="AN985" s="44"/>
      <c r="AO985" s="44"/>
      <c r="AP985" s="44"/>
      <c r="AQ985" s="44"/>
      <c r="AR985" s="44"/>
      <c r="AS985" s="44"/>
      <c r="AT985" s="44"/>
      <c r="AU985" s="44"/>
    </row>
    <row r="986" spans="27:47" x14ac:dyDescent="0.2">
      <c r="AA986" s="44"/>
      <c r="AB986" s="44"/>
      <c r="AC986" s="44"/>
      <c r="AD986" s="44"/>
      <c r="AE986" s="44"/>
      <c r="AF986" s="53"/>
      <c r="AG986" s="54"/>
      <c r="AN986" s="44"/>
      <c r="AO986" s="44"/>
      <c r="AP986" s="44"/>
      <c r="AQ986" s="44"/>
      <c r="AR986" s="44"/>
      <c r="AS986" s="44"/>
      <c r="AT986" s="44"/>
      <c r="AU986" s="44"/>
    </row>
    <row r="987" spans="27:47" x14ac:dyDescent="0.2">
      <c r="AA987" s="44"/>
      <c r="AB987" s="44"/>
      <c r="AC987" s="44"/>
      <c r="AD987" s="44"/>
      <c r="AE987" s="44"/>
      <c r="AF987" s="53"/>
      <c r="AG987" s="54"/>
      <c r="AN987" s="44"/>
      <c r="AO987" s="44"/>
      <c r="AP987" s="44"/>
      <c r="AQ987" s="44"/>
      <c r="AR987" s="44"/>
      <c r="AS987" s="44"/>
      <c r="AT987" s="44"/>
      <c r="AU987" s="44"/>
    </row>
    <row r="988" spans="27:47" x14ac:dyDescent="0.2">
      <c r="AA988" s="44"/>
      <c r="AB988" s="44"/>
      <c r="AC988" s="44"/>
      <c r="AD988" s="44"/>
      <c r="AE988" s="44"/>
      <c r="AF988" s="53"/>
      <c r="AG988" s="54"/>
      <c r="AN988" s="44"/>
      <c r="AO988" s="44"/>
      <c r="AP988" s="44"/>
      <c r="AQ988" s="44"/>
      <c r="AR988" s="44"/>
      <c r="AS988" s="44"/>
      <c r="AT988" s="44"/>
      <c r="AU988" s="44"/>
    </row>
    <row r="989" spans="27:47" x14ac:dyDescent="0.2">
      <c r="AA989" s="44"/>
      <c r="AB989" s="44"/>
      <c r="AC989" s="44"/>
      <c r="AD989" s="44"/>
      <c r="AE989" s="44"/>
      <c r="AF989" s="53"/>
      <c r="AG989" s="54"/>
      <c r="AN989" s="44"/>
      <c r="AO989" s="44"/>
      <c r="AP989" s="44"/>
      <c r="AQ989" s="44"/>
      <c r="AR989" s="44"/>
      <c r="AS989" s="44"/>
      <c r="AT989" s="44"/>
      <c r="AU989" s="44"/>
    </row>
    <row r="990" spans="27:47" x14ac:dyDescent="0.2">
      <c r="AA990" s="44"/>
      <c r="AB990" s="44"/>
      <c r="AC990" s="44"/>
      <c r="AD990" s="44"/>
      <c r="AE990" s="44"/>
      <c r="AF990" s="53"/>
      <c r="AG990" s="54"/>
      <c r="AN990" s="44"/>
      <c r="AO990" s="44"/>
      <c r="AP990" s="44"/>
      <c r="AQ990" s="44"/>
      <c r="AR990" s="44"/>
      <c r="AS990" s="44"/>
      <c r="AT990" s="44"/>
      <c r="AU990" s="44"/>
    </row>
    <row r="991" spans="27:47" x14ac:dyDescent="0.2">
      <c r="AA991" s="44"/>
      <c r="AB991" s="44"/>
      <c r="AC991" s="44"/>
      <c r="AD991" s="44"/>
      <c r="AE991" s="44"/>
      <c r="AF991" s="53"/>
      <c r="AG991" s="54"/>
      <c r="AN991" s="44"/>
      <c r="AO991" s="44"/>
      <c r="AP991" s="44"/>
      <c r="AQ991" s="44"/>
      <c r="AR991" s="44"/>
      <c r="AS991" s="44"/>
      <c r="AT991" s="44"/>
      <c r="AU991" s="44"/>
    </row>
    <row r="992" spans="27:47" x14ac:dyDescent="0.2">
      <c r="AA992" s="44"/>
      <c r="AB992" s="44"/>
      <c r="AC992" s="44"/>
      <c r="AD992" s="44"/>
      <c r="AE992" s="44"/>
      <c r="AF992" s="53"/>
      <c r="AG992" s="54"/>
      <c r="AN992" s="44"/>
      <c r="AO992" s="44"/>
      <c r="AP992" s="44"/>
      <c r="AQ992" s="44"/>
      <c r="AR992" s="44"/>
      <c r="AS992" s="44"/>
      <c r="AT992" s="44"/>
      <c r="AU992" s="44"/>
    </row>
    <row r="993" spans="27:47" x14ac:dyDescent="0.2">
      <c r="AA993" s="44"/>
      <c r="AB993" s="44"/>
      <c r="AC993" s="44"/>
      <c r="AD993" s="44"/>
      <c r="AE993" s="44"/>
      <c r="AF993" s="53"/>
      <c r="AG993" s="54"/>
      <c r="AN993" s="44"/>
      <c r="AO993" s="44"/>
      <c r="AP993" s="44"/>
      <c r="AQ993" s="44"/>
      <c r="AR993" s="44"/>
      <c r="AS993" s="44"/>
      <c r="AT993" s="44"/>
      <c r="AU993" s="44"/>
    </row>
    <row r="994" spans="27:47" x14ac:dyDescent="0.2">
      <c r="AA994" s="44"/>
      <c r="AB994" s="44"/>
      <c r="AC994" s="44"/>
      <c r="AD994" s="44"/>
      <c r="AE994" s="44"/>
      <c r="AF994" s="53"/>
      <c r="AG994" s="54"/>
      <c r="AN994" s="44"/>
      <c r="AO994" s="44"/>
      <c r="AP994" s="44"/>
      <c r="AQ994" s="44"/>
      <c r="AR994" s="44"/>
      <c r="AS994" s="44"/>
      <c r="AT994" s="44"/>
      <c r="AU994" s="44"/>
    </row>
    <row r="995" spans="27:47" x14ac:dyDescent="0.2">
      <c r="AA995" s="44"/>
      <c r="AB995" s="44"/>
      <c r="AC995" s="44"/>
      <c r="AD995" s="44"/>
      <c r="AE995" s="44"/>
      <c r="AF995" s="53"/>
      <c r="AG995" s="54"/>
      <c r="AN995" s="44"/>
      <c r="AO995" s="44"/>
      <c r="AP995" s="44"/>
      <c r="AQ995" s="44"/>
      <c r="AR995" s="44"/>
      <c r="AS995" s="44"/>
      <c r="AT995" s="44"/>
      <c r="AU995" s="44"/>
    </row>
    <row r="996" spans="27:47" x14ac:dyDescent="0.2">
      <c r="AA996" s="44"/>
      <c r="AB996" s="44"/>
      <c r="AC996" s="44"/>
      <c r="AD996" s="44"/>
      <c r="AE996" s="44"/>
      <c r="AF996" s="53"/>
      <c r="AG996" s="54"/>
      <c r="AN996" s="44"/>
      <c r="AO996" s="44"/>
      <c r="AP996" s="44"/>
      <c r="AQ996" s="44"/>
      <c r="AR996" s="44"/>
      <c r="AS996" s="44"/>
      <c r="AT996" s="44"/>
      <c r="AU996" s="44"/>
    </row>
    <row r="997" spans="27:47" x14ac:dyDescent="0.2">
      <c r="AA997" s="44"/>
      <c r="AB997" s="44"/>
      <c r="AC997" s="44"/>
      <c r="AD997" s="44"/>
      <c r="AE997" s="44"/>
      <c r="AF997" s="53"/>
      <c r="AG997" s="54"/>
      <c r="AN997" s="44"/>
      <c r="AO997" s="44"/>
      <c r="AP997" s="44"/>
      <c r="AQ997" s="44"/>
      <c r="AR997" s="44"/>
      <c r="AS997" s="44"/>
      <c r="AT997" s="44"/>
      <c r="AU997" s="44"/>
    </row>
    <row r="998" spans="27:47" x14ac:dyDescent="0.2">
      <c r="AA998" s="44"/>
      <c r="AB998" s="44"/>
      <c r="AC998" s="44"/>
      <c r="AD998" s="44"/>
      <c r="AE998" s="44"/>
      <c r="AF998" s="53"/>
      <c r="AG998" s="54"/>
      <c r="AN998" s="44"/>
      <c r="AO998" s="44"/>
      <c r="AP998" s="44"/>
      <c r="AQ998" s="44"/>
      <c r="AR998" s="44"/>
      <c r="AS998" s="44"/>
      <c r="AT998" s="44"/>
      <c r="AU998" s="44"/>
    </row>
    <row r="999" spans="27:47" x14ac:dyDescent="0.2">
      <c r="AA999" s="44"/>
      <c r="AB999" s="44"/>
      <c r="AC999" s="44"/>
      <c r="AD999" s="44"/>
      <c r="AE999" s="44"/>
      <c r="AF999" s="53"/>
      <c r="AG999" s="54"/>
      <c r="AN999" s="44"/>
      <c r="AO999" s="44"/>
      <c r="AP999" s="44"/>
      <c r="AQ999" s="44"/>
      <c r="AR999" s="44"/>
      <c r="AS999" s="44"/>
      <c r="AT999" s="44"/>
      <c r="AU999" s="44"/>
    </row>
    <row r="1000" spans="27:47" x14ac:dyDescent="0.2">
      <c r="AA1000" s="44"/>
      <c r="AB1000" s="44"/>
      <c r="AC1000" s="44"/>
      <c r="AD1000" s="44"/>
      <c r="AE1000" s="44"/>
      <c r="AF1000" s="53"/>
      <c r="AG1000" s="54"/>
      <c r="AN1000" s="44"/>
      <c r="AO1000" s="44"/>
      <c r="AP1000" s="44"/>
      <c r="AQ1000" s="44"/>
      <c r="AR1000" s="44"/>
      <c r="AS1000" s="44"/>
      <c r="AT1000" s="44"/>
      <c r="AU1000" s="44"/>
    </row>
    <row r="1001" spans="27:47" x14ac:dyDescent="0.2">
      <c r="AA1001" s="44"/>
      <c r="AB1001" s="44"/>
      <c r="AC1001" s="44"/>
      <c r="AD1001" s="44"/>
      <c r="AE1001" s="44"/>
      <c r="AF1001" s="53"/>
      <c r="AG1001" s="54"/>
      <c r="AN1001" s="44"/>
      <c r="AO1001" s="44"/>
      <c r="AP1001" s="44"/>
      <c r="AQ1001" s="44"/>
      <c r="AR1001" s="44"/>
      <c r="AS1001" s="44"/>
      <c r="AT1001" s="44"/>
      <c r="AU1001" s="44"/>
    </row>
    <row r="1002" spans="27:47" x14ac:dyDescent="0.2">
      <c r="AA1002" s="44"/>
      <c r="AB1002" s="44"/>
      <c r="AC1002" s="44"/>
      <c r="AD1002" s="44"/>
      <c r="AE1002" s="44"/>
      <c r="AF1002" s="53"/>
      <c r="AG1002" s="54"/>
      <c r="AN1002" s="44"/>
      <c r="AO1002" s="44"/>
      <c r="AP1002" s="44"/>
      <c r="AQ1002" s="44"/>
      <c r="AR1002" s="44"/>
      <c r="AS1002" s="44"/>
      <c r="AT1002" s="44"/>
      <c r="AU1002" s="44"/>
    </row>
    <row r="1003" spans="27:47" x14ac:dyDescent="0.2">
      <c r="AA1003" s="44"/>
      <c r="AB1003" s="44"/>
      <c r="AC1003" s="44"/>
      <c r="AD1003" s="44"/>
      <c r="AE1003" s="44"/>
      <c r="AF1003" s="53"/>
      <c r="AG1003" s="54"/>
      <c r="AN1003" s="44"/>
      <c r="AO1003" s="44"/>
      <c r="AP1003" s="44"/>
      <c r="AQ1003" s="44"/>
      <c r="AR1003" s="44"/>
      <c r="AS1003" s="44"/>
      <c r="AT1003" s="44"/>
      <c r="AU1003" s="44"/>
    </row>
    <row r="1004" spans="27:47" x14ac:dyDescent="0.2">
      <c r="AA1004" s="44"/>
      <c r="AB1004" s="44"/>
      <c r="AC1004" s="44"/>
      <c r="AD1004" s="44"/>
      <c r="AE1004" s="44"/>
      <c r="AF1004" s="53"/>
      <c r="AG1004" s="54"/>
      <c r="AN1004" s="44"/>
      <c r="AO1004" s="44"/>
      <c r="AP1004" s="44"/>
      <c r="AQ1004" s="44"/>
      <c r="AR1004" s="44"/>
      <c r="AS1004" s="44"/>
      <c r="AT1004" s="44"/>
      <c r="AU1004" s="44"/>
    </row>
    <row r="1005" spans="27:47" x14ac:dyDescent="0.2">
      <c r="AA1005" s="44"/>
      <c r="AB1005" s="44"/>
      <c r="AC1005" s="44"/>
      <c r="AD1005" s="44"/>
      <c r="AE1005" s="44"/>
      <c r="AF1005" s="53"/>
      <c r="AG1005" s="54"/>
      <c r="AN1005" s="44"/>
      <c r="AO1005" s="44"/>
      <c r="AP1005" s="44"/>
      <c r="AQ1005" s="44"/>
      <c r="AR1005" s="44"/>
      <c r="AS1005" s="44"/>
      <c r="AT1005" s="44"/>
      <c r="AU1005" s="44"/>
    </row>
    <row r="1006" spans="27:47" x14ac:dyDescent="0.2">
      <c r="AA1006" s="44"/>
      <c r="AB1006" s="44"/>
      <c r="AC1006" s="44"/>
      <c r="AD1006" s="44"/>
      <c r="AE1006" s="44"/>
      <c r="AF1006" s="53"/>
      <c r="AG1006" s="54"/>
      <c r="AN1006" s="44"/>
      <c r="AO1006" s="44"/>
      <c r="AP1006" s="44"/>
      <c r="AQ1006" s="44"/>
      <c r="AR1006" s="44"/>
      <c r="AS1006" s="44"/>
      <c r="AT1006" s="44"/>
      <c r="AU1006" s="44"/>
    </row>
    <row r="1007" spans="27:47" x14ac:dyDescent="0.2">
      <c r="AA1007" s="44"/>
      <c r="AB1007" s="44"/>
      <c r="AC1007" s="44"/>
      <c r="AD1007" s="44"/>
      <c r="AE1007" s="44"/>
      <c r="AF1007" s="53"/>
      <c r="AG1007" s="54"/>
      <c r="AN1007" s="44"/>
      <c r="AO1007" s="44"/>
      <c r="AP1007" s="44"/>
      <c r="AQ1007" s="44"/>
      <c r="AR1007" s="44"/>
      <c r="AS1007" s="44"/>
      <c r="AT1007" s="44"/>
      <c r="AU1007" s="44"/>
    </row>
    <row r="1008" spans="27:47" x14ac:dyDescent="0.2">
      <c r="AA1008" s="44"/>
      <c r="AB1008" s="44"/>
      <c r="AC1008" s="44"/>
      <c r="AD1008" s="44"/>
      <c r="AE1008" s="44"/>
      <c r="AF1008" s="53"/>
      <c r="AG1008" s="54"/>
      <c r="AN1008" s="44"/>
      <c r="AO1008" s="44"/>
      <c r="AP1008" s="44"/>
      <c r="AQ1008" s="44"/>
      <c r="AR1008" s="44"/>
      <c r="AS1008" s="44"/>
      <c r="AT1008" s="44"/>
      <c r="AU1008" s="44"/>
    </row>
    <row r="1009" spans="27:47" x14ac:dyDescent="0.2">
      <c r="AA1009" s="44"/>
      <c r="AB1009" s="44"/>
      <c r="AC1009" s="44"/>
      <c r="AD1009" s="44"/>
      <c r="AE1009" s="44"/>
      <c r="AF1009" s="53"/>
      <c r="AG1009" s="54"/>
      <c r="AN1009" s="44"/>
      <c r="AO1009" s="44"/>
      <c r="AP1009" s="44"/>
      <c r="AQ1009" s="44"/>
      <c r="AR1009" s="44"/>
      <c r="AS1009" s="44"/>
      <c r="AT1009" s="44"/>
      <c r="AU1009" s="44"/>
    </row>
    <row r="1010" spans="27:47" x14ac:dyDescent="0.2">
      <c r="AA1010" s="44"/>
      <c r="AB1010" s="44"/>
      <c r="AC1010" s="44"/>
      <c r="AD1010" s="44"/>
      <c r="AE1010" s="44"/>
      <c r="AF1010" s="53"/>
      <c r="AG1010" s="54"/>
      <c r="AN1010" s="44"/>
      <c r="AO1010" s="44"/>
      <c r="AP1010" s="44"/>
      <c r="AQ1010" s="44"/>
      <c r="AR1010" s="44"/>
      <c r="AS1010" s="44"/>
      <c r="AT1010" s="44"/>
      <c r="AU1010" s="44"/>
    </row>
    <row r="1011" spans="27:47" x14ac:dyDescent="0.2">
      <c r="AA1011" s="44"/>
      <c r="AB1011" s="44"/>
      <c r="AC1011" s="44"/>
      <c r="AD1011" s="44"/>
      <c r="AE1011" s="44"/>
      <c r="AF1011" s="53"/>
      <c r="AG1011" s="54"/>
      <c r="AN1011" s="44"/>
      <c r="AO1011" s="44"/>
      <c r="AP1011" s="44"/>
      <c r="AQ1011" s="44"/>
      <c r="AR1011" s="44"/>
      <c r="AS1011" s="44"/>
      <c r="AT1011" s="44"/>
      <c r="AU1011" s="44"/>
    </row>
    <row r="1012" spans="27:47" x14ac:dyDescent="0.2">
      <c r="AA1012" s="44"/>
      <c r="AB1012" s="44"/>
      <c r="AC1012" s="44"/>
      <c r="AD1012" s="44"/>
      <c r="AE1012" s="44"/>
      <c r="AF1012" s="53"/>
      <c r="AG1012" s="54"/>
      <c r="AN1012" s="44"/>
      <c r="AO1012" s="44"/>
      <c r="AP1012" s="44"/>
      <c r="AQ1012" s="44"/>
      <c r="AR1012" s="44"/>
      <c r="AS1012" s="44"/>
      <c r="AT1012" s="44"/>
      <c r="AU1012" s="44"/>
    </row>
    <row r="1013" spans="27:47" x14ac:dyDescent="0.2">
      <c r="AA1013" s="44"/>
      <c r="AB1013" s="44"/>
      <c r="AC1013" s="44"/>
      <c r="AD1013" s="44"/>
      <c r="AE1013" s="44"/>
      <c r="AF1013" s="53"/>
      <c r="AG1013" s="54"/>
      <c r="AN1013" s="44"/>
      <c r="AO1013" s="44"/>
      <c r="AP1013" s="44"/>
      <c r="AQ1013" s="44"/>
      <c r="AR1013" s="44"/>
      <c r="AS1013" s="44"/>
      <c r="AT1013" s="44"/>
      <c r="AU1013" s="44"/>
    </row>
    <row r="1014" spans="27:47" x14ac:dyDescent="0.2">
      <c r="AA1014" s="44"/>
      <c r="AB1014" s="44"/>
      <c r="AC1014" s="44"/>
      <c r="AD1014" s="44"/>
      <c r="AE1014" s="44"/>
      <c r="AF1014" s="53"/>
      <c r="AG1014" s="54"/>
      <c r="AN1014" s="44"/>
      <c r="AO1014" s="44"/>
      <c r="AP1014" s="44"/>
      <c r="AQ1014" s="44"/>
      <c r="AR1014" s="44"/>
      <c r="AS1014" s="44"/>
      <c r="AT1014" s="44"/>
      <c r="AU1014" s="44"/>
    </row>
    <row r="1015" spans="27:47" x14ac:dyDescent="0.2">
      <c r="AA1015" s="44"/>
      <c r="AB1015" s="44"/>
      <c r="AC1015" s="44"/>
      <c r="AD1015" s="44"/>
      <c r="AE1015" s="44"/>
      <c r="AF1015" s="53"/>
      <c r="AG1015" s="54"/>
      <c r="AN1015" s="44"/>
      <c r="AO1015" s="44"/>
      <c r="AP1015" s="44"/>
      <c r="AQ1015" s="44"/>
      <c r="AR1015" s="44"/>
      <c r="AS1015" s="44"/>
      <c r="AT1015" s="44"/>
      <c r="AU1015" s="44"/>
    </row>
    <row r="1016" spans="27:47" x14ac:dyDescent="0.2">
      <c r="AA1016" s="44"/>
      <c r="AB1016" s="44"/>
      <c r="AC1016" s="44"/>
      <c r="AD1016" s="44"/>
      <c r="AE1016" s="44"/>
      <c r="AF1016" s="53"/>
      <c r="AG1016" s="54"/>
      <c r="AN1016" s="44"/>
      <c r="AO1016" s="44"/>
      <c r="AP1016" s="44"/>
      <c r="AQ1016" s="44"/>
      <c r="AR1016" s="44"/>
      <c r="AS1016" s="44"/>
      <c r="AT1016" s="44"/>
      <c r="AU1016" s="44"/>
    </row>
    <row r="1017" spans="27:47" x14ac:dyDescent="0.2">
      <c r="AA1017" s="44"/>
      <c r="AB1017" s="44"/>
      <c r="AC1017" s="44"/>
      <c r="AD1017" s="44"/>
      <c r="AE1017" s="44"/>
      <c r="AF1017" s="53"/>
      <c r="AG1017" s="54"/>
      <c r="AN1017" s="44"/>
      <c r="AO1017" s="44"/>
      <c r="AP1017" s="44"/>
      <c r="AQ1017" s="44"/>
      <c r="AR1017" s="44"/>
      <c r="AS1017" s="44"/>
      <c r="AT1017" s="44"/>
      <c r="AU1017" s="44"/>
    </row>
    <row r="1018" spans="27:47" x14ac:dyDescent="0.2">
      <c r="AA1018" s="44"/>
      <c r="AB1018" s="44"/>
      <c r="AC1018" s="44"/>
      <c r="AD1018" s="44"/>
      <c r="AE1018" s="44"/>
      <c r="AF1018" s="53"/>
      <c r="AG1018" s="54"/>
      <c r="AN1018" s="44"/>
      <c r="AO1018" s="44"/>
      <c r="AP1018" s="44"/>
      <c r="AQ1018" s="44"/>
      <c r="AR1018" s="44"/>
      <c r="AS1018" s="44"/>
      <c r="AT1018" s="44"/>
      <c r="AU1018" s="44"/>
    </row>
    <row r="1019" spans="27:47" x14ac:dyDescent="0.2">
      <c r="AA1019" s="44"/>
      <c r="AB1019" s="44"/>
      <c r="AC1019" s="44"/>
      <c r="AD1019" s="44"/>
      <c r="AE1019" s="44"/>
      <c r="AF1019" s="53"/>
      <c r="AG1019" s="54"/>
      <c r="AN1019" s="44"/>
      <c r="AO1019" s="44"/>
      <c r="AP1019" s="44"/>
      <c r="AQ1019" s="44"/>
      <c r="AR1019" s="44"/>
      <c r="AS1019" s="44"/>
      <c r="AT1019" s="44"/>
      <c r="AU1019" s="44"/>
    </row>
    <row r="1020" spans="27:47" x14ac:dyDescent="0.2">
      <c r="AA1020" s="44"/>
      <c r="AB1020" s="44"/>
      <c r="AC1020" s="44"/>
      <c r="AD1020" s="44"/>
      <c r="AE1020" s="44"/>
      <c r="AF1020" s="53"/>
      <c r="AG1020" s="54"/>
      <c r="AN1020" s="44"/>
      <c r="AO1020" s="44"/>
      <c r="AP1020" s="44"/>
      <c r="AQ1020" s="44"/>
      <c r="AR1020" s="44"/>
      <c r="AS1020" s="44"/>
      <c r="AT1020" s="44"/>
      <c r="AU1020" s="44"/>
    </row>
    <row r="1021" spans="27:47" x14ac:dyDescent="0.2">
      <c r="AA1021" s="44"/>
      <c r="AB1021" s="44"/>
      <c r="AC1021" s="44"/>
      <c r="AD1021" s="44"/>
      <c r="AE1021" s="44"/>
      <c r="AF1021" s="53"/>
      <c r="AG1021" s="54"/>
      <c r="AN1021" s="44"/>
      <c r="AO1021" s="44"/>
      <c r="AP1021" s="44"/>
      <c r="AQ1021" s="44"/>
      <c r="AR1021" s="44"/>
      <c r="AS1021" s="44"/>
      <c r="AT1021" s="44"/>
      <c r="AU1021" s="44"/>
    </row>
    <row r="1022" spans="27:47" x14ac:dyDescent="0.2">
      <c r="AA1022" s="44"/>
      <c r="AB1022" s="44"/>
      <c r="AC1022" s="44"/>
      <c r="AD1022" s="44"/>
      <c r="AE1022" s="44"/>
      <c r="AF1022" s="53"/>
      <c r="AG1022" s="54"/>
      <c r="AN1022" s="44"/>
      <c r="AO1022" s="44"/>
      <c r="AP1022" s="44"/>
      <c r="AQ1022" s="44"/>
      <c r="AR1022" s="44"/>
      <c r="AS1022" s="44"/>
      <c r="AT1022" s="44"/>
      <c r="AU1022" s="44"/>
    </row>
    <row r="1023" spans="27:47" x14ac:dyDescent="0.2">
      <c r="AA1023" s="44"/>
      <c r="AB1023" s="44"/>
      <c r="AC1023" s="44"/>
      <c r="AD1023" s="44"/>
      <c r="AE1023" s="44"/>
      <c r="AF1023" s="53"/>
      <c r="AG1023" s="54"/>
      <c r="AN1023" s="44"/>
      <c r="AO1023" s="44"/>
      <c r="AP1023" s="44"/>
      <c r="AQ1023" s="44"/>
      <c r="AR1023" s="44"/>
      <c r="AS1023" s="44"/>
      <c r="AT1023" s="44"/>
      <c r="AU1023" s="44"/>
    </row>
    <row r="1024" spans="27:47" x14ac:dyDescent="0.2">
      <c r="AA1024" s="44"/>
      <c r="AB1024" s="44"/>
      <c r="AC1024" s="44"/>
      <c r="AD1024" s="44"/>
      <c r="AE1024" s="44"/>
      <c r="AF1024" s="53"/>
      <c r="AG1024" s="54"/>
      <c r="AN1024" s="44"/>
      <c r="AO1024" s="44"/>
      <c r="AP1024" s="44"/>
      <c r="AQ1024" s="44"/>
      <c r="AR1024" s="44"/>
      <c r="AS1024" s="44"/>
      <c r="AT1024" s="44"/>
      <c r="AU1024" s="44"/>
    </row>
    <row r="1025" spans="27:47" x14ac:dyDescent="0.2">
      <c r="AA1025" s="44"/>
      <c r="AB1025" s="44"/>
      <c r="AC1025" s="44"/>
      <c r="AD1025" s="44"/>
      <c r="AE1025" s="44"/>
      <c r="AF1025" s="53"/>
      <c r="AG1025" s="54"/>
      <c r="AN1025" s="44"/>
      <c r="AO1025" s="44"/>
      <c r="AP1025" s="44"/>
      <c r="AQ1025" s="44"/>
      <c r="AR1025" s="44"/>
      <c r="AS1025" s="44"/>
      <c r="AT1025" s="44"/>
      <c r="AU1025" s="44"/>
    </row>
    <row r="1026" spans="27:47" x14ac:dyDescent="0.2">
      <c r="AA1026" s="44"/>
      <c r="AB1026" s="44"/>
      <c r="AC1026" s="44"/>
      <c r="AD1026" s="44"/>
      <c r="AE1026" s="44"/>
      <c r="AF1026" s="53"/>
      <c r="AG1026" s="54"/>
      <c r="AN1026" s="44"/>
      <c r="AO1026" s="44"/>
      <c r="AP1026" s="44"/>
      <c r="AQ1026" s="44"/>
      <c r="AR1026" s="44"/>
      <c r="AS1026" s="44"/>
      <c r="AT1026" s="44"/>
      <c r="AU1026" s="44"/>
    </row>
    <row r="1027" spans="27:47" x14ac:dyDescent="0.2">
      <c r="AA1027" s="44"/>
      <c r="AB1027" s="44"/>
      <c r="AC1027" s="44"/>
      <c r="AD1027" s="44"/>
      <c r="AE1027" s="44"/>
      <c r="AF1027" s="53"/>
      <c r="AG1027" s="54"/>
      <c r="AN1027" s="44"/>
      <c r="AO1027" s="44"/>
      <c r="AP1027" s="44"/>
      <c r="AQ1027" s="44"/>
      <c r="AR1027" s="44"/>
      <c r="AS1027" s="44"/>
      <c r="AT1027" s="44"/>
      <c r="AU1027" s="44"/>
    </row>
    <row r="1028" spans="27:47" x14ac:dyDescent="0.2">
      <c r="AA1028" s="44"/>
      <c r="AB1028" s="44"/>
      <c r="AC1028" s="44"/>
      <c r="AD1028" s="44"/>
      <c r="AE1028" s="44"/>
      <c r="AF1028" s="53"/>
      <c r="AG1028" s="54"/>
      <c r="AN1028" s="44"/>
      <c r="AO1028" s="44"/>
      <c r="AP1028" s="44"/>
      <c r="AQ1028" s="44"/>
      <c r="AR1028" s="44"/>
      <c r="AS1028" s="44"/>
      <c r="AT1028" s="44"/>
      <c r="AU1028" s="44"/>
    </row>
    <row r="1029" spans="27:47" x14ac:dyDescent="0.2">
      <c r="AA1029" s="44"/>
      <c r="AB1029" s="44"/>
      <c r="AC1029" s="44"/>
      <c r="AD1029" s="44"/>
      <c r="AE1029" s="44"/>
      <c r="AF1029" s="53"/>
      <c r="AG1029" s="54"/>
      <c r="AN1029" s="44"/>
      <c r="AO1029" s="44"/>
      <c r="AP1029" s="44"/>
      <c r="AQ1029" s="44"/>
      <c r="AR1029" s="44"/>
      <c r="AS1029" s="44"/>
      <c r="AT1029" s="44"/>
      <c r="AU1029" s="44"/>
    </row>
    <row r="1030" spans="27:47" x14ac:dyDescent="0.2">
      <c r="AA1030" s="44"/>
      <c r="AB1030" s="44"/>
      <c r="AC1030" s="44"/>
      <c r="AD1030" s="44"/>
      <c r="AE1030" s="44"/>
      <c r="AF1030" s="53"/>
      <c r="AG1030" s="54"/>
      <c r="AN1030" s="44"/>
      <c r="AO1030" s="44"/>
      <c r="AP1030" s="44"/>
      <c r="AQ1030" s="44"/>
      <c r="AR1030" s="44"/>
      <c r="AS1030" s="44"/>
      <c r="AT1030" s="44"/>
      <c r="AU1030" s="44"/>
    </row>
    <row r="1031" spans="27:47" x14ac:dyDescent="0.2">
      <c r="AA1031" s="44"/>
      <c r="AB1031" s="44"/>
      <c r="AC1031" s="44"/>
      <c r="AD1031" s="44"/>
      <c r="AE1031" s="44"/>
      <c r="AF1031" s="53"/>
      <c r="AG1031" s="54"/>
      <c r="AN1031" s="44"/>
      <c r="AO1031" s="44"/>
      <c r="AP1031" s="44"/>
      <c r="AQ1031" s="44"/>
      <c r="AR1031" s="44"/>
      <c r="AS1031" s="44"/>
      <c r="AT1031" s="44"/>
      <c r="AU1031" s="44"/>
    </row>
    <row r="1032" spans="27:47" x14ac:dyDescent="0.2">
      <c r="AA1032" s="44"/>
      <c r="AB1032" s="44"/>
      <c r="AC1032" s="44"/>
      <c r="AD1032" s="44"/>
      <c r="AE1032" s="44"/>
      <c r="AF1032" s="53"/>
      <c r="AG1032" s="54"/>
      <c r="AN1032" s="44"/>
      <c r="AO1032" s="44"/>
      <c r="AP1032" s="44"/>
      <c r="AQ1032" s="44"/>
      <c r="AR1032" s="44"/>
      <c r="AS1032" s="44"/>
      <c r="AT1032" s="44"/>
      <c r="AU1032" s="44"/>
    </row>
    <row r="1033" spans="27:47" x14ac:dyDescent="0.2">
      <c r="AA1033" s="44"/>
      <c r="AB1033" s="44"/>
      <c r="AC1033" s="44"/>
      <c r="AD1033" s="44"/>
      <c r="AE1033" s="44"/>
      <c r="AF1033" s="53"/>
      <c r="AG1033" s="54"/>
      <c r="AN1033" s="44"/>
      <c r="AO1033" s="44"/>
      <c r="AP1033" s="44"/>
      <c r="AQ1033" s="44"/>
      <c r="AR1033" s="44"/>
      <c r="AS1033" s="44"/>
      <c r="AT1033" s="44"/>
      <c r="AU1033" s="44"/>
    </row>
    <row r="1034" spans="27:47" x14ac:dyDescent="0.2">
      <c r="AA1034" s="44"/>
      <c r="AB1034" s="44"/>
      <c r="AC1034" s="44"/>
      <c r="AD1034" s="44"/>
      <c r="AE1034" s="44"/>
      <c r="AF1034" s="53"/>
      <c r="AG1034" s="54"/>
      <c r="AN1034" s="44"/>
      <c r="AO1034" s="44"/>
      <c r="AP1034" s="44"/>
      <c r="AQ1034" s="44"/>
      <c r="AR1034" s="44"/>
      <c r="AS1034" s="44"/>
      <c r="AT1034" s="44"/>
      <c r="AU1034" s="44"/>
    </row>
    <row r="1035" spans="27:47" x14ac:dyDescent="0.2">
      <c r="AA1035" s="44"/>
      <c r="AB1035" s="44"/>
      <c r="AC1035" s="44"/>
      <c r="AD1035" s="44"/>
      <c r="AE1035" s="44"/>
      <c r="AF1035" s="53"/>
      <c r="AG1035" s="54"/>
      <c r="AN1035" s="44"/>
      <c r="AO1035" s="44"/>
      <c r="AP1035" s="44"/>
      <c r="AQ1035" s="44"/>
      <c r="AR1035" s="44"/>
      <c r="AS1035" s="44"/>
      <c r="AT1035" s="44"/>
      <c r="AU1035" s="44"/>
    </row>
    <row r="1036" spans="27:47" x14ac:dyDescent="0.2">
      <c r="AA1036" s="44"/>
      <c r="AB1036" s="44"/>
      <c r="AC1036" s="44"/>
      <c r="AD1036" s="44"/>
      <c r="AE1036" s="44"/>
      <c r="AF1036" s="53"/>
      <c r="AG1036" s="54"/>
      <c r="AN1036" s="44"/>
      <c r="AO1036" s="44"/>
      <c r="AP1036" s="44"/>
      <c r="AQ1036" s="44"/>
      <c r="AR1036" s="44"/>
      <c r="AS1036" s="44"/>
      <c r="AT1036" s="44"/>
      <c r="AU1036" s="44"/>
    </row>
    <row r="1037" spans="27:47" x14ac:dyDescent="0.2">
      <c r="AA1037" s="44"/>
      <c r="AB1037" s="44"/>
      <c r="AC1037" s="44"/>
      <c r="AD1037" s="44"/>
      <c r="AE1037" s="44"/>
      <c r="AF1037" s="53"/>
      <c r="AG1037" s="54"/>
      <c r="AN1037" s="44"/>
      <c r="AO1037" s="44"/>
      <c r="AP1037" s="44"/>
      <c r="AQ1037" s="44"/>
      <c r="AR1037" s="44"/>
      <c r="AS1037" s="44"/>
      <c r="AT1037" s="44"/>
      <c r="AU1037" s="44"/>
    </row>
    <row r="1038" spans="27:47" x14ac:dyDescent="0.2">
      <c r="AA1038" s="44"/>
      <c r="AB1038" s="44"/>
      <c r="AC1038" s="44"/>
      <c r="AD1038" s="44"/>
      <c r="AE1038" s="44"/>
      <c r="AF1038" s="53"/>
      <c r="AG1038" s="54"/>
      <c r="AN1038" s="44"/>
      <c r="AO1038" s="44"/>
      <c r="AP1038" s="44"/>
      <c r="AQ1038" s="44"/>
      <c r="AR1038" s="44"/>
      <c r="AS1038" s="44"/>
      <c r="AT1038" s="44"/>
      <c r="AU1038" s="44"/>
    </row>
    <row r="1039" spans="27:47" x14ac:dyDescent="0.2">
      <c r="AA1039" s="44"/>
      <c r="AB1039" s="44"/>
      <c r="AC1039" s="44"/>
      <c r="AD1039" s="44"/>
      <c r="AE1039" s="44"/>
      <c r="AF1039" s="53"/>
      <c r="AG1039" s="54"/>
      <c r="AN1039" s="44"/>
      <c r="AO1039" s="44"/>
      <c r="AP1039" s="44"/>
      <c r="AQ1039" s="44"/>
      <c r="AR1039" s="44"/>
      <c r="AS1039" s="44"/>
      <c r="AT1039" s="44"/>
      <c r="AU1039" s="44"/>
    </row>
    <row r="1040" spans="27:47" x14ac:dyDescent="0.2">
      <c r="AA1040" s="44"/>
      <c r="AB1040" s="44"/>
      <c r="AC1040" s="44"/>
      <c r="AD1040" s="44"/>
      <c r="AE1040" s="44"/>
      <c r="AF1040" s="53"/>
      <c r="AG1040" s="54"/>
      <c r="AN1040" s="44"/>
      <c r="AO1040" s="44"/>
      <c r="AP1040" s="44"/>
      <c r="AQ1040" s="44"/>
      <c r="AR1040" s="44"/>
      <c r="AS1040" s="44"/>
      <c r="AT1040" s="44"/>
      <c r="AU1040" s="44"/>
    </row>
    <row r="1041" spans="27:47" x14ac:dyDescent="0.2">
      <c r="AA1041" s="44"/>
      <c r="AB1041" s="44"/>
      <c r="AC1041" s="44"/>
      <c r="AD1041" s="44"/>
      <c r="AE1041" s="44"/>
      <c r="AF1041" s="53"/>
      <c r="AG1041" s="54"/>
      <c r="AN1041" s="44"/>
      <c r="AO1041" s="44"/>
      <c r="AP1041" s="44"/>
      <c r="AQ1041" s="44"/>
      <c r="AR1041" s="44"/>
      <c r="AS1041" s="44"/>
      <c r="AT1041" s="44"/>
      <c r="AU1041" s="44"/>
    </row>
    <row r="1042" spans="27:47" x14ac:dyDescent="0.2">
      <c r="AA1042" s="44"/>
      <c r="AB1042" s="44"/>
      <c r="AC1042" s="44"/>
      <c r="AD1042" s="44"/>
      <c r="AE1042" s="44"/>
      <c r="AF1042" s="53"/>
      <c r="AG1042" s="54"/>
      <c r="AN1042" s="44"/>
      <c r="AO1042" s="44"/>
      <c r="AP1042" s="44"/>
      <c r="AQ1042" s="44"/>
      <c r="AR1042" s="44"/>
      <c r="AS1042" s="44"/>
      <c r="AT1042" s="44"/>
      <c r="AU1042" s="44"/>
    </row>
    <row r="1043" spans="27:47" x14ac:dyDescent="0.2">
      <c r="AA1043" s="44"/>
      <c r="AB1043" s="44"/>
      <c r="AC1043" s="44"/>
      <c r="AD1043" s="44"/>
      <c r="AE1043" s="44"/>
      <c r="AF1043" s="53"/>
      <c r="AG1043" s="54"/>
      <c r="AN1043" s="44"/>
      <c r="AO1043" s="44"/>
      <c r="AP1043" s="44"/>
      <c r="AQ1043" s="44"/>
      <c r="AR1043" s="44"/>
      <c r="AS1043" s="44"/>
      <c r="AT1043" s="44"/>
      <c r="AU1043" s="44"/>
    </row>
    <row r="1044" spans="27:47" x14ac:dyDescent="0.2">
      <c r="AA1044" s="44"/>
      <c r="AB1044" s="44"/>
      <c r="AC1044" s="44"/>
      <c r="AD1044" s="44"/>
      <c r="AE1044" s="44"/>
      <c r="AF1044" s="53"/>
      <c r="AG1044" s="54"/>
      <c r="AN1044" s="44"/>
      <c r="AO1044" s="44"/>
      <c r="AP1044" s="44"/>
      <c r="AQ1044" s="44"/>
      <c r="AR1044" s="44"/>
      <c r="AS1044" s="44"/>
      <c r="AT1044" s="44"/>
      <c r="AU1044" s="44"/>
    </row>
    <row r="1045" spans="27:47" x14ac:dyDescent="0.2">
      <c r="AA1045" s="44"/>
      <c r="AB1045" s="44"/>
      <c r="AC1045" s="44"/>
      <c r="AD1045" s="44"/>
      <c r="AE1045" s="44"/>
      <c r="AF1045" s="53"/>
      <c r="AG1045" s="54"/>
      <c r="AN1045" s="44"/>
      <c r="AO1045" s="44"/>
      <c r="AP1045" s="44"/>
      <c r="AQ1045" s="44"/>
      <c r="AR1045" s="44"/>
      <c r="AS1045" s="44"/>
      <c r="AT1045" s="44"/>
      <c r="AU1045" s="44"/>
    </row>
    <row r="1046" spans="27:47" x14ac:dyDescent="0.2">
      <c r="AA1046" s="44"/>
      <c r="AB1046" s="44"/>
      <c r="AC1046" s="44"/>
      <c r="AD1046" s="44"/>
      <c r="AE1046" s="44"/>
      <c r="AF1046" s="53"/>
      <c r="AG1046" s="54"/>
      <c r="AN1046" s="44"/>
      <c r="AO1046" s="44"/>
      <c r="AP1046" s="44"/>
      <c r="AQ1046" s="44"/>
      <c r="AR1046" s="44"/>
      <c r="AS1046" s="44"/>
      <c r="AT1046" s="44"/>
      <c r="AU1046" s="44"/>
    </row>
    <row r="1047" spans="27:47" x14ac:dyDescent="0.2">
      <c r="AA1047" s="44"/>
      <c r="AB1047" s="44"/>
      <c r="AC1047" s="44"/>
      <c r="AD1047" s="44"/>
      <c r="AE1047" s="44"/>
      <c r="AF1047" s="53"/>
      <c r="AG1047" s="54"/>
      <c r="AN1047" s="44"/>
      <c r="AO1047" s="44"/>
      <c r="AP1047" s="44"/>
      <c r="AQ1047" s="44"/>
      <c r="AR1047" s="44"/>
      <c r="AS1047" s="44"/>
      <c r="AT1047" s="44"/>
      <c r="AU1047" s="44"/>
    </row>
    <row r="1048" spans="27:47" x14ac:dyDescent="0.2">
      <c r="AA1048" s="44"/>
      <c r="AB1048" s="44"/>
      <c r="AC1048" s="44"/>
      <c r="AD1048" s="44"/>
      <c r="AE1048" s="44"/>
      <c r="AF1048" s="53"/>
      <c r="AG1048" s="54"/>
      <c r="AN1048" s="44"/>
      <c r="AO1048" s="44"/>
      <c r="AP1048" s="44"/>
      <c r="AQ1048" s="44"/>
      <c r="AR1048" s="44"/>
      <c r="AS1048" s="44"/>
      <c r="AT1048" s="44"/>
      <c r="AU1048" s="44"/>
    </row>
    <row r="1049" spans="27:47" x14ac:dyDescent="0.2">
      <c r="AA1049" s="44"/>
      <c r="AB1049" s="44"/>
      <c r="AC1049" s="44"/>
      <c r="AD1049" s="44"/>
      <c r="AE1049" s="44"/>
      <c r="AF1049" s="53"/>
      <c r="AG1049" s="54"/>
      <c r="AN1049" s="44"/>
      <c r="AO1049" s="44"/>
      <c r="AP1049" s="44"/>
      <c r="AQ1049" s="44"/>
      <c r="AR1049" s="44"/>
      <c r="AS1049" s="44"/>
      <c r="AT1049" s="44"/>
      <c r="AU1049" s="44"/>
    </row>
    <row r="1050" spans="27:47" x14ac:dyDescent="0.2">
      <c r="AA1050" s="44"/>
      <c r="AB1050" s="44"/>
      <c r="AC1050" s="44"/>
      <c r="AD1050" s="44"/>
      <c r="AE1050" s="44"/>
      <c r="AF1050" s="53"/>
      <c r="AG1050" s="54"/>
      <c r="AN1050" s="44"/>
      <c r="AO1050" s="44"/>
      <c r="AP1050" s="44"/>
      <c r="AQ1050" s="44"/>
      <c r="AR1050" s="44"/>
      <c r="AS1050" s="44"/>
      <c r="AT1050" s="44"/>
      <c r="AU1050" s="44"/>
    </row>
    <row r="1051" spans="27:47" x14ac:dyDescent="0.2">
      <c r="AA1051" s="44"/>
      <c r="AB1051" s="44"/>
      <c r="AC1051" s="44"/>
      <c r="AD1051" s="44"/>
      <c r="AE1051" s="44"/>
      <c r="AF1051" s="53"/>
      <c r="AG1051" s="54"/>
      <c r="AN1051" s="44"/>
      <c r="AO1051" s="44"/>
      <c r="AP1051" s="44"/>
      <c r="AQ1051" s="44"/>
      <c r="AR1051" s="44"/>
      <c r="AS1051" s="44"/>
      <c r="AT1051" s="44"/>
      <c r="AU1051" s="44"/>
    </row>
    <row r="1052" spans="27:47" x14ac:dyDescent="0.2">
      <c r="AA1052" s="44"/>
      <c r="AB1052" s="44"/>
      <c r="AC1052" s="44"/>
      <c r="AD1052" s="44"/>
      <c r="AE1052" s="44"/>
      <c r="AF1052" s="53"/>
      <c r="AG1052" s="54"/>
      <c r="AN1052" s="44"/>
      <c r="AO1052" s="44"/>
      <c r="AP1052" s="44"/>
      <c r="AQ1052" s="44"/>
      <c r="AR1052" s="44"/>
      <c r="AS1052" s="44"/>
      <c r="AT1052" s="44"/>
      <c r="AU1052" s="44"/>
    </row>
    <row r="1053" spans="27:47" x14ac:dyDescent="0.2">
      <c r="AA1053" s="44"/>
      <c r="AB1053" s="44"/>
      <c r="AC1053" s="44"/>
      <c r="AD1053" s="44"/>
      <c r="AE1053" s="44"/>
      <c r="AF1053" s="53"/>
      <c r="AG1053" s="54"/>
      <c r="AN1053" s="44"/>
      <c r="AO1053" s="44"/>
      <c r="AP1053" s="44"/>
      <c r="AQ1053" s="44"/>
      <c r="AR1053" s="44"/>
      <c r="AS1053" s="44"/>
      <c r="AT1053" s="44"/>
      <c r="AU1053" s="44"/>
    </row>
    <row r="1054" spans="27:47" x14ac:dyDescent="0.2">
      <c r="AA1054" s="44"/>
      <c r="AB1054" s="44"/>
      <c r="AC1054" s="44"/>
      <c r="AD1054" s="44"/>
      <c r="AE1054" s="44"/>
      <c r="AF1054" s="53"/>
      <c r="AG1054" s="54"/>
      <c r="AN1054" s="44"/>
      <c r="AO1054" s="44"/>
      <c r="AP1054" s="44"/>
      <c r="AQ1054" s="44"/>
      <c r="AR1054" s="44"/>
      <c r="AS1054" s="44"/>
      <c r="AT1054" s="44"/>
      <c r="AU1054" s="44"/>
    </row>
    <row r="1055" spans="27:47" x14ac:dyDescent="0.2">
      <c r="AA1055" s="44"/>
      <c r="AB1055" s="44"/>
      <c r="AC1055" s="44"/>
      <c r="AD1055" s="44"/>
      <c r="AE1055" s="44"/>
      <c r="AF1055" s="53"/>
      <c r="AG1055" s="54"/>
      <c r="AN1055" s="44"/>
      <c r="AO1055" s="44"/>
      <c r="AP1055" s="44"/>
      <c r="AQ1055" s="44"/>
      <c r="AR1055" s="44"/>
      <c r="AS1055" s="44"/>
      <c r="AT1055" s="44"/>
      <c r="AU1055" s="44"/>
    </row>
    <row r="1056" spans="27:47" x14ac:dyDescent="0.2">
      <c r="AA1056" s="44"/>
      <c r="AB1056" s="44"/>
      <c r="AC1056" s="44"/>
      <c r="AD1056" s="44"/>
      <c r="AE1056" s="44"/>
      <c r="AF1056" s="53"/>
      <c r="AG1056" s="54"/>
      <c r="AN1056" s="44"/>
      <c r="AO1056" s="44"/>
      <c r="AP1056" s="44"/>
      <c r="AQ1056" s="44"/>
      <c r="AR1056" s="44"/>
      <c r="AS1056" s="44"/>
      <c r="AT1056" s="44"/>
      <c r="AU1056" s="44"/>
    </row>
    <row r="1057" spans="27:47" x14ac:dyDescent="0.2">
      <c r="AA1057" s="44"/>
      <c r="AB1057" s="44"/>
      <c r="AC1057" s="44"/>
      <c r="AD1057" s="44"/>
      <c r="AE1057" s="44"/>
      <c r="AF1057" s="53"/>
      <c r="AG1057" s="54"/>
      <c r="AN1057" s="44"/>
      <c r="AO1057" s="44"/>
      <c r="AP1057" s="44"/>
      <c r="AQ1057" s="44"/>
      <c r="AR1057" s="44"/>
      <c r="AS1057" s="44"/>
      <c r="AT1057" s="44"/>
      <c r="AU1057" s="44"/>
    </row>
    <row r="1058" spans="27:47" x14ac:dyDescent="0.2">
      <c r="AA1058" s="44"/>
      <c r="AB1058" s="44"/>
      <c r="AC1058" s="44"/>
      <c r="AD1058" s="44"/>
      <c r="AE1058" s="44"/>
      <c r="AF1058" s="53"/>
      <c r="AG1058" s="54"/>
      <c r="AN1058" s="44"/>
      <c r="AO1058" s="44"/>
      <c r="AP1058" s="44"/>
      <c r="AQ1058" s="44"/>
      <c r="AR1058" s="44"/>
      <c r="AS1058" s="44"/>
      <c r="AT1058" s="44"/>
      <c r="AU1058" s="44"/>
    </row>
    <row r="1059" spans="27:47" x14ac:dyDescent="0.2">
      <c r="AA1059" s="44"/>
      <c r="AB1059" s="44"/>
      <c r="AC1059" s="44"/>
      <c r="AD1059" s="44"/>
      <c r="AE1059" s="44"/>
      <c r="AF1059" s="53"/>
      <c r="AG1059" s="54"/>
      <c r="AN1059" s="44"/>
      <c r="AO1059" s="44"/>
      <c r="AP1059" s="44"/>
      <c r="AQ1059" s="44"/>
      <c r="AR1059" s="44"/>
      <c r="AS1059" s="44"/>
      <c r="AT1059" s="44"/>
      <c r="AU1059" s="44"/>
    </row>
    <row r="1060" spans="27:47" x14ac:dyDescent="0.2">
      <c r="AA1060" s="44"/>
      <c r="AB1060" s="44"/>
      <c r="AC1060" s="44"/>
      <c r="AD1060" s="44"/>
      <c r="AE1060" s="44"/>
      <c r="AF1060" s="53"/>
      <c r="AG1060" s="54"/>
      <c r="AN1060" s="44"/>
      <c r="AO1060" s="44"/>
      <c r="AP1060" s="44"/>
      <c r="AQ1060" s="44"/>
      <c r="AR1060" s="44"/>
      <c r="AS1060" s="44"/>
      <c r="AT1060" s="44"/>
      <c r="AU1060" s="44"/>
    </row>
    <row r="1061" spans="27:47" x14ac:dyDescent="0.2">
      <c r="AA1061" s="44"/>
      <c r="AB1061" s="44"/>
      <c r="AC1061" s="44"/>
      <c r="AD1061" s="44"/>
      <c r="AE1061" s="44"/>
      <c r="AF1061" s="53"/>
      <c r="AG1061" s="54"/>
      <c r="AN1061" s="44"/>
      <c r="AO1061" s="44"/>
      <c r="AP1061" s="44"/>
      <c r="AQ1061" s="44"/>
      <c r="AR1061" s="44"/>
      <c r="AS1061" s="44"/>
      <c r="AT1061" s="44"/>
      <c r="AU1061" s="44"/>
    </row>
    <row r="1062" spans="27:47" x14ac:dyDescent="0.2">
      <c r="AA1062" s="44"/>
      <c r="AB1062" s="44"/>
      <c r="AC1062" s="44"/>
      <c r="AD1062" s="44"/>
      <c r="AE1062" s="44"/>
      <c r="AF1062" s="53"/>
      <c r="AG1062" s="54"/>
      <c r="AN1062" s="44"/>
      <c r="AO1062" s="44"/>
      <c r="AP1062" s="44"/>
      <c r="AQ1062" s="44"/>
      <c r="AR1062" s="44"/>
      <c r="AS1062" s="44"/>
      <c r="AT1062" s="44"/>
      <c r="AU1062" s="44"/>
    </row>
    <row r="1063" spans="27:47" x14ac:dyDescent="0.2">
      <c r="AA1063" s="44"/>
      <c r="AB1063" s="44"/>
      <c r="AC1063" s="44"/>
      <c r="AD1063" s="44"/>
      <c r="AE1063" s="44"/>
      <c r="AF1063" s="53"/>
      <c r="AG1063" s="54"/>
      <c r="AN1063" s="44"/>
      <c r="AO1063" s="44"/>
      <c r="AP1063" s="44"/>
      <c r="AQ1063" s="44"/>
      <c r="AR1063" s="44"/>
      <c r="AS1063" s="44"/>
      <c r="AT1063" s="44"/>
      <c r="AU1063" s="44"/>
    </row>
    <row r="1064" spans="27:47" x14ac:dyDescent="0.2">
      <c r="AA1064" s="44"/>
      <c r="AB1064" s="44"/>
      <c r="AC1064" s="44"/>
      <c r="AD1064" s="44"/>
      <c r="AE1064" s="44"/>
      <c r="AF1064" s="53"/>
      <c r="AG1064" s="54"/>
      <c r="AN1064" s="44"/>
      <c r="AO1064" s="44"/>
      <c r="AP1064" s="44"/>
      <c r="AQ1064" s="44"/>
      <c r="AR1064" s="44"/>
      <c r="AS1064" s="44"/>
      <c r="AT1064" s="44"/>
      <c r="AU1064" s="44"/>
    </row>
    <row r="1065" spans="27:47" x14ac:dyDescent="0.2">
      <c r="AA1065" s="44"/>
      <c r="AB1065" s="44"/>
      <c r="AC1065" s="44"/>
      <c r="AD1065" s="44"/>
      <c r="AE1065" s="44"/>
      <c r="AF1065" s="53"/>
      <c r="AG1065" s="54"/>
      <c r="AN1065" s="44"/>
      <c r="AO1065" s="44"/>
      <c r="AP1065" s="44"/>
      <c r="AQ1065" s="44"/>
      <c r="AR1065" s="44"/>
      <c r="AS1065" s="44"/>
      <c r="AT1065" s="44"/>
      <c r="AU1065" s="44"/>
    </row>
    <row r="1066" spans="27:47" x14ac:dyDescent="0.2">
      <c r="AA1066" s="44"/>
      <c r="AB1066" s="44"/>
      <c r="AC1066" s="44"/>
      <c r="AD1066" s="44"/>
      <c r="AE1066" s="44"/>
      <c r="AF1066" s="53"/>
      <c r="AG1066" s="54"/>
      <c r="AN1066" s="44"/>
      <c r="AO1066" s="44"/>
      <c r="AP1066" s="44"/>
      <c r="AQ1066" s="44"/>
      <c r="AR1066" s="44"/>
      <c r="AS1066" s="44"/>
      <c r="AT1066" s="44"/>
      <c r="AU1066" s="44"/>
    </row>
    <row r="1067" spans="27:47" x14ac:dyDescent="0.2">
      <c r="AA1067" s="44"/>
      <c r="AB1067" s="44"/>
      <c r="AC1067" s="44"/>
      <c r="AD1067" s="44"/>
      <c r="AE1067" s="44"/>
      <c r="AF1067" s="53"/>
      <c r="AG1067" s="54"/>
      <c r="AN1067" s="44"/>
      <c r="AO1067" s="44"/>
      <c r="AP1067" s="44"/>
      <c r="AQ1067" s="44"/>
      <c r="AR1067" s="44"/>
      <c r="AS1067" s="44"/>
      <c r="AT1067" s="44"/>
      <c r="AU1067" s="44"/>
    </row>
    <row r="1068" spans="27:47" x14ac:dyDescent="0.2">
      <c r="AA1068" s="44"/>
      <c r="AB1068" s="44"/>
      <c r="AC1068" s="44"/>
      <c r="AD1068" s="44"/>
      <c r="AE1068" s="44"/>
      <c r="AF1068" s="53"/>
      <c r="AG1068" s="54"/>
      <c r="AN1068" s="44"/>
      <c r="AO1068" s="44"/>
      <c r="AP1068" s="44"/>
      <c r="AQ1068" s="44"/>
      <c r="AR1068" s="44"/>
      <c r="AS1068" s="44"/>
      <c r="AT1068" s="44"/>
      <c r="AU1068" s="44"/>
    </row>
    <row r="1069" spans="27:47" x14ac:dyDescent="0.2">
      <c r="AA1069" s="44"/>
      <c r="AB1069" s="44"/>
      <c r="AC1069" s="44"/>
      <c r="AD1069" s="44"/>
      <c r="AE1069" s="44"/>
      <c r="AF1069" s="53"/>
      <c r="AG1069" s="54"/>
      <c r="AN1069" s="44"/>
      <c r="AO1069" s="44"/>
      <c r="AP1069" s="44"/>
      <c r="AQ1069" s="44"/>
      <c r="AR1069" s="44"/>
      <c r="AS1069" s="44"/>
      <c r="AT1069" s="44"/>
      <c r="AU1069" s="44"/>
    </row>
    <row r="1070" spans="27:47" x14ac:dyDescent="0.2">
      <c r="AA1070" s="44"/>
      <c r="AB1070" s="44"/>
      <c r="AC1070" s="44"/>
      <c r="AD1070" s="44"/>
      <c r="AE1070" s="44"/>
      <c r="AF1070" s="53"/>
      <c r="AG1070" s="54"/>
      <c r="AN1070" s="44"/>
      <c r="AO1070" s="44"/>
      <c r="AP1070" s="44"/>
      <c r="AQ1070" s="44"/>
      <c r="AR1070" s="44"/>
      <c r="AS1070" s="44"/>
      <c r="AT1070" s="44"/>
      <c r="AU1070" s="44"/>
    </row>
    <row r="1071" spans="27:47" x14ac:dyDescent="0.2">
      <c r="AA1071" s="44"/>
      <c r="AB1071" s="44"/>
      <c r="AC1071" s="44"/>
      <c r="AD1071" s="44"/>
      <c r="AE1071" s="44"/>
      <c r="AF1071" s="53"/>
      <c r="AG1071" s="54"/>
      <c r="AN1071" s="44"/>
      <c r="AO1071" s="44"/>
      <c r="AP1071" s="44"/>
      <c r="AQ1071" s="44"/>
      <c r="AR1071" s="44"/>
      <c r="AS1071" s="44"/>
      <c r="AT1071" s="44"/>
      <c r="AU1071" s="44"/>
    </row>
    <row r="1072" spans="27:47" x14ac:dyDescent="0.2">
      <c r="AA1072" s="44"/>
      <c r="AB1072" s="44"/>
      <c r="AC1072" s="44"/>
      <c r="AD1072" s="44"/>
      <c r="AE1072" s="44"/>
      <c r="AF1072" s="53"/>
      <c r="AG1072" s="54"/>
      <c r="AN1072" s="44"/>
      <c r="AO1072" s="44"/>
      <c r="AP1072" s="44"/>
      <c r="AQ1072" s="44"/>
      <c r="AR1072" s="44"/>
      <c r="AS1072" s="44"/>
      <c r="AT1072" s="44"/>
      <c r="AU1072" s="44"/>
    </row>
    <row r="1073" spans="27:47" x14ac:dyDescent="0.2">
      <c r="AA1073" s="44"/>
      <c r="AB1073" s="44"/>
      <c r="AC1073" s="44"/>
      <c r="AD1073" s="44"/>
      <c r="AE1073" s="44"/>
      <c r="AF1073" s="53"/>
      <c r="AG1073" s="54"/>
      <c r="AN1073" s="44"/>
      <c r="AO1073" s="44"/>
      <c r="AP1073" s="44"/>
      <c r="AQ1073" s="44"/>
      <c r="AR1073" s="44"/>
      <c r="AS1073" s="44"/>
      <c r="AT1073" s="44"/>
      <c r="AU1073" s="44"/>
    </row>
    <row r="1074" spans="27:47" x14ac:dyDescent="0.2">
      <c r="AA1074" s="44"/>
      <c r="AB1074" s="44"/>
      <c r="AC1074" s="44"/>
      <c r="AD1074" s="44"/>
      <c r="AE1074" s="44"/>
      <c r="AF1074" s="53"/>
      <c r="AG1074" s="54"/>
      <c r="AN1074" s="44"/>
      <c r="AO1074" s="44"/>
      <c r="AP1074" s="44"/>
      <c r="AQ1074" s="44"/>
      <c r="AR1074" s="44"/>
      <c r="AS1074" s="44"/>
      <c r="AT1074" s="44"/>
      <c r="AU1074" s="44"/>
    </row>
    <row r="1075" spans="27:47" x14ac:dyDescent="0.2">
      <c r="AA1075" s="44"/>
      <c r="AB1075" s="44"/>
      <c r="AC1075" s="44"/>
      <c r="AD1075" s="44"/>
      <c r="AE1075" s="44"/>
      <c r="AF1075" s="53"/>
      <c r="AG1075" s="54"/>
      <c r="AN1075" s="44"/>
      <c r="AO1075" s="44"/>
      <c r="AP1075" s="44"/>
      <c r="AQ1075" s="44"/>
      <c r="AR1075" s="44"/>
      <c r="AS1075" s="44"/>
      <c r="AT1075" s="44"/>
      <c r="AU1075" s="44"/>
    </row>
    <row r="1076" spans="27:47" x14ac:dyDescent="0.2">
      <c r="AA1076" s="44"/>
      <c r="AB1076" s="44"/>
      <c r="AC1076" s="44"/>
      <c r="AD1076" s="44"/>
      <c r="AE1076" s="44"/>
      <c r="AF1076" s="53"/>
      <c r="AG1076" s="54"/>
      <c r="AN1076" s="44"/>
      <c r="AO1076" s="44"/>
      <c r="AP1076" s="44"/>
      <c r="AQ1076" s="44"/>
      <c r="AR1076" s="44"/>
      <c r="AS1076" s="44"/>
      <c r="AT1076" s="44"/>
      <c r="AU1076" s="44"/>
    </row>
    <row r="1077" spans="27:47" x14ac:dyDescent="0.2">
      <c r="AA1077" s="44"/>
      <c r="AB1077" s="44"/>
      <c r="AC1077" s="44"/>
      <c r="AD1077" s="44"/>
      <c r="AE1077" s="44"/>
      <c r="AF1077" s="53"/>
      <c r="AG1077" s="54"/>
      <c r="AN1077" s="44"/>
      <c r="AO1077" s="44"/>
      <c r="AP1077" s="44"/>
      <c r="AQ1077" s="44"/>
      <c r="AR1077" s="44"/>
      <c r="AS1077" s="44"/>
      <c r="AT1077" s="44"/>
      <c r="AU1077" s="44"/>
    </row>
    <row r="1078" spans="27:47" x14ac:dyDescent="0.2">
      <c r="AA1078" s="44"/>
      <c r="AB1078" s="44"/>
      <c r="AC1078" s="44"/>
      <c r="AD1078" s="44"/>
      <c r="AE1078" s="44"/>
      <c r="AF1078" s="53"/>
      <c r="AG1078" s="54"/>
      <c r="AN1078" s="44"/>
      <c r="AO1078" s="44"/>
      <c r="AP1078" s="44"/>
      <c r="AQ1078" s="44"/>
      <c r="AR1078" s="44"/>
      <c r="AS1078" s="44"/>
      <c r="AT1078" s="44"/>
      <c r="AU1078" s="44"/>
    </row>
    <row r="1079" spans="27:47" x14ac:dyDescent="0.2">
      <c r="AA1079" s="44"/>
      <c r="AB1079" s="44"/>
      <c r="AC1079" s="44"/>
      <c r="AD1079" s="44"/>
      <c r="AE1079" s="44"/>
      <c r="AF1079" s="53"/>
      <c r="AG1079" s="54"/>
      <c r="AN1079" s="44"/>
      <c r="AO1079" s="44"/>
      <c r="AP1079" s="44"/>
      <c r="AQ1079" s="44"/>
      <c r="AR1079" s="44"/>
      <c r="AS1079" s="44"/>
      <c r="AT1079" s="44"/>
      <c r="AU1079" s="44"/>
    </row>
    <row r="1080" spans="27:47" x14ac:dyDescent="0.2">
      <c r="AA1080" s="44"/>
      <c r="AB1080" s="44"/>
      <c r="AC1080" s="44"/>
      <c r="AD1080" s="44"/>
      <c r="AE1080" s="44"/>
      <c r="AF1080" s="53"/>
      <c r="AG1080" s="54"/>
      <c r="AN1080" s="44"/>
      <c r="AO1080" s="44"/>
      <c r="AP1080" s="44"/>
      <c r="AQ1080" s="44"/>
      <c r="AR1080" s="44"/>
      <c r="AS1080" s="44"/>
      <c r="AT1080" s="44"/>
      <c r="AU1080" s="44"/>
    </row>
    <row r="1081" spans="27:47" x14ac:dyDescent="0.2">
      <c r="AA1081" s="44"/>
      <c r="AB1081" s="44"/>
      <c r="AC1081" s="44"/>
      <c r="AD1081" s="44"/>
      <c r="AE1081" s="44"/>
      <c r="AF1081" s="53"/>
      <c r="AG1081" s="54"/>
      <c r="AN1081" s="44"/>
      <c r="AO1081" s="44"/>
      <c r="AP1081" s="44"/>
      <c r="AQ1081" s="44"/>
      <c r="AR1081" s="44"/>
      <c r="AS1081" s="44"/>
      <c r="AT1081" s="44"/>
      <c r="AU1081" s="44"/>
    </row>
    <row r="1082" spans="27:47" x14ac:dyDescent="0.2">
      <c r="AA1082" s="44"/>
      <c r="AB1082" s="44"/>
      <c r="AC1082" s="44"/>
      <c r="AD1082" s="44"/>
      <c r="AE1082" s="44"/>
      <c r="AF1082" s="53"/>
      <c r="AG1082" s="54"/>
      <c r="AN1082" s="44"/>
      <c r="AO1082" s="44"/>
      <c r="AP1082" s="44"/>
      <c r="AQ1082" s="44"/>
      <c r="AR1082" s="44"/>
      <c r="AS1082" s="44"/>
      <c r="AT1082" s="44"/>
      <c r="AU1082" s="44"/>
    </row>
    <row r="1083" spans="27:47" x14ac:dyDescent="0.2">
      <c r="AA1083" s="44"/>
      <c r="AB1083" s="44"/>
      <c r="AC1083" s="44"/>
      <c r="AD1083" s="44"/>
      <c r="AE1083" s="44"/>
      <c r="AF1083" s="53"/>
      <c r="AG1083" s="54"/>
      <c r="AN1083" s="44"/>
      <c r="AO1083" s="44"/>
      <c r="AP1083" s="44"/>
      <c r="AQ1083" s="44"/>
      <c r="AR1083" s="44"/>
      <c r="AS1083" s="44"/>
      <c r="AT1083" s="44"/>
      <c r="AU1083" s="44"/>
    </row>
    <row r="1084" spans="27:47" x14ac:dyDescent="0.2">
      <c r="AA1084" s="44"/>
      <c r="AB1084" s="44"/>
      <c r="AC1084" s="44"/>
      <c r="AD1084" s="44"/>
      <c r="AE1084" s="44"/>
      <c r="AF1084" s="53"/>
      <c r="AG1084" s="54"/>
      <c r="AN1084" s="44"/>
      <c r="AO1084" s="44"/>
      <c r="AP1084" s="44"/>
      <c r="AQ1084" s="44"/>
      <c r="AR1084" s="44"/>
      <c r="AS1084" s="44"/>
      <c r="AT1084" s="44"/>
      <c r="AU1084" s="44"/>
    </row>
    <row r="1085" spans="27:47" x14ac:dyDescent="0.2">
      <c r="AA1085" s="44"/>
      <c r="AB1085" s="44"/>
      <c r="AC1085" s="44"/>
      <c r="AD1085" s="44"/>
      <c r="AE1085" s="44"/>
      <c r="AF1085" s="53"/>
      <c r="AG1085" s="54"/>
      <c r="AN1085" s="44"/>
      <c r="AO1085" s="44"/>
      <c r="AP1085" s="44"/>
      <c r="AQ1085" s="44"/>
      <c r="AR1085" s="44"/>
      <c r="AS1085" s="44"/>
      <c r="AT1085" s="44"/>
      <c r="AU1085" s="44"/>
    </row>
    <row r="1086" spans="27:47" x14ac:dyDescent="0.2">
      <c r="AA1086" s="44"/>
      <c r="AB1086" s="44"/>
      <c r="AC1086" s="44"/>
      <c r="AD1086" s="44"/>
      <c r="AE1086" s="44"/>
      <c r="AF1086" s="53"/>
      <c r="AG1086" s="54"/>
      <c r="AN1086" s="44"/>
      <c r="AO1086" s="44"/>
      <c r="AP1086" s="44"/>
      <c r="AQ1086" s="44"/>
      <c r="AR1086" s="44"/>
      <c r="AS1086" s="44"/>
      <c r="AT1086" s="44"/>
      <c r="AU1086" s="44"/>
    </row>
    <row r="1087" spans="27:47" x14ac:dyDescent="0.2">
      <c r="AA1087" s="44"/>
      <c r="AB1087" s="44"/>
      <c r="AC1087" s="44"/>
      <c r="AD1087" s="44"/>
      <c r="AE1087" s="44"/>
      <c r="AF1087" s="53"/>
      <c r="AG1087" s="54"/>
      <c r="AN1087" s="44"/>
      <c r="AO1087" s="44"/>
      <c r="AP1087" s="44"/>
      <c r="AQ1087" s="44"/>
      <c r="AR1087" s="44"/>
      <c r="AS1087" s="44"/>
      <c r="AT1087" s="44"/>
      <c r="AU1087" s="44"/>
    </row>
    <row r="1088" spans="27:47" x14ac:dyDescent="0.2">
      <c r="AA1088" s="44"/>
      <c r="AB1088" s="44"/>
      <c r="AC1088" s="44"/>
      <c r="AD1088" s="44"/>
      <c r="AE1088" s="44"/>
      <c r="AF1088" s="53"/>
      <c r="AG1088" s="54"/>
      <c r="AN1088" s="44"/>
      <c r="AO1088" s="44"/>
      <c r="AP1088" s="44"/>
      <c r="AQ1088" s="44"/>
      <c r="AR1088" s="44"/>
      <c r="AS1088" s="44"/>
      <c r="AT1088" s="44"/>
      <c r="AU1088" s="44"/>
    </row>
    <row r="1089" spans="27:47" x14ac:dyDescent="0.2">
      <c r="AA1089" s="44"/>
      <c r="AB1089" s="44"/>
      <c r="AC1089" s="44"/>
      <c r="AD1089" s="44"/>
      <c r="AE1089" s="44"/>
      <c r="AF1089" s="53"/>
      <c r="AG1089" s="54"/>
      <c r="AN1089" s="44"/>
      <c r="AO1089" s="44"/>
      <c r="AP1089" s="44"/>
      <c r="AQ1089" s="44"/>
      <c r="AR1089" s="44"/>
      <c r="AS1089" s="44"/>
      <c r="AT1089" s="44"/>
      <c r="AU1089" s="44"/>
    </row>
    <row r="1090" spans="27:47" x14ac:dyDescent="0.2">
      <c r="AA1090" s="44"/>
      <c r="AB1090" s="44"/>
      <c r="AC1090" s="44"/>
      <c r="AD1090" s="44"/>
      <c r="AE1090" s="44"/>
      <c r="AF1090" s="53"/>
      <c r="AG1090" s="54"/>
      <c r="AN1090" s="44"/>
      <c r="AO1090" s="44"/>
      <c r="AP1090" s="44"/>
      <c r="AQ1090" s="44"/>
      <c r="AR1090" s="44"/>
      <c r="AS1090" s="44"/>
      <c r="AT1090" s="44"/>
      <c r="AU1090" s="44"/>
    </row>
    <row r="1091" spans="27:47" x14ac:dyDescent="0.2">
      <c r="AA1091" s="44"/>
      <c r="AB1091" s="44"/>
      <c r="AC1091" s="44"/>
      <c r="AD1091" s="44"/>
      <c r="AE1091" s="44"/>
      <c r="AF1091" s="53"/>
      <c r="AG1091" s="54"/>
      <c r="AN1091" s="44"/>
      <c r="AO1091" s="44"/>
      <c r="AP1091" s="44"/>
      <c r="AQ1091" s="44"/>
      <c r="AR1091" s="44"/>
      <c r="AS1091" s="44"/>
      <c r="AT1091" s="44"/>
      <c r="AU1091" s="44"/>
    </row>
    <row r="1092" spans="27:47" x14ac:dyDescent="0.2">
      <c r="AA1092" s="44"/>
      <c r="AB1092" s="44"/>
      <c r="AC1092" s="44"/>
      <c r="AD1092" s="44"/>
      <c r="AE1092" s="44"/>
      <c r="AF1092" s="53"/>
      <c r="AG1092" s="54"/>
      <c r="AN1092" s="44"/>
      <c r="AO1092" s="44"/>
      <c r="AP1092" s="44"/>
      <c r="AQ1092" s="44"/>
      <c r="AR1092" s="44"/>
      <c r="AS1092" s="44"/>
      <c r="AT1092" s="44"/>
      <c r="AU1092" s="44"/>
    </row>
    <row r="1093" spans="27:47" x14ac:dyDescent="0.2">
      <c r="AA1093" s="44"/>
      <c r="AB1093" s="44"/>
      <c r="AC1093" s="44"/>
      <c r="AD1093" s="44"/>
      <c r="AE1093" s="44"/>
      <c r="AF1093" s="53"/>
      <c r="AG1093" s="54"/>
      <c r="AN1093" s="44"/>
      <c r="AO1093" s="44"/>
      <c r="AP1093" s="44"/>
      <c r="AQ1093" s="44"/>
      <c r="AR1093" s="44"/>
      <c r="AS1093" s="44"/>
      <c r="AT1093" s="44"/>
      <c r="AU1093" s="44"/>
    </row>
    <row r="1094" spans="27:47" x14ac:dyDescent="0.2">
      <c r="AA1094" s="44"/>
      <c r="AB1094" s="44"/>
      <c r="AC1094" s="44"/>
      <c r="AD1094" s="44"/>
      <c r="AE1094" s="44"/>
      <c r="AF1094" s="53"/>
      <c r="AG1094" s="54"/>
      <c r="AN1094" s="44"/>
      <c r="AO1094" s="44"/>
      <c r="AP1094" s="44"/>
      <c r="AQ1094" s="44"/>
      <c r="AR1094" s="44"/>
      <c r="AS1094" s="44"/>
      <c r="AT1094" s="44"/>
      <c r="AU1094" s="44"/>
    </row>
    <row r="1095" spans="27:47" x14ac:dyDescent="0.2">
      <c r="AA1095" s="44"/>
      <c r="AB1095" s="44"/>
      <c r="AC1095" s="44"/>
      <c r="AD1095" s="44"/>
      <c r="AE1095" s="44"/>
      <c r="AF1095" s="53"/>
      <c r="AG1095" s="54"/>
      <c r="AN1095" s="44"/>
      <c r="AO1095" s="44"/>
      <c r="AP1095" s="44"/>
      <c r="AQ1095" s="44"/>
      <c r="AR1095" s="44"/>
      <c r="AS1095" s="44"/>
      <c r="AT1095" s="44"/>
      <c r="AU1095" s="44"/>
    </row>
    <row r="1096" spans="27:47" x14ac:dyDescent="0.2">
      <c r="AA1096" s="44"/>
      <c r="AB1096" s="44"/>
      <c r="AC1096" s="44"/>
      <c r="AD1096" s="44"/>
      <c r="AE1096" s="44"/>
      <c r="AF1096" s="53"/>
      <c r="AG1096" s="54"/>
      <c r="AN1096" s="44"/>
      <c r="AO1096" s="44"/>
      <c r="AP1096" s="44"/>
      <c r="AQ1096" s="44"/>
      <c r="AR1096" s="44"/>
      <c r="AS1096" s="44"/>
      <c r="AT1096" s="44"/>
      <c r="AU1096" s="44"/>
    </row>
    <row r="1097" spans="27:47" x14ac:dyDescent="0.2">
      <c r="AA1097" s="44"/>
      <c r="AB1097" s="44"/>
      <c r="AC1097" s="44"/>
      <c r="AD1097" s="44"/>
      <c r="AE1097" s="44"/>
      <c r="AF1097" s="53"/>
      <c r="AG1097" s="54"/>
      <c r="AN1097" s="44"/>
      <c r="AO1097" s="44"/>
      <c r="AP1097" s="44"/>
      <c r="AQ1097" s="44"/>
      <c r="AR1097" s="44"/>
      <c r="AS1097" s="44"/>
      <c r="AT1097" s="44"/>
      <c r="AU1097" s="44"/>
    </row>
    <row r="1098" spans="27:47" x14ac:dyDescent="0.2">
      <c r="AA1098" s="44"/>
      <c r="AB1098" s="44"/>
      <c r="AC1098" s="44"/>
      <c r="AD1098" s="44"/>
      <c r="AE1098" s="44"/>
      <c r="AF1098" s="53"/>
      <c r="AG1098" s="54"/>
      <c r="AN1098" s="44"/>
      <c r="AO1098" s="44"/>
      <c r="AP1098" s="44"/>
      <c r="AQ1098" s="44"/>
      <c r="AR1098" s="44"/>
      <c r="AS1098" s="44"/>
      <c r="AT1098" s="44"/>
      <c r="AU1098" s="44"/>
    </row>
    <row r="1099" spans="27:47" x14ac:dyDescent="0.2">
      <c r="AA1099" s="44"/>
      <c r="AB1099" s="44"/>
      <c r="AC1099" s="44"/>
      <c r="AD1099" s="44"/>
      <c r="AE1099" s="44"/>
      <c r="AF1099" s="53"/>
      <c r="AG1099" s="54"/>
      <c r="AN1099" s="44"/>
      <c r="AO1099" s="44"/>
      <c r="AP1099" s="44"/>
      <c r="AQ1099" s="44"/>
      <c r="AR1099" s="44"/>
      <c r="AS1099" s="44"/>
      <c r="AT1099" s="44"/>
      <c r="AU1099" s="44"/>
    </row>
    <row r="1100" spans="27:47" x14ac:dyDescent="0.2">
      <c r="AA1100" s="44"/>
      <c r="AB1100" s="44"/>
      <c r="AC1100" s="44"/>
      <c r="AD1100" s="44"/>
      <c r="AE1100" s="44"/>
      <c r="AF1100" s="53"/>
      <c r="AG1100" s="54"/>
      <c r="AN1100" s="44"/>
      <c r="AO1100" s="44"/>
      <c r="AP1100" s="44"/>
      <c r="AQ1100" s="44"/>
      <c r="AR1100" s="44"/>
      <c r="AS1100" s="44"/>
      <c r="AT1100" s="44"/>
      <c r="AU1100" s="44"/>
    </row>
    <row r="1101" spans="27:47" x14ac:dyDescent="0.2">
      <c r="AA1101" s="44"/>
      <c r="AB1101" s="44"/>
      <c r="AC1101" s="44"/>
      <c r="AD1101" s="44"/>
      <c r="AE1101" s="44"/>
      <c r="AF1101" s="53"/>
      <c r="AG1101" s="54"/>
      <c r="AN1101" s="44"/>
      <c r="AO1101" s="44"/>
      <c r="AP1101" s="44"/>
      <c r="AQ1101" s="44"/>
      <c r="AR1101" s="44"/>
      <c r="AS1101" s="44"/>
      <c r="AT1101" s="44"/>
      <c r="AU1101" s="44"/>
    </row>
    <row r="1102" spans="27:47" x14ac:dyDescent="0.2">
      <c r="AA1102" s="44"/>
      <c r="AB1102" s="44"/>
      <c r="AC1102" s="44"/>
      <c r="AD1102" s="44"/>
      <c r="AE1102" s="44"/>
      <c r="AF1102" s="53"/>
      <c r="AG1102" s="54"/>
      <c r="AN1102" s="44"/>
      <c r="AO1102" s="44"/>
      <c r="AP1102" s="44"/>
      <c r="AQ1102" s="44"/>
      <c r="AR1102" s="44"/>
      <c r="AS1102" s="44"/>
      <c r="AT1102" s="44"/>
      <c r="AU1102" s="44"/>
    </row>
    <row r="1103" spans="27:47" x14ac:dyDescent="0.2">
      <c r="AA1103" s="44"/>
      <c r="AB1103" s="44"/>
      <c r="AC1103" s="44"/>
      <c r="AD1103" s="44"/>
      <c r="AE1103" s="44"/>
      <c r="AF1103" s="53"/>
      <c r="AG1103" s="54"/>
      <c r="AN1103" s="44"/>
      <c r="AO1103" s="44"/>
      <c r="AP1103" s="44"/>
      <c r="AQ1103" s="44"/>
      <c r="AR1103" s="44"/>
      <c r="AS1103" s="44"/>
      <c r="AT1103" s="44"/>
      <c r="AU1103" s="44"/>
    </row>
    <row r="1104" spans="27:47" x14ac:dyDescent="0.2">
      <c r="AA1104" s="44"/>
      <c r="AB1104" s="44"/>
      <c r="AC1104" s="44"/>
      <c r="AD1104" s="44"/>
      <c r="AE1104" s="44"/>
      <c r="AF1104" s="53"/>
      <c r="AG1104" s="54"/>
      <c r="AN1104" s="44"/>
      <c r="AO1104" s="44"/>
      <c r="AP1104" s="44"/>
      <c r="AQ1104" s="44"/>
      <c r="AR1104" s="44"/>
      <c r="AS1104" s="44"/>
      <c r="AT1104" s="44"/>
      <c r="AU1104" s="44"/>
    </row>
    <row r="1105" spans="27:47" x14ac:dyDescent="0.2">
      <c r="AA1105" s="44"/>
      <c r="AB1105" s="44"/>
      <c r="AC1105" s="44"/>
      <c r="AD1105" s="44"/>
      <c r="AE1105" s="44"/>
      <c r="AF1105" s="53"/>
      <c r="AG1105" s="54"/>
      <c r="AN1105" s="44"/>
      <c r="AO1105" s="44"/>
      <c r="AP1105" s="44"/>
      <c r="AQ1105" s="44"/>
      <c r="AR1105" s="44"/>
      <c r="AS1105" s="44"/>
      <c r="AT1105" s="44"/>
      <c r="AU1105" s="44"/>
    </row>
    <row r="1106" spans="27:47" x14ac:dyDescent="0.2">
      <c r="AA1106" s="44"/>
      <c r="AB1106" s="44"/>
      <c r="AC1106" s="44"/>
      <c r="AD1106" s="44"/>
      <c r="AE1106" s="44"/>
      <c r="AF1106" s="53"/>
      <c r="AG1106" s="54"/>
      <c r="AN1106" s="44"/>
      <c r="AO1106" s="44"/>
      <c r="AP1106" s="44"/>
      <c r="AQ1106" s="44"/>
      <c r="AR1106" s="44"/>
      <c r="AS1106" s="44"/>
      <c r="AT1106" s="44"/>
      <c r="AU1106" s="44"/>
    </row>
    <row r="1107" spans="27:47" x14ac:dyDescent="0.2">
      <c r="AA1107" s="44"/>
      <c r="AB1107" s="44"/>
      <c r="AC1107" s="44"/>
      <c r="AD1107" s="44"/>
      <c r="AE1107" s="44"/>
      <c r="AF1107" s="53"/>
      <c r="AG1107" s="54"/>
      <c r="AN1107" s="44"/>
      <c r="AO1107" s="44"/>
      <c r="AP1107" s="44"/>
      <c r="AQ1107" s="44"/>
      <c r="AR1107" s="44"/>
      <c r="AS1107" s="44"/>
      <c r="AT1107" s="44"/>
      <c r="AU1107" s="44"/>
    </row>
    <row r="1108" spans="27:47" x14ac:dyDescent="0.2">
      <c r="AA1108" s="44"/>
      <c r="AB1108" s="44"/>
      <c r="AC1108" s="44"/>
      <c r="AD1108" s="44"/>
      <c r="AE1108" s="44"/>
      <c r="AF1108" s="53"/>
      <c r="AG1108" s="54"/>
      <c r="AN1108" s="44"/>
      <c r="AO1108" s="44"/>
      <c r="AP1108" s="44"/>
      <c r="AQ1108" s="44"/>
      <c r="AR1108" s="44"/>
      <c r="AS1108" s="44"/>
      <c r="AT1108" s="44"/>
      <c r="AU1108" s="44"/>
    </row>
    <row r="1109" spans="27:47" x14ac:dyDescent="0.2">
      <c r="AA1109" s="44"/>
      <c r="AB1109" s="44"/>
      <c r="AC1109" s="44"/>
      <c r="AD1109" s="44"/>
      <c r="AE1109" s="44"/>
      <c r="AF1109" s="53"/>
      <c r="AG1109" s="54"/>
      <c r="AN1109" s="44"/>
      <c r="AO1109" s="44"/>
      <c r="AP1109" s="44"/>
      <c r="AQ1109" s="44"/>
      <c r="AR1109" s="44"/>
      <c r="AS1109" s="44"/>
      <c r="AT1109" s="44"/>
      <c r="AU1109" s="44"/>
    </row>
    <row r="1110" spans="27:47" x14ac:dyDescent="0.2">
      <c r="AA1110" s="44"/>
      <c r="AB1110" s="44"/>
      <c r="AC1110" s="44"/>
      <c r="AD1110" s="44"/>
      <c r="AE1110" s="44"/>
      <c r="AF1110" s="53"/>
      <c r="AG1110" s="54"/>
      <c r="AN1110" s="44"/>
      <c r="AO1110" s="44"/>
      <c r="AP1110" s="44"/>
      <c r="AQ1110" s="44"/>
      <c r="AR1110" s="44"/>
      <c r="AS1110" s="44"/>
      <c r="AT1110" s="44"/>
      <c r="AU1110" s="44"/>
    </row>
    <row r="1111" spans="27:47" x14ac:dyDescent="0.2">
      <c r="AA1111" s="44"/>
      <c r="AB1111" s="44"/>
      <c r="AC1111" s="44"/>
      <c r="AD1111" s="44"/>
      <c r="AE1111" s="44"/>
      <c r="AF1111" s="53"/>
      <c r="AG1111" s="54"/>
      <c r="AN1111" s="44"/>
      <c r="AO1111" s="44"/>
      <c r="AP1111" s="44"/>
      <c r="AQ1111" s="44"/>
      <c r="AR1111" s="44"/>
      <c r="AS1111" s="44"/>
      <c r="AT1111" s="44"/>
      <c r="AU1111" s="44"/>
    </row>
    <row r="1112" spans="27:47" x14ac:dyDescent="0.2">
      <c r="AA1112" s="44"/>
      <c r="AB1112" s="44"/>
      <c r="AC1112" s="44"/>
      <c r="AD1112" s="44"/>
      <c r="AE1112" s="44"/>
      <c r="AF1112" s="53"/>
      <c r="AG1112" s="54"/>
      <c r="AN1112" s="44"/>
      <c r="AO1112" s="44"/>
      <c r="AP1112" s="44"/>
      <c r="AQ1112" s="44"/>
      <c r="AR1112" s="44"/>
      <c r="AS1112" s="44"/>
      <c r="AT1112" s="44"/>
      <c r="AU1112" s="44"/>
    </row>
    <row r="1113" spans="27:47" x14ac:dyDescent="0.2">
      <c r="AA1113" s="44"/>
      <c r="AB1113" s="44"/>
      <c r="AC1113" s="44"/>
      <c r="AD1113" s="44"/>
      <c r="AE1113" s="44"/>
      <c r="AF1113" s="53"/>
      <c r="AG1113" s="54"/>
      <c r="AN1113" s="44"/>
      <c r="AO1113" s="44"/>
      <c r="AP1113" s="44"/>
      <c r="AQ1113" s="44"/>
      <c r="AR1113" s="44"/>
      <c r="AS1113" s="44"/>
      <c r="AT1113" s="44"/>
      <c r="AU1113" s="44"/>
    </row>
    <row r="1114" spans="27:47" x14ac:dyDescent="0.2">
      <c r="AA1114" s="44"/>
      <c r="AB1114" s="44"/>
      <c r="AC1114" s="44"/>
      <c r="AD1114" s="44"/>
      <c r="AE1114" s="44"/>
      <c r="AF1114" s="53"/>
      <c r="AG1114" s="54"/>
      <c r="AN1114" s="44"/>
      <c r="AO1114" s="44"/>
      <c r="AP1114" s="44"/>
      <c r="AQ1114" s="44"/>
      <c r="AR1114" s="44"/>
      <c r="AS1114" s="44"/>
      <c r="AT1114" s="44"/>
      <c r="AU1114" s="44"/>
    </row>
    <row r="1115" spans="27:47" x14ac:dyDescent="0.2">
      <c r="AA1115" s="44"/>
      <c r="AB1115" s="44"/>
      <c r="AC1115" s="44"/>
      <c r="AD1115" s="44"/>
      <c r="AE1115" s="44"/>
      <c r="AF1115" s="53"/>
      <c r="AG1115" s="54"/>
      <c r="AN1115" s="44"/>
      <c r="AO1115" s="44"/>
      <c r="AP1115" s="44"/>
      <c r="AQ1115" s="44"/>
      <c r="AR1115" s="44"/>
      <c r="AS1115" s="44"/>
      <c r="AT1115" s="44"/>
      <c r="AU1115" s="44"/>
    </row>
    <row r="1116" spans="27:47" x14ac:dyDescent="0.2">
      <c r="AA1116" s="44"/>
      <c r="AB1116" s="44"/>
      <c r="AC1116" s="44"/>
      <c r="AD1116" s="44"/>
      <c r="AE1116" s="44"/>
      <c r="AF1116" s="53"/>
      <c r="AG1116" s="54"/>
      <c r="AN1116" s="44"/>
      <c r="AO1116" s="44"/>
      <c r="AP1116" s="44"/>
      <c r="AQ1116" s="44"/>
      <c r="AR1116" s="44"/>
      <c r="AS1116" s="44"/>
      <c r="AT1116" s="44"/>
      <c r="AU1116" s="44"/>
    </row>
    <row r="1117" spans="27:47" x14ac:dyDescent="0.2">
      <c r="AA1117" s="44"/>
      <c r="AB1117" s="44"/>
      <c r="AC1117" s="44"/>
      <c r="AD1117" s="44"/>
      <c r="AE1117" s="44"/>
      <c r="AF1117" s="53"/>
      <c r="AG1117" s="54"/>
      <c r="AN1117" s="44"/>
      <c r="AO1117" s="44"/>
      <c r="AP1117" s="44"/>
      <c r="AQ1117" s="44"/>
      <c r="AR1117" s="44"/>
      <c r="AS1117" s="44"/>
      <c r="AT1117" s="44"/>
      <c r="AU1117" s="44"/>
    </row>
    <row r="1118" spans="27:47" x14ac:dyDescent="0.2">
      <c r="AA1118" s="44"/>
      <c r="AB1118" s="44"/>
      <c r="AC1118" s="44"/>
      <c r="AD1118" s="44"/>
      <c r="AE1118" s="44"/>
      <c r="AF1118" s="53"/>
      <c r="AG1118" s="54"/>
      <c r="AN1118" s="44"/>
      <c r="AO1118" s="44"/>
      <c r="AP1118" s="44"/>
      <c r="AQ1118" s="44"/>
      <c r="AR1118" s="44"/>
      <c r="AS1118" s="44"/>
      <c r="AT1118" s="44"/>
      <c r="AU1118" s="44"/>
    </row>
    <row r="1119" spans="27:47" x14ac:dyDescent="0.2">
      <c r="AA1119" s="44"/>
      <c r="AB1119" s="44"/>
      <c r="AC1119" s="44"/>
      <c r="AD1119" s="44"/>
      <c r="AE1119" s="44"/>
      <c r="AF1119" s="53"/>
      <c r="AG1119" s="54"/>
      <c r="AN1119" s="44"/>
      <c r="AO1119" s="44"/>
      <c r="AP1119" s="44"/>
      <c r="AQ1119" s="44"/>
      <c r="AR1119" s="44"/>
      <c r="AS1119" s="44"/>
      <c r="AT1119" s="44"/>
      <c r="AU1119" s="44"/>
    </row>
    <row r="1120" spans="27:47" x14ac:dyDescent="0.2">
      <c r="AA1120" s="44"/>
      <c r="AB1120" s="44"/>
      <c r="AC1120" s="44"/>
      <c r="AD1120" s="44"/>
      <c r="AE1120" s="44"/>
      <c r="AF1120" s="53"/>
      <c r="AG1120" s="54"/>
      <c r="AN1120" s="44"/>
      <c r="AO1120" s="44"/>
      <c r="AP1120" s="44"/>
      <c r="AQ1120" s="44"/>
      <c r="AR1120" s="44"/>
      <c r="AS1120" s="44"/>
      <c r="AT1120" s="44"/>
      <c r="AU1120" s="44"/>
    </row>
    <row r="1121" spans="27:47" x14ac:dyDescent="0.2">
      <c r="AA1121" s="44"/>
      <c r="AB1121" s="44"/>
      <c r="AC1121" s="44"/>
      <c r="AD1121" s="44"/>
      <c r="AE1121" s="44"/>
      <c r="AF1121" s="53"/>
      <c r="AG1121" s="54"/>
      <c r="AN1121" s="44"/>
      <c r="AO1121" s="44"/>
      <c r="AP1121" s="44"/>
      <c r="AQ1121" s="44"/>
      <c r="AR1121" s="44"/>
      <c r="AS1121" s="44"/>
      <c r="AT1121" s="44"/>
      <c r="AU1121" s="44"/>
    </row>
    <row r="1122" spans="27:47" x14ac:dyDescent="0.2">
      <c r="AA1122" s="44"/>
      <c r="AB1122" s="44"/>
      <c r="AC1122" s="44"/>
      <c r="AD1122" s="44"/>
      <c r="AE1122" s="44"/>
      <c r="AF1122" s="53"/>
      <c r="AG1122" s="54"/>
      <c r="AN1122" s="44"/>
      <c r="AO1122" s="44"/>
      <c r="AP1122" s="44"/>
      <c r="AQ1122" s="44"/>
      <c r="AR1122" s="44"/>
      <c r="AS1122" s="44"/>
      <c r="AT1122" s="44"/>
      <c r="AU1122" s="44"/>
    </row>
    <row r="1123" spans="27:47" x14ac:dyDescent="0.2">
      <c r="AA1123" s="44"/>
      <c r="AB1123" s="44"/>
      <c r="AC1123" s="44"/>
      <c r="AD1123" s="44"/>
      <c r="AE1123" s="44"/>
      <c r="AF1123" s="53"/>
      <c r="AG1123" s="54"/>
      <c r="AN1123" s="44"/>
      <c r="AO1123" s="44"/>
      <c r="AP1123" s="44"/>
      <c r="AQ1123" s="44"/>
      <c r="AR1123" s="44"/>
      <c r="AS1123" s="44"/>
      <c r="AT1123" s="44"/>
      <c r="AU1123" s="44"/>
    </row>
    <row r="1124" spans="27:47" x14ac:dyDescent="0.2">
      <c r="AA1124" s="44"/>
      <c r="AB1124" s="44"/>
      <c r="AC1124" s="44"/>
      <c r="AD1124" s="44"/>
      <c r="AE1124" s="44"/>
      <c r="AF1124" s="53"/>
      <c r="AG1124" s="54"/>
      <c r="AN1124" s="44"/>
      <c r="AO1124" s="44"/>
      <c r="AP1124" s="44"/>
      <c r="AQ1124" s="44"/>
      <c r="AR1124" s="44"/>
      <c r="AS1124" s="44"/>
      <c r="AT1124" s="44"/>
      <c r="AU1124" s="44"/>
    </row>
    <row r="1125" spans="27:47" x14ac:dyDescent="0.2">
      <c r="AA1125" s="44"/>
      <c r="AB1125" s="44"/>
      <c r="AC1125" s="44"/>
      <c r="AD1125" s="44"/>
      <c r="AE1125" s="44"/>
      <c r="AF1125" s="53"/>
      <c r="AG1125" s="54"/>
      <c r="AN1125" s="44"/>
      <c r="AO1125" s="44"/>
      <c r="AP1125" s="44"/>
      <c r="AQ1125" s="44"/>
      <c r="AR1125" s="44"/>
      <c r="AS1125" s="44"/>
      <c r="AT1125" s="44"/>
      <c r="AU1125" s="44"/>
    </row>
    <row r="1126" spans="27:47" x14ac:dyDescent="0.2">
      <c r="AA1126" s="44"/>
      <c r="AB1126" s="44"/>
      <c r="AC1126" s="44"/>
      <c r="AD1126" s="44"/>
      <c r="AE1126" s="44"/>
      <c r="AF1126" s="53"/>
      <c r="AG1126" s="54"/>
      <c r="AN1126" s="44"/>
      <c r="AO1126" s="44"/>
      <c r="AP1126" s="44"/>
      <c r="AQ1126" s="44"/>
      <c r="AR1126" s="44"/>
      <c r="AS1126" s="44"/>
      <c r="AT1126" s="44"/>
      <c r="AU1126" s="44"/>
    </row>
    <row r="1127" spans="27:47" x14ac:dyDescent="0.2">
      <c r="AA1127" s="44"/>
      <c r="AB1127" s="44"/>
      <c r="AC1127" s="44"/>
      <c r="AD1127" s="44"/>
      <c r="AE1127" s="44"/>
      <c r="AF1127" s="53"/>
      <c r="AG1127" s="54"/>
      <c r="AN1127" s="44"/>
      <c r="AO1127" s="44"/>
      <c r="AP1127" s="44"/>
      <c r="AQ1127" s="44"/>
      <c r="AR1127" s="44"/>
      <c r="AS1127" s="44"/>
      <c r="AT1127" s="44"/>
      <c r="AU1127" s="44"/>
    </row>
    <row r="1128" spans="27:47" x14ac:dyDescent="0.2">
      <c r="AA1128" s="44"/>
      <c r="AB1128" s="44"/>
      <c r="AC1128" s="44"/>
      <c r="AD1128" s="44"/>
      <c r="AE1128" s="44"/>
      <c r="AF1128" s="53"/>
      <c r="AG1128" s="54"/>
      <c r="AN1128" s="44"/>
      <c r="AO1128" s="44"/>
      <c r="AP1128" s="44"/>
      <c r="AQ1128" s="44"/>
      <c r="AR1128" s="44"/>
      <c r="AS1128" s="44"/>
      <c r="AT1128" s="44"/>
      <c r="AU1128" s="44"/>
    </row>
    <row r="1129" spans="27:47" x14ac:dyDescent="0.2">
      <c r="AA1129" s="44"/>
      <c r="AB1129" s="44"/>
      <c r="AC1129" s="44"/>
      <c r="AD1129" s="44"/>
      <c r="AE1129" s="44"/>
      <c r="AF1129" s="53"/>
      <c r="AG1129" s="54"/>
      <c r="AN1129" s="44"/>
      <c r="AO1129" s="44"/>
      <c r="AP1129" s="44"/>
      <c r="AQ1129" s="44"/>
      <c r="AR1129" s="44"/>
      <c r="AS1129" s="44"/>
      <c r="AT1129" s="44"/>
      <c r="AU1129" s="44"/>
    </row>
    <row r="1130" spans="27:47" x14ac:dyDescent="0.2">
      <c r="AA1130" s="44"/>
      <c r="AB1130" s="44"/>
      <c r="AC1130" s="44"/>
      <c r="AD1130" s="44"/>
      <c r="AE1130" s="44"/>
      <c r="AF1130" s="53"/>
      <c r="AG1130" s="54"/>
      <c r="AN1130" s="44"/>
      <c r="AO1130" s="44"/>
      <c r="AP1130" s="44"/>
      <c r="AQ1130" s="44"/>
      <c r="AR1130" s="44"/>
      <c r="AS1130" s="44"/>
      <c r="AT1130" s="44"/>
      <c r="AU1130" s="44"/>
    </row>
    <row r="1131" spans="27:47" x14ac:dyDescent="0.2">
      <c r="AA1131" s="44"/>
      <c r="AB1131" s="44"/>
      <c r="AC1131" s="44"/>
      <c r="AD1131" s="44"/>
      <c r="AE1131" s="44"/>
      <c r="AF1131" s="53"/>
      <c r="AG1131" s="54"/>
      <c r="AN1131" s="44"/>
      <c r="AO1131" s="44"/>
      <c r="AP1131" s="44"/>
      <c r="AQ1131" s="44"/>
      <c r="AR1131" s="44"/>
      <c r="AS1131" s="44"/>
      <c r="AT1131" s="44"/>
      <c r="AU1131" s="44"/>
    </row>
    <row r="1132" spans="27:47" x14ac:dyDescent="0.2">
      <c r="AA1132" s="44"/>
      <c r="AB1132" s="44"/>
      <c r="AC1132" s="44"/>
      <c r="AD1132" s="44"/>
      <c r="AE1132" s="44"/>
      <c r="AF1132" s="53"/>
      <c r="AG1132" s="54"/>
      <c r="AN1132" s="44"/>
      <c r="AO1132" s="44"/>
      <c r="AP1132" s="44"/>
      <c r="AQ1132" s="44"/>
      <c r="AR1132" s="44"/>
      <c r="AS1132" s="44"/>
      <c r="AT1132" s="44"/>
      <c r="AU1132" s="44"/>
    </row>
    <row r="1133" spans="27:47" x14ac:dyDescent="0.2">
      <c r="AA1133" s="44"/>
      <c r="AB1133" s="44"/>
      <c r="AC1133" s="44"/>
      <c r="AD1133" s="44"/>
      <c r="AE1133" s="44"/>
      <c r="AF1133" s="53"/>
      <c r="AG1133" s="54"/>
      <c r="AN1133" s="44"/>
      <c r="AO1133" s="44"/>
      <c r="AP1133" s="44"/>
      <c r="AQ1133" s="44"/>
      <c r="AR1133" s="44"/>
      <c r="AS1133" s="44"/>
      <c r="AT1133" s="44"/>
      <c r="AU1133" s="44"/>
    </row>
    <row r="1134" spans="27:47" x14ac:dyDescent="0.2">
      <c r="AA1134" s="44"/>
      <c r="AB1134" s="44"/>
      <c r="AC1134" s="44"/>
      <c r="AD1134" s="44"/>
      <c r="AE1134" s="44"/>
      <c r="AF1134" s="53"/>
      <c r="AG1134" s="54"/>
      <c r="AN1134" s="44"/>
      <c r="AO1134" s="44"/>
      <c r="AP1134" s="44"/>
      <c r="AQ1134" s="44"/>
      <c r="AR1134" s="44"/>
      <c r="AS1134" s="44"/>
      <c r="AT1134" s="44"/>
      <c r="AU1134" s="44"/>
    </row>
    <row r="1135" spans="27:47" x14ac:dyDescent="0.2">
      <c r="AA1135" s="44"/>
      <c r="AB1135" s="44"/>
      <c r="AC1135" s="44"/>
      <c r="AD1135" s="44"/>
      <c r="AE1135" s="44"/>
      <c r="AF1135" s="53"/>
      <c r="AG1135" s="54"/>
      <c r="AN1135" s="44"/>
      <c r="AO1135" s="44"/>
      <c r="AP1135" s="44"/>
      <c r="AQ1135" s="44"/>
      <c r="AR1135" s="44"/>
      <c r="AS1135" s="44"/>
      <c r="AT1135" s="44"/>
      <c r="AU1135" s="44"/>
    </row>
    <row r="1136" spans="27:47" x14ac:dyDescent="0.2">
      <c r="AA1136" s="44"/>
      <c r="AB1136" s="44"/>
      <c r="AC1136" s="44"/>
      <c r="AD1136" s="44"/>
      <c r="AE1136" s="44"/>
      <c r="AF1136" s="53"/>
      <c r="AG1136" s="54"/>
      <c r="AN1136" s="44"/>
      <c r="AO1136" s="44"/>
      <c r="AP1136" s="44"/>
      <c r="AQ1136" s="44"/>
      <c r="AR1136" s="44"/>
      <c r="AS1136" s="44"/>
      <c r="AT1136" s="44"/>
      <c r="AU1136" s="44"/>
    </row>
    <row r="1137" spans="27:47" x14ac:dyDescent="0.2">
      <c r="AA1137" s="44"/>
      <c r="AB1137" s="44"/>
      <c r="AC1137" s="44"/>
      <c r="AD1137" s="44"/>
      <c r="AE1137" s="44"/>
      <c r="AF1137" s="53"/>
      <c r="AG1137" s="54"/>
      <c r="AN1137" s="44"/>
      <c r="AO1137" s="44"/>
      <c r="AP1137" s="44"/>
      <c r="AQ1137" s="44"/>
      <c r="AR1137" s="44"/>
      <c r="AS1137" s="44"/>
      <c r="AT1137" s="44"/>
      <c r="AU1137" s="44"/>
    </row>
    <row r="1138" spans="27:47" x14ac:dyDescent="0.2">
      <c r="AA1138" s="44"/>
      <c r="AB1138" s="44"/>
      <c r="AC1138" s="44"/>
      <c r="AD1138" s="44"/>
      <c r="AE1138" s="44"/>
      <c r="AF1138" s="53"/>
      <c r="AG1138" s="54"/>
      <c r="AN1138" s="44"/>
      <c r="AO1138" s="44"/>
      <c r="AP1138" s="44"/>
      <c r="AQ1138" s="44"/>
      <c r="AR1138" s="44"/>
      <c r="AS1138" s="44"/>
      <c r="AT1138" s="44"/>
      <c r="AU1138" s="44"/>
    </row>
    <row r="1139" spans="27:47" x14ac:dyDescent="0.2">
      <c r="AA1139" s="44"/>
      <c r="AB1139" s="44"/>
      <c r="AC1139" s="44"/>
      <c r="AD1139" s="44"/>
      <c r="AE1139" s="44"/>
      <c r="AF1139" s="53"/>
      <c r="AG1139" s="54"/>
      <c r="AN1139" s="44"/>
      <c r="AO1139" s="44"/>
      <c r="AP1139" s="44"/>
      <c r="AQ1139" s="44"/>
      <c r="AR1139" s="44"/>
      <c r="AS1139" s="44"/>
      <c r="AT1139" s="44"/>
      <c r="AU1139" s="44"/>
    </row>
    <row r="1140" spans="27:47" x14ac:dyDescent="0.2">
      <c r="AA1140" s="44"/>
      <c r="AB1140" s="44"/>
      <c r="AC1140" s="44"/>
      <c r="AD1140" s="44"/>
      <c r="AE1140" s="44"/>
      <c r="AF1140" s="53"/>
      <c r="AG1140" s="54"/>
      <c r="AN1140" s="44"/>
      <c r="AO1140" s="44"/>
      <c r="AP1140" s="44"/>
      <c r="AQ1140" s="44"/>
      <c r="AR1140" s="44"/>
      <c r="AS1140" s="44"/>
      <c r="AT1140" s="44"/>
      <c r="AU1140" s="44"/>
    </row>
    <row r="1141" spans="27:47" x14ac:dyDescent="0.2">
      <c r="AA1141" s="44"/>
      <c r="AB1141" s="44"/>
      <c r="AC1141" s="44"/>
      <c r="AD1141" s="44"/>
      <c r="AE1141" s="44"/>
      <c r="AF1141" s="53"/>
      <c r="AG1141" s="54"/>
      <c r="AN1141" s="44"/>
      <c r="AO1141" s="44"/>
      <c r="AP1141" s="44"/>
      <c r="AQ1141" s="44"/>
      <c r="AR1141" s="44"/>
      <c r="AS1141" s="44"/>
      <c r="AT1141" s="44"/>
      <c r="AU1141" s="44"/>
    </row>
    <row r="1142" spans="27:47" x14ac:dyDescent="0.2">
      <c r="AA1142" s="44"/>
      <c r="AB1142" s="44"/>
      <c r="AC1142" s="44"/>
      <c r="AD1142" s="44"/>
      <c r="AE1142" s="44"/>
      <c r="AF1142" s="53"/>
      <c r="AG1142" s="54"/>
      <c r="AN1142" s="44"/>
      <c r="AO1142" s="44"/>
      <c r="AP1142" s="44"/>
      <c r="AQ1142" s="44"/>
      <c r="AR1142" s="44"/>
      <c r="AS1142" s="44"/>
      <c r="AT1142" s="44"/>
      <c r="AU1142" s="44"/>
    </row>
    <row r="1143" spans="27:47" x14ac:dyDescent="0.2">
      <c r="AA1143" s="44"/>
      <c r="AB1143" s="44"/>
      <c r="AC1143" s="44"/>
      <c r="AD1143" s="44"/>
      <c r="AE1143" s="44"/>
      <c r="AF1143" s="53"/>
      <c r="AG1143" s="54"/>
      <c r="AN1143" s="44"/>
      <c r="AO1143" s="44"/>
      <c r="AP1143" s="44"/>
      <c r="AQ1143" s="44"/>
      <c r="AR1143" s="44"/>
      <c r="AS1143" s="44"/>
      <c r="AT1143" s="44"/>
      <c r="AU1143" s="44"/>
    </row>
    <row r="1144" spans="27:47" x14ac:dyDescent="0.2">
      <c r="AA1144" s="44"/>
      <c r="AB1144" s="44"/>
      <c r="AC1144" s="44"/>
      <c r="AD1144" s="44"/>
      <c r="AE1144" s="44"/>
      <c r="AF1144" s="53"/>
      <c r="AG1144" s="54"/>
      <c r="AN1144" s="44"/>
      <c r="AO1144" s="44"/>
      <c r="AP1144" s="44"/>
      <c r="AQ1144" s="44"/>
      <c r="AR1144" s="44"/>
      <c r="AS1144" s="44"/>
      <c r="AT1144" s="44"/>
      <c r="AU1144" s="44"/>
    </row>
    <row r="1145" spans="27:47" x14ac:dyDescent="0.2">
      <c r="AA1145" s="44"/>
      <c r="AB1145" s="44"/>
      <c r="AC1145" s="44"/>
      <c r="AD1145" s="44"/>
      <c r="AE1145" s="44"/>
      <c r="AF1145" s="53"/>
      <c r="AG1145" s="54"/>
      <c r="AN1145" s="44"/>
      <c r="AO1145" s="44"/>
      <c r="AP1145" s="44"/>
      <c r="AQ1145" s="44"/>
      <c r="AR1145" s="44"/>
      <c r="AS1145" s="44"/>
      <c r="AT1145" s="44"/>
      <c r="AU1145" s="44"/>
    </row>
    <row r="1146" spans="27:47" x14ac:dyDescent="0.2">
      <c r="AA1146" s="44"/>
      <c r="AB1146" s="44"/>
      <c r="AC1146" s="44"/>
      <c r="AD1146" s="44"/>
      <c r="AE1146" s="44"/>
      <c r="AF1146" s="53"/>
      <c r="AG1146" s="54"/>
      <c r="AN1146" s="44"/>
      <c r="AO1146" s="44"/>
      <c r="AP1146" s="44"/>
      <c r="AQ1146" s="44"/>
      <c r="AR1146" s="44"/>
      <c r="AS1146" s="44"/>
      <c r="AT1146" s="44"/>
      <c r="AU1146" s="44"/>
    </row>
    <row r="1147" spans="27:47" x14ac:dyDescent="0.2">
      <c r="AA1147" s="44"/>
      <c r="AB1147" s="44"/>
      <c r="AC1147" s="44"/>
      <c r="AD1147" s="44"/>
      <c r="AE1147" s="44"/>
      <c r="AF1147" s="53"/>
      <c r="AG1147" s="54"/>
      <c r="AN1147" s="44"/>
      <c r="AO1147" s="44"/>
      <c r="AP1147" s="44"/>
      <c r="AQ1147" s="44"/>
      <c r="AR1147" s="44"/>
      <c r="AS1147" s="44"/>
      <c r="AT1147" s="44"/>
      <c r="AU1147" s="44"/>
    </row>
    <row r="1148" spans="27:47" x14ac:dyDescent="0.2">
      <c r="AA1148" s="44"/>
      <c r="AB1148" s="44"/>
      <c r="AC1148" s="44"/>
      <c r="AD1148" s="44"/>
      <c r="AE1148" s="44"/>
      <c r="AF1148" s="53"/>
      <c r="AG1148" s="54"/>
      <c r="AN1148" s="44"/>
      <c r="AO1148" s="44"/>
      <c r="AP1148" s="44"/>
      <c r="AQ1148" s="44"/>
      <c r="AR1148" s="44"/>
      <c r="AS1148" s="44"/>
      <c r="AT1148" s="44"/>
      <c r="AU1148" s="44"/>
    </row>
    <row r="1149" spans="27:47" x14ac:dyDescent="0.2">
      <c r="AA1149" s="44"/>
      <c r="AB1149" s="44"/>
      <c r="AC1149" s="44"/>
      <c r="AD1149" s="44"/>
      <c r="AE1149" s="44"/>
      <c r="AF1149" s="53"/>
      <c r="AG1149" s="54"/>
      <c r="AN1149" s="44"/>
      <c r="AO1149" s="44"/>
      <c r="AP1149" s="44"/>
      <c r="AQ1149" s="44"/>
      <c r="AR1149" s="44"/>
      <c r="AS1149" s="44"/>
      <c r="AT1149" s="44"/>
      <c r="AU1149" s="44"/>
    </row>
    <row r="1150" spans="27:47" x14ac:dyDescent="0.2">
      <c r="AA1150" s="44"/>
      <c r="AB1150" s="44"/>
      <c r="AC1150" s="44"/>
      <c r="AD1150" s="44"/>
      <c r="AE1150" s="44"/>
      <c r="AF1150" s="53"/>
      <c r="AG1150" s="54"/>
      <c r="AN1150" s="44"/>
      <c r="AO1150" s="44"/>
      <c r="AP1150" s="44"/>
      <c r="AQ1150" s="44"/>
      <c r="AR1150" s="44"/>
      <c r="AS1150" s="44"/>
      <c r="AT1150" s="44"/>
      <c r="AU1150" s="44"/>
    </row>
    <row r="1151" spans="27:47" x14ac:dyDescent="0.2">
      <c r="AA1151" s="44"/>
      <c r="AB1151" s="44"/>
      <c r="AC1151" s="44"/>
      <c r="AD1151" s="44"/>
      <c r="AE1151" s="44"/>
      <c r="AF1151" s="53"/>
      <c r="AG1151" s="54"/>
      <c r="AN1151" s="44"/>
      <c r="AO1151" s="44"/>
      <c r="AP1151" s="44"/>
      <c r="AQ1151" s="44"/>
      <c r="AR1151" s="44"/>
      <c r="AS1151" s="44"/>
      <c r="AT1151" s="44"/>
      <c r="AU1151" s="44"/>
    </row>
    <row r="1152" spans="27:47" x14ac:dyDescent="0.2">
      <c r="AA1152" s="44"/>
      <c r="AB1152" s="44"/>
      <c r="AC1152" s="44"/>
      <c r="AD1152" s="44"/>
      <c r="AE1152" s="44"/>
      <c r="AF1152" s="53"/>
      <c r="AG1152" s="54"/>
      <c r="AN1152" s="44"/>
      <c r="AO1152" s="44"/>
      <c r="AP1152" s="44"/>
      <c r="AQ1152" s="44"/>
      <c r="AR1152" s="44"/>
      <c r="AS1152" s="44"/>
      <c r="AT1152" s="44"/>
      <c r="AU1152" s="44"/>
    </row>
    <row r="1153" spans="27:47" x14ac:dyDescent="0.2">
      <c r="AA1153" s="44"/>
      <c r="AB1153" s="44"/>
      <c r="AC1153" s="44"/>
      <c r="AD1153" s="44"/>
      <c r="AE1153" s="44"/>
      <c r="AF1153" s="53"/>
      <c r="AG1153" s="54"/>
      <c r="AN1153" s="44"/>
      <c r="AO1153" s="44"/>
      <c r="AP1153" s="44"/>
      <c r="AQ1153" s="44"/>
      <c r="AR1153" s="44"/>
      <c r="AS1153" s="44"/>
      <c r="AT1153" s="44"/>
      <c r="AU1153" s="44"/>
    </row>
    <row r="1154" spans="27:47" x14ac:dyDescent="0.2">
      <c r="AA1154" s="44"/>
      <c r="AB1154" s="44"/>
      <c r="AC1154" s="44"/>
      <c r="AD1154" s="44"/>
      <c r="AE1154" s="44"/>
      <c r="AF1154" s="53"/>
      <c r="AG1154" s="54"/>
      <c r="AN1154" s="44"/>
      <c r="AO1154" s="44"/>
      <c r="AP1154" s="44"/>
      <c r="AQ1154" s="44"/>
      <c r="AR1154" s="44"/>
      <c r="AS1154" s="44"/>
      <c r="AT1154" s="44"/>
      <c r="AU1154" s="44"/>
    </row>
    <row r="1155" spans="27:47" x14ac:dyDescent="0.2">
      <c r="AA1155" s="44"/>
      <c r="AB1155" s="44"/>
      <c r="AC1155" s="44"/>
      <c r="AD1155" s="44"/>
      <c r="AE1155" s="44"/>
      <c r="AF1155" s="53"/>
      <c r="AG1155" s="54"/>
      <c r="AN1155" s="44"/>
      <c r="AO1155" s="44"/>
      <c r="AP1155" s="44"/>
      <c r="AQ1155" s="44"/>
      <c r="AR1155" s="44"/>
      <c r="AS1155" s="44"/>
      <c r="AT1155" s="44"/>
      <c r="AU1155" s="44"/>
    </row>
    <row r="1156" spans="27:47" x14ac:dyDescent="0.2">
      <c r="AA1156" s="44"/>
      <c r="AB1156" s="44"/>
      <c r="AC1156" s="44"/>
      <c r="AD1156" s="44"/>
      <c r="AE1156" s="44"/>
      <c r="AF1156" s="53"/>
      <c r="AG1156" s="54"/>
      <c r="AN1156" s="44"/>
      <c r="AO1156" s="44"/>
      <c r="AP1156" s="44"/>
      <c r="AQ1156" s="44"/>
      <c r="AR1156" s="44"/>
      <c r="AS1156" s="44"/>
      <c r="AT1156" s="44"/>
      <c r="AU1156" s="44"/>
    </row>
    <row r="1157" spans="27:47" x14ac:dyDescent="0.2">
      <c r="AA1157" s="44"/>
      <c r="AB1157" s="44"/>
      <c r="AC1157" s="44"/>
      <c r="AD1157" s="44"/>
      <c r="AE1157" s="44"/>
      <c r="AF1157" s="53"/>
      <c r="AG1157" s="54"/>
      <c r="AN1157" s="44"/>
      <c r="AO1157" s="44"/>
      <c r="AP1157" s="44"/>
      <c r="AQ1157" s="44"/>
      <c r="AR1157" s="44"/>
      <c r="AS1157" s="44"/>
      <c r="AT1157" s="44"/>
      <c r="AU1157" s="44"/>
    </row>
    <row r="1158" spans="27:47" x14ac:dyDescent="0.2">
      <c r="AA1158" s="44"/>
      <c r="AB1158" s="44"/>
      <c r="AC1158" s="44"/>
      <c r="AD1158" s="44"/>
      <c r="AE1158" s="44"/>
      <c r="AF1158" s="53"/>
      <c r="AG1158" s="54"/>
      <c r="AN1158" s="44"/>
      <c r="AO1158" s="44"/>
      <c r="AP1158" s="44"/>
      <c r="AQ1158" s="44"/>
      <c r="AR1158" s="44"/>
      <c r="AS1158" s="44"/>
      <c r="AT1158" s="44"/>
      <c r="AU1158" s="44"/>
    </row>
    <row r="1159" spans="27:47" x14ac:dyDescent="0.2">
      <c r="AA1159" s="44"/>
      <c r="AB1159" s="44"/>
      <c r="AC1159" s="44"/>
      <c r="AD1159" s="44"/>
      <c r="AE1159" s="44"/>
      <c r="AF1159" s="53"/>
      <c r="AG1159" s="54"/>
      <c r="AN1159" s="44"/>
      <c r="AO1159" s="44"/>
      <c r="AP1159" s="44"/>
      <c r="AQ1159" s="44"/>
      <c r="AR1159" s="44"/>
      <c r="AS1159" s="44"/>
      <c r="AT1159" s="44"/>
      <c r="AU1159" s="44"/>
    </row>
    <row r="1160" spans="27:47" x14ac:dyDescent="0.2">
      <c r="AA1160" s="44"/>
      <c r="AB1160" s="44"/>
      <c r="AC1160" s="44"/>
      <c r="AD1160" s="44"/>
      <c r="AE1160" s="44"/>
      <c r="AF1160" s="53"/>
      <c r="AG1160" s="54"/>
      <c r="AN1160" s="44"/>
      <c r="AO1160" s="44"/>
      <c r="AP1160" s="44"/>
      <c r="AQ1160" s="44"/>
      <c r="AR1160" s="44"/>
      <c r="AS1160" s="44"/>
      <c r="AT1160" s="44"/>
      <c r="AU1160" s="44"/>
    </row>
    <row r="1161" spans="27:47" x14ac:dyDescent="0.2">
      <c r="AA1161" s="44"/>
      <c r="AB1161" s="44"/>
      <c r="AC1161" s="44"/>
      <c r="AD1161" s="44"/>
      <c r="AE1161" s="44"/>
      <c r="AF1161" s="53"/>
      <c r="AG1161" s="54"/>
      <c r="AN1161" s="44"/>
      <c r="AO1161" s="44"/>
      <c r="AP1161" s="44"/>
      <c r="AQ1161" s="44"/>
      <c r="AR1161" s="44"/>
      <c r="AS1161" s="44"/>
      <c r="AT1161" s="44"/>
      <c r="AU1161" s="44"/>
    </row>
    <row r="1162" spans="27:47" x14ac:dyDescent="0.2">
      <c r="AA1162" s="44"/>
      <c r="AB1162" s="44"/>
      <c r="AC1162" s="44"/>
      <c r="AD1162" s="44"/>
      <c r="AE1162" s="44"/>
      <c r="AF1162" s="53"/>
      <c r="AG1162" s="54"/>
      <c r="AN1162" s="44"/>
      <c r="AO1162" s="44"/>
      <c r="AP1162" s="44"/>
      <c r="AQ1162" s="44"/>
      <c r="AR1162" s="44"/>
      <c r="AS1162" s="44"/>
      <c r="AT1162" s="44"/>
      <c r="AU1162" s="44"/>
    </row>
    <row r="1163" spans="27:47" x14ac:dyDescent="0.2">
      <c r="AA1163" s="44"/>
      <c r="AB1163" s="44"/>
      <c r="AC1163" s="44"/>
      <c r="AD1163" s="44"/>
      <c r="AE1163" s="44"/>
      <c r="AF1163" s="53"/>
      <c r="AG1163" s="54"/>
      <c r="AN1163" s="44"/>
      <c r="AO1163" s="44"/>
      <c r="AP1163" s="44"/>
      <c r="AQ1163" s="44"/>
      <c r="AR1163" s="44"/>
      <c r="AS1163" s="44"/>
      <c r="AT1163" s="44"/>
      <c r="AU1163" s="44"/>
    </row>
    <row r="1164" spans="27:47" x14ac:dyDescent="0.2">
      <c r="AA1164" s="44"/>
      <c r="AB1164" s="44"/>
      <c r="AC1164" s="44"/>
      <c r="AD1164" s="44"/>
      <c r="AE1164" s="44"/>
      <c r="AF1164" s="53"/>
      <c r="AG1164" s="54"/>
      <c r="AN1164" s="44"/>
      <c r="AO1164" s="44"/>
      <c r="AP1164" s="44"/>
      <c r="AQ1164" s="44"/>
      <c r="AR1164" s="44"/>
      <c r="AS1164" s="44"/>
      <c r="AT1164" s="44"/>
      <c r="AU1164" s="44"/>
    </row>
    <row r="1165" spans="27:47" x14ac:dyDescent="0.2">
      <c r="AA1165" s="44"/>
      <c r="AB1165" s="44"/>
      <c r="AC1165" s="44"/>
      <c r="AD1165" s="44"/>
      <c r="AE1165" s="44"/>
      <c r="AF1165" s="53"/>
      <c r="AG1165" s="54"/>
      <c r="AN1165" s="44"/>
      <c r="AO1165" s="44"/>
      <c r="AP1165" s="44"/>
      <c r="AQ1165" s="44"/>
      <c r="AR1165" s="44"/>
      <c r="AS1165" s="44"/>
      <c r="AT1165" s="44"/>
      <c r="AU1165" s="44"/>
    </row>
    <row r="1166" spans="27:47" x14ac:dyDescent="0.2">
      <c r="AA1166" s="44"/>
      <c r="AB1166" s="44"/>
      <c r="AC1166" s="44"/>
      <c r="AD1166" s="44"/>
      <c r="AE1166" s="44"/>
      <c r="AF1166" s="53"/>
      <c r="AG1166" s="54"/>
      <c r="AN1166" s="44"/>
      <c r="AO1166" s="44"/>
      <c r="AP1166" s="44"/>
      <c r="AQ1166" s="44"/>
      <c r="AR1166" s="44"/>
      <c r="AS1166" s="44"/>
      <c r="AT1166" s="44"/>
      <c r="AU1166" s="44"/>
    </row>
    <row r="1167" spans="27:47" x14ac:dyDescent="0.2">
      <c r="AA1167" s="44"/>
      <c r="AB1167" s="44"/>
      <c r="AC1167" s="44"/>
      <c r="AD1167" s="44"/>
      <c r="AE1167" s="44"/>
      <c r="AF1167" s="53"/>
      <c r="AG1167" s="54"/>
      <c r="AN1167" s="44"/>
      <c r="AO1167" s="44"/>
      <c r="AP1167" s="44"/>
      <c r="AQ1167" s="44"/>
      <c r="AR1167" s="44"/>
      <c r="AS1167" s="44"/>
      <c r="AT1167" s="44"/>
      <c r="AU1167" s="44"/>
    </row>
    <row r="1168" spans="27:47" x14ac:dyDescent="0.2">
      <c r="AA1168" s="44"/>
      <c r="AB1168" s="44"/>
      <c r="AC1168" s="44"/>
      <c r="AD1168" s="44"/>
      <c r="AE1168" s="44"/>
      <c r="AF1168" s="53"/>
      <c r="AG1168" s="54"/>
      <c r="AN1168" s="44"/>
      <c r="AO1168" s="44"/>
      <c r="AP1168" s="44"/>
      <c r="AQ1168" s="44"/>
      <c r="AR1168" s="44"/>
      <c r="AS1168" s="44"/>
      <c r="AT1168" s="44"/>
      <c r="AU1168" s="44"/>
    </row>
    <row r="1169" spans="27:47" x14ac:dyDescent="0.2">
      <c r="AA1169" s="44"/>
      <c r="AB1169" s="44"/>
      <c r="AC1169" s="44"/>
      <c r="AD1169" s="44"/>
      <c r="AE1169" s="44"/>
      <c r="AF1169" s="53"/>
      <c r="AG1169" s="54"/>
      <c r="AN1169" s="44"/>
      <c r="AO1169" s="44"/>
      <c r="AP1169" s="44"/>
      <c r="AQ1169" s="44"/>
      <c r="AR1169" s="44"/>
      <c r="AS1169" s="44"/>
      <c r="AT1169" s="44"/>
      <c r="AU1169" s="44"/>
    </row>
    <row r="1170" spans="27:47" x14ac:dyDescent="0.2">
      <c r="AA1170" s="44"/>
      <c r="AB1170" s="44"/>
      <c r="AC1170" s="44"/>
      <c r="AD1170" s="44"/>
      <c r="AE1170" s="44"/>
      <c r="AF1170" s="53"/>
      <c r="AG1170" s="54"/>
      <c r="AN1170" s="44"/>
      <c r="AO1170" s="44"/>
      <c r="AP1170" s="44"/>
      <c r="AQ1170" s="44"/>
      <c r="AR1170" s="44"/>
      <c r="AS1170" s="44"/>
      <c r="AT1170" s="44"/>
      <c r="AU1170" s="44"/>
    </row>
    <row r="1171" spans="27:47" x14ac:dyDescent="0.2">
      <c r="AA1171" s="44"/>
      <c r="AB1171" s="44"/>
      <c r="AC1171" s="44"/>
      <c r="AD1171" s="44"/>
      <c r="AE1171" s="44"/>
      <c r="AF1171" s="53"/>
      <c r="AG1171" s="54"/>
      <c r="AN1171" s="44"/>
      <c r="AO1171" s="44"/>
      <c r="AP1171" s="44"/>
      <c r="AQ1171" s="44"/>
      <c r="AR1171" s="44"/>
      <c r="AS1171" s="44"/>
      <c r="AT1171" s="44"/>
      <c r="AU1171" s="44"/>
    </row>
    <row r="1172" spans="27:47" x14ac:dyDescent="0.2">
      <c r="AA1172" s="44"/>
      <c r="AB1172" s="44"/>
      <c r="AC1172" s="44"/>
      <c r="AD1172" s="44"/>
      <c r="AE1172" s="44"/>
      <c r="AF1172" s="53"/>
      <c r="AG1172" s="54"/>
      <c r="AN1172" s="44"/>
      <c r="AO1172" s="44"/>
      <c r="AP1172" s="44"/>
      <c r="AQ1172" s="44"/>
      <c r="AR1172" s="44"/>
      <c r="AS1172" s="44"/>
      <c r="AT1172" s="44"/>
      <c r="AU1172" s="44"/>
    </row>
    <row r="1173" spans="27:47" x14ac:dyDescent="0.2">
      <c r="AA1173" s="44"/>
      <c r="AB1173" s="44"/>
      <c r="AC1173" s="44"/>
      <c r="AD1173" s="44"/>
      <c r="AE1173" s="44"/>
      <c r="AF1173" s="53"/>
      <c r="AG1173" s="54"/>
      <c r="AN1173" s="44"/>
      <c r="AO1173" s="44"/>
      <c r="AP1173" s="44"/>
      <c r="AQ1173" s="44"/>
      <c r="AR1173" s="44"/>
      <c r="AS1173" s="44"/>
      <c r="AT1173" s="44"/>
      <c r="AU1173" s="44"/>
    </row>
    <row r="1174" spans="27:47" x14ac:dyDescent="0.2">
      <c r="AA1174" s="44"/>
      <c r="AB1174" s="44"/>
      <c r="AC1174" s="44"/>
      <c r="AD1174" s="44"/>
      <c r="AE1174" s="44"/>
      <c r="AF1174" s="53"/>
      <c r="AG1174" s="54"/>
      <c r="AN1174" s="44"/>
      <c r="AO1174" s="44"/>
      <c r="AP1174" s="44"/>
      <c r="AQ1174" s="44"/>
      <c r="AR1174" s="44"/>
      <c r="AS1174" s="44"/>
      <c r="AT1174" s="44"/>
      <c r="AU1174" s="44"/>
    </row>
    <row r="1175" spans="27:47" x14ac:dyDescent="0.2">
      <c r="AA1175" s="44"/>
      <c r="AB1175" s="44"/>
      <c r="AC1175" s="44"/>
      <c r="AD1175" s="44"/>
      <c r="AE1175" s="44"/>
      <c r="AF1175" s="53"/>
      <c r="AG1175" s="54"/>
      <c r="AN1175" s="44"/>
      <c r="AO1175" s="44"/>
      <c r="AP1175" s="44"/>
      <c r="AQ1175" s="44"/>
      <c r="AR1175" s="44"/>
      <c r="AS1175" s="44"/>
      <c r="AT1175" s="44"/>
      <c r="AU1175" s="44"/>
    </row>
    <row r="1176" spans="27:47" x14ac:dyDescent="0.2">
      <c r="AA1176" s="44"/>
      <c r="AB1176" s="44"/>
      <c r="AC1176" s="44"/>
      <c r="AD1176" s="44"/>
      <c r="AE1176" s="44"/>
      <c r="AF1176" s="53"/>
      <c r="AG1176" s="54"/>
      <c r="AN1176" s="44"/>
      <c r="AO1176" s="44"/>
      <c r="AP1176" s="44"/>
      <c r="AQ1176" s="44"/>
      <c r="AR1176" s="44"/>
      <c r="AS1176" s="44"/>
      <c r="AT1176" s="44"/>
      <c r="AU1176" s="44"/>
    </row>
    <row r="1177" spans="27:47" x14ac:dyDescent="0.2">
      <c r="AA1177" s="44"/>
      <c r="AB1177" s="44"/>
      <c r="AC1177" s="44"/>
      <c r="AD1177" s="44"/>
      <c r="AE1177" s="44"/>
      <c r="AF1177" s="53"/>
      <c r="AG1177" s="54"/>
      <c r="AN1177" s="44"/>
      <c r="AO1177" s="44"/>
      <c r="AP1177" s="44"/>
      <c r="AQ1177" s="44"/>
      <c r="AR1177" s="44"/>
      <c r="AS1177" s="44"/>
      <c r="AT1177" s="44"/>
      <c r="AU1177" s="44"/>
    </row>
    <row r="1178" spans="27:47" x14ac:dyDescent="0.2">
      <c r="AA1178" s="44"/>
      <c r="AB1178" s="44"/>
      <c r="AC1178" s="44"/>
      <c r="AD1178" s="44"/>
      <c r="AE1178" s="44"/>
      <c r="AF1178" s="53"/>
      <c r="AG1178" s="54"/>
      <c r="AN1178" s="44"/>
      <c r="AO1178" s="44"/>
      <c r="AP1178" s="44"/>
      <c r="AQ1178" s="44"/>
      <c r="AR1178" s="44"/>
      <c r="AS1178" s="44"/>
      <c r="AT1178" s="44"/>
      <c r="AU1178" s="44"/>
    </row>
    <row r="1179" spans="27:47" x14ac:dyDescent="0.2">
      <c r="AA1179" s="44"/>
      <c r="AB1179" s="44"/>
      <c r="AC1179" s="44"/>
      <c r="AD1179" s="44"/>
      <c r="AE1179" s="44"/>
      <c r="AF1179" s="53"/>
      <c r="AG1179" s="54"/>
      <c r="AN1179" s="44"/>
      <c r="AO1179" s="44"/>
      <c r="AP1179" s="44"/>
      <c r="AQ1179" s="44"/>
      <c r="AR1179" s="44"/>
      <c r="AS1179" s="44"/>
      <c r="AT1179" s="44"/>
      <c r="AU1179" s="44"/>
    </row>
    <row r="1180" spans="27:47" x14ac:dyDescent="0.2">
      <c r="AA1180" s="44"/>
      <c r="AB1180" s="44"/>
      <c r="AC1180" s="44"/>
      <c r="AD1180" s="44"/>
      <c r="AE1180" s="44"/>
      <c r="AF1180" s="53"/>
      <c r="AG1180" s="54"/>
      <c r="AN1180" s="44"/>
      <c r="AO1180" s="44"/>
      <c r="AP1180" s="44"/>
      <c r="AQ1180" s="44"/>
      <c r="AR1180" s="44"/>
      <c r="AS1180" s="44"/>
      <c r="AT1180" s="44"/>
      <c r="AU1180" s="44"/>
    </row>
    <row r="1181" spans="27:47" x14ac:dyDescent="0.2">
      <c r="AA1181" s="44"/>
      <c r="AB1181" s="44"/>
      <c r="AC1181" s="44"/>
      <c r="AD1181" s="44"/>
      <c r="AE1181" s="44"/>
      <c r="AF1181" s="53"/>
      <c r="AG1181" s="54"/>
      <c r="AN1181" s="44"/>
      <c r="AO1181" s="44"/>
      <c r="AP1181" s="44"/>
      <c r="AQ1181" s="44"/>
      <c r="AR1181" s="44"/>
      <c r="AS1181" s="44"/>
      <c r="AT1181" s="44"/>
      <c r="AU1181" s="44"/>
    </row>
    <row r="1182" spans="27:47" x14ac:dyDescent="0.2">
      <c r="AA1182" s="44"/>
      <c r="AB1182" s="44"/>
      <c r="AC1182" s="44"/>
      <c r="AD1182" s="44"/>
      <c r="AE1182" s="44"/>
      <c r="AF1182" s="53"/>
      <c r="AG1182" s="54"/>
      <c r="AN1182" s="44"/>
      <c r="AO1182" s="44"/>
      <c r="AP1182" s="44"/>
      <c r="AQ1182" s="44"/>
      <c r="AR1182" s="44"/>
      <c r="AS1182" s="44"/>
      <c r="AT1182" s="44"/>
      <c r="AU1182" s="44"/>
    </row>
    <row r="1183" spans="27:47" x14ac:dyDescent="0.2">
      <c r="AA1183" s="44"/>
      <c r="AB1183" s="44"/>
      <c r="AC1183" s="44"/>
      <c r="AD1183" s="44"/>
      <c r="AE1183" s="44"/>
      <c r="AF1183" s="53"/>
      <c r="AG1183" s="54"/>
      <c r="AN1183" s="44"/>
      <c r="AO1183" s="44"/>
      <c r="AP1183" s="44"/>
      <c r="AQ1183" s="44"/>
      <c r="AR1183" s="44"/>
      <c r="AS1183" s="44"/>
      <c r="AT1183" s="44"/>
      <c r="AU1183" s="44"/>
    </row>
    <row r="1184" spans="27:47" x14ac:dyDescent="0.2">
      <c r="AA1184" s="44"/>
      <c r="AB1184" s="44"/>
      <c r="AC1184" s="44"/>
      <c r="AD1184" s="44"/>
      <c r="AE1184" s="44"/>
      <c r="AF1184" s="53"/>
      <c r="AG1184" s="54"/>
      <c r="AN1184" s="44"/>
      <c r="AO1184" s="44"/>
      <c r="AP1184" s="44"/>
      <c r="AQ1184" s="44"/>
      <c r="AR1184" s="44"/>
      <c r="AS1184" s="44"/>
      <c r="AT1184" s="44"/>
      <c r="AU1184" s="44"/>
    </row>
    <row r="1185" spans="27:47" x14ac:dyDescent="0.2">
      <c r="AA1185" s="44"/>
      <c r="AB1185" s="44"/>
      <c r="AC1185" s="44"/>
      <c r="AD1185" s="44"/>
      <c r="AE1185" s="44"/>
      <c r="AF1185" s="53"/>
      <c r="AG1185" s="54"/>
      <c r="AN1185" s="44"/>
      <c r="AO1185" s="44"/>
      <c r="AP1185" s="44"/>
      <c r="AQ1185" s="44"/>
      <c r="AR1185" s="44"/>
      <c r="AS1185" s="44"/>
      <c r="AT1185" s="44"/>
      <c r="AU1185" s="44"/>
    </row>
    <row r="1186" spans="27:47" x14ac:dyDescent="0.2">
      <c r="AA1186" s="44"/>
      <c r="AB1186" s="44"/>
      <c r="AC1186" s="44"/>
      <c r="AD1186" s="44"/>
      <c r="AE1186" s="44"/>
      <c r="AF1186" s="53"/>
      <c r="AG1186" s="54"/>
      <c r="AN1186" s="44"/>
      <c r="AO1186" s="44"/>
      <c r="AP1186" s="44"/>
      <c r="AQ1186" s="44"/>
      <c r="AR1186" s="44"/>
      <c r="AS1186" s="44"/>
      <c r="AT1186" s="44"/>
      <c r="AU1186" s="44"/>
    </row>
    <row r="1187" spans="27:47" x14ac:dyDescent="0.2">
      <c r="AA1187" s="44"/>
      <c r="AB1187" s="44"/>
      <c r="AC1187" s="44"/>
      <c r="AD1187" s="44"/>
      <c r="AE1187" s="44"/>
      <c r="AF1187" s="53"/>
      <c r="AG1187" s="54"/>
      <c r="AN1187" s="44"/>
      <c r="AO1187" s="44"/>
      <c r="AP1187" s="44"/>
      <c r="AQ1187" s="44"/>
      <c r="AR1187" s="44"/>
      <c r="AS1187" s="44"/>
      <c r="AT1187" s="44"/>
      <c r="AU1187" s="44"/>
    </row>
    <row r="1188" spans="27:47" x14ac:dyDescent="0.2">
      <c r="AA1188" s="44"/>
      <c r="AB1188" s="44"/>
      <c r="AC1188" s="44"/>
      <c r="AD1188" s="44"/>
      <c r="AE1188" s="44"/>
      <c r="AF1188" s="53"/>
      <c r="AG1188" s="54"/>
      <c r="AN1188" s="44"/>
      <c r="AO1188" s="44"/>
      <c r="AP1188" s="44"/>
      <c r="AQ1188" s="44"/>
      <c r="AR1188" s="44"/>
      <c r="AS1188" s="44"/>
      <c r="AT1188" s="44"/>
      <c r="AU1188" s="44"/>
    </row>
    <row r="1189" spans="27:47" x14ac:dyDescent="0.2">
      <c r="AA1189" s="44"/>
      <c r="AB1189" s="44"/>
      <c r="AC1189" s="44"/>
      <c r="AD1189" s="44"/>
      <c r="AE1189" s="44"/>
      <c r="AF1189" s="53"/>
      <c r="AG1189" s="54"/>
      <c r="AN1189" s="44"/>
      <c r="AO1189" s="44"/>
      <c r="AP1189" s="44"/>
      <c r="AQ1189" s="44"/>
      <c r="AR1189" s="44"/>
      <c r="AS1189" s="44"/>
      <c r="AT1189" s="44"/>
      <c r="AU1189" s="44"/>
    </row>
    <row r="1190" spans="27:47" x14ac:dyDescent="0.2">
      <c r="AA1190" s="44"/>
      <c r="AB1190" s="44"/>
      <c r="AC1190" s="44"/>
      <c r="AD1190" s="44"/>
      <c r="AE1190" s="44"/>
      <c r="AF1190" s="53"/>
      <c r="AG1190" s="54"/>
      <c r="AN1190" s="44"/>
      <c r="AO1190" s="44"/>
      <c r="AP1190" s="44"/>
      <c r="AQ1190" s="44"/>
      <c r="AR1190" s="44"/>
      <c r="AS1190" s="44"/>
      <c r="AT1190" s="44"/>
      <c r="AU1190" s="44"/>
    </row>
    <row r="1191" spans="27:47" x14ac:dyDescent="0.2">
      <c r="AA1191" s="44"/>
      <c r="AB1191" s="44"/>
      <c r="AC1191" s="44"/>
      <c r="AD1191" s="44"/>
      <c r="AE1191" s="44"/>
      <c r="AF1191" s="53"/>
      <c r="AG1191" s="54"/>
      <c r="AN1191" s="44"/>
      <c r="AO1191" s="44"/>
      <c r="AP1191" s="44"/>
      <c r="AQ1191" s="44"/>
      <c r="AR1191" s="44"/>
      <c r="AS1191" s="44"/>
      <c r="AT1191" s="44"/>
      <c r="AU1191" s="44"/>
    </row>
    <row r="1192" spans="27:47" x14ac:dyDescent="0.2">
      <c r="AA1192" s="44"/>
      <c r="AB1192" s="44"/>
      <c r="AC1192" s="44"/>
      <c r="AD1192" s="44"/>
      <c r="AE1192" s="44"/>
      <c r="AF1192" s="53"/>
      <c r="AG1192" s="54"/>
      <c r="AN1192" s="44"/>
      <c r="AO1192" s="44"/>
      <c r="AP1192" s="44"/>
      <c r="AQ1192" s="44"/>
      <c r="AR1192" s="44"/>
      <c r="AS1192" s="44"/>
      <c r="AT1192" s="44"/>
      <c r="AU1192" s="44"/>
    </row>
    <row r="1193" spans="27:47" x14ac:dyDescent="0.2">
      <c r="AA1193" s="44"/>
      <c r="AB1193" s="44"/>
      <c r="AC1193" s="44"/>
      <c r="AD1193" s="44"/>
      <c r="AE1193" s="44"/>
      <c r="AF1193" s="53"/>
      <c r="AG1193" s="54"/>
      <c r="AN1193" s="44"/>
      <c r="AO1193" s="44"/>
      <c r="AP1193" s="44"/>
      <c r="AQ1193" s="44"/>
      <c r="AR1193" s="44"/>
      <c r="AS1193" s="44"/>
      <c r="AT1193" s="44"/>
      <c r="AU1193" s="44"/>
    </row>
    <row r="1194" spans="27:47" x14ac:dyDescent="0.2">
      <c r="AA1194" s="44"/>
      <c r="AB1194" s="44"/>
      <c r="AC1194" s="44"/>
      <c r="AD1194" s="44"/>
      <c r="AE1194" s="44"/>
      <c r="AF1194" s="53"/>
      <c r="AG1194" s="54"/>
      <c r="AN1194" s="44"/>
      <c r="AO1194" s="44"/>
      <c r="AP1194" s="44"/>
      <c r="AQ1194" s="44"/>
      <c r="AR1194" s="44"/>
      <c r="AS1194" s="44"/>
      <c r="AT1194" s="44"/>
      <c r="AU1194" s="44"/>
    </row>
    <row r="1195" spans="27:47" x14ac:dyDescent="0.2">
      <c r="AA1195" s="44"/>
      <c r="AB1195" s="44"/>
      <c r="AC1195" s="44"/>
      <c r="AD1195" s="44"/>
      <c r="AE1195" s="44"/>
      <c r="AF1195" s="53"/>
      <c r="AG1195" s="54"/>
      <c r="AN1195" s="44"/>
      <c r="AO1195" s="44"/>
      <c r="AP1195" s="44"/>
      <c r="AQ1195" s="44"/>
      <c r="AR1195" s="44"/>
      <c r="AS1195" s="44"/>
      <c r="AT1195" s="44"/>
      <c r="AU1195" s="44"/>
    </row>
    <row r="1196" spans="27:47" x14ac:dyDescent="0.2">
      <c r="AA1196" s="44"/>
      <c r="AB1196" s="44"/>
      <c r="AC1196" s="44"/>
      <c r="AD1196" s="44"/>
      <c r="AE1196" s="44"/>
      <c r="AF1196" s="53"/>
      <c r="AG1196" s="54"/>
      <c r="AN1196" s="44"/>
      <c r="AO1196" s="44"/>
      <c r="AP1196" s="44"/>
      <c r="AQ1196" s="44"/>
      <c r="AR1196" s="44"/>
      <c r="AS1196" s="44"/>
      <c r="AT1196" s="44"/>
      <c r="AU1196" s="44"/>
    </row>
    <row r="1197" spans="27:47" x14ac:dyDescent="0.2">
      <c r="AA1197" s="44"/>
      <c r="AB1197" s="44"/>
      <c r="AC1197" s="44"/>
      <c r="AD1197" s="44"/>
      <c r="AE1197" s="44"/>
      <c r="AF1197" s="53"/>
      <c r="AG1197" s="54"/>
      <c r="AN1197" s="44"/>
      <c r="AO1197" s="44"/>
      <c r="AP1197" s="44"/>
      <c r="AQ1197" s="44"/>
      <c r="AR1197" s="44"/>
      <c r="AS1197" s="44"/>
      <c r="AT1197" s="44"/>
      <c r="AU1197" s="44"/>
    </row>
    <row r="1198" spans="27:47" x14ac:dyDescent="0.2">
      <c r="AA1198" s="44"/>
      <c r="AB1198" s="44"/>
      <c r="AC1198" s="44"/>
      <c r="AD1198" s="44"/>
      <c r="AE1198" s="44"/>
      <c r="AF1198" s="53"/>
      <c r="AG1198" s="54"/>
      <c r="AN1198" s="44"/>
      <c r="AO1198" s="44"/>
      <c r="AP1198" s="44"/>
      <c r="AQ1198" s="44"/>
      <c r="AR1198" s="44"/>
      <c r="AS1198" s="44"/>
      <c r="AT1198" s="44"/>
      <c r="AU1198" s="44"/>
    </row>
    <row r="1199" spans="27:47" x14ac:dyDescent="0.2">
      <c r="AA1199" s="44"/>
      <c r="AB1199" s="44"/>
      <c r="AC1199" s="44"/>
      <c r="AD1199" s="44"/>
      <c r="AE1199" s="44"/>
      <c r="AF1199" s="53"/>
      <c r="AG1199" s="54"/>
      <c r="AN1199" s="44"/>
      <c r="AO1199" s="44"/>
      <c r="AP1199" s="44"/>
      <c r="AQ1199" s="44"/>
      <c r="AR1199" s="44"/>
      <c r="AS1199" s="44"/>
      <c r="AT1199" s="44"/>
      <c r="AU1199" s="44"/>
    </row>
    <row r="1200" spans="27:47" x14ac:dyDescent="0.2">
      <c r="AA1200" s="44"/>
      <c r="AB1200" s="44"/>
      <c r="AC1200" s="44"/>
      <c r="AD1200" s="44"/>
      <c r="AE1200" s="44"/>
      <c r="AF1200" s="53"/>
      <c r="AG1200" s="54"/>
      <c r="AN1200" s="44"/>
      <c r="AO1200" s="44"/>
      <c r="AP1200" s="44"/>
      <c r="AQ1200" s="44"/>
      <c r="AR1200" s="44"/>
      <c r="AS1200" s="44"/>
      <c r="AT1200" s="44"/>
      <c r="AU1200" s="44"/>
    </row>
    <row r="1201" spans="27:47" x14ac:dyDescent="0.2">
      <c r="AA1201" s="44"/>
      <c r="AB1201" s="44"/>
      <c r="AC1201" s="44"/>
      <c r="AD1201" s="44"/>
      <c r="AE1201" s="44"/>
      <c r="AF1201" s="53"/>
      <c r="AG1201" s="54"/>
      <c r="AN1201" s="44"/>
      <c r="AO1201" s="44"/>
      <c r="AP1201" s="44"/>
      <c r="AQ1201" s="44"/>
      <c r="AR1201" s="44"/>
      <c r="AS1201" s="44"/>
      <c r="AT1201" s="44"/>
      <c r="AU1201" s="44"/>
    </row>
    <row r="1202" spans="27:47" x14ac:dyDescent="0.2">
      <c r="AA1202" s="44"/>
      <c r="AB1202" s="44"/>
      <c r="AC1202" s="44"/>
      <c r="AD1202" s="44"/>
      <c r="AE1202" s="44"/>
      <c r="AF1202" s="53"/>
      <c r="AG1202" s="54"/>
      <c r="AN1202" s="44"/>
      <c r="AO1202" s="44"/>
      <c r="AP1202" s="44"/>
      <c r="AQ1202" s="44"/>
      <c r="AR1202" s="44"/>
      <c r="AS1202" s="44"/>
      <c r="AT1202" s="44"/>
      <c r="AU1202" s="44"/>
    </row>
    <row r="1203" spans="27:47" x14ac:dyDescent="0.2">
      <c r="AA1203" s="44"/>
      <c r="AB1203" s="44"/>
      <c r="AC1203" s="44"/>
      <c r="AD1203" s="44"/>
      <c r="AE1203" s="44"/>
      <c r="AF1203" s="53"/>
      <c r="AG1203" s="54"/>
      <c r="AN1203" s="44"/>
      <c r="AO1203" s="44"/>
      <c r="AP1203" s="44"/>
      <c r="AQ1203" s="44"/>
      <c r="AR1203" s="44"/>
      <c r="AS1203" s="44"/>
      <c r="AT1203" s="44"/>
      <c r="AU1203" s="44"/>
    </row>
    <row r="1204" spans="27:47" x14ac:dyDescent="0.2">
      <c r="AA1204" s="44"/>
      <c r="AB1204" s="44"/>
      <c r="AC1204" s="44"/>
      <c r="AD1204" s="44"/>
      <c r="AE1204" s="44"/>
      <c r="AF1204" s="53"/>
      <c r="AG1204" s="54"/>
      <c r="AN1204" s="44"/>
      <c r="AO1204" s="44"/>
      <c r="AP1204" s="44"/>
      <c r="AQ1204" s="44"/>
      <c r="AR1204" s="44"/>
      <c r="AS1204" s="44"/>
      <c r="AT1204" s="44"/>
      <c r="AU1204" s="44"/>
    </row>
    <row r="1205" spans="27:47" x14ac:dyDescent="0.2">
      <c r="AA1205" s="44"/>
      <c r="AB1205" s="44"/>
      <c r="AC1205" s="44"/>
      <c r="AD1205" s="44"/>
      <c r="AE1205" s="44"/>
      <c r="AF1205" s="53"/>
      <c r="AG1205" s="54"/>
      <c r="AN1205" s="44"/>
      <c r="AO1205" s="44"/>
      <c r="AP1205" s="44"/>
      <c r="AQ1205" s="44"/>
      <c r="AR1205" s="44"/>
      <c r="AS1205" s="44"/>
      <c r="AT1205" s="44"/>
      <c r="AU1205" s="44"/>
    </row>
    <row r="1206" spans="27:47" x14ac:dyDescent="0.2">
      <c r="AA1206" s="44"/>
      <c r="AB1206" s="44"/>
      <c r="AC1206" s="44"/>
      <c r="AD1206" s="44"/>
      <c r="AE1206" s="44"/>
      <c r="AF1206" s="53"/>
      <c r="AG1206" s="54"/>
      <c r="AN1206" s="44"/>
      <c r="AO1206" s="44"/>
      <c r="AP1206" s="44"/>
      <c r="AQ1206" s="44"/>
      <c r="AR1206" s="44"/>
      <c r="AS1206" s="44"/>
      <c r="AT1206" s="44"/>
      <c r="AU1206" s="44"/>
    </row>
    <row r="1207" spans="27:47" x14ac:dyDescent="0.2">
      <c r="AA1207" s="44"/>
      <c r="AB1207" s="44"/>
      <c r="AC1207" s="44"/>
      <c r="AD1207" s="44"/>
      <c r="AE1207" s="44"/>
      <c r="AF1207" s="53"/>
      <c r="AG1207" s="54"/>
      <c r="AN1207" s="44"/>
      <c r="AO1207" s="44"/>
      <c r="AP1207" s="44"/>
      <c r="AQ1207" s="44"/>
      <c r="AR1207" s="44"/>
      <c r="AS1207" s="44"/>
      <c r="AT1207" s="44"/>
      <c r="AU1207" s="44"/>
    </row>
    <row r="1208" spans="27:47" x14ac:dyDescent="0.2">
      <c r="AA1208" s="44"/>
      <c r="AB1208" s="44"/>
      <c r="AC1208" s="44"/>
      <c r="AD1208" s="44"/>
      <c r="AE1208" s="44"/>
      <c r="AF1208" s="53"/>
      <c r="AG1208" s="54"/>
      <c r="AN1208" s="44"/>
      <c r="AO1208" s="44"/>
      <c r="AP1208" s="44"/>
      <c r="AQ1208" s="44"/>
      <c r="AR1208" s="44"/>
      <c r="AS1208" s="44"/>
      <c r="AT1208" s="44"/>
      <c r="AU1208" s="44"/>
    </row>
    <row r="1209" spans="27:47" x14ac:dyDescent="0.2">
      <c r="AA1209" s="44"/>
      <c r="AB1209" s="44"/>
      <c r="AC1209" s="44"/>
      <c r="AD1209" s="44"/>
      <c r="AE1209" s="44"/>
      <c r="AF1209" s="53"/>
      <c r="AG1209" s="54"/>
      <c r="AN1209" s="44"/>
      <c r="AO1209" s="44"/>
      <c r="AP1209" s="44"/>
      <c r="AQ1209" s="44"/>
      <c r="AR1209" s="44"/>
      <c r="AS1209" s="44"/>
      <c r="AT1209" s="44"/>
      <c r="AU1209" s="44"/>
    </row>
    <row r="1210" spans="27:47" x14ac:dyDescent="0.2">
      <c r="AA1210" s="44"/>
      <c r="AB1210" s="44"/>
      <c r="AC1210" s="44"/>
      <c r="AD1210" s="44"/>
      <c r="AE1210" s="44"/>
      <c r="AF1210" s="53"/>
      <c r="AG1210" s="54"/>
      <c r="AN1210" s="44"/>
      <c r="AO1210" s="44"/>
      <c r="AP1210" s="44"/>
      <c r="AQ1210" s="44"/>
      <c r="AR1210" s="44"/>
      <c r="AS1210" s="44"/>
      <c r="AT1210" s="44"/>
      <c r="AU1210" s="44"/>
    </row>
    <row r="1211" spans="27:47" x14ac:dyDescent="0.2">
      <c r="AA1211" s="44"/>
      <c r="AB1211" s="44"/>
      <c r="AC1211" s="44"/>
      <c r="AD1211" s="44"/>
      <c r="AE1211" s="44"/>
      <c r="AF1211" s="53"/>
      <c r="AG1211" s="54"/>
      <c r="AN1211" s="44"/>
      <c r="AO1211" s="44"/>
      <c r="AP1211" s="44"/>
      <c r="AQ1211" s="44"/>
      <c r="AR1211" s="44"/>
      <c r="AS1211" s="44"/>
      <c r="AT1211" s="44"/>
      <c r="AU1211" s="44"/>
    </row>
    <row r="1212" spans="27:47" x14ac:dyDescent="0.2">
      <c r="AA1212" s="44"/>
      <c r="AB1212" s="44"/>
      <c r="AC1212" s="44"/>
      <c r="AD1212" s="44"/>
      <c r="AE1212" s="44"/>
      <c r="AF1212" s="53"/>
      <c r="AG1212" s="54"/>
      <c r="AN1212" s="44"/>
      <c r="AO1212" s="44"/>
      <c r="AP1212" s="44"/>
      <c r="AQ1212" s="44"/>
      <c r="AR1212" s="44"/>
      <c r="AS1212" s="44"/>
      <c r="AT1212" s="44"/>
      <c r="AU1212" s="44"/>
    </row>
    <row r="1213" spans="27:47" x14ac:dyDescent="0.2">
      <c r="AA1213" s="44"/>
      <c r="AB1213" s="44"/>
      <c r="AC1213" s="44"/>
      <c r="AD1213" s="44"/>
      <c r="AE1213" s="44"/>
      <c r="AF1213" s="53"/>
      <c r="AG1213" s="54"/>
      <c r="AN1213" s="44"/>
      <c r="AO1213" s="44"/>
      <c r="AP1213" s="44"/>
      <c r="AQ1213" s="44"/>
      <c r="AR1213" s="44"/>
      <c r="AS1213" s="44"/>
      <c r="AT1213" s="44"/>
      <c r="AU1213" s="44"/>
    </row>
    <row r="1214" spans="27:47" x14ac:dyDescent="0.2">
      <c r="AA1214" s="44"/>
      <c r="AB1214" s="44"/>
      <c r="AC1214" s="44"/>
      <c r="AD1214" s="44"/>
      <c r="AE1214" s="44"/>
      <c r="AF1214" s="53"/>
      <c r="AG1214" s="54"/>
      <c r="AN1214" s="44"/>
      <c r="AO1214" s="44"/>
      <c r="AP1214" s="44"/>
      <c r="AQ1214" s="44"/>
      <c r="AR1214" s="44"/>
      <c r="AS1214" s="44"/>
      <c r="AT1214" s="44"/>
      <c r="AU1214" s="44"/>
    </row>
    <row r="1215" spans="27:47" x14ac:dyDescent="0.2">
      <c r="AA1215" s="44"/>
      <c r="AB1215" s="44"/>
      <c r="AC1215" s="44"/>
      <c r="AD1215" s="44"/>
      <c r="AE1215" s="44"/>
      <c r="AF1215" s="53"/>
      <c r="AG1215" s="54"/>
      <c r="AN1215" s="44"/>
      <c r="AO1215" s="44"/>
      <c r="AP1215" s="44"/>
      <c r="AQ1215" s="44"/>
      <c r="AR1215" s="44"/>
      <c r="AS1215" s="44"/>
      <c r="AT1215" s="44"/>
      <c r="AU1215" s="44"/>
    </row>
    <row r="1216" spans="27:47" x14ac:dyDescent="0.2">
      <c r="AA1216" s="44"/>
      <c r="AB1216" s="44"/>
      <c r="AC1216" s="44"/>
      <c r="AD1216" s="44"/>
      <c r="AE1216" s="44"/>
      <c r="AF1216" s="53"/>
      <c r="AG1216" s="54"/>
      <c r="AN1216" s="44"/>
      <c r="AO1216" s="44"/>
      <c r="AP1216" s="44"/>
      <c r="AQ1216" s="44"/>
      <c r="AR1216" s="44"/>
      <c r="AS1216" s="44"/>
      <c r="AT1216" s="44"/>
      <c r="AU1216" s="44"/>
    </row>
    <row r="1217" spans="27:47" x14ac:dyDescent="0.2">
      <c r="AA1217" s="44"/>
      <c r="AB1217" s="44"/>
      <c r="AC1217" s="44"/>
      <c r="AD1217" s="44"/>
      <c r="AE1217" s="44"/>
      <c r="AF1217" s="53"/>
      <c r="AG1217" s="54"/>
      <c r="AN1217" s="44"/>
      <c r="AO1217" s="44"/>
      <c r="AP1217" s="44"/>
      <c r="AQ1217" s="44"/>
      <c r="AR1217" s="44"/>
      <c r="AS1217" s="44"/>
      <c r="AT1217" s="44"/>
      <c r="AU1217" s="44"/>
    </row>
    <row r="1218" spans="27:47" x14ac:dyDescent="0.2">
      <c r="AA1218" s="44"/>
      <c r="AB1218" s="44"/>
      <c r="AC1218" s="44"/>
      <c r="AD1218" s="44"/>
      <c r="AE1218" s="44"/>
      <c r="AF1218" s="53"/>
      <c r="AG1218" s="54"/>
      <c r="AN1218" s="44"/>
      <c r="AO1218" s="44"/>
      <c r="AP1218" s="44"/>
      <c r="AQ1218" s="44"/>
      <c r="AR1218" s="44"/>
      <c r="AS1218" s="44"/>
      <c r="AT1218" s="44"/>
      <c r="AU1218" s="44"/>
    </row>
    <row r="1219" spans="27:47" x14ac:dyDescent="0.2">
      <c r="AA1219" s="44"/>
      <c r="AB1219" s="44"/>
      <c r="AC1219" s="44"/>
      <c r="AD1219" s="44"/>
      <c r="AE1219" s="44"/>
      <c r="AF1219" s="53"/>
      <c r="AG1219" s="54"/>
      <c r="AN1219" s="44"/>
      <c r="AO1219" s="44"/>
      <c r="AP1219" s="44"/>
      <c r="AQ1219" s="44"/>
      <c r="AR1219" s="44"/>
      <c r="AS1219" s="44"/>
      <c r="AT1219" s="44"/>
      <c r="AU1219" s="44"/>
    </row>
    <row r="1220" spans="27:47" x14ac:dyDescent="0.2">
      <c r="AA1220" s="44"/>
      <c r="AB1220" s="44"/>
      <c r="AC1220" s="44"/>
      <c r="AD1220" s="44"/>
      <c r="AE1220" s="44"/>
      <c r="AF1220" s="53"/>
      <c r="AG1220" s="54"/>
      <c r="AN1220" s="44"/>
      <c r="AO1220" s="44"/>
      <c r="AP1220" s="44"/>
      <c r="AQ1220" s="44"/>
      <c r="AR1220" s="44"/>
      <c r="AS1220" s="44"/>
      <c r="AT1220" s="44"/>
      <c r="AU1220" s="44"/>
    </row>
    <row r="1221" spans="27:47" x14ac:dyDescent="0.2">
      <c r="AA1221" s="44"/>
      <c r="AB1221" s="44"/>
      <c r="AC1221" s="44"/>
      <c r="AD1221" s="44"/>
      <c r="AE1221" s="44"/>
      <c r="AF1221" s="53"/>
      <c r="AG1221" s="54"/>
      <c r="AN1221" s="44"/>
      <c r="AO1221" s="44"/>
      <c r="AP1221" s="44"/>
      <c r="AQ1221" s="44"/>
      <c r="AR1221" s="44"/>
      <c r="AS1221" s="44"/>
      <c r="AT1221" s="44"/>
      <c r="AU1221" s="44"/>
    </row>
    <row r="1222" spans="27:47" x14ac:dyDescent="0.2">
      <c r="AA1222" s="44"/>
      <c r="AB1222" s="44"/>
      <c r="AC1222" s="44"/>
      <c r="AD1222" s="44"/>
      <c r="AE1222" s="44"/>
      <c r="AF1222" s="53"/>
      <c r="AG1222" s="54"/>
      <c r="AN1222" s="44"/>
      <c r="AO1222" s="44"/>
      <c r="AP1222" s="44"/>
      <c r="AQ1222" s="44"/>
      <c r="AR1222" s="44"/>
      <c r="AS1222" s="44"/>
      <c r="AT1222" s="44"/>
      <c r="AU1222" s="44"/>
    </row>
    <row r="1223" spans="27:47" x14ac:dyDescent="0.2">
      <c r="AA1223" s="44"/>
      <c r="AB1223" s="44"/>
      <c r="AC1223" s="44"/>
      <c r="AD1223" s="44"/>
      <c r="AE1223" s="44"/>
      <c r="AF1223" s="53"/>
      <c r="AG1223" s="54"/>
      <c r="AN1223" s="44"/>
      <c r="AO1223" s="44"/>
      <c r="AP1223" s="44"/>
      <c r="AQ1223" s="44"/>
      <c r="AR1223" s="44"/>
      <c r="AS1223" s="44"/>
      <c r="AT1223" s="44"/>
      <c r="AU1223" s="44"/>
    </row>
    <row r="1224" spans="27:47" x14ac:dyDescent="0.2">
      <c r="AA1224" s="44"/>
      <c r="AB1224" s="44"/>
      <c r="AC1224" s="44"/>
      <c r="AD1224" s="44"/>
      <c r="AE1224" s="44"/>
      <c r="AF1224" s="53"/>
      <c r="AG1224" s="54"/>
      <c r="AN1224" s="44"/>
      <c r="AO1224" s="44"/>
      <c r="AP1224" s="44"/>
      <c r="AQ1224" s="44"/>
      <c r="AR1224" s="44"/>
      <c r="AS1224" s="44"/>
      <c r="AT1224" s="44"/>
      <c r="AU1224" s="44"/>
    </row>
    <row r="1225" spans="27:47" x14ac:dyDescent="0.2">
      <c r="AA1225" s="44"/>
      <c r="AB1225" s="44"/>
      <c r="AC1225" s="44"/>
      <c r="AD1225" s="44"/>
      <c r="AE1225" s="44"/>
      <c r="AF1225" s="53"/>
      <c r="AG1225" s="54"/>
      <c r="AN1225" s="44"/>
      <c r="AO1225" s="44"/>
      <c r="AP1225" s="44"/>
      <c r="AQ1225" s="44"/>
      <c r="AR1225" s="44"/>
      <c r="AS1225" s="44"/>
      <c r="AT1225" s="44"/>
      <c r="AU1225" s="44"/>
    </row>
    <row r="1226" spans="27:47" x14ac:dyDescent="0.2">
      <c r="AA1226" s="44"/>
      <c r="AB1226" s="44"/>
      <c r="AC1226" s="44"/>
      <c r="AD1226" s="44"/>
      <c r="AE1226" s="44"/>
      <c r="AF1226" s="53"/>
      <c r="AG1226" s="54"/>
      <c r="AN1226" s="44"/>
      <c r="AO1226" s="44"/>
      <c r="AP1226" s="44"/>
      <c r="AQ1226" s="44"/>
      <c r="AR1226" s="44"/>
      <c r="AS1226" s="44"/>
      <c r="AT1226" s="44"/>
      <c r="AU1226" s="44"/>
    </row>
    <row r="1227" spans="27:47" x14ac:dyDescent="0.2">
      <c r="AA1227" s="44"/>
      <c r="AB1227" s="44"/>
      <c r="AC1227" s="44"/>
      <c r="AD1227" s="44"/>
      <c r="AE1227" s="44"/>
      <c r="AF1227" s="53"/>
      <c r="AG1227" s="54"/>
      <c r="AN1227" s="44"/>
      <c r="AO1227" s="44"/>
      <c r="AP1227" s="44"/>
      <c r="AQ1227" s="44"/>
      <c r="AR1227" s="44"/>
      <c r="AS1227" s="44"/>
      <c r="AT1227" s="44"/>
      <c r="AU1227" s="44"/>
    </row>
    <row r="1228" spans="27:47" x14ac:dyDescent="0.2">
      <c r="AA1228" s="44"/>
      <c r="AB1228" s="44"/>
      <c r="AC1228" s="44"/>
      <c r="AD1228" s="44"/>
      <c r="AE1228" s="44"/>
      <c r="AF1228" s="53"/>
      <c r="AG1228" s="54"/>
      <c r="AN1228" s="44"/>
      <c r="AO1228" s="44"/>
      <c r="AP1228" s="44"/>
      <c r="AQ1228" s="44"/>
      <c r="AR1228" s="44"/>
      <c r="AS1228" s="44"/>
      <c r="AT1228" s="44"/>
      <c r="AU1228" s="44"/>
    </row>
    <row r="1229" spans="27:47" x14ac:dyDescent="0.2">
      <c r="AA1229" s="44"/>
      <c r="AB1229" s="44"/>
      <c r="AC1229" s="44"/>
      <c r="AD1229" s="44"/>
      <c r="AE1229" s="44"/>
      <c r="AF1229" s="53"/>
      <c r="AG1229" s="54"/>
      <c r="AN1229" s="44"/>
      <c r="AO1229" s="44"/>
      <c r="AP1229" s="44"/>
      <c r="AQ1229" s="44"/>
      <c r="AR1229" s="44"/>
      <c r="AS1229" s="44"/>
      <c r="AT1229" s="44"/>
      <c r="AU1229" s="44"/>
    </row>
    <row r="1230" spans="27:47" x14ac:dyDescent="0.2">
      <c r="AA1230" s="44"/>
      <c r="AB1230" s="44"/>
      <c r="AC1230" s="44"/>
      <c r="AD1230" s="44"/>
      <c r="AE1230" s="44"/>
      <c r="AF1230" s="53"/>
      <c r="AG1230" s="54"/>
      <c r="AN1230" s="44"/>
      <c r="AO1230" s="44"/>
      <c r="AP1230" s="44"/>
      <c r="AQ1230" s="44"/>
      <c r="AR1230" s="44"/>
      <c r="AS1230" s="44"/>
      <c r="AT1230" s="44"/>
      <c r="AU1230" s="44"/>
    </row>
    <row r="1231" spans="27:47" x14ac:dyDescent="0.2">
      <c r="AA1231" s="44"/>
      <c r="AB1231" s="44"/>
      <c r="AC1231" s="44"/>
      <c r="AD1231" s="44"/>
      <c r="AE1231" s="44"/>
      <c r="AF1231" s="53"/>
      <c r="AG1231" s="54"/>
      <c r="AN1231" s="44"/>
      <c r="AO1231" s="44"/>
      <c r="AP1231" s="44"/>
      <c r="AQ1231" s="44"/>
      <c r="AR1231" s="44"/>
      <c r="AS1231" s="44"/>
      <c r="AT1231" s="44"/>
      <c r="AU1231" s="44"/>
    </row>
    <row r="1232" spans="27:47" x14ac:dyDescent="0.2">
      <c r="AA1232" s="44"/>
      <c r="AB1232" s="44"/>
      <c r="AC1232" s="44"/>
      <c r="AD1232" s="44"/>
      <c r="AE1232" s="44"/>
      <c r="AF1232" s="53"/>
      <c r="AG1232" s="54"/>
      <c r="AN1232" s="44"/>
      <c r="AO1232" s="44"/>
      <c r="AP1232" s="44"/>
      <c r="AQ1232" s="44"/>
      <c r="AR1232" s="44"/>
      <c r="AS1232" s="44"/>
      <c r="AT1232" s="44"/>
      <c r="AU1232" s="44"/>
    </row>
    <row r="1233" spans="27:47" x14ac:dyDescent="0.2">
      <c r="AA1233" s="44"/>
      <c r="AB1233" s="44"/>
      <c r="AC1233" s="44"/>
      <c r="AD1233" s="44"/>
      <c r="AE1233" s="44"/>
      <c r="AF1233" s="53"/>
      <c r="AG1233" s="54"/>
      <c r="AN1233" s="44"/>
      <c r="AO1233" s="44"/>
      <c r="AP1233" s="44"/>
      <c r="AQ1233" s="44"/>
      <c r="AR1233" s="44"/>
      <c r="AS1233" s="44"/>
      <c r="AT1233" s="44"/>
      <c r="AU1233" s="44"/>
    </row>
    <row r="1234" spans="27:47" x14ac:dyDescent="0.2">
      <c r="AA1234" s="44"/>
      <c r="AB1234" s="44"/>
      <c r="AC1234" s="44"/>
      <c r="AD1234" s="44"/>
      <c r="AE1234" s="44"/>
      <c r="AF1234" s="53"/>
      <c r="AG1234" s="54"/>
      <c r="AN1234" s="44"/>
      <c r="AO1234" s="44"/>
      <c r="AP1234" s="44"/>
      <c r="AQ1234" s="44"/>
      <c r="AR1234" s="44"/>
      <c r="AS1234" s="44"/>
      <c r="AT1234" s="44"/>
      <c r="AU1234" s="44"/>
    </row>
    <row r="1235" spans="27:47" x14ac:dyDescent="0.2">
      <c r="AA1235" s="44"/>
      <c r="AB1235" s="44"/>
      <c r="AC1235" s="44"/>
      <c r="AD1235" s="44"/>
      <c r="AE1235" s="44"/>
      <c r="AF1235" s="53"/>
      <c r="AG1235" s="54"/>
      <c r="AN1235" s="44"/>
      <c r="AO1235" s="44"/>
      <c r="AP1235" s="44"/>
      <c r="AQ1235" s="44"/>
      <c r="AR1235" s="44"/>
      <c r="AS1235" s="44"/>
      <c r="AT1235" s="44"/>
      <c r="AU1235" s="44"/>
    </row>
    <row r="1236" spans="27:47" x14ac:dyDescent="0.2">
      <c r="AA1236" s="44"/>
      <c r="AB1236" s="44"/>
      <c r="AC1236" s="44"/>
      <c r="AD1236" s="44"/>
      <c r="AE1236" s="44"/>
      <c r="AF1236" s="53"/>
      <c r="AG1236" s="54"/>
      <c r="AN1236" s="44"/>
      <c r="AO1236" s="44"/>
      <c r="AP1236" s="44"/>
      <c r="AQ1236" s="44"/>
      <c r="AR1236" s="44"/>
      <c r="AS1236" s="44"/>
      <c r="AT1236" s="44"/>
      <c r="AU1236" s="44"/>
    </row>
    <row r="1237" spans="27:47" x14ac:dyDescent="0.2">
      <c r="AA1237" s="44"/>
      <c r="AB1237" s="44"/>
      <c r="AC1237" s="44"/>
      <c r="AD1237" s="44"/>
      <c r="AE1237" s="44"/>
      <c r="AF1237" s="53"/>
      <c r="AG1237" s="54"/>
      <c r="AN1237" s="44"/>
      <c r="AO1237" s="44"/>
      <c r="AP1237" s="44"/>
      <c r="AQ1237" s="44"/>
      <c r="AR1237" s="44"/>
      <c r="AS1237" s="44"/>
      <c r="AT1237" s="44"/>
      <c r="AU1237" s="44"/>
    </row>
    <row r="1238" spans="27:47" x14ac:dyDescent="0.2">
      <c r="AA1238" s="44"/>
      <c r="AB1238" s="44"/>
      <c r="AC1238" s="44"/>
      <c r="AD1238" s="44"/>
      <c r="AE1238" s="44"/>
      <c r="AF1238" s="53"/>
      <c r="AG1238" s="54"/>
      <c r="AN1238" s="44"/>
      <c r="AO1238" s="44"/>
      <c r="AP1238" s="44"/>
      <c r="AQ1238" s="44"/>
      <c r="AR1238" s="44"/>
      <c r="AS1238" s="44"/>
      <c r="AT1238" s="44"/>
      <c r="AU1238" s="44"/>
    </row>
    <row r="1239" spans="27:47" x14ac:dyDescent="0.2">
      <c r="AA1239" s="44"/>
      <c r="AB1239" s="44"/>
      <c r="AC1239" s="44"/>
      <c r="AD1239" s="44"/>
      <c r="AE1239" s="44"/>
      <c r="AF1239" s="53"/>
      <c r="AG1239" s="54"/>
      <c r="AN1239" s="44"/>
      <c r="AO1239" s="44"/>
      <c r="AP1239" s="44"/>
      <c r="AQ1239" s="44"/>
      <c r="AR1239" s="44"/>
      <c r="AS1239" s="44"/>
      <c r="AT1239" s="44"/>
      <c r="AU1239" s="44"/>
    </row>
    <row r="1240" spans="27:47" x14ac:dyDescent="0.2">
      <c r="AA1240" s="44"/>
      <c r="AB1240" s="44"/>
      <c r="AC1240" s="44"/>
      <c r="AD1240" s="44"/>
      <c r="AE1240" s="44"/>
      <c r="AF1240" s="53"/>
      <c r="AG1240" s="54"/>
      <c r="AN1240" s="44"/>
      <c r="AO1240" s="44"/>
      <c r="AP1240" s="44"/>
      <c r="AQ1240" s="44"/>
      <c r="AR1240" s="44"/>
      <c r="AS1240" s="44"/>
      <c r="AT1240" s="44"/>
      <c r="AU1240" s="44"/>
    </row>
    <row r="1241" spans="27:47" x14ac:dyDescent="0.2">
      <c r="AA1241" s="44"/>
      <c r="AB1241" s="44"/>
      <c r="AC1241" s="44"/>
      <c r="AD1241" s="44"/>
      <c r="AE1241" s="44"/>
      <c r="AF1241" s="53"/>
      <c r="AG1241" s="54"/>
      <c r="AN1241" s="44"/>
      <c r="AO1241" s="44"/>
      <c r="AP1241" s="44"/>
      <c r="AQ1241" s="44"/>
      <c r="AR1241" s="44"/>
      <c r="AS1241" s="44"/>
      <c r="AT1241" s="44"/>
      <c r="AU1241" s="44"/>
    </row>
    <row r="1242" spans="27:47" x14ac:dyDescent="0.2">
      <c r="AA1242" s="44"/>
      <c r="AB1242" s="44"/>
      <c r="AC1242" s="44"/>
      <c r="AD1242" s="44"/>
      <c r="AE1242" s="44"/>
      <c r="AF1242" s="53"/>
      <c r="AG1242" s="54"/>
      <c r="AN1242" s="44"/>
      <c r="AO1242" s="44"/>
      <c r="AP1242" s="44"/>
      <c r="AQ1242" s="44"/>
      <c r="AR1242" s="44"/>
      <c r="AS1242" s="44"/>
      <c r="AT1242" s="44"/>
      <c r="AU1242" s="44"/>
    </row>
    <row r="1243" spans="27:47" x14ac:dyDescent="0.2">
      <c r="AA1243" s="44"/>
      <c r="AB1243" s="44"/>
      <c r="AC1243" s="44"/>
      <c r="AD1243" s="44"/>
      <c r="AE1243" s="44"/>
      <c r="AF1243" s="53"/>
      <c r="AG1243" s="54"/>
      <c r="AN1243" s="44"/>
      <c r="AO1243" s="44"/>
      <c r="AP1243" s="44"/>
      <c r="AQ1243" s="44"/>
      <c r="AR1243" s="44"/>
      <c r="AS1243" s="44"/>
      <c r="AT1243" s="44"/>
      <c r="AU1243" s="44"/>
    </row>
    <row r="1244" spans="27:47" x14ac:dyDescent="0.2">
      <c r="AA1244" s="44"/>
      <c r="AB1244" s="44"/>
      <c r="AC1244" s="44"/>
      <c r="AD1244" s="44"/>
      <c r="AE1244" s="44"/>
      <c r="AF1244" s="53"/>
      <c r="AG1244" s="54"/>
      <c r="AN1244" s="44"/>
      <c r="AO1244" s="44"/>
      <c r="AP1244" s="44"/>
      <c r="AQ1244" s="44"/>
      <c r="AR1244" s="44"/>
      <c r="AS1244" s="44"/>
      <c r="AT1244" s="44"/>
      <c r="AU1244" s="44"/>
    </row>
    <row r="1245" spans="27:47" x14ac:dyDescent="0.2">
      <c r="AA1245" s="44"/>
      <c r="AB1245" s="44"/>
      <c r="AC1245" s="44"/>
      <c r="AD1245" s="44"/>
      <c r="AE1245" s="44"/>
      <c r="AF1245" s="53"/>
      <c r="AG1245" s="54"/>
      <c r="AN1245" s="44"/>
      <c r="AO1245" s="44"/>
      <c r="AP1245" s="44"/>
      <c r="AQ1245" s="44"/>
      <c r="AR1245" s="44"/>
      <c r="AS1245" s="44"/>
      <c r="AT1245" s="44"/>
      <c r="AU1245" s="44"/>
    </row>
    <row r="1246" spans="27:47" x14ac:dyDescent="0.2">
      <c r="AA1246" s="44"/>
      <c r="AB1246" s="44"/>
      <c r="AC1246" s="44"/>
      <c r="AD1246" s="44"/>
      <c r="AE1246" s="44"/>
      <c r="AF1246" s="53"/>
      <c r="AG1246" s="54"/>
      <c r="AN1246" s="44"/>
      <c r="AO1246" s="44"/>
      <c r="AP1246" s="44"/>
      <c r="AQ1246" s="44"/>
      <c r="AR1246" s="44"/>
      <c r="AS1246" s="44"/>
      <c r="AT1246" s="44"/>
      <c r="AU1246" s="44"/>
    </row>
    <row r="1247" spans="27:47" x14ac:dyDescent="0.2">
      <c r="AA1247" s="44"/>
      <c r="AB1247" s="44"/>
      <c r="AC1247" s="44"/>
      <c r="AD1247" s="44"/>
      <c r="AE1247" s="44"/>
      <c r="AF1247" s="53"/>
      <c r="AG1247" s="54"/>
      <c r="AN1247" s="44"/>
      <c r="AO1247" s="44"/>
      <c r="AP1247" s="44"/>
      <c r="AQ1247" s="44"/>
      <c r="AR1247" s="44"/>
      <c r="AS1247" s="44"/>
      <c r="AT1247" s="44"/>
      <c r="AU1247" s="44"/>
    </row>
    <row r="1248" spans="27:47" x14ac:dyDescent="0.2">
      <c r="AA1248" s="44"/>
      <c r="AB1248" s="44"/>
      <c r="AC1248" s="44"/>
      <c r="AD1248" s="44"/>
      <c r="AE1248" s="44"/>
      <c r="AF1248" s="53"/>
      <c r="AG1248" s="54"/>
      <c r="AN1248" s="44"/>
      <c r="AO1248" s="44"/>
      <c r="AP1248" s="44"/>
      <c r="AQ1248" s="44"/>
      <c r="AR1248" s="44"/>
      <c r="AS1248" s="44"/>
      <c r="AT1248" s="44"/>
      <c r="AU1248" s="44"/>
    </row>
    <row r="1249" spans="27:47" x14ac:dyDescent="0.2">
      <c r="AA1249" s="44"/>
      <c r="AB1249" s="44"/>
      <c r="AC1249" s="44"/>
      <c r="AD1249" s="44"/>
      <c r="AE1249" s="44"/>
      <c r="AF1249" s="53"/>
      <c r="AG1249" s="54"/>
      <c r="AN1249" s="44"/>
      <c r="AO1249" s="44"/>
      <c r="AP1249" s="44"/>
      <c r="AQ1249" s="44"/>
      <c r="AR1249" s="44"/>
      <c r="AS1249" s="44"/>
      <c r="AT1249" s="44"/>
      <c r="AU1249" s="44"/>
    </row>
    <row r="1250" spans="27:47" x14ac:dyDescent="0.2">
      <c r="AA1250" s="44"/>
      <c r="AB1250" s="44"/>
      <c r="AC1250" s="44"/>
      <c r="AD1250" s="44"/>
      <c r="AE1250" s="44"/>
      <c r="AF1250" s="53"/>
      <c r="AG1250" s="54"/>
      <c r="AN1250" s="44"/>
      <c r="AO1250" s="44"/>
      <c r="AP1250" s="44"/>
      <c r="AQ1250" s="44"/>
      <c r="AR1250" s="44"/>
      <c r="AS1250" s="44"/>
      <c r="AT1250" s="44"/>
      <c r="AU1250" s="44"/>
    </row>
    <row r="1251" spans="27:47" x14ac:dyDescent="0.2">
      <c r="AA1251" s="44"/>
      <c r="AB1251" s="44"/>
      <c r="AC1251" s="44"/>
      <c r="AD1251" s="44"/>
      <c r="AE1251" s="44"/>
      <c r="AF1251" s="53"/>
      <c r="AG1251" s="54"/>
      <c r="AN1251" s="44"/>
      <c r="AO1251" s="44"/>
      <c r="AP1251" s="44"/>
      <c r="AQ1251" s="44"/>
      <c r="AR1251" s="44"/>
      <c r="AS1251" s="44"/>
      <c r="AT1251" s="44"/>
      <c r="AU1251" s="44"/>
    </row>
    <row r="1252" spans="27:47" x14ac:dyDescent="0.2">
      <c r="AA1252" s="44"/>
      <c r="AB1252" s="44"/>
      <c r="AC1252" s="44"/>
      <c r="AD1252" s="44"/>
      <c r="AE1252" s="44"/>
      <c r="AF1252" s="53"/>
      <c r="AG1252" s="54"/>
      <c r="AN1252" s="44"/>
      <c r="AO1252" s="44"/>
      <c r="AP1252" s="44"/>
      <c r="AQ1252" s="44"/>
      <c r="AR1252" s="44"/>
      <c r="AS1252" s="44"/>
      <c r="AT1252" s="44"/>
      <c r="AU1252" s="44"/>
    </row>
    <row r="1253" spans="27:47" x14ac:dyDescent="0.2">
      <c r="AA1253" s="44"/>
      <c r="AB1253" s="44"/>
      <c r="AC1253" s="44"/>
      <c r="AD1253" s="44"/>
      <c r="AE1253" s="44"/>
      <c r="AF1253" s="53"/>
      <c r="AG1253" s="54"/>
      <c r="AN1253" s="44"/>
      <c r="AO1253" s="44"/>
      <c r="AP1253" s="44"/>
      <c r="AQ1253" s="44"/>
      <c r="AR1253" s="44"/>
      <c r="AS1253" s="44"/>
      <c r="AT1253" s="44"/>
      <c r="AU1253" s="44"/>
    </row>
    <row r="1254" spans="27:47" x14ac:dyDescent="0.2">
      <c r="AA1254" s="44"/>
      <c r="AB1254" s="44"/>
      <c r="AC1254" s="44"/>
      <c r="AD1254" s="44"/>
      <c r="AE1254" s="44"/>
      <c r="AF1254" s="53"/>
      <c r="AG1254" s="54"/>
      <c r="AN1254" s="44"/>
      <c r="AO1254" s="44"/>
      <c r="AP1254" s="44"/>
      <c r="AQ1254" s="44"/>
      <c r="AR1254" s="44"/>
      <c r="AS1254" s="44"/>
      <c r="AT1254" s="44"/>
      <c r="AU1254" s="44"/>
    </row>
    <row r="1255" spans="27:47" x14ac:dyDescent="0.2">
      <c r="AA1255" s="44"/>
      <c r="AB1255" s="44"/>
      <c r="AC1255" s="44"/>
      <c r="AD1255" s="44"/>
      <c r="AE1255" s="44"/>
      <c r="AF1255" s="53"/>
      <c r="AG1255" s="54"/>
      <c r="AN1255" s="44"/>
      <c r="AO1255" s="44"/>
      <c r="AP1255" s="44"/>
      <c r="AQ1255" s="44"/>
      <c r="AR1255" s="44"/>
      <c r="AS1255" s="44"/>
      <c r="AT1255" s="44"/>
      <c r="AU1255" s="44"/>
    </row>
    <row r="1256" spans="27:47" x14ac:dyDescent="0.2">
      <c r="AA1256" s="44"/>
      <c r="AB1256" s="44"/>
      <c r="AC1256" s="44"/>
      <c r="AD1256" s="44"/>
      <c r="AE1256" s="44"/>
      <c r="AF1256" s="53"/>
      <c r="AG1256" s="54"/>
      <c r="AN1256" s="44"/>
      <c r="AO1256" s="44"/>
      <c r="AP1256" s="44"/>
      <c r="AQ1256" s="44"/>
      <c r="AR1256" s="44"/>
      <c r="AS1256" s="44"/>
      <c r="AT1256" s="44"/>
      <c r="AU1256" s="44"/>
    </row>
    <row r="1257" spans="27:47" x14ac:dyDescent="0.2">
      <c r="AA1257" s="44"/>
      <c r="AB1257" s="44"/>
      <c r="AC1257" s="44"/>
      <c r="AD1257" s="44"/>
      <c r="AE1257" s="44"/>
      <c r="AF1257" s="53"/>
      <c r="AG1257" s="54"/>
      <c r="AN1257" s="44"/>
      <c r="AO1257" s="44"/>
      <c r="AP1257" s="44"/>
      <c r="AQ1257" s="44"/>
      <c r="AR1257" s="44"/>
      <c r="AS1257" s="44"/>
      <c r="AT1257" s="44"/>
      <c r="AU1257" s="44"/>
    </row>
    <row r="1258" spans="27:47" x14ac:dyDescent="0.2">
      <c r="AA1258" s="44"/>
      <c r="AB1258" s="44"/>
      <c r="AC1258" s="44"/>
      <c r="AD1258" s="44"/>
      <c r="AE1258" s="44"/>
      <c r="AF1258" s="53"/>
      <c r="AG1258" s="54"/>
      <c r="AN1258" s="44"/>
      <c r="AO1258" s="44"/>
      <c r="AP1258" s="44"/>
      <c r="AQ1258" s="44"/>
      <c r="AR1258" s="44"/>
      <c r="AS1258" s="44"/>
      <c r="AT1258" s="44"/>
      <c r="AU1258" s="44"/>
    </row>
    <row r="1259" spans="27:47" x14ac:dyDescent="0.2">
      <c r="AA1259" s="44"/>
      <c r="AB1259" s="44"/>
      <c r="AC1259" s="44"/>
      <c r="AD1259" s="44"/>
      <c r="AE1259" s="44"/>
      <c r="AF1259" s="53"/>
      <c r="AG1259" s="54"/>
      <c r="AN1259" s="44"/>
      <c r="AO1259" s="44"/>
      <c r="AP1259" s="44"/>
      <c r="AQ1259" s="44"/>
      <c r="AR1259" s="44"/>
      <c r="AS1259" s="44"/>
      <c r="AT1259" s="44"/>
      <c r="AU1259" s="44"/>
    </row>
    <row r="1260" spans="27:47" x14ac:dyDescent="0.2">
      <c r="AA1260" s="44"/>
      <c r="AB1260" s="44"/>
      <c r="AC1260" s="44"/>
      <c r="AD1260" s="44"/>
      <c r="AE1260" s="44"/>
      <c r="AF1260" s="53"/>
      <c r="AG1260" s="54"/>
      <c r="AN1260" s="44"/>
      <c r="AO1260" s="44"/>
      <c r="AP1260" s="44"/>
      <c r="AQ1260" s="44"/>
      <c r="AR1260" s="44"/>
      <c r="AS1260" s="44"/>
      <c r="AT1260" s="44"/>
      <c r="AU1260" s="44"/>
    </row>
    <row r="1261" spans="27:47" x14ac:dyDescent="0.2">
      <c r="AA1261" s="44"/>
      <c r="AB1261" s="44"/>
      <c r="AC1261" s="44"/>
      <c r="AD1261" s="44"/>
      <c r="AE1261" s="44"/>
      <c r="AF1261" s="53"/>
      <c r="AG1261" s="54"/>
      <c r="AN1261" s="44"/>
      <c r="AO1261" s="44"/>
      <c r="AP1261" s="44"/>
      <c r="AQ1261" s="44"/>
      <c r="AR1261" s="44"/>
      <c r="AS1261" s="44"/>
      <c r="AT1261" s="44"/>
      <c r="AU1261" s="44"/>
    </row>
    <row r="1262" spans="27:47" x14ac:dyDescent="0.2">
      <c r="AA1262" s="44"/>
      <c r="AB1262" s="44"/>
      <c r="AC1262" s="44"/>
      <c r="AD1262" s="44"/>
      <c r="AE1262" s="44"/>
      <c r="AF1262" s="53"/>
      <c r="AG1262" s="54"/>
      <c r="AN1262" s="44"/>
      <c r="AO1262" s="44"/>
      <c r="AP1262" s="44"/>
      <c r="AQ1262" s="44"/>
      <c r="AR1262" s="44"/>
      <c r="AS1262" s="44"/>
      <c r="AT1262" s="44"/>
      <c r="AU1262" s="44"/>
    </row>
    <row r="1263" spans="27:47" x14ac:dyDescent="0.2">
      <c r="AA1263" s="44"/>
      <c r="AB1263" s="44"/>
      <c r="AC1263" s="44"/>
      <c r="AD1263" s="44"/>
      <c r="AE1263" s="44"/>
      <c r="AF1263" s="53"/>
      <c r="AG1263" s="54"/>
      <c r="AN1263" s="44"/>
      <c r="AO1263" s="44"/>
      <c r="AP1263" s="44"/>
      <c r="AQ1263" s="44"/>
      <c r="AR1263" s="44"/>
      <c r="AS1263" s="44"/>
      <c r="AT1263" s="44"/>
      <c r="AU1263" s="44"/>
    </row>
    <row r="1264" spans="27:47" x14ac:dyDescent="0.2">
      <c r="AA1264" s="44"/>
      <c r="AB1264" s="44"/>
      <c r="AC1264" s="44"/>
      <c r="AD1264" s="44"/>
      <c r="AE1264" s="44"/>
      <c r="AF1264" s="53"/>
      <c r="AG1264" s="54"/>
      <c r="AN1264" s="44"/>
      <c r="AO1264" s="44"/>
      <c r="AP1264" s="44"/>
      <c r="AQ1264" s="44"/>
      <c r="AR1264" s="44"/>
      <c r="AS1264" s="44"/>
      <c r="AT1264" s="44"/>
      <c r="AU1264" s="44"/>
    </row>
    <row r="1265" spans="27:47" x14ac:dyDescent="0.2">
      <c r="AA1265" s="44"/>
      <c r="AB1265" s="44"/>
      <c r="AC1265" s="44"/>
      <c r="AD1265" s="44"/>
      <c r="AE1265" s="44"/>
      <c r="AF1265" s="53"/>
      <c r="AG1265" s="54"/>
      <c r="AN1265" s="44"/>
      <c r="AO1265" s="44"/>
      <c r="AP1265" s="44"/>
      <c r="AQ1265" s="44"/>
      <c r="AR1265" s="44"/>
      <c r="AS1265" s="44"/>
      <c r="AT1265" s="44"/>
      <c r="AU1265" s="44"/>
    </row>
    <row r="1266" spans="27:47" x14ac:dyDescent="0.2">
      <c r="AA1266" s="44"/>
      <c r="AB1266" s="44"/>
      <c r="AC1266" s="44"/>
      <c r="AD1266" s="44"/>
      <c r="AE1266" s="44"/>
      <c r="AF1266" s="53"/>
      <c r="AG1266" s="54"/>
      <c r="AN1266" s="44"/>
      <c r="AO1266" s="44"/>
      <c r="AP1266" s="44"/>
      <c r="AQ1266" s="44"/>
      <c r="AR1266" s="44"/>
      <c r="AS1266" s="44"/>
      <c r="AT1266" s="44"/>
      <c r="AU1266" s="44"/>
    </row>
    <row r="1267" spans="27:47" x14ac:dyDescent="0.2">
      <c r="AA1267" s="44"/>
      <c r="AB1267" s="44"/>
      <c r="AC1267" s="44"/>
      <c r="AD1267" s="44"/>
      <c r="AE1267" s="44"/>
      <c r="AF1267" s="53"/>
      <c r="AG1267" s="54"/>
      <c r="AN1267" s="44"/>
      <c r="AO1267" s="44"/>
      <c r="AP1267" s="44"/>
      <c r="AQ1267" s="44"/>
      <c r="AR1267" s="44"/>
      <c r="AS1267" s="44"/>
      <c r="AT1267" s="44"/>
      <c r="AU1267" s="44"/>
    </row>
    <row r="1268" spans="27:47" x14ac:dyDescent="0.2">
      <c r="AA1268" s="44"/>
      <c r="AB1268" s="44"/>
      <c r="AC1268" s="44"/>
      <c r="AD1268" s="44"/>
      <c r="AE1268" s="44"/>
      <c r="AF1268" s="53"/>
      <c r="AG1268" s="54"/>
      <c r="AN1268" s="44"/>
      <c r="AO1268" s="44"/>
      <c r="AP1268" s="44"/>
      <c r="AQ1268" s="44"/>
      <c r="AR1268" s="44"/>
      <c r="AS1268" s="44"/>
      <c r="AT1268" s="44"/>
      <c r="AU1268" s="44"/>
    </row>
    <row r="1269" spans="27:47" x14ac:dyDescent="0.2">
      <c r="AA1269" s="44"/>
      <c r="AB1269" s="44"/>
      <c r="AC1269" s="44"/>
      <c r="AD1269" s="44"/>
      <c r="AE1269" s="44"/>
      <c r="AF1269" s="53"/>
      <c r="AG1269" s="54"/>
      <c r="AN1269" s="44"/>
      <c r="AO1269" s="44"/>
      <c r="AP1269" s="44"/>
      <c r="AQ1269" s="44"/>
      <c r="AR1269" s="44"/>
      <c r="AS1269" s="44"/>
      <c r="AT1269" s="44"/>
      <c r="AU1269" s="44"/>
    </row>
    <row r="1270" spans="27:47" x14ac:dyDescent="0.2">
      <c r="AA1270" s="44"/>
      <c r="AB1270" s="44"/>
      <c r="AC1270" s="44"/>
      <c r="AD1270" s="44"/>
      <c r="AE1270" s="44"/>
      <c r="AF1270" s="53"/>
      <c r="AG1270" s="54"/>
      <c r="AN1270" s="44"/>
      <c r="AO1270" s="44"/>
      <c r="AP1270" s="44"/>
      <c r="AQ1270" s="44"/>
      <c r="AR1270" s="44"/>
      <c r="AS1270" s="44"/>
      <c r="AT1270" s="44"/>
      <c r="AU1270" s="44"/>
    </row>
    <row r="1271" spans="27:47" x14ac:dyDescent="0.2">
      <c r="AA1271" s="44"/>
      <c r="AB1271" s="44"/>
      <c r="AC1271" s="44"/>
      <c r="AD1271" s="44"/>
      <c r="AE1271" s="44"/>
      <c r="AF1271" s="53"/>
      <c r="AG1271" s="54"/>
      <c r="AN1271" s="44"/>
      <c r="AO1271" s="44"/>
      <c r="AP1271" s="44"/>
      <c r="AQ1271" s="44"/>
      <c r="AR1271" s="44"/>
      <c r="AS1271" s="44"/>
      <c r="AT1271" s="44"/>
      <c r="AU1271" s="44"/>
    </row>
    <row r="1272" spans="27:47" x14ac:dyDescent="0.2">
      <c r="AA1272" s="44"/>
      <c r="AB1272" s="44"/>
      <c r="AC1272" s="44"/>
      <c r="AD1272" s="44"/>
      <c r="AE1272" s="44"/>
      <c r="AF1272" s="53"/>
      <c r="AG1272" s="54"/>
      <c r="AN1272" s="44"/>
      <c r="AO1272" s="44"/>
      <c r="AP1272" s="44"/>
      <c r="AQ1272" s="44"/>
      <c r="AR1272" s="44"/>
      <c r="AS1272" s="44"/>
      <c r="AT1272" s="44"/>
      <c r="AU1272" s="44"/>
    </row>
    <row r="1273" spans="27:47" x14ac:dyDescent="0.2">
      <c r="AA1273" s="44"/>
      <c r="AB1273" s="44"/>
      <c r="AC1273" s="44"/>
      <c r="AD1273" s="44"/>
      <c r="AE1273" s="44"/>
      <c r="AF1273" s="53"/>
      <c r="AG1273" s="54"/>
      <c r="AN1273" s="44"/>
      <c r="AO1273" s="44"/>
      <c r="AP1273" s="44"/>
      <c r="AQ1273" s="44"/>
      <c r="AR1273" s="44"/>
      <c r="AS1273" s="44"/>
      <c r="AT1273" s="44"/>
      <c r="AU1273" s="44"/>
    </row>
    <row r="1274" spans="27:47" x14ac:dyDescent="0.2">
      <c r="AA1274" s="44"/>
      <c r="AB1274" s="44"/>
      <c r="AC1274" s="44"/>
      <c r="AD1274" s="44"/>
      <c r="AE1274" s="44"/>
      <c r="AF1274" s="53"/>
      <c r="AG1274" s="54"/>
      <c r="AN1274" s="44"/>
      <c r="AO1274" s="44"/>
      <c r="AP1274" s="44"/>
      <c r="AQ1274" s="44"/>
      <c r="AR1274" s="44"/>
      <c r="AS1274" s="44"/>
      <c r="AT1274" s="44"/>
      <c r="AU1274" s="44"/>
    </row>
    <row r="1275" spans="27:47" x14ac:dyDescent="0.2">
      <c r="AA1275" s="44"/>
      <c r="AB1275" s="44"/>
      <c r="AC1275" s="44"/>
      <c r="AD1275" s="44"/>
      <c r="AE1275" s="44"/>
      <c r="AF1275" s="53"/>
      <c r="AG1275" s="54"/>
      <c r="AN1275" s="44"/>
      <c r="AO1275" s="44"/>
      <c r="AP1275" s="44"/>
      <c r="AQ1275" s="44"/>
      <c r="AR1275" s="44"/>
      <c r="AS1275" s="44"/>
      <c r="AT1275" s="44"/>
      <c r="AU1275" s="44"/>
    </row>
    <row r="1276" spans="27:47" x14ac:dyDescent="0.2">
      <c r="AA1276" s="44"/>
      <c r="AB1276" s="44"/>
      <c r="AC1276" s="44"/>
      <c r="AD1276" s="44"/>
      <c r="AE1276" s="44"/>
      <c r="AF1276" s="53"/>
      <c r="AG1276" s="54"/>
      <c r="AN1276" s="44"/>
      <c r="AO1276" s="44"/>
      <c r="AP1276" s="44"/>
      <c r="AQ1276" s="44"/>
      <c r="AR1276" s="44"/>
      <c r="AS1276" s="44"/>
      <c r="AT1276" s="44"/>
      <c r="AU1276" s="44"/>
    </row>
    <row r="1277" spans="27:47" x14ac:dyDescent="0.2">
      <c r="AA1277" s="44"/>
      <c r="AB1277" s="44"/>
      <c r="AC1277" s="44"/>
      <c r="AD1277" s="44"/>
      <c r="AE1277" s="44"/>
      <c r="AF1277" s="53"/>
      <c r="AG1277" s="54"/>
      <c r="AN1277" s="44"/>
      <c r="AO1277" s="44"/>
      <c r="AP1277" s="44"/>
      <c r="AQ1277" s="44"/>
      <c r="AR1277" s="44"/>
      <c r="AS1277" s="44"/>
      <c r="AT1277" s="44"/>
      <c r="AU1277" s="44"/>
    </row>
    <row r="1278" spans="27:47" x14ac:dyDescent="0.2">
      <c r="AA1278" s="44"/>
      <c r="AB1278" s="44"/>
      <c r="AC1278" s="44"/>
      <c r="AD1278" s="44"/>
      <c r="AE1278" s="44"/>
      <c r="AF1278" s="53"/>
      <c r="AG1278" s="54"/>
      <c r="AN1278" s="44"/>
      <c r="AO1278" s="44"/>
      <c r="AP1278" s="44"/>
      <c r="AQ1278" s="44"/>
      <c r="AR1278" s="44"/>
      <c r="AS1278" s="44"/>
      <c r="AT1278" s="44"/>
      <c r="AU1278" s="44"/>
    </row>
    <row r="1279" spans="27:47" x14ac:dyDescent="0.2">
      <c r="AA1279" s="44"/>
      <c r="AB1279" s="44"/>
      <c r="AC1279" s="44"/>
      <c r="AD1279" s="44"/>
      <c r="AE1279" s="44"/>
      <c r="AF1279" s="53"/>
      <c r="AG1279" s="54"/>
      <c r="AN1279" s="44"/>
      <c r="AO1279" s="44"/>
      <c r="AP1279" s="44"/>
      <c r="AQ1279" s="44"/>
      <c r="AR1279" s="44"/>
      <c r="AS1279" s="44"/>
      <c r="AT1279" s="44"/>
      <c r="AU1279" s="44"/>
    </row>
    <row r="1280" spans="27:47" x14ac:dyDescent="0.2">
      <c r="AA1280" s="44"/>
      <c r="AB1280" s="44"/>
      <c r="AC1280" s="44"/>
      <c r="AD1280" s="44"/>
      <c r="AE1280" s="44"/>
      <c r="AF1280" s="53"/>
      <c r="AG1280" s="54"/>
      <c r="AN1280" s="44"/>
      <c r="AO1280" s="44"/>
      <c r="AP1280" s="44"/>
      <c r="AQ1280" s="44"/>
      <c r="AR1280" s="44"/>
      <c r="AS1280" s="44"/>
      <c r="AT1280" s="44"/>
      <c r="AU1280" s="44"/>
    </row>
    <row r="1281" spans="27:47" x14ac:dyDescent="0.2">
      <c r="AA1281" s="44"/>
      <c r="AB1281" s="44"/>
      <c r="AC1281" s="44"/>
      <c r="AD1281" s="44"/>
      <c r="AE1281" s="44"/>
      <c r="AF1281" s="53"/>
      <c r="AG1281" s="54"/>
      <c r="AN1281" s="44"/>
      <c r="AO1281" s="44"/>
      <c r="AP1281" s="44"/>
      <c r="AQ1281" s="44"/>
      <c r="AR1281" s="44"/>
      <c r="AS1281" s="44"/>
      <c r="AT1281" s="44"/>
      <c r="AU1281" s="44"/>
    </row>
    <row r="1282" spans="27:47" x14ac:dyDescent="0.2">
      <c r="AA1282" s="44"/>
      <c r="AB1282" s="44"/>
      <c r="AC1282" s="44"/>
      <c r="AD1282" s="44"/>
      <c r="AE1282" s="44"/>
      <c r="AF1282" s="53"/>
      <c r="AG1282" s="54"/>
      <c r="AN1282" s="44"/>
      <c r="AO1282" s="44"/>
      <c r="AP1282" s="44"/>
      <c r="AQ1282" s="44"/>
      <c r="AR1282" s="44"/>
      <c r="AS1282" s="44"/>
      <c r="AT1282" s="44"/>
      <c r="AU1282" s="44"/>
    </row>
    <row r="1283" spans="27:47" x14ac:dyDescent="0.2">
      <c r="AA1283" s="44"/>
      <c r="AB1283" s="44"/>
      <c r="AC1283" s="44"/>
      <c r="AD1283" s="44"/>
      <c r="AE1283" s="44"/>
      <c r="AF1283" s="53"/>
      <c r="AG1283" s="54"/>
      <c r="AN1283" s="44"/>
      <c r="AO1283" s="44"/>
      <c r="AP1283" s="44"/>
      <c r="AQ1283" s="44"/>
      <c r="AR1283" s="44"/>
      <c r="AS1283" s="44"/>
      <c r="AT1283" s="44"/>
      <c r="AU1283" s="44"/>
    </row>
    <row r="1284" spans="27:47" x14ac:dyDescent="0.2">
      <c r="AA1284" s="44"/>
      <c r="AB1284" s="44"/>
      <c r="AC1284" s="44"/>
      <c r="AD1284" s="44"/>
      <c r="AE1284" s="44"/>
      <c r="AF1284" s="53"/>
      <c r="AG1284" s="54"/>
      <c r="AN1284" s="44"/>
      <c r="AO1284" s="44"/>
      <c r="AP1284" s="44"/>
      <c r="AQ1284" s="44"/>
      <c r="AR1284" s="44"/>
      <c r="AS1284" s="44"/>
      <c r="AT1284" s="44"/>
      <c r="AU1284" s="44"/>
    </row>
    <row r="1285" spans="27:47" x14ac:dyDescent="0.2">
      <c r="AA1285" s="44"/>
      <c r="AB1285" s="44"/>
      <c r="AC1285" s="44"/>
      <c r="AD1285" s="44"/>
      <c r="AE1285" s="44"/>
      <c r="AF1285" s="53"/>
      <c r="AG1285" s="54"/>
      <c r="AN1285" s="44"/>
      <c r="AO1285" s="44"/>
      <c r="AP1285" s="44"/>
      <c r="AQ1285" s="44"/>
      <c r="AR1285" s="44"/>
      <c r="AS1285" s="44"/>
      <c r="AT1285" s="44"/>
      <c r="AU1285" s="44"/>
    </row>
    <row r="1286" spans="27:47" x14ac:dyDescent="0.2">
      <c r="AA1286" s="44"/>
      <c r="AB1286" s="44"/>
      <c r="AC1286" s="44"/>
      <c r="AD1286" s="44"/>
      <c r="AE1286" s="44"/>
      <c r="AF1286" s="53"/>
      <c r="AG1286" s="54"/>
      <c r="AN1286" s="44"/>
      <c r="AO1286" s="44"/>
      <c r="AP1286" s="44"/>
      <c r="AQ1286" s="44"/>
      <c r="AR1286" s="44"/>
      <c r="AS1286" s="44"/>
      <c r="AT1286" s="44"/>
      <c r="AU1286" s="44"/>
    </row>
    <row r="1287" spans="27:47" x14ac:dyDescent="0.2">
      <c r="AA1287" s="44"/>
      <c r="AB1287" s="44"/>
      <c r="AC1287" s="44"/>
      <c r="AD1287" s="44"/>
      <c r="AE1287" s="44"/>
      <c r="AF1287" s="53"/>
      <c r="AG1287" s="54"/>
      <c r="AN1287" s="44"/>
      <c r="AO1287" s="44"/>
      <c r="AP1287" s="44"/>
      <c r="AQ1287" s="44"/>
      <c r="AR1287" s="44"/>
      <c r="AS1287" s="44"/>
      <c r="AT1287" s="44"/>
      <c r="AU1287" s="44"/>
    </row>
    <row r="1288" spans="27:47" x14ac:dyDescent="0.2">
      <c r="AA1288" s="44"/>
      <c r="AB1288" s="44"/>
      <c r="AC1288" s="44"/>
      <c r="AD1288" s="44"/>
      <c r="AE1288" s="44"/>
      <c r="AF1288" s="53"/>
      <c r="AG1288" s="54"/>
      <c r="AN1288" s="44"/>
      <c r="AO1288" s="44"/>
      <c r="AP1288" s="44"/>
      <c r="AQ1288" s="44"/>
      <c r="AR1288" s="44"/>
      <c r="AS1288" s="44"/>
      <c r="AT1288" s="44"/>
      <c r="AU1288" s="44"/>
    </row>
    <row r="1289" spans="27:47" x14ac:dyDescent="0.2">
      <c r="AA1289" s="44"/>
      <c r="AB1289" s="44"/>
      <c r="AC1289" s="44"/>
      <c r="AD1289" s="44"/>
      <c r="AE1289" s="44"/>
      <c r="AF1289" s="53"/>
      <c r="AG1289" s="54"/>
      <c r="AN1289" s="44"/>
      <c r="AO1289" s="44"/>
      <c r="AP1289" s="44"/>
      <c r="AQ1289" s="44"/>
      <c r="AR1289" s="44"/>
      <c r="AS1289" s="44"/>
      <c r="AT1289" s="44"/>
      <c r="AU1289" s="44"/>
    </row>
    <row r="1290" spans="27:47" x14ac:dyDescent="0.2">
      <c r="AA1290" s="44"/>
      <c r="AB1290" s="44"/>
      <c r="AC1290" s="44"/>
      <c r="AD1290" s="44"/>
      <c r="AE1290" s="44"/>
      <c r="AF1290" s="53"/>
      <c r="AG1290" s="54"/>
      <c r="AN1290" s="44"/>
      <c r="AO1290" s="44"/>
      <c r="AP1290" s="44"/>
      <c r="AQ1290" s="44"/>
      <c r="AR1290" s="44"/>
      <c r="AS1290" s="44"/>
      <c r="AT1290" s="44"/>
      <c r="AU1290" s="44"/>
    </row>
    <row r="1291" spans="27:47" x14ac:dyDescent="0.2">
      <c r="AA1291" s="44"/>
      <c r="AB1291" s="44"/>
      <c r="AC1291" s="44"/>
      <c r="AD1291" s="44"/>
      <c r="AE1291" s="44"/>
      <c r="AF1291" s="53"/>
      <c r="AG1291" s="54"/>
      <c r="AN1291" s="44"/>
      <c r="AO1291" s="44"/>
      <c r="AP1291" s="44"/>
      <c r="AQ1291" s="44"/>
      <c r="AR1291" s="44"/>
      <c r="AS1291" s="44"/>
      <c r="AT1291" s="44"/>
      <c r="AU1291" s="44"/>
    </row>
    <row r="1292" spans="27:47" x14ac:dyDescent="0.2">
      <c r="AA1292" s="44"/>
      <c r="AB1292" s="44"/>
      <c r="AC1292" s="44"/>
      <c r="AD1292" s="44"/>
      <c r="AE1292" s="44"/>
      <c r="AF1292" s="53"/>
      <c r="AG1292" s="54"/>
      <c r="AN1292" s="44"/>
      <c r="AO1292" s="44"/>
      <c r="AP1292" s="44"/>
      <c r="AQ1292" s="44"/>
      <c r="AR1292" s="44"/>
      <c r="AS1292" s="44"/>
      <c r="AT1292" s="44"/>
      <c r="AU1292" s="44"/>
    </row>
    <row r="1293" spans="27:47" x14ac:dyDescent="0.2">
      <c r="AA1293" s="44"/>
      <c r="AB1293" s="44"/>
      <c r="AC1293" s="44"/>
      <c r="AD1293" s="44"/>
      <c r="AE1293" s="44"/>
      <c r="AF1293" s="53"/>
      <c r="AG1293" s="54"/>
      <c r="AN1293" s="44"/>
      <c r="AO1293" s="44"/>
      <c r="AP1293" s="44"/>
      <c r="AQ1293" s="44"/>
      <c r="AR1293" s="44"/>
      <c r="AS1293" s="44"/>
      <c r="AT1293" s="44"/>
      <c r="AU1293" s="44"/>
    </row>
    <row r="1294" spans="27:47" x14ac:dyDescent="0.2">
      <c r="AA1294" s="44"/>
      <c r="AB1294" s="44"/>
      <c r="AC1294" s="44"/>
      <c r="AD1294" s="44"/>
      <c r="AE1294" s="44"/>
      <c r="AF1294" s="53"/>
      <c r="AG1294" s="54"/>
      <c r="AN1294" s="44"/>
      <c r="AO1294" s="44"/>
      <c r="AP1294" s="44"/>
      <c r="AQ1294" s="44"/>
      <c r="AR1294" s="44"/>
      <c r="AS1294" s="44"/>
      <c r="AT1294" s="44"/>
      <c r="AU1294" s="44"/>
    </row>
    <row r="1295" spans="27:47" x14ac:dyDescent="0.2">
      <c r="AA1295" s="44"/>
      <c r="AB1295" s="44"/>
      <c r="AC1295" s="44"/>
      <c r="AD1295" s="44"/>
      <c r="AE1295" s="44"/>
      <c r="AF1295" s="53"/>
      <c r="AG1295" s="54"/>
      <c r="AN1295" s="44"/>
      <c r="AO1295" s="44"/>
      <c r="AP1295" s="44"/>
      <c r="AQ1295" s="44"/>
      <c r="AR1295" s="44"/>
      <c r="AS1295" s="44"/>
      <c r="AT1295" s="44"/>
      <c r="AU1295" s="44"/>
    </row>
    <row r="1296" spans="27:47" x14ac:dyDescent="0.2">
      <c r="AA1296" s="44"/>
      <c r="AB1296" s="44"/>
      <c r="AC1296" s="44"/>
      <c r="AD1296" s="44"/>
      <c r="AE1296" s="44"/>
      <c r="AF1296" s="53"/>
      <c r="AG1296" s="54"/>
      <c r="AN1296" s="44"/>
      <c r="AO1296" s="44"/>
      <c r="AP1296" s="44"/>
      <c r="AQ1296" s="44"/>
      <c r="AR1296" s="44"/>
      <c r="AS1296" s="44"/>
      <c r="AT1296" s="44"/>
      <c r="AU1296" s="44"/>
    </row>
    <row r="1297" spans="27:47" x14ac:dyDescent="0.2">
      <c r="AA1297" s="44"/>
      <c r="AB1297" s="44"/>
      <c r="AC1297" s="44"/>
      <c r="AD1297" s="44"/>
      <c r="AE1297" s="44"/>
      <c r="AF1297" s="53"/>
      <c r="AG1297" s="54"/>
      <c r="AN1297" s="44"/>
      <c r="AO1297" s="44"/>
      <c r="AP1297" s="44"/>
      <c r="AQ1297" s="44"/>
      <c r="AR1297" s="44"/>
      <c r="AS1297" s="44"/>
      <c r="AT1297" s="44"/>
      <c r="AU1297" s="44"/>
    </row>
    <row r="1298" spans="27:47" x14ac:dyDescent="0.2">
      <c r="AA1298" s="44"/>
      <c r="AB1298" s="44"/>
      <c r="AC1298" s="44"/>
      <c r="AD1298" s="44"/>
      <c r="AE1298" s="44"/>
      <c r="AF1298" s="53"/>
      <c r="AG1298" s="54"/>
      <c r="AN1298" s="44"/>
      <c r="AO1298" s="44"/>
      <c r="AP1298" s="44"/>
      <c r="AQ1298" s="44"/>
      <c r="AR1298" s="44"/>
      <c r="AS1298" s="44"/>
      <c r="AT1298" s="44"/>
      <c r="AU1298" s="44"/>
    </row>
    <row r="1299" spans="27:47" x14ac:dyDescent="0.2">
      <c r="AA1299" s="44"/>
      <c r="AB1299" s="44"/>
      <c r="AC1299" s="44"/>
      <c r="AD1299" s="44"/>
      <c r="AE1299" s="44"/>
      <c r="AF1299" s="53"/>
      <c r="AG1299" s="54"/>
      <c r="AN1299" s="44"/>
      <c r="AO1299" s="44"/>
      <c r="AP1299" s="44"/>
      <c r="AQ1299" s="44"/>
      <c r="AR1299" s="44"/>
      <c r="AS1299" s="44"/>
      <c r="AT1299" s="44"/>
      <c r="AU1299" s="44"/>
    </row>
    <row r="1300" spans="27:47" x14ac:dyDescent="0.2">
      <c r="AA1300" s="44"/>
      <c r="AB1300" s="44"/>
      <c r="AC1300" s="44"/>
      <c r="AD1300" s="44"/>
      <c r="AE1300" s="44"/>
      <c r="AF1300" s="53"/>
      <c r="AG1300" s="54"/>
      <c r="AN1300" s="44"/>
      <c r="AO1300" s="44"/>
      <c r="AP1300" s="44"/>
      <c r="AQ1300" s="44"/>
      <c r="AR1300" s="44"/>
      <c r="AS1300" s="44"/>
      <c r="AT1300" s="44"/>
      <c r="AU1300" s="44"/>
    </row>
    <row r="1301" spans="27:47" x14ac:dyDescent="0.2">
      <c r="AA1301" s="44"/>
      <c r="AB1301" s="44"/>
      <c r="AC1301" s="44"/>
      <c r="AD1301" s="44"/>
      <c r="AE1301" s="44"/>
      <c r="AF1301" s="53"/>
      <c r="AG1301" s="54"/>
      <c r="AN1301" s="44"/>
      <c r="AO1301" s="44"/>
      <c r="AP1301" s="44"/>
      <c r="AQ1301" s="44"/>
      <c r="AR1301" s="44"/>
      <c r="AS1301" s="44"/>
      <c r="AT1301" s="44"/>
      <c r="AU1301" s="44"/>
    </row>
    <row r="1302" spans="27:47" x14ac:dyDescent="0.2">
      <c r="AA1302" s="44"/>
      <c r="AB1302" s="44"/>
      <c r="AC1302" s="44"/>
      <c r="AD1302" s="44"/>
      <c r="AE1302" s="44"/>
      <c r="AF1302" s="53"/>
      <c r="AG1302" s="54"/>
      <c r="AN1302" s="44"/>
      <c r="AO1302" s="44"/>
      <c r="AP1302" s="44"/>
      <c r="AQ1302" s="44"/>
      <c r="AR1302" s="44"/>
      <c r="AS1302" s="44"/>
      <c r="AT1302" s="44"/>
      <c r="AU1302" s="44"/>
    </row>
    <row r="1303" spans="27:47" x14ac:dyDescent="0.2">
      <c r="AA1303" s="44"/>
      <c r="AB1303" s="44"/>
      <c r="AC1303" s="44"/>
      <c r="AD1303" s="44"/>
      <c r="AE1303" s="44"/>
      <c r="AF1303" s="53"/>
      <c r="AG1303" s="54"/>
      <c r="AN1303" s="44"/>
      <c r="AO1303" s="44"/>
      <c r="AP1303" s="44"/>
      <c r="AQ1303" s="44"/>
      <c r="AR1303" s="44"/>
      <c r="AS1303" s="44"/>
      <c r="AT1303" s="44"/>
      <c r="AU1303" s="44"/>
    </row>
    <row r="1304" spans="27:47" x14ac:dyDescent="0.2">
      <c r="AA1304" s="44"/>
      <c r="AB1304" s="44"/>
      <c r="AC1304" s="44"/>
      <c r="AD1304" s="44"/>
      <c r="AE1304" s="44"/>
      <c r="AF1304" s="53"/>
      <c r="AG1304" s="54"/>
      <c r="AN1304" s="44"/>
      <c r="AO1304" s="44"/>
      <c r="AP1304" s="44"/>
      <c r="AQ1304" s="44"/>
      <c r="AR1304" s="44"/>
      <c r="AS1304" s="44"/>
      <c r="AT1304" s="44"/>
      <c r="AU1304" s="44"/>
    </row>
    <row r="1305" spans="27:47" x14ac:dyDescent="0.2">
      <c r="AA1305" s="44"/>
      <c r="AB1305" s="44"/>
      <c r="AC1305" s="44"/>
      <c r="AD1305" s="44"/>
      <c r="AE1305" s="44"/>
      <c r="AF1305" s="53"/>
      <c r="AG1305" s="54"/>
      <c r="AN1305" s="44"/>
      <c r="AO1305" s="44"/>
      <c r="AP1305" s="44"/>
      <c r="AQ1305" s="44"/>
      <c r="AR1305" s="44"/>
      <c r="AS1305" s="44"/>
      <c r="AT1305" s="44"/>
      <c r="AU1305" s="44"/>
    </row>
    <row r="1306" spans="27:47" x14ac:dyDescent="0.2">
      <c r="AA1306" s="44"/>
      <c r="AB1306" s="44"/>
      <c r="AC1306" s="44"/>
      <c r="AD1306" s="44"/>
      <c r="AE1306" s="44"/>
      <c r="AF1306" s="53"/>
      <c r="AG1306" s="54"/>
      <c r="AN1306" s="44"/>
      <c r="AO1306" s="44"/>
      <c r="AP1306" s="44"/>
      <c r="AQ1306" s="44"/>
      <c r="AR1306" s="44"/>
      <c r="AS1306" s="44"/>
      <c r="AT1306" s="44"/>
      <c r="AU1306" s="44"/>
    </row>
    <row r="1307" spans="27:47" x14ac:dyDescent="0.2">
      <c r="AA1307" s="44"/>
      <c r="AB1307" s="44"/>
      <c r="AC1307" s="44"/>
      <c r="AD1307" s="44"/>
      <c r="AE1307" s="44"/>
      <c r="AF1307" s="53"/>
      <c r="AG1307" s="54"/>
      <c r="AN1307" s="44"/>
      <c r="AO1307" s="44"/>
      <c r="AP1307" s="44"/>
      <c r="AQ1307" s="44"/>
      <c r="AR1307" s="44"/>
      <c r="AS1307" s="44"/>
      <c r="AT1307" s="44"/>
      <c r="AU1307" s="44"/>
    </row>
    <row r="1308" spans="27:47" x14ac:dyDescent="0.2">
      <c r="AA1308" s="44"/>
      <c r="AB1308" s="44"/>
      <c r="AC1308" s="44"/>
      <c r="AD1308" s="44"/>
      <c r="AE1308" s="44"/>
      <c r="AF1308" s="53"/>
      <c r="AG1308" s="54"/>
      <c r="AN1308" s="44"/>
      <c r="AO1308" s="44"/>
      <c r="AP1308" s="44"/>
      <c r="AQ1308" s="44"/>
      <c r="AR1308" s="44"/>
      <c r="AS1308" s="44"/>
      <c r="AT1308" s="44"/>
      <c r="AU1308" s="44"/>
    </row>
    <row r="1309" spans="27:47" x14ac:dyDescent="0.2">
      <c r="AA1309" s="44"/>
      <c r="AB1309" s="44"/>
      <c r="AC1309" s="44"/>
      <c r="AD1309" s="44"/>
      <c r="AE1309" s="44"/>
      <c r="AF1309" s="53"/>
      <c r="AG1309" s="54"/>
      <c r="AN1309" s="44"/>
      <c r="AO1309" s="44"/>
      <c r="AP1309" s="44"/>
      <c r="AQ1309" s="44"/>
      <c r="AR1309" s="44"/>
      <c r="AS1309" s="44"/>
      <c r="AT1309" s="44"/>
      <c r="AU1309" s="44"/>
    </row>
    <row r="1310" spans="27:47" x14ac:dyDescent="0.2">
      <c r="AA1310" s="44"/>
      <c r="AB1310" s="44"/>
      <c r="AC1310" s="44"/>
      <c r="AD1310" s="44"/>
      <c r="AE1310" s="44"/>
      <c r="AF1310" s="53"/>
      <c r="AG1310" s="54"/>
      <c r="AN1310" s="44"/>
      <c r="AO1310" s="44"/>
      <c r="AP1310" s="44"/>
      <c r="AQ1310" s="44"/>
      <c r="AR1310" s="44"/>
      <c r="AS1310" s="44"/>
      <c r="AT1310" s="44"/>
      <c r="AU1310" s="44"/>
    </row>
    <row r="1311" spans="27:47" x14ac:dyDescent="0.2">
      <c r="AA1311" s="44"/>
      <c r="AB1311" s="44"/>
      <c r="AC1311" s="44"/>
      <c r="AD1311" s="44"/>
      <c r="AE1311" s="44"/>
      <c r="AF1311" s="53"/>
      <c r="AG1311" s="54"/>
      <c r="AN1311" s="44"/>
      <c r="AO1311" s="44"/>
      <c r="AP1311" s="44"/>
      <c r="AQ1311" s="44"/>
      <c r="AR1311" s="44"/>
      <c r="AS1311" s="44"/>
      <c r="AT1311" s="44"/>
      <c r="AU1311" s="44"/>
    </row>
    <row r="1312" spans="27:47" x14ac:dyDescent="0.2">
      <c r="AA1312" s="44"/>
      <c r="AB1312" s="44"/>
      <c r="AC1312" s="44"/>
      <c r="AD1312" s="44"/>
      <c r="AE1312" s="44"/>
      <c r="AF1312" s="53"/>
      <c r="AG1312" s="54"/>
      <c r="AN1312" s="44"/>
      <c r="AO1312" s="44"/>
      <c r="AP1312" s="44"/>
      <c r="AQ1312" s="44"/>
      <c r="AR1312" s="44"/>
      <c r="AS1312" s="44"/>
      <c r="AT1312" s="44"/>
      <c r="AU1312" s="44"/>
    </row>
    <row r="1313" spans="27:47" x14ac:dyDescent="0.2">
      <c r="AA1313" s="44"/>
      <c r="AB1313" s="44"/>
      <c r="AC1313" s="44"/>
      <c r="AD1313" s="44"/>
      <c r="AE1313" s="44"/>
      <c r="AF1313" s="53"/>
      <c r="AG1313" s="54"/>
      <c r="AN1313" s="44"/>
      <c r="AO1313" s="44"/>
      <c r="AP1313" s="44"/>
      <c r="AQ1313" s="44"/>
      <c r="AR1313" s="44"/>
      <c r="AS1313" s="44"/>
      <c r="AT1313" s="44"/>
      <c r="AU1313" s="44"/>
    </row>
    <row r="1314" spans="27:47" x14ac:dyDescent="0.2">
      <c r="AA1314" s="44"/>
      <c r="AB1314" s="44"/>
      <c r="AC1314" s="44"/>
      <c r="AD1314" s="44"/>
      <c r="AE1314" s="44"/>
      <c r="AF1314" s="53"/>
      <c r="AG1314" s="54"/>
      <c r="AN1314" s="44"/>
      <c r="AO1314" s="44"/>
      <c r="AP1314" s="44"/>
      <c r="AQ1314" s="44"/>
      <c r="AR1314" s="44"/>
      <c r="AS1314" s="44"/>
      <c r="AT1314" s="44"/>
      <c r="AU1314" s="44"/>
    </row>
    <row r="1315" spans="27:47" x14ac:dyDescent="0.2">
      <c r="AA1315" s="44"/>
      <c r="AB1315" s="44"/>
      <c r="AC1315" s="44"/>
      <c r="AD1315" s="44"/>
      <c r="AE1315" s="44"/>
      <c r="AF1315" s="53"/>
      <c r="AG1315" s="54"/>
      <c r="AN1315" s="44"/>
      <c r="AO1315" s="44"/>
      <c r="AP1315" s="44"/>
      <c r="AQ1315" s="44"/>
      <c r="AR1315" s="44"/>
      <c r="AS1315" s="44"/>
      <c r="AT1315" s="44"/>
      <c r="AU1315" s="44"/>
    </row>
    <row r="1316" spans="27:47" x14ac:dyDescent="0.2">
      <c r="AA1316" s="44"/>
      <c r="AB1316" s="44"/>
      <c r="AC1316" s="44"/>
      <c r="AD1316" s="44"/>
      <c r="AE1316" s="44"/>
      <c r="AF1316" s="53"/>
      <c r="AG1316" s="54"/>
      <c r="AN1316" s="44"/>
      <c r="AO1316" s="44"/>
      <c r="AP1316" s="44"/>
      <c r="AQ1316" s="44"/>
      <c r="AR1316" s="44"/>
      <c r="AS1316" s="44"/>
      <c r="AT1316" s="44"/>
      <c r="AU1316" s="44"/>
    </row>
    <row r="1317" spans="27:47" x14ac:dyDescent="0.2">
      <c r="AA1317" s="44"/>
      <c r="AB1317" s="44"/>
      <c r="AC1317" s="44"/>
      <c r="AD1317" s="44"/>
      <c r="AE1317" s="44"/>
      <c r="AF1317" s="53"/>
      <c r="AG1317" s="54"/>
      <c r="AN1317" s="44"/>
      <c r="AO1317" s="44"/>
      <c r="AP1317" s="44"/>
      <c r="AQ1317" s="44"/>
      <c r="AR1317" s="44"/>
      <c r="AS1317" s="44"/>
      <c r="AT1317" s="44"/>
      <c r="AU1317" s="44"/>
    </row>
    <row r="1318" spans="27:47" x14ac:dyDescent="0.2">
      <c r="AA1318" s="44"/>
      <c r="AB1318" s="44"/>
      <c r="AC1318" s="44"/>
      <c r="AD1318" s="44"/>
      <c r="AE1318" s="44"/>
      <c r="AF1318" s="53"/>
      <c r="AG1318" s="54"/>
      <c r="AN1318" s="44"/>
      <c r="AO1318" s="44"/>
      <c r="AP1318" s="44"/>
      <c r="AQ1318" s="44"/>
      <c r="AR1318" s="44"/>
      <c r="AS1318" s="44"/>
      <c r="AT1318" s="44"/>
      <c r="AU1318" s="44"/>
    </row>
    <row r="1319" spans="27:47" x14ac:dyDescent="0.2">
      <c r="AA1319" s="44"/>
      <c r="AB1319" s="44"/>
      <c r="AC1319" s="44"/>
      <c r="AD1319" s="44"/>
      <c r="AE1319" s="44"/>
      <c r="AF1319" s="53"/>
      <c r="AG1319" s="54"/>
      <c r="AN1319" s="44"/>
      <c r="AO1319" s="44"/>
      <c r="AP1319" s="44"/>
      <c r="AQ1319" s="44"/>
      <c r="AR1319" s="44"/>
      <c r="AS1319" s="44"/>
      <c r="AT1319" s="44"/>
      <c r="AU1319" s="44"/>
    </row>
    <row r="1320" spans="27:47" x14ac:dyDescent="0.2">
      <c r="AA1320" s="44"/>
      <c r="AB1320" s="44"/>
      <c r="AC1320" s="44"/>
      <c r="AD1320" s="44"/>
      <c r="AE1320" s="44"/>
      <c r="AF1320" s="53"/>
      <c r="AG1320" s="54"/>
      <c r="AN1320" s="44"/>
      <c r="AO1320" s="44"/>
      <c r="AP1320" s="44"/>
      <c r="AQ1320" s="44"/>
      <c r="AR1320" s="44"/>
      <c r="AS1320" s="44"/>
      <c r="AT1320" s="44"/>
      <c r="AU1320" s="44"/>
    </row>
    <row r="1321" spans="27:47" x14ac:dyDescent="0.2">
      <c r="AA1321" s="44"/>
      <c r="AB1321" s="44"/>
      <c r="AC1321" s="44"/>
      <c r="AD1321" s="44"/>
      <c r="AE1321" s="44"/>
      <c r="AF1321" s="53"/>
      <c r="AG1321" s="54"/>
      <c r="AN1321" s="44"/>
      <c r="AO1321" s="44"/>
      <c r="AP1321" s="44"/>
      <c r="AQ1321" s="44"/>
      <c r="AR1321" s="44"/>
      <c r="AS1321" s="44"/>
      <c r="AT1321" s="44"/>
      <c r="AU1321" s="44"/>
    </row>
    <row r="1322" spans="27:47" x14ac:dyDescent="0.2">
      <c r="AA1322" s="44"/>
      <c r="AB1322" s="44"/>
      <c r="AC1322" s="44"/>
      <c r="AD1322" s="44"/>
      <c r="AE1322" s="44"/>
      <c r="AF1322" s="53"/>
      <c r="AG1322" s="54"/>
      <c r="AN1322" s="44"/>
      <c r="AO1322" s="44"/>
      <c r="AP1322" s="44"/>
      <c r="AQ1322" s="44"/>
      <c r="AR1322" s="44"/>
      <c r="AS1322" s="44"/>
      <c r="AT1322" s="44"/>
      <c r="AU1322" s="44"/>
    </row>
    <row r="1323" spans="27:47" x14ac:dyDescent="0.2">
      <c r="AA1323" s="44"/>
      <c r="AB1323" s="44"/>
      <c r="AC1323" s="44"/>
      <c r="AD1323" s="44"/>
      <c r="AE1323" s="44"/>
      <c r="AF1323" s="53"/>
      <c r="AG1323" s="54"/>
      <c r="AN1323" s="44"/>
      <c r="AO1323" s="44"/>
      <c r="AP1323" s="44"/>
      <c r="AQ1323" s="44"/>
      <c r="AR1323" s="44"/>
      <c r="AS1323" s="44"/>
      <c r="AT1323" s="44"/>
      <c r="AU1323" s="44"/>
    </row>
    <row r="1324" spans="27:47" x14ac:dyDescent="0.2">
      <c r="AA1324" s="44"/>
      <c r="AB1324" s="44"/>
      <c r="AC1324" s="44"/>
      <c r="AD1324" s="44"/>
      <c r="AE1324" s="44"/>
      <c r="AF1324" s="53"/>
      <c r="AG1324" s="54"/>
      <c r="AN1324" s="44"/>
      <c r="AO1324" s="44"/>
      <c r="AP1324" s="44"/>
      <c r="AQ1324" s="44"/>
      <c r="AR1324" s="44"/>
      <c r="AS1324" s="44"/>
      <c r="AT1324" s="44"/>
      <c r="AU1324" s="44"/>
    </row>
    <row r="1325" spans="27:47" x14ac:dyDescent="0.2">
      <c r="AA1325" s="44"/>
      <c r="AB1325" s="44"/>
      <c r="AC1325" s="44"/>
      <c r="AD1325" s="44"/>
      <c r="AE1325" s="44"/>
      <c r="AF1325" s="53"/>
      <c r="AG1325" s="54"/>
      <c r="AN1325" s="44"/>
      <c r="AO1325" s="44"/>
      <c r="AP1325" s="44"/>
      <c r="AQ1325" s="44"/>
      <c r="AR1325" s="44"/>
      <c r="AS1325" s="44"/>
      <c r="AT1325" s="44"/>
      <c r="AU1325" s="44"/>
    </row>
    <row r="1326" spans="27:47" x14ac:dyDescent="0.2">
      <c r="AA1326" s="44"/>
      <c r="AB1326" s="44"/>
      <c r="AC1326" s="44"/>
      <c r="AD1326" s="44"/>
      <c r="AE1326" s="44"/>
      <c r="AF1326" s="53"/>
      <c r="AG1326" s="54"/>
      <c r="AN1326" s="44"/>
      <c r="AO1326" s="44"/>
      <c r="AP1326" s="44"/>
      <c r="AQ1326" s="44"/>
      <c r="AR1326" s="44"/>
      <c r="AS1326" s="44"/>
      <c r="AT1326" s="44"/>
      <c r="AU1326" s="44"/>
    </row>
    <row r="1327" spans="27:47" x14ac:dyDescent="0.2">
      <c r="AA1327" s="44"/>
      <c r="AB1327" s="44"/>
      <c r="AC1327" s="44"/>
      <c r="AD1327" s="44"/>
      <c r="AE1327" s="44"/>
      <c r="AF1327" s="53"/>
      <c r="AG1327" s="54"/>
      <c r="AN1327" s="44"/>
      <c r="AO1327" s="44"/>
      <c r="AP1327" s="44"/>
      <c r="AQ1327" s="44"/>
      <c r="AR1327" s="44"/>
      <c r="AS1327" s="44"/>
      <c r="AT1327" s="44"/>
      <c r="AU1327" s="44"/>
    </row>
    <row r="1328" spans="27:47" x14ac:dyDescent="0.2">
      <c r="AA1328" s="44"/>
      <c r="AB1328" s="44"/>
      <c r="AC1328" s="44"/>
      <c r="AD1328" s="44"/>
      <c r="AE1328" s="44"/>
      <c r="AF1328" s="53"/>
      <c r="AG1328" s="54"/>
      <c r="AN1328" s="44"/>
      <c r="AO1328" s="44"/>
      <c r="AP1328" s="44"/>
      <c r="AQ1328" s="44"/>
      <c r="AR1328" s="44"/>
      <c r="AS1328" s="44"/>
      <c r="AT1328" s="44"/>
      <c r="AU1328" s="44"/>
    </row>
    <row r="1329" spans="27:47" x14ac:dyDescent="0.2">
      <c r="AA1329" s="44"/>
      <c r="AB1329" s="44"/>
      <c r="AC1329" s="44"/>
      <c r="AD1329" s="44"/>
      <c r="AE1329" s="44"/>
      <c r="AF1329" s="53"/>
      <c r="AG1329" s="54"/>
      <c r="AN1329" s="44"/>
      <c r="AO1329" s="44"/>
      <c r="AP1329" s="44"/>
      <c r="AQ1329" s="44"/>
      <c r="AR1329" s="44"/>
      <c r="AS1329" s="44"/>
      <c r="AT1329" s="44"/>
      <c r="AU1329" s="44"/>
    </row>
    <row r="1330" spans="27:47" x14ac:dyDescent="0.2">
      <c r="AA1330" s="44"/>
      <c r="AB1330" s="44"/>
      <c r="AC1330" s="44"/>
      <c r="AD1330" s="44"/>
      <c r="AE1330" s="44"/>
      <c r="AF1330" s="53"/>
      <c r="AG1330" s="54"/>
      <c r="AN1330" s="44"/>
      <c r="AO1330" s="44"/>
      <c r="AP1330" s="44"/>
      <c r="AQ1330" s="44"/>
      <c r="AR1330" s="44"/>
      <c r="AS1330" s="44"/>
      <c r="AT1330" s="44"/>
      <c r="AU1330" s="44"/>
    </row>
    <row r="1331" spans="27:47" x14ac:dyDescent="0.2">
      <c r="AA1331" s="44"/>
      <c r="AB1331" s="44"/>
      <c r="AC1331" s="44"/>
      <c r="AD1331" s="44"/>
      <c r="AE1331" s="44"/>
      <c r="AF1331" s="53"/>
      <c r="AG1331" s="54"/>
      <c r="AN1331" s="44"/>
      <c r="AO1331" s="44"/>
      <c r="AP1331" s="44"/>
      <c r="AQ1331" s="44"/>
      <c r="AR1331" s="44"/>
      <c r="AS1331" s="44"/>
      <c r="AT1331" s="44"/>
      <c r="AU1331" s="44"/>
    </row>
    <row r="1332" spans="27:47" x14ac:dyDescent="0.2">
      <c r="AA1332" s="44"/>
      <c r="AB1332" s="44"/>
      <c r="AC1332" s="44"/>
      <c r="AD1332" s="44"/>
      <c r="AE1332" s="44"/>
      <c r="AF1332" s="53"/>
      <c r="AG1332" s="54"/>
      <c r="AN1332" s="44"/>
      <c r="AO1332" s="44"/>
      <c r="AP1332" s="44"/>
      <c r="AQ1332" s="44"/>
      <c r="AR1332" s="44"/>
      <c r="AS1332" s="44"/>
      <c r="AT1332" s="44"/>
      <c r="AU1332" s="44"/>
    </row>
    <row r="1333" spans="27:47" x14ac:dyDescent="0.2">
      <c r="AA1333" s="44"/>
      <c r="AB1333" s="44"/>
      <c r="AC1333" s="44"/>
      <c r="AD1333" s="44"/>
      <c r="AE1333" s="44"/>
      <c r="AF1333" s="53"/>
      <c r="AG1333" s="54"/>
      <c r="AN1333" s="44"/>
      <c r="AO1333" s="44"/>
      <c r="AP1333" s="44"/>
      <c r="AQ1333" s="44"/>
      <c r="AR1333" s="44"/>
      <c r="AS1333" s="44"/>
      <c r="AT1333" s="44"/>
      <c r="AU1333" s="44"/>
    </row>
    <row r="1334" spans="27:47" x14ac:dyDescent="0.2">
      <c r="AA1334" s="44"/>
      <c r="AB1334" s="44"/>
      <c r="AC1334" s="44"/>
      <c r="AD1334" s="44"/>
      <c r="AE1334" s="44"/>
      <c r="AF1334" s="53"/>
      <c r="AG1334" s="54"/>
      <c r="AN1334" s="44"/>
      <c r="AO1334" s="44"/>
      <c r="AP1334" s="44"/>
      <c r="AQ1334" s="44"/>
      <c r="AR1334" s="44"/>
      <c r="AS1334" s="44"/>
      <c r="AT1334" s="44"/>
      <c r="AU1334" s="44"/>
    </row>
    <row r="1335" spans="27:47" x14ac:dyDescent="0.2">
      <c r="AA1335" s="44"/>
      <c r="AB1335" s="44"/>
      <c r="AC1335" s="44"/>
      <c r="AD1335" s="44"/>
      <c r="AE1335" s="44"/>
      <c r="AF1335" s="53"/>
      <c r="AG1335" s="54"/>
      <c r="AN1335" s="44"/>
      <c r="AO1335" s="44"/>
      <c r="AP1335" s="44"/>
      <c r="AQ1335" s="44"/>
      <c r="AR1335" s="44"/>
      <c r="AS1335" s="44"/>
      <c r="AT1335" s="44"/>
      <c r="AU1335" s="44"/>
    </row>
    <row r="1336" spans="27:47" x14ac:dyDescent="0.2">
      <c r="AA1336" s="44"/>
      <c r="AB1336" s="44"/>
      <c r="AC1336" s="44"/>
      <c r="AD1336" s="44"/>
      <c r="AE1336" s="44"/>
      <c r="AF1336" s="53"/>
      <c r="AG1336" s="54"/>
      <c r="AN1336" s="44"/>
      <c r="AO1336" s="44"/>
      <c r="AP1336" s="44"/>
      <c r="AQ1336" s="44"/>
      <c r="AR1336" s="44"/>
      <c r="AS1336" s="44"/>
      <c r="AT1336" s="44"/>
      <c r="AU1336" s="44"/>
    </row>
    <row r="1337" spans="27:47" x14ac:dyDescent="0.2">
      <c r="AA1337" s="44"/>
      <c r="AB1337" s="44"/>
      <c r="AC1337" s="44"/>
      <c r="AD1337" s="44"/>
      <c r="AE1337" s="44"/>
      <c r="AF1337" s="53"/>
      <c r="AG1337" s="54"/>
      <c r="AN1337" s="44"/>
      <c r="AO1337" s="44"/>
      <c r="AP1337" s="44"/>
      <c r="AQ1337" s="44"/>
      <c r="AR1337" s="44"/>
      <c r="AS1337" s="44"/>
      <c r="AT1337" s="44"/>
      <c r="AU1337" s="44"/>
    </row>
    <row r="1338" spans="27:47" x14ac:dyDescent="0.2">
      <c r="AA1338" s="44"/>
      <c r="AB1338" s="44"/>
      <c r="AC1338" s="44"/>
      <c r="AD1338" s="44"/>
      <c r="AE1338" s="44"/>
      <c r="AF1338" s="53"/>
      <c r="AG1338" s="54"/>
      <c r="AN1338" s="44"/>
      <c r="AO1338" s="44"/>
      <c r="AP1338" s="44"/>
      <c r="AQ1338" s="44"/>
      <c r="AR1338" s="44"/>
      <c r="AS1338" s="44"/>
      <c r="AT1338" s="44"/>
      <c r="AU1338" s="44"/>
    </row>
    <row r="1339" spans="27:47" x14ac:dyDescent="0.2">
      <c r="AA1339" s="44"/>
      <c r="AB1339" s="44"/>
      <c r="AC1339" s="44"/>
      <c r="AD1339" s="44"/>
      <c r="AE1339" s="44"/>
      <c r="AF1339" s="53"/>
      <c r="AG1339" s="54"/>
      <c r="AN1339" s="44"/>
      <c r="AO1339" s="44"/>
      <c r="AP1339" s="44"/>
      <c r="AQ1339" s="44"/>
      <c r="AR1339" s="44"/>
      <c r="AS1339" s="44"/>
      <c r="AT1339" s="44"/>
      <c r="AU1339" s="44"/>
    </row>
    <row r="1340" spans="27:47" x14ac:dyDescent="0.2">
      <c r="AA1340" s="44"/>
      <c r="AB1340" s="44"/>
      <c r="AC1340" s="44"/>
      <c r="AD1340" s="44"/>
      <c r="AE1340" s="44"/>
      <c r="AF1340" s="53"/>
      <c r="AG1340" s="54"/>
      <c r="AN1340" s="44"/>
      <c r="AO1340" s="44"/>
      <c r="AP1340" s="44"/>
      <c r="AQ1340" s="44"/>
      <c r="AR1340" s="44"/>
      <c r="AS1340" s="44"/>
      <c r="AT1340" s="44"/>
      <c r="AU1340" s="44"/>
    </row>
    <row r="1341" spans="27:47" x14ac:dyDescent="0.2">
      <c r="AA1341" s="44"/>
      <c r="AB1341" s="44"/>
      <c r="AC1341" s="44"/>
      <c r="AD1341" s="44"/>
      <c r="AE1341" s="44"/>
      <c r="AF1341" s="53"/>
      <c r="AG1341" s="54"/>
      <c r="AN1341" s="44"/>
      <c r="AO1341" s="44"/>
      <c r="AP1341" s="44"/>
      <c r="AQ1341" s="44"/>
      <c r="AR1341" s="44"/>
      <c r="AS1341" s="44"/>
      <c r="AT1341" s="44"/>
      <c r="AU1341" s="44"/>
    </row>
    <row r="1342" spans="27:47" x14ac:dyDescent="0.2">
      <c r="AA1342" s="44"/>
      <c r="AB1342" s="44"/>
      <c r="AC1342" s="44"/>
      <c r="AD1342" s="44"/>
      <c r="AE1342" s="44"/>
      <c r="AF1342" s="53"/>
      <c r="AG1342" s="54"/>
      <c r="AN1342" s="44"/>
      <c r="AO1342" s="44"/>
      <c r="AP1342" s="44"/>
      <c r="AQ1342" s="44"/>
      <c r="AR1342" s="44"/>
      <c r="AS1342" s="44"/>
      <c r="AT1342" s="44"/>
      <c r="AU1342" s="44"/>
    </row>
    <row r="1343" spans="27:47" x14ac:dyDescent="0.2">
      <c r="AA1343" s="44"/>
      <c r="AB1343" s="44"/>
      <c r="AC1343" s="44"/>
      <c r="AD1343" s="44"/>
      <c r="AE1343" s="44"/>
      <c r="AF1343" s="53"/>
      <c r="AG1343" s="54"/>
      <c r="AN1343" s="44"/>
      <c r="AO1343" s="44"/>
      <c r="AP1343" s="44"/>
      <c r="AQ1343" s="44"/>
      <c r="AR1343" s="44"/>
      <c r="AS1343" s="44"/>
      <c r="AT1343" s="44"/>
      <c r="AU1343" s="44"/>
    </row>
    <row r="1344" spans="27:47" x14ac:dyDescent="0.2">
      <c r="AA1344" s="44"/>
      <c r="AB1344" s="44"/>
      <c r="AC1344" s="44"/>
      <c r="AD1344" s="44"/>
      <c r="AE1344" s="44"/>
      <c r="AF1344" s="53"/>
      <c r="AG1344" s="54"/>
      <c r="AN1344" s="44"/>
      <c r="AO1344" s="44"/>
      <c r="AP1344" s="44"/>
      <c r="AQ1344" s="44"/>
      <c r="AR1344" s="44"/>
      <c r="AS1344" s="44"/>
      <c r="AT1344" s="44"/>
      <c r="AU1344" s="44"/>
    </row>
    <row r="1345" spans="27:47" x14ac:dyDescent="0.2">
      <c r="AA1345" s="44"/>
      <c r="AB1345" s="44"/>
      <c r="AC1345" s="44"/>
      <c r="AD1345" s="44"/>
      <c r="AE1345" s="44"/>
      <c r="AF1345" s="53"/>
      <c r="AG1345" s="54"/>
      <c r="AN1345" s="44"/>
      <c r="AO1345" s="44"/>
      <c r="AP1345" s="44"/>
      <c r="AQ1345" s="44"/>
      <c r="AR1345" s="44"/>
      <c r="AS1345" s="44"/>
      <c r="AT1345" s="44"/>
      <c r="AU1345" s="44"/>
    </row>
    <row r="1346" spans="27:47" x14ac:dyDescent="0.2">
      <c r="AA1346" s="44"/>
      <c r="AB1346" s="44"/>
      <c r="AC1346" s="44"/>
      <c r="AD1346" s="44"/>
      <c r="AE1346" s="44"/>
      <c r="AF1346" s="53"/>
      <c r="AG1346" s="54"/>
      <c r="AN1346" s="44"/>
      <c r="AO1346" s="44"/>
      <c r="AP1346" s="44"/>
      <c r="AQ1346" s="44"/>
      <c r="AR1346" s="44"/>
      <c r="AS1346" s="44"/>
      <c r="AT1346" s="44"/>
      <c r="AU1346" s="44"/>
    </row>
    <row r="1347" spans="27:47" x14ac:dyDescent="0.2">
      <c r="AA1347" s="44"/>
      <c r="AB1347" s="44"/>
      <c r="AC1347" s="44"/>
      <c r="AD1347" s="44"/>
      <c r="AE1347" s="44"/>
      <c r="AF1347" s="53"/>
      <c r="AG1347" s="54"/>
      <c r="AN1347" s="44"/>
      <c r="AO1347" s="44"/>
      <c r="AP1347" s="44"/>
      <c r="AQ1347" s="44"/>
      <c r="AR1347" s="44"/>
      <c r="AS1347" s="44"/>
      <c r="AT1347" s="44"/>
      <c r="AU1347" s="44"/>
    </row>
    <row r="1348" spans="27:47" x14ac:dyDescent="0.2">
      <c r="AA1348" s="44"/>
      <c r="AB1348" s="44"/>
      <c r="AC1348" s="44"/>
      <c r="AD1348" s="44"/>
      <c r="AE1348" s="44"/>
      <c r="AF1348" s="53"/>
      <c r="AG1348" s="54"/>
      <c r="AN1348" s="44"/>
      <c r="AO1348" s="44"/>
      <c r="AP1348" s="44"/>
      <c r="AQ1348" s="44"/>
      <c r="AR1348" s="44"/>
      <c r="AS1348" s="44"/>
      <c r="AT1348" s="44"/>
      <c r="AU1348" s="44"/>
    </row>
    <row r="1349" spans="27:47" x14ac:dyDescent="0.2">
      <c r="AA1349" s="44"/>
      <c r="AB1349" s="44"/>
      <c r="AC1349" s="44"/>
      <c r="AD1349" s="44"/>
      <c r="AE1349" s="44"/>
      <c r="AF1349" s="53"/>
      <c r="AG1349" s="54"/>
      <c r="AN1349" s="44"/>
      <c r="AO1349" s="44"/>
      <c r="AP1349" s="44"/>
      <c r="AQ1349" s="44"/>
      <c r="AR1349" s="44"/>
      <c r="AS1349" s="44"/>
      <c r="AT1349" s="44"/>
      <c r="AU1349" s="44"/>
    </row>
    <row r="1350" spans="27:47" x14ac:dyDescent="0.2">
      <c r="AA1350" s="44"/>
      <c r="AB1350" s="44"/>
      <c r="AC1350" s="44"/>
      <c r="AD1350" s="44"/>
      <c r="AE1350" s="44"/>
      <c r="AF1350" s="53"/>
      <c r="AG1350" s="54"/>
      <c r="AN1350" s="44"/>
      <c r="AO1350" s="44"/>
      <c r="AP1350" s="44"/>
      <c r="AQ1350" s="44"/>
      <c r="AR1350" s="44"/>
      <c r="AS1350" s="44"/>
      <c r="AT1350" s="44"/>
      <c r="AU1350" s="44"/>
    </row>
    <row r="1351" spans="27:47" x14ac:dyDescent="0.2">
      <c r="AA1351" s="44"/>
      <c r="AB1351" s="44"/>
      <c r="AC1351" s="44"/>
      <c r="AD1351" s="44"/>
      <c r="AE1351" s="44"/>
      <c r="AF1351" s="53"/>
      <c r="AG1351" s="54"/>
      <c r="AN1351" s="44"/>
      <c r="AO1351" s="44"/>
      <c r="AP1351" s="44"/>
      <c r="AQ1351" s="44"/>
      <c r="AR1351" s="44"/>
      <c r="AS1351" s="44"/>
      <c r="AT1351" s="44"/>
      <c r="AU1351" s="44"/>
    </row>
    <row r="1352" spans="27:47" x14ac:dyDescent="0.2">
      <c r="AA1352" s="44"/>
      <c r="AB1352" s="44"/>
      <c r="AC1352" s="44"/>
      <c r="AD1352" s="44"/>
      <c r="AE1352" s="44"/>
      <c r="AF1352" s="53"/>
      <c r="AG1352" s="54"/>
      <c r="AN1352" s="44"/>
      <c r="AO1352" s="44"/>
      <c r="AP1352" s="44"/>
      <c r="AQ1352" s="44"/>
      <c r="AR1352" s="44"/>
      <c r="AS1352" s="44"/>
      <c r="AT1352" s="44"/>
      <c r="AU1352" s="44"/>
    </row>
    <row r="1353" spans="27:47" x14ac:dyDescent="0.2">
      <c r="AA1353" s="44"/>
      <c r="AB1353" s="44"/>
      <c r="AC1353" s="44"/>
      <c r="AD1353" s="44"/>
      <c r="AE1353" s="44"/>
      <c r="AF1353" s="53"/>
      <c r="AG1353" s="54"/>
      <c r="AN1353" s="44"/>
      <c r="AO1353" s="44"/>
      <c r="AP1353" s="44"/>
      <c r="AQ1353" s="44"/>
      <c r="AR1353" s="44"/>
      <c r="AS1353" s="44"/>
      <c r="AT1353" s="44"/>
      <c r="AU1353" s="44"/>
    </row>
    <row r="1354" spans="27:47" x14ac:dyDescent="0.2">
      <c r="AA1354" s="44"/>
      <c r="AB1354" s="44"/>
      <c r="AC1354" s="44"/>
      <c r="AD1354" s="44"/>
      <c r="AE1354" s="44"/>
      <c r="AF1354" s="53"/>
      <c r="AG1354" s="54"/>
      <c r="AN1354" s="44"/>
      <c r="AO1354" s="44"/>
      <c r="AP1354" s="44"/>
      <c r="AQ1354" s="44"/>
      <c r="AR1354" s="44"/>
      <c r="AS1354" s="44"/>
      <c r="AT1354" s="44"/>
      <c r="AU1354" s="44"/>
    </row>
    <row r="1355" spans="27:47" x14ac:dyDescent="0.2">
      <c r="AA1355" s="44"/>
      <c r="AB1355" s="44"/>
      <c r="AC1355" s="44"/>
      <c r="AD1355" s="44"/>
      <c r="AE1355" s="44"/>
      <c r="AF1355" s="53"/>
      <c r="AG1355" s="54"/>
      <c r="AN1355" s="44"/>
      <c r="AO1355" s="44"/>
      <c r="AP1355" s="44"/>
      <c r="AQ1355" s="44"/>
      <c r="AR1355" s="44"/>
      <c r="AS1355" s="44"/>
      <c r="AT1355" s="44"/>
      <c r="AU1355" s="44"/>
    </row>
    <row r="1356" spans="27:47" x14ac:dyDescent="0.2">
      <c r="AA1356" s="44"/>
      <c r="AB1356" s="44"/>
      <c r="AC1356" s="44"/>
      <c r="AD1356" s="44"/>
      <c r="AE1356" s="44"/>
      <c r="AF1356" s="53"/>
      <c r="AG1356" s="54"/>
      <c r="AN1356" s="44"/>
      <c r="AO1356" s="44"/>
      <c r="AP1356" s="44"/>
      <c r="AQ1356" s="44"/>
      <c r="AR1356" s="44"/>
      <c r="AS1356" s="44"/>
      <c r="AT1356" s="44"/>
      <c r="AU1356" s="44"/>
    </row>
    <row r="1357" spans="27:47" x14ac:dyDescent="0.2">
      <c r="AA1357" s="44"/>
      <c r="AB1357" s="44"/>
      <c r="AC1357" s="44"/>
      <c r="AD1357" s="44"/>
      <c r="AE1357" s="44"/>
      <c r="AF1357" s="53"/>
      <c r="AG1357" s="54"/>
      <c r="AN1357" s="44"/>
      <c r="AO1357" s="44"/>
      <c r="AP1357" s="44"/>
      <c r="AQ1357" s="44"/>
      <c r="AR1357" s="44"/>
      <c r="AS1357" s="44"/>
      <c r="AT1357" s="44"/>
      <c r="AU1357" s="44"/>
    </row>
    <row r="1358" spans="27:47" x14ac:dyDescent="0.2">
      <c r="AA1358" s="44"/>
      <c r="AB1358" s="44"/>
      <c r="AC1358" s="44"/>
      <c r="AD1358" s="44"/>
      <c r="AE1358" s="44"/>
      <c r="AF1358" s="53"/>
      <c r="AG1358" s="54"/>
      <c r="AN1358" s="44"/>
      <c r="AO1358" s="44"/>
      <c r="AP1358" s="44"/>
      <c r="AQ1358" s="44"/>
      <c r="AR1358" s="44"/>
      <c r="AS1358" s="44"/>
      <c r="AT1358" s="44"/>
      <c r="AU1358" s="44"/>
    </row>
    <row r="1359" spans="27:47" x14ac:dyDescent="0.2">
      <c r="AA1359" s="44"/>
      <c r="AB1359" s="44"/>
      <c r="AC1359" s="44"/>
      <c r="AD1359" s="44"/>
      <c r="AE1359" s="44"/>
      <c r="AF1359" s="53"/>
      <c r="AG1359" s="54"/>
      <c r="AN1359" s="44"/>
      <c r="AO1359" s="44"/>
      <c r="AP1359" s="44"/>
      <c r="AQ1359" s="44"/>
      <c r="AR1359" s="44"/>
      <c r="AS1359" s="44"/>
      <c r="AT1359" s="44"/>
      <c r="AU1359" s="44"/>
    </row>
    <row r="1360" spans="27:47" x14ac:dyDescent="0.2">
      <c r="AA1360" s="44"/>
      <c r="AB1360" s="44"/>
      <c r="AC1360" s="44"/>
      <c r="AD1360" s="44"/>
      <c r="AE1360" s="44"/>
      <c r="AF1360" s="53"/>
      <c r="AG1360" s="54"/>
      <c r="AN1360" s="44"/>
      <c r="AO1360" s="44"/>
      <c r="AP1360" s="44"/>
      <c r="AQ1360" s="44"/>
      <c r="AR1360" s="44"/>
      <c r="AS1360" s="44"/>
      <c r="AT1360" s="44"/>
      <c r="AU1360" s="44"/>
    </row>
    <row r="1361" spans="27:47" x14ac:dyDescent="0.2">
      <c r="AA1361" s="44"/>
      <c r="AB1361" s="44"/>
      <c r="AC1361" s="44"/>
      <c r="AD1361" s="44"/>
      <c r="AE1361" s="44"/>
      <c r="AF1361" s="53"/>
      <c r="AG1361" s="54"/>
      <c r="AN1361" s="44"/>
      <c r="AO1361" s="44"/>
      <c r="AP1361" s="44"/>
      <c r="AQ1361" s="44"/>
      <c r="AR1361" s="44"/>
      <c r="AS1361" s="44"/>
      <c r="AT1361" s="44"/>
      <c r="AU1361" s="44"/>
    </row>
    <row r="1362" spans="27:47" x14ac:dyDescent="0.2">
      <c r="AA1362" s="44"/>
      <c r="AB1362" s="44"/>
      <c r="AC1362" s="44"/>
      <c r="AD1362" s="44"/>
      <c r="AE1362" s="44"/>
      <c r="AF1362" s="53"/>
      <c r="AG1362" s="54"/>
      <c r="AN1362" s="44"/>
      <c r="AO1362" s="44"/>
      <c r="AP1362" s="44"/>
      <c r="AQ1362" s="44"/>
      <c r="AR1362" s="44"/>
      <c r="AS1362" s="44"/>
      <c r="AT1362" s="44"/>
      <c r="AU1362" s="44"/>
    </row>
    <row r="1363" spans="27:47" x14ac:dyDescent="0.2">
      <c r="AA1363" s="44"/>
      <c r="AB1363" s="44"/>
      <c r="AC1363" s="44"/>
      <c r="AD1363" s="44"/>
      <c r="AE1363" s="44"/>
      <c r="AF1363" s="53"/>
      <c r="AG1363" s="54"/>
      <c r="AN1363" s="44"/>
      <c r="AO1363" s="44"/>
      <c r="AP1363" s="44"/>
      <c r="AQ1363" s="44"/>
      <c r="AR1363" s="44"/>
      <c r="AS1363" s="44"/>
      <c r="AT1363" s="44"/>
      <c r="AU1363" s="44"/>
    </row>
    <row r="1364" spans="27:47" x14ac:dyDescent="0.2">
      <c r="AA1364" s="44"/>
      <c r="AB1364" s="44"/>
      <c r="AC1364" s="44"/>
      <c r="AD1364" s="44"/>
      <c r="AE1364" s="44"/>
      <c r="AF1364" s="53"/>
      <c r="AG1364" s="54"/>
      <c r="AN1364" s="44"/>
      <c r="AO1364" s="44"/>
      <c r="AP1364" s="44"/>
      <c r="AQ1364" s="44"/>
      <c r="AR1364" s="44"/>
      <c r="AS1364" s="44"/>
      <c r="AT1364" s="44"/>
      <c r="AU1364" s="44"/>
    </row>
    <row r="1365" spans="27:47" x14ac:dyDescent="0.2">
      <c r="AA1365" s="44"/>
      <c r="AB1365" s="44"/>
      <c r="AC1365" s="44"/>
      <c r="AD1365" s="44"/>
      <c r="AE1365" s="44"/>
      <c r="AF1365" s="53"/>
      <c r="AG1365" s="54"/>
      <c r="AN1365" s="44"/>
      <c r="AO1365" s="44"/>
      <c r="AP1365" s="44"/>
      <c r="AQ1365" s="44"/>
      <c r="AR1365" s="44"/>
      <c r="AS1365" s="44"/>
      <c r="AT1365" s="44"/>
      <c r="AU1365" s="44"/>
    </row>
    <row r="1366" spans="27:47" x14ac:dyDescent="0.2">
      <c r="AA1366" s="44"/>
      <c r="AB1366" s="44"/>
      <c r="AC1366" s="44"/>
      <c r="AD1366" s="44"/>
      <c r="AE1366" s="44"/>
      <c r="AF1366" s="53"/>
      <c r="AG1366" s="54"/>
      <c r="AN1366" s="44"/>
      <c r="AO1366" s="44"/>
      <c r="AP1366" s="44"/>
      <c r="AQ1366" s="44"/>
      <c r="AR1366" s="44"/>
      <c r="AS1366" s="44"/>
      <c r="AT1366" s="44"/>
      <c r="AU1366" s="44"/>
    </row>
    <row r="1367" spans="27:47" x14ac:dyDescent="0.2">
      <c r="AA1367" s="44"/>
      <c r="AB1367" s="44"/>
      <c r="AC1367" s="44"/>
      <c r="AD1367" s="44"/>
      <c r="AE1367" s="44"/>
      <c r="AF1367" s="53"/>
      <c r="AG1367" s="54"/>
      <c r="AN1367" s="44"/>
      <c r="AO1367" s="44"/>
      <c r="AP1367" s="44"/>
      <c r="AQ1367" s="44"/>
      <c r="AR1367" s="44"/>
      <c r="AS1367" s="44"/>
      <c r="AT1367" s="44"/>
      <c r="AU1367" s="44"/>
    </row>
    <row r="1368" spans="27:47" x14ac:dyDescent="0.2">
      <c r="AA1368" s="44"/>
      <c r="AB1368" s="44"/>
      <c r="AC1368" s="44"/>
      <c r="AD1368" s="44"/>
      <c r="AE1368" s="44"/>
      <c r="AF1368" s="53"/>
      <c r="AG1368" s="54"/>
      <c r="AN1368" s="44"/>
      <c r="AO1368" s="44"/>
      <c r="AP1368" s="44"/>
      <c r="AQ1368" s="44"/>
      <c r="AR1368" s="44"/>
      <c r="AS1368" s="44"/>
      <c r="AT1368" s="44"/>
      <c r="AU1368" s="44"/>
    </row>
    <row r="1369" spans="27:47" x14ac:dyDescent="0.2">
      <c r="AA1369" s="44"/>
      <c r="AB1369" s="44"/>
      <c r="AC1369" s="44"/>
      <c r="AD1369" s="44"/>
      <c r="AE1369" s="44"/>
      <c r="AF1369" s="53"/>
      <c r="AG1369" s="54"/>
      <c r="AN1369" s="44"/>
      <c r="AO1369" s="44"/>
      <c r="AP1369" s="44"/>
      <c r="AQ1369" s="44"/>
      <c r="AR1369" s="44"/>
      <c r="AS1369" s="44"/>
      <c r="AT1369" s="44"/>
      <c r="AU1369" s="44"/>
    </row>
    <row r="1370" spans="27:47" x14ac:dyDescent="0.2">
      <c r="AA1370" s="44"/>
      <c r="AB1370" s="44"/>
      <c r="AC1370" s="44"/>
      <c r="AD1370" s="44"/>
      <c r="AE1370" s="44"/>
      <c r="AF1370" s="53"/>
      <c r="AG1370" s="54"/>
      <c r="AN1370" s="44"/>
      <c r="AO1370" s="44"/>
      <c r="AP1370" s="44"/>
      <c r="AQ1370" s="44"/>
      <c r="AR1370" s="44"/>
      <c r="AS1370" s="44"/>
      <c r="AT1370" s="44"/>
      <c r="AU1370" s="44"/>
    </row>
    <row r="1371" spans="27:47" x14ac:dyDescent="0.2">
      <c r="AA1371" s="44"/>
      <c r="AB1371" s="44"/>
      <c r="AC1371" s="44"/>
      <c r="AD1371" s="44"/>
      <c r="AE1371" s="44"/>
      <c r="AF1371" s="53"/>
      <c r="AG1371" s="54"/>
      <c r="AN1371" s="44"/>
      <c r="AO1371" s="44"/>
      <c r="AP1371" s="44"/>
      <c r="AQ1371" s="44"/>
      <c r="AR1371" s="44"/>
      <c r="AS1371" s="44"/>
      <c r="AT1371" s="44"/>
      <c r="AU1371" s="44"/>
    </row>
    <row r="1372" spans="27:47" x14ac:dyDescent="0.2">
      <c r="AA1372" s="44"/>
      <c r="AB1372" s="44"/>
      <c r="AC1372" s="44"/>
      <c r="AD1372" s="44"/>
      <c r="AE1372" s="44"/>
      <c r="AF1372" s="53"/>
      <c r="AG1372" s="54"/>
      <c r="AN1372" s="44"/>
      <c r="AO1372" s="44"/>
      <c r="AP1372" s="44"/>
      <c r="AQ1372" s="44"/>
      <c r="AR1372" s="44"/>
      <c r="AS1372" s="44"/>
      <c r="AT1372" s="44"/>
      <c r="AU1372" s="44"/>
    </row>
    <row r="1373" spans="27:47" x14ac:dyDescent="0.2">
      <c r="AA1373" s="44"/>
      <c r="AB1373" s="44"/>
      <c r="AC1373" s="44"/>
      <c r="AD1373" s="44"/>
      <c r="AE1373" s="44"/>
      <c r="AF1373" s="53"/>
      <c r="AG1373" s="54"/>
      <c r="AN1373" s="44"/>
      <c r="AO1373" s="44"/>
      <c r="AP1373" s="44"/>
      <c r="AQ1373" s="44"/>
      <c r="AR1373" s="44"/>
      <c r="AS1373" s="44"/>
      <c r="AT1373" s="44"/>
      <c r="AU1373" s="44"/>
    </row>
    <row r="1374" spans="27:47" x14ac:dyDescent="0.2">
      <c r="AA1374" s="44"/>
      <c r="AB1374" s="44"/>
      <c r="AC1374" s="44"/>
      <c r="AD1374" s="44"/>
      <c r="AE1374" s="44"/>
      <c r="AF1374" s="53"/>
      <c r="AG1374" s="54"/>
      <c r="AN1374" s="44"/>
      <c r="AO1374" s="44"/>
      <c r="AP1374" s="44"/>
      <c r="AQ1374" s="44"/>
      <c r="AR1374" s="44"/>
      <c r="AS1374" s="44"/>
      <c r="AT1374" s="44"/>
      <c r="AU1374" s="44"/>
    </row>
    <row r="1375" spans="27:47" x14ac:dyDescent="0.2">
      <c r="AA1375" s="44"/>
      <c r="AB1375" s="44"/>
      <c r="AC1375" s="44"/>
      <c r="AD1375" s="44"/>
      <c r="AE1375" s="44"/>
      <c r="AF1375" s="53"/>
      <c r="AG1375" s="54"/>
      <c r="AN1375" s="44"/>
      <c r="AO1375" s="44"/>
      <c r="AP1375" s="44"/>
      <c r="AQ1375" s="44"/>
      <c r="AR1375" s="44"/>
      <c r="AS1375" s="44"/>
      <c r="AT1375" s="44"/>
      <c r="AU1375" s="44"/>
    </row>
    <row r="1376" spans="27:47" x14ac:dyDescent="0.2">
      <c r="AA1376" s="44"/>
      <c r="AB1376" s="44"/>
      <c r="AC1376" s="44"/>
      <c r="AD1376" s="44"/>
      <c r="AE1376" s="44"/>
      <c r="AF1376" s="53"/>
      <c r="AG1376" s="54"/>
      <c r="AN1376" s="44"/>
      <c r="AO1376" s="44"/>
      <c r="AP1376" s="44"/>
      <c r="AQ1376" s="44"/>
      <c r="AR1376" s="44"/>
      <c r="AS1376" s="44"/>
      <c r="AT1376" s="44"/>
      <c r="AU1376" s="44"/>
    </row>
    <row r="1377" spans="27:47" x14ac:dyDescent="0.2">
      <c r="AA1377" s="44"/>
      <c r="AB1377" s="44"/>
      <c r="AC1377" s="44"/>
      <c r="AD1377" s="44"/>
      <c r="AE1377" s="44"/>
      <c r="AF1377" s="53"/>
      <c r="AG1377" s="54"/>
      <c r="AN1377" s="44"/>
      <c r="AO1377" s="44"/>
      <c r="AP1377" s="44"/>
      <c r="AQ1377" s="44"/>
      <c r="AR1377" s="44"/>
      <c r="AS1377" s="44"/>
      <c r="AT1377" s="44"/>
      <c r="AU1377" s="44"/>
    </row>
    <row r="1378" spans="27:47" x14ac:dyDescent="0.2">
      <c r="AA1378" s="44"/>
      <c r="AB1378" s="44"/>
      <c r="AC1378" s="44"/>
      <c r="AD1378" s="44"/>
      <c r="AE1378" s="44"/>
      <c r="AF1378" s="53"/>
      <c r="AG1378" s="54"/>
      <c r="AN1378" s="44"/>
      <c r="AO1378" s="44"/>
      <c r="AP1378" s="44"/>
      <c r="AQ1378" s="44"/>
      <c r="AR1378" s="44"/>
      <c r="AS1378" s="44"/>
      <c r="AT1378" s="44"/>
      <c r="AU1378" s="44"/>
    </row>
    <row r="1379" spans="27:47" x14ac:dyDescent="0.2">
      <c r="AA1379" s="44"/>
      <c r="AB1379" s="44"/>
      <c r="AC1379" s="44"/>
      <c r="AD1379" s="44"/>
      <c r="AE1379" s="44"/>
      <c r="AF1379" s="53"/>
      <c r="AG1379" s="54"/>
      <c r="AN1379" s="44"/>
      <c r="AO1379" s="44"/>
      <c r="AP1379" s="44"/>
      <c r="AQ1379" s="44"/>
      <c r="AR1379" s="44"/>
      <c r="AS1379" s="44"/>
      <c r="AT1379" s="44"/>
      <c r="AU1379" s="44"/>
    </row>
    <row r="1380" spans="27:47" x14ac:dyDescent="0.2">
      <c r="AA1380" s="44"/>
      <c r="AB1380" s="44"/>
      <c r="AC1380" s="44"/>
      <c r="AD1380" s="44"/>
      <c r="AE1380" s="44"/>
      <c r="AF1380" s="53"/>
      <c r="AG1380" s="54"/>
      <c r="AN1380" s="44"/>
      <c r="AO1380" s="44"/>
      <c r="AP1380" s="44"/>
      <c r="AQ1380" s="44"/>
      <c r="AR1380" s="44"/>
      <c r="AS1380" s="44"/>
      <c r="AT1380" s="44"/>
      <c r="AU1380" s="44"/>
    </row>
    <row r="1381" spans="27:47" x14ac:dyDescent="0.2">
      <c r="AA1381" s="44"/>
      <c r="AB1381" s="44"/>
      <c r="AC1381" s="44"/>
      <c r="AD1381" s="44"/>
      <c r="AE1381" s="44"/>
      <c r="AF1381" s="53"/>
      <c r="AG1381" s="54"/>
      <c r="AN1381" s="44"/>
      <c r="AO1381" s="44"/>
      <c r="AP1381" s="44"/>
      <c r="AQ1381" s="44"/>
      <c r="AR1381" s="44"/>
      <c r="AS1381" s="44"/>
      <c r="AT1381" s="44"/>
      <c r="AU1381" s="44"/>
    </row>
    <row r="1382" spans="27:47" x14ac:dyDescent="0.2">
      <c r="AA1382" s="44"/>
      <c r="AB1382" s="44"/>
      <c r="AC1382" s="44"/>
      <c r="AD1382" s="44"/>
      <c r="AE1382" s="44"/>
      <c r="AF1382" s="53"/>
      <c r="AG1382" s="54"/>
      <c r="AN1382" s="44"/>
      <c r="AO1382" s="44"/>
      <c r="AP1382" s="44"/>
      <c r="AQ1382" s="44"/>
      <c r="AR1382" s="44"/>
      <c r="AS1382" s="44"/>
      <c r="AT1382" s="44"/>
      <c r="AU1382" s="44"/>
    </row>
    <row r="1383" spans="27:47" x14ac:dyDescent="0.2">
      <c r="AA1383" s="44"/>
      <c r="AB1383" s="44"/>
      <c r="AC1383" s="44"/>
      <c r="AD1383" s="44"/>
      <c r="AE1383" s="44"/>
      <c r="AF1383" s="53"/>
      <c r="AG1383" s="54"/>
      <c r="AN1383" s="44"/>
      <c r="AO1383" s="44"/>
      <c r="AP1383" s="44"/>
      <c r="AQ1383" s="44"/>
      <c r="AR1383" s="44"/>
      <c r="AS1383" s="44"/>
      <c r="AT1383" s="44"/>
      <c r="AU1383" s="44"/>
    </row>
    <row r="1384" spans="27:47" x14ac:dyDescent="0.2">
      <c r="AA1384" s="44"/>
      <c r="AB1384" s="44"/>
      <c r="AC1384" s="44"/>
      <c r="AD1384" s="44"/>
      <c r="AE1384" s="44"/>
      <c r="AF1384" s="53"/>
      <c r="AG1384" s="54"/>
      <c r="AN1384" s="44"/>
      <c r="AO1384" s="44"/>
      <c r="AP1384" s="44"/>
      <c r="AQ1384" s="44"/>
      <c r="AR1384" s="44"/>
      <c r="AS1384" s="44"/>
      <c r="AT1384" s="44"/>
      <c r="AU1384" s="44"/>
    </row>
    <row r="1385" spans="27:47" x14ac:dyDescent="0.2">
      <c r="AA1385" s="44"/>
      <c r="AB1385" s="44"/>
      <c r="AC1385" s="44"/>
      <c r="AD1385" s="44"/>
      <c r="AE1385" s="44"/>
      <c r="AF1385" s="53"/>
      <c r="AG1385" s="54"/>
      <c r="AN1385" s="44"/>
      <c r="AO1385" s="44"/>
      <c r="AP1385" s="44"/>
      <c r="AQ1385" s="44"/>
      <c r="AR1385" s="44"/>
      <c r="AS1385" s="44"/>
      <c r="AT1385" s="44"/>
      <c r="AU1385" s="44"/>
    </row>
    <row r="1386" spans="27:47" x14ac:dyDescent="0.2">
      <c r="AA1386" s="44"/>
      <c r="AB1386" s="44"/>
      <c r="AC1386" s="44"/>
      <c r="AD1386" s="44"/>
      <c r="AE1386" s="44"/>
      <c r="AF1386" s="53"/>
      <c r="AG1386" s="54"/>
      <c r="AN1386" s="44"/>
      <c r="AO1386" s="44"/>
      <c r="AP1386" s="44"/>
      <c r="AQ1386" s="44"/>
      <c r="AR1386" s="44"/>
      <c r="AS1386" s="44"/>
      <c r="AT1386" s="44"/>
      <c r="AU1386" s="44"/>
    </row>
    <row r="1387" spans="27:47" x14ac:dyDescent="0.2">
      <c r="AA1387" s="44"/>
      <c r="AB1387" s="44"/>
      <c r="AC1387" s="44"/>
      <c r="AD1387" s="44"/>
      <c r="AE1387" s="44"/>
      <c r="AF1387" s="53"/>
      <c r="AG1387" s="54"/>
      <c r="AN1387" s="44"/>
      <c r="AO1387" s="44"/>
      <c r="AP1387" s="44"/>
      <c r="AQ1387" s="44"/>
      <c r="AR1387" s="44"/>
      <c r="AS1387" s="44"/>
      <c r="AT1387" s="44"/>
      <c r="AU1387" s="44"/>
    </row>
    <row r="1388" spans="27:47" x14ac:dyDescent="0.2">
      <c r="AA1388" s="44"/>
      <c r="AB1388" s="44"/>
      <c r="AC1388" s="44"/>
      <c r="AD1388" s="44"/>
      <c r="AE1388" s="44"/>
      <c r="AF1388" s="53"/>
      <c r="AG1388" s="54"/>
      <c r="AN1388" s="44"/>
      <c r="AO1388" s="44"/>
      <c r="AP1388" s="44"/>
      <c r="AQ1388" s="44"/>
      <c r="AR1388" s="44"/>
      <c r="AS1388" s="44"/>
      <c r="AT1388" s="44"/>
      <c r="AU1388" s="44"/>
    </row>
    <row r="1389" spans="27:47" x14ac:dyDescent="0.2">
      <c r="AA1389" s="44"/>
      <c r="AB1389" s="44"/>
      <c r="AC1389" s="44"/>
      <c r="AD1389" s="44"/>
      <c r="AE1389" s="44"/>
      <c r="AF1389" s="53"/>
      <c r="AG1389" s="54"/>
      <c r="AN1389" s="44"/>
      <c r="AO1389" s="44"/>
      <c r="AP1389" s="44"/>
      <c r="AQ1389" s="44"/>
      <c r="AR1389" s="44"/>
      <c r="AS1389" s="44"/>
      <c r="AT1389" s="44"/>
      <c r="AU1389" s="44"/>
    </row>
    <row r="1390" spans="27:47" x14ac:dyDescent="0.2">
      <c r="AA1390" s="44"/>
      <c r="AB1390" s="44"/>
      <c r="AC1390" s="44"/>
      <c r="AD1390" s="44"/>
      <c r="AE1390" s="44"/>
      <c r="AF1390" s="53"/>
      <c r="AG1390" s="54"/>
      <c r="AN1390" s="44"/>
      <c r="AO1390" s="44"/>
      <c r="AP1390" s="44"/>
      <c r="AQ1390" s="44"/>
      <c r="AR1390" s="44"/>
      <c r="AS1390" s="44"/>
      <c r="AT1390" s="44"/>
      <c r="AU1390" s="44"/>
    </row>
    <row r="1391" spans="27:47" x14ac:dyDescent="0.2">
      <c r="AA1391" s="44"/>
      <c r="AB1391" s="44"/>
      <c r="AC1391" s="44"/>
      <c r="AD1391" s="44"/>
      <c r="AE1391" s="44"/>
      <c r="AF1391" s="53"/>
      <c r="AG1391" s="54"/>
      <c r="AN1391" s="44"/>
      <c r="AO1391" s="44"/>
      <c r="AP1391" s="44"/>
      <c r="AQ1391" s="44"/>
      <c r="AR1391" s="44"/>
      <c r="AS1391" s="44"/>
      <c r="AT1391" s="44"/>
      <c r="AU1391" s="44"/>
    </row>
    <row r="1392" spans="27:47" x14ac:dyDescent="0.2">
      <c r="AA1392" s="44"/>
      <c r="AB1392" s="44"/>
      <c r="AC1392" s="44"/>
      <c r="AD1392" s="44"/>
      <c r="AE1392" s="44"/>
      <c r="AF1392" s="53"/>
      <c r="AG1392" s="54"/>
      <c r="AN1392" s="44"/>
      <c r="AO1392" s="44"/>
      <c r="AP1392" s="44"/>
      <c r="AQ1392" s="44"/>
      <c r="AR1392" s="44"/>
      <c r="AS1392" s="44"/>
      <c r="AT1392" s="44"/>
      <c r="AU1392" s="44"/>
    </row>
    <row r="1393" spans="27:47" x14ac:dyDescent="0.2">
      <c r="AA1393" s="44"/>
      <c r="AB1393" s="44"/>
      <c r="AC1393" s="44"/>
      <c r="AD1393" s="44"/>
      <c r="AE1393" s="44"/>
      <c r="AF1393" s="53"/>
      <c r="AG1393" s="54"/>
      <c r="AN1393" s="44"/>
      <c r="AO1393" s="44"/>
      <c r="AP1393" s="44"/>
      <c r="AQ1393" s="44"/>
      <c r="AR1393" s="44"/>
      <c r="AS1393" s="44"/>
      <c r="AT1393" s="44"/>
      <c r="AU1393" s="44"/>
    </row>
    <row r="1394" spans="27:47" x14ac:dyDescent="0.2">
      <c r="AA1394" s="44"/>
      <c r="AB1394" s="44"/>
      <c r="AC1394" s="44"/>
      <c r="AD1394" s="44"/>
      <c r="AE1394" s="44"/>
      <c r="AF1394" s="53"/>
      <c r="AG1394" s="54"/>
      <c r="AN1394" s="44"/>
      <c r="AO1394" s="44"/>
      <c r="AP1394" s="44"/>
      <c r="AQ1394" s="44"/>
      <c r="AR1394" s="44"/>
      <c r="AS1394" s="44"/>
      <c r="AT1394" s="44"/>
      <c r="AU1394" s="44"/>
    </row>
    <row r="1395" spans="27:47" x14ac:dyDescent="0.2">
      <c r="AA1395" s="44"/>
      <c r="AB1395" s="44"/>
      <c r="AC1395" s="44"/>
      <c r="AD1395" s="44"/>
      <c r="AE1395" s="44"/>
      <c r="AF1395" s="53"/>
      <c r="AG1395" s="54"/>
      <c r="AN1395" s="44"/>
      <c r="AO1395" s="44"/>
      <c r="AP1395" s="44"/>
      <c r="AQ1395" s="44"/>
      <c r="AR1395" s="44"/>
      <c r="AS1395" s="44"/>
      <c r="AT1395" s="44"/>
      <c r="AU1395" s="44"/>
    </row>
    <row r="1396" spans="27:47" x14ac:dyDescent="0.2">
      <c r="AA1396" s="44"/>
      <c r="AB1396" s="44"/>
      <c r="AC1396" s="44"/>
      <c r="AD1396" s="44"/>
      <c r="AE1396" s="44"/>
      <c r="AF1396" s="53"/>
      <c r="AG1396" s="54"/>
      <c r="AN1396" s="44"/>
      <c r="AO1396" s="44"/>
      <c r="AP1396" s="44"/>
      <c r="AQ1396" s="44"/>
      <c r="AR1396" s="44"/>
      <c r="AS1396" s="44"/>
      <c r="AT1396" s="44"/>
      <c r="AU1396" s="44"/>
    </row>
    <row r="1397" spans="27:47" x14ac:dyDescent="0.2">
      <c r="AA1397" s="44"/>
      <c r="AB1397" s="44"/>
      <c r="AC1397" s="44"/>
      <c r="AD1397" s="44"/>
      <c r="AE1397" s="44"/>
      <c r="AF1397" s="53"/>
      <c r="AG1397" s="54"/>
      <c r="AN1397" s="44"/>
      <c r="AO1397" s="44"/>
      <c r="AP1397" s="44"/>
      <c r="AQ1397" s="44"/>
      <c r="AR1397" s="44"/>
      <c r="AS1397" s="44"/>
      <c r="AT1397" s="44"/>
      <c r="AU1397" s="44"/>
    </row>
    <row r="1398" spans="27:47" x14ac:dyDescent="0.2">
      <c r="AA1398" s="44"/>
      <c r="AB1398" s="44"/>
      <c r="AC1398" s="44"/>
      <c r="AD1398" s="44"/>
      <c r="AE1398" s="44"/>
      <c r="AF1398" s="53"/>
      <c r="AG1398" s="54"/>
      <c r="AN1398" s="44"/>
      <c r="AO1398" s="44"/>
      <c r="AP1398" s="44"/>
      <c r="AQ1398" s="44"/>
      <c r="AR1398" s="44"/>
      <c r="AS1398" s="44"/>
      <c r="AT1398" s="44"/>
      <c r="AU1398" s="44"/>
    </row>
    <row r="1399" spans="27:47" x14ac:dyDescent="0.2">
      <c r="AA1399" s="44"/>
      <c r="AB1399" s="44"/>
      <c r="AC1399" s="44"/>
      <c r="AD1399" s="44"/>
      <c r="AE1399" s="44"/>
      <c r="AF1399" s="53"/>
      <c r="AG1399" s="54"/>
      <c r="AN1399" s="44"/>
      <c r="AO1399" s="44"/>
      <c r="AP1399" s="44"/>
      <c r="AQ1399" s="44"/>
      <c r="AR1399" s="44"/>
      <c r="AS1399" s="44"/>
      <c r="AT1399" s="44"/>
      <c r="AU1399" s="44"/>
    </row>
    <row r="1400" spans="27:47" x14ac:dyDescent="0.2">
      <c r="AA1400" s="44"/>
      <c r="AB1400" s="44"/>
      <c r="AC1400" s="44"/>
      <c r="AD1400" s="44"/>
      <c r="AE1400" s="44"/>
      <c r="AF1400" s="53"/>
      <c r="AG1400" s="54"/>
      <c r="AN1400" s="44"/>
      <c r="AO1400" s="44"/>
      <c r="AP1400" s="44"/>
      <c r="AQ1400" s="44"/>
      <c r="AR1400" s="44"/>
      <c r="AS1400" s="44"/>
      <c r="AT1400" s="44"/>
      <c r="AU1400" s="44"/>
    </row>
    <row r="1401" spans="27:47" x14ac:dyDescent="0.2">
      <c r="AA1401" s="44"/>
      <c r="AB1401" s="44"/>
      <c r="AC1401" s="44"/>
      <c r="AD1401" s="44"/>
      <c r="AE1401" s="44"/>
      <c r="AF1401" s="53"/>
      <c r="AG1401" s="54"/>
      <c r="AN1401" s="44"/>
      <c r="AO1401" s="44"/>
      <c r="AP1401" s="44"/>
      <c r="AQ1401" s="44"/>
      <c r="AR1401" s="44"/>
      <c r="AS1401" s="44"/>
      <c r="AT1401" s="44"/>
      <c r="AU1401" s="44"/>
    </row>
    <row r="1402" spans="27:47" x14ac:dyDescent="0.2">
      <c r="AA1402" s="44"/>
      <c r="AB1402" s="44"/>
      <c r="AC1402" s="44"/>
      <c r="AD1402" s="44"/>
      <c r="AE1402" s="44"/>
      <c r="AF1402" s="53"/>
      <c r="AG1402" s="54"/>
      <c r="AN1402" s="44"/>
      <c r="AO1402" s="44"/>
      <c r="AP1402" s="44"/>
      <c r="AQ1402" s="44"/>
      <c r="AR1402" s="44"/>
      <c r="AS1402" s="44"/>
      <c r="AT1402" s="44"/>
      <c r="AU1402" s="44"/>
    </row>
    <row r="1403" spans="27:47" x14ac:dyDescent="0.2">
      <c r="AA1403" s="44"/>
      <c r="AB1403" s="44"/>
      <c r="AC1403" s="44"/>
      <c r="AD1403" s="44"/>
      <c r="AE1403" s="44"/>
      <c r="AF1403" s="53"/>
      <c r="AG1403" s="54"/>
      <c r="AN1403" s="44"/>
      <c r="AO1403" s="44"/>
      <c r="AP1403" s="44"/>
      <c r="AQ1403" s="44"/>
      <c r="AR1403" s="44"/>
      <c r="AS1403" s="44"/>
      <c r="AT1403" s="44"/>
      <c r="AU1403" s="44"/>
    </row>
    <row r="1404" spans="27:47" x14ac:dyDescent="0.2">
      <c r="AA1404" s="44"/>
      <c r="AB1404" s="44"/>
      <c r="AC1404" s="44"/>
      <c r="AD1404" s="44"/>
      <c r="AE1404" s="44"/>
      <c r="AF1404" s="53"/>
      <c r="AG1404" s="54"/>
      <c r="AN1404" s="44"/>
      <c r="AO1404" s="44"/>
      <c r="AP1404" s="44"/>
      <c r="AQ1404" s="44"/>
      <c r="AR1404" s="44"/>
      <c r="AS1404" s="44"/>
      <c r="AT1404" s="44"/>
      <c r="AU1404" s="44"/>
    </row>
    <row r="1405" spans="27:47" x14ac:dyDescent="0.2">
      <c r="AA1405" s="44"/>
      <c r="AB1405" s="44"/>
      <c r="AC1405" s="44"/>
      <c r="AD1405" s="44"/>
      <c r="AE1405" s="44"/>
      <c r="AF1405" s="53"/>
      <c r="AG1405" s="54"/>
      <c r="AN1405" s="44"/>
      <c r="AO1405" s="44"/>
      <c r="AP1405" s="44"/>
      <c r="AQ1405" s="44"/>
      <c r="AR1405" s="44"/>
      <c r="AS1405" s="44"/>
      <c r="AT1405" s="44"/>
      <c r="AU1405" s="44"/>
    </row>
    <row r="1406" spans="27:47" x14ac:dyDescent="0.2">
      <c r="AA1406" s="44"/>
      <c r="AB1406" s="44"/>
      <c r="AC1406" s="44"/>
      <c r="AD1406" s="44"/>
      <c r="AE1406" s="44"/>
      <c r="AF1406" s="53"/>
      <c r="AG1406" s="54"/>
      <c r="AN1406" s="44"/>
      <c r="AO1406" s="44"/>
      <c r="AP1406" s="44"/>
      <c r="AQ1406" s="44"/>
      <c r="AR1406" s="44"/>
      <c r="AS1406" s="44"/>
      <c r="AT1406" s="44"/>
      <c r="AU1406" s="44"/>
    </row>
    <row r="1407" spans="27:47" x14ac:dyDescent="0.2">
      <c r="AA1407" s="44"/>
      <c r="AB1407" s="44"/>
      <c r="AC1407" s="44"/>
      <c r="AD1407" s="44"/>
      <c r="AE1407" s="44"/>
      <c r="AF1407" s="53"/>
      <c r="AG1407" s="54"/>
      <c r="AN1407" s="44"/>
      <c r="AO1407" s="44"/>
      <c r="AP1407" s="44"/>
      <c r="AQ1407" s="44"/>
      <c r="AR1407" s="44"/>
      <c r="AS1407" s="44"/>
      <c r="AT1407" s="44"/>
      <c r="AU1407" s="44"/>
    </row>
    <row r="1408" spans="27:47" x14ac:dyDescent="0.2">
      <c r="AA1408" s="44"/>
      <c r="AB1408" s="44"/>
      <c r="AC1408" s="44"/>
      <c r="AD1408" s="44"/>
      <c r="AE1408" s="44"/>
      <c r="AF1408" s="53"/>
      <c r="AG1408" s="54"/>
      <c r="AN1408" s="44"/>
      <c r="AO1408" s="44"/>
      <c r="AP1408" s="44"/>
      <c r="AQ1408" s="44"/>
      <c r="AR1408" s="44"/>
      <c r="AS1408" s="44"/>
      <c r="AT1408" s="44"/>
      <c r="AU1408" s="44"/>
    </row>
    <row r="1409" spans="27:47" x14ac:dyDescent="0.2">
      <c r="AA1409" s="44"/>
      <c r="AB1409" s="44"/>
      <c r="AC1409" s="44"/>
      <c r="AD1409" s="44"/>
      <c r="AE1409" s="44"/>
      <c r="AF1409" s="53"/>
      <c r="AG1409" s="54"/>
      <c r="AN1409" s="44"/>
      <c r="AO1409" s="44"/>
      <c r="AP1409" s="44"/>
      <c r="AQ1409" s="44"/>
      <c r="AR1409" s="44"/>
      <c r="AS1409" s="44"/>
      <c r="AT1409" s="44"/>
      <c r="AU1409" s="44"/>
    </row>
    <row r="1410" spans="27:47" x14ac:dyDescent="0.2">
      <c r="AA1410" s="44"/>
      <c r="AB1410" s="44"/>
      <c r="AC1410" s="44"/>
      <c r="AD1410" s="44"/>
      <c r="AE1410" s="44"/>
      <c r="AF1410" s="53"/>
      <c r="AG1410" s="54"/>
      <c r="AN1410" s="44"/>
      <c r="AO1410" s="44"/>
      <c r="AP1410" s="44"/>
      <c r="AQ1410" s="44"/>
      <c r="AR1410" s="44"/>
      <c r="AS1410" s="44"/>
      <c r="AT1410" s="44"/>
      <c r="AU1410" s="44"/>
    </row>
    <row r="1411" spans="27:47" x14ac:dyDescent="0.2">
      <c r="AA1411" s="44"/>
      <c r="AB1411" s="44"/>
      <c r="AC1411" s="44"/>
      <c r="AD1411" s="44"/>
      <c r="AE1411" s="44"/>
      <c r="AF1411" s="53"/>
      <c r="AG1411" s="54"/>
      <c r="AN1411" s="44"/>
      <c r="AO1411" s="44"/>
      <c r="AP1411" s="44"/>
      <c r="AQ1411" s="44"/>
      <c r="AR1411" s="44"/>
      <c r="AS1411" s="44"/>
      <c r="AT1411" s="44"/>
      <c r="AU1411" s="44"/>
    </row>
    <row r="1412" spans="27:47" x14ac:dyDescent="0.2">
      <c r="AA1412" s="44"/>
      <c r="AB1412" s="44"/>
      <c r="AC1412" s="44"/>
      <c r="AD1412" s="44"/>
      <c r="AE1412" s="44"/>
      <c r="AF1412" s="53"/>
      <c r="AG1412" s="54"/>
      <c r="AN1412" s="44"/>
      <c r="AO1412" s="44"/>
      <c r="AP1412" s="44"/>
      <c r="AQ1412" s="44"/>
      <c r="AR1412" s="44"/>
      <c r="AS1412" s="44"/>
      <c r="AT1412" s="44"/>
      <c r="AU1412" s="44"/>
    </row>
    <row r="1413" spans="27:47" x14ac:dyDescent="0.2">
      <c r="AA1413" s="44"/>
      <c r="AB1413" s="44"/>
      <c r="AC1413" s="44"/>
      <c r="AD1413" s="44"/>
      <c r="AE1413" s="44"/>
      <c r="AF1413" s="53"/>
      <c r="AG1413" s="54"/>
      <c r="AN1413" s="44"/>
      <c r="AO1413" s="44"/>
      <c r="AP1413" s="44"/>
      <c r="AQ1413" s="44"/>
      <c r="AR1413" s="44"/>
      <c r="AS1413" s="44"/>
      <c r="AT1413" s="44"/>
      <c r="AU1413" s="44"/>
    </row>
    <row r="1414" spans="27:47" x14ac:dyDescent="0.2">
      <c r="AA1414" s="44"/>
      <c r="AB1414" s="44"/>
      <c r="AC1414" s="44"/>
      <c r="AD1414" s="44"/>
      <c r="AE1414" s="44"/>
      <c r="AF1414" s="53"/>
      <c r="AG1414" s="54"/>
      <c r="AN1414" s="44"/>
      <c r="AO1414" s="44"/>
      <c r="AP1414" s="44"/>
      <c r="AQ1414" s="44"/>
      <c r="AR1414" s="44"/>
      <c r="AS1414" s="44"/>
      <c r="AT1414" s="44"/>
      <c r="AU1414" s="44"/>
    </row>
    <row r="1415" spans="27:47" x14ac:dyDescent="0.2">
      <c r="AA1415" s="44"/>
      <c r="AB1415" s="44"/>
      <c r="AC1415" s="44"/>
      <c r="AD1415" s="44"/>
      <c r="AE1415" s="44"/>
      <c r="AF1415" s="53"/>
      <c r="AG1415" s="54"/>
      <c r="AN1415" s="44"/>
      <c r="AO1415" s="44"/>
      <c r="AP1415" s="44"/>
      <c r="AQ1415" s="44"/>
      <c r="AR1415" s="44"/>
      <c r="AS1415" s="44"/>
      <c r="AT1415" s="44"/>
      <c r="AU1415" s="44"/>
    </row>
    <row r="1416" spans="27:47" x14ac:dyDescent="0.2">
      <c r="AA1416" s="44"/>
      <c r="AB1416" s="44"/>
      <c r="AC1416" s="44"/>
      <c r="AD1416" s="44"/>
      <c r="AE1416" s="44"/>
      <c r="AF1416" s="53"/>
      <c r="AG1416" s="54"/>
      <c r="AN1416" s="44"/>
      <c r="AO1416" s="44"/>
      <c r="AP1416" s="44"/>
      <c r="AQ1416" s="44"/>
      <c r="AR1416" s="44"/>
      <c r="AS1416" s="44"/>
      <c r="AT1416" s="44"/>
      <c r="AU1416" s="44"/>
    </row>
    <row r="1417" spans="27:47" x14ac:dyDescent="0.2">
      <c r="AA1417" s="44"/>
      <c r="AB1417" s="44"/>
      <c r="AC1417" s="44"/>
      <c r="AD1417" s="44"/>
      <c r="AE1417" s="44"/>
      <c r="AF1417" s="53"/>
      <c r="AG1417" s="54"/>
      <c r="AN1417" s="44"/>
      <c r="AO1417" s="44"/>
      <c r="AP1417" s="44"/>
      <c r="AQ1417" s="44"/>
      <c r="AR1417" s="44"/>
      <c r="AS1417" s="44"/>
      <c r="AT1417" s="44"/>
      <c r="AU1417" s="44"/>
    </row>
    <row r="1418" spans="27:47" x14ac:dyDescent="0.2">
      <c r="AA1418" s="44"/>
      <c r="AB1418" s="44"/>
      <c r="AC1418" s="44"/>
      <c r="AD1418" s="44"/>
      <c r="AE1418" s="44"/>
      <c r="AF1418" s="53"/>
      <c r="AG1418" s="54"/>
      <c r="AN1418" s="44"/>
      <c r="AO1418" s="44"/>
      <c r="AP1418" s="44"/>
      <c r="AQ1418" s="44"/>
      <c r="AR1418" s="44"/>
      <c r="AS1418" s="44"/>
      <c r="AT1418" s="44"/>
      <c r="AU1418" s="44"/>
    </row>
    <row r="1419" spans="27:47" x14ac:dyDescent="0.2">
      <c r="AA1419" s="44"/>
      <c r="AB1419" s="44"/>
      <c r="AC1419" s="44"/>
      <c r="AD1419" s="44"/>
      <c r="AE1419" s="44"/>
      <c r="AF1419" s="53"/>
      <c r="AG1419" s="54"/>
      <c r="AN1419" s="44"/>
      <c r="AO1419" s="44"/>
      <c r="AP1419" s="44"/>
      <c r="AQ1419" s="44"/>
      <c r="AR1419" s="44"/>
      <c r="AS1419" s="44"/>
      <c r="AT1419" s="44"/>
      <c r="AU1419" s="44"/>
    </row>
    <row r="1420" spans="27:47" x14ac:dyDescent="0.2">
      <c r="AA1420" s="44"/>
      <c r="AB1420" s="44"/>
      <c r="AC1420" s="44"/>
      <c r="AD1420" s="44"/>
      <c r="AE1420" s="44"/>
      <c r="AF1420" s="53"/>
      <c r="AG1420" s="54"/>
      <c r="AN1420" s="44"/>
      <c r="AO1420" s="44"/>
      <c r="AP1420" s="44"/>
      <c r="AQ1420" s="44"/>
      <c r="AR1420" s="44"/>
      <c r="AS1420" s="44"/>
      <c r="AT1420" s="44"/>
      <c r="AU1420" s="44"/>
    </row>
    <row r="1421" spans="27:47" x14ac:dyDescent="0.2">
      <c r="AA1421" s="44"/>
      <c r="AB1421" s="44"/>
      <c r="AC1421" s="44"/>
      <c r="AD1421" s="44"/>
      <c r="AE1421" s="44"/>
      <c r="AF1421" s="53"/>
      <c r="AG1421" s="54"/>
      <c r="AN1421" s="44"/>
      <c r="AO1421" s="44"/>
      <c r="AP1421" s="44"/>
      <c r="AQ1421" s="44"/>
      <c r="AR1421" s="44"/>
      <c r="AS1421" s="44"/>
      <c r="AT1421" s="44"/>
      <c r="AU1421" s="44"/>
    </row>
    <row r="1422" spans="27:47" x14ac:dyDescent="0.2">
      <c r="AA1422" s="44"/>
      <c r="AB1422" s="44"/>
      <c r="AC1422" s="44"/>
      <c r="AD1422" s="44"/>
      <c r="AE1422" s="44"/>
      <c r="AF1422" s="53"/>
      <c r="AG1422" s="54"/>
      <c r="AN1422" s="44"/>
      <c r="AO1422" s="44"/>
      <c r="AP1422" s="44"/>
      <c r="AQ1422" s="44"/>
      <c r="AR1422" s="44"/>
      <c r="AS1422" s="44"/>
      <c r="AT1422" s="44"/>
      <c r="AU1422" s="44"/>
    </row>
    <row r="1423" spans="27:47" x14ac:dyDescent="0.2">
      <c r="AA1423" s="44"/>
      <c r="AB1423" s="44"/>
      <c r="AC1423" s="44"/>
      <c r="AD1423" s="44"/>
      <c r="AE1423" s="44"/>
      <c r="AF1423" s="53"/>
      <c r="AG1423" s="54"/>
      <c r="AN1423" s="44"/>
      <c r="AO1423" s="44"/>
      <c r="AP1423" s="44"/>
      <c r="AQ1423" s="44"/>
      <c r="AR1423" s="44"/>
      <c r="AS1423" s="44"/>
      <c r="AT1423" s="44"/>
      <c r="AU1423" s="44"/>
    </row>
    <row r="1424" spans="27:47" x14ac:dyDescent="0.2">
      <c r="AA1424" s="44"/>
      <c r="AB1424" s="44"/>
      <c r="AC1424" s="44"/>
      <c r="AD1424" s="44"/>
      <c r="AE1424" s="44"/>
      <c r="AF1424" s="53"/>
      <c r="AG1424" s="54"/>
      <c r="AN1424" s="44"/>
      <c r="AO1424" s="44"/>
      <c r="AP1424" s="44"/>
      <c r="AQ1424" s="44"/>
      <c r="AR1424" s="44"/>
      <c r="AS1424" s="44"/>
      <c r="AT1424" s="44"/>
      <c r="AU1424" s="44"/>
    </row>
    <row r="1425" spans="27:47" x14ac:dyDescent="0.2">
      <c r="AA1425" s="44"/>
      <c r="AB1425" s="44"/>
      <c r="AC1425" s="44"/>
      <c r="AD1425" s="44"/>
      <c r="AE1425" s="44"/>
      <c r="AF1425" s="53"/>
      <c r="AG1425" s="54"/>
      <c r="AN1425" s="44"/>
      <c r="AO1425" s="44"/>
      <c r="AP1425" s="44"/>
      <c r="AQ1425" s="44"/>
      <c r="AR1425" s="44"/>
      <c r="AS1425" s="44"/>
      <c r="AT1425" s="44"/>
      <c r="AU1425" s="44"/>
    </row>
    <row r="1426" spans="27:47" x14ac:dyDescent="0.2">
      <c r="AA1426" s="44"/>
      <c r="AB1426" s="44"/>
      <c r="AC1426" s="44"/>
      <c r="AD1426" s="44"/>
      <c r="AE1426" s="44"/>
      <c r="AF1426" s="53"/>
      <c r="AG1426" s="54"/>
      <c r="AN1426" s="44"/>
      <c r="AO1426" s="44"/>
      <c r="AP1426" s="44"/>
      <c r="AQ1426" s="44"/>
      <c r="AR1426" s="44"/>
      <c r="AS1426" s="44"/>
      <c r="AT1426" s="44"/>
      <c r="AU1426" s="44"/>
    </row>
    <row r="1427" spans="27:47" x14ac:dyDescent="0.2">
      <c r="AA1427" s="44"/>
      <c r="AB1427" s="44"/>
      <c r="AC1427" s="44"/>
      <c r="AD1427" s="44"/>
      <c r="AE1427" s="44"/>
      <c r="AF1427" s="53"/>
      <c r="AG1427" s="54"/>
      <c r="AN1427" s="44"/>
      <c r="AO1427" s="44"/>
      <c r="AP1427" s="44"/>
      <c r="AQ1427" s="44"/>
      <c r="AR1427" s="44"/>
      <c r="AS1427" s="44"/>
      <c r="AT1427" s="44"/>
      <c r="AU1427" s="44"/>
    </row>
    <row r="1428" spans="27:47" x14ac:dyDescent="0.2">
      <c r="AA1428" s="44"/>
      <c r="AB1428" s="44"/>
      <c r="AC1428" s="44"/>
      <c r="AD1428" s="44"/>
      <c r="AE1428" s="44"/>
      <c r="AF1428" s="53"/>
      <c r="AG1428" s="54"/>
      <c r="AN1428" s="44"/>
      <c r="AO1428" s="44"/>
      <c r="AP1428" s="44"/>
      <c r="AQ1428" s="44"/>
      <c r="AR1428" s="44"/>
      <c r="AS1428" s="44"/>
      <c r="AT1428" s="44"/>
      <c r="AU1428" s="44"/>
    </row>
    <row r="1429" spans="27:47" x14ac:dyDescent="0.2">
      <c r="AA1429" s="44"/>
      <c r="AB1429" s="44"/>
      <c r="AC1429" s="44"/>
      <c r="AD1429" s="44"/>
      <c r="AE1429" s="44"/>
      <c r="AF1429" s="53"/>
      <c r="AG1429" s="54"/>
      <c r="AN1429" s="44"/>
      <c r="AO1429" s="44"/>
      <c r="AP1429" s="44"/>
      <c r="AQ1429" s="44"/>
      <c r="AR1429" s="44"/>
      <c r="AS1429" s="44"/>
      <c r="AT1429" s="44"/>
      <c r="AU1429" s="44"/>
    </row>
    <row r="1430" spans="27:47" x14ac:dyDescent="0.2">
      <c r="AA1430" s="44"/>
      <c r="AB1430" s="44"/>
      <c r="AC1430" s="44"/>
      <c r="AD1430" s="44"/>
      <c r="AE1430" s="44"/>
      <c r="AF1430" s="53"/>
      <c r="AG1430" s="54"/>
      <c r="AN1430" s="44"/>
      <c r="AO1430" s="44"/>
      <c r="AP1430" s="44"/>
      <c r="AQ1430" s="44"/>
      <c r="AR1430" s="44"/>
      <c r="AS1430" s="44"/>
      <c r="AT1430" s="44"/>
      <c r="AU1430" s="44"/>
    </row>
    <row r="1431" spans="27:47" x14ac:dyDescent="0.2">
      <c r="AA1431" s="44"/>
      <c r="AB1431" s="44"/>
      <c r="AC1431" s="44"/>
      <c r="AD1431" s="44"/>
      <c r="AE1431" s="44"/>
      <c r="AF1431" s="53"/>
      <c r="AG1431" s="54"/>
      <c r="AN1431" s="44"/>
      <c r="AO1431" s="44"/>
      <c r="AP1431" s="44"/>
      <c r="AQ1431" s="44"/>
      <c r="AR1431" s="44"/>
      <c r="AS1431" s="44"/>
      <c r="AT1431" s="44"/>
      <c r="AU1431" s="44"/>
    </row>
    <row r="1432" spans="27:47" x14ac:dyDescent="0.2">
      <c r="AA1432" s="44"/>
      <c r="AB1432" s="44"/>
      <c r="AC1432" s="44"/>
      <c r="AD1432" s="44"/>
      <c r="AE1432" s="44"/>
      <c r="AF1432" s="53"/>
      <c r="AG1432" s="54"/>
      <c r="AN1432" s="44"/>
      <c r="AO1432" s="44"/>
      <c r="AP1432" s="44"/>
      <c r="AQ1432" s="44"/>
      <c r="AR1432" s="44"/>
      <c r="AS1432" s="44"/>
      <c r="AT1432" s="44"/>
      <c r="AU1432" s="44"/>
    </row>
  </sheetData>
  <sortState xmlns:xlrd2="http://schemas.microsoft.com/office/spreadsheetml/2017/richdata2" ref="A21:AU713">
    <sortCondition ref="C21:C713"/>
  </sortState>
  <phoneticPr fontId="8" type="noConversion"/>
  <hyperlinks>
    <hyperlink ref="H65087" r:id="rId1" display="http://vsolj.cetus-net.org/bulletin.html" xr:uid="{00000000-0004-0000-0000-000000000000}"/>
    <hyperlink ref="H65080" r:id="rId2" display="https://www.aavso.org/ejaavso" xr:uid="{00000000-0004-0000-0000-000001000000}"/>
    <hyperlink ref="AP1231" r:id="rId3" display="http://cdsbib.u-strasbg.fr/cgi-bin/cdsbib?1990RMxAA..21..381G" xr:uid="{00000000-0004-0000-0000-000002000000}"/>
    <hyperlink ref="AP1235" r:id="rId4" display="http://cdsbib.u-strasbg.fr/cgi-bin/cdsbib?1990RMxAA..21..381G" xr:uid="{00000000-0004-0000-0000-000003000000}"/>
    <hyperlink ref="AP1234" r:id="rId5" display="http://cdsbib.u-strasbg.fr/cgi-bin/cdsbib?1990RMxAA..21..381G" xr:uid="{00000000-0004-0000-0000-000004000000}"/>
    <hyperlink ref="AP1215" r:id="rId6" display="http://cdsbib.u-strasbg.fr/cgi-bin/cdsbib?1990RMxAA..21..381G" xr:uid="{00000000-0004-0000-0000-000005000000}"/>
    <hyperlink ref="I65087" r:id="rId7" display="http://vsolj.cetus-net.org/bulletin.html" xr:uid="{00000000-0004-0000-0000-000006000000}"/>
    <hyperlink ref="AQ1371" r:id="rId8" display="http://cdsbib.u-strasbg.fr/cgi-bin/cdsbib?1990RMxAA..21..381G" xr:uid="{00000000-0004-0000-0000-000007000000}"/>
    <hyperlink ref="AQ56137" r:id="rId9" display="http://cdsbib.u-strasbg.fr/cgi-bin/cdsbib?1990RMxAA..21..381G" xr:uid="{00000000-0004-0000-0000-000008000000}"/>
    <hyperlink ref="AQ1372" r:id="rId10" display="http://cdsbib.u-strasbg.fr/cgi-bin/cdsbib?1990RMxAA..21..381G" xr:uid="{00000000-0004-0000-0000-000009000000}"/>
    <hyperlink ref="H65084" r:id="rId11" display="https://www.aavso.org/ejaavso" xr:uid="{00000000-0004-0000-0000-00000A000000}"/>
    <hyperlink ref="H2257" r:id="rId12" display="http://vsolj.cetus-net.org/bulletin.html" xr:uid="{00000000-0004-0000-0000-00000B000000}"/>
    <hyperlink ref="AP3501" r:id="rId13" display="http://cdsbib.u-strasbg.fr/cgi-bin/cdsbib?1990RMxAA..21..381G" xr:uid="{00000000-0004-0000-0000-00000C000000}"/>
    <hyperlink ref="AP3504" r:id="rId14" display="http://cdsbib.u-strasbg.fr/cgi-bin/cdsbib?1990RMxAA..21..381G" xr:uid="{00000000-0004-0000-0000-00000D000000}"/>
    <hyperlink ref="AP3502" r:id="rId15" display="http://cdsbib.u-strasbg.fr/cgi-bin/cdsbib?1990RMxAA..21..381G" xr:uid="{00000000-0004-0000-0000-00000E000000}"/>
    <hyperlink ref="AP3486" r:id="rId16" display="http://cdsbib.u-strasbg.fr/cgi-bin/cdsbib?1990RMxAA..21..381G" xr:uid="{00000000-0004-0000-0000-00000F000000}"/>
    <hyperlink ref="I2257" r:id="rId17" display="http://vsolj.cetus-net.org/bulletin.html" xr:uid="{00000000-0004-0000-0000-000010000000}"/>
    <hyperlink ref="AQ3715" r:id="rId18" display="http://cdsbib.u-strasbg.fr/cgi-bin/cdsbib?1990RMxAA..21..381G" xr:uid="{00000000-0004-0000-0000-000011000000}"/>
    <hyperlink ref="AQ417" r:id="rId19" display="http://cdsbib.u-strasbg.fr/cgi-bin/cdsbib?1990RMxAA..21..381G" xr:uid="{00000000-0004-0000-0000-000012000000}"/>
    <hyperlink ref="AQ3719" r:id="rId20" display="http://cdsbib.u-strasbg.fr/cgi-bin/cdsbib?1990RMxAA..21..381G" xr:uid="{00000000-0004-0000-0000-000013000000}"/>
    <hyperlink ref="H64852" r:id="rId21" display="http://vsolj.cetus-net.org/bulletin.html" xr:uid="{00000000-0004-0000-0000-000014000000}"/>
    <hyperlink ref="H64845" r:id="rId22" display="https://www.aavso.org/ejaavso" xr:uid="{00000000-0004-0000-0000-000015000000}"/>
    <hyperlink ref="I64852" r:id="rId23" display="http://vsolj.cetus-net.org/bulletin.html" xr:uid="{00000000-0004-0000-0000-000016000000}"/>
    <hyperlink ref="AQ58503" r:id="rId24" display="http://cdsbib.u-strasbg.fr/cgi-bin/cdsbib?1990RMxAA..21..381G" xr:uid="{00000000-0004-0000-0000-000017000000}"/>
    <hyperlink ref="H64849" r:id="rId25" display="https://www.aavso.org/ejaavso" xr:uid="{00000000-0004-0000-0000-000018000000}"/>
    <hyperlink ref="AP5867" r:id="rId26" display="http://cdsbib.u-strasbg.fr/cgi-bin/cdsbib?1990RMxAA..21..381G" xr:uid="{00000000-0004-0000-0000-000019000000}"/>
    <hyperlink ref="AP5870" r:id="rId27" display="http://cdsbib.u-strasbg.fr/cgi-bin/cdsbib?1990RMxAA..21..381G" xr:uid="{00000000-0004-0000-0000-00001A000000}"/>
    <hyperlink ref="AP5868" r:id="rId28" display="http://cdsbib.u-strasbg.fr/cgi-bin/cdsbib?1990RMxAA..21..381G" xr:uid="{00000000-0004-0000-0000-00001B000000}"/>
    <hyperlink ref="AP5852" r:id="rId29" display="http://cdsbib.u-strasbg.fr/cgi-bin/cdsbib?1990RMxAA..21..381G" xr:uid="{00000000-0004-0000-0000-00001C000000}"/>
    <hyperlink ref="AQ6081" r:id="rId30" display="http://cdsbib.u-strasbg.fr/cgi-bin/cdsbib?1990RMxAA..21..381G" xr:uid="{00000000-0004-0000-0000-00001D000000}"/>
    <hyperlink ref="AQ6085" r:id="rId31" display="http://cdsbib.u-strasbg.fr/cgi-bin/cdsbib?1990RMxAA..21..381G" xr:uid="{00000000-0004-0000-0000-00001E000000}"/>
    <hyperlink ref="AQ230" r:id="rId32" display="http://cdsbib.u-strasbg.fr/cgi-bin/cdsbib?1990RMxAA..21..381G" xr:uid="{00000000-0004-0000-0000-00001F000000}"/>
    <hyperlink ref="I2973" r:id="rId33" display="http://vsolj.cetus-net.org/bulletin.html" xr:uid="{00000000-0004-0000-0000-000020000000}"/>
    <hyperlink ref="H2973" r:id="rId34" display="http://vsolj.cetus-net.org/bulletin.html" xr:uid="{00000000-0004-0000-0000-000021000000}"/>
    <hyperlink ref="AQ890" r:id="rId35" display="http://cdsbib.u-strasbg.fr/cgi-bin/cdsbib?1990RMxAA..21..381G" xr:uid="{00000000-0004-0000-0000-000022000000}"/>
    <hyperlink ref="AQ889" r:id="rId36" display="http://cdsbib.u-strasbg.fr/cgi-bin/cdsbib?1990RMxAA..21..381G" xr:uid="{00000000-0004-0000-0000-000023000000}"/>
    <hyperlink ref="AP4143" r:id="rId37" display="http://cdsbib.u-strasbg.fr/cgi-bin/cdsbib?1990RMxAA..21..381G" xr:uid="{00000000-0004-0000-0000-000024000000}"/>
    <hyperlink ref="AP4161" r:id="rId38" display="http://cdsbib.u-strasbg.fr/cgi-bin/cdsbib?1990RMxAA..21..381G" xr:uid="{00000000-0004-0000-0000-000025000000}"/>
    <hyperlink ref="AP4162" r:id="rId39" display="http://cdsbib.u-strasbg.fr/cgi-bin/cdsbib?1990RMxAA..21..381G" xr:uid="{00000000-0004-0000-0000-000026000000}"/>
    <hyperlink ref="AP4158" r:id="rId40" display="http://cdsbib.u-strasbg.fr/cgi-bin/cdsbib?1990RMxAA..21..381G" xr:uid="{00000000-0004-0000-0000-000027000000}"/>
  </hyperlinks>
  <pageMargins left="0.75" right="0.75" top="1" bottom="1" header="0.5" footer="0.5"/>
  <pageSetup orientation="portrait" verticalDpi="0" r:id="rId41"/>
  <headerFooter alignWithMargins="0"/>
  <drawing r:id="rId4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73571-EC0D-4FF6-8746-2FB100536EA4}">
  <dimension ref="A1"/>
  <sheetViews>
    <sheetView workbookViewId="0"/>
  </sheetViews>
  <sheetFormatPr defaultRowHeight="12.7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X2999"/>
  <sheetViews>
    <sheetView workbookViewId="0">
      <pane xSplit="13" ySplit="22" topLeftCell="N702" activePane="bottomRight" state="frozen"/>
      <selection pane="topRight" activeCell="N1" sqref="N1"/>
      <selection pane="bottomLeft" activeCell="A23" sqref="A23"/>
      <selection pane="bottomRight" activeCell="F11" sqref="F11"/>
    </sheetView>
  </sheetViews>
  <sheetFormatPr defaultColWidth="10.28515625" defaultRowHeight="12.75" x14ac:dyDescent="0.2"/>
  <cols>
    <col min="1" max="1" width="16.7109375" customWidth="1"/>
    <col min="2" max="2" width="4.85546875" style="2" customWidth="1"/>
    <col min="3" max="3" width="15.5703125" style="6" customWidth="1"/>
    <col min="4" max="4" width="9.42578125" style="6" customWidth="1"/>
    <col min="5" max="6" width="16.4257812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18" width="10.28515625" customWidth="1"/>
    <col min="19" max="19" width="14" customWidth="1"/>
    <col min="20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47" width="10.28515625" customWidth="1"/>
    <col min="48" max="48" width="11.5703125" customWidth="1"/>
    <col min="49" max="52" width="10.28515625" customWidth="1"/>
    <col min="53" max="53" width="10.28515625" style="8" customWidth="1"/>
    <col min="54" max="54" width="11.28515625" style="8" customWidth="1"/>
    <col min="55" max="55" width="11.5703125" style="8" customWidth="1"/>
    <col min="56" max="56" width="10.42578125" style="8" customWidth="1"/>
    <col min="57" max="66" width="10.28515625" style="8" customWidth="1"/>
    <col min="67" max="73" width="10.28515625" customWidth="1"/>
    <col min="74" max="74" width="11.85546875" customWidth="1"/>
    <col min="75" max="75" width="14.7109375" customWidth="1"/>
    <col min="76" max="86" width="10.28515625" customWidth="1"/>
    <col min="87" max="90" width="10.28515625" style="8" customWidth="1"/>
    <col min="91" max="91" width="11.85546875" style="8" customWidth="1"/>
    <col min="92" max="92" width="14.7109375" style="8" customWidth="1"/>
    <col min="93" max="102" width="10.28515625" style="8" customWidth="1"/>
    <col min="103" max="104" width="10.28515625" customWidth="1"/>
  </cols>
  <sheetData>
    <row r="1" spans="1:102" ht="21" thickBot="1" x14ac:dyDescent="0.35">
      <c r="A1" s="1" t="s">
        <v>2028</v>
      </c>
      <c r="E1" s="60" t="s">
        <v>2216</v>
      </c>
      <c r="F1" s="60"/>
      <c r="Q1" s="3" t="s">
        <v>2003</v>
      </c>
      <c r="R1" s="5" t="s">
        <v>2014</v>
      </c>
      <c r="AA1" s="72" t="s">
        <v>1604</v>
      </c>
      <c r="AB1" s="36"/>
      <c r="AC1" s="36" t="s">
        <v>1605</v>
      </c>
      <c r="AD1" s="36" t="s">
        <v>1606</v>
      </c>
      <c r="AE1" s="37"/>
      <c r="AM1" s="28"/>
      <c r="BA1" s="91" t="s">
        <v>1604</v>
      </c>
      <c r="BB1" s="92"/>
      <c r="BC1" s="92" t="s">
        <v>1605</v>
      </c>
      <c r="BD1" s="92" t="s">
        <v>1606</v>
      </c>
      <c r="BE1" s="93"/>
      <c r="BQ1" s="74" t="s">
        <v>738</v>
      </c>
      <c r="BR1" s="73" t="s">
        <v>2003</v>
      </c>
      <c r="BS1" s="74" t="s">
        <v>742</v>
      </c>
      <c r="BT1" s="5" t="s">
        <v>1608</v>
      </c>
      <c r="BU1" s="40" t="s">
        <v>1609</v>
      </c>
      <c r="BV1" s="41" t="s">
        <v>1610</v>
      </c>
      <c r="BW1" s="40" t="s">
        <v>1611</v>
      </c>
      <c r="BX1" s="41" t="s">
        <v>1612</v>
      </c>
      <c r="BY1" s="40" t="s">
        <v>1613</v>
      </c>
      <c r="BZ1" s="42" t="s">
        <v>1614</v>
      </c>
      <c r="CA1" s="41" t="s">
        <v>1615</v>
      </c>
      <c r="CB1" s="40" t="s">
        <v>1616</v>
      </c>
      <c r="CC1" s="42" t="s">
        <v>1617</v>
      </c>
      <c r="CD1" s="41" t="s">
        <v>1618</v>
      </c>
      <c r="CE1" s="40" t="s">
        <v>1619</v>
      </c>
      <c r="CF1" s="42" t="s">
        <v>1620</v>
      </c>
      <c r="CG1" s="41" t="s">
        <v>1598</v>
      </c>
      <c r="CI1" s="73" t="s">
        <v>2003</v>
      </c>
      <c r="CJ1" s="74" t="s">
        <v>742</v>
      </c>
      <c r="CK1" s="5" t="s">
        <v>1608</v>
      </c>
      <c r="CL1" s="40" t="s">
        <v>1609</v>
      </c>
      <c r="CM1" s="41" t="s">
        <v>1610</v>
      </c>
      <c r="CN1" s="40" t="s">
        <v>1611</v>
      </c>
      <c r="CO1" s="41" t="s">
        <v>1612</v>
      </c>
      <c r="CP1" s="40" t="s">
        <v>1613</v>
      </c>
      <c r="CQ1" s="3" t="s">
        <v>731</v>
      </c>
      <c r="CR1" s="3" t="s">
        <v>732</v>
      </c>
      <c r="CS1" s="3" t="s">
        <v>733</v>
      </c>
      <c r="CT1" s="3" t="s">
        <v>734</v>
      </c>
      <c r="CU1" s="3" t="s">
        <v>735</v>
      </c>
      <c r="CV1" s="3" t="s">
        <v>736</v>
      </c>
      <c r="CW1" s="3" t="s">
        <v>737</v>
      </c>
      <c r="CX1" s="41" t="s">
        <v>1598</v>
      </c>
    </row>
    <row r="2" spans="1:102" s="75" customFormat="1" ht="12.95" customHeight="1" thickBot="1" x14ac:dyDescent="0.35">
      <c r="A2" s="75" t="s">
        <v>2016</v>
      </c>
      <c r="B2" s="84" t="s">
        <v>2029</v>
      </c>
      <c r="C2" s="17"/>
      <c r="D2" s="136"/>
      <c r="E2" s="125" t="s">
        <v>766</v>
      </c>
      <c r="Q2" s="75">
        <v>-70000</v>
      </c>
      <c r="R2" s="75">
        <f t="shared" ref="R2:R13" si="0">+D$11+D$12*Q2+D$13*Q2^2</f>
        <v>-2.4335631052680003E-2</v>
      </c>
      <c r="AA2" s="137" t="s">
        <v>1641</v>
      </c>
      <c r="AB2" s="43">
        <f>C7</f>
        <v>42186.46</v>
      </c>
      <c r="AC2" s="138" t="s">
        <v>1642</v>
      </c>
      <c r="AD2" s="43">
        <f>C8</f>
        <v>0.42152201</v>
      </c>
      <c r="AE2" s="139" t="s">
        <v>1600</v>
      </c>
      <c r="AG2" s="94" t="s">
        <v>763</v>
      </c>
      <c r="AH2" s="94"/>
      <c r="AI2" s="94"/>
      <c r="AL2" s="84"/>
      <c r="BA2" s="165" t="s">
        <v>1641</v>
      </c>
      <c r="BB2" s="166">
        <f>C7</f>
        <v>42186.46</v>
      </c>
      <c r="BC2" s="138" t="s">
        <v>1642</v>
      </c>
      <c r="BD2" s="166">
        <f>C8</f>
        <v>0.42152201</v>
      </c>
      <c r="BE2" s="167" t="s">
        <v>1600</v>
      </c>
      <c r="BF2" s="84"/>
      <c r="BG2" s="95"/>
      <c r="BH2" s="95"/>
      <c r="BI2" s="95"/>
      <c r="BJ2" s="95"/>
      <c r="BK2" s="95"/>
      <c r="BL2" s="95"/>
      <c r="BM2" s="95"/>
      <c r="BN2" s="95"/>
      <c r="BQ2" s="95">
        <f>BS2+CL2</f>
        <v>-2.2114231746672187E-2</v>
      </c>
      <c r="BR2" s="75">
        <v>-70000</v>
      </c>
      <c r="BS2" s="75">
        <f>BT2+BU2</f>
        <v>-2.2114231746672187E-2</v>
      </c>
      <c r="BT2" s="75">
        <f>AB$3+AB$4*BR2+AB$5*BR2^2</f>
        <v>-2.4335631052680003E-2</v>
      </c>
      <c r="BU2" s="75">
        <f>$AB$6*($AB$11/BV2*BW2+$AB$12)</f>
        <v>2.2213993060078135E-3</v>
      </c>
      <c r="BV2" s="75">
        <f>1+$AB$7*COS(BX2)</f>
        <v>1.2824090592341204</v>
      </c>
      <c r="BW2" s="75">
        <f>SIN(BX2+RADIANS($AB$9))</f>
        <v>-0.92977960166678097</v>
      </c>
      <c r="BX2" s="75">
        <f>2*ATAN(BY2)</f>
        <v>-1.2784784884197953</v>
      </c>
      <c r="BY2" s="75">
        <f>SQRT((1+$AB$7)/(1-$AB$7))*TAN(BZ2/2)</f>
        <v>-0.7433620140466759</v>
      </c>
      <c r="BZ2" s="75">
        <f t="shared" ref="BZ2:CF3" si="1">$CG2+$AB$7*SIN(CA2)</f>
        <v>-6.4323296136042378</v>
      </c>
      <c r="CA2" s="75">
        <f t="shared" si="1"/>
        <v>-6.415242255181969</v>
      </c>
      <c r="CB2" s="75">
        <f t="shared" si="1"/>
        <v>-6.3976726256436516</v>
      </c>
      <c r="CC2" s="75">
        <f t="shared" si="1"/>
        <v>-6.379644002155751</v>
      </c>
      <c r="CD2" s="75">
        <f t="shared" si="1"/>
        <v>-6.3611769799936084</v>
      </c>
      <c r="CE2" s="75">
        <f t="shared" si="1"/>
        <v>-6.3422884408421938</v>
      </c>
      <c r="CF2" s="75">
        <f t="shared" si="1"/>
        <v>-6.3229905284264367</v>
      </c>
      <c r="CG2" s="75">
        <f>RADIANS($AB$9)+$AB$18*(BR2-AB$15)</f>
        <v>-6.3032896245733916</v>
      </c>
      <c r="CI2" s="14">
        <f>BR2</f>
        <v>-70000</v>
      </c>
      <c r="CJ2" s="86">
        <f>AB$3+AB$4*BR2+AB$5*BR2^2+CL2</f>
        <v>-2.4335631052680003E-2</v>
      </c>
      <c r="CK2" s="86">
        <f>AB$3+AB$4*BR2+AB$5*BR2^2</f>
        <v>-2.4335631052680003E-2</v>
      </c>
      <c r="CL2" s="95">
        <f>$BB$6*($BB$11/CM2*CN2+$BB$12)</f>
        <v>0</v>
      </c>
      <c r="CM2" s="95">
        <f>1+$BB$7*COS(CO2)</f>
        <v>0.1291603676309947</v>
      </c>
      <c r="CN2" s="95">
        <f>SIN(CO2+RADIANS($BB$9))</f>
        <v>-4.287326596622075E-2</v>
      </c>
      <c r="CO2" s="95">
        <f>2*ATAN(CP2)</f>
        <v>-2.8863402274337409</v>
      </c>
      <c r="CP2" s="95">
        <f>TAN(CQ2/2)*SQRT((1+$BB$7)/(1-$BB$7))</f>
        <v>-7.7927926213035308</v>
      </c>
      <c r="CQ2" s="95">
        <f t="shared" ref="CQ2:CW3" si="2">$CX2+$BB$7*SIN(CR2)</f>
        <v>-20.971161775896068</v>
      </c>
      <c r="CR2" s="95">
        <f t="shared" si="2"/>
        <v>-20.967211849350917</v>
      </c>
      <c r="CS2" s="95">
        <f t="shared" si="2"/>
        <v>-20.975594135300259</v>
      </c>
      <c r="CT2" s="95">
        <f t="shared" si="2"/>
        <v>-20.957666149125053</v>
      </c>
      <c r="CU2" s="95">
        <f t="shared" si="2"/>
        <v>-20.995399469252032</v>
      </c>
      <c r="CV2" s="95">
        <f t="shared" si="2"/>
        <v>-20.912981254749177</v>
      </c>
      <c r="CW2" s="95">
        <f t="shared" si="2"/>
        <v>-21.081127395423344</v>
      </c>
      <c r="CX2" s="95">
        <f>RADIANS($BB$9)+$BB$18*(CI2-BB$15)</f>
        <v>-20.20241619012895</v>
      </c>
    </row>
    <row r="3" spans="1:102" s="75" customFormat="1" ht="12.95" customHeight="1" thickBot="1" x14ac:dyDescent="0.25">
      <c r="Q3" s="75">
        <v>-60000</v>
      </c>
      <c r="R3" s="75">
        <f t="shared" si="0"/>
        <v>-2.6672021010811356E-2</v>
      </c>
      <c r="Z3" s="152"/>
      <c r="AA3" s="143" t="s">
        <v>1621</v>
      </c>
      <c r="AB3" s="76">
        <f t="shared" ref="AB3:AB10" si="3">AC3*AD3</f>
        <v>-9.0988142236674979E-3</v>
      </c>
      <c r="AC3" s="45">
        <v>-0.90988142236674974</v>
      </c>
      <c r="AD3" s="75">
        <v>0.01</v>
      </c>
      <c r="AE3" s="144"/>
      <c r="AF3" s="45">
        <v>-0.89672289154411988</v>
      </c>
      <c r="AG3" s="45">
        <v>-0.6916159279427746</v>
      </c>
      <c r="AH3" s="45"/>
      <c r="AI3" s="45"/>
      <c r="AJ3" s="45"/>
      <c r="AK3" s="45"/>
      <c r="AL3" s="45"/>
      <c r="AM3" s="45"/>
      <c r="BA3" s="168" t="s">
        <v>1621</v>
      </c>
      <c r="BB3" s="96"/>
      <c r="BC3" s="169"/>
      <c r="BD3" s="95">
        <v>0.01</v>
      </c>
      <c r="BE3" s="170" t="s">
        <v>1600</v>
      </c>
      <c r="BF3" s="95"/>
      <c r="BG3" s="95"/>
      <c r="BH3" s="95"/>
      <c r="BI3" s="95"/>
      <c r="BJ3" s="95"/>
      <c r="BK3" s="95"/>
      <c r="BL3" s="95"/>
      <c r="BM3" s="95"/>
      <c r="BN3" s="95"/>
      <c r="BQ3" s="95">
        <f>BS3+CL3</f>
        <v>-1.9248431273595441E-2</v>
      </c>
      <c r="BR3" s="75">
        <v>-69500</v>
      </c>
      <c r="BS3" s="75">
        <f>BT3+BU3</f>
        <v>-1.9248431273595441E-2</v>
      </c>
      <c r="BT3" s="75">
        <f>AB$3+AB$4*BR3+AB$5*BR3^2</f>
        <v>-2.4488179085359357E-2</v>
      </c>
      <c r="BU3" s="75">
        <f>$AB$6*($AB$11/BV3*BW3+$AB$12)</f>
        <v>5.2397478117639151E-3</v>
      </c>
      <c r="BV3" s="75">
        <f>1+$AB$7*COS(BX3)</f>
        <v>0.85935764926617908</v>
      </c>
      <c r="BW3" s="75">
        <f>SIN(BX3+RADIANS($AB$9))</f>
        <v>0.97396768545144474</v>
      </c>
      <c r="BX3" s="75">
        <f>2*ATAN(BY3)</f>
        <v>1.7148061798481649</v>
      </c>
      <c r="BY3" s="75">
        <f>SQRT((1+$AB$7)/(1-$AB$7))*TAN(BZ3/2)</f>
        <v>1.1554734988035487</v>
      </c>
      <c r="BZ3" s="75">
        <f t="shared" si="1"/>
        <v>-6.0519621123457465</v>
      </c>
      <c r="CA3" s="75">
        <f t="shared" si="1"/>
        <v>-6.0778733533665443</v>
      </c>
      <c r="CB3" s="75">
        <f t="shared" si="1"/>
        <v>-6.1048083377403994</v>
      </c>
      <c r="CC3" s="75">
        <f t="shared" si="1"/>
        <v>-6.1326697789344857</v>
      </c>
      <c r="CD3" s="75">
        <f t="shared" si="1"/>
        <v>-6.1613664252297715</v>
      </c>
      <c r="CE3" s="75">
        <f t="shared" si="1"/>
        <v>-6.1908185055213822</v>
      </c>
      <c r="CF3" s="75">
        <f t="shared" si="1"/>
        <v>-6.2209627897185698</v>
      </c>
      <c r="CG3" s="75">
        <f>RADIANS($AB$9)+$AB$18*(BR3-AB$15)</f>
        <v>-6.2517572327117641</v>
      </c>
      <c r="CI3" s="14">
        <f>BR3</f>
        <v>-69500</v>
      </c>
      <c r="CJ3" s="86">
        <f>AB$3+AB$4*BR3+AB$5*BR3^2+CL3</f>
        <v>-2.4488179085359357E-2</v>
      </c>
      <c r="CK3" s="86">
        <f>AB$3+AB$4*BR3+AB$5*BR3^2</f>
        <v>-2.4488179085359357E-2</v>
      </c>
      <c r="CL3" s="95">
        <f>$BB$6*($BB$11/CM3*CN3+$BB$12)</f>
        <v>0</v>
      </c>
      <c r="CM3" s="95">
        <f>1+$BB$7*COS(CO3)</f>
        <v>0.13666764991927283</v>
      </c>
      <c r="CN3" s="95">
        <f>SIN(CO3+RADIANS($BB$9))</f>
        <v>-1.1706978308434753E-2</v>
      </c>
      <c r="CO3" s="95">
        <f>2*ATAN(CP3)</f>
        <v>-2.8551610619838179</v>
      </c>
      <c r="CP3" s="95">
        <f>TAN(CQ3/2)*SQRT((1+$BB$7)/(1-$BB$7))</f>
        <v>-6.9346660125318671</v>
      </c>
      <c r="CQ3" s="95">
        <f t="shared" si="2"/>
        <v>-20.868828774886531</v>
      </c>
      <c r="CR3" s="95">
        <f t="shared" si="2"/>
        <v>-20.868438163229957</v>
      </c>
      <c r="CS3" s="95">
        <f t="shared" si="2"/>
        <v>-20.86943890303067</v>
      </c>
      <c r="CT3" s="95">
        <f t="shared" si="2"/>
        <v>-20.866870843641976</v>
      </c>
      <c r="CU3" s="95">
        <f t="shared" si="2"/>
        <v>-20.873433631328417</v>
      </c>
      <c r="CV3" s="95">
        <f t="shared" si="2"/>
        <v>-20.856479287152997</v>
      </c>
      <c r="CW3" s="95">
        <f t="shared" si="2"/>
        <v>-20.899135011031102</v>
      </c>
      <c r="CX3" s="95">
        <f>RADIANS($BB$9)+$BB$18*(CI3-BB$15)</f>
        <v>-20.05767856282614</v>
      </c>
    </row>
    <row r="4" spans="1:102" s="75" customFormat="1" ht="12.95" customHeight="1" thickTop="1" thickBot="1" x14ac:dyDescent="0.25">
      <c r="A4" s="77" t="s">
        <v>1993</v>
      </c>
      <c r="B4" s="84"/>
      <c r="C4" s="145">
        <v>42186.46</v>
      </c>
      <c r="D4" s="146">
        <v>0.42152201</v>
      </c>
      <c r="Q4" s="75">
        <v>-50000</v>
      </c>
      <c r="R4" s="75">
        <f t="shared" si="0"/>
        <v>-2.7504051610088801E-2</v>
      </c>
      <c r="Z4" s="171"/>
      <c r="AA4" s="97" t="s">
        <v>1622</v>
      </c>
      <c r="AB4" s="98">
        <f t="shared" si="3"/>
        <v>7.4419458744190181E-7</v>
      </c>
      <c r="AC4" s="46">
        <v>7.4419458744190186</v>
      </c>
      <c r="AD4" s="75">
        <v>9.9999999999999995E-8</v>
      </c>
      <c r="AE4" s="144"/>
      <c r="AF4" s="46">
        <v>7.6723356269660981</v>
      </c>
      <c r="AG4" s="46">
        <v>7.0950525146564445</v>
      </c>
      <c r="AH4" s="46"/>
      <c r="AI4" s="99"/>
      <c r="AJ4" s="46"/>
      <c r="AK4" s="46"/>
      <c r="AL4" s="46"/>
      <c r="AM4" s="46"/>
      <c r="BA4" s="172" t="s">
        <v>1622</v>
      </c>
      <c r="BB4" s="100"/>
      <c r="BC4" s="173"/>
      <c r="BD4" s="95">
        <v>9.9999999999999995E-8</v>
      </c>
      <c r="BE4" s="170" t="s">
        <v>739</v>
      </c>
      <c r="BF4" s="95"/>
      <c r="BG4" s="95"/>
      <c r="BH4" s="95"/>
      <c r="BI4" s="95"/>
      <c r="BJ4" s="95"/>
      <c r="BK4" s="95"/>
      <c r="BL4" s="95"/>
      <c r="BM4" s="95"/>
      <c r="BN4" s="95"/>
      <c r="BQ4" s="95">
        <f t="shared" ref="BQ4:BQ67" si="4">BS4+CL4</f>
        <v>-1.7353260380493726E-2</v>
      </c>
      <c r="BR4" s="75">
        <v>-69000</v>
      </c>
      <c r="BS4" s="75">
        <f>BT4+BU4</f>
        <v>-1.7353260380493726E-2</v>
      </c>
      <c r="BT4" s="75">
        <f t="shared" ref="BT4:BT67" si="5">AB$3+AB$4*BR4+AB$5*BR4^2</f>
        <v>-2.4636966219641565E-2</v>
      </c>
      <c r="BU4" s="75">
        <f t="shared" ref="BU4:BU67" si="6">$AB$6*($AB$11/BV4*BW4+$AB$12)</f>
        <v>7.2837058391478403E-3</v>
      </c>
      <c r="BV4" s="75">
        <f t="shared" ref="BV4:BV67" si="7">1+$AB$7*COS(BX4)</f>
        <v>0.22981278273437389</v>
      </c>
      <c r="BW4" s="75">
        <f t="shared" ref="BW4:BW67" si="8">SIN(BX4+RADIANS($AB$9))</f>
        <v>0.54967290869345309</v>
      </c>
      <c r="BX4" s="75">
        <f t="shared" ref="BX4:BX67" si="9">2*ATAN(BY4)</f>
        <v>2.4749551980823639</v>
      </c>
      <c r="BY4" s="75">
        <f t="shared" ref="BY4:BY67" si="10">SQRT((1+$AB$7)/(1-$AB$7))*TAN(BZ4/2)</f>
        <v>2.8881934709031434</v>
      </c>
      <c r="BZ4" s="75">
        <f t="shared" ref="BZ4:BZ67" si="11">$CG4+$AB$7*SIN(CA4)</f>
        <v>-5.7181643374658844</v>
      </c>
      <c r="CA4" s="75">
        <f t="shared" ref="CA4:CA67" si="12">$CG4+$AB$7*SIN(CB4)</f>
        <v>-5.7689163768698357</v>
      </c>
      <c r="CB4" s="75">
        <f t="shared" ref="CB4:CB67" si="13">$CG4+$AB$7*SIN(CC4)</f>
        <v>-5.8274633808352245</v>
      </c>
      <c r="CC4" s="75">
        <f t="shared" ref="CC4:CC67" si="14">$CG4+$AB$7*SIN(CD4)</f>
        <v>-5.8929902297716605</v>
      </c>
      <c r="CD4" s="75">
        <f t="shared" ref="CD4:CD67" si="15">$CG4+$AB$7*SIN(CE4)</f>
        <v>-5.9643037430171884</v>
      </c>
      <c r="CE4" s="75">
        <f t="shared" ref="CE4:CE67" si="16">$CG4+$AB$7*SIN(CF4)</f>
        <v>-6.0400614177265721</v>
      </c>
      <c r="CF4" s="75">
        <f t="shared" ref="CF4:CF67" si="17">$CG4+$AB$7*SIN(CG4)</f>
        <v>-6.1190168102502058</v>
      </c>
      <c r="CG4" s="75">
        <f t="shared" ref="CG4:CG67" si="18">RADIANS($AB$9)+$AB$18*(BR4-AB$15)</f>
        <v>-6.2002248408501357</v>
      </c>
      <c r="CI4" s="14">
        <f>BR4</f>
        <v>-69000</v>
      </c>
      <c r="CJ4" s="86">
        <f t="shared" ref="CJ4:CJ67" si="19">AB$3+AB$4*BR4+AB$5*BR4^2+CL4</f>
        <v>-2.4636966219641565E-2</v>
      </c>
      <c r="CK4" s="86">
        <f t="shared" ref="CK4:CK67" si="20">AB$3+AB$4*BR4+AB$5*BR4^2</f>
        <v>-2.4636966219641565E-2</v>
      </c>
      <c r="CL4" s="95">
        <f t="shared" ref="CL4:CL67" si="21">$BB$6*($BB$11/CM4*CN4+$BB$12)</f>
        <v>0</v>
      </c>
      <c r="CM4" s="95">
        <f t="shared" ref="CM4:CM67" si="22">1+$BB$7*COS(CO4)</f>
        <v>0.14606407204117999</v>
      </c>
      <c r="CN4" s="95">
        <f t="shared" ref="CN4:CN67" si="23">SIN(CO4+RADIANS($BB$9))</f>
        <v>2.3184359143206133E-2</v>
      </c>
      <c r="CO4" s="95">
        <f t="shared" ref="CO4:CO67" si="24">2*ATAN(CP4)</f>
        <v>-2.8202673796114857</v>
      </c>
      <c r="CP4" s="95">
        <f t="shared" ref="CP4:CP67" si="25">TAN(CQ4/2)*SQRT((1+$BB$7)/(1-$BB$7))</f>
        <v>-6.170575902360568</v>
      </c>
      <c r="CQ4" s="95">
        <f t="shared" ref="CQ4:CQ67" si="26">$CX4+$BB$7*SIN(CR4)</f>
        <v>-20.761130954557032</v>
      </c>
      <c r="CR4" s="95">
        <f t="shared" ref="CR4:CR67" si="27">$CX4+$BB$7*SIN(CS4)</f>
        <v>-20.761314428600102</v>
      </c>
      <c r="CS4" s="95">
        <f t="shared" ref="CS4:CS67" si="28">$CX4+$BB$7*SIN(CT4)</f>
        <v>-20.7607042637284</v>
      </c>
      <c r="CT4" s="95">
        <f t="shared" ref="CT4:CT67" si="29">$CX4+$BB$7*SIN(CU4)</f>
        <v>-20.762729398914662</v>
      </c>
      <c r="CU4" s="95">
        <f t="shared" ref="CU4:CU67" si="30">$CX4+$BB$7*SIN(CV4)</f>
        <v>-20.755962797835025</v>
      </c>
      <c r="CV4" s="95">
        <f t="shared" ref="CV4:CV67" si="31">$CX4+$BB$7*SIN(CW4)</f>
        <v>-20.778091147546796</v>
      </c>
      <c r="CW4" s="95">
        <f t="shared" ref="CW4:CW67" si="32">$CX4+$BB$7*SIN(CX4)</f>
        <v>-20.699545723666656</v>
      </c>
      <c r="CX4" s="95">
        <f t="shared" ref="CX4:CX67" si="33">RADIANS($BB$9)+$BB$18*(CI4-BB$15)</f>
        <v>-19.912940935523331</v>
      </c>
    </row>
    <row r="5" spans="1:102" s="75" customFormat="1" ht="12.95" customHeight="1" thickTop="1" thickBot="1" x14ac:dyDescent="0.25">
      <c r="A5" s="7" t="s">
        <v>2019</v>
      </c>
      <c r="B5" s="148"/>
      <c r="C5" s="129">
        <v>-9.5</v>
      </c>
      <c r="D5" s="149" t="s">
        <v>2020</v>
      </c>
      <c r="E5" s="95"/>
      <c r="Q5" s="75">
        <v>-40000</v>
      </c>
      <c r="R5" s="75">
        <f t="shared" si="0"/>
        <v>-2.683172285051235E-2</v>
      </c>
      <c r="Z5" s="152"/>
      <c r="AA5" s="147" t="s">
        <v>1602</v>
      </c>
      <c r="AB5" s="78">
        <f t="shared" si="3"/>
        <v>7.5217967942695143E-12</v>
      </c>
      <c r="AC5" s="46">
        <v>0.75217967942695152</v>
      </c>
      <c r="AD5" s="75">
        <v>9.9999999999999994E-12</v>
      </c>
      <c r="AE5" s="144"/>
      <c r="AF5" s="46">
        <v>0.8414144772751212</v>
      </c>
      <c r="AG5" s="46">
        <v>0.7</v>
      </c>
      <c r="AH5" s="46"/>
      <c r="AI5" s="46"/>
      <c r="AJ5" s="46"/>
      <c r="AK5" s="46"/>
      <c r="AL5" s="46"/>
      <c r="AM5" s="46"/>
      <c r="AY5" s="101" t="s">
        <v>745</v>
      </c>
      <c r="AZ5" s="162"/>
      <c r="BA5" s="172" t="s">
        <v>1602</v>
      </c>
      <c r="BB5" s="100"/>
      <c r="BC5" s="173">
        <v>2.1390790403565622E-2</v>
      </c>
      <c r="BD5" s="95">
        <v>9.9999999999999994E-12</v>
      </c>
      <c r="BE5" s="170" t="s">
        <v>747</v>
      </c>
      <c r="BF5" s="95"/>
      <c r="BG5" s="148" t="s">
        <v>763</v>
      </c>
      <c r="BH5" s="94"/>
      <c r="BI5" s="94"/>
      <c r="BJ5" s="94"/>
      <c r="BK5" s="95"/>
      <c r="BL5" s="95"/>
      <c r="BM5" s="95"/>
      <c r="BN5" s="95"/>
      <c r="BQ5" s="95">
        <f t="shared" si="4"/>
        <v>-1.6492804682433748E-2</v>
      </c>
      <c r="BR5" s="75">
        <v>-68500</v>
      </c>
      <c r="BS5" s="75">
        <f t="shared" ref="BS5:BS68" si="34">BT5+BU5</f>
        <v>-1.6492804682433748E-2</v>
      </c>
      <c r="BT5" s="75">
        <f t="shared" si="5"/>
        <v>-2.4781992455526647E-2</v>
      </c>
      <c r="BU5" s="75">
        <f t="shared" si="6"/>
        <v>8.2891877730928969E-3</v>
      </c>
      <c r="BV5" s="75">
        <f t="shared" si="7"/>
        <v>0.12146629325915625</v>
      </c>
      <c r="BW5" s="75">
        <f t="shared" si="8"/>
        <v>0.36572321713718942</v>
      </c>
      <c r="BX5" s="75">
        <f t="shared" si="9"/>
        <v>2.6825181047974143</v>
      </c>
      <c r="BY5" s="75">
        <f t="shared" si="10"/>
        <v>4.2798083666546463</v>
      </c>
      <c r="BZ5" s="75">
        <f t="shared" si="11"/>
        <v>-5.4707580853861471</v>
      </c>
      <c r="CA5" s="75">
        <f t="shared" si="12"/>
        <v>-5.5192483337836951</v>
      </c>
      <c r="CB5" s="75">
        <f t="shared" si="13"/>
        <v>-5.5857031256931426</v>
      </c>
      <c r="CC5" s="75">
        <f t="shared" si="14"/>
        <v>-5.6712179371858218</v>
      </c>
      <c r="CD5" s="75">
        <f t="shared" si="15"/>
        <v>-5.7742830664060421</v>
      </c>
      <c r="CE5" s="75">
        <f t="shared" si="16"/>
        <v>-5.8911713280216853</v>
      </c>
      <c r="CF5" s="75">
        <f t="shared" si="17"/>
        <v>-6.0172864380855691</v>
      </c>
      <c r="CG5" s="75">
        <f t="shared" si="18"/>
        <v>-6.1486924489885082</v>
      </c>
      <c r="CI5" s="14">
        <f t="shared" ref="CI5:CI68" si="35">BR5</f>
        <v>-68500</v>
      </c>
      <c r="CJ5" s="86">
        <f t="shared" si="19"/>
        <v>-2.4781992455526647E-2</v>
      </c>
      <c r="CK5" s="86">
        <f t="shared" si="20"/>
        <v>-2.4781992455526647E-2</v>
      </c>
      <c r="CL5" s="95">
        <f t="shared" si="21"/>
        <v>0</v>
      </c>
      <c r="CM5" s="95">
        <f t="shared" si="22"/>
        <v>0.15821327724777889</v>
      </c>
      <c r="CN5" s="95">
        <f t="shared" si="23"/>
        <v>6.3456392185871777E-2</v>
      </c>
      <c r="CO5" s="95">
        <f t="shared" si="24"/>
        <v>-2.7799547599185805</v>
      </c>
      <c r="CP5" s="95">
        <f t="shared" si="25"/>
        <v>-5.4699891270748884</v>
      </c>
      <c r="CQ5" s="95">
        <f t="shared" si="26"/>
        <v>-20.645483176278056</v>
      </c>
      <c r="CR5" s="95">
        <f t="shared" si="27"/>
        <v>-20.645525634083484</v>
      </c>
      <c r="CS5" s="95">
        <f t="shared" si="28"/>
        <v>-20.645314248847939</v>
      </c>
      <c r="CT5" s="95">
        <f t="shared" si="29"/>
        <v>-20.646364750339725</v>
      </c>
      <c r="CU5" s="95">
        <f t="shared" si="30"/>
        <v>-20.641095703568904</v>
      </c>
      <c r="CV5" s="95">
        <f t="shared" si="31"/>
        <v>-20.666409091370475</v>
      </c>
      <c r="CW5" s="95">
        <f t="shared" si="32"/>
        <v>-20.48350661508573</v>
      </c>
      <c r="CX5" s="95">
        <f t="shared" si="33"/>
        <v>-19.768203308220521</v>
      </c>
    </row>
    <row r="6" spans="1:102" s="75" customFormat="1" ht="12.95" customHeight="1" x14ac:dyDescent="0.2">
      <c r="A6" s="77" t="s">
        <v>1994</v>
      </c>
      <c r="B6" s="84"/>
      <c r="C6" s="136"/>
      <c r="D6" s="136"/>
      <c r="Q6" s="75">
        <v>-30000</v>
      </c>
      <c r="R6" s="75">
        <f t="shared" si="0"/>
        <v>-2.4655034732081992E-2</v>
      </c>
      <c r="Z6" s="152"/>
      <c r="AA6" s="97" t="s">
        <v>1623</v>
      </c>
      <c r="AB6" s="98">
        <f t="shared" si="3"/>
        <v>4.10144289748052E-2</v>
      </c>
      <c r="AC6" s="46">
        <v>4.1014428974805197</v>
      </c>
      <c r="AD6" s="75">
        <v>0.01</v>
      </c>
      <c r="AE6" s="144" t="s">
        <v>1600</v>
      </c>
      <c r="AF6" s="46">
        <v>3.9643368163138439</v>
      </c>
      <c r="AG6" s="46">
        <v>4</v>
      </c>
      <c r="AH6" s="46"/>
      <c r="AI6" s="99"/>
      <c r="AJ6" s="46"/>
      <c r="AK6" s="46"/>
      <c r="AL6" s="46"/>
      <c r="AM6" s="46"/>
      <c r="AY6" s="95">
        <f>AY13/86400/300000*149600000</f>
        <v>3.9766358024691355E-3</v>
      </c>
      <c r="AZ6" s="152">
        <f>AY6/BD6</f>
        <v>3.9766358024691355</v>
      </c>
      <c r="BA6" s="172" t="s">
        <v>1623</v>
      </c>
      <c r="BB6" s="102">
        <f>BC6*BD6</f>
        <v>0</v>
      </c>
      <c r="BC6" s="104">
        <v>0</v>
      </c>
      <c r="BD6" s="95">
        <v>1E-3</v>
      </c>
      <c r="BE6" s="170" t="s">
        <v>1600</v>
      </c>
      <c r="BF6" s="104">
        <v>7</v>
      </c>
      <c r="BG6" s="104">
        <v>5.9982532263504318</v>
      </c>
      <c r="BH6" s="104"/>
      <c r="BI6" s="104"/>
      <c r="BJ6" s="104"/>
      <c r="BK6" s="95"/>
      <c r="BL6" s="95"/>
      <c r="BM6" s="95"/>
      <c r="BN6" s="95"/>
      <c r="BQ6" s="95">
        <f t="shared" si="4"/>
        <v>-1.6231637269183398E-2</v>
      </c>
      <c r="BR6" s="75">
        <v>-68000</v>
      </c>
      <c r="BS6" s="75">
        <f t="shared" si="34"/>
        <v>-1.6231637269183398E-2</v>
      </c>
      <c r="BT6" s="75">
        <f t="shared" si="5"/>
        <v>-2.4923257793014589E-2</v>
      </c>
      <c r="BU6" s="75">
        <f t="shared" si="6"/>
        <v>8.6916205238311926E-3</v>
      </c>
      <c r="BV6" s="75">
        <f t="shared" si="7"/>
        <v>8.6666064826229516E-2</v>
      </c>
      <c r="BW6" s="75">
        <f t="shared" si="8"/>
        <v>0.28241698856498226</v>
      </c>
      <c r="BX6" s="75">
        <f t="shared" si="9"/>
        <v>2.7706151041678466</v>
      </c>
      <c r="BY6" s="75">
        <f t="shared" si="10"/>
        <v>5.3291899397590266</v>
      </c>
      <c r="BZ6" s="75">
        <f t="shared" si="11"/>
        <v>-5.2997387504806879</v>
      </c>
      <c r="CA6" s="75">
        <f t="shared" si="12"/>
        <v>-5.3327042889182668</v>
      </c>
      <c r="CB6" s="75">
        <f t="shared" si="13"/>
        <v>-5.3884285480726941</v>
      </c>
      <c r="CC6" s="75">
        <f t="shared" si="14"/>
        <v>-5.4747674006528779</v>
      </c>
      <c r="CD6" s="75">
        <f t="shared" si="15"/>
        <v>-5.595054391424398</v>
      </c>
      <c r="CE6" s="75">
        <f t="shared" si="16"/>
        <v>-5.7452631257008457</v>
      </c>
      <c r="CF6" s="75">
        <f t="shared" si="17"/>
        <v>-5.9159049488515318</v>
      </c>
      <c r="CG6" s="75">
        <f t="shared" si="18"/>
        <v>-6.0971600571268798</v>
      </c>
      <c r="CI6" s="14">
        <f t="shared" si="35"/>
        <v>-68000</v>
      </c>
      <c r="CJ6" s="86">
        <f t="shared" si="19"/>
        <v>-2.4923257793014589E-2</v>
      </c>
      <c r="CK6" s="86">
        <f t="shared" si="20"/>
        <v>-2.4923257793014589E-2</v>
      </c>
      <c r="CL6" s="95">
        <f t="shared" si="21"/>
        <v>0</v>
      </c>
      <c r="CM6" s="95">
        <f t="shared" si="22"/>
        <v>0.17451795064706954</v>
      </c>
      <c r="CN6" s="95">
        <f t="shared" si="23"/>
        <v>0.11142490461550099</v>
      </c>
      <c r="CO6" s="95">
        <f t="shared" si="24"/>
        <v>-2.7317970477028028</v>
      </c>
      <c r="CP6" s="95">
        <f t="shared" si="25"/>
        <v>-4.8119906128974739</v>
      </c>
      <c r="CQ6" s="95">
        <f t="shared" si="26"/>
        <v>-20.519082814369206</v>
      </c>
      <c r="CR6" s="95">
        <f t="shared" si="27"/>
        <v>-20.519082278592894</v>
      </c>
      <c r="CS6" s="95">
        <f t="shared" si="28"/>
        <v>-20.519088317860515</v>
      </c>
      <c r="CT6" s="95">
        <f t="shared" si="29"/>
        <v>-20.519020221938725</v>
      </c>
      <c r="CU6" s="95">
        <f t="shared" si="30"/>
        <v>-20.519785346514361</v>
      </c>
      <c r="CV6" s="95">
        <f t="shared" si="31"/>
        <v>-20.510818269577161</v>
      </c>
      <c r="CW6" s="95">
        <f t="shared" si="32"/>
        <v>-20.252508772855002</v>
      </c>
      <c r="CX6" s="95">
        <f t="shared" si="33"/>
        <v>-19.623465680917711</v>
      </c>
    </row>
    <row r="7" spans="1:102" s="75" customFormat="1" ht="12.95" customHeight="1" x14ac:dyDescent="0.2">
      <c r="A7" s="75" t="s">
        <v>1995</v>
      </c>
      <c r="B7" s="84"/>
      <c r="C7" s="189">
        <v>42186.46</v>
      </c>
      <c r="D7" s="17"/>
      <c r="Q7" s="75">
        <v>-20000</v>
      </c>
      <c r="R7" s="75">
        <f t="shared" si="0"/>
        <v>-2.0973987254797728E-2</v>
      </c>
      <c r="Z7" s="152"/>
      <c r="AA7" s="105" t="s">
        <v>1633</v>
      </c>
      <c r="AB7" s="106">
        <f t="shared" si="3"/>
        <v>0.98</v>
      </c>
      <c r="AC7" s="46">
        <v>0.98</v>
      </c>
      <c r="AD7" s="75">
        <v>1</v>
      </c>
      <c r="AE7" s="144"/>
      <c r="AF7" s="46">
        <v>0.97924039012631325</v>
      </c>
      <c r="AG7" s="46">
        <v>0.97924039012631325</v>
      </c>
      <c r="AH7" s="46"/>
      <c r="AI7" s="99"/>
      <c r="AJ7" s="46"/>
      <c r="AK7" s="46"/>
      <c r="AL7" s="46"/>
      <c r="AM7" s="46"/>
      <c r="AY7" s="75">
        <v>0.32</v>
      </c>
      <c r="AZ7" s="152">
        <f>AY7/BD7</f>
        <v>0.32</v>
      </c>
      <c r="BA7" s="107" t="s">
        <v>1633</v>
      </c>
      <c r="BB7" s="102">
        <f>BC7*BD7</f>
        <v>0.9</v>
      </c>
      <c r="BC7" s="103">
        <v>0.9</v>
      </c>
      <c r="BD7" s="95">
        <v>1</v>
      </c>
      <c r="BE7" s="174" t="s">
        <v>740</v>
      </c>
      <c r="BF7" s="103">
        <v>0.4</v>
      </c>
      <c r="BG7" s="103">
        <v>0.70781814536097365</v>
      </c>
      <c r="BH7" s="103"/>
      <c r="BI7" s="103"/>
      <c r="BJ7" s="103"/>
      <c r="BK7" s="95"/>
      <c r="BL7" s="95"/>
      <c r="BM7" s="95"/>
      <c r="BN7" s="95"/>
      <c r="BQ7" s="95">
        <f t="shared" si="4"/>
        <v>-1.6236760821614928E-2</v>
      </c>
      <c r="BR7" s="75">
        <v>-67500</v>
      </c>
      <c r="BS7" s="75">
        <f t="shared" si="34"/>
        <v>-1.6236760821614928E-2</v>
      </c>
      <c r="BT7" s="75">
        <f t="shared" si="5"/>
        <v>-2.5060762232105391E-2</v>
      </c>
      <c r="BU7" s="75">
        <f t="shared" si="6"/>
        <v>8.8240014104904625E-3</v>
      </c>
      <c r="BV7" s="75">
        <f t="shared" si="7"/>
        <v>7.0708117998717235E-2</v>
      </c>
      <c r="BW7" s="75">
        <f t="shared" si="8"/>
        <v>0.23617833032683158</v>
      </c>
      <c r="BX7" s="75">
        <f t="shared" si="9"/>
        <v>2.8184968116770426</v>
      </c>
      <c r="BY7" s="75">
        <f t="shared" si="10"/>
        <v>6.136170477824213</v>
      </c>
      <c r="BZ7" s="75">
        <f t="shared" si="11"/>
        <v>-5.1779562279305082</v>
      </c>
      <c r="CA7" s="75">
        <f t="shared" si="12"/>
        <v>-5.1958766081170804</v>
      </c>
      <c r="CB7" s="75">
        <f t="shared" si="13"/>
        <v>-5.2338487687106063</v>
      </c>
      <c r="CC7" s="75">
        <f t="shared" si="14"/>
        <v>-5.3070368622176236</v>
      </c>
      <c r="CD7" s="75">
        <f t="shared" si="15"/>
        <v>-5.4295661160439552</v>
      </c>
      <c r="CE7" s="75">
        <f t="shared" si="16"/>
        <v>-5.6033895028868432</v>
      </c>
      <c r="CF7" s="75">
        <f t="shared" si="17"/>
        <v>-5.8150046918908682</v>
      </c>
      <c r="CG7" s="75">
        <f t="shared" si="18"/>
        <v>-6.0456276652652514</v>
      </c>
      <c r="CI7" s="14">
        <f t="shared" si="35"/>
        <v>-67500</v>
      </c>
      <c r="CJ7" s="86">
        <f t="shared" si="19"/>
        <v>-2.5060762232105391E-2</v>
      </c>
      <c r="CK7" s="86">
        <f t="shared" si="20"/>
        <v>-2.5060762232105391E-2</v>
      </c>
      <c r="CL7" s="95">
        <f t="shared" si="21"/>
        <v>0</v>
      </c>
      <c r="CM7" s="95">
        <f t="shared" si="22"/>
        <v>0.19754205492432908</v>
      </c>
      <c r="CN7" s="95">
        <f t="shared" si="23"/>
        <v>0.17090400695155827</v>
      </c>
      <c r="CO7" s="95">
        <f t="shared" si="24"/>
        <v>-2.6717067144015503</v>
      </c>
      <c r="CP7" s="95">
        <f t="shared" si="25"/>
        <v>-4.1777480575294268</v>
      </c>
      <c r="CQ7" s="95">
        <f t="shared" si="26"/>
        <v>-20.377917858739348</v>
      </c>
      <c r="CR7" s="95">
        <f t="shared" si="27"/>
        <v>-20.377917554372416</v>
      </c>
      <c r="CS7" s="95">
        <f t="shared" si="28"/>
        <v>-20.377909583176841</v>
      </c>
      <c r="CT7" s="95">
        <f t="shared" si="29"/>
        <v>-20.3777013522229</v>
      </c>
      <c r="CU7" s="95">
        <f t="shared" si="30"/>
        <v>-20.372582042416255</v>
      </c>
      <c r="CV7" s="95">
        <f t="shared" si="31"/>
        <v>-20.303419038061808</v>
      </c>
      <c r="CW7" s="95">
        <f t="shared" si="32"/>
        <v>-20.008356108080854</v>
      </c>
      <c r="CX7" s="95">
        <f t="shared" si="33"/>
        <v>-19.478728053614901</v>
      </c>
    </row>
    <row r="8" spans="1:102" s="75" customFormat="1" ht="12.95" customHeight="1" x14ac:dyDescent="0.25">
      <c r="A8" s="75" t="s">
        <v>1996</v>
      </c>
      <c r="B8" s="84"/>
      <c r="C8" s="189">
        <v>0.42152201</v>
      </c>
      <c r="D8" s="17"/>
      <c r="Q8" s="75">
        <v>-10000</v>
      </c>
      <c r="R8" s="75">
        <f t="shared" si="0"/>
        <v>-1.5788580418659565E-2</v>
      </c>
      <c r="Z8" s="152"/>
      <c r="AA8" s="97" t="s">
        <v>748</v>
      </c>
      <c r="AB8" s="106">
        <f t="shared" si="3"/>
        <v>70.35725362158351</v>
      </c>
      <c r="AC8" s="46">
        <v>7.0357253621583506</v>
      </c>
      <c r="AD8" s="75">
        <v>10</v>
      </c>
      <c r="AE8" s="144" t="s">
        <v>1601</v>
      </c>
      <c r="AF8" s="46">
        <v>6.9643048534700656</v>
      </c>
      <c r="AG8" s="46">
        <v>6.9571521788591468</v>
      </c>
      <c r="AH8" s="46"/>
      <c r="AI8" s="99"/>
      <c r="AJ8" s="46"/>
      <c r="AK8" s="46"/>
      <c r="AL8" s="46"/>
      <c r="AM8" s="46"/>
      <c r="AY8" s="75">
        <v>1.8340000000000001</v>
      </c>
      <c r="AZ8" s="152">
        <f>AY8/BD8</f>
        <v>1.8340000000000001</v>
      </c>
      <c r="BA8" s="172" t="s">
        <v>749</v>
      </c>
      <c r="BB8" s="102">
        <f>BC8*BD8</f>
        <v>25.05</v>
      </c>
      <c r="BC8" s="103">
        <v>25.05</v>
      </c>
      <c r="BD8" s="95">
        <v>1</v>
      </c>
      <c r="BE8" s="170" t="s">
        <v>1601</v>
      </c>
      <c r="BF8" s="103">
        <v>47</v>
      </c>
      <c r="BG8" s="103">
        <v>45.455941201615978</v>
      </c>
      <c r="BH8" s="103"/>
      <c r="BI8" s="103"/>
      <c r="BJ8" s="103"/>
      <c r="BK8" s="95"/>
      <c r="BL8" s="95"/>
      <c r="BM8" s="95"/>
      <c r="BN8" s="95"/>
      <c r="BQ8" s="95">
        <f t="shared" si="4"/>
        <v>-1.6357694047750091E-2</v>
      </c>
      <c r="BR8" s="75">
        <v>-67000</v>
      </c>
      <c r="BS8" s="75">
        <f t="shared" si="34"/>
        <v>-1.6357694047750091E-2</v>
      </c>
      <c r="BT8" s="75">
        <f t="shared" si="5"/>
        <v>-2.5194505772799067E-2</v>
      </c>
      <c r="BU8" s="75">
        <f t="shared" si="6"/>
        <v>8.8368117250489757E-3</v>
      </c>
      <c r="BV8" s="75">
        <f t="shared" si="7"/>
        <v>6.14661269725435E-2</v>
      </c>
      <c r="BW8" s="75">
        <f t="shared" si="8"/>
        <v>0.20579315417141464</v>
      </c>
      <c r="BX8" s="75">
        <f t="shared" si="9"/>
        <v>2.8496536966974855</v>
      </c>
      <c r="BY8" s="75">
        <f t="shared" si="10"/>
        <v>6.8020214805322423</v>
      </c>
      <c r="BZ8" s="75">
        <f t="shared" si="11"/>
        <v>-5.0838774499910553</v>
      </c>
      <c r="CA8" s="75">
        <f t="shared" si="12"/>
        <v>-5.0920408786704794</v>
      </c>
      <c r="CB8" s="75">
        <f t="shared" si="13"/>
        <v>-5.1139201011369195</v>
      </c>
      <c r="CC8" s="75">
        <f t="shared" si="14"/>
        <v>-5.1676690091217425</v>
      </c>
      <c r="CD8" s="75">
        <f t="shared" si="15"/>
        <v>-5.2798058468866635</v>
      </c>
      <c r="CE8" s="75">
        <f t="shared" si="16"/>
        <v>-5.4665200128501859</v>
      </c>
      <c r="CF8" s="75">
        <f t="shared" si="17"/>
        <v>-5.7147167388747668</v>
      </c>
      <c r="CG8" s="75">
        <f t="shared" si="18"/>
        <v>-5.9940952734036239</v>
      </c>
      <c r="CI8" s="14">
        <f t="shared" si="35"/>
        <v>-67000</v>
      </c>
      <c r="CJ8" s="86">
        <f t="shared" si="19"/>
        <v>-2.5194505772799067E-2</v>
      </c>
      <c r="CK8" s="86">
        <f t="shared" si="20"/>
        <v>-2.5194505772799067E-2</v>
      </c>
      <c r="CL8" s="95">
        <f t="shared" si="21"/>
        <v>0</v>
      </c>
      <c r="CM8" s="95">
        <f t="shared" si="22"/>
        <v>0.23269624967356484</v>
      </c>
      <c r="CN8" s="95">
        <f t="shared" si="23"/>
        <v>0.24914160861757706</v>
      </c>
      <c r="CO8" s="95">
        <f t="shared" si="24"/>
        <v>-2.5916600025835659</v>
      </c>
      <c r="CP8" s="95">
        <f t="shared" si="25"/>
        <v>-3.5446881967350707</v>
      </c>
      <c r="CQ8" s="95">
        <f t="shared" si="26"/>
        <v>-20.215040757428365</v>
      </c>
      <c r="CR8" s="95">
        <f t="shared" si="27"/>
        <v>-20.214782347073218</v>
      </c>
      <c r="CS8" s="95">
        <f t="shared" si="28"/>
        <v>-20.213380457932239</v>
      </c>
      <c r="CT8" s="95">
        <f t="shared" si="29"/>
        <v>-20.205932547950177</v>
      </c>
      <c r="CU8" s="95">
        <f t="shared" si="30"/>
        <v>-20.169997439433267</v>
      </c>
      <c r="CV8" s="95">
        <f t="shared" si="31"/>
        <v>-20.040978333205185</v>
      </c>
      <c r="CW8" s="95">
        <f t="shared" si="32"/>
        <v>-19.753127631236243</v>
      </c>
      <c r="CX8" s="95">
        <f t="shared" si="33"/>
        <v>-19.333990426312091</v>
      </c>
    </row>
    <row r="9" spans="1:102" s="75" customFormat="1" ht="12.95" customHeight="1" x14ac:dyDescent="0.25">
      <c r="A9" s="11" t="s">
        <v>2023</v>
      </c>
      <c r="B9" s="15">
        <v>600</v>
      </c>
      <c r="C9" s="13" t="str">
        <f>"F"&amp;B9</f>
        <v>F600</v>
      </c>
      <c r="D9" s="14" t="str">
        <f>"G"&amp;B9</f>
        <v>G600</v>
      </c>
      <c r="Q9" s="75">
        <v>0</v>
      </c>
      <c r="R9" s="75">
        <f t="shared" si="0"/>
        <v>-9.0988142236674979E-3</v>
      </c>
      <c r="W9" s="84" t="s">
        <v>2003</v>
      </c>
      <c r="Z9" s="152"/>
      <c r="AA9" s="105" t="s">
        <v>750</v>
      </c>
      <c r="AB9" s="106">
        <f t="shared" si="3"/>
        <v>4.8509366323668379</v>
      </c>
      <c r="AC9" s="46">
        <v>4.8509366323668375E-2</v>
      </c>
      <c r="AD9" s="75">
        <v>100</v>
      </c>
      <c r="AE9" s="144" t="s">
        <v>1640</v>
      </c>
      <c r="AF9" s="46">
        <v>6.27208503604295E-2</v>
      </c>
      <c r="AG9" s="46">
        <v>6.0044733366920879E-2</v>
      </c>
      <c r="AH9" s="46"/>
      <c r="AI9" s="99"/>
      <c r="AJ9" s="46"/>
      <c r="AK9" s="46"/>
      <c r="AL9" s="46"/>
      <c r="AM9" s="46"/>
      <c r="AY9" s="75">
        <v>40.799999999999997</v>
      </c>
      <c r="AZ9" s="152">
        <f>AY9/BD9</f>
        <v>0.40799999999999997</v>
      </c>
      <c r="BA9" s="107" t="s">
        <v>2236</v>
      </c>
      <c r="BB9" s="102">
        <f>BC9*BD9</f>
        <v>162.91790291123317</v>
      </c>
      <c r="BC9" s="103">
        <v>1.6291790291123318</v>
      </c>
      <c r="BD9" s="95">
        <v>100</v>
      </c>
      <c r="BE9" s="170" t="s">
        <v>1640</v>
      </c>
      <c r="BF9" s="103">
        <v>0.5</v>
      </c>
      <c r="BG9" s="103">
        <v>1.3962222794312484</v>
      </c>
      <c r="BH9" s="103"/>
      <c r="BI9" s="103"/>
      <c r="BJ9" s="103"/>
      <c r="BK9" s="95"/>
      <c r="BL9" s="95"/>
      <c r="BM9" s="95"/>
      <c r="BN9" s="95"/>
      <c r="BQ9" s="95">
        <f t="shared" si="4"/>
        <v>-1.6537037039127084E-2</v>
      </c>
      <c r="BR9" s="75">
        <v>-66500</v>
      </c>
      <c r="BS9" s="75">
        <f t="shared" si="34"/>
        <v>-1.6537037039127084E-2</v>
      </c>
      <c r="BT9" s="75">
        <f t="shared" si="5"/>
        <v>-2.532448841509561E-2</v>
      </c>
      <c r="BU9" s="75">
        <f t="shared" si="6"/>
        <v>8.7874513759685254E-3</v>
      </c>
      <c r="BV9" s="75">
        <f t="shared" si="7"/>
        <v>5.5216771436492507E-2</v>
      </c>
      <c r="BW9" s="75">
        <f t="shared" si="8"/>
        <v>0.18319174988659387</v>
      </c>
      <c r="BX9" s="75">
        <f t="shared" si="9"/>
        <v>2.8726956691263346</v>
      </c>
      <c r="BY9" s="75">
        <f t="shared" si="10"/>
        <v>7.3929223306452077</v>
      </c>
      <c r="BZ9" s="75">
        <f t="shared" si="11"/>
        <v>-5.005151779824712</v>
      </c>
      <c r="CA9" s="75">
        <f t="shared" si="12"/>
        <v>-5.0082826307436976</v>
      </c>
      <c r="CB9" s="75">
        <f t="shared" si="13"/>
        <v>-5.0190488386829957</v>
      </c>
      <c r="CC9" s="75">
        <f t="shared" si="14"/>
        <v>-5.0535666680046418</v>
      </c>
      <c r="CD9" s="75">
        <f t="shared" si="15"/>
        <v>-5.1467503248816318</v>
      </c>
      <c r="CE9" s="75">
        <f t="shared" si="16"/>
        <v>-5.3355227563704526</v>
      </c>
      <c r="CF9" s="75">
        <f t="shared" si="17"/>
        <v>-5.6151705358075743</v>
      </c>
      <c r="CG9" s="75">
        <f t="shared" si="18"/>
        <v>-5.9425628815419955</v>
      </c>
      <c r="CI9" s="14">
        <f t="shared" si="35"/>
        <v>-66500</v>
      </c>
      <c r="CJ9" s="86">
        <f t="shared" si="19"/>
        <v>-2.532448841509561E-2</v>
      </c>
      <c r="CK9" s="86">
        <f t="shared" si="20"/>
        <v>-2.532448841509561E-2</v>
      </c>
      <c r="CL9" s="95">
        <f t="shared" si="21"/>
        <v>0</v>
      </c>
      <c r="CM9" s="95">
        <f t="shared" si="22"/>
        <v>0.29477622662691294</v>
      </c>
      <c r="CN9" s="95">
        <f t="shared" si="23"/>
        <v>0.36370951313917083</v>
      </c>
      <c r="CO9" s="95">
        <f t="shared" si="24"/>
        <v>-2.4712067558158699</v>
      </c>
      <c r="CP9" s="95">
        <f t="shared" si="25"/>
        <v>-2.8707793755326749</v>
      </c>
      <c r="CQ9" s="95">
        <f t="shared" si="26"/>
        <v>-20.014353006178798</v>
      </c>
      <c r="CR9" s="95">
        <f t="shared" si="27"/>
        <v>-20.009493070273127</v>
      </c>
      <c r="CS9" s="95">
        <f t="shared" si="28"/>
        <v>-19.99617601320724</v>
      </c>
      <c r="CT9" s="95">
        <f t="shared" si="29"/>
        <v>-19.96154493057227</v>
      </c>
      <c r="CU9" s="95">
        <f t="shared" si="30"/>
        <v>-19.881118463612768</v>
      </c>
      <c r="CV9" s="95">
        <f t="shared" si="31"/>
        <v>-19.726424051015609</v>
      </c>
      <c r="CW9" s="95">
        <f t="shared" si="32"/>
        <v>-19.489133974990104</v>
      </c>
      <c r="CX9" s="95">
        <f t="shared" si="33"/>
        <v>-19.189252799009282</v>
      </c>
    </row>
    <row r="10" spans="1:102" s="75" customFormat="1" ht="12.95" customHeight="1" thickBot="1" x14ac:dyDescent="0.25">
      <c r="A10" s="95"/>
      <c r="B10" s="148"/>
      <c r="C10" s="153" t="s">
        <v>2012</v>
      </c>
      <c r="D10" s="153" t="s">
        <v>2013</v>
      </c>
      <c r="E10" s="95"/>
      <c r="Q10" s="75">
        <v>10000</v>
      </c>
      <c r="R10" s="75">
        <f t="shared" si="0"/>
        <v>-9.0468866982152828E-4</v>
      </c>
      <c r="W10" s="84">
        <v>2</v>
      </c>
      <c r="X10" s="75">
        <f>W10*AB16</f>
        <v>51394.566625494321</v>
      </c>
      <c r="Y10" s="75">
        <f>X10+AB10</f>
        <v>90200.416610277447</v>
      </c>
      <c r="Z10" s="152">
        <f>Y10/AD10</f>
        <v>9.0200416610277454</v>
      </c>
      <c r="AA10" s="108" t="s">
        <v>1635</v>
      </c>
      <c r="AB10" s="109">
        <f t="shared" si="3"/>
        <v>38805.849984783126</v>
      </c>
      <c r="AC10" s="47">
        <v>3.8805849984783127</v>
      </c>
      <c r="AD10" s="75">
        <v>10000</v>
      </c>
      <c r="AE10" s="144" t="s">
        <v>1634</v>
      </c>
      <c r="AF10" s="47">
        <v>-1.1913647631733835</v>
      </c>
      <c r="AG10" s="47">
        <v>-1.0019163493685947</v>
      </c>
      <c r="AH10" s="47"/>
      <c r="AI10" s="110"/>
      <c r="AJ10" s="47"/>
      <c r="AK10" s="47"/>
      <c r="AL10" s="47"/>
      <c r="AM10" s="47"/>
      <c r="AY10" s="75">
        <v>43534</v>
      </c>
      <c r="AZ10" s="152">
        <f>AY10/BD10</f>
        <v>4.3533999999999997</v>
      </c>
      <c r="BA10" s="175" t="s">
        <v>1635</v>
      </c>
      <c r="BB10" s="111">
        <f>BC10*BD10</f>
        <v>46238.371335979515</v>
      </c>
      <c r="BC10" s="112">
        <v>4.6238371335979513</v>
      </c>
      <c r="BD10" s="95">
        <v>10000</v>
      </c>
      <c r="BE10" s="170" t="s">
        <v>1634</v>
      </c>
      <c r="BF10" s="112">
        <v>4</v>
      </c>
      <c r="BG10" s="112">
        <v>4.6363282321149235</v>
      </c>
      <c r="BH10" s="112"/>
      <c r="BI10" s="112"/>
      <c r="BJ10" s="112"/>
      <c r="BK10" s="95"/>
      <c r="BL10" s="95"/>
      <c r="BM10" s="95"/>
      <c r="BN10" s="95"/>
      <c r="BQ10" s="95">
        <f t="shared" si="4"/>
        <v>-1.6752264809690748E-2</v>
      </c>
      <c r="BR10" s="75">
        <v>-66000</v>
      </c>
      <c r="BS10" s="75">
        <f t="shared" si="34"/>
        <v>-1.6752264809690748E-2</v>
      </c>
      <c r="BT10" s="75">
        <f t="shared" si="5"/>
        <v>-2.5450710158995013E-2</v>
      </c>
      <c r="BU10" s="75">
        <f t="shared" si="6"/>
        <v>8.6984453493042634E-3</v>
      </c>
      <c r="BV10" s="75">
        <f t="shared" si="7"/>
        <v>5.0566959027832592E-2</v>
      </c>
      <c r="BW10" s="75">
        <f t="shared" si="8"/>
        <v>0.16499403178123617</v>
      </c>
      <c r="BX10" s="75">
        <f t="shared" si="9"/>
        <v>2.8911758773953715</v>
      </c>
      <c r="BY10" s="75">
        <f t="shared" si="10"/>
        <v>7.9449055438742286</v>
      </c>
      <c r="BZ10" s="75">
        <f t="shared" si="11"/>
        <v>-4.9355425167788187</v>
      </c>
      <c r="CA10" s="75">
        <f t="shared" si="12"/>
        <v>-4.9365194897832883</v>
      </c>
      <c r="CB10" s="75">
        <f t="shared" si="13"/>
        <v>-4.9409615886914997</v>
      </c>
      <c r="CC10" s="75">
        <f t="shared" si="14"/>
        <v>-4.960173906782571</v>
      </c>
      <c r="CD10" s="75">
        <f t="shared" si="15"/>
        <v>-5.0304177518554649</v>
      </c>
      <c r="CE10" s="75">
        <f t="shared" si="16"/>
        <v>-5.2111492137637843</v>
      </c>
      <c r="CF10" s="75">
        <f t="shared" si="17"/>
        <v>-5.5164935593476843</v>
      </c>
      <c r="CG10" s="75">
        <f t="shared" si="18"/>
        <v>-5.8910304896803671</v>
      </c>
      <c r="CI10" s="14">
        <f t="shared" si="35"/>
        <v>-66000</v>
      </c>
      <c r="CJ10" s="86">
        <f t="shared" si="19"/>
        <v>-2.5450710158995013E-2</v>
      </c>
      <c r="CK10" s="86">
        <f t="shared" si="20"/>
        <v>-2.5450710158995013E-2</v>
      </c>
      <c r="CL10" s="95">
        <f t="shared" si="21"/>
        <v>0</v>
      </c>
      <c r="CM10" s="95">
        <f t="shared" si="22"/>
        <v>0.45675757794892102</v>
      </c>
      <c r="CN10" s="95">
        <f t="shared" si="23"/>
        <v>0.5848096446739105</v>
      </c>
      <c r="CO10" s="95">
        <f t="shared" si="24"/>
        <v>-2.2188084457891959</v>
      </c>
      <c r="CP10" s="95">
        <f t="shared" si="25"/>
        <v>-2.0113286483616237</v>
      </c>
      <c r="CQ10" s="95">
        <f t="shared" si="26"/>
        <v>-19.714193358123126</v>
      </c>
      <c r="CR10" s="95">
        <f t="shared" si="27"/>
        <v>-19.688722934478577</v>
      </c>
      <c r="CS10" s="95">
        <f t="shared" si="28"/>
        <v>-19.647305515937404</v>
      </c>
      <c r="CT10" s="95">
        <f t="shared" si="29"/>
        <v>-19.583450956181991</v>
      </c>
      <c r="CU10" s="95">
        <f t="shared" si="30"/>
        <v>-19.491579771037891</v>
      </c>
      <c r="CV10" s="95">
        <f t="shared" si="31"/>
        <v>-19.369392653056636</v>
      </c>
      <c r="CW10" s="95">
        <f t="shared" si="32"/>
        <v>-19.218869073252669</v>
      </c>
      <c r="CX10" s="95">
        <f t="shared" si="33"/>
        <v>-19.044515171706472</v>
      </c>
    </row>
    <row r="11" spans="1:102" s="75" customFormat="1" ht="12.95" customHeight="1" thickBot="1" x14ac:dyDescent="0.25">
      <c r="A11" s="95" t="s">
        <v>2008</v>
      </c>
      <c r="B11" s="148"/>
      <c r="C11" s="13">
        <f ca="1">INTERCEPT(INDIRECT($D$9):G969,INDIRECT($C$9):F969)</f>
        <v>-6.2336489380985984E-3</v>
      </c>
      <c r="D11" s="56">
        <f>AB3</f>
        <v>-9.0988142236674979E-3</v>
      </c>
      <c r="E11" s="95"/>
      <c r="Q11" s="75">
        <v>20000</v>
      </c>
      <c r="R11" s="75">
        <f t="shared" si="0"/>
        <v>8.7937962428783437E-3</v>
      </c>
      <c r="AA11" s="156" t="s">
        <v>751</v>
      </c>
      <c r="AB11" s="14">
        <f>1-AB7^2</f>
        <v>3.960000000000008E-2</v>
      </c>
      <c r="AC11" s="14">
        <f>SUM(AE21:AE1948)</f>
        <v>8.3464559140431407E-3</v>
      </c>
      <c r="AD11" s="156" t="s">
        <v>752</v>
      </c>
      <c r="AE11" s="144"/>
      <c r="AF11" s="14"/>
      <c r="AG11" s="14"/>
      <c r="AH11" s="14"/>
      <c r="AI11" s="14"/>
      <c r="AJ11" s="14"/>
      <c r="AK11" s="14"/>
      <c r="AL11" s="14"/>
      <c r="AM11" s="14"/>
      <c r="BA11" s="176" t="s">
        <v>751</v>
      </c>
      <c r="BB11" s="79">
        <f>1-BB7^2</f>
        <v>0.18999999999999995</v>
      </c>
      <c r="BC11" s="79">
        <f>SUM(AD21:AD9621)</f>
        <v>-9999.239395359702</v>
      </c>
      <c r="BD11" s="176" t="s">
        <v>1644</v>
      </c>
      <c r="BE11" s="170" t="s">
        <v>753</v>
      </c>
      <c r="BF11" s="95"/>
      <c r="BG11" s="113"/>
      <c r="BH11" s="113"/>
      <c r="BI11" s="113"/>
      <c r="BJ11" s="113"/>
      <c r="BK11" s="95"/>
      <c r="BL11" s="95"/>
      <c r="BM11" s="95"/>
      <c r="BN11" s="95"/>
      <c r="BQ11" s="95">
        <f t="shared" si="4"/>
        <v>-1.6992797355323171E-2</v>
      </c>
      <c r="BR11" s="75">
        <v>-65500</v>
      </c>
      <c r="BS11" s="75">
        <f t="shared" si="34"/>
        <v>-1.6992797355323171E-2</v>
      </c>
      <c r="BT11" s="75">
        <f t="shared" si="5"/>
        <v>-2.5573171004497283E-2</v>
      </c>
      <c r="BU11" s="75">
        <f t="shared" si="6"/>
        <v>8.5803736491741143E-3</v>
      </c>
      <c r="BV11" s="75">
        <f t="shared" si="7"/>
        <v>4.6905208196140968E-2</v>
      </c>
      <c r="BW11" s="75">
        <f t="shared" si="8"/>
        <v>0.14963632200665603</v>
      </c>
      <c r="BX11" s="75">
        <f t="shared" si="9"/>
        <v>2.9067273942507978</v>
      </c>
      <c r="BY11" s="75">
        <f t="shared" si="10"/>
        <v>8.4763405504224689</v>
      </c>
      <c r="BZ11" s="75">
        <f t="shared" si="11"/>
        <v>-4.8719881914436272</v>
      </c>
      <c r="CA11" s="75">
        <f t="shared" si="12"/>
        <v>-4.8722148754094725</v>
      </c>
      <c r="CB11" s="75">
        <f t="shared" si="13"/>
        <v>-4.8736618253309381</v>
      </c>
      <c r="CC11" s="75">
        <f t="shared" si="14"/>
        <v>-4.8826107874538245</v>
      </c>
      <c r="CD11" s="75">
        <f t="shared" si="15"/>
        <v>-4.930001794682898</v>
      </c>
      <c r="CE11" s="75">
        <f t="shared" si="16"/>
        <v>-5.094022604141915</v>
      </c>
      <c r="CF11" s="75">
        <f t="shared" si="17"/>
        <v>-5.4188109783570386</v>
      </c>
      <c r="CG11" s="75">
        <f t="shared" si="18"/>
        <v>-5.8394980978187396</v>
      </c>
      <c r="CI11" s="14">
        <f t="shared" si="35"/>
        <v>-65500</v>
      </c>
      <c r="CJ11" s="86">
        <f t="shared" si="19"/>
        <v>-2.5573171004497283E-2</v>
      </c>
      <c r="CK11" s="86">
        <f t="shared" si="20"/>
        <v>-2.5573171004497283E-2</v>
      </c>
      <c r="CL11" s="95">
        <f t="shared" si="21"/>
        <v>0</v>
      </c>
      <c r="CM11" s="95">
        <f t="shared" si="22"/>
        <v>1.4073190317250202</v>
      </c>
      <c r="CN11" s="95">
        <f t="shared" si="23"/>
        <v>0.98532750242897182</v>
      </c>
      <c r="CO11" s="95">
        <f t="shared" si="24"/>
        <v>-1.1011435309012116</v>
      </c>
      <c r="CP11" s="95">
        <f t="shared" si="25"/>
        <v>-0.61389218018843361</v>
      </c>
      <c r="CQ11" s="95">
        <f t="shared" si="26"/>
        <v>-19.129388504333466</v>
      </c>
      <c r="CR11" s="95">
        <f t="shared" si="27"/>
        <v>-19.107531130847388</v>
      </c>
      <c r="CS11" s="95">
        <f t="shared" si="28"/>
        <v>-19.082494076642764</v>
      </c>
      <c r="CT11" s="95">
        <f t="shared" si="29"/>
        <v>-19.053995426521755</v>
      </c>
      <c r="CU11" s="95">
        <f t="shared" si="30"/>
        <v>-19.021758944213804</v>
      </c>
      <c r="CV11" s="95">
        <f t="shared" si="31"/>
        <v>-18.985509234388502</v>
      </c>
      <c r="CW11" s="95">
        <f t="shared" si="32"/>
        <v>-18.944958006945605</v>
      </c>
      <c r="CX11" s="95">
        <f t="shared" si="33"/>
        <v>-18.899777544403662</v>
      </c>
    </row>
    <row r="12" spans="1:102" s="75" customFormat="1" ht="12.95" customHeight="1" thickBot="1" x14ac:dyDescent="0.25">
      <c r="A12" s="95" t="s">
        <v>2009</v>
      </c>
      <c r="B12" s="148"/>
      <c r="C12" s="13">
        <f ca="1">SLOPE(INDIRECT($D$9):G969,INDIRECT($C$9):F969)</f>
        <v>6.9231959990296282E-7</v>
      </c>
      <c r="D12" s="56">
        <f>AB4</f>
        <v>7.4419458744190181E-7</v>
      </c>
      <c r="E12" s="95"/>
      <c r="Q12" s="75">
        <v>30000</v>
      </c>
      <c r="R12" s="75">
        <f t="shared" si="0"/>
        <v>1.9996640514432118E-2</v>
      </c>
      <c r="AA12" s="157" t="s">
        <v>1626</v>
      </c>
      <c r="AB12" s="14">
        <f>AB7*SIN(RADIANS(AB9))</f>
        <v>8.2872430119153462E-2</v>
      </c>
      <c r="AC12" s="124">
        <f>SUM(AX21:AX9621)</f>
        <v>8.3678683829398245E-3</v>
      </c>
      <c r="AD12" s="123" t="s">
        <v>762</v>
      </c>
      <c r="AE12" s="144"/>
      <c r="BA12" s="157" t="s">
        <v>1626</v>
      </c>
      <c r="BB12" s="79">
        <f>BB7*SIN(RADIANS(BB9))</f>
        <v>0.26436749333461912</v>
      </c>
      <c r="BC12" s="95"/>
      <c r="BD12" s="114">
        <f>SUM(AX21:AX9621)</f>
        <v>8.3678683829398245E-3</v>
      </c>
      <c r="BE12" s="170" t="s">
        <v>754</v>
      </c>
      <c r="BF12" s="95"/>
      <c r="BG12" s="95"/>
      <c r="BH12" s="95"/>
      <c r="BI12" s="95"/>
      <c r="BJ12" s="95"/>
      <c r="BK12" s="95"/>
      <c r="BL12" s="95"/>
      <c r="BM12" s="95"/>
      <c r="BN12" s="95"/>
      <c r="BQ12" s="95">
        <f t="shared" si="4"/>
        <v>-1.7252319941319635E-2</v>
      </c>
      <c r="BR12" s="75">
        <v>-65000</v>
      </c>
      <c r="BS12" s="75">
        <f t="shared" si="34"/>
        <v>-1.7252319941319635E-2</v>
      </c>
      <c r="BT12" s="75">
        <f t="shared" si="5"/>
        <v>-2.5691870951602414E-2</v>
      </c>
      <c r="BU12" s="75">
        <f t="shared" si="6"/>
        <v>8.4395510102827764E-3</v>
      </c>
      <c r="BV12" s="75">
        <f t="shared" si="7"/>
        <v>4.3919533557795432E-2</v>
      </c>
      <c r="BW12" s="75">
        <f t="shared" si="8"/>
        <v>0.13630345332935082</v>
      </c>
      <c r="BX12" s="75">
        <f t="shared" si="9"/>
        <v>2.9201987608850732</v>
      </c>
      <c r="BY12" s="75">
        <f t="shared" si="10"/>
        <v>8.9967436995782446</v>
      </c>
      <c r="BZ12" s="75">
        <f t="shared" si="11"/>
        <v>-4.8129164577217018</v>
      </c>
      <c r="CA12" s="75">
        <f t="shared" si="12"/>
        <v>-4.8129478853147507</v>
      </c>
      <c r="CB12" s="75">
        <f t="shared" si="13"/>
        <v>-4.8132668266761547</v>
      </c>
      <c r="CC12" s="75">
        <f t="shared" si="14"/>
        <v>-4.8164484890309085</v>
      </c>
      <c r="CD12" s="75">
        <f t="shared" si="15"/>
        <v>-4.8440583954928087</v>
      </c>
      <c r="CE12" s="75">
        <f t="shared" si="16"/>
        <v>-4.9846300052508505</v>
      </c>
      <c r="CF12" s="75">
        <f t="shared" si="17"/>
        <v>-5.3222453215778165</v>
      </c>
      <c r="CG12" s="75">
        <f t="shared" si="18"/>
        <v>-5.7879657059571112</v>
      </c>
      <c r="CI12" s="14">
        <f t="shared" si="35"/>
        <v>-65000</v>
      </c>
      <c r="CJ12" s="86">
        <f t="shared" si="19"/>
        <v>-2.5691870951602414E-2</v>
      </c>
      <c r="CK12" s="86">
        <f t="shared" si="20"/>
        <v>-2.5691870951602414E-2</v>
      </c>
      <c r="CL12" s="95">
        <f t="shared" si="21"/>
        <v>0</v>
      </c>
      <c r="CM12" s="95">
        <f t="shared" si="22"/>
        <v>0.90351135957660611</v>
      </c>
      <c r="CN12" s="95">
        <f t="shared" si="23"/>
        <v>-0.98186747305977551</v>
      </c>
      <c r="CO12" s="95">
        <f t="shared" si="24"/>
        <v>1.6782123728904765</v>
      </c>
      <c r="CP12" s="95">
        <f t="shared" si="25"/>
        <v>1.113628060969261</v>
      </c>
      <c r="CQ12" s="95">
        <f t="shared" si="26"/>
        <v>-18.349289543607497</v>
      </c>
      <c r="CR12" s="95">
        <f t="shared" si="27"/>
        <v>-18.381856743752685</v>
      </c>
      <c r="CS12" s="95">
        <f t="shared" si="28"/>
        <v>-18.422000006100156</v>
      </c>
      <c r="CT12" s="95">
        <f t="shared" si="29"/>
        <v>-18.470499167299067</v>
      </c>
      <c r="CU12" s="95">
        <f t="shared" si="30"/>
        <v>-18.527880604529951</v>
      </c>
      <c r="CV12" s="95">
        <f t="shared" si="31"/>
        <v>-18.594396950185597</v>
      </c>
      <c r="CW12" s="95">
        <f t="shared" si="32"/>
        <v>-18.670102107168802</v>
      </c>
      <c r="CX12" s="95">
        <f t="shared" si="33"/>
        <v>-18.755039917100852</v>
      </c>
    </row>
    <row r="13" spans="1:102" s="75" customFormat="1" ht="12.95" customHeight="1" x14ac:dyDescent="0.3">
      <c r="A13" s="95" t="s">
        <v>2011</v>
      </c>
      <c r="B13" s="148"/>
      <c r="C13" s="136" t="s">
        <v>2006</v>
      </c>
      <c r="D13" s="56">
        <f>AB5</f>
        <v>7.5217967942695143E-12</v>
      </c>
      <c r="Q13" s="75">
        <v>40000</v>
      </c>
      <c r="R13" s="75">
        <f t="shared" si="0"/>
        <v>3.2703844144839796E-2</v>
      </c>
      <c r="AA13" s="48" t="s">
        <v>755</v>
      </c>
      <c r="AB13" s="177">
        <f>AB6*86400*300000/149600000</f>
        <v>7.1062433090036814</v>
      </c>
      <c r="AC13" s="75" t="s">
        <v>743</v>
      </c>
      <c r="AE13" s="144"/>
      <c r="AY13" s="75">
        <v>0.68899999999999995</v>
      </c>
      <c r="BA13" s="178" t="s">
        <v>756</v>
      </c>
      <c r="BB13" s="179">
        <f>BB6*173.3</f>
        <v>0</v>
      </c>
      <c r="BC13" s="95" t="s">
        <v>743</v>
      </c>
      <c r="BD13" s="180"/>
      <c r="BE13" s="170"/>
      <c r="BF13" s="95"/>
      <c r="BG13" s="95"/>
      <c r="BH13" s="95"/>
      <c r="BI13" s="95"/>
      <c r="BJ13" s="95"/>
      <c r="BK13" s="95"/>
      <c r="BL13" s="95"/>
      <c r="BM13" s="95"/>
      <c r="BN13" s="95"/>
      <c r="BQ13" s="95">
        <f t="shared" si="4"/>
        <v>-1.752636882351756E-2</v>
      </c>
      <c r="BR13" s="75">
        <v>-64500</v>
      </c>
      <c r="BS13" s="75">
        <f t="shared" si="34"/>
        <v>-1.752636882351756E-2</v>
      </c>
      <c r="BT13" s="75">
        <f t="shared" si="5"/>
        <v>-2.5806810000310418E-2</v>
      </c>
      <c r="BU13" s="75">
        <f t="shared" si="6"/>
        <v>8.2804411767928594E-3</v>
      </c>
      <c r="BV13" s="75">
        <f t="shared" si="7"/>
        <v>4.1427901398325417E-2</v>
      </c>
      <c r="BW13" s="75">
        <f t="shared" si="8"/>
        <v>0.12451228901425952</v>
      </c>
      <c r="BX13" s="75">
        <f t="shared" si="9"/>
        <v>2.93209155764887</v>
      </c>
      <c r="BY13" s="75">
        <f t="shared" si="10"/>
        <v>9.5115470215405544</v>
      </c>
      <c r="BZ13" s="75">
        <f t="shared" si="11"/>
        <v>-4.7574271350964326</v>
      </c>
      <c r="CA13" s="75">
        <f t="shared" si="12"/>
        <v>-4.7574283966641469</v>
      </c>
      <c r="CB13" s="75">
        <f t="shared" si="13"/>
        <v>-4.7574569792086914</v>
      </c>
      <c r="CC13" s="75">
        <f t="shared" si="14"/>
        <v>-4.758099769882608</v>
      </c>
      <c r="CD13" s="75">
        <f t="shared" si="15"/>
        <v>-4.7707147420652882</v>
      </c>
      <c r="CE13" s="75">
        <f t="shared" si="16"/>
        <v>-4.8833183149761759</v>
      </c>
      <c r="CF13" s="75">
        <f t="shared" si="17"/>
        <v>-5.22691615231866</v>
      </c>
      <c r="CG13" s="75">
        <f t="shared" si="18"/>
        <v>-5.7364333140954828</v>
      </c>
      <c r="CI13" s="14">
        <f t="shared" si="35"/>
        <v>-64500</v>
      </c>
      <c r="CJ13" s="86">
        <f t="shared" si="19"/>
        <v>-2.5806810000310418E-2</v>
      </c>
      <c r="CK13" s="86">
        <f t="shared" si="20"/>
        <v>-2.5806810000310418E-2</v>
      </c>
      <c r="CL13" s="95">
        <f t="shared" si="21"/>
        <v>0</v>
      </c>
      <c r="CM13" s="95">
        <f t="shared" si="22"/>
        <v>0.38354878474983778</v>
      </c>
      <c r="CN13" s="95">
        <f t="shared" si="23"/>
        <v>-0.89764910446980228</v>
      </c>
      <c r="CO13" s="95">
        <f t="shared" si="24"/>
        <v>2.3253256259486439</v>
      </c>
      <c r="CP13" s="95">
        <f t="shared" si="25"/>
        <v>2.3125989631130577</v>
      </c>
      <c r="CQ13" s="95">
        <f t="shared" si="26"/>
        <v>-17.873985511458336</v>
      </c>
      <c r="CR13" s="95">
        <f t="shared" si="27"/>
        <v>-17.891404880522249</v>
      </c>
      <c r="CS13" s="95">
        <f t="shared" si="28"/>
        <v>-17.924299767770261</v>
      </c>
      <c r="CT13" s="95">
        <f t="shared" si="29"/>
        <v>-17.982812399662688</v>
      </c>
      <c r="CU13" s="95">
        <f t="shared" si="30"/>
        <v>-18.078056384717026</v>
      </c>
      <c r="CV13" s="95">
        <f t="shared" si="31"/>
        <v>-18.216781447377755</v>
      </c>
      <c r="CW13" s="95">
        <f t="shared" si="32"/>
        <v>-18.397022463790336</v>
      </c>
      <c r="CX13" s="95">
        <f t="shared" si="33"/>
        <v>-18.610302289798042</v>
      </c>
    </row>
    <row r="14" spans="1:102" s="75" customFormat="1" ht="12.95" customHeight="1" x14ac:dyDescent="0.2">
      <c r="A14" s="95"/>
      <c r="B14" s="148"/>
      <c r="C14" s="149"/>
      <c r="D14" s="136"/>
      <c r="X14" s="75">
        <v>1.3290877831549959E-8</v>
      </c>
      <c r="AA14" s="48" t="s">
        <v>1629</v>
      </c>
      <c r="AB14" s="181">
        <f>2*AB5*365.24/C8</f>
        <v>1.303495901027326E-8</v>
      </c>
      <c r="AC14" s="75" t="s">
        <v>1603</v>
      </c>
      <c r="AE14" s="144"/>
      <c r="BA14" s="178" t="s">
        <v>1629</v>
      </c>
      <c r="BB14" s="79">
        <f>2*BB5*365.24/AC8</f>
        <v>0</v>
      </c>
      <c r="BC14" s="95" t="s">
        <v>1603</v>
      </c>
      <c r="BD14" s="95"/>
      <c r="BE14" s="170"/>
      <c r="BF14" s="95"/>
      <c r="BG14" s="95"/>
      <c r="BH14" s="95"/>
      <c r="BI14" s="95"/>
      <c r="BJ14" s="95"/>
      <c r="BK14" s="95"/>
      <c r="BL14" s="95"/>
      <c r="BM14" s="95"/>
      <c r="BN14" s="95"/>
      <c r="BQ14" s="95">
        <f t="shared" si="4"/>
        <v>-1.7811557253912473E-2</v>
      </c>
      <c r="BR14" s="75">
        <v>-64000</v>
      </c>
      <c r="BS14" s="75">
        <f t="shared" si="34"/>
        <v>-1.7811557253912473E-2</v>
      </c>
      <c r="BT14" s="75">
        <f t="shared" si="5"/>
        <v>-2.5917988150621279E-2</v>
      </c>
      <c r="BU14" s="75">
        <f t="shared" si="6"/>
        <v>8.106430896708804E-3</v>
      </c>
      <c r="BV14" s="75">
        <f t="shared" si="7"/>
        <v>3.931256618164114E-2</v>
      </c>
      <c r="BW14" s="75">
        <f t="shared" si="8"/>
        <v>0.11394274665733507</v>
      </c>
      <c r="BX14" s="75">
        <f t="shared" si="9"/>
        <v>2.9427370870681462</v>
      </c>
      <c r="BY14" s="75">
        <f t="shared" si="10"/>
        <v>10.024386532388677</v>
      </c>
      <c r="BZ14" s="75">
        <f t="shared" si="11"/>
        <v>-4.7049281971247074</v>
      </c>
      <c r="CA14" s="75">
        <f t="shared" si="12"/>
        <v>-4.704928196192955</v>
      </c>
      <c r="CB14" s="75">
        <f t="shared" si="13"/>
        <v>-4.7049283236306083</v>
      </c>
      <c r="CC14" s="75">
        <f t="shared" si="14"/>
        <v>-4.70491091389232</v>
      </c>
      <c r="CD14" s="75">
        <f t="shared" si="15"/>
        <v>-4.7078733215874484</v>
      </c>
      <c r="CE14" s="75">
        <f t="shared" si="16"/>
        <v>-4.7902939872705641</v>
      </c>
      <c r="CF14" s="75">
        <f t="shared" si="17"/>
        <v>-5.1329397510141161</v>
      </c>
      <c r="CG14" s="75">
        <f t="shared" si="18"/>
        <v>-5.6849009222338553</v>
      </c>
      <c r="CI14" s="14">
        <f t="shared" si="35"/>
        <v>-64000</v>
      </c>
      <c r="CJ14" s="86">
        <f t="shared" si="19"/>
        <v>-2.5917988150621279E-2</v>
      </c>
      <c r="CK14" s="86">
        <f t="shared" si="20"/>
        <v>-2.5917988150621279E-2</v>
      </c>
      <c r="CL14" s="95">
        <f t="shared" si="21"/>
        <v>0</v>
      </c>
      <c r="CM14" s="95">
        <f t="shared" si="22"/>
        <v>0.27102373496137744</v>
      </c>
      <c r="CN14" s="95">
        <f t="shared" si="23"/>
        <v>-0.79851724686310643</v>
      </c>
      <c r="CO14" s="95">
        <f t="shared" si="24"/>
        <v>2.514903472616199</v>
      </c>
      <c r="CP14" s="95">
        <f t="shared" si="25"/>
        <v>3.0862363697028852</v>
      </c>
      <c r="CQ14" s="95">
        <f t="shared" si="26"/>
        <v>-17.617364507261136</v>
      </c>
      <c r="CR14" s="95">
        <f t="shared" si="27"/>
        <v>-17.619688093251089</v>
      </c>
      <c r="CS14" s="95">
        <f t="shared" si="28"/>
        <v>-17.627327373618563</v>
      </c>
      <c r="CT14" s="95">
        <f t="shared" si="29"/>
        <v>-17.651384948012371</v>
      </c>
      <c r="CU14" s="95">
        <f t="shared" si="30"/>
        <v>-17.719011994926891</v>
      </c>
      <c r="CV14" s="95">
        <f t="shared" si="31"/>
        <v>-17.871338770671574</v>
      </c>
      <c r="CW14" s="95">
        <f t="shared" si="32"/>
        <v>-18.128403020832447</v>
      </c>
      <c r="CX14" s="95">
        <f t="shared" si="33"/>
        <v>-18.465564662495229</v>
      </c>
    </row>
    <row r="15" spans="1:102" s="75" customFormat="1" ht="12.95" customHeight="1" x14ac:dyDescent="0.3">
      <c r="A15" s="10" t="s">
        <v>2010</v>
      </c>
      <c r="B15" s="148"/>
      <c r="C15" s="34">
        <f ca="1">(C7+C11)+(C8+C12)*INT(MAX(F21:F3510))</f>
        <v>60042.576959311635</v>
      </c>
      <c r="D15" s="136"/>
      <c r="E15" s="19" t="s">
        <v>2025</v>
      </c>
      <c r="F15" s="9">
        <v>1</v>
      </c>
      <c r="AA15" s="157" t="s">
        <v>1645</v>
      </c>
      <c r="AB15" s="182">
        <f>(AB10-AB2)/AD2</f>
        <v>-8020.0082914220129</v>
      </c>
      <c r="AC15" s="75" t="s">
        <v>1636</v>
      </c>
      <c r="AE15" s="144"/>
      <c r="BA15" s="157" t="s">
        <v>1645</v>
      </c>
      <c r="BB15" s="183">
        <f>(BB10-BB2)/BD2</f>
        <v>9612.5735782563661</v>
      </c>
      <c r="BC15" s="95" t="s">
        <v>1636</v>
      </c>
      <c r="BD15" s="95"/>
      <c r="BE15" s="170"/>
      <c r="BF15" s="95"/>
      <c r="BG15" s="95"/>
      <c r="BH15" s="95"/>
      <c r="BI15" s="95"/>
      <c r="BJ15" s="95"/>
      <c r="BK15" s="95"/>
      <c r="BL15" s="95"/>
      <c r="BM15" s="95"/>
      <c r="BN15" s="95"/>
      <c r="BQ15" s="95">
        <f t="shared" si="4"/>
        <v>-1.8105262680099456E-2</v>
      </c>
      <c r="BR15" s="75">
        <v>-63500</v>
      </c>
      <c r="BS15" s="75">
        <f t="shared" si="34"/>
        <v>-1.8105262680099456E-2</v>
      </c>
      <c r="BT15" s="75">
        <f t="shared" si="5"/>
        <v>-2.6025405402535017E-2</v>
      </c>
      <c r="BU15" s="75">
        <f t="shared" si="6"/>
        <v>7.9201427224355608E-3</v>
      </c>
      <c r="BV15" s="75">
        <f t="shared" si="7"/>
        <v>3.7491936532371817E-2</v>
      </c>
      <c r="BW15" s="75">
        <f t="shared" si="8"/>
        <v>0.10436564427447831</v>
      </c>
      <c r="BX15" s="75">
        <f t="shared" si="9"/>
        <v>2.952371796867642</v>
      </c>
      <c r="BY15" s="75">
        <f t="shared" si="10"/>
        <v>10.538103718522901</v>
      </c>
      <c r="BZ15" s="75">
        <f t="shared" si="11"/>
        <v>-4.6549828473551855</v>
      </c>
      <c r="CA15" s="75">
        <f t="shared" si="12"/>
        <v>-4.6549831501625629</v>
      </c>
      <c r="CB15" s="75">
        <f t="shared" si="13"/>
        <v>-4.654977764953296</v>
      </c>
      <c r="CC15" s="75">
        <f t="shared" si="14"/>
        <v>-4.6550736124220942</v>
      </c>
      <c r="CD15" s="75">
        <f t="shared" si="15"/>
        <v>-4.6533909396183519</v>
      </c>
      <c r="CE15" s="75">
        <f t="shared" si="16"/>
        <v>-4.7056263381753105</v>
      </c>
      <c r="CF15" s="75">
        <f t="shared" si="17"/>
        <v>-5.0404288065000964</v>
      </c>
      <c r="CG15" s="75">
        <f t="shared" si="18"/>
        <v>-5.633368530372227</v>
      </c>
      <c r="CI15" s="14">
        <f t="shared" si="35"/>
        <v>-63500</v>
      </c>
      <c r="CJ15" s="86">
        <f t="shared" si="19"/>
        <v>-2.6025405402535017E-2</v>
      </c>
      <c r="CK15" s="86">
        <f t="shared" si="20"/>
        <v>-2.6025405402535017E-2</v>
      </c>
      <c r="CL15" s="95">
        <f t="shared" si="21"/>
        <v>0</v>
      </c>
      <c r="CM15" s="95">
        <f t="shared" si="22"/>
        <v>0.22009620524766582</v>
      </c>
      <c r="CN15" s="95">
        <f t="shared" si="23"/>
        <v>-0.7316013122095264</v>
      </c>
      <c r="CO15" s="95">
        <f t="shared" si="24"/>
        <v>2.6190636055282108</v>
      </c>
      <c r="CP15" s="95">
        <f t="shared" si="25"/>
        <v>3.7400513335263228</v>
      </c>
      <c r="CQ15" s="95">
        <f t="shared" si="26"/>
        <v>-17.431284893930357</v>
      </c>
      <c r="CR15" s="95">
        <f t="shared" si="27"/>
        <v>-17.43135328066937</v>
      </c>
      <c r="CS15" s="95">
        <f t="shared" si="28"/>
        <v>-17.431852366723096</v>
      </c>
      <c r="CT15" s="95">
        <f t="shared" si="29"/>
        <v>-17.435446941517508</v>
      </c>
      <c r="CU15" s="95">
        <f t="shared" si="30"/>
        <v>-17.459250656239817</v>
      </c>
      <c r="CV15" s="95">
        <f t="shared" si="31"/>
        <v>-17.572017841810929</v>
      </c>
      <c r="CW15" s="95">
        <f t="shared" si="32"/>
        <v>-17.866834448667635</v>
      </c>
      <c r="CX15" s="95">
        <f t="shared" si="33"/>
        <v>-18.320827035192419</v>
      </c>
    </row>
    <row r="16" spans="1:102" s="75" customFormat="1" ht="12.95" customHeight="1" x14ac:dyDescent="0.3">
      <c r="A16" s="10" t="s">
        <v>1997</v>
      </c>
      <c r="B16" s="148"/>
      <c r="C16" s="34">
        <f ca="1">+C8+C12</f>
        <v>0.42152270231959993</v>
      </c>
      <c r="D16" s="136"/>
      <c r="E16" s="19" t="s">
        <v>2021</v>
      </c>
      <c r="F16" s="79">
        <f ca="1">NOW()+15018.5+$C$5/24</f>
        <v>60352.73555868055</v>
      </c>
      <c r="AA16" s="156" t="s">
        <v>757</v>
      </c>
      <c r="AB16" s="182">
        <f>365.24*AB8</f>
        <v>25697.28331274716</v>
      </c>
      <c r="AC16" s="75" t="s">
        <v>1600</v>
      </c>
      <c r="AD16" s="14"/>
      <c r="AE16" s="144"/>
      <c r="BA16" s="176" t="s">
        <v>758</v>
      </c>
      <c r="BB16" s="183">
        <f>365.24*BB8</f>
        <v>9149.2620000000006</v>
      </c>
      <c r="BC16" s="95" t="s">
        <v>1600</v>
      </c>
      <c r="BD16" s="184" t="s">
        <v>741</v>
      </c>
      <c r="BE16" s="170"/>
      <c r="BF16" s="95">
        <v>33000</v>
      </c>
      <c r="BG16" s="95"/>
      <c r="BH16" s="95"/>
      <c r="BI16" s="95"/>
      <c r="BJ16" s="95"/>
      <c r="BK16" s="95"/>
      <c r="BL16" s="95"/>
      <c r="BM16" s="95"/>
      <c r="BN16" s="95"/>
      <c r="BQ16" s="95">
        <f t="shared" si="4"/>
        <v>-1.8405431587862116E-2</v>
      </c>
      <c r="BR16" s="75">
        <v>-63000</v>
      </c>
      <c r="BS16" s="75">
        <f t="shared" si="34"/>
        <v>-1.8405431587862116E-2</v>
      </c>
      <c r="BT16" s="75">
        <f t="shared" si="5"/>
        <v>-2.6129061756051612E-2</v>
      </c>
      <c r="BU16" s="75">
        <f t="shared" si="6"/>
        <v>7.7236301681894966E-3</v>
      </c>
      <c r="BV16" s="75">
        <f t="shared" si="7"/>
        <v>3.5907009962318215E-2</v>
      </c>
      <c r="BW16" s="75">
        <f t="shared" si="8"/>
        <v>9.5609233207865171E-2</v>
      </c>
      <c r="BX16" s="75">
        <f t="shared" si="9"/>
        <v>2.9611723392103193</v>
      </c>
      <c r="BY16" s="75">
        <f t="shared" si="10"/>
        <v>11.055139843527259</v>
      </c>
      <c r="BZ16" s="75">
        <f t="shared" si="11"/>
        <v>-4.6072476958993471</v>
      </c>
      <c r="CA16" s="75">
        <f t="shared" si="12"/>
        <v>-4.6072501492322528</v>
      </c>
      <c r="CB16" s="75">
        <f t="shared" si="13"/>
        <v>-4.6072262975722982</v>
      </c>
      <c r="CC16" s="75">
        <f t="shared" si="14"/>
        <v>-4.6074584159118981</v>
      </c>
      <c r="CD16" s="75">
        <f t="shared" si="15"/>
        <v>-4.6052207786991</v>
      </c>
      <c r="CE16" s="75">
        <f t="shared" si="16"/>
        <v>-4.629254097994715</v>
      </c>
      <c r="CF16" s="75">
        <f t="shared" si="17"/>
        <v>-4.9494921168250556</v>
      </c>
      <c r="CG16" s="75">
        <f t="shared" si="18"/>
        <v>-5.5818361385105995</v>
      </c>
      <c r="CI16" s="14">
        <f t="shared" si="35"/>
        <v>-63000</v>
      </c>
      <c r="CJ16" s="86">
        <f t="shared" si="19"/>
        <v>-2.6129061756051612E-2</v>
      </c>
      <c r="CK16" s="86">
        <f t="shared" si="20"/>
        <v>-2.6129061756051612E-2</v>
      </c>
      <c r="CL16" s="95">
        <f t="shared" si="21"/>
        <v>0</v>
      </c>
      <c r="CM16" s="95">
        <f t="shared" si="22"/>
        <v>0.18954503795774025</v>
      </c>
      <c r="CN16" s="95">
        <f t="shared" si="23"/>
        <v>-0.68017734055617252</v>
      </c>
      <c r="CO16" s="95">
        <f t="shared" si="24"/>
        <v>2.691726961125839</v>
      </c>
      <c r="CP16" s="95">
        <f t="shared" si="25"/>
        <v>4.3705395960173945</v>
      </c>
      <c r="CQ16" s="95">
        <f t="shared" si="26"/>
        <v>-17.276092608654402</v>
      </c>
      <c r="CR16" s="95">
        <f t="shared" si="27"/>
        <v>-17.276092608642973</v>
      </c>
      <c r="CS16" s="95">
        <f t="shared" si="28"/>
        <v>-17.276092613404124</v>
      </c>
      <c r="CT16" s="95">
        <f t="shared" si="29"/>
        <v>-17.276090630560205</v>
      </c>
      <c r="CU16" s="95">
        <f t="shared" si="30"/>
        <v>-17.277111248183601</v>
      </c>
      <c r="CV16" s="95">
        <f t="shared" si="31"/>
        <v>-17.326416556811331</v>
      </c>
      <c r="CW16" s="95">
        <f t="shared" si="32"/>
        <v>-17.614759966793795</v>
      </c>
      <c r="CX16" s="95">
        <f t="shared" si="33"/>
        <v>-18.176089407889609</v>
      </c>
    </row>
    <row r="17" spans="1:102" s="75" customFormat="1" ht="12.95" customHeight="1" thickBot="1" x14ac:dyDescent="0.35">
      <c r="A17" s="11" t="s">
        <v>2018</v>
      </c>
      <c r="B17" s="148"/>
      <c r="C17" s="158">
        <f>COUNT(C21:C2168)</f>
        <v>694</v>
      </c>
      <c r="D17" s="136"/>
      <c r="E17" s="19" t="s">
        <v>2026</v>
      </c>
      <c r="F17" s="79">
        <f ca="1">ROUND(2*(F16-$C$7)/$C$8,0)/2+F15</f>
        <v>43098</v>
      </c>
      <c r="AA17" s="156" t="s">
        <v>759</v>
      </c>
      <c r="AB17" s="181">
        <f>AB13^3/AB8^2</f>
        <v>7.2494066569504426E-2</v>
      </c>
      <c r="AE17" s="144"/>
      <c r="BA17" s="176" t="s">
        <v>760</v>
      </c>
      <c r="BB17" s="185">
        <f>BB13^3/BB8^2</f>
        <v>0</v>
      </c>
      <c r="BC17" s="95" t="s">
        <v>746</v>
      </c>
      <c r="BD17" s="95"/>
      <c r="BE17" s="170"/>
      <c r="BF17" s="95"/>
      <c r="BG17" s="95"/>
      <c r="BH17" s="95"/>
      <c r="BI17" s="95"/>
      <c r="BJ17" s="95"/>
      <c r="BK17" s="95"/>
      <c r="BL17" s="95"/>
      <c r="BM17" s="95"/>
      <c r="BN17" s="95"/>
      <c r="BQ17" s="95">
        <f t="shared" si="4"/>
        <v>-1.8710424930087729E-2</v>
      </c>
      <c r="BR17" s="75">
        <v>-62500</v>
      </c>
      <c r="BS17" s="75">
        <f t="shared" si="34"/>
        <v>-1.8710424930087729E-2</v>
      </c>
      <c r="BT17" s="75">
        <f t="shared" si="5"/>
        <v>-2.6228957211171071E-2</v>
      </c>
      <c r="BU17" s="75">
        <f t="shared" si="6"/>
        <v>7.518532281083342E-3</v>
      </c>
      <c r="BV17" s="75">
        <f t="shared" si="7"/>
        <v>3.4513939743812672E-2</v>
      </c>
      <c r="BW17" s="75">
        <f t="shared" si="8"/>
        <v>8.7541551488035621E-2</v>
      </c>
      <c r="BX17" s="75">
        <f t="shared" si="9"/>
        <v>2.9692740859115649</v>
      </c>
      <c r="BY17" s="75">
        <f t="shared" si="10"/>
        <v>11.577676322472525</v>
      </c>
      <c r="BZ17" s="75">
        <f t="shared" si="11"/>
        <v>-4.5614465717646677</v>
      </c>
      <c r="CA17" s="75">
        <f t="shared" si="12"/>
        <v>-4.5614463270217041</v>
      </c>
      <c r="CB17" s="75">
        <f t="shared" si="13"/>
        <v>-4.5614479878507135</v>
      </c>
      <c r="CC17" s="75">
        <f t="shared" si="14"/>
        <v>-4.5614367177989443</v>
      </c>
      <c r="CD17" s="75">
        <f t="shared" si="15"/>
        <v>-4.5615132105048231</v>
      </c>
      <c r="CE17" s="75">
        <f t="shared" si="16"/>
        <v>-4.560994788339567</v>
      </c>
      <c r="CF17" s="75">
        <f t="shared" si="17"/>
        <v>-4.8602343003911859</v>
      </c>
      <c r="CG17" s="75">
        <f t="shared" si="18"/>
        <v>-5.5303037466489711</v>
      </c>
      <c r="CI17" s="14">
        <f t="shared" si="35"/>
        <v>-62500</v>
      </c>
      <c r="CJ17" s="86">
        <f t="shared" si="19"/>
        <v>-2.6228957211171071E-2</v>
      </c>
      <c r="CK17" s="86">
        <f t="shared" si="20"/>
        <v>-2.6228957211171071E-2</v>
      </c>
      <c r="CL17" s="95">
        <f t="shared" si="21"/>
        <v>0</v>
      </c>
      <c r="CM17" s="95">
        <f t="shared" si="22"/>
        <v>0.16896678964753897</v>
      </c>
      <c r="CN17" s="95">
        <f t="shared" si="23"/>
        <v>-0.63820670711481653</v>
      </c>
      <c r="CO17" s="95">
        <f t="shared" si="24"/>
        <v>2.747564840813959</v>
      </c>
      <c r="CP17" s="95">
        <f t="shared" si="25"/>
        <v>5.0099419624156436</v>
      </c>
      <c r="CQ17" s="95">
        <f t="shared" si="26"/>
        <v>-17.140002172769655</v>
      </c>
      <c r="CR17" s="95">
        <f t="shared" si="27"/>
        <v>-17.140000930668133</v>
      </c>
      <c r="CS17" s="95">
        <f t="shared" si="28"/>
        <v>-17.140010909151407</v>
      </c>
      <c r="CT17" s="95">
        <f t="shared" si="29"/>
        <v>-17.139930766651013</v>
      </c>
      <c r="CU17" s="95">
        <f t="shared" si="30"/>
        <v>-17.140575737666904</v>
      </c>
      <c r="CV17" s="95">
        <f t="shared" si="31"/>
        <v>-17.13546691759991</v>
      </c>
      <c r="CW17" s="95">
        <f t="shared" si="32"/>
        <v>-17.374424250166182</v>
      </c>
      <c r="CX17" s="95">
        <f t="shared" si="33"/>
        <v>-18.0313517805868</v>
      </c>
    </row>
    <row r="18" spans="1:102" s="75" customFormat="1" ht="12.95" customHeight="1" thickTop="1" thickBot="1" x14ac:dyDescent="0.35">
      <c r="A18" s="10" t="s">
        <v>1998</v>
      </c>
      <c r="B18" s="148"/>
      <c r="C18" s="159">
        <f ca="1">+C15</f>
        <v>60042.576959311635</v>
      </c>
      <c r="D18" s="160">
        <f ca="1">+C16</f>
        <v>0.42152270231959993</v>
      </c>
      <c r="E18" s="19" t="s">
        <v>2027</v>
      </c>
      <c r="F18" s="14">
        <f ca="1">ROUND(2*(F16-$C$15)/$C$16,0)/2+F15</f>
        <v>737</v>
      </c>
      <c r="AA18" s="80" t="s">
        <v>1646</v>
      </c>
      <c r="AB18" s="50">
        <f>2*PI()/(AB8*365.2422)*AD2</f>
        <v>1.0306478372325613E-4</v>
      </c>
      <c r="AC18" s="161" t="s">
        <v>1624</v>
      </c>
      <c r="AD18" s="161"/>
      <c r="AE18" s="162"/>
      <c r="BA18" s="115" t="s">
        <v>761</v>
      </c>
      <c r="BB18" s="116">
        <f>2*PI()/(BB8*365.2422)*BD2</f>
        <v>2.8947525460562009E-4</v>
      </c>
      <c r="BC18" s="122" t="s">
        <v>1624</v>
      </c>
      <c r="BD18" s="122"/>
      <c r="BE18" s="186"/>
      <c r="BF18" s="95"/>
      <c r="BG18" s="95"/>
      <c r="BH18" s="95"/>
      <c r="BI18" s="95"/>
      <c r="BJ18" s="95"/>
      <c r="BK18" s="95"/>
      <c r="BL18" s="95"/>
      <c r="BM18" s="95"/>
      <c r="BN18" s="95"/>
      <c r="BQ18" s="95">
        <f t="shared" si="4"/>
        <v>-1.9018899575139699E-2</v>
      </c>
      <c r="BR18" s="75">
        <v>-62000</v>
      </c>
      <c r="BS18" s="75">
        <f t="shared" si="34"/>
        <v>-1.9018899575139699E-2</v>
      </c>
      <c r="BT18" s="75">
        <f t="shared" si="5"/>
        <v>-2.6325091767893397E-2</v>
      </c>
      <c r="BU18" s="75">
        <f t="shared" si="6"/>
        <v>7.3061921927536988E-3</v>
      </c>
      <c r="BV18" s="75">
        <f t="shared" si="7"/>
        <v>3.3279467069945667E-2</v>
      </c>
      <c r="BW18" s="75">
        <f t="shared" si="8"/>
        <v>8.0059546931473283E-2</v>
      </c>
      <c r="BX18" s="75">
        <f t="shared" si="9"/>
        <v>2.9767825189712847</v>
      </c>
      <c r="BY18" s="75">
        <f t="shared" si="10"/>
        <v>12.107695260671859</v>
      </c>
      <c r="BZ18" s="75">
        <f t="shared" si="11"/>
        <v>-4.5173560118272267</v>
      </c>
      <c r="CA18" s="75">
        <f t="shared" si="12"/>
        <v>-4.5173290962282415</v>
      </c>
      <c r="CB18" s="75">
        <f t="shared" si="13"/>
        <v>-4.5174708463265576</v>
      </c>
      <c r="CC18" s="75">
        <f t="shared" si="14"/>
        <v>-4.51672546323507</v>
      </c>
      <c r="CD18" s="75">
        <f t="shared" si="15"/>
        <v>-4.5206770403623757</v>
      </c>
      <c r="CE18" s="75">
        <f t="shared" si="16"/>
        <v>-4.5005564308573591</v>
      </c>
      <c r="CF18" s="75">
        <f t="shared" si="17"/>
        <v>-4.7727555181925903</v>
      </c>
      <c r="CG18" s="75">
        <f t="shared" si="18"/>
        <v>-5.4787713547873427</v>
      </c>
      <c r="CI18" s="14">
        <f t="shared" si="35"/>
        <v>-62000</v>
      </c>
      <c r="CJ18" s="86">
        <f t="shared" si="19"/>
        <v>-2.6325091767893397E-2</v>
      </c>
      <c r="CK18" s="86">
        <f t="shared" si="20"/>
        <v>-2.6325091767893397E-2</v>
      </c>
      <c r="CL18" s="95">
        <f t="shared" si="21"/>
        <v>0</v>
      </c>
      <c r="CM18" s="95">
        <f t="shared" si="22"/>
        <v>0.15413358642378561</v>
      </c>
      <c r="CN18" s="95">
        <f t="shared" si="23"/>
        <v>-0.60258768387880379</v>
      </c>
      <c r="CO18" s="95">
        <f t="shared" si="24"/>
        <v>2.7929918385730357</v>
      </c>
      <c r="CP18" s="95">
        <f t="shared" si="25"/>
        <v>5.6790030874967661</v>
      </c>
      <c r="CQ18" s="95">
        <f t="shared" si="26"/>
        <v>-17.017236503617688</v>
      </c>
      <c r="CR18" s="95">
        <f t="shared" si="27"/>
        <v>-17.017150909956246</v>
      </c>
      <c r="CS18" s="95">
        <f t="shared" si="28"/>
        <v>-17.017518878436441</v>
      </c>
      <c r="CT18" s="95">
        <f t="shared" si="29"/>
        <v>-17.015940545904122</v>
      </c>
      <c r="CU18" s="95">
        <f t="shared" si="30"/>
        <v>-17.022777575566145</v>
      </c>
      <c r="CV18" s="95">
        <f t="shared" si="31"/>
        <v>-16.994317703721304</v>
      </c>
      <c r="CW18" s="95">
        <f t="shared" si="32"/>
        <v>-17.147826487579138</v>
      </c>
      <c r="CX18" s="95">
        <f t="shared" si="33"/>
        <v>-17.88661415328399</v>
      </c>
    </row>
    <row r="19" spans="1:102" s="75" customFormat="1" ht="12.95" customHeight="1" thickTop="1" x14ac:dyDescent="0.2">
      <c r="B19" s="84"/>
      <c r="C19" s="136"/>
      <c r="D19" s="136"/>
      <c r="E19" s="19" t="s">
        <v>2022</v>
      </c>
      <c r="F19" s="12">
        <f ca="1">+$C$15+$C$16*F18-15018.5-$C$5/24</f>
        <v>45335.135024254516</v>
      </c>
      <c r="AA19" s="51"/>
      <c r="AC19" s="51"/>
      <c r="AH19" s="117" t="s">
        <v>727</v>
      </c>
      <c r="BA19" s="118" t="s">
        <v>726</v>
      </c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Q19" s="95">
        <f t="shared" si="4"/>
        <v>-1.9329731249936373E-2</v>
      </c>
      <c r="BR19" s="75">
        <v>-61500</v>
      </c>
      <c r="BS19" s="75">
        <f t="shared" si="34"/>
        <v>-1.9329731249936373E-2</v>
      </c>
      <c r="BT19" s="75">
        <f t="shared" si="5"/>
        <v>-2.6417465426218586E-2</v>
      </c>
      <c r="BU19" s="75">
        <f t="shared" si="6"/>
        <v>7.0877341762822128E-3</v>
      </c>
      <c r="BV19" s="75">
        <f t="shared" si="7"/>
        <v>3.2177875961813984E-2</v>
      </c>
      <c r="BW19" s="75">
        <f t="shared" si="8"/>
        <v>7.3081415597462632E-2</v>
      </c>
      <c r="BX19" s="75">
        <f t="shared" si="9"/>
        <v>2.983781211763175</v>
      </c>
      <c r="BY19" s="75">
        <f t="shared" si="10"/>
        <v>12.647039474126554</v>
      </c>
      <c r="BZ19" s="75">
        <f t="shared" si="11"/>
        <v>-4.4747932744582011</v>
      </c>
      <c r="CA19" s="75">
        <f t="shared" si="12"/>
        <v>-4.4746942225826825</v>
      </c>
      <c r="CB19" s="75">
        <f t="shared" si="13"/>
        <v>-4.4751238574623438</v>
      </c>
      <c r="CC19" s="75">
        <f t="shared" si="14"/>
        <v>-4.4732658093758522</v>
      </c>
      <c r="CD19" s="75">
        <f t="shared" si="15"/>
        <v>-4.4814067260310324</v>
      </c>
      <c r="CE19" s="75">
        <f t="shared" si="16"/>
        <v>-4.4475510494887134</v>
      </c>
      <c r="CF19" s="75">
        <f t="shared" si="17"/>
        <v>-4.6871512078878617</v>
      </c>
      <c r="CG19" s="75">
        <f t="shared" si="18"/>
        <v>-5.4272389629257152</v>
      </c>
      <c r="CI19" s="14">
        <f t="shared" si="35"/>
        <v>-61500</v>
      </c>
      <c r="CJ19" s="86">
        <f t="shared" si="19"/>
        <v>-2.6417465426218586E-2</v>
      </c>
      <c r="CK19" s="86">
        <f t="shared" si="20"/>
        <v>-2.6417465426218586E-2</v>
      </c>
      <c r="CL19" s="95">
        <f t="shared" si="21"/>
        <v>0</v>
      </c>
      <c r="CM19" s="95">
        <f t="shared" si="22"/>
        <v>0.14294355818075011</v>
      </c>
      <c r="CN19" s="95">
        <f t="shared" si="23"/>
        <v>-0.57147177435158958</v>
      </c>
      <c r="CO19" s="95">
        <f t="shared" si="24"/>
        <v>2.8314332664139585</v>
      </c>
      <c r="CP19" s="95">
        <f t="shared" si="25"/>
        <v>6.3965211950365948</v>
      </c>
      <c r="CQ19" s="95">
        <f t="shared" si="26"/>
        <v>-16.904296063042</v>
      </c>
      <c r="CR19" s="95">
        <f t="shared" si="27"/>
        <v>-16.904134731767375</v>
      </c>
      <c r="CS19" s="95">
        <f t="shared" si="28"/>
        <v>-16.904624912958777</v>
      </c>
      <c r="CT19" s="95">
        <f t="shared" si="29"/>
        <v>-16.903137457386382</v>
      </c>
      <c r="CU19" s="95">
        <f t="shared" si="30"/>
        <v>-16.907668677627655</v>
      </c>
      <c r="CV19" s="95">
        <f t="shared" si="31"/>
        <v>-16.894023758059305</v>
      </c>
      <c r="CW19" s="95">
        <f t="shared" si="32"/>
        <v>-16.9366785737611</v>
      </c>
      <c r="CX19" s="95">
        <f t="shared" si="33"/>
        <v>-17.74187652598118</v>
      </c>
    </row>
    <row r="20" spans="1:102" s="75" customFormat="1" ht="12.95" customHeight="1" thickBot="1" x14ac:dyDescent="0.25">
      <c r="A20" s="163" t="s">
        <v>1999</v>
      </c>
      <c r="B20" s="163" t="s">
        <v>2000</v>
      </c>
      <c r="C20" s="153" t="s">
        <v>2001</v>
      </c>
      <c r="D20" s="153" t="s">
        <v>2005</v>
      </c>
      <c r="E20" s="163" t="s">
        <v>2002</v>
      </c>
      <c r="F20" s="163" t="s">
        <v>2003</v>
      </c>
      <c r="G20" s="163" t="s">
        <v>2004</v>
      </c>
      <c r="H20" s="5" t="s">
        <v>2034</v>
      </c>
      <c r="I20" s="5" t="s">
        <v>2110</v>
      </c>
      <c r="J20" s="5" t="s">
        <v>2035</v>
      </c>
      <c r="K20" s="5" t="s">
        <v>2104</v>
      </c>
      <c r="L20" s="5" t="s">
        <v>2153</v>
      </c>
      <c r="M20" s="5" t="s">
        <v>2152</v>
      </c>
      <c r="N20" s="5" t="s">
        <v>2017</v>
      </c>
      <c r="O20" s="5" t="s">
        <v>2015</v>
      </c>
      <c r="P20" s="5" t="s">
        <v>2014</v>
      </c>
      <c r="Q20" s="163" t="s">
        <v>2007</v>
      </c>
      <c r="R20" s="16" t="s">
        <v>2024</v>
      </c>
      <c r="S20" s="5" t="s">
        <v>1648</v>
      </c>
      <c r="Z20" s="163" t="s">
        <v>2003</v>
      </c>
      <c r="AA20" s="5" t="s">
        <v>724</v>
      </c>
      <c r="AB20" s="5" t="s">
        <v>723</v>
      </c>
      <c r="AC20" s="5" t="s">
        <v>744</v>
      </c>
      <c r="AD20" s="5" t="s">
        <v>725</v>
      </c>
      <c r="AE20" s="5" t="s">
        <v>1647</v>
      </c>
      <c r="AF20" s="5" t="s">
        <v>2100</v>
      </c>
      <c r="AG20" s="41"/>
      <c r="AH20" s="5" t="s">
        <v>1609</v>
      </c>
      <c r="AI20" s="5" t="s">
        <v>1610</v>
      </c>
      <c r="AJ20" s="5" t="s">
        <v>1611</v>
      </c>
      <c r="AK20" s="5" t="s">
        <v>1632</v>
      </c>
      <c r="AL20" s="5" t="s">
        <v>1612</v>
      </c>
      <c r="AM20" s="5" t="s">
        <v>1613</v>
      </c>
      <c r="AN20" s="163" t="s">
        <v>1614</v>
      </c>
      <c r="AO20" s="163" t="s">
        <v>1615</v>
      </c>
      <c r="AP20" s="163" t="s">
        <v>1616</v>
      </c>
      <c r="AQ20" s="163" t="s">
        <v>1617</v>
      </c>
      <c r="AR20" s="163" t="s">
        <v>1618</v>
      </c>
      <c r="AS20" s="163" t="s">
        <v>1619</v>
      </c>
      <c r="AT20" s="163" t="s">
        <v>1620</v>
      </c>
      <c r="AU20" s="163" t="s">
        <v>1598</v>
      </c>
      <c r="AV20" s="5" t="s">
        <v>728</v>
      </c>
      <c r="AW20" s="5" t="s">
        <v>729</v>
      </c>
      <c r="AX20" s="5" t="s">
        <v>1647</v>
      </c>
      <c r="AY20" s="5" t="s">
        <v>730</v>
      </c>
      <c r="AZ20" s="84"/>
      <c r="BA20" s="5" t="s">
        <v>1609</v>
      </c>
      <c r="BB20" s="5" t="s">
        <v>1610</v>
      </c>
      <c r="BC20" s="5" t="s">
        <v>1611</v>
      </c>
      <c r="BD20" s="5" t="s">
        <v>1632</v>
      </c>
      <c r="BE20" s="5" t="s">
        <v>1612</v>
      </c>
      <c r="BF20" s="5" t="s">
        <v>1613</v>
      </c>
      <c r="BG20" s="163" t="s">
        <v>731</v>
      </c>
      <c r="BH20" s="163" t="s">
        <v>732</v>
      </c>
      <c r="BI20" s="163" t="s">
        <v>733</v>
      </c>
      <c r="BJ20" s="163" t="s">
        <v>734</v>
      </c>
      <c r="BK20" s="163" t="s">
        <v>735</v>
      </c>
      <c r="BL20" s="163" t="s">
        <v>736</v>
      </c>
      <c r="BM20" s="163" t="s">
        <v>737</v>
      </c>
      <c r="BN20" s="163" t="s">
        <v>1598</v>
      </c>
      <c r="BO20" s="84"/>
      <c r="BP20" s="84"/>
      <c r="BQ20" s="95">
        <f t="shared" si="4"/>
        <v>-1.9641978269977389E-2</v>
      </c>
      <c r="BR20" s="75">
        <v>-61000</v>
      </c>
      <c r="BS20" s="75">
        <f t="shared" si="34"/>
        <v>-1.9641978269977389E-2</v>
      </c>
      <c r="BT20" s="75">
        <f t="shared" si="5"/>
        <v>-2.6506078186146649E-2</v>
      </c>
      <c r="BU20" s="75">
        <f t="shared" si="6"/>
        <v>6.8640999161692605E-3</v>
      </c>
      <c r="BV20" s="75">
        <f t="shared" si="7"/>
        <v>3.1188870960171311E-2</v>
      </c>
      <c r="BW20" s="75">
        <f t="shared" si="8"/>
        <v>6.6540781441561211E-2</v>
      </c>
      <c r="BX20" s="75">
        <f t="shared" si="9"/>
        <v>2.9903378545137231</v>
      </c>
      <c r="BY20" s="75">
        <f t="shared" si="10"/>
        <v>13.197502195821363</v>
      </c>
      <c r="BZ20" s="75">
        <f t="shared" si="11"/>
        <v>-4.4336043432464542</v>
      </c>
      <c r="CA20" s="75">
        <f t="shared" si="12"/>
        <v>-4.4333798681818273</v>
      </c>
      <c r="CB20" s="75">
        <f t="shared" si="13"/>
        <v>-4.434212791214537</v>
      </c>
      <c r="CC20" s="75">
        <f t="shared" si="14"/>
        <v>-4.4311342808666438</v>
      </c>
      <c r="CD20" s="75">
        <f t="shared" si="15"/>
        <v>-4.4426829877286345</v>
      </c>
      <c r="CE20" s="75">
        <f t="shared" si="16"/>
        <v>-4.4015094098693126</v>
      </c>
      <c r="CF20" s="75">
        <f t="shared" si="17"/>
        <v>-4.6035118304131135</v>
      </c>
      <c r="CG20" s="75">
        <f t="shared" si="18"/>
        <v>-5.3757065710640868</v>
      </c>
      <c r="CI20" s="14">
        <f t="shared" si="35"/>
        <v>-61000</v>
      </c>
      <c r="CJ20" s="86">
        <f t="shared" si="19"/>
        <v>-2.6506078186146649E-2</v>
      </c>
      <c r="CK20" s="86">
        <f t="shared" si="20"/>
        <v>-2.6506078186146649E-2</v>
      </c>
      <c r="CL20" s="95">
        <f t="shared" si="21"/>
        <v>0</v>
      </c>
      <c r="CM20" s="95">
        <f t="shared" si="22"/>
        <v>0.13420029732255945</v>
      </c>
      <c r="CN20" s="95">
        <f t="shared" si="23"/>
        <v>-0.54358431926688933</v>
      </c>
      <c r="CO20" s="95">
        <f t="shared" si="24"/>
        <v>2.8650299293269534</v>
      </c>
      <c r="CP20" s="95">
        <f t="shared" si="25"/>
        <v>7.1854798998561167</v>
      </c>
      <c r="CQ20" s="95">
        <f t="shared" si="26"/>
        <v>-16.79851791119701</v>
      </c>
      <c r="CR20" s="95">
        <f t="shared" si="27"/>
        <v>-16.799543524777405</v>
      </c>
      <c r="CS20" s="95">
        <f t="shared" si="28"/>
        <v>-16.797077867260651</v>
      </c>
      <c r="CT20" s="95">
        <f t="shared" si="29"/>
        <v>-16.803025389277117</v>
      </c>
      <c r="CU20" s="95">
        <f t="shared" si="30"/>
        <v>-16.788792499110343</v>
      </c>
      <c r="CV20" s="95">
        <f t="shared" si="31"/>
        <v>-16.823535822420705</v>
      </c>
      <c r="CW20" s="95">
        <f t="shared" si="32"/>
        <v>-16.742369309487977</v>
      </c>
      <c r="CX20" s="95">
        <f t="shared" si="33"/>
        <v>-17.59713889867837</v>
      </c>
    </row>
    <row r="21" spans="1:102" s="75" customFormat="1" ht="12.95" customHeight="1" x14ac:dyDescent="0.2">
      <c r="A21" s="81" t="s">
        <v>2175</v>
      </c>
      <c r="B21" s="82" t="s">
        <v>2031</v>
      </c>
      <c r="C21" s="83">
        <v>14999.960999999999</v>
      </c>
      <c r="D21" s="83" t="s">
        <v>2034</v>
      </c>
      <c r="E21" s="75">
        <f t="shared" ref="E21:E84" si="36">+(C21-C$7)/C$8</f>
        <v>-64496.036636378725</v>
      </c>
      <c r="F21" s="75">
        <f t="shared" ref="F21:F84" si="37">ROUND(2*E21,0)/2</f>
        <v>-64496</v>
      </c>
      <c r="G21" s="75">
        <f t="shared" ref="G21:G84" si="38">+C21-(C$7+F21*C$8)</f>
        <v>-1.5443039999809116E-2</v>
      </c>
      <c r="H21" s="75">
        <f>G21</f>
        <v>-1.5443039999809116E-2</v>
      </c>
      <c r="O21" s="75">
        <f t="shared" ref="O21:O84" ca="1" si="39">+C$11+C$12*$F21</f>
        <v>-5.0885493853440093E-2</v>
      </c>
      <c r="P21" s="75">
        <f t="shared" ref="P21:P84" si="40">+D$11+D$12*F21+D$13*F21^2</f>
        <v>-2.580771434875774E-2</v>
      </c>
      <c r="Q21" s="133" t="s">
        <v>2233</v>
      </c>
      <c r="S21" s="84">
        <v>0.10009999999999999</v>
      </c>
      <c r="Z21" s="75">
        <f t="shared" ref="Z21:Z84" si="41">F21</f>
        <v>-64496</v>
      </c>
      <c r="AA21" s="75">
        <f t="shared" ref="AA21:AA84" si="42">AB$3+AB$4*Z21+AB$5*Z21^2+AH21</f>
        <v>-1.7528610073681936E-2</v>
      </c>
      <c r="AB21" s="75">
        <f t="shared" ref="AB21:AB84" si="43">IF(S21&lt;&gt;0,G21-AH21, -9999)</f>
        <v>-2.3722144274884921E-2</v>
      </c>
      <c r="AC21" s="75">
        <f t="shared" ref="AC21:AC84" si="44">+G21-P21</f>
        <v>1.0364674348948624E-2</v>
      </c>
      <c r="AD21" s="75">
        <f t="shared" ref="AD21:AD84" si="45">IF(S21&lt;&gt;0,G21-AA21, -9999)</f>
        <v>2.0855700738728195E-3</v>
      </c>
      <c r="AE21" s="75">
        <f t="shared" ref="AE21:AE84" si="46">+(G21-AA21)^2*S21</f>
        <v>4.3539521355669112E-7</v>
      </c>
      <c r="AF21" s="75">
        <f t="shared" ref="AF21:AF84" si="47">IF(S21&lt;&gt;0,G21-P21, -9999)</f>
        <v>1.0364674348948624E-2</v>
      </c>
      <c r="AG21" s="84"/>
      <c r="AH21" s="75">
        <f t="shared" ref="AH21:AH84" si="48">$AB$6*($AB$11/AI21*AJ21+$AB$12)</f>
        <v>8.2791042750758048E-3</v>
      </c>
      <c r="AI21" s="75">
        <f t="shared" ref="AI21:AI84" si="49">1+$AB$7*COS(AL21)</f>
        <v>4.1409613517351174E-2</v>
      </c>
      <c r="AJ21" s="75">
        <f t="shared" ref="AJ21:AJ84" si="50">SIN(AL21+RADIANS($AB$9))</f>
        <v>0.12442323903312019</v>
      </c>
      <c r="AK21" s="75">
        <f t="shared" ref="AK21:AK84" si="51">$AB$7*SIN(AL21)</f>
        <v>0.20372646107721518</v>
      </c>
      <c r="AL21" s="75">
        <f t="shared" ref="AL21:AL84" si="52">2*ATAN(AM21)</f>
        <v>2.9321813055408752</v>
      </c>
      <c r="AM21" s="75">
        <f t="shared" ref="AM21:AM84" si="53">SQRT((1+$AB$7)/(1-$AB$7))*TAN(AN21/2)</f>
        <v>9.5156533728227721</v>
      </c>
      <c r="AN21" s="75">
        <f t="shared" ref="AN21:AT30" si="54">$AU21+$AB$7*SIN(AO21)</f>
        <v>-4.7569959390231036</v>
      </c>
      <c r="AO21" s="75">
        <f t="shared" si="54"/>
        <v>-4.7569971552069443</v>
      </c>
      <c r="AP21" s="75">
        <f t="shared" si="54"/>
        <v>-4.75702497586669</v>
      </c>
      <c r="AQ21" s="75">
        <f t="shared" si="54"/>
        <v>-4.7576567180790388</v>
      </c>
      <c r="AR21" s="75">
        <f t="shared" si="54"/>
        <v>-4.770173208160382</v>
      </c>
      <c r="AS21" s="75">
        <f t="shared" si="54"/>
        <v>-4.8825410539677172</v>
      </c>
      <c r="AT21" s="75">
        <f t="shared" si="54"/>
        <v>-5.2261588206170551</v>
      </c>
      <c r="AU21" s="75">
        <f t="shared" ref="AU21:AU84" si="55">RADIANS($AB$9)+$AB$18*(F21-AB$15)</f>
        <v>-5.7360210549605899</v>
      </c>
      <c r="AV21" s="119">
        <f t="shared" ref="AV21:AV84" si="56">AA21+BA21</f>
        <v>-1.7528610073681936E-2</v>
      </c>
      <c r="AW21" s="120">
        <f t="shared" ref="AW21:AW84" si="57">G21-AV21</f>
        <v>2.0855700738728195E-3</v>
      </c>
      <c r="AX21" s="121">
        <f t="shared" ref="AX21:AX84" si="58">S21*(G21-AV21)^2</f>
        <v>4.3539521355669112E-7</v>
      </c>
      <c r="AY21" s="120">
        <f t="shared" ref="AY21:AY84" si="59">IF(S21&lt;&gt;0,G21-AH21-BA21,-9999)</f>
        <v>-2.3722144274884921E-2</v>
      </c>
      <c r="BA21" s="95">
        <f t="shared" ref="BA21:BA84" si="60">$BB$6*($BB$11/BB21*BC21+$BB$12)</f>
        <v>0</v>
      </c>
      <c r="BB21" s="95">
        <f t="shared" ref="BB21:BB84" si="61">1+$BB$7*COS(BE21)</f>
        <v>0.38204804522741909</v>
      </c>
      <c r="BC21" s="95">
        <f t="shared" ref="BC21:BC84" si="62">SIN(BE21+RADIANS($BB$9))</f>
        <v>-0.89663703321225985</v>
      </c>
      <c r="BD21" s="95">
        <f t="shared" ref="BD21:BD84" si="63">$BB$7*SIN(BE21)</f>
        <v>0.65432054957241426</v>
      </c>
      <c r="BE21" s="95">
        <f t="shared" ref="BE21:BE84" si="64">2*ATAN(BF21)</f>
        <v>2.3276167338262117</v>
      </c>
      <c r="BF21" s="95">
        <f t="shared" ref="BF21:BF84" si="65">TAN(BG21/2)*SQRT((1+$BB$7)/(1-$BB$7))</f>
        <v>2.3198903897554994</v>
      </c>
      <c r="BG21" s="95">
        <f t="shared" ref="BG21:BM30" si="66">$BN21+$BB$7*SIN(BH21)</f>
        <v>-17.871376637661893</v>
      </c>
      <c r="BH21" s="95">
        <f t="shared" si="66"/>
        <v>-17.888595614647596</v>
      </c>
      <c r="BI21" s="95">
        <f t="shared" si="66"/>
        <v>-17.921243765527347</v>
      </c>
      <c r="BJ21" s="95">
        <f t="shared" si="66"/>
        <v>-17.979548029751154</v>
      </c>
      <c r="BK21" s="95">
        <f t="shared" si="66"/>
        <v>-18.07478624336478</v>
      </c>
      <c r="BL21" s="95">
        <f t="shared" si="66"/>
        <v>-18.213867909816631</v>
      </c>
      <c r="BM21" s="95">
        <f t="shared" si="66"/>
        <v>-18.394852279463898</v>
      </c>
      <c r="BN21" s="95">
        <f t="shared" ref="BN21:BN84" si="67">RADIANS($BB$9)+$BB$18*(F21-BB$15)</f>
        <v>-18.609144388779619</v>
      </c>
      <c r="BQ21" s="95">
        <f t="shared" si="4"/>
        <v>-1.9954878196166047E-2</v>
      </c>
      <c r="BR21" s="75">
        <v>-60500</v>
      </c>
      <c r="BS21" s="75">
        <f t="shared" si="34"/>
        <v>-1.9954878196166047E-2</v>
      </c>
      <c r="BT21" s="75">
        <f t="shared" si="5"/>
        <v>-2.6590930047677569E-2</v>
      </c>
      <c r="BU21" s="75">
        <f t="shared" si="6"/>
        <v>6.6360518515115215E-3</v>
      </c>
      <c r="BV21" s="75">
        <f t="shared" si="7"/>
        <v>3.0296075142941414E-2</v>
      </c>
      <c r="BW21" s="75">
        <f t="shared" si="8"/>
        <v>6.0382183288901096E-2</v>
      </c>
      <c r="BX21" s="75">
        <f t="shared" si="9"/>
        <v>2.9965089016071387</v>
      </c>
      <c r="BY21" s="75">
        <f t="shared" si="10"/>
        <v>13.760952039725785</v>
      </c>
      <c r="BZ21" s="75">
        <f t="shared" si="11"/>
        <v>-4.3936520569246253</v>
      </c>
      <c r="CA21" s="75">
        <f t="shared" si="12"/>
        <v>-4.3932705760069384</v>
      </c>
      <c r="CB21" s="75">
        <f t="shared" si="13"/>
        <v>-4.3945136847122477</v>
      </c>
      <c r="CC21" s="75">
        <f t="shared" si="14"/>
        <v>-4.3904799057900394</v>
      </c>
      <c r="CD21" s="75">
        <f t="shared" si="15"/>
        <v>-4.4037545433150092</v>
      </c>
      <c r="CE21" s="75">
        <f t="shared" si="16"/>
        <v>-4.3618964463987089</v>
      </c>
      <c r="CF21" s="75">
        <f t="shared" si="17"/>
        <v>-4.5219226298082242</v>
      </c>
      <c r="CG21" s="75">
        <f t="shared" si="18"/>
        <v>-5.3241741792024584</v>
      </c>
      <c r="CI21" s="14">
        <f t="shared" si="35"/>
        <v>-60500</v>
      </c>
      <c r="CJ21" s="86">
        <f t="shared" si="19"/>
        <v>-2.6590930047677569E-2</v>
      </c>
      <c r="CK21" s="86">
        <f t="shared" si="20"/>
        <v>-2.6590930047677569E-2</v>
      </c>
      <c r="CL21" s="95">
        <f t="shared" si="21"/>
        <v>0</v>
      </c>
      <c r="CM21" s="95">
        <f t="shared" si="22"/>
        <v>0.12714817794896915</v>
      </c>
      <c r="CN21" s="95">
        <f t="shared" si="23"/>
        <v>-0.51788840198373443</v>
      </c>
      <c r="CO21" s="95">
        <f t="shared" si="24"/>
        <v>2.8953508012308986</v>
      </c>
      <c r="CP21" s="95">
        <f t="shared" si="25"/>
        <v>8.0810143025058334</v>
      </c>
      <c r="CQ21" s="95">
        <f t="shared" si="26"/>
        <v>-16.697300448794895</v>
      </c>
      <c r="CR21" s="95">
        <f t="shared" si="27"/>
        <v>-16.703407766375378</v>
      </c>
      <c r="CS21" s="95">
        <f t="shared" si="28"/>
        <v>-16.691053994729906</v>
      </c>
      <c r="CT21" s="95">
        <f t="shared" si="29"/>
        <v>-16.716291320986166</v>
      </c>
      <c r="CU21" s="95">
        <f t="shared" si="30"/>
        <v>-16.665714778363498</v>
      </c>
      <c r="CV21" s="95">
        <f t="shared" si="31"/>
        <v>-16.771535142175033</v>
      </c>
      <c r="CW21" s="95">
        <f t="shared" si="32"/>
        <v>-16.565935358377718</v>
      </c>
      <c r="CX21" s="95">
        <f t="shared" si="33"/>
        <v>-17.45240127137556</v>
      </c>
    </row>
    <row r="22" spans="1:102" s="75" customFormat="1" ht="12.95" customHeight="1" x14ac:dyDescent="0.2">
      <c r="A22" s="81" t="s">
        <v>2175</v>
      </c>
      <c r="B22" s="82" t="s">
        <v>2031</v>
      </c>
      <c r="C22" s="83">
        <v>15599.781999999999</v>
      </c>
      <c r="D22" s="83" t="s">
        <v>2034</v>
      </c>
      <c r="E22" s="75">
        <f t="shared" si="36"/>
        <v>-63073.048071677207</v>
      </c>
      <c r="F22" s="75">
        <f t="shared" si="37"/>
        <v>-63073</v>
      </c>
      <c r="G22" s="75">
        <f t="shared" si="38"/>
        <v>-2.0263269998395117E-2</v>
      </c>
      <c r="H22" s="75">
        <f>G22</f>
        <v>-2.0263269998395117E-2</v>
      </c>
      <c r="O22" s="75">
        <f t="shared" ca="1" si="39"/>
        <v>-4.9900323062778175E-2</v>
      </c>
      <c r="P22" s="75">
        <f t="shared" si="40"/>
        <v>-2.6114162390366059E-2</v>
      </c>
      <c r="Q22" s="85">
        <f t="shared" ref="Q22:Q85" si="68">+C22-15018.5</f>
        <v>581.28199999999924</v>
      </c>
      <c r="S22" s="84">
        <v>0.10009999999999999</v>
      </c>
      <c r="Z22" s="75">
        <f t="shared" si="41"/>
        <v>-63073</v>
      </c>
      <c r="AA22" s="75">
        <f t="shared" si="42"/>
        <v>-1.8361270867217824E-2</v>
      </c>
      <c r="AB22" s="75">
        <f t="shared" si="43"/>
        <v>-2.8016161521543348E-2</v>
      </c>
      <c r="AC22" s="75">
        <f t="shared" si="44"/>
        <v>5.8508923919709417E-3</v>
      </c>
      <c r="AD22" s="75">
        <f t="shared" si="45"/>
        <v>-1.9019991311772927E-3</v>
      </c>
      <c r="AE22" s="75">
        <f t="shared" si="46"/>
        <v>3.6212182956941751E-7</v>
      </c>
      <c r="AF22" s="75">
        <f t="shared" si="47"/>
        <v>5.8508923919709417E-3</v>
      </c>
      <c r="AG22" s="84"/>
      <c r="AH22" s="75">
        <f t="shared" si="48"/>
        <v>7.7528915231482327E-3</v>
      </c>
      <c r="AI22" s="75">
        <f t="shared" si="49"/>
        <v>3.6125538570024984E-2</v>
      </c>
      <c r="AJ22" s="75">
        <f t="shared" si="50"/>
        <v>9.6841951130057349E-2</v>
      </c>
      <c r="AK22" s="75">
        <f t="shared" si="51"/>
        <v>0.1770480799192001</v>
      </c>
      <c r="AL22" s="75">
        <f t="shared" si="52"/>
        <v>2.959933874173073</v>
      </c>
      <c r="AM22" s="75">
        <f t="shared" si="53"/>
        <v>10.979359179252929</v>
      </c>
      <c r="AN22" s="75">
        <f t="shared" si="54"/>
        <v>-4.6140905200088849</v>
      </c>
      <c r="AO22" s="75">
        <f t="shared" si="54"/>
        <v>-4.6140926441874246</v>
      </c>
      <c r="AP22" s="75">
        <f t="shared" si="54"/>
        <v>-4.6140705601445884</v>
      </c>
      <c r="AQ22" s="75">
        <f t="shared" si="54"/>
        <v>-4.6143003991913574</v>
      </c>
      <c r="AR22" s="75">
        <f t="shared" si="54"/>
        <v>-4.6119340130766737</v>
      </c>
      <c r="AS22" s="75">
        <f t="shared" si="54"/>
        <v>-4.6398930543460155</v>
      </c>
      <c r="AT22" s="75">
        <f t="shared" si="54"/>
        <v>-4.9626666527407268</v>
      </c>
      <c r="AU22" s="75">
        <f t="shared" si="55"/>
        <v>-5.589359867722397</v>
      </c>
      <c r="AV22" s="119">
        <f t="shared" si="56"/>
        <v>-1.8361270867217824E-2</v>
      </c>
      <c r="AW22" s="120">
        <f t="shared" si="57"/>
        <v>-1.9019991311772927E-3</v>
      </c>
      <c r="AX22" s="121">
        <f t="shared" si="58"/>
        <v>3.6212182956941751E-7</v>
      </c>
      <c r="AY22" s="120">
        <f t="shared" si="59"/>
        <v>-2.8016161521543348E-2</v>
      </c>
      <c r="BA22" s="95">
        <f t="shared" si="60"/>
        <v>0</v>
      </c>
      <c r="BB22" s="95">
        <f t="shared" si="61"/>
        <v>0.19323765075272792</v>
      </c>
      <c r="BC22" s="95">
        <f t="shared" si="62"/>
        <v>-0.68699790354704149</v>
      </c>
      <c r="BD22" s="95">
        <f t="shared" si="63"/>
        <v>0.39891667279899762</v>
      </c>
      <c r="BE22" s="95">
        <f t="shared" si="64"/>
        <v>2.6823819167309226</v>
      </c>
      <c r="BF22" s="95">
        <f t="shared" si="65"/>
        <v>4.2784933938002112</v>
      </c>
      <c r="BG22" s="95">
        <f t="shared" si="66"/>
        <v>-17.297377071902819</v>
      </c>
      <c r="BH22" s="95">
        <f t="shared" si="66"/>
        <v>-17.297377085454613</v>
      </c>
      <c r="BI22" s="95">
        <f t="shared" si="66"/>
        <v>-17.297377894268784</v>
      </c>
      <c r="BJ22" s="95">
        <f t="shared" si="66"/>
        <v>-17.297426103419511</v>
      </c>
      <c r="BK22" s="95">
        <f t="shared" si="66"/>
        <v>-17.300103848548574</v>
      </c>
      <c r="BL22" s="95">
        <f t="shared" si="66"/>
        <v>-17.358819118713189</v>
      </c>
      <c r="BM22" s="95">
        <f t="shared" si="66"/>
        <v>-17.650881981247196</v>
      </c>
      <c r="BN22" s="95">
        <f t="shared" si="67"/>
        <v>-18.197221101475822</v>
      </c>
      <c r="BQ22" s="95">
        <f t="shared" si="4"/>
        <v>-2.026786533084891E-2</v>
      </c>
      <c r="BR22" s="75">
        <v>-60000</v>
      </c>
      <c r="BS22" s="75">
        <f t="shared" si="34"/>
        <v>-2.026786533084891E-2</v>
      </c>
      <c r="BT22" s="75">
        <f t="shared" si="5"/>
        <v>-2.6672021010811356E-2</v>
      </c>
      <c r="BU22" s="75">
        <f t="shared" si="6"/>
        <v>6.4041556799624456E-3</v>
      </c>
      <c r="BV22" s="75">
        <f t="shared" si="7"/>
        <v>2.9485972264535421E-2</v>
      </c>
      <c r="BW22" s="75">
        <f t="shared" si="8"/>
        <v>5.4557639642412545E-2</v>
      </c>
      <c r="BX22" s="75">
        <f t="shared" si="9"/>
        <v>3.0023430961265429</v>
      </c>
      <c r="BY22" s="75">
        <f t="shared" si="10"/>
        <v>14.33948697290958</v>
      </c>
      <c r="BZ22" s="75">
        <f t="shared" si="11"/>
        <v>-4.3548053437647116</v>
      </c>
      <c r="CA22" s="75">
        <f t="shared" si="12"/>
        <v>-4.3542985228350934</v>
      </c>
      <c r="CB22" s="75">
        <f t="shared" si="13"/>
        <v>-4.3557770051501974</v>
      </c>
      <c r="CC22" s="75">
        <f t="shared" si="14"/>
        <v>-4.3514802312044649</v>
      </c>
      <c r="CD22" s="75">
        <f t="shared" si="15"/>
        <v>-4.3641079967469256</v>
      </c>
      <c r="CE22" s="75">
        <f t="shared" si="16"/>
        <v>-4.328126856666259</v>
      </c>
      <c r="CF22" s="75">
        <f t="shared" si="17"/>
        <v>-4.4424634068939248</v>
      </c>
      <c r="CG22" s="75">
        <f t="shared" si="18"/>
        <v>-5.2726417873408309</v>
      </c>
      <c r="CI22" s="14">
        <f t="shared" si="35"/>
        <v>-60000</v>
      </c>
      <c r="CJ22" s="86">
        <f t="shared" si="19"/>
        <v>-2.6672021010811356E-2</v>
      </c>
      <c r="CK22" s="86">
        <f t="shared" si="20"/>
        <v>-2.6672021010811356E-2</v>
      </c>
      <c r="CL22" s="95">
        <f t="shared" si="21"/>
        <v>0</v>
      </c>
      <c r="CM22" s="95">
        <f t="shared" si="22"/>
        <v>0.12129875709351601</v>
      </c>
      <c r="CN22" s="95">
        <f t="shared" si="23"/>
        <v>-0.49351456058962978</v>
      </c>
      <c r="CO22" s="95">
        <f t="shared" si="24"/>
        <v>2.9236054054004792</v>
      </c>
      <c r="CP22" s="95">
        <f t="shared" si="25"/>
        <v>9.1384885911982874</v>
      </c>
      <c r="CQ22" s="95">
        <f t="shared" si="26"/>
        <v>-16.598092504364637</v>
      </c>
      <c r="CR22" s="95">
        <f t="shared" si="27"/>
        <v>-16.616187096864877</v>
      </c>
      <c r="CS22" s="95">
        <f t="shared" si="28"/>
        <v>-16.584155657981889</v>
      </c>
      <c r="CT22" s="95">
        <f t="shared" si="29"/>
        <v>-16.641783183804378</v>
      </c>
      <c r="CU22" s="95">
        <f t="shared" si="30"/>
        <v>-16.540836174397441</v>
      </c>
      <c r="CV22" s="95">
        <f t="shared" si="31"/>
        <v>-16.727815205684188</v>
      </c>
      <c r="CW22" s="95">
        <f t="shared" si="32"/>
        <v>-16.40803956773015</v>
      </c>
      <c r="CX22" s="95">
        <f t="shared" si="33"/>
        <v>-17.30766364407275</v>
      </c>
    </row>
    <row r="23" spans="1:102" s="75" customFormat="1" ht="12.95" customHeight="1" x14ac:dyDescent="0.2">
      <c r="A23" s="81" t="s">
        <v>2175</v>
      </c>
      <c r="B23" s="82" t="s">
        <v>2031</v>
      </c>
      <c r="C23" s="83">
        <v>16499.735000000001</v>
      </c>
      <c r="D23" s="83" t="s">
        <v>2034</v>
      </c>
      <c r="E23" s="75">
        <f t="shared" si="36"/>
        <v>-60938.039747912568</v>
      </c>
      <c r="F23" s="75">
        <f t="shared" si="37"/>
        <v>-60938</v>
      </c>
      <c r="G23" s="75">
        <f t="shared" si="38"/>
        <v>-1.6754619999119313E-2</v>
      </c>
      <c r="H23" s="75">
        <f>G23</f>
        <v>-1.6754619999119313E-2</v>
      </c>
      <c r="O23" s="75">
        <f t="shared" ca="1" si="39"/>
        <v>-4.8422220716985348E-2</v>
      </c>
      <c r="P23" s="75">
        <f t="shared" si="40"/>
        <v>-2.6516804078890229E-2</v>
      </c>
      <c r="Q23" s="85">
        <f t="shared" si="68"/>
        <v>1481.2350000000006</v>
      </c>
      <c r="S23" s="84">
        <v>0.10009999999999999</v>
      </c>
      <c r="Z23" s="75">
        <f t="shared" si="41"/>
        <v>-60938</v>
      </c>
      <c r="AA23" s="75">
        <f t="shared" si="42"/>
        <v>-1.9680755887429936E-2</v>
      </c>
      <c r="AB23" s="75">
        <f t="shared" si="43"/>
        <v>-2.3590668190579606E-2</v>
      </c>
      <c r="AC23" s="75">
        <f t="shared" si="44"/>
        <v>9.7621840797709157E-3</v>
      </c>
      <c r="AD23" s="75">
        <f t="shared" si="45"/>
        <v>2.9261358883106228E-3</v>
      </c>
      <c r="AE23" s="75">
        <f t="shared" si="46"/>
        <v>8.5708335080962561E-7</v>
      </c>
      <c r="AF23" s="75">
        <f t="shared" si="47"/>
        <v>9.7621840797709157E-3</v>
      </c>
      <c r="AG23" s="84"/>
      <c r="AH23" s="75">
        <f t="shared" si="48"/>
        <v>6.8360481914602929E-3</v>
      </c>
      <c r="AI23" s="75">
        <f t="shared" si="49"/>
        <v>3.1073237793286523E-2</v>
      </c>
      <c r="AJ23" s="75">
        <f t="shared" si="50"/>
        <v>6.5757402051828173E-2</v>
      </c>
      <c r="AK23" s="75">
        <f t="shared" si="51"/>
        <v>0.14690449101240904</v>
      </c>
      <c r="AL23" s="75">
        <f t="shared" si="52"/>
        <v>2.9911229534866828</v>
      </c>
      <c r="AM23" s="75">
        <f t="shared" si="53"/>
        <v>13.266624789858094</v>
      </c>
      <c r="AN23" s="75">
        <f t="shared" si="54"/>
        <v>-4.4285857804157436</v>
      </c>
      <c r="AO23" s="75">
        <f t="shared" si="54"/>
        <v>-4.4283426990548955</v>
      </c>
      <c r="AP23" s="75">
        <f t="shared" si="54"/>
        <v>-4.4292291447672456</v>
      </c>
      <c r="AQ23" s="75">
        <f t="shared" si="54"/>
        <v>-4.4260094240914167</v>
      </c>
      <c r="AR23" s="75">
        <f t="shared" si="54"/>
        <v>-4.4378795567015246</v>
      </c>
      <c r="AS23" s="75">
        <f t="shared" si="54"/>
        <v>-4.396259741918243</v>
      </c>
      <c r="AT23" s="75">
        <f t="shared" si="54"/>
        <v>-4.5932817436377249</v>
      </c>
      <c r="AU23" s="75">
        <f t="shared" si="55"/>
        <v>-5.3693165544732446</v>
      </c>
      <c r="AV23" s="119">
        <f t="shared" si="56"/>
        <v>-1.9680755887429936E-2</v>
      </c>
      <c r="AW23" s="120">
        <f t="shared" si="57"/>
        <v>2.9261358883106228E-3</v>
      </c>
      <c r="AX23" s="121">
        <f t="shared" si="58"/>
        <v>8.5708335080962561E-7</v>
      </c>
      <c r="AY23" s="120">
        <f t="shared" si="59"/>
        <v>-2.3590668190579606E-2</v>
      </c>
      <c r="BA23" s="95">
        <f t="shared" si="60"/>
        <v>0</v>
      </c>
      <c r="BB23" s="95">
        <f t="shared" si="61"/>
        <v>0.1332460905874</v>
      </c>
      <c r="BC23" s="95">
        <f t="shared" si="62"/>
        <v>-0.54029842700824782</v>
      </c>
      <c r="BD23" s="95">
        <f t="shared" si="63"/>
        <v>0.24235853712624694</v>
      </c>
      <c r="BE23" s="95">
        <f t="shared" si="64"/>
        <v>2.868939773750506</v>
      </c>
      <c r="BF23" s="95">
        <f t="shared" si="65"/>
        <v>7.2898356722308462</v>
      </c>
      <c r="BG23" s="95">
        <f t="shared" si="66"/>
        <v>-16.785773054313164</v>
      </c>
      <c r="BH23" s="95">
        <f t="shared" si="66"/>
        <v>-16.787153764883477</v>
      </c>
      <c r="BI23" s="95">
        <f t="shared" si="66"/>
        <v>-16.783913592781694</v>
      </c>
      <c r="BJ23" s="95">
        <f t="shared" si="66"/>
        <v>-16.791548688039203</v>
      </c>
      <c r="BK23" s="95">
        <f t="shared" si="66"/>
        <v>-16.773726795408386</v>
      </c>
      <c r="BL23" s="95">
        <f t="shared" si="66"/>
        <v>-16.816306393623087</v>
      </c>
      <c r="BM23" s="95">
        <f t="shared" si="66"/>
        <v>-16.719503528055142</v>
      </c>
      <c r="BN23" s="95">
        <f t="shared" si="67"/>
        <v>-17.57919143289282</v>
      </c>
      <c r="BQ23" s="95">
        <f t="shared" si="4"/>
        <v>-2.0580595817566411E-2</v>
      </c>
      <c r="BR23" s="75">
        <v>-59500</v>
      </c>
      <c r="BS23" s="75">
        <f t="shared" si="34"/>
        <v>-2.0580595817566411E-2</v>
      </c>
      <c r="BT23" s="75">
        <f t="shared" si="5"/>
        <v>-2.6749351075548006E-2</v>
      </c>
      <c r="BU23" s="75">
        <f t="shared" si="6"/>
        <v>6.1687552579815941E-3</v>
      </c>
      <c r="BV23" s="75">
        <f t="shared" si="7"/>
        <v>2.8747175839629713E-2</v>
      </c>
      <c r="BW23" s="75">
        <f t="shared" si="8"/>
        <v>4.902415886028292E-2</v>
      </c>
      <c r="BX23" s="75">
        <f t="shared" si="9"/>
        <v>3.0078840202370691</v>
      </c>
      <c r="BY23" s="75">
        <f t="shared" si="10"/>
        <v>14.935605841349902</v>
      </c>
      <c r="BZ23" s="75">
        <f t="shared" si="11"/>
        <v>-4.3169305847051964</v>
      </c>
      <c r="CA23" s="75">
        <f t="shared" si="12"/>
        <v>-4.3164412087092101</v>
      </c>
      <c r="CB23" s="75">
        <f t="shared" si="13"/>
        <v>-4.3177379715916251</v>
      </c>
      <c r="CC23" s="75">
        <f t="shared" si="14"/>
        <v>-4.3143105187213022</v>
      </c>
      <c r="CD23" s="75">
        <f t="shared" si="15"/>
        <v>-4.3234316720226973</v>
      </c>
      <c r="CE23" s="75">
        <f t="shared" si="16"/>
        <v>-4.2995803905944321</v>
      </c>
      <c r="CF23" s="75">
        <f t="shared" si="17"/>
        <v>-4.3652083074006329</v>
      </c>
      <c r="CG23" s="75">
        <f t="shared" si="18"/>
        <v>-5.2211093954792025</v>
      </c>
      <c r="CI23" s="14">
        <f t="shared" si="35"/>
        <v>-59500</v>
      </c>
      <c r="CJ23" s="86">
        <f t="shared" si="19"/>
        <v>-2.6749351075548006E-2</v>
      </c>
      <c r="CK23" s="86">
        <f t="shared" si="20"/>
        <v>-2.6749351075548006E-2</v>
      </c>
      <c r="CL23" s="95">
        <f t="shared" si="21"/>
        <v>0</v>
      </c>
      <c r="CM23" s="95">
        <f t="shared" si="22"/>
        <v>0.11635935080042559</v>
      </c>
      <c r="CN23" s="95">
        <f t="shared" si="23"/>
        <v>-0.46982840693170125</v>
      </c>
      <c r="CO23" s="95">
        <f t="shared" si="24"/>
        <v>2.9506351059388654</v>
      </c>
      <c r="CP23" s="95">
        <f t="shared" si="25"/>
        <v>10.441686456461237</v>
      </c>
      <c r="CQ23" s="95">
        <f t="shared" si="26"/>
        <v>-16.498882809154694</v>
      </c>
      <c r="CR23" s="95">
        <f t="shared" si="27"/>
        <v>-16.537806830500919</v>
      </c>
      <c r="CS23" s="95">
        <f t="shared" si="28"/>
        <v>-16.475794851101774</v>
      </c>
      <c r="CT23" s="95">
        <f t="shared" si="29"/>
        <v>-16.576646322322674</v>
      </c>
      <c r="CU23" s="95">
        <f t="shared" si="30"/>
        <v>-16.417420265671883</v>
      </c>
      <c r="CV23" s="95">
        <f t="shared" si="31"/>
        <v>-16.684100843340019</v>
      </c>
      <c r="CW23" s="95">
        <f t="shared" si="32"/>
        <v>-16.268957106776146</v>
      </c>
      <c r="CX23" s="95">
        <f t="shared" si="33"/>
        <v>-17.162926016769941</v>
      </c>
    </row>
    <row r="24" spans="1:102" s="75" customFormat="1" ht="12.95" customHeight="1" x14ac:dyDescent="0.2">
      <c r="A24" s="81" t="s">
        <v>2175</v>
      </c>
      <c r="B24" s="82" t="s">
        <v>2031</v>
      </c>
      <c r="C24" s="83">
        <v>17199.886999999999</v>
      </c>
      <c r="D24" s="83" t="s">
        <v>2034</v>
      </c>
      <c r="E24" s="75">
        <f t="shared" si="36"/>
        <v>-59277.03039753488</v>
      </c>
      <c r="F24" s="75">
        <f t="shared" si="37"/>
        <v>-59277</v>
      </c>
      <c r="G24" s="75">
        <f t="shared" si="38"/>
        <v>-1.2813230001484044E-2</v>
      </c>
      <c r="H24" s="75">
        <f>G24</f>
        <v>-1.2813230001484044E-2</v>
      </c>
      <c r="O24" s="75">
        <f t="shared" ca="1" si="39"/>
        <v>-4.727227786154653E-2</v>
      </c>
      <c r="P24" s="75">
        <f t="shared" si="40"/>
        <v>-2.6782627552645211E-2</v>
      </c>
      <c r="Q24" s="85">
        <f t="shared" si="68"/>
        <v>2181.3869999999988</v>
      </c>
      <c r="S24" s="84">
        <v>0.10009999999999999</v>
      </c>
      <c r="Z24" s="75">
        <f t="shared" si="41"/>
        <v>-59277</v>
      </c>
      <c r="AA24" s="75">
        <f t="shared" si="42"/>
        <v>-2.0719955091295712E-2</v>
      </c>
      <c r="AB24" s="75">
        <f t="shared" si="43"/>
        <v>-1.8875902462833542E-2</v>
      </c>
      <c r="AC24" s="75">
        <f t="shared" si="44"/>
        <v>1.3969397551161167E-2</v>
      </c>
      <c r="AD24" s="75">
        <f t="shared" si="45"/>
        <v>7.9067250898116684E-3</v>
      </c>
      <c r="AE24" s="75">
        <f t="shared" si="46"/>
        <v>6.2578817947503192E-6</v>
      </c>
      <c r="AF24" s="75">
        <f t="shared" si="47"/>
        <v>1.3969397551161167E-2</v>
      </c>
      <c r="AG24" s="84"/>
      <c r="AH24" s="75">
        <f t="shared" si="48"/>
        <v>6.0626724613494967E-3</v>
      </c>
      <c r="AI24" s="75">
        <f t="shared" si="49"/>
        <v>2.8438052626306609E-2</v>
      </c>
      <c r="AJ24" s="75">
        <f t="shared" si="50"/>
        <v>4.6639561689799748E-2</v>
      </c>
      <c r="AK24" s="75">
        <f t="shared" si="51"/>
        <v>0.12832529920259914</v>
      </c>
      <c r="AL24" s="75">
        <f t="shared" si="52"/>
        <v>3.0102713505123329</v>
      </c>
      <c r="AM24" s="75">
        <f t="shared" si="53"/>
        <v>15.20792828460568</v>
      </c>
      <c r="AN24" s="75">
        <f t="shared" si="54"/>
        <v>-4.3003149294879206</v>
      </c>
      <c r="AO24" s="75">
        <f t="shared" si="54"/>
        <v>-4.2999195589588481</v>
      </c>
      <c r="AP24" s="75">
        <f t="shared" si="54"/>
        <v>-4.300927121298316</v>
      </c>
      <c r="AQ24" s="75">
        <f t="shared" si="54"/>
        <v>-4.2983640099984832</v>
      </c>
      <c r="AR24" s="75">
        <f t="shared" si="54"/>
        <v>-4.3049140827408259</v>
      </c>
      <c r="AS24" s="75">
        <f t="shared" si="54"/>
        <v>-4.2883648722328553</v>
      </c>
      <c r="AT24" s="75">
        <f t="shared" si="54"/>
        <v>-4.331481443168089</v>
      </c>
      <c r="AU24" s="75">
        <f t="shared" si="55"/>
        <v>-5.1981259487089169</v>
      </c>
      <c r="AV24" s="119">
        <f t="shared" si="56"/>
        <v>-2.0719955091295712E-2</v>
      </c>
      <c r="AW24" s="120">
        <f t="shared" si="57"/>
        <v>7.9067250898116684E-3</v>
      </c>
      <c r="AX24" s="121">
        <f t="shared" si="58"/>
        <v>6.2578817947503192E-6</v>
      </c>
      <c r="AY24" s="120">
        <f t="shared" si="59"/>
        <v>-1.8875902462833542E-2</v>
      </c>
      <c r="BA24" s="95">
        <f t="shared" si="60"/>
        <v>0</v>
      </c>
      <c r="BB24" s="95">
        <f t="shared" si="61"/>
        <v>0.11440691799073543</v>
      </c>
      <c r="BC24" s="95">
        <f t="shared" si="62"/>
        <v>-0.45938863985319167</v>
      </c>
      <c r="BD24" s="95">
        <f t="shared" si="63"/>
        <v>0.16038981606489869</v>
      </c>
      <c r="BE24" s="95">
        <f t="shared" si="64"/>
        <v>2.9624247012170004</v>
      </c>
      <c r="BF24" s="95">
        <f t="shared" si="65"/>
        <v>11.132833279681291</v>
      </c>
      <c r="BG24" s="95">
        <f t="shared" si="66"/>
        <v>-16.454339518445636</v>
      </c>
      <c r="BH24" s="95">
        <f t="shared" si="66"/>
        <v>-16.505435654742286</v>
      </c>
      <c r="BI24" s="95">
        <f t="shared" si="66"/>
        <v>-16.427211512153569</v>
      </c>
      <c r="BJ24" s="95">
        <f t="shared" si="66"/>
        <v>-16.549600668679467</v>
      </c>
      <c r="BK24" s="95">
        <f t="shared" si="66"/>
        <v>-16.363704708438206</v>
      </c>
      <c r="BL24" s="95">
        <f t="shared" si="66"/>
        <v>-16.662936260859027</v>
      </c>
      <c r="BM24" s="95">
        <f t="shared" si="66"/>
        <v>-16.212976062703017</v>
      </c>
      <c r="BN24" s="95">
        <f t="shared" si="67"/>
        <v>-17.098373034992886</v>
      </c>
      <c r="BQ24" s="95">
        <f t="shared" si="4"/>
        <v>-2.0892968331077354E-2</v>
      </c>
      <c r="BR24" s="75">
        <v>-59000</v>
      </c>
      <c r="BS24" s="75">
        <f t="shared" si="34"/>
        <v>-2.0892968331077354E-2</v>
      </c>
      <c r="BT24" s="75">
        <f t="shared" si="5"/>
        <v>-2.6822920241887524E-2</v>
      </c>
      <c r="BU24" s="75">
        <f t="shared" si="6"/>
        <v>5.9299519108101705E-3</v>
      </c>
      <c r="BV24" s="75">
        <f t="shared" si="7"/>
        <v>2.8069939505163899E-2</v>
      </c>
      <c r="BW24" s="75">
        <f t="shared" si="8"/>
        <v>4.3742082161635297E-2</v>
      </c>
      <c r="BX24" s="75">
        <f t="shared" si="9"/>
        <v>3.0131717942341436</v>
      </c>
      <c r="BY24" s="75">
        <f t="shared" si="10"/>
        <v>15.552384568692435</v>
      </c>
      <c r="BZ24" s="75">
        <f t="shared" si="11"/>
        <v>-4.2798858512845976</v>
      </c>
      <c r="CA24" s="75">
        <f t="shared" si="12"/>
        <v>-4.2797157574519469</v>
      </c>
      <c r="CB24" s="75">
        <f t="shared" si="13"/>
        <v>-4.2801298841609423</v>
      </c>
      <c r="CC24" s="75">
        <f t="shared" si="14"/>
        <v>-4.2791222593567371</v>
      </c>
      <c r="CD24" s="75">
        <f t="shared" si="15"/>
        <v>-4.2815777923945237</v>
      </c>
      <c r="CE24" s="75">
        <f t="shared" si="16"/>
        <v>-4.2756164234911527</v>
      </c>
      <c r="CF24" s="75">
        <f t="shared" si="17"/>
        <v>-4.2902256251115647</v>
      </c>
      <c r="CG24" s="75">
        <f t="shared" si="18"/>
        <v>-5.1695770036175741</v>
      </c>
      <c r="CI24" s="14">
        <f t="shared" si="35"/>
        <v>-59000</v>
      </c>
      <c r="CJ24" s="86">
        <f t="shared" si="19"/>
        <v>-2.6822920241887524E-2</v>
      </c>
      <c r="CK24" s="86">
        <f t="shared" si="20"/>
        <v>-2.6822920241887524E-2</v>
      </c>
      <c r="CL24" s="95">
        <f t="shared" si="21"/>
        <v>0</v>
      </c>
      <c r="CM24" s="95">
        <f t="shared" si="22"/>
        <v>0.11218164798003127</v>
      </c>
      <c r="CN24" s="95">
        <f t="shared" si="23"/>
        <v>-0.44650507508564596</v>
      </c>
      <c r="CO24" s="95">
        <f t="shared" si="24"/>
        <v>2.9768758751077384</v>
      </c>
      <c r="CP24" s="95">
        <f t="shared" si="25"/>
        <v>12.114588666019332</v>
      </c>
      <c r="CQ24" s="95">
        <f t="shared" si="26"/>
        <v>-16.398730522079315</v>
      </c>
      <c r="CR24" s="95">
        <f t="shared" si="27"/>
        <v>-16.467087674329491</v>
      </c>
      <c r="CS24" s="95">
        <f t="shared" si="28"/>
        <v>-16.366972848768793</v>
      </c>
      <c r="CT24" s="95">
        <f t="shared" si="29"/>
        <v>-16.516927785971294</v>
      </c>
      <c r="CU24" s="95">
        <f t="shared" si="30"/>
        <v>-16.298679740326296</v>
      </c>
      <c r="CV24" s="95">
        <f t="shared" si="31"/>
        <v>-16.63434912811454</v>
      </c>
      <c r="CW24" s="95">
        <f t="shared" si="32"/>
        <v>-16.148569712219089</v>
      </c>
      <c r="CX24" s="95">
        <f t="shared" si="33"/>
        <v>-17.018188389467131</v>
      </c>
    </row>
    <row r="25" spans="1:102" s="75" customFormat="1" ht="12.95" customHeight="1" x14ac:dyDescent="0.2">
      <c r="A25" s="81" t="s">
        <v>2175</v>
      </c>
      <c r="B25" s="82" t="s">
        <v>2033</v>
      </c>
      <c r="C25" s="83">
        <v>17990.026999999998</v>
      </c>
      <c r="D25" s="83" t="s">
        <v>2034</v>
      </c>
      <c r="E25" s="75">
        <f t="shared" si="36"/>
        <v>-57402.537532974849</v>
      </c>
      <c r="F25" s="75">
        <f t="shared" si="37"/>
        <v>-57402.5</v>
      </c>
      <c r="G25" s="75">
        <f t="shared" si="38"/>
        <v>-1.5820975000679027E-2</v>
      </c>
      <c r="H25" s="75">
        <f>G25</f>
        <v>-1.5820975000679027E-2</v>
      </c>
      <c r="O25" s="75">
        <f t="shared" ca="1" si="39"/>
        <v>-4.597452477152842E-2</v>
      </c>
      <c r="P25" s="75">
        <f t="shared" si="40"/>
        <v>-2.7032770020722657E-2</v>
      </c>
      <c r="Q25" s="85">
        <f t="shared" si="68"/>
        <v>2971.5269999999982</v>
      </c>
      <c r="S25" s="84">
        <v>0.10009999999999999</v>
      </c>
      <c r="Z25" s="75">
        <f t="shared" si="41"/>
        <v>-57402.5</v>
      </c>
      <c r="AA25" s="75">
        <f t="shared" si="42"/>
        <v>-2.1891784067825319E-2</v>
      </c>
      <c r="AB25" s="75">
        <f t="shared" si="43"/>
        <v>-2.0961960953576365E-2</v>
      </c>
      <c r="AC25" s="75">
        <f t="shared" si="44"/>
        <v>1.121179502004363E-2</v>
      </c>
      <c r="AD25" s="75">
        <f t="shared" si="45"/>
        <v>6.0708090671462919E-3</v>
      </c>
      <c r="AE25" s="75">
        <f t="shared" si="46"/>
        <v>3.689157745247537E-6</v>
      </c>
      <c r="AF25" s="75">
        <f t="shared" si="47"/>
        <v>1.121179502004363E-2</v>
      </c>
      <c r="AG25" s="84"/>
      <c r="AH25" s="75">
        <f t="shared" si="48"/>
        <v>5.1409859528973373E-3</v>
      </c>
      <c r="AI25" s="75">
        <f t="shared" si="49"/>
        <v>2.6228035972572949E-2</v>
      </c>
      <c r="AJ25" s="75">
        <f t="shared" si="50"/>
        <v>2.8131130805879284E-2</v>
      </c>
      <c r="AK25" s="75">
        <f t="shared" si="51"/>
        <v>0.11030939250203141</v>
      </c>
      <c r="AL25" s="75">
        <f t="shared" si="52"/>
        <v>3.0287929951105448</v>
      </c>
      <c r="AM25" s="75">
        <f t="shared" si="53"/>
        <v>17.711746205033702</v>
      </c>
      <c r="AN25" s="75">
        <f t="shared" si="54"/>
        <v>-4.1652575737588569</v>
      </c>
      <c r="AO25" s="75">
        <f t="shared" si="54"/>
        <v>-4.1706428590982112</v>
      </c>
      <c r="AP25" s="75">
        <f t="shared" si="54"/>
        <v>-4.1600782185342524</v>
      </c>
      <c r="AQ25" s="75">
        <f t="shared" si="54"/>
        <v>-4.1809814979169779</v>
      </c>
      <c r="AR25" s="75">
        <f t="shared" si="54"/>
        <v>-4.1402869811202052</v>
      </c>
      <c r="AS25" s="75">
        <f t="shared" si="54"/>
        <v>-4.2222975534501961</v>
      </c>
      <c r="AT25" s="75">
        <f t="shared" si="54"/>
        <v>-4.0665674084745573</v>
      </c>
      <c r="AU25" s="75">
        <f t="shared" si="55"/>
        <v>-5.0049310116196732</v>
      </c>
      <c r="AV25" s="119">
        <f t="shared" si="56"/>
        <v>-2.1891784067825319E-2</v>
      </c>
      <c r="AW25" s="120">
        <f t="shared" si="57"/>
        <v>6.0708090671462919E-3</v>
      </c>
      <c r="AX25" s="121">
        <f t="shared" si="58"/>
        <v>3.689157745247537E-6</v>
      </c>
      <c r="AY25" s="120">
        <f t="shared" si="59"/>
        <v>-2.0961960953576365E-2</v>
      </c>
      <c r="BA25" s="95">
        <f t="shared" si="60"/>
        <v>0</v>
      </c>
      <c r="BB25" s="95">
        <f t="shared" si="61"/>
        <v>0.10342972755296997</v>
      </c>
      <c r="BC25" s="95">
        <f t="shared" si="62"/>
        <v>-0.37599326070450961</v>
      </c>
      <c r="BD25" s="95">
        <f t="shared" si="63"/>
        <v>7.8496793337423862E-2</v>
      </c>
      <c r="BE25" s="95">
        <f t="shared" si="64"/>
        <v>3.0542630339685304</v>
      </c>
      <c r="BF25" s="95">
        <f t="shared" si="65"/>
        <v>22.887180431999923</v>
      </c>
      <c r="BG25" s="95">
        <f t="shared" si="66"/>
        <v>-16.084358718980091</v>
      </c>
      <c r="BH25" s="95">
        <f t="shared" si="66"/>
        <v>-16.259233775751763</v>
      </c>
      <c r="BI25" s="95">
        <f t="shared" si="66"/>
        <v>-16.043699437887611</v>
      </c>
      <c r="BJ25" s="95">
        <f t="shared" si="66"/>
        <v>-16.313188024747664</v>
      </c>
      <c r="BK25" s="95">
        <f t="shared" si="66"/>
        <v>-15.980852795291904</v>
      </c>
      <c r="BL25" s="95">
        <f t="shared" si="66"/>
        <v>-16.400870301818031</v>
      </c>
      <c r="BM25" s="95">
        <f t="shared" si="66"/>
        <v>-15.880914613618268</v>
      </c>
      <c r="BN25" s="95">
        <f t="shared" si="67"/>
        <v>-16.555751670234653</v>
      </c>
      <c r="BQ25" s="95">
        <f t="shared" si="4"/>
        <v>-2.1205131182409062E-2</v>
      </c>
      <c r="BR25" s="75">
        <v>-58500</v>
      </c>
      <c r="BS25" s="75">
        <f t="shared" si="34"/>
        <v>-2.1205131182409062E-2</v>
      </c>
      <c r="BT25" s="75">
        <f t="shared" si="5"/>
        <v>-2.6892728509829905E-2</v>
      </c>
      <c r="BU25" s="75">
        <f t="shared" si="6"/>
        <v>5.687597327420843E-3</v>
      </c>
      <c r="BV25" s="75">
        <f t="shared" si="7"/>
        <v>2.7445842325913627E-2</v>
      </c>
      <c r="BW25" s="75">
        <f t="shared" si="8"/>
        <v>3.8674139646950857E-2</v>
      </c>
      <c r="BX25" s="75">
        <f t="shared" si="9"/>
        <v>3.0182440506598085</v>
      </c>
      <c r="BY25" s="75">
        <f t="shared" si="10"/>
        <v>16.193645459380608</v>
      </c>
      <c r="BZ25" s="75">
        <f t="shared" si="11"/>
        <v>-4.243518368540018</v>
      </c>
      <c r="CA25" s="75">
        <f t="shared" si="12"/>
        <v>-4.2441705417298783</v>
      </c>
      <c r="CB25" s="75">
        <f t="shared" si="13"/>
        <v>-4.2426980847328783</v>
      </c>
      <c r="CC25" s="75">
        <f t="shared" si="14"/>
        <v>-4.2460286638669968</v>
      </c>
      <c r="CD25" s="75">
        <f t="shared" si="15"/>
        <v>-4.2385260926349355</v>
      </c>
      <c r="CE25" s="75">
        <f t="shared" si="16"/>
        <v>-4.2555874736158783</v>
      </c>
      <c r="CF25" s="75">
        <f t="shared" si="17"/>
        <v>-4.2175776205427473</v>
      </c>
      <c r="CG25" s="75">
        <f t="shared" si="18"/>
        <v>-5.1180446117559466</v>
      </c>
      <c r="CI25" s="14">
        <f t="shared" si="35"/>
        <v>-58500</v>
      </c>
      <c r="CJ25" s="86">
        <f t="shared" si="19"/>
        <v>-2.6892728509829905E-2</v>
      </c>
      <c r="CK25" s="86">
        <f t="shared" si="20"/>
        <v>-2.6892728509829905E-2</v>
      </c>
      <c r="CL25" s="95">
        <f t="shared" si="21"/>
        <v>0</v>
      </c>
      <c r="CM25" s="95">
        <f t="shared" si="22"/>
        <v>0.10870715467356473</v>
      </c>
      <c r="CN25" s="95">
        <f t="shared" si="23"/>
        <v>-0.42354286918315176</v>
      </c>
      <c r="CO25" s="95">
        <f t="shared" si="24"/>
        <v>3.0023787435428471</v>
      </c>
      <c r="CP25" s="95">
        <f t="shared" si="25"/>
        <v>14.343170664780061</v>
      </c>
      <c r="CQ25" s="95">
        <f t="shared" si="26"/>
        <v>-16.298026314000953</v>
      </c>
      <c r="CR25" s="95">
        <f t="shared" si="27"/>
        <v>-16.401629543096924</v>
      </c>
      <c r="CS25" s="95">
        <f t="shared" si="28"/>
        <v>-16.259792476750793</v>
      </c>
      <c r="CT25" s="95">
        <f t="shared" si="29"/>
        <v>-16.45824180952442</v>
      </c>
      <c r="CU25" s="95">
        <f t="shared" si="30"/>
        <v>-16.187471902000041</v>
      </c>
      <c r="CV25" s="95">
        <f t="shared" si="31"/>
        <v>-16.574666175214258</v>
      </c>
      <c r="CW25" s="95">
        <f t="shared" si="32"/>
        <v>-16.046368161408306</v>
      </c>
      <c r="CX25" s="95">
        <f t="shared" si="33"/>
        <v>-16.873450762164321</v>
      </c>
    </row>
    <row r="26" spans="1:102" s="75" customFormat="1" ht="12.95" customHeight="1" x14ac:dyDescent="0.2">
      <c r="A26" s="81" t="s">
        <v>2175</v>
      </c>
      <c r="B26" s="82" t="s">
        <v>2031</v>
      </c>
      <c r="C26" s="83">
        <v>18799.984</v>
      </c>
      <c r="D26" s="83" t="s">
        <v>2110</v>
      </c>
      <c r="E26" s="75">
        <f t="shared" si="36"/>
        <v>-55481.031702235428</v>
      </c>
      <c r="F26" s="75">
        <f t="shared" si="37"/>
        <v>-55481</v>
      </c>
      <c r="G26" s="75">
        <f t="shared" si="38"/>
        <v>-1.3363189998926828E-2</v>
      </c>
      <c r="I26" s="75">
        <f t="shared" ref="I26:I45" si="69">G26</f>
        <v>-1.3363189998926828E-2</v>
      </c>
      <c r="O26" s="75">
        <f t="shared" ca="1" si="39"/>
        <v>-4.4644232660314878E-2</v>
      </c>
      <c r="P26" s="75">
        <f t="shared" si="40"/>
        <v>-2.723432030805345E-2</v>
      </c>
      <c r="Q26" s="85">
        <f t="shared" si="68"/>
        <v>3781.4840000000004</v>
      </c>
      <c r="S26" s="84">
        <v>0.1</v>
      </c>
      <c r="Z26" s="75">
        <f t="shared" si="41"/>
        <v>-55481</v>
      </c>
      <c r="AA26" s="75">
        <f t="shared" si="42"/>
        <v>-2.3118877937865694E-2</v>
      </c>
      <c r="AB26" s="75">
        <f t="shared" si="43"/>
        <v>-1.7478632369114584E-2</v>
      </c>
      <c r="AC26" s="75">
        <f t="shared" si="44"/>
        <v>1.3871130309126622E-2</v>
      </c>
      <c r="AD26" s="75">
        <f t="shared" si="45"/>
        <v>9.7556879389388666E-3</v>
      </c>
      <c r="AE26" s="75">
        <f t="shared" si="46"/>
        <v>9.5173447161957285E-6</v>
      </c>
      <c r="AF26" s="75">
        <f t="shared" si="47"/>
        <v>1.3871130309126622E-2</v>
      </c>
      <c r="AG26" s="84"/>
      <c r="AH26" s="75">
        <f t="shared" si="48"/>
        <v>4.115442370187755E-3</v>
      </c>
      <c r="AI26" s="75">
        <f t="shared" si="49"/>
        <v>2.4461395268457919E-2</v>
      </c>
      <c r="AJ26" s="75">
        <f t="shared" si="50"/>
        <v>1.0790749379450388E-2</v>
      </c>
      <c r="AK26" s="75">
        <f t="shared" si="51"/>
        <v>9.340466090316954E-2</v>
      </c>
      <c r="AL26" s="75">
        <f t="shared" si="52"/>
        <v>3.0461368787459966</v>
      </c>
      <c r="AM26" s="75">
        <f t="shared" si="53"/>
        <v>20.936199391150382</v>
      </c>
      <c r="AN26" s="75">
        <f t="shared" si="54"/>
        <v>-4.0288930035814339</v>
      </c>
      <c r="AO26" s="75">
        <f t="shared" si="54"/>
        <v>-4.0587504707367401</v>
      </c>
      <c r="AP26" s="75">
        <f t="shared" si="54"/>
        <v>-4.01016838211532</v>
      </c>
      <c r="AQ26" s="75">
        <f t="shared" si="54"/>
        <v>-4.0908500384277477</v>
      </c>
      <c r="AR26" s="75">
        <f t="shared" si="54"/>
        <v>-3.9608736087651284</v>
      </c>
      <c r="AS26" s="75">
        <f t="shared" si="54"/>
        <v>-4.1833333637891759</v>
      </c>
      <c r="AT26" s="75">
        <f t="shared" si="54"/>
        <v>-3.8312648787133128</v>
      </c>
      <c r="AU26" s="75">
        <f t="shared" si="55"/>
        <v>-4.8068920296954358</v>
      </c>
      <c r="AV26" s="119">
        <f t="shared" si="56"/>
        <v>-2.3118877937865694E-2</v>
      </c>
      <c r="AW26" s="120">
        <f t="shared" si="57"/>
        <v>9.7556879389388666E-3</v>
      </c>
      <c r="AX26" s="121">
        <f t="shared" si="58"/>
        <v>9.5173447161957285E-6</v>
      </c>
      <c r="AY26" s="120">
        <f t="shared" si="59"/>
        <v>-1.7478632369114584E-2</v>
      </c>
      <c r="BA26" s="95">
        <f t="shared" si="60"/>
        <v>0</v>
      </c>
      <c r="BB26" s="95">
        <f t="shared" si="61"/>
        <v>0.10021092502606765</v>
      </c>
      <c r="BC26" s="95">
        <f t="shared" si="62"/>
        <v>-0.31436650712376651</v>
      </c>
      <c r="BD26" s="95">
        <f t="shared" si="63"/>
        <v>1.9483853765492019E-2</v>
      </c>
      <c r="BE26" s="95">
        <f t="shared" si="64"/>
        <v>3.1199422358183999</v>
      </c>
      <c r="BF26" s="95">
        <f t="shared" si="65"/>
        <v>92.373361894223919</v>
      </c>
      <c r="BG26" s="95">
        <f t="shared" si="66"/>
        <v>-15.802268982533045</v>
      </c>
      <c r="BH26" s="95">
        <f t="shared" si="66"/>
        <v>-15.928930374557934</v>
      </c>
      <c r="BI26" s="95">
        <f t="shared" si="66"/>
        <v>-15.78648236242358</v>
      </c>
      <c r="BJ26" s="95">
        <f t="shared" si="66"/>
        <v>-15.94694560285887</v>
      </c>
      <c r="BK26" s="95">
        <f t="shared" si="66"/>
        <v>-15.766418069308759</v>
      </c>
      <c r="BL26" s="95">
        <f t="shared" si="66"/>
        <v>-15.969957935351959</v>
      </c>
      <c r="BM26" s="95">
        <f t="shared" si="66"/>
        <v>-15.74082143929996</v>
      </c>
      <c r="BN26" s="95">
        <f t="shared" si="67"/>
        <v>-15.999524968509952</v>
      </c>
      <c r="BQ26" s="95">
        <f t="shared" si="4"/>
        <v>-2.1517470395795209E-2</v>
      </c>
      <c r="BR26" s="75">
        <v>-58000</v>
      </c>
      <c r="BS26" s="75">
        <f t="shared" si="34"/>
        <v>-2.1517470395795209E-2</v>
      </c>
      <c r="BT26" s="75">
        <f t="shared" si="5"/>
        <v>-2.695877587937516E-2</v>
      </c>
      <c r="BU26" s="75">
        <f t="shared" si="6"/>
        <v>5.4413054835799517E-3</v>
      </c>
      <c r="BV26" s="75">
        <f t="shared" si="7"/>
        <v>2.6867596143760775E-2</v>
      </c>
      <c r="BW26" s="75">
        <f t="shared" si="8"/>
        <v>3.3785085123321353E-2</v>
      </c>
      <c r="BX26" s="75">
        <f t="shared" si="9"/>
        <v>3.0231363218930936</v>
      </c>
      <c r="BY26" s="75">
        <f t="shared" si="10"/>
        <v>16.864111642285906</v>
      </c>
      <c r="BZ26" s="75">
        <f t="shared" si="11"/>
        <v>-4.2076651407672205</v>
      </c>
      <c r="CA26" s="75">
        <f t="shared" si="12"/>
        <v>-4.2098750975438168</v>
      </c>
      <c r="CB26" s="75">
        <f t="shared" si="13"/>
        <v>-4.2052127215885884</v>
      </c>
      <c r="CC26" s="75">
        <f t="shared" si="14"/>
        <v>-4.2150957482140754</v>
      </c>
      <c r="CD26" s="75">
        <f t="shared" si="15"/>
        <v>-4.1943508399672123</v>
      </c>
      <c r="CE26" s="75">
        <f t="shared" si="16"/>
        <v>-4.238851401345852</v>
      </c>
      <c r="CF26" s="75">
        <f t="shared" si="17"/>
        <v>-4.1473203556413605</v>
      </c>
      <c r="CG26" s="75">
        <f t="shared" si="18"/>
        <v>-5.0665122198943182</v>
      </c>
      <c r="CI26" s="14">
        <f t="shared" si="35"/>
        <v>-58000</v>
      </c>
      <c r="CJ26" s="86">
        <f t="shared" si="19"/>
        <v>-2.695877587937516E-2</v>
      </c>
      <c r="CK26" s="86">
        <f t="shared" si="20"/>
        <v>-2.695877587937516E-2</v>
      </c>
      <c r="CL26" s="95">
        <f t="shared" si="21"/>
        <v>0</v>
      </c>
      <c r="CM26" s="95">
        <f t="shared" si="22"/>
        <v>0.10591386896725885</v>
      </c>
      <c r="CN26" s="95">
        <f t="shared" si="23"/>
        <v>-0.40121230866856539</v>
      </c>
      <c r="CO26" s="95">
        <f t="shared" si="24"/>
        <v>3.0268915252586157</v>
      </c>
      <c r="CP26" s="95">
        <f t="shared" si="25"/>
        <v>17.417499054325855</v>
      </c>
      <c r="CQ26" s="95">
        <f t="shared" si="26"/>
        <v>-16.198409503822027</v>
      </c>
      <c r="CR26" s="95">
        <f t="shared" si="27"/>
        <v>-16.33806413303645</v>
      </c>
      <c r="CS26" s="95">
        <f t="shared" si="28"/>
        <v>-16.15695169797722</v>
      </c>
      <c r="CT26" s="95">
        <f t="shared" si="29"/>
        <v>-16.396347873132317</v>
      </c>
      <c r="CU26" s="95">
        <f t="shared" si="30"/>
        <v>-16.086213263748277</v>
      </c>
      <c r="CV26" s="95">
        <f t="shared" si="31"/>
        <v>-16.5029991693531</v>
      </c>
      <c r="CW26" s="95">
        <f t="shared" si="32"/>
        <v>-15.961462921424481</v>
      </c>
      <c r="CX26" s="95">
        <f t="shared" si="33"/>
        <v>-16.728713134861511</v>
      </c>
    </row>
    <row r="27" spans="1:102" s="75" customFormat="1" ht="12.95" customHeight="1" x14ac:dyDescent="0.2">
      <c r="A27" s="81" t="s">
        <v>2175</v>
      </c>
      <c r="B27" s="82" t="s">
        <v>2031</v>
      </c>
      <c r="C27" s="83">
        <v>19799.833999999999</v>
      </c>
      <c r="D27" s="83" t="s">
        <v>2110</v>
      </c>
      <c r="E27" s="75">
        <f t="shared" si="36"/>
        <v>-53109.032195021085</v>
      </c>
      <c r="F27" s="75">
        <f t="shared" si="37"/>
        <v>-53109</v>
      </c>
      <c r="G27" s="75">
        <f t="shared" si="38"/>
        <v>-1.3570909999543801E-2</v>
      </c>
      <c r="I27" s="75">
        <f t="shared" si="69"/>
        <v>-1.3570909999543801E-2</v>
      </c>
      <c r="O27" s="75">
        <f t="shared" ca="1" si="39"/>
        <v>-4.300205056934505E-2</v>
      </c>
      <c r="P27" s="75">
        <f t="shared" si="40"/>
        <v>-2.7406521166387695E-2</v>
      </c>
      <c r="Q27" s="85">
        <f t="shared" si="68"/>
        <v>4781.3339999999989</v>
      </c>
      <c r="S27" s="84">
        <v>0.1</v>
      </c>
      <c r="Z27" s="75">
        <f t="shared" si="41"/>
        <v>-53109</v>
      </c>
      <c r="AA27" s="75">
        <f t="shared" si="42"/>
        <v>-2.4725292754857926E-2</v>
      </c>
      <c r="AB27" s="75">
        <f t="shared" si="43"/>
        <v>-1.625213841107357E-2</v>
      </c>
      <c r="AC27" s="75">
        <f t="shared" si="44"/>
        <v>1.3835611166843894E-2</v>
      </c>
      <c r="AD27" s="75">
        <f t="shared" si="45"/>
        <v>1.1154382755314125E-2</v>
      </c>
      <c r="AE27" s="75">
        <f t="shared" si="46"/>
        <v>1.2442025465204913E-5</v>
      </c>
      <c r="AF27" s="75">
        <f t="shared" si="47"/>
        <v>1.3835611166843894E-2</v>
      </c>
      <c r="AG27" s="84"/>
      <c r="AH27" s="75">
        <f t="shared" si="48"/>
        <v>2.6812284115297685E-3</v>
      </c>
      <c r="AI27" s="75">
        <f t="shared" si="49"/>
        <v>2.2727217816911449E-2</v>
      </c>
      <c r="AJ27" s="75">
        <f t="shared" si="50"/>
        <v>-1.0043376566102262E-2</v>
      </c>
      <c r="AK27" s="75">
        <f t="shared" si="51"/>
        <v>7.3060996462719602E-2</v>
      </c>
      <c r="AL27" s="75">
        <f t="shared" si="52"/>
        <v>3.0669713829680694</v>
      </c>
      <c r="AM27" s="75">
        <f t="shared" si="53"/>
        <v>26.789571412180457</v>
      </c>
      <c r="AN27" s="75">
        <f t="shared" si="54"/>
        <v>-3.8528291350975818</v>
      </c>
      <c r="AO27" s="75">
        <f t="shared" si="54"/>
        <v>-3.9512845775380456</v>
      </c>
      <c r="AP27" s="75">
        <f t="shared" si="54"/>
        <v>-3.8149448086151376</v>
      </c>
      <c r="AQ27" s="75">
        <f t="shared" si="54"/>
        <v>-4.0091200442772212</v>
      </c>
      <c r="AR27" s="75">
        <f t="shared" si="54"/>
        <v>-3.741534168347755</v>
      </c>
      <c r="AS27" s="75">
        <f t="shared" si="54"/>
        <v>-4.1345427287662266</v>
      </c>
      <c r="AT27" s="75">
        <f t="shared" si="54"/>
        <v>-3.5934218180468589</v>
      </c>
      <c r="AU27" s="75">
        <f t="shared" si="55"/>
        <v>-4.5624223627038729</v>
      </c>
      <c r="AV27" s="119">
        <f t="shared" si="56"/>
        <v>-2.4725292754857926E-2</v>
      </c>
      <c r="AW27" s="120">
        <f t="shared" si="57"/>
        <v>1.1154382755314125E-2</v>
      </c>
      <c r="AX27" s="121">
        <f t="shared" si="58"/>
        <v>1.2442025465204913E-5</v>
      </c>
      <c r="AY27" s="120">
        <f t="shared" si="59"/>
        <v>-1.625213841107357E-2</v>
      </c>
      <c r="BA27" s="95">
        <f t="shared" si="60"/>
        <v>0</v>
      </c>
      <c r="BB27" s="95">
        <f t="shared" si="61"/>
        <v>0.10043241590889884</v>
      </c>
      <c r="BC27" s="95">
        <f t="shared" si="62"/>
        <v>-0.2639728247238598</v>
      </c>
      <c r="BD27" s="95">
        <f t="shared" si="63"/>
        <v>-2.7895548972904558E-2</v>
      </c>
      <c r="BE27" s="95">
        <f t="shared" si="64"/>
        <v>-3.1105926342380612</v>
      </c>
      <c r="BF27" s="95">
        <f t="shared" si="65"/>
        <v>-64.510922005479927</v>
      </c>
      <c r="BG27" s="95">
        <f t="shared" si="66"/>
        <v>-15.573031587496203</v>
      </c>
      <c r="BH27" s="95">
        <f t="shared" si="66"/>
        <v>-15.414732510387269</v>
      </c>
      <c r="BI27" s="95">
        <f t="shared" si="66"/>
        <v>-15.594561650543978</v>
      </c>
      <c r="BJ27" s="95">
        <f t="shared" si="66"/>
        <v>-15.389645930361031</v>
      </c>
      <c r="BK27" s="95">
        <f t="shared" si="66"/>
        <v>-15.622574802097025</v>
      </c>
      <c r="BL27" s="95">
        <f t="shared" si="66"/>
        <v>-15.356688940405753</v>
      </c>
      <c r="BM27" s="95">
        <f t="shared" si="66"/>
        <v>-15.659278175661189</v>
      </c>
      <c r="BN27" s="95">
        <f t="shared" si="67"/>
        <v>-15.31288966458542</v>
      </c>
      <c r="BQ27" s="95">
        <f t="shared" si="4"/>
        <v>-2.1830577223610301E-2</v>
      </c>
      <c r="BR27" s="75">
        <v>-57500</v>
      </c>
      <c r="BS27" s="75">
        <f t="shared" si="34"/>
        <v>-2.1830577223610301E-2</v>
      </c>
      <c r="BT27" s="75">
        <f t="shared" si="5"/>
        <v>-2.7021062350523272E-2</v>
      </c>
      <c r="BU27" s="75">
        <f t="shared" si="6"/>
        <v>5.1904851269129731E-3</v>
      </c>
      <c r="BV27" s="75">
        <f t="shared" si="7"/>
        <v>2.6328932497134416E-2</v>
      </c>
      <c r="BW27" s="75">
        <f t="shared" si="8"/>
        <v>2.904176390924949E-2</v>
      </c>
      <c r="BX27" s="75">
        <f t="shared" si="9"/>
        <v>3.0278819896695528</v>
      </c>
      <c r="BY27" s="75">
        <f t="shared" si="10"/>
        <v>17.569544028570789</v>
      </c>
      <c r="BZ27" s="75">
        <f t="shared" si="11"/>
        <v>-4.172156315690108</v>
      </c>
      <c r="CA27" s="75">
        <f t="shared" si="12"/>
        <v>-4.1769093443291485</v>
      </c>
      <c r="CB27" s="75">
        <f t="shared" si="13"/>
        <v>-4.1674790151445222</v>
      </c>
      <c r="CC27" s="75">
        <f t="shared" si="14"/>
        <v>-4.1863380977104541</v>
      </c>
      <c r="CD27" s="75">
        <f t="shared" si="15"/>
        <v>-4.1491923629044711</v>
      </c>
      <c r="CE27" s="75">
        <f t="shared" si="16"/>
        <v>-4.2247821043936344</v>
      </c>
      <c r="CF27" s="75">
        <f t="shared" si="17"/>
        <v>-4.0795035449412884</v>
      </c>
      <c r="CG27" s="75">
        <f t="shared" si="18"/>
        <v>-5.0149798280326907</v>
      </c>
      <c r="CI27" s="14">
        <f t="shared" si="35"/>
        <v>-57500</v>
      </c>
      <c r="CJ27" s="86">
        <f t="shared" si="19"/>
        <v>-2.7021062350523272E-2</v>
      </c>
      <c r="CK27" s="86">
        <f t="shared" si="20"/>
        <v>-2.7021062350523272E-2</v>
      </c>
      <c r="CL27" s="95">
        <f t="shared" si="21"/>
        <v>0</v>
      </c>
      <c r="CM27" s="95">
        <f t="shared" si="22"/>
        <v>0.10377476280706954</v>
      </c>
      <c r="CN27" s="95">
        <f t="shared" si="23"/>
        <v>-0.37996538930521456</v>
      </c>
      <c r="CO27" s="95">
        <f t="shared" si="24"/>
        <v>3.049972611686258</v>
      </c>
      <c r="CP27" s="95">
        <f t="shared" si="25"/>
        <v>21.814012786138019</v>
      </c>
      <c r="CQ27" s="95">
        <f t="shared" si="26"/>
        <v>-16.10241024153741</v>
      </c>
      <c r="CR27" s="95">
        <f t="shared" si="27"/>
        <v>-16.272556852327526</v>
      </c>
      <c r="CS27" s="95">
        <f t="shared" si="28"/>
        <v>-16.061289768158439</v>
      </c>
      <c r="CT27" s="95">
        <f t="shared" si="29"/>
        <v>-16.327627597261007</v>
      </c>
      <c r="CU27" s="95">
        <f t="shared" si="30"/>
        <v>-15.996793400578357</v>
      </c>
      <c r="CV27" s="95">
        <f t="shared" si="31"/>
        <v>-16.41874256646042</v>
      </c>
      <c r="CW27" s="95">
        <f t="shared" si="32"/>
        <v>-15.892602751378686</v>
      </c>
      <c r="CX27" s="95">
        <f t="shared" si="33"/>
        <v>-16.583975507558701</v>
      </c>
    </row>
    <row r="28" spans="1:102" s="75" customFormat="1" ht="12.95" customHeight="1" x14ac:dyDescent="0.2">
      <c r="A28" s="81" t="s">
        <v>2175</v>
      </c>
      <c r="B28" s="82" t="s">
        <v>2031</v>
      </c>
      <c r="C28" s="83">
        <v>20499.974999999999</v>
      </c>
      <c r="D28" s="83" t="s">
        <v>2110</v>
      </c>
      <c r="E28" s="75">
        <f t="shared" si="36"/>
        <v>-51448.048940552355</v>
      </c>
      <c r="F28" s="75">
        <f t="shared" si="37"/>
        <v>-51448</v>
      </c>
      <c r="G28" s="75">
        <f t="shared" si="38"/>
        <v>-2.0629520000511548E-2</v>
      </c>
      <c r="I28" s="75">
        <f t="shared" si="69"/>
        <v>-2.0629520000511548E-2</v>
      </c>
      <c r="O28" s="75">
        <f t="shared" ca="1" si="39"/>
        <v>-4.1852107713906232E-2</v>
      </c>
      <c r="P28" s="75">
        <f t="shared" si="40"/>
        <v>-2.7476718215468716E-2</v>
      </c>
      <c r="Q28" s="85">
        <f t="shared" si="68"/>
        <v>5481.4749999999985</v>
      </c>
      <c r="S28" s="84">
        <v>0.1</v>
      </c>
      <c r="Z28" s="75">
        <f t="shared" si="41"/>
        <v>-51448</v>
      </c>
      <c r="AA28" s="75">
        <f t="shared" si="42"/>
        <v>-2.5905895646819315E-2</v>
      </c>
      <c r="AB28" s="75">
        <f t="shared" si="43"/>
        <v>-2.2200342569160949E-2</v>
      </c>
      <c r="AC28" s="75">
        <f t="shared" si="44"/>
        <v>6.8471982149571689E-3</v>
      </c>
      <c r="AD28" s="75">
        <f t="shared" si="45"/>
        <v>5.2763756463077675E-3</v>
      </c>
      <c r="AE28" s="75">
        <f t="shared" si="46"/>
        <v>2.7840139960949713E-6</v>
      </c>
      <c r="AF28" s="75">
        <f t="shared" si="47"/>
        <v>6.8471982149571689E-3</v>
      </c>
      <c r="AG28" s="84"/>
      <c r="AH28" s="75">
        <f t="shared" si="48"/>
        <v>1.5708225686494027E-3</v>
      </c>
      <c r="AI28" s="75">
        <f t="shared" si="49"/>
        <v>2.1772616667517175E-2</v>
      </c>
      <c r="AJ28" s="75">
        <f t="shared" si="50"/>
        <v>-2.4506929114388683E-2</v>
      </c>
      <c r="AK28" s="75">
        <f t="shared" si="51"/>
        <v>5.8916776036064759E-2</v>
      </c>
      <c r="AL28" s="75">
        <f t="shared" si="52"/>
        <v>3.0814372204280223</v>
      </c>
      <c r="AM28" s="75">
        <f t="shared" si="53"/>
        <v>33.237178187309404</v>
      </c>
      <c r="AN28" s="75">
        <f t="shared" si="54"/>
        <v>-3.7233313212191881</v>
      </c>
      <c r="AO28" s="75">
        <f t="shared" si="54"/>
        <v>-3.8914454656425828</v>
      </c>
      <c r="AP28" s="75">
        <f t="shared" si="54"/>
        <v>-3.6767611815759831</v>
      </c>
      <c r="AQ28" s="75">
        <f t="shared" si="54"/>
        <v>-3.9585279703143255</v>
      </c>
      <c r="AR28" s="75">
        <f t="shared" si="54"/>
        <v>-3.5989008187703977</v>
      </c>
      <c r="AS28" s="75">
        <f t="shared" si="54"/>
        <v>-4.0831930446671354</v>
      </c>
      <c r="AT28" s="75">
        <f t="shared" si="54"/>
        <v>-3.4613384133421916</v>
      </c>
      <c r="AU28" s="75">
        <f t="shared" si="55"/>
        <v>-4.3912317569395443</v>
      </c>
      <c r="AV28" s="119">
        <f t="shared" si="56"/>
        <v>-2.5905895646819315E-2</v>
      </c>
      <c r="AW28" s="120">
        <f t="shared" si="57"/>
        <v>5.2763756463077675E-3</v>
      </c>
      <c r="AX28" s="121">
        <f t="shared" si="58"/>
        <v>2.7840139960949713E-6</v>
      </c>
      <c r="AY28" s="120">
        <f t="shared" si="59"/>
        <v>-2.2200342569160949E-2</v>
      </c>
      <c r="BA28" s="95">
        <f t="shared" si="60"/>
        <v>0</v>
      </c>
      <c r="BB28" s="95">
        <f t="shared" si="61"/>
        <v>0.10377324476569394</v>
      </c>
      <c r="BC28" s="95">
        <f t="shared" si="62"/>
        <v>-0.20507196358205099</v>
      </c>
      <c r="BD28" s="95">
        <f t="shared" si="63"/>
        <v>-8.2326199974171857E-2</v>
      </c>
      <c r="BE28" s="95">
        <f t="shared" si="64"/>
        <v>-3.0499910491829954</v>
      </c>
      <c r="BF28" s="95">
        <f t="shared" si="65"/>
        <v>-21.81840964113287</v>
      </c>
      <c r="BG28" s="95">
        <f t="shared" si="66"/>
        <v>-15.313593738789896</v>
      </c>
      <c r="BH28" s="95">
        <f t="shared" si="66"/>
        <v>-15.143425966245536</v>
      </c>
      <c r="BI28" s="95">
        <f t="shared" si="66"/>
        <v>-15.354712507272042</v>
      </c>
      <c r="BJ28" s="95">
        <f t="shared" si="66"/>
        <v>-15.088359672782506</v>
      </c>
      <c r="BK28" s="95">
        <f t="shared" si="66"/>
        <v>-15.419202107399691</v>
      </c>
      <c r="BL28" s="95">
        <f t="shared" si="66"/>
        <v>-14.997259129956269</v>
      </c>
      <c r="BM28" s="95">
        <f t="shared" si="66"/>
        <v>-15.523374736817511</v>
      </c>
      <c r="BN28" s="95">
        <f t="shared" si="67"/>
        <v>-14.832071266685485</v>
      </c>
      <c r="BQ28" s="95">
        <f t="shared" si="4"/>
        <v>-2.2145197004631547E-2</v>
      </c>
      <c r="BR28" s="75">
        <v>-57000</v>
      </c>
      <c r="BS28" s="75">
        <f t="shared" si="34"/>
        <v>-2.2145197004631547E-2</v>
      </c>
      <c r="BT28" s="75">
        <f t="shared" si="5"/>
        <v>-2.7079587923274251E-2</v>
      </c>
      <c r="BU28" s="75">
        <f t="shared" si="6"/>
        <v>4.934390918642703E-3</v>
      </c>
      <c r="BV28" s="75">
        <f t="shared" si="7"/>
        <v>2.5824535508559121E-2</v>
      </c>
      <c r="BW28" s="75">
        <f t="shared" si="8"/>
        <v>2.4413464710652425E-2</v>
      </c>
      <c r="BX28" s="75">
        <f t="shared" si="9"/>
        <v>3.0325119470470074</v>
      </c>
      <c r="BY28" s="75">
        <f t="shared" si="10"/>
        <v>18.316864364517812</v>
      </c>
      <c r="BZ28" s="75">
        <f t="shared" si="11"/>
        <v>-4.1368205987147588</v>
      </c>
      <c r="CA28" s="75">
        <f t="shared" si="12"/>
        <v>-4.1453530341399158</v>
      </c>
      <c r="CB28" s="75">
        <f t="shared" si="13"/>
        <v>-4.12934427897821</v>
      </c>
      <c r="CC28" s="75">
        <f t="shared" si="14"/>
        <v>-4.1597185242901045</v>
      </c>
      <c r="CD28" s="75">
        <f t="shared" si="15"/>
        <v>-4.1032335339627224</v>
      </c>
      <c r="CE28" s="75">
        <f t="shared" si="16"/>
        <v>-4.2127785981175583</v>
      </c>
      <c r="CF28" s="75">
        <f t="shared" si="17"/>
        <v>-4.0141704235710325</v>
      </c>
      <c r="CG28" s="75">
        <f t="shared" si="18"/>
        <v>-4.9634474361710623</v>
      </c>
      <c r="CI28" s="14">
        <f t="shared" si="35"/>
        <v>-57000</v>
      </c>
      <c r="CJ28" s="86">
        <f t="shared" si="19"/>
        <v>-2.7079587923274251E-2</v>
      </c>
      <c r="CK28" s="86">
        <f t="shared" si="20"/>
        <v>-2.7079587923274251E-2</v>
      </c>
      <c r="CL28" s="95">
        <f t="shared" si="21"/>
        <v>0</v>
      </c>
      <c r="CM28" s="95">
        <f t="shared" si="22"/>
        <v>0.10223438586812317</v>
      </c>
      <c r="CN28" s="95">
        <f t="shared" si="23"/>
        <v>-0.36032691136667611</v>
      </c>
      <c r="CO28" s="95">
        <f t="shared" si="24"/>
        <v>3.0711131685673627</v>
      </c>
      <c r="CP28" s="95">
        <f t="shared" si="25"/>
        <v>28.365304284598558</v>
      </c>
      <c r="CQ28" s="95">
        <f t="shared" si="26"/>
        <v>-16.012917935225659</v>
      </c>
      <c r="CR28" s="95">
        <f t="shared" si="27"/>
        <v>-16.201437905365317</v>
      </c>
      <c r="CS28" s="95">
        <f t="shared" si="28"/>
        <v>-15.975360635073617</v>
      </c>
      <c r="CT28" s="95">
        <f t="shared" si="29"/>
        <v>-16.249459983606013</v>
      </c>
      <c r="CU28" s="95">
        <f t="shared" si="30"/>
        <v>-15.920422354304849</v>
      </c>
      <c r="CV28" s="95">
        <f t="shared" si="31"/>
        <v>-16.322355118744312</v>
      </c>
      <c r="CW28" s="95">
        <f t="shared" si="32"/>
        <v>-15.838200868905677</v>
      </c>
      <c r="CX28" s="95">
        <f t="shared" si="33"/>
        <v>-16.439237880255892</v>
      </c>
    </row>
    <row r="29" spans="1:102" s="75" customFormat="1" ht="12.95" customHeight="1" x14ac:dyDescent="0.2">
      <c r="A29" s="81" t="s">
        <v>2175</v>
      </c>
      <c r="B29" s="82" t="s">
        <v>2031</v>
      </c>
      <c r="C29" s="83">
        <v>21200.123</v>
      </c>
      <c r="D29" s="83" t="s">
        <v>2110</v>
      </c>
      <c r="E29" s="75">
        <f t="shared" si="36"/>
        <v>-49787.049079596101</v>
      </c>
      <c r="F29" s="75">
        <f t="shared" si="37"/>
        <v>-49787</v>
      </c>
      <c r="G29" s="75">
        <f t="shared" si="38"/>
        <v>-2.0688130000053206E-2</v>
      </c>
      <c r="I29" s="75">
        <f t="shared" si="69"/>
        <v>-2.0688130000053206E-2</v>
      </c>
      <c r="O29" s="75">
        <f t="shared" ca="1" si="39"/>
        <v>-4.0702164858467407E-2</v>
      </c>
      <c r="P29" s="75">
        <f t="shared" si="40"/>
        <v>-2.7505411178282861E-2</v>
      </c>
      <c r="Q29" s="85">
        <f t="shared" si="68"/>
        <v>6181.6229999999996</v>
      </c>
      <c r="S29" s="84">
        <v>0.1</v>
      </c>
      <c r="Z29" s="75">
        <f t="shared" si="41"/>
        <v>-49787</v>
      </c>
      <c r="AA29" s="75">
        <f t="shared" si="42"/>
        <v>-2.7080569075020208E-2</v>
      </c>
      <c r="AB29" s="75">
        <f t="shared" si="43"/>
        <v>-2.111297210331586E-2</v>
      </c>
      <c r="AC29" s="75">
        <f t="shared" si="44"/>
        <v>6.8172811782296547E-3</v>
      </c>
      <c r="AD29" s="75">
        <f t="shared" si="45"/>
        <v>6.3924390749670011E-3</v>
      </c>
      <c r="AE29" s="75">
        <f t="shared" si="46"/>
        <v>4.0863277327164971E-6</v>
      </c>
      <c r="AF29" s="75">
        <f t="shared" si="47"/>
        <v>6.8172811782296547E-3</v>
      </c>
      <c r="AG29" s="84"/>
      <c r="AH29" s="75">
        <f t="shared" si="48"/>
        <v>4.2484210326265524E-4</v>
      </c>
      <c r="AI29" s="75">
        <f t="shared" si="49"/>
        <v>2.1042230575311849E-2</v>
      </c>
      <c r="AJ29" s="75">
        <f t="shared" si="50"/>
        <v>-3.8531763726198813E-2</v>
      </c>
      <c r="AK29" s="75">
        <f t="shared" si="51"/>
        <v>4.5185016134100406E-2</v>
      </c>
      <c r="AL29" s="75">
        <f t="shared" si="52"/>
        <v>3.0954691423159448</v>
      </c>
      <c r="AM29" s="75">
        <f t="shared" si="53"/>
        <v>43.35414562232031</v>
      </c>
      <c r="AN29" s="75">
        <f t="shared" si="54"/>
        <v>-3.5927838606331508</v>
      </c>
      <c r="AO29" s="75">
        <f t="shared" si="54"/>
        <v>-3.8361670039357412</v>
      </c>
      <c r="AP29" s="75">
        <f t="shared" si="54"/>
        <v>-3.5440801961226467</v>
      </c>
      <c r="AQ29" s="75">
        <f t="shared" si="54"/>
        <v>-3.9027447609166996</v>
      </c>
      <c r="AR29" s="75">
        <f t="shared" si="54"/>
        <v>-3.4713059980373249</v>
      </c>
      <c r="AS29" s="75">
        <f t="shared" si="54"/>
        <v>-4.0111066556286046</v>
      </c>
      <c r="AT29" s="75">
        <f t="shared" si="54"/>
        <v>-3.3564401821699499</v>
      </c>
      <c r="AU29" s="75">
        <f t="shared" si="55"/>
        <v>-4.2200411511752156</v>
      </c>
      <c r="AV29" s="119">
        <f t="shared" si="56"/>
        <v>-2.7080569075020208E-2</v>
      </c>
      <c r="AW29" s="120">
        <f t="shared" si="57"/>
        <v>6.3924390749670011E-3</v>
      </c>
      <c r="AX29" s="121">
        <f t="shared" si="58"/>
        <v>4.0863277327164971E-6</v>
      </c>
      <c r="AY29" s="120">
        <f t="shared" si="59"/>
        <v>-2.111297210331586E-2</v>
      </c>
      <c r="BA29" s="95">
        <f t="shared" si="60"/>
        <v>0</v>
      </c>
      <c r="BB29" s="95">
        <f t="shared" si="61"/>
        <v>0.1134451371116324</v>
      </c>
      <c r="BC29" s="95">
        <f t="shared" si="62"/>
        <v>-0.12474433181715228</v>
      </c>
      <c r="BD29" s="95">
        <f t="shared" si="63"/>
        <v>-0.15498540282551709</v>
      </c>
      <c r="BE29" s="95">
        <f t="shared" si="64"/>
        <v>-2.9685239622869428</v>
      </c>
      <c r="BF29" s="95">
        <f t="shared" si="65"/>
        <v>-11.527245987802317</v>
      </c>
      <c r="BG29" s="95">
        <f t="shared" si="66"/>
        <v>-14.984923968769001</v>
      </c>
      <c r="BH29" s="95">
        <f t="shared" si="66"/>
        <v>-14.926837918341885</v>
      </c>
      <c r="BI29" s="95">
        <f t="shared" si="66"/>
        <v>-15.014064892965719</v>
      </c>
      <c r="BJ29" s="95">
        <f t="shared" si="66"/>
        <v>-14.880144132718245</v>
      </c>
      <c r="BK29" s="95">
        <f t="shared" si="66"/>
        <v>-15.079803306184463</v>
      </c>
      <c r="BL29" s="95">
        <f t="shared" si="66"/>
        <v>-14.764662440530632</v>
      </c>
      <c r="BM29" s="95">
        <f t="shared" si="66"/>
        <v>-15.230706769706366</v>
      </c>
      <c r="BN29" s="95">
        <f t="shared" si="67"/>
        <v>-14.351252868785551</v>
      </c>
      <c r="BQ29" s="95">
        <f t="shared" si="4"/>
        <v>-2.2462163777571341E-2</v>
      </c>
      <c r="BR29" s="75">
        <v>-56500</v>
      </c>
      <c r="BS29" s="75">
        <f t="shared" si="34"/>
        <v>-2.2462163777571341E-2</v>
      </c>
      <c r="BT29" s="75">
        <f t="shared" si="5"/>
        <v>-2.7134352597628093E-2</v>
      </c>
      <c r="BU29" s="75">
        <f t="shared" si="6"/>
        <v>4.6721888200567524E-3</v>
      </c>
      <c r="BV29" s="75">
        <f t="shared" si="7"/>
        <v>2.5349995151933036E-2</v>
      </c>
      <c r="BW29" s="75">
        <f t="shared" si="8"/>
        <v>1.9872414819730854E-2</v>
      </c>
      <c r="BX29" s="75">
        <f t="shared" si="9"/>
        <v>3.037054114518428</v>
      </c>
      <c r="BY29" s="75">
        <f t="shared" si="10"/>
        <v>19.114274042484297</v>
      </c>
      <c r="BZ29" s="75">
        <f t="shared" si="11"/>
        <v>-4.1014918912733833</v>
      </c>
      <c r="CA29" s="75">
        <f t="shared" si="12"/>
        <v>-4.1152761672737403</v>
      </c>
      <c r="CB29" s="75">
        <f t="shared" si="13"/>
        <v>-4.0907015006969365</v>
      </c>
      <c r="CC29" s="75">
        <f t="shared" si="14"/>
        <v>-4.1351508046837937</v>
      </c>
      <c r="CD29" s="75">
        <f t="shared" si="15"/>
        <v>-4.056681187719593</v>
      </c>
      <c r="CE29" s="75">
        <f t="shared" si="16"/>
        <v>-4.2022724387918222</v>
      </c>
      <c r="CF29" s="75">
        <f t="shared" si="17"/>
        <v>-3.9513576324644615</v>
      </c>
      <c r="CG29" s="75">
        <f t="shared" si="18"/>
        <v>-4.9119150443094339</v>
      </c>
      <c r="CI29" s="14">
        <f t="shared" si="35"/>
        <v>-56500</v>
      </c>
      <c r="CJ29" s="86">
        <f t="shared" si="19"/>
        <v>-2.7134352597628093E-2</v>
      </c>
      <c r="CK29" s="86">
        <f t="shared" si="20"/>
        <v>-2.7134352597628093E-2</v>
      </c>
      <c r="CL29" s="95">
        <f t="shared" si="21"/>
        <v>0</v>
      </c>
      <c r="CM29" s="95">
        <f t="shared" si="22"/>
        <v>0.10120392832360348</v>
      </c>
      <c r="CN29" s="95">
        <f t="shared" si="23"/>
        <v>-0.34277459448866809</v>
      </c>
      <c r="CO29" s="95">
        <f t="shared" si="24"/>
        <v>3.0898626529488644</v>
      </c>
      <c r="CP29" s="95">
        <f t="shared" si="25"/>
        <v>38.653662410695489</v>
      </c>
      <c r="CQ29" s="95">
        <f t="shared" si="26"/>
        <v>-15.93255061809692</v>
      </c>
      <c r="CR29" s="95">
        <f t="shared" si="27"/>
        <v>-16.121844921035038</v>
      </c>
      <c r="CS29" s="95">
        <f t="shared" si="28"/>
        <v>-15.900999138357898</v>
      </c>
      <c r="CT29" s="95">
        <f t="shared" si="29"/>
        <v>-16.160472352689364</v>
      </c>
      <c r="CU29" s="95">
        <f t="shared" si="30"/>
        <v>-15.857439159990646</v>
      </c>
      <c r="CV29" s="95">
        <f t="shared" si="31"/>
        <v>-16.215039471511144</v>
      </c>
      <c r="CW29" s="95">
        <f t="shared" si="32"/>
        <v>-15.796368133646403</v>
      </c>
      <c r="CX29" s="95">
        <f t="shared" si="33"/>
        <v>-16.294500252953078</v>
      </c>
    </row>
    <row r="30" spans="1:102" s="75" customFormat="1" ht="12.95" customHeight="1" x14ac:dyDescent="0.2">
      <c r="A30" s="81" t="s">
        <v>2175</v>
      </c>
      <c r="B30" s="82" t="s">
        <v>2031</v>
      </c>
      <c r="C30" s="83">
        <v>21999.751</v>
      </c>
      <c r="D30" s="83" t="s">
        <v>2110</v>
      </c>
      <c r="E30" s="75">
        <f t="shared" si="36"/>
        <v>-47890.047307375477</v>
      </c>
      <c r="F30" s="75">
        <f t="shared" si="37"/>
        <v>-47890</v>
      </c>
      <c r="G30" s="75">
        <f t="shared" si="38"/>
        <v>-1.9941099999414291E-2</v>
      </c>
      <c r="I30" s="75">
        <f t="shared" si="69"/>
        <v>-1.9941099999414291E-2</v>
      </c>
      <c r="O30" s="75">
        <f t="shared" ca="1" si="39"/>
        <v>-3.9388834577451487E-2</v>
      </c>
      <c r="P30" s="75">
        <f t="shared" si="40"/>
        <v>-2.7487412362669494E-2</v>
      </c>
      <c r="Q30" s="85">
        <f t="shared" si="68"/>
        <v>6981.2510000000002</v>
      </c>
      <c r="S30" s="84">
        <v>0.1</v>
      </c>
      <c r="Z30" s="75">
        <f t="shared" si="41"/>
        <v>-47890</v>
      </c>
      <c r="AA30" s="75">
        <f t="shared" si="42"/>
        <v>-2.8314868717967418E-2</v>
      </c>
      <c r="AB30" s="75">
        <f t="shared" si="43"/>
        <v>-1.9113643644116367E-2</v>
      </c>
      <c r="AC30" s="75">
        <f t="shared" si="44"/>
        <v>7.5463123632552032E-3</v>
      </c>
      <c r="AD30" s="75">
        <f t="shared" si="45"/>
        <v>8.3737687185531269E-3</v>
      </c>
      <c r="AE30" s="75">
        <f t="shared" si="46"/>
        <v>7.0120002551818882E-6</v>
      </c>
      <c r="AF30" s="75">
        <f t="shared" si="47"/>
        <v>7.5463123632552032E-3</v>
      </c>
      <c r="AG30" s="84"/>
      <c r="AH30" s="75">
        <f t="shared" si="48"/>
        <v>-8.2745635529792342E-4</v>
      </c>
      <c r="AI30" s="75">
        <f t="shared" si="49"/>
        <v>2.0481328620930661E-2</v>
      </c>
      <c r="AJ30" s="75">
        <f t="shared" si="50"/>
        <v>-5.3296550791200457E-2</v>
      </c>
      <c r="AK30" s="75">
        <f t="shared" si="51"/>
        <v>3.0711112317574028E-2</v>
      </c>
      <c r="AL30" s="75">
        <f t="shared" si="52"/>
        <v>3.1102496523209724</v>
      </c>
      <c r="AM30" s="75">
        <f t="shared" si="53"/>
        <v>63.804874636786352</v>
      </c>
      <c r="AN30" s="75">
        <f t="shared" si="54"/>
        <v>-3.4509852369543648</v>
      </c>
      <c r="AO30" s="75">
        <f t="shared" si="54"/>
        <v>-3.7667772436114553</v>
      </c>
      <c r="AP30" s="75">
        <f t="shared" si="54"/>
        <v>-3.4077336009543244</v>
      </c>
      <c r="AQ30" s="75">
        <f t="shared" si="54"/>
        <v>-3.8223494152340054</v>
      </c>
      <c r="AR30" s="75">
        <f t="shared" si="54"/>
        <v>-3.3493887603504908</v>
      </c>
      <c r="AS30" s="75">
        <f t="shared" si="54"/>
        <v>-3.9015862903025251</v>
      </c>
      <c r="AT30" s="75">
        <f t="shared" si="54"/>
        <v>-3.2673740202843455</v>
      </c>
      <c r="AU30" s="75">
        <f t="shared" si="55"/>
        <v>-4.024527256452199</v>
      </c>
      <c r="AV30" s="119">
        <f t="shared" si="56"/>
        <v>-2.8314868717967418E-2</v>
      </c>
      <c r="AW30" s="120">
        <f t="shared" si="57"/>
        <v>8.3737687185531269E-3</v>
      </c>
      <c r="AX30" s="121">
        <f t="shared" si="58"/>
        <v>7.0120002551818882E-6</v>
      </c>
      <c r="AY30" s="120">
        <f t="shared" si="59"/>
        <v>-1.9113643644116367E-2</v>
      </c>
      <c r="BA30" s="95">
        <f t="shared" si="60"/>
        <v>0</v>
      </c>
      <c r="BB30" s="95">
        <f t="shared" si="61"/>
        <v>0.13510952735425774</v>
      </c>
      <c r="BC30" s="95">
        <f t="shared" si="62"/>
        <v>-1.7899070151240603E-2</v>
      </c>
      <c r="BD30" s="95">
        <f t="shared" si="63"/>
        <v>-0.24892663643456212</v>
      </c>
      <c r="BE30" s="95">
        <f t="shared" si="64"/>
        <v>-2.8613538422754043</v>
      </c>
      <c r="BF30" s="95">
        <f t="shared" si="65"/>
        <v>-7.0900024919980691</v>
      </c>
      <c r="BG30" s="95">
        <f t="shared" si="66"/>
        <v>-14.605508673533874</v>
      </c>
      <c r="BH30" s="95">
        <f t="shared" si="66"/>
        <v>-14.604759593106312</v>
      </c>
      <c r="BI30" s="95">
        <f t="shared" si="66"/>
        <v>-14.606602780308435</v>
      </c>
      <c r="BJ30" s="95">
        <f t="shared" si="66"/>
        <v>-14.602055276996255</v>
      </c>
      <c r="BK30" s="95">
        <f t="shared" si="66"/>
        <v>-14.613202047574239</v>
      </c>
      <c r="BL30" s="95">
        <f t="shared" si="66"/>
        <v>-14.585423311523195</v>
      </c>
      <c r="BM30" s="95">
        <f t="shared" si="66"/>
        <v>-14.652073199117611</v>
      </c>
      <c r="BN30" s="95">
        <f t="shared" si="67"/>
        <v>-13.80211831079869</v>
      </c>
      <c r="BQ30" s="95">
        <f t="shared" si="4"/>
        <v>-2.2782326435645261E-2</v>
      </c>
      <c r="BR30" s="75">
        <v>-56000</v>
      </c>
      <c r="BS30" s="75">
        <f t="shared" si="34"/>
        <v>-2.2782326435645261E-2</v>
      </c>
      <c r="BT30" s="75">
        <f t="shared" si="5"/>
        <v>-2.7185356373584799E-2</v>
      </c>
      <c r="BU30" s="75">
        <f t="shared" si="6"/>
        <v>4.4030299379395378E-3</v>
      </c>
      <c r="BV30" s="75">
        <f t="shared" si="7"/>
        <v>2.4901762698447016E-2</v>
      </c>
      <c r="BW30" s="75">
        <f t="shared" si="8"/>
        <v>1.539429710081811E-2</v>
      </c>
      <c r="BX30" s="75">
        <f t="shared" si="9"/>
        <v>3.0415329323490492</v>
      </c>
      <c r="BY30" s="75">
        <f t="shared" si="10"/>
        <v>19.97138347721906</v>
      </c>
      <c r="BZ30" s="75">
        <f t="shared" si="11"/>
        <v>-4.0660163184340812</v>
      </c>
      <c r="CA30" s="75">
        <f t="shared" si="12"/>
        <v>-4.0867308811451135</v>
      </c>
      <c r="CB30" s="75">
        <f t="shared" si="13"/>
        <v>-4.0514897566676744</v>
      </c>
      <c r="CC30" s="75">
        <f t="shared" si="14"/>
        <v>-4.1125046370611544</v>
      </c>
      <c r="CD30" s="75">
        <f t="shared" si="15"/>
        <v>-4.0097521414436734</v>
      </c>
      <c r="CE30" s="75">
        <f t="shared" si="16"/>
        <v>-4.1927335085088018</v>
      </c>
      <c r="CF30" s="75">
        <f t="shared" si="17"/>
        <v>-3.8910951210791387</v>
      </c>
      <c r="CG30" s="75">
        <f t="shared" si="18"/>
        <v>-4.8603826524478064</v>
      </c>
      <c r="CI30" s="14">
        <f t="shared" si="35"/>
        <v>-56000</v>
      </c>
      <c r="CJ30" s="86">
        <f t="shared" si="19"/>
        <v>-2.7185356373584799E-2</v>
      </c>
      <c r="CK30" s="86">
        <f t="shared" si="20"/>
        <v>-2.7185356373584799E-2</v>
      </c>
      <c r="CL30" s="95">
        <f t="shared" si="21"/>
        <v>0</v>
      </c>
      <c r="CM30" s="95">
        <f t="shared" si="22"/>
        <v>0.10057124009220064</v>
      </c>
      <c r="CN30" s="95">
        <f t="shared" si="23"/>
        <v>-0.32760699163198648</v>
      </c>
      <c r="CO30" s="95">
        <f t="shared" si="24"/>
        <v>3.1059618139146714</v>
      </c>
      <c r="CP30" s="95">
        <f t="shared" si="25"/>
        <v>56.125211220595567</v>
      </c>
      <c r="CQ30" s="95">
        <f t="shared" si="26"/>
        <v>-15.862979761065938</v>
      </c>
      <c r="CR30" s="95">
        <f t="shared" si="27"/>
        <v>-16.032265668209739</v>
      </c>
      <c r="CS30" s="95">
        <f t="shared" si="28"/>
        <v>-15.838889168811438</v>
      </c>
      <c r="CT30" s="95">
        <f t="shared" si="29"/>
        <v>-16.06064418450773</v>
      </c>
      <c r="CU30" s="95">
        <f t="shared" si="30"/>
        <v>-15.807146293216139</v>
      </c>
      <c r="CV30" s="95">
        <f t="shared" si="31"/>
        <v>-16.098500027189477</v>
      </c>
      <c r="CW30" s="95">
        <f t="shared" si="32"/>
        <v>-15.764952553772266</v>
      </c>
      <c r="CX30" s="95">
        <f t="shared" si="33"/>
        <v>-16.149762625650268</v>
      </c>
    </row>
    <row r="31" spans="1:102" s="75" customFormat="1" ht="12.95" customHeight="1" x14ac:dyDescent="0.2">
      <c r="A31" s="81" t="s">
        <v>2175</v>
      </c>
      <c r="B31" s="82" t="s">
        <v>2031</v>
      </c>
      <c r="C31" s="83">
        <v>22799.797999999999</v>
      </c>
      <c r="D31" s="83" t="s">
        <v>2110</v>
      </c>
      <c r="E31" s="75">
        <f t="shared" si="36"/>
        <v>-45992.051518258799</v>
      </c>
      <c r="F31" s="75">
        <f t="shared" si="37"/>
        <v>-45992</v>
      </c>
      <c r="G31" s="75">
        <f t="shared" si="38"/>
        <v>-2.1716079998441273E-2</v>
      </c>
      <c r="I31" s="75">
        <f t="shared" si="69"/>
        <v>-2.1716079998441273E-2</v>
      </c>
      <c r="O31" s="75">
        <f t="shared" ca="1" si="39"/>
        <v>-3.8074811976835668E-2</v>
      </c>
      <c r="P31" s="75">
        <f t="shared" si="40"/>
        <v>-2.741522523366674E-2</v>
      </c>
      <c r="Q31" s="85">
        <f t="shared" si="68"/>
        <v>7781.2979999999989</v>
      </c>
      <c r="S31" s="84">
        <v>0.1</v>
      </c>
      <c r="Z31" s="75">
        <f t="shared" si="41"/>
        <v>-45992</v>
      </c>
      <c r="AA31" s="75">
        <f t="shared" si="42"/>
        <v>-2.9314242349782856E-2</v>
      </c>
      <c r="AB31" s="75">
        <f t="shared" si="43"/>
        <v>-1.9817062882325157E-2</v>
      </c>
      <c r="AC31" s="75">
        <f t="shared" si="44"/>
        <v>5.6991452352254668E-3</v>
      </c>
      <c r="AD31" s="75">
        <f t="shared" si="45"/>
        <v>7.5981623513415829E-3</v>
      </c>
      <c r="AE31" s="75">
        <f t="shared" si="46"/>
        <v>5.7732071117344658E-6</v>
      </c>
      <c r="AF31" s="75">
        <f t="shared" si="47"/>
        <v>5.6991452352254668E-3</v>
      </c>
      <c r="AG31" s="84"/>
      <c r="AH31" s="75">
        <f t="shared" si="48"/>
        <v>-1.8990171161161152E-3</v>
      </c>
      <c r="AI31" s="75">
        <f t="shared" si="49"/>
        <v>2.0173408541629967E-2</v>
      </c>
      <c r="AJ31" s="75">
        <f t="shared" si="50"/>
        <v>-6.5804856897915223E-2</v>
      </c>
      <c r="AK31" s="75">
        <f t="shared" si="51"/>
        <v>1.8435039220798078E-2</v>
      </c>
      <c r="AL31" s="75">
        <f t="shared" si="52"/>
        <v>3.1227802794648816</v>
      </c>
      <c r="AM31" s="75">
        <f t="shared" si="53"/>
        <v>106.30986828860728</v>
      </c>
      <c r="AN31" s="75">
        <f t="shared" ref="AN31:AT40" si="70">$AU31+$AB$7*SIN(AO31)</f>
        <v>-3.3282352243770124</v>
      </c>
      <c r="AO31" s="75">
        <f t="shared" si="70"/>
        <v>-3.6778158452786336</v>
      </c>
      <c r="AP31" s="75">
        <f t="shared" si="70"/>
        <v>-3.2963881173550602</v>
      </c>
      <c r="AQ31" s="75">
        <f t="shared" si="70"/>
        <v>-3.7160626973922311</v>
      </c>
      <c r="AR31" s="75">
        <f t="shared" si="70"/>
        <v>-3.2569992722864995</v>
      </c>
      <c r="AS31" s="75">
        <f t="shared" si="70"/>
        <v>-3.7647262598066367</v>
      </c>
      <c r="AT31" s="75">
        <f t="shared" si="70"/>
        <v>-3.2071334818259487</v>
      </c>
      <c r="AU31" s="75">
        <f t="shared" si="55"/>
        <v>-3.8289102969454589</v>
      </c>
      <c r="AV31" s="119">
        <f t="shared" si="56"/>
        <v>-2.9314242349782856E-2</v>
      </c>
      <c r="AW31" s="120">
        <f t="shared" si="57"/>
        <v>7.5981623513415829E-3</v>
      </c>
      <c r="AX31" s="121">
        <f t="shared" si="58"/>
        <v>5.7732071117344658E-6</v>
      </c>
      <c r="AY31" s="120">
        <f t="shared" si="59"/>
        <v>-1.9817062882325157E-2</v>
      </c>
      <c r="BA31" s="95">
        <f t="shared" si="60"/>
        <v>0</v>
      </c>
      <c r="BB31" s="95">
        <f t="shared" si="61"/>
        <v>0.18739931890779504</v>
      </c>
      <c r="BC31" s="95">
        <f t="shared" si="62"/>
        <v>0.14569221827791695</v>
      </c>
      <c r="BD31" s="95">
        <f t="shared" si="63"/>
        <v>-0.38688516783211613</v>
      </c>
      <c r="BE31" s="95">
        <f t="shared" si="64"/>
        <v>-2.6972411957965732</v>
      </c>
      <c r="BF31" s="95">
        <f t="shared" si="65"/>
        <v>-4.426638246921283</v>
      </c>
      <c r="BG31" s="95">
        <f t="shared" ref="BG31:BM40" si="71">$BN31+$BB$7*SIN(BH31)</f>
        <v>-14.152587275645766</v>
      </c>
      <c r="BH31" s="95">
        <f t="shared" si="71"/>
        <v>-14.152587276341645</v>
      </c>
      <c r="BI31" s="95">
        <f t="shared" si="71"/>
        <v>-14.15258722619801</v>
      </c>
      <c r="BJ31" s="95">
        <f t="shared" si="71"/>
        <v>-14.15259083902575</v>
      </c>
      <c r="BK31" s="95">
        <f t="shared" si="71"/>
        <v>-14.152328333125253</v>
      </c>
      <c r="BL31" s="95">
        <f t="shared" si="71"/>
        <v>-14.108649140327513</v>
      </c>
      <c r="BM31" s="95">
        <f t="shared" si="71"/>
        <v>-13.823022051822502</v>
      </c>
      <c r="BN31" s="95">
        <f t="shared" si="67"/>
        <v>-13.252694277557222</v>
      </c>
      <c r="BQ31" s="95">
        <f t="shared" si="4"/>
        <v>-2.3106472508379876E-2</v>
      </c>
      <c r="BR31" s="75">
        <v>-55500</v>
      </c>
      <c r="BS31" s="75">
        <f t="shared" si="34"/>
        <v>-2.3106472508379876E-2</v>
      </c>
      <c r="BT31" s="75">
        <f t="shared" si="5"/>
        <v>-2.7232599251144372E-2</v>
      </c>
      <c r="BU31" s="75">
        <f t="shared" si="6"/>
        <v>4.1261267427644983E-3</v>
      </c>
      <c r="BV31" s="75">
        <f t="shared" si="7"/>
        <v>2.447709684602295E-2</v>
      </c>
      <c r="BW31" s="75">
        <f t="shared" si="8"/>
        <v>1.0958694858080851E-2</v>
      </c>
      <c r="BX31" s="75">
        <f t="shared" si="9"/>
        <v>3.0459689233357068</v>
      </c>
      <c r="BY31" s="75">
        <f t="shared" si="10"/>
        <v>20.899370683638338</v>
      </c>
      <c r="BZ31" s="75">
        <f t="shared" si="11"/>
        <v>-4.0302589103546778</v>
      </c>
      <c r="CA31" s="75">
        <f t="shared" si="12"/>
        <v>-4.0597450868769318</v>
      </c>
      <c r="CB31" s="75">
        <f t="shared" si="13"/>
        <v>-4.0116920619479366</v>
      </c>
      <c r="CC31" s="75">
        <f t="shared" si="14"/>
        <v>-4.0916119573424918</v>
      </c>
      <c r="CD31" s="75">
        <f t="shared" si="15"/>
        <v>-3.9626632873983554</v>
      </c>
      <c r="CE31" s="75">
        <f t="shared" si="16"/>
        <v>-4.1836742316700342</v>
      </c>
      <c r="CF31" s="75">
        <f t="shared" si="17"/>
        <v>-3.8334060678805151</v>
      </c>
      <c r="CG31" s="75">
        <f t="shared" si="18"/>
        <v>-4.808850260586178</v>
      </c>
      <c r="CI31" s="14">
        <f t="shared" si="35"/>
        <v>-55500</v>
      </c>
      <c r="CJ31" s="86">
        <f t="shared" si="19"/>
        <v>-2.7232599251144372E-2</v>
      </c>
      <c r="CK31" s="86">
        <f t="shared" si="20"/>
        <v>-2.7232599251144372E-2</v>
      </c>
      <c r="CL31" s="95">
        <f t="shared" si="21"/>
        <v>0</v>
      </c>
      <c r="CM31" s="95">
        <f t="shared" si="22"/>
        <v>0.10022013213094727</v>
      </c>
      <c r="CN31" s="95">
        <f t="shared" si="23"/>
        <v>-0.31481027493354063</v>
      </c>
      <c r="CO31" s="95">
        <f t="shared" si="24"/>
        <v>3.1194747319843481</v>
      </c>
      <c r="CP31" s="95">
        <f t="shared" si="25"/>
        <v>90.42072312527705</v>
      </c>
      <c r="CQ31" s="95">
        <f t="shared" si="26"/>
        <v>-15.804302402235486</v>
      </c>
      <c r="CR31" s="95">
        <f t="shared" si="27"/>
        <v>-15.932879912330502</v>
      </c>
      <c r="CS31" s="95">
        <f t="shared" si="28"/>
        <v>-15.788210574069224</v>
      </c>
      <c r="CT31" s="95">
        <f t="shared" si="29"/>
        <v>-15.951261386773529</v>
      </c>
      <c r="CU31" s="95">
        <f t="shared" si="30"/>
        <v>-15.767736200608075</v>
      </c>
      <c r="CV31" s="95">
        <f t="shared" si="31"/>
        <v>-15.974771779387753</v>
      </c>
      <c r="CW31" s="95">
        <f t="shared" si="32"/>
        <v>-15.74158428937359</v>
      </c>
      <c r="CX31" s="95">
        <f t="shared" si="33"/>
        <v>-16.005024998347459</v>
      </c>
    </row>
    <row r="32" spans="1:102" s="75" customFormat="1" ht="12.95" customHeight="1" x14ac:dyDescent="0.2">
      <c r="A32" s="81" t="s">
        <v>2207</v>
      </c>
      <c r="B32" s="82" t="s">
        <v>2031</v>
      </c>
      <c r="C32" s="83">
        <v>22935.948</v>
      </c>
      <c r="D32" s="83" t="s">
        <v>2110</v>
      </c>
      <c r="E32" s="75">
        <f t="shared" si="36"/>
        <v>-45669.055335924211</v>
      </c>
      <c r="F32" s="75">
        <f t="shared" si="37"/>
        <v>-45669</v>
      </c>
      <c r="G32" s="75">
        <f t="shared" si="38"/>
        <v>-2.3325309997744625E-2</v>
      </c>
      <c r="I32" s="75">
        <f t="shared" si="69"/>
        <v>-2.3325309997744625E-2</v>
      </c>
      <c r="O32" s="75">
        <f t="shared" ca="1" si="39"/>
        <v>-3.7851192746067013E-2</v>
      </c>
      <c r="P32" s="75">
        <f t="shared" si="40"/>
        <v>-2.739754448127794E-2</v>
      </c>
      <c r="Q32" s="85">
        <f t="shared" si="68"/>
        <v>7917.4480000000003</v>
      </c>
      <c r="S32" s="84">
        <v>0.1</v>
      </c>
      <c r="Z32" s="75">
        <f t="shared" si="41"/>
        <v>-45669</v>
      </c>
      <c r="AA32" s="75">
        <f t="shared" si="42"/>
        <v>-2.9453036762480456E-2</v>
      </c>
      <c r="AB32" s="75">
        <f t="shared" si="43"/>
        <v>-2.126981771654211E-2</v>
      </c>
      <c r="AC32" s="75">
        <f t="shared" si="44"/>
        <v>4.072234483533315E-3</v>
      </c>
      <c r="AD32" s="75">
        <f t="shared" si="45"/>
        <v>6.1277267647358302E-3</v>
      </c>
      <c r="AE32" s="75">
        <f t="shared" si="46"/>
        <v>3.7549035303259846E-6</v>
      </c>
      <c r="AF32" s="75">
        <f t="shared" si="47"/>
        <v>4.072234483533315E-3</v>
      </c>
      <c r="AG32" s="84"/>
      <c r="AH32" s="75">
        <f t="shared" si="48"/>
        <v>-2.0554922812025156E-3</v>
      </c>
      <c r="AI32" s="75">
        <f t="shared" si="49"/>
        <v>2.0141157901601314E-2</v>
      </c>
      <c r="AJ32" s="75">
        <f t="shared" si="50"/>
        <v>-6.7640086667278207E-2</v>
      </c>
      <c r="AK32" s="75">
        <f t="shared" si="51"/>
        <v>1.6632785743388175E-2</v>
      </c>
      <c r="AL32" s="75">
        <f t="shared" si="52"/>
        <v>3.1246196083065865</v>
      </c>
      <c r="AM32" s="75">
        <f t="shared" si="53"/>
        <v>117.83106404033758</v>
      </c>
      <c r="AN32" s="75">
        <f t="shared" si="70"/>
        <v>-3.3100766804743724</v>
      </c>
      <c r="AO32" s="75">
        <f t="shared" si="70"/>
        <v>-3.659948623618976</v>
      </c>
      <c r="AP32" s="75">
        <f t="shared" si="70"/>
        <v>-3.2804792914366545</v>
      </c>
      <c r="AQ32" s="75">
        <f t="shared" si="70"/>
        <v>-3.6950765566515216</v>
      </c>
      <c r="AR32" s="75">
        <f t="shared" si="70"/>
        <v>-3.2443692263631041</v>
      </c>
      <c r="AS32" s="75">
        <f t="shared" si="70"/>
        <v>-3.7390004839028563</v>
      </c>
      <c r="AT32" s="75">
        <f t="shared" si="70"/>
        <v>-3.1994002401267254</v>
      </c>
      <c r="AU32" s="75">
        <f t="shared" si="55"/>
        <v>-3.7956203718028472</v>
      </c>
      <c r="AV32" s="119">
        <f t="shared" si="56"/>
        <v>-2.9453036762480456E-2</v>
      </c>
      <c r="AW32" s="120">
        <f t="shared" si="57"/>
        <v>6.1277267647358302E-3</v>
      </c>
      <c r="AX32" s="121">
        <f t="shared" si="58"/>
        <v>3.7549035303259846E-6</v>
      </c>
      <c r="AY32" s="120">
        <f t="shared" si="59"/>
        <v>-2.126981771654211E-2</v>
      </c>
      <c r="BA32" s="95">
        <f t="shared" si="60"/>
        <v>0</v>
      </c>
      <c r="BB32" s="95">
        <f t="shared" si="61"/>
        <v>0.20490634047095324</v>
      </c>
      <c r="BC32" s="95">
        <f t="shared" si="62"/>
        <v>0.18837672056992691</v>
      </c>
      <c r="BD32" s="95">
        <f t="shared" si="63"/>
        <v>-0.42169428805321557</v>
      </c>
      <c r="BE32" s="95">
        <f t="shared" si="64"/>
        <v>-2.6539448036004476</v>
      </c>
      <c r="BF32" s="95">
        <f t="shared" si="65"/>
        <v>-4.0197216503798971</v>
      </c>
      <c r="BG32" s="95">
        <f t="shared" si="71"/>
        <v>-14.056248561447493</v>
      </c>
      <c r="BH32" s="95">
        <f t="shared" si="71"/>
        <v>-14.056244253510624</v>
      </c>
      <c r="BI32" s="95">
        <f t="shared" si="71"/>
        <v>-14.056185060264315</v>
      </c>
      <c r="BJ32" s="95">
        <f t="shared" si="71"/>
        <v>-14.055376043672512</v>
      </c>
      <c r="BK32" s="95">
        <f t="shared" si="71"/>
        <v>-14.045026603922869</v>
      </c>
      <c r="BL32" s="95">
        <f t="shared" si="71"/>
        <v>-13.959500015131944</v>
      </c>
      <c r="BM32" s="95">
        <f t="shared" si="71"/>
        <v>-13.662027980314464</v>
      </c>
      <c r="BN32" s="95">
        <f t="shared" si="67"/>
        <v>-13.159193770319607</v>
      </c>
      <c r="BQ32" s="95">
        <f t="shared" si="4"/>
        <v>-2.3435255130080726E-2</v>
      </c>
      <c r="BR32" s="75">
        <v>-55000</v>
      </c>
      <c r="BS32" s="75">
        <f t="shared" si="34"/>
        <v>-2.3435255130080726E-2</v>
      </c>
      <c r="BT32" s="75">
        <f t="shared" si="5"/>
        <v>-2.7276081230306819E-2</v>
      </c>
      <c r="BU32" s="75">
        <f t="shared" si="6"/>
        <v>3.8408261002260942E-3</v>
      </c>
      <c r="BV32" s="75">
        <f t="shared" si="7"/>
        <v>2.4073994860314918E-2</v>
      </c>
      <c r="BW32" s="75">
        <f t="shared" si="8"/>
        <v>6.5494025634216888E-3</v>
      </c>
      <c r="BX32" s="75">
        <f t="shared" si="9"/>
        <v>3.0503783881626463</v>
      </c>
      <c r="BY32" s="75">
        <f t="shared" si="10"/>
        <v>21.911190367135031</v>
      </c>
      <c r="BZ32" s="75">
        <f t="shared" si="11"/>
        <v>-3.9941093735930462</v>
      </c>
      <c r="CA32" s="75">
        <f t="shared" si="12"/>
        <v>-4.0343179256304795</v>
      </c>
      <c r="CB32" s="75">
        <f t="shared" si="13"/>
        <v>-3.9713314174200569</v>
      </c>
      <c r="CC32" s="75">
        <f t="shared" si="14"/>
        <v>-4.0722738397861296</v>
      </c>
      <c r="CD32" s="75">
        <f t="shared" si="15"/>
        <v>-3.9156251168223792</v>
      </c>
      <c r="CE32" s="75">
        <f t="shared" si="16"/>
        <v>-4.174652333995108</v>
      </c>
      <c r="CF32" s="75">
        <f t="shared" si="17"/>
        <v>-3.7783068188031126</v>
      </c>
      <c r="CG32" s="75">
        <f t="shared" si="18"/>
        <v>-4.7573178687245496</v>
      </c>
      <c r="CI32" s="14">
        <f t="shared" si="35"/>
        <v>-55000</v>
      </c>
      <c r="CJ32" s="86">
        <f t="shared" si="19"/>
        <v>-2.7276081230306819E-2</v>
      </c>
      <c r="CK32" s="86">
        <f t="shared" si="20"/>
        <v>-2.7276081230306819E-2</v>
      </c>
      <c r="CL32" s="95">
        <f t="shared" si="21"/>
        <v>0</v>
      </c>
      <c r="CM32" s="95">
        <f t="shared" si="22"/>
        <v>0.10005162846385152</v>
      </c>
      <c r="CN32" s="95">
        <f t="shared" si="23"/>
        <v>-0.30396334079859361</v>
      </c>
      <c r="CO32" s="95">
        <f t="shared" si="24"/>
        <v>3.1308813970528808</v>
      </c>
      <c r="CP32" s="95">
        <f t="shared" si="25"/>
        <v>186.71767138011683</v>
      </c>
      <c r="CQ32" s="95">
        <f t="shared" si="26"/>
        <v>-15.754644520222236</v>
      </c>
      <c r="CR32" s="95">
        <f t="shared" si="27"/>
        <v>-15.825615449803259</v>
      </c>
      <c r="CS32" s="95">
        <f t="shared" si="28"/>
        <v>-15.746497160420713</v>
      </c>
      <c r="CT32" s="95">
        <f t="shared" si="29"/>
        <v>-15.834736131243552</v>
      </c>
      <c r="CU32" s="95">
        <f t="shared" si="30"/>
        <v>-15.736357349571898</v>
      </c>
      <c r="CV32" s="95">
        <f t="shared" si="31"/>
        <v>-15.846102209149702</v>
      </c>
      <c r="CW32" s="95">
        <f t="shared" si="32"/>
        <v>-15.723725211581815</v>
      </c>
      <c r="CX32" s="95">
        <f t="shared" si="33"/>
        <v>-15.860287371044649</v>
      </c>
    </row>
    <row r="33" spans="1:102" s="75" customFormat="1" ht="12.95" customHeight="1" x14ac:dyDescent="0.2">
      <c r="A33" s="81" t="s">
        <v>2211</v>
      </c>
      <c r="B33" s="82" t="s">
        <v>2033</v>
      </c>
      <c r="C33" s="83">
        <v>22973.252</v>
      </c>
      <c r="D33" s="83" t="s">
        <v>2110</v>
      </c>
      <c r="E33" s="75">
        <f t="shared" si="36"/>
        <v>-45580.55699155543</v>
      </c>
      <c r="F33" s="75">
        <f t="shared" si="37"/>
        <v>-45580.5</v>
      </c>
      <c r="G33" s="75">
        <f t="shared" si="38"/>
        <v>-2.402319499742589E-2</v>
      </c>
      <c r="I33" s="75">
        <f t="shared" si="69"/>
        <v>-2.402319499742589E-2</v>
      </c>
      <c r="O33" s="75">
        <f t="shared" ca="1" si="39"/>
        <v>-3.7789922461475597E-2</v>
      </c>
      <c r="P33" s="75">
        <f t="shared" si="40"/>
        <v>-2.7392426137686544E-2</v>
      </c>
      <c r="Q33" s="85">
        <f t="shared" si="68"/>
        <v>7954.7520000000004</v>
      </c>
      <c r="S33" s="84">
        <v>0.1</v>
      </c>
      <c r="Z33" s="75">
        <f t="shared" si="41"/>
        <v>-45580.5</v>
      </c>
      <c r="AA33" s="75">
        <f t="shared" si="42"/>
        <v>-2.9489309812335676E-2</v>
      </c>
      <c r="AB33" s="75">
        <f t="shared" si="43"/>
        <v>-2.1926311322776757E-2</v>
      </c>
      <c r="AC33" s="75">
        <f t="shared" si="44"/>
        <v>3.3692311402606541E-3</v>
      </c>
      <c r="AD33" s="75">
        <f t="shared" si="45"/>
        <v>5.4661148149097866E-3</v>
      </c>
      <c r="AE33" s="75">
        <f t="shared" si="46"/>
        <v>2.9878411169776252E-6</v>
      </c>
      <c r="AF33" s="75">
        <f t="shared" si="47"/>
        <v>3.3692311402606541E-3</v>
      </c>
      <c r="AG33" s="84"/>
      <c r="AH33" s="75">
        <f t="shared" si="48"/>
        <v>-2.0968836746491316E-3</v>
      </c>
      <c r="AI33" s="75">
        <f t="shared" si="49"/>
        <v>2.0133167834893717E-2</v>
      </c>
      <c r="AJ33" s="75">
        <f t="shared" si="50"/>
        <v>-6.812633977861067E-2</v>
      </c>
      <c r="AK33" s="75">
        <f t="shared" si="51"/>
        <v>1.615522276910215E-2</v>
      </c>
      <c r="AL33" s="75">
        <f t="shared" si="52"/>
        <v>3.1251069856687392</v>
      </c>
      <c r="AM33" s="75">
        <f t="shared" si="53"/>
        <v>121.31475128361883</v>
      </c>
      <c r="AN33" s="75">
        <f t="shared" si="70"/>
        <v>-3.3052603632096575</v>
      </c>
      <c r="AO33" s="75">
        <f t="shared" si="70"/>
        <v>-3.6548987770579568</v>
      </c>
      <c r="AP33" s="75">
        <f t="shared" si="70"/>
        <v>-3.2762856385388326</v>
      </c>
      <c r="AQ33" s="75">
        <f t="shared" si="70"/>
        <v>-3.6891766701023436</v>
      </c>
      <c r="AR33" s="75">
        <f t="shared" si="70"/>
        <v>-3.2410652571818126</v>
      </c>
      <c r="AS33" s="75">
        <f t="shared" si="70"/>
        <v>-3.7318383737130647</v>
      </c>
      <c r="AT33" s="75">
        <f t="shared" si="70"/>
        <v>-3.1973979046487644</v>
      </c>
      <c r="AU33" s="75">
        <f t="shared" si="55"/>
        <v>-3.7864991384433386</v>
      </c>
      <c r="AV33" s="119">
        <f t="shared" si="56"/>
        <v>-2.9489309812335676E-2</v>
      </c>
      <c r="AW33" s="120">
        <f t="shared" si="57"/>
        <v>5.4661148149097866E-3</v>
      </c>
      <c r="AX33" s="121">
        <f t="shared" si="58"/>
        <v>2.9878411169776252E-6</v>
      </c>
      <c r="AY33" s="120">
        <f t="shared" si="59"/>
        <v>-2.1926311322776757E-2</v>
      </c>
      <c r="BA33" s="95">
        <f t="shared" si="60"/>
        <v>0</v>
      </c>
      <c r="BB33" s="95">
        <f t="shared" si="61"/>
        <v>0.21060584630333457</v>
      </c>
      <c r="BC33" s="95">
        <f t="shared" si="62"/>
        <v>0.20146873310108745</v>
      </c>
      <c r="BD33" s="95">
        <f t="shared" si="63"/>
        <v>-0.43226944156339042</v>
      </c>
      <c r="BE33" s="95">
        <f t="shared" si="64"/>
        <v>-2.6405966460394614</v>
      </c>
      <c r="BF33" s="95">
        <f t="shared" si="65"/>
        <v>-3.908197043923872</v>
      </c>
      <c r="BG33" s="95">
        <f t="shared" si="71"/>
        <v>-14.028239652815815</v>
      </c>
      <c r="BH33" s="95">
        <f t="shared" si="71"/>
        <v>-14.028224166109874</v>
      </c>
      <c r="BI33" s="95">
        <f t="shared" si="71"/>
        <v>-14.028066018125545</v>
      </c>
      <c r="BJ33" s="95">
        <f t="shared" si="71"/>
        <v>-14.026463915534265</v>
      </c>
      <c r="BK33" s="95">
        <f t="shared" si="71"/>
        <v>-14.011374524449549</v>
      </c>
      <c r="BL33" s="95">
        <f t="shared" si="71"/>
        <v>-13.914593291254524</v>
      </c>
      <c r="BM33" s="95">
        <f t="shared" si="71"/>
        <v>-13.617124051257385</v>
      </c>
      <c r="BN33" s="95">
        <f t="shared" si="67"/>
        <v>-13.13357521028701</v>
      </c>
      <c r="BQ33" s="95">
        <f t="shared" si="4"/>
        <v>-2.3769127728481079E-2</v>
      </c>
      <c r="BR33" s="75">
        <v>-54500</v>
      </c>
      <c r="BS33" s="75">
        <f t="shared" si="34"/>
        <v>-2.3769127728481079E-2</v>
      </c>
      <c r="BT33" s="75">
        <f t="shared" si="5"/>
        <v>-2.7315802311072123E-2</v>
      </c>
      <c r="BU33" s="75">
        <f t="shared" si="6"/>
        <v>3.5466745825910449E-3</v>
      </c>
      <c r="BV33" s="75">
        <f t="shared" si="7"/>
        <v>2.3691107765892339E-2</v>
      </c>
      <c r="BW33" s="75">
        <f t="shared" si="8"/>
        <v>2.1545719937204467E-3</v>
      </c>
      <c r="BX33" s="75">
        <f t="shared" si="9"/>
        <v>3.0547732638886771</v>
      </c>
      <c r="BY33" s="75">
        <f t="shared" si="10"/>
        <v>23.021856998691792</v>
      </c>
      <c r="BZ33" s="75">
        <f t="shared" si="11"/>
        <v>-3.9574865902933376</v>
      </c>
      <c r="CA33" s="75">
        <f t="shared" si="12"/>
        <v>-4.0104169629497877</v>
      </c>
      <c r="CB33" s="75">
        <f t="shared" si="13"/>
        <v>-3.9304658242854984</v>
      </c>
      <c r="CC33" s="75">
        <f t="shared" si="14"/>
        <v>-4.0542673588255607</v>
      </c>
      <c r="CD33" s="75">
        <f t="shared" si="15"/>
        <v>-3.8688379947040858</v>
      </c>
      <c r="CE33" s="75">
        <f t="shared" si="16"/>
        <v>-4.1652722854881521</v>
      </c>
      <c r="CF33" s="75">
        <f t="shared" si="17"/>
        <v>-3.7258068438520708</v>
      </c>
      <c r="CG33" s="75">
        <f t="shared" si="18"/>
        <v>-4.7057854768629221</v>
      </c>
      <c r="CI33" s="14">
        <f t="shared" si="35"/>
        <v>-54500</v>
      </c>
      <c r="CJ33" s="86">
        <f t="shared" si="19"/>
        <v>-2.7315802311072123E-2</v>
      </c>
      <c r="CK33" s="86">
        <f t="shared" si="20"/>
        <v>-2.7315802311072123E-2</v>
      </c>
      <c r="CL33" s="95">
        <f t="shared" si="21"/>
        <v>0</v>
      </c>
      <c r="CM33" s="95">
        <f t="shared" si="22"/>
        <v>0.10000012249505086</v>
      </c>
      <c r="CN33" s="95">
        <f t="shared" si="23"/>
        <v>-0.29424034133758331</v>
      </c>
      <c r="CO33" s="95">
        <f t="shared" si="24"/>
        <v>3.1410709149286733</v>
      </c>
      <c r="CP33" s="95">
        <f t="shared" si="25"/>
        <v>3833.3366945395728</v>
      </c>
      <c r="CQ33" s="95">
        <f t="shared" si="26"/>
        <v>-15.710237473119131</v>
      </c>
      <c r="CR33" s="95">
        <f t="shared" si="27"/>
        <v>-15.713865825137388</v>
      </c>
      <c r="CS33" s="95">
        <f t="shared" si="28"/>
        <v>-15.709834289712234</v>
      </c>
      <c r="CT33" s="95">
        <f t="shared" si="29"/>
        <v>-15.714313815111899</v>
      </c>
      <c r="CU33" s="95">
        <f t="shared" si="30"/>
        <v>-15.709336522413853</v>
      </c>
      <c r="CV33" s="95">
        <f t="shared" si="31"/>
        <v>-15.714866902040209</v>
      </c>
      <c r="CW33" s="95">
        <f t="shared" si="32"/>
        <v>-15.708721981023569</v>
      </c>
      <c r="CX33" s="95">
        <f t="shared" si="33"/>
        <v>-15.715549743741839</v>
      </c>
    </row>
    <row r="34" spans="1:102" s="75" customFormat="1" ht="12.95" customHeight="1" x14ac:dyDescent="0.2">
      <c r="A34" s="81" t="s">
        <v>2211</v>
      </c>
      <c r="B34" s="82" t="s">
        <v>2031</v>
      </c>
      <c r="C34" s="83">
        <v>22974.305</v>
      </c>
      <c r="D34" s="83" t="s">
        <v>2110</v>
      </c>
      <c r="E34" s="75">
        <f t="shared" si="36"/>
        <v>-45578.058901360804</v>
      </c>
      <c r="F34" s="75">
        <f t="shared" si="37"/>
        <v>-45578</v>
      </c>
      <c r="G34" s="75">
        <f t="shared" si="38"/>
        <v>-2.4828219997289125E-2</v>
      </c>
      <c r="I34" s="75">
        <f t="shared" si="69"/>
        <v>-2.4828219997289125E-2</v>
      </c>
      <c r="O34" s="75">
        <f t="shared" ca="1" si="39"/>
        <v>-3.7788191662475837E-2</v>
      </c>
      <c r="P34" s="75">
        <f t="shared" si="40"/>
        <v>-2.7392279840500612E-2</v>
      </c>
      <c r="Q34" s="85">
        <f t="shared" si="68"/>
        <v>7955.8050000000003</v>
      </c>
      <c r="S34" s="84">
        <v>0.1</v>
      </c>
      <c r="Z34" s="75">
        <f t="shared" si="41"/>
        <v>-45578</v>
      </c>
      <c r="AA34" s="75">
        <f t="shared" si="42"/>
        <v>-2.94903233630468E-2</v>
      </c>
      <c r="AB34" s="75">
        <f t="shared" si="43"/>
        <v>-2.2730176474742937E-2</v>
      </c>
      <c r="AC34" s="75">
        <f t="shared" si="44"/>
        <v>2.5640598432114872E-3</v>
      </c>
      <c r="AD34" s="75">
        <f t="shared" si="45"/>
        <v>4.6621033657576749E-3</v>
      </c>
      <c r="AE34" s="75">
        <f t="shared" si="46"/>
        <v>2.1735207793009043E-6</v>
      </c>
      <c r="AF34" s="75">
        <f t="shared" si="47"/>
        <v>2.5640598432114872E-3</v>
      </c>
      <c r="AG34" s="84"/>
      <c r="AH34" s="75">
        <f t="shared" si="48"/>
        <v>-2.0980435225461894E-3</v>
      </c>
      <c r="AI34" s="75">
        <f t="shared" si="49"/>
        <v>2.0132947206233598E-2</v>
      </c>
      <c r="AJ34" s="75">
        <f t="shared" si="50"/>
        <v>-6.8139970491990484E-2</v>
      </c>
      <c r="AK34" s="75">
        <f t="shared" si="51"/>
        <v>1.6141835374521626E-2</v>
      </c>
      <c r="AL34" s="75">
        <f t="shared" si="52"/>
        <v>3.125120648130447</v>
      </c>
      <c r="AM34" s="75">
        <f t="shared" si="53"/>
        <v>121.41537856886016</v>
      </c>
      <c r="AN34" s="75">
        <f t="shared" si="70"/>
        <v>-3.3051253218454151</v>
      </c>
      <c r="AO34" s="75">
        <f t="shared" si="70"/>
        <v>-3.6547551491268546</v>
      </c>
      <c r="AP34" s="75">
        <f t="shared" si="70"/>
        <v>-3.2761682146566931</v>
      </c>
      <c r="AQ34" s="75">
        <f t="shared" si="70"/>
        <v>-3.6890090719425586</v>
      </c>
      <c r="AR34" s="75">
        <f t="shared" si="70"/>
        <v>-3.2409728992138738</v>
      </c>
      <c r="AS34" s="75">
        <f t="shared" si="70"/>
        <v>-3.7316353582183677</v>
      </c>
      <c r="AT34" s="75">
        <f t="shared" si="70"/>
        <v>-3.197342056097197</v>
      </c>
      <c r="AU34" s="75">
        <f t="shared" si="55"/>
        <v>-3.7862414764840309</v>
      </c>
      <c r="AV34" s="119">
        <f t="shared" si="56"/>
        <v>-2.94903233630468E-2</v>
      </c>
      <c r="AW34" s="120">
        <f t="shared" si="57"/>
        <v>4.6621033657576749E-3</v>
      </c>
      <c r="AX34" s="121">
        <f t="shared" si="58"/>
        <v>2.1735207793009043E-6</v>
      </c>
      <c r="AY34" s="120">
        <f t="shared" si="59"/>
        <v>-2.2730176474742937E-2</v>
      </c>
      <c r="BA34" s="95">
        <f t="shared" si="60"/>
        <v>0</v>
      </c>
      <c r="BB34" s="95">
        <f t="shared" si="61"/>
        <v>0.21077359240419369</v>
      </c>
      <c r="BC34" s="95">
        <f t="shared" si="62"/>
        <v>0.2018486853071341</v>
      </c>
      <c r="BD34" s="95">
        <f t="shared" si="63"/>
        <v>-0.43257563217710054</v>
      </c>
      <c r="BE34" s="95">
        <f t="shared" si="64"/>
        <v>-2.6402087243090873</v>
      </c>
      <c r="BF34" s="95">
        <f t="shared" si="65"/>
        <v>-3.9050429149097807</v>
      </c>
      <c r="BG34" s="95">
        <f t="shared" si="71"/>
        <v>-14.02743709263649</v>
      </c>
      <c r="BH34" s="95">
        <f t="shared" si="71"/>
        <v>-14.027421102074094</v>
      </c>
      <c r="BI34" s="95">
        <f t="shared" si="71"/>
        <v>-14.027259000971387</v>
      </c>
      <c r="BJ34" s="95">
        <f t="shared" si="71"/>
        <v>-14.025628978489662</v>
      </c>
      <c r="BK34" s="95">
        <f t="shared" si="71"/>
        <v>-14.010393086525433</v>
      </c>
      <c r="BL34" s="95">
        <f t="shared" si="71"/>
        <v>-13.913299588823072</v>
      </c>
      <c r="BM34" s="95">
        <f t="shared" si="71"/>
        <v>-13.615850909807877</v>
      </c>
      <c r="BN34" s="95">
        <f t="shared" si="67"/>
        <v>-13.132851522150496</v>
      </c>
      <c r="BQ34" s="95">
        <f t="shared" si="4"/>
        <v>-2.4108289753934413E-2</v>
      </c>
      <c r="BR34" s="75">
        <v>-54000</v>
      </c>
      <c r="BS34" s="75">
        <f t="shared" si="34"/>
        <v>-2.4108289753934413E-2</v>
      </c>
      <c r="BT34" s="75">
        <f t="shared" si="5"/>
        <v>-2.735176249344029E-2</v>
      </c>
      <c r="BU34" s="75">
        <f t="shared" si="6"/>
        <v>3.2434727395058761E-3</v>
      </c>
      <c r="BV34" s="75">
        <f t="shared" si="7"/>
        <v>2.3327642062029197E-2</v>
      </c>
      <c r="BW34" s="75">
        <f t="shared" si="8"/>
        <v>-2.2333093257408646E-3</v>
      </c>
      <c r="BX34" s="75">
        <f t="shared" si="9"/>
        <v>3.0591611487316333</v>
      </c>
      <c r="BY34" s="75">
        <f t="shared" si="10"/>
        <v>24.248827957215106</v>
      </c>
      <c r="BZ34" s="75">
        <f t="shared" si="11"/>
        <v>-3.9203416788006318</v>
      </c>
      <c r="CA34" s="75">
        <f t="shared" si="12"/>
        <v>-3.9879769408661945</v>
      </c>
      <c r="CB34" s="75">
        <f t="shared" si="13"/>
        <v>-3.8891829323460403</v>
      </c>
      <c r="CC34" s="75">
        <f t="shared" si="14"/>
        <v>-4.0373519801330042</v>
      </c>
      <c r="CD34" s="75">
        <f t="shared" si="15"/>
        <v>-3.8224905154180995</v>
      </c>
      <c r="CE34" s="75">
        <f t="shared" si="16"/>
        <v>-4.1551855892346001</v>
      </c>
      <c r="CF34" s="75">
        <f t="shared" si="17"/>
        <v>-3.6759087119602816</v>
      </c>
      <c r="CG34" s="75">
        <f t="shared" si="18"/>
        <v>-4.6542530850012938</v>
      </c>
      <c r="CI34" s="14">
        <f t="shared" si="35"/>
        <v>-54000</v>
      </c>
      <c r="CJ34" s="86">
        <f t="shared" si="19"/>
        <v>-2.735176249344029E-2</v>
      </c>
      <c r="CK34" s="86">
        <f t="shared" si="20"/>
        <v>-2.735176249344029E-2</v>
      </c>
      <c r="CL34" s="95">
        <f t="shared" si="21"/>
        <v>0</v>
      </c>
      <c r="CM34" s="95">
        <f t="shared" si="22"/>
        <v>0.10004151044735798</v>
      </c>
      <c r="CN34" s="95">
        <f t="shared" si="23"/>
        <v>-0.28454746981073997</v>
      </c>
      <c r="CO34" s="95">
        <f t="shared" si="24"/>
        <v>-3.1319881677793169</v>
      </c>
      <c r="CP34" s="95">
        <f t="shared" si="25"/>
        <v>-208.23442973249539</v>
      </c>
      <c r="CQ34" s="95">
        <f t="shared" si="26"/>
        <v>-15.666104076252481</v>
      </c>
      <c r="CR34" s="95">
        <f t="shared" si="27"/>
        <v>-15.60188447887178</v>
      </c>
      <c r="CS34" s="95">
        <f t="shared" si="28"/>
        <v>-15.673431558384625</v>
      </c>
      <c r="CT34" s="95">
        <f t="shared" si="29"/>
        <v>-15.5936931446745</v>
      </c>
      <c r="CU34" s="95">
        <f t="shared" si="30"/>
        <v>-15.682537163724751</v>
      </c>
      <c r="CV34" s="95">
        <f t="shared" si="31"/>
        <v>-15.583503254912937</v>
      </c>
      <c r="CW34" s="95">
        <f t="shared" si="32"/>
        <v>-15.69386153560688</v>
      </c>
      <c r="CX34" s="95">
        <f t="shared" si="33"/>
        <v>-15.570812116439029</v>
      </c>
    </row>
    <row r="35" spans="1:102" s="75" customFormat="1" ht="12.95" customHeight="1" x14ac:dyDescent="0.2">
      <c r="A35" s="81" t="s">
        <v>2221</v>
      </c>
      <c r="B35" s="82" t="s">
        <v>2031</v>
      </c>
      <c r="C35" s="83">
        <v>22977.254000000001</v>
      </c>
      <c r="D35" s="83" t="s">
        <v>2110</v>
      </c>
      <c r="E35" s="75">
        <f t="shared" si="36"/>
        <v>-45571.062825402638</v>
      </c>
      <c r="F35" s="75">
        <f t="shared" si="37"/>
        <v>-45571</v>
      </c>
      <c r="G35" s="75">
        <f t="shared" si="38"/>
        <v>-2.6482289998966735E-2</v>
      </c>
      <c r="I35" s="75">
        <f t="shared" si="69"/>
        <v>-2.6482289998966735E-2</v>
      </c>
      <c r="O35" s="75">
        <f t="shared" ca="1" si="39"/>
        <v>-3.7783345425276518E-2</v>
      </c>
      <c r="P35" s="75">
        <f t="shared" si="40"/>
        <v>-2.7391869708180527E-2</v>
      </c>
      <c r="Q35" s="85">
        <f t="shared" si="68"/>
        <v>7958.7540000000008</v>
      </c>
      <c r="S35" s="84">
        <v>0.1</v>
      </c>
      <c r="Z35" s="75">
        <f t="shared" si="41"/>
        <v>-45571</v>
      </c>
      <c r="AA35" s="75">
        <f t="shared" si="42"/>
        <v>-2.9493158047694461E-2</v>
      </c>
      <c r="AB35" s="75">
        <f t="shared" si="43"/>
        <v>-2.4381001659452801E-2</v>
      </c>
      <c r="AC35" s="75">
        <f t="shared" si="44"/>
        <v>9.095797092137925E-4</v>
      </c>
      <c r="AD35" s="75">
        <f t="shared" si="45"/>
        <v>3.0108680487277266E-3</v>
      </c>
      <c r="AE35" s="75">
        <f t="shared" si="46"/>
        <v>9.0653264068495092E-7</v>
      </c>
      <c r="AF35" s="75">
        <f t="shared" si="47"/>
        <v>9.095797092137925E-4</v>
      </c>
      <c r="AG35" s="84"/>
      <c r="AH35" s="75">
        <f t="shared" si="48"/>
        <v>-2.1012883395139345E-3</v>
      </c>
      <c r="AI35" s="75">
        <f t="shared" si="49"/>
        <v>2.0132330916299401E-2</v>
      </c>
      <c r="AJ35" s="75">
        <f t="shared" si="50"/>
        <v>-6.8178105616258325E-2</v>
      </c>
      <c r="AK35" s="75">
        <f t="shared" si="51"/>
        <v>1.6104380909409105E-2</v>
      </c>
      <c r="AL35" s="75">
        <f t="shared" si="52"/>
        <v>3.1251588721458607</v>
      </c>
      <c r="AM35" s="75">
        <f t="shared" si="53"/>
        <v>121.69779640139048</v>
      </c>
      <c r="AN35" s="75">
        <f t="shared" si="70"/>
        <v>-3.3047475033662264</v>
      </c>
      <c r="AO35" s="75">
        <f t="shared" si="70"/>
        <v>-3.6543527045522235</v>
      </c>
      <c r="AP35" s="75">
        <f t="shared" si="70"/>
        <v>-3.275839732577646</v>
      </c>
      <c r="AQ35" s="75">
        <f t="shared" si="70"/>
        <v>-3.6885395240105376</v>
      </c>
      <c r="AR35" s="75">
        <f t="shared" si="70"/>
        <v>-3.24071458145808</v>
      </c>
      <c r="AS35" s="75">
        <f t="shared" si="70"/>
        <v>-3.731066712260211</v>
      </c>
      <c r="AT35" s="75">
        <f t="shared" si="70"/>
        <v>-3.1971858881052584</v>
      </c>
      <c r="AU35" s="75">
        <f t="shared" si="55"/>
        <v>-3.785520022997968</v>
      </c>
      <c r="AV35" s="119">
        <f t="shared" si="56"/>
        <v>-2.9493158047694461E-2</v>
      </c>
      <c r="AW35" s="120">
        <f t="shared" si="57"/>
        <v>3.0108680487277266E-3</v>
      </c>
      <c r="AX35" s="121">
        <f t="shared" si="58"/>
        <v>9.0653264068495092E-7</v>
      </c>
      <c r="AY35" s="120">
        <f t="shared" si="59"/>
        <v>-2.4381001659452801E-2</v>
      </c>
      <c r="BA35" s="95">
        <f t="shared" si="60"/>
        <v>0</v>
      </c>
      <c r="BB35" s="95">
        <f t="shared" si="61"/>
        <v>0.211245345048653</v>
      </c>
      <c r="BC35" s="95">
        <f t="shared" si="62"/>
        <v>0.20291562439731536</v>
      </c>
      <c r="BD35" s="95">
        <f t="shared" si="63"/>
        <v>-0.43343522502512599</v>
      </c>
      <c r="BE35" s="95">
        <f t="shared" si="64"/>
        <v>-2.6391192400517647</v>
      </c>
      <c r="BF35" s="95">
        <f t="shared" si="65"/>
        <v>-3.8962099927467846</v>
      </c>
      <c r="BG35" s="95">
        <f t="shared" si="71"/>
        <v>-14.025186503816281</v>
      </c>
      <c r="BH35" s="95">
        <f t="shared" si="71"/>
        <v>-14.025169031027533</v>
      </c>
      <c r="BI35" s="95">
        <f t="shared" si="71"/>
        <v>-14.024995457649466</v>
      </c>
      <c r="BJ35" s="95">
        <f t="shared" si="71"/>
        <v>-14.023285499029678</v>
      </c>
      <c r="BK35" s="95">
        <f t="shared" si="71"/>
        <v>-14.007635759615598</v>
      </c>
      <c r="BL35" s="95">
        <f t="shared" si="71"/>
        <v>-13.909669888554216</v>
      </c>
      <c r="BM35" s="95">
        <f t="shared" si="71"/>
        <v>-13.61228476892849</v>
      </c>
      <c r="BN35" s="95">
        <f t="shared" si="67"/>
        <v>-13.130825195368256</v>
      </c>
      <c r="BQ35" s="95">
        <f t="shared" si="4"/>
        <v>-2.4452645598719337E-2</v>
      </c>
      <c r="BR35" s="75">
        <v>-53500</v>
      </c>
      <c r="BS35" s="75">
        <f t="shared" si="34"/>
        <v>-2.4452645598719337E-2</v>
      </c>
      <c r="BT35" s="75">
        <f t="shared" si="5"/>
        <v>-2.7383961777411325E-2</v>
      </c>
      <c r="BU35" s="75">
        <f t="shared" si="6"/>
        <v>2.9313161786919876E-3</v>
      </c>
      <c r="BV35" s="75">
        <f t="shared" si="7"/>
        <v>2.2983252565221601E-2</v>
      </c>
      <c r="BW35" s="75">
        <f t="shared" si="8"/>
        <v>-6.6175898847486668E-3</v>
      </c>
      <c r="BX35" s="75">
        <f t="shared" si="9"/>
        <v>3.0635454757352165</v>
      </c>
      <c r="BY35" s="75">
        <f t="shared" si="10"/>
        <v>25.612517004086179</v>
      </c>
      <c r="BZ35" s="75">
        <f t="shared" si="11"/>
        <v>-3.8826596122526609</v>
      </c>
      <c r="CA35" s="75">
        <f t="shared" si="12"/>
        <v>-3.9668998605243289</v>
      </c>
      <c r="CB35" s="75">
        <f t="shared" si="13"/>
        <v>-3.8475948232518089</v>
      </c>
      <c r="CC35" s="75">
        <f t="shared" si="14"/>
        <v>-4.0212752435808916</v>
      </c>
      <c r="CD35" s="75">
        <f t="shared" si="15"/>
        <v>-3.7767593183812962</v>
      </c>
      <c r="CE35" s="75">
        <f t="shared" si="16"/>
        <v>-4.144090089060124</v>
      </c>
      <c r="CF35" s="75">
        <f t="shared" si="17"/>
        <v>-3.6286080841678787</v>
      </c>
      <c r="CG35" s="75">
        <f t="shared" si="18"/>
        <v>-4.6027206931396654</v>
      </c>
      <c r="CI35" s="14">
        <f t="shared" si="35"/>
        <v>-53500</v>
      </c>
      <c r="CJ35" s="86">
        <f t="shared" si="19"/>
        <v>-2.7383961777411325E-2</v>
      </c>
      <c r="CK35" s="86">
        <f t="shared" si="20"/>
        <v>-2.7383961777411325E-2</v>
      </c>
      <c r="CL35" s="95">
        <f t="shared" si="21"/>
        <v>0</v>
      </c>
      <c r="CM35" s="95">
        <f t="shared" si="22"/>
        <v>0.10019534795866847</v>
      </c>
      <c r="CN35" s="95">
        <f t="shared" si="23"/>
        <v>-0.27376290717817175</v>
      </c>
      <c r="CO35" s="95">
        <f t="shared" si="24"/>
        <v>-3.1207570523320642</v>
      </c>
      <c r="CP35" s="95">
        <f t="shared" si="25"/>
        <v>-95.986077916580541</v>
      </c>
      <c r="CQ35" s="95">
        <f t="shared" si="26"/>
        <v>-15.617202057795227</v>
      </c>
      <c r="CR35" s="95">
        <f t="shared" si="27"/>
        <v>-15.493969797098231</v>
      </c>
      <c r="CS35" s="95">
        <f t="shared" si="28"/>
        <v>-15.632452297919226</v>
      </c>
      <c r="CT35" s="95">
        <f t="shared" si="29"/>
        <v>-15.47659589362212</v>
      </c>
      <c r="CU35" s="95">
        <f t="shared" si="30"/>
        <v>-15.65179885083556</v>
      </c>
      <c r="CV35" s="95">
        <f t="shared" si="31"/>
        <v>-15.454451681771069</v>
      </c>
      <c r="CW35" s="95">
        <f t="shared" si="32"/>
        <v>-15.676427827254834</v>
      </c>
      <c r="CX35" s="95">
        <f t="shared" si="33"/>
        <v>-15.426074489136216</v>
      </c>
    </row>
    <row r="36" spans="1:102" s="75" customFormat="1" ht="12.95" customHeight="1" x14ac:dyDescent="0.2">
      <c r="A36" s="81" t="s">
        <v>2211</v>
      </c>
      <c r="B36" s="82" t="s">
        <v>2033</v>
      </c>
      <c r="C36" s="83">
        <v>22978.295999999998</v>
      </c>
      <c r="D36" s="83" t="s">
        <v>2110</v>
      </c>
      <c r="E36" s="75">
        <f t="shared" si="36"/>
        <v>-45568.590831116984</v>
      </c>
      <c r="F36" s="75">
        <f t="shared" si="37"/>
        <v>-45568.5</v>
      </c>
      <c r="G36" s="75">
        <f t="shared" si="38"/>
        <v>-3.8287315001070965E-2</v>
      </c>
      <c r="I36" s="75">
        <f t="shared" si="69"/>
        <v>-3.8287315001070965E-2</v>
      </c>
      <c r="O36" s="75">
        <f t="shared" ca="1" si="39"/>
        <v>-3.7781614626276765E-2</v>
      </c>
      <c r="P36" s="75">
        <f t="shared" si="40"/>
        <v>-2.7391723053709252E-2</v>
      </c>
      <c r="Q36" s="85">
        <f t="shared" si="68"/>
        <v>7959.7959999999985</v>
      </c>
      <c r="S36" s="84">
        <v>0.1</v>
      </c>
      <c r="Z36" s="75">
        <f t="shared" si="41"/>
        <v>-45568.5</v>
      </c>
      <c r="AA36" s="75">
        <f t="shared" si="42"/>
        <v>-2.9494169271331534E-2</v>
      </c>
      <c r="AB36" s="75">
        <f t="shared" si="43"/>
        <v>-3.6184868783448683E-2</v>
      </c>
      <c r="AC36" s="75">
        <f t="shared" si="44"/>
        <v>-1.0895591947361713E-2</v>
      </c>
      <c r="AD36" s="75">
        <f t="shared" si="45"/>
        <v>-8.7931457297394308E-3</v>
      </c>
      <c r="AE36" s="75">
        <f t="shared" si="46"/>
        <v>7.7319411824434803E-6</v>
      </c>
      <c r="AF36" s="75">
        <f t="shared" si="47"/>
        <v>-1.0895591947361713E-2</v>
      </c>
      <c r="AG36" s="84"/>
      <c r="AH36" s="75">
        <f t="shared" si="48"/>
        <v>-2.1024462176222822E-3</v>
      </c>
      <c r="AI36" s="75">
        <f t="shared" si="49"/>
        <v>2.0132111337231473E-2</v>
      </c>
      <c r="AJ36" s="75">
        <f t="shared" si="50"/>
        <v>-6.8191714272693452E-2</v>
      </c>
      <c r="AK36" s="75">
        <f t="shared" si="51"/>
        <v>1.6091015119262437E-2</v>
      </c>
      <c r="AL36" s="75">
        <f t="shared" si="52"/>
        <v>3.1251725125475911</v>
      </c>
      <c r="AM36" s="75">
        <f t="shared" si="53"/>
        <v>121.79889672197308</v>
      </c>
      <c r="AN36" s="75">
        <f t="shared" si="70"/>
        <v>-3.3046126744441366</v>
      </c>
      <c r="AO36" s="75">
        <f t="shared" si="70"/>
        <v>-3.6542088720380783</v>
      </c>
      <c r="AP36" s="75">
        <f t="shared" si="70"/>
        <v>-3.2757225264259562</v>
      </c>
      <c r="AQ36" s="75">
        <f t="shared" si="70"/>
        <v>-3.6883717307967552</v>
      </c>
      <c r="AR36" s="75">
        <f t="shared" si="70"/>
        <v>-3.2406224267298298</v>
      </c>
      <c r="AS36" s="75">
        <f t="shared" si="70"/>
        <v>-3.7308635521087812</v>
      </c>
      <c r="AT36" s="75">
        <f t="shared" si="70"/>
        <v>-3.1971301880504086</v>
      </c>
      <c r="AU36" s="75">
        <f t="shared" si="55"/>
        <v>-3.7852623610386598</v>
      </c>
      <c r="AV36" s="119">
        <f t="shared" si="56"/>
        <v>-2.9494169271331534E-2</v>
      </c>
      <c r="AW36" s="120">
        <f t="shared" si="57"/>
        <v>-8.7931457297394308E-3</v>
      </c>
      <c r="AX36" s="121">
        <f t="shared" si="58"/>
        <v>7.7319411824434803E-6</v>
      </c>
      <c r="AY36" s="120">
        <f t="shared" si="59"/>
        <v>-3.6184868783448683E-2</v>
      </c>
      <c r="BA36" s="95">
        <f t="shared" si="60"/>
        <v>0</v>
      </c>
      <c r="BB36" s="95">
        <f t="shared" si="61"/>
        <v>0.21141456937495118</v>
      </c>
      <c r="BC36" s="95">
        <f t="shared" si="62"/>
        <v>0.20329777677018401</v>
      </c>
      <c r="BD36" s="95">
        <f t="shared" si="63"/>
        <v>-0.43374303291915395</v>
      </c>
      <c r="BE36" s="95">
        <f t="shared" si="64"/>
        <v>-2.638728952766308</v>
      </c>
      <c r="BF36" s="95">
        <f t="shared" si="65"/>
        <v>-3.8930548792003008</v>
      </c>
      <c r="BG36" s="95">
        <f t="shared" si="71"/>
        <v>-14.024381495841929</v>
      </c>
      <c r="BH36" s="95">
        <f t="shared" si="71"/>
        <v>-14.024363467342178</v>
      </c>
      <c r="BI36" s="95">
        <f t="shared" si="71"/>
        <v>-14.024185649505004</v>
      </c>
      <c r="BJ36" s="95">
        <f t="shared" si="71"/>
        <v>-14.022446506997124</v>
      </c>
      <c r="BK36" s="95">
        <f t="shared" si="71"/>
        <v>-14.00664766554676</v>
      </c>
      <c r="BL36" s="95">
        <f t="shared" si="71"/>
        <v>-13.908370948866803</v>
      </c>
      <c r="BM36" s="95">
        <f t="shared" si="71"/>
        <v>-13.611010667768282</v>
      </c>
      <c r="BN36" s="95">
        <f t="shared" si="67"/>
        <v>-13.130101507231743</v>
      </c>
      <c r="BQ36" s="95">
        <f t="shared" si="4"/>
        <v>-2.4801777850337953E-2</v>
      </c>
      <c r="BR36" s="75">
        <v>-53000</v>
      </c>
      <c r="BS36" s="75">
        <f t="shared" si="34"/>
        <v>-2.4801777850337953E-2</v>
      </c>
      <c r="BT36" s="75">
        <f t="shared" si="5"/>
        <v>-2.7412400162985226E-2</v>
      </c>
      <c r="BU36" s="75">
        <f t="shared" si="6"/>
        <v>2.6106223126472739E-3</v>
      </c>
      <c r="BV36" s="75">
        <f t="shared" si="7"/>
        <v>2.2657931911403195E-2</v>
      </c>
      <c r="BW36" s="75">
        <f t="shared" si="8"/>
        <v>-1.0997745751480258E-2</v>
      </c>
      <c r="BX36" s="75">
        <f t="shared" si="9"/>
        <v>3.0679258050099132</v>
      </c>
      <c r="BY36" s="75">
        <f t="shared" si="10"/>
        <v>27.13697530559681</v>
      </c>
      <c r="BZ36" s="75">
        <f t="shared" si="11"/>
        <v>-3.844459509443694</v>
      </c>
      <c r="CA36" s="75">
        <f t="shared" si="12"/>
        <v>-3.94705616194197</v>
      </c>
      <c r="CB36" s="75">
        <f t="shared" si="13"/>
        <v>-3.8058332490379696</v>
      </c>
      <c r="CC36" s="75">
        <f t="shared" si="14"/>
        <v>-4.0057776699321419</v>
      </c>
      <c r="CD36" s="75">
        <f t="shared" si="15"/>
        <v>-3.7318098180268127</v>
      </c>
      <c r="CE36" s="75">
        <f t="shared" si="16"/>
        <v>-4.1317284720721474</v>
      </c>
      <c r="CF36" s="75">
        <f t="shared" si="17"/>
        <v>-3.5838937251421714</v>
      </c>
      <c r="CG36" s="75">
        <f t="shared" si="18"/>
        <v>-4.5511883012780379</v>
      </c>
      <c r="CI36" s="14">
        <f t="shared" si="35"/>
        <v>-53000</v>
      </c>
      <c r="CJ36" s="86">
        <f t="shared" si="19"/>
        <v>-2.7412400162985226E-2</v>
      </c>
      <c r="CK36" s="86">
        <f t="shared" si="20"/>
        <v>-2.7412400162985226E-2</v>
      </c>
      <c r="CL36" s="95">
        <f t="shared" si="21"/>
        <v>0</v>
      </c>
      <c r="CM36" s="95">
        <f t="shared" si="22"/>
        <v>0.10052314090128989</v>
      </c>
      <c r="CN36" s="95">
        <f t="shared" si="23"/>
        <v>-0.2609838298811929</v>
      </c>
      <c r="CO36" s="95">
        <f t="shared" si="24"/>
        <v>-3.1074950293661847</v>
      </c>
      <c r="CP36" s="95">
        <f t="shared" si="25"/>
        <v>-58.649429897741932</v>
      </c>
      <c r="CQ36" s="95">
        <f t="shared" si="26"/>
        <v>-15.559593547375123</v>
      </c>
      <c r="CR36" s="95">
        <f t="shared" si="27"/>
        <v>-15.393638812734698</v>
      </c>
      <c r="CS36" s="95">
        <f t="shared" si="28"/>
        <v>-15.582857227826844</v>
      </c>
      <c r="CT36" s="95">
        <f t="shared" si="29"/>
        <v>-15.366334021138552</v>
      </c>
      <c r="CU36" s="95">
        <f t="shared" si="30"/>
        <v>-15.613381023907973</v>
      </c>
      <c r="CV36" s="95">
        <f t="shared" si="31"/>
        <v>-15.330097158365016</v>
      </c>
      <c r="CW36" s="95">
        <f t="shared" si="32"/>
        <v>-15.653758621083455</v>
      </c>
      <c r="CX36" s="95">
        <f t="shared" si="33"/>
        <v>-15.281336861833406</v>
      </c>
    </row>
    <row r="37" spans="1:102" s="75" customFormat="1" ht="12.95" customHeight="1" x14ac:dyDescent="0.2">
      <c r="A37" s="81" t="s">
        <v>2211</v>
      </c>
      <c r="B37" s="82" t="s">
        <v>2033</v>
      </c>
      <c r="C37" s="83">
        <v>22981.257000000001</v>
      </c>
      <c r="D37" s="83" t="s">
        <v>2110</v>
      </c>
      <c r="E37" s="75">
        <f t="shared" si="36"/>
        <v>-45561.566286894478</v>
      </c>
      <c r="F37" s="75">
        <f t="shared" si="37"/>
        <v>-45561.5</v>
      </c>
      <c r="G37" s="75">
        <f t="shared" si="38"/>
        <v>-2.7941384996665874E-2</v>
      </c>
      <c r="I37" s="75">
        <f t="shared" si="69"/>
        <v>-2.7941384996665874E-2</v>
      </c>
      <c r="O37" s="75">
        <f t="shared" ca="1" si="39"/>
        <v>-3.7776768389077439E-2</v>
      </c>
      <c r="P37" s="75">
        <f t="shared" si="40"/>
        <v>-2.7391311920990192E-2</v>
      </c>
      <c r="Q37" s="85">
        <f t="shared" si="68"/>
        <v>7962.7570000000014</v>
      </c>
      <c r="S37" s="84">
        <v>0.1</v>
      </c>
      <c r="Z37" s="75">
        <f t="shared" si="41"/>
        <v>-45561.5</v>
      </c>
      <c r="AA37" s="75">
        <f t="shared" si="42"/>
        <v>-2.9496997437515389E-2</v>
      </c>
      <c r="AB37" s="75">
        <f t="shared" si="43"/>
        <v>-2.5835699480140677E-2</v>
      </c>
      <c r="AC37" s="75">
        <f t="shared" si="44"/>
        <v>-5.5007307567568262E-4</v>
      </c>
      <c r="AD37" s="75">
        <f t="shared" si="45"/>
        <v>1.5556124408495145E-3</v>
      </c>
      <c r="AE37" s="75">
        <f t="shared" si="46"/>
        <v>2.4199300661257842E-7</v>
      </c>
      <c r="AF37" s="75">
        <f t="shared" si="47"/>
        <v>-5.5007307567568262E-4</v>
      </c>
      <c r="AG37" s="84"/>
      <c r="AH37" s="75">
        <f t="shared" si="48"/>
        <v>-2.1056855165251971E-3</v>
      </c>
      <c r="AI37" s="75">
        <f t="shared" si="49"/>
        <v>2.0131497981952129E-2</v>
      </c>
      <c r="AJ37" s="75">
        <f t="shared" si="50"/>
        <v>-6.8229787606547035E-2</v>
      </c>
      <c r="AK37" s="75">
        <f t="shared" si="51"/>
        <v>1.6053621177380274E-2</v>
      </c>
      <c r="AL37" s="75">
        <f t="shared" si="52"/>
        <v>3.1252106747637498</v>
      </c>
      <c r="AM37" s="75">
        <f t="shared" si="53"/>
        <v>122.08264293538619</v>
      </c>
      <c r="AN37" s="75">
        <f t="shared" si="70"/>
        <v>-3.3042354511745922</v>
      </c>
      <c r="AO37" s="75">
        <f t="shared" si="70"/>
        <v>-3.6538058544000598</v>
      </c>
      <c r="AP37" s="75">
        <f t="shared" si="70"/>
        <v>-3.2753946541422483</v>
      </c>
      <c r="AQ37" s="75">
        <f t="shared" si="70"/>
        <v>-3.687901636756814</v>
      </c>
      <c r="AR37" s="75">
        <f t="shared" si="70"/>
        <v>-3.2403646779552027</v>
      </c>
      <c r="AS37" s="75">
        <f t="shared" si="70"/>
        <v>-3.7302945013663464</v>
      </c>
      <c r="AT37" s="75">
        <f t="shared" si="70"/>
        <v>-3.1969744355782597</v>
      </c>
      <c r="AU37" s="75">
        <f t="shared" si="55"/>
        <v>-3.7845409075525969</v>
      </c>
      <c r="AV37" s="119">
        <f t="shared" si="56"/>
        <v>-2.9496997437515389E-2</v>
      </c>
      <c r="AW37" s="120">
        <f t="shared" si="57"/>
        <v>1.5556124408495145E-3</v>
      </c>
      <c r="AX37" s="121">
        <f t="shared" si="58"/>
        <v>2.4199300661257842E-7</v>
      </c>
      <c r="AY37" s="120">
        <f t="shared" si="59"/>
        <v>-2.5835699480140677E-2</v>
      </c>
      <c r="BA37" s="95">
        <f t="shared" si="60"/>
        <v>0</v>
      </c>
      <c r="BB37" s="95">
        <f t="shared" si="61"/>
        <v>0.21189048949021438</v>
      </c>
      <c r="BC37" s="95">
        <f t="shared" si="62"/>
        <v>0.20437091127421839</v>
      </c>
      <c r="BD37" s="95">
        <f t="shared" si="63"/>
        <v>-0.43460717831626527</v>
      </c>
      <c r="BE37" s="95">
        <f t="shared" si="64"/>
        <v>-2.6376328050105933</v>
      </c>
      <c r="BF37" s="95">
        <f t="shared" si="65"/>
        <v>-3.8842191172492377</v>
      </c>
      <c r="BG37" s="95">
        <f t="shared" si="71"/>
        <v>-14.022124021715674</v>
      </c>
      <c r="BH37" s="95">
        <f t="shared" si="71"/>
        <v>-14.022104360157542</v>
      </c>
      <c r="BI37" s="95">
        <f t="shared" si="71"/>
        <v>-14.021914233523793</v>
      </c>
      <c r="BJ37" s="95">
        <f t="shared" si="71"/>
        <v>-14.020091572182155</v>
      </c>
      <c r="BK37" s="95">
        <f t="shared" si="71"/>
        <v>-14.003871616557651</v>
      </c>
      <c r="BL37" s="95">
        <f t="shared" si="71"/>
        <v>-13.90472659056157</v>
      </c>
      <c r="BM37" s="95">
        <f t="shared" si="71"/>
        <v>-13.607441845524358</v>
      </c>
      <c r="BN37" s="95">
        <f t="shared" si="67"/>
        <v>-13.128075180449503</v>
      </c>
      <c r="BQ37" s="95">
        <f t="shared" si="4"/>
        <v>-2.5154935210058644E-2</v>
      </c>
      <c r="BR37" s="75">
        <v>-52500</v>
      </c>
      <c r="BS37" s="75">
        <f t="shared" si="34"/>
        <v>-2.5154935210058644E-2</v>
      </c>
      <c r="BT37" s="75">
        <f t="shared" si="5"/>
        <v>-2.7437077650161998E-2</v>
      </c>
      <c r="BU37" s="75">
        <f t="shared" si="6"/>
        <v>2.2821424401033548E-3</v>
      </c>
      <c r="BV37" s="75">
        <f t="shared" si="7"/>
        <v>2.2351902212128349E-2</v>
      </c>
      <c r="BW37" s="75">
        <f t="shared" si="8"/>
        <v>-1.5369755778969632E-2</v>
      </c>
      <c r="BX37" s="75">
        <f t="shared" si="9"/>
        <v>3.0722981985240381</v>
      </c>
      <c r="BY37" s="75">
        <f t="shared" si="10"/>
        <v>28.850788235978317</v>
      </c>
      <c r="BZ37" s="75">
        <f t="shared" si="11"/>
        <v>-3.8057937838650142</v>
      </c>
      <c r="CA37" s="75">
        <f t="shared" si="12"/>
        <v>-3.9282867881121142</v>
      </c>
      <c r="CB37" s="75">
        <f t="shared" si="13"/>
        <v>-3.7640454829104337</v>
      </c>
      <c r="CC37" s="75">
        <f t="shared" si="14"/>
        <v>-3.9905969484074464</v>
      </c>
      <c r="CD37" s="75">
        <f t="shared" si="15"/>
        <v>-3.6877973927762917</v>
      </c>
      <c r="CE37" s="75">
        <f t="shared" si="16"/>
        <v>-4.117886138209121</v>
      </c>
      <c r="CF37" s="75">
        <f t="shared" si="17"/>
        <v>-3.5417475330074502</v>
      </c>
      <c r="CG37" s="75">
        <f t="shared" si="18"/>
        <v>-4.4996559094164095</v>
      </c>
      <c r="CI37" s="14">
        <f t="shared" si="35"/>
        <v>-52500</v>
      </c>
      <c r="CJ37" s="86">
        <f t="shared" si="19"/>
        <v>-2.7437077650161998E-2</v>
      </c>
      <c r="CK37" s="86">
        <f t="shared" si="20"/>
        <v>-2.7437077650161998E-2</v>
      </c>
      <c r="CL37" s="95">
        <f t="shared" si="21"/>
        <v>0</v>
      </c>
      <c r="CM37" s="95">
        <f t="shared" si="22"/>
        <v>0.10112099009413456</v>
      </c>
      <c r="CN37" s="95">
        <f t="shared" si="23"/>
        <v>-0.24568166089863352</v>
      </c>
      <c r="CO37" s="95">
        <f t="shared" si="24"/>
        <v>-3.0916766601910677</v>
      </c>
      <c r="CP37" s="95">
        <f t="shared" si="25"/>
        <v>-40.058998707064951</v>
      </c>
      <c r="CQ37" s="95">
        <f t="shared" si="26"/>
        <v>-15.491192151235484</v>
      </c>
      <c r="CR37" s="95">
        <f t="shared" si="27"/>
        <v>-15.30299224244993</v>
      </c>
      <c r="CS37" s="95">
        <f t="shared" si="28"/>
        <v>-15.52201237242037</v>
      </c>
      <c r="CT37" s="95">
        <f t="shared" si="29"/>
        <v>-15.26542253531959</v>
      </c>
      <c r="CU37" s="95">
        <f t="shared" si="30"/>
        <v>-15.564332935089464</v>
      </c>
      <c r="CV37" s="95">
        <f t="shared" si="31"/>
        <v>-15.212704131497551</v>
      </c>
      <c r="CW37" s="95">
        <f t="shared" si="32"/>
        <v>-15.623301169214702</v>
      </c>
      <c r="CX37" s="95">
        <f t="shared" si="33"/>
        <v>-15.136599234530596</v>
      </c>
    </row>
    <row r="38" spans="1:102" s="75" customFormat="1" ht="12.95" customHeight="1" x14ac:dyDescent="0.2">
      <c r="A38" s="86" t="s">
        <v>2030</v>
      </c>
      <c r="B38" s="87" t="s">
        <v>2031</v>
      </c>
      <c r="C38" s="88">
        <v>23100.34</v>
      </c>
      <c r="D38" s="88" t="s">
        <v>2032</v>
      </c>
      <c r="E38" s="75">
        <f t="shared" si="36"/>
        <v>-45279.059093497868</v>
      </c>
      <c r="F38" s="75">
        <f t="shared" si="37"/>
        <v>-45279</v>
      </c>
      <c r="G38" s="75">
        <f t="shared" si="38"/>
        <v>-2.4909209998440929E-2</v>
      </c>
      <c r="I38" s="75">
        <f t="shared" si="69"/>
        <v>-2.4909209998440929E-2</v>
      </c>
      <c r="O38" s="75">
        <f t="shared" ca="1" si="39"/>
        <v>-3.7581188102104854E-2</v>
      </c>
      <c r="P38" s="75">
        <f t="shared" si="40"/>
        <v>-2.7374104618365237E-2</v>
      </c>
      <c r="Q38" s="85">
        <f t="shared" si="68"/>
        <v>8081.84</v>
      </c>
      <c r="S38" s="84">
        <v>0.1</v>
      </c>
      <c r="Z38" s="75">
        <f t="shared" si="41"/>
        <v>-45279</v>
      </c>
      <c r="AA38" s="75">
        <f t="shared" si="42"/>
        <v>-2.960709317084427E-2</v>
      </c>
      <c r="AB38" s="75">
        <f t="shared" si="43"/>
        <v>-2.2676221445961896E-2</v>
      </c>
      <c r="AC38" s="75">
        <f t="shared" si="44"/>
        <v>2.4648946199243085E-3</v>
      </c>
      <c r="AD38" s="75">
        <f t="shared" si="45"/>
        <v>4.6978831724033415E-3</v>
      </c>
      <c r="AE38" s="75">
        <f t="shared" si="46"/>
        <v>2.2070106301550486E-6</v>
      </c>
      <c r="AF38" s="75">
        <f t="shared" si="47"/>
        <v>2.4648946199243085E-3</v>
      </c>
      <c r="AG38" s="84"/>
      <c r="AH38" s="75">
        <f t="shared" si="48"/>
        <v>-2.2329885524790347E-3</v>
      </c>
      <c r="AI38" s="75">
        <f t="shared" si="49"/>
        <v>2.0108494766648888E-2</v>
      </c>
      <c r="AJ38" s="75">
        <f t="shared" si="50"/>
        <v>-6.9727934773125874E-2</v>
      </c>
      <c r="AK38" s="75">
        <f t="shared" si="51"/>
        <v>1.4582111353212203E-2</v>
      </c>
      <c r="AL38" s="75">
        <f t="shared" si="52"/>
        <v>3.1267123989975136</v>
      </c>
      <c r="AM38" s="75">
        <f t="shared" si="53"/>
        <v>134.40382244794702</v>
      </c>
      <c r="AN38" s="75">
        <f t="shared" si="70"/>
        <v>-3.2893824605727464</v>
      </c>
      <c r="AO38" s="75">
        <f t="shared" si="70"/>
        <v>-3.6371860296491958</v>
      </c>
      <c r="AP38" s="75">
        <f t="shared" si="70"/>
        <v>-3.2625394275707964</v>
      </c>
      <c r="AQ38" s="75">
        <f t="shared" si="70"/>
        <v>-3.6685948761505203</v>
      </c>
      <c r="AR38" s="75">
        <f t="shared" si="70"/>
        <v>-3.2303112672283629</v>
      </c>
      <c r="AS38" s="75">
        <f t="shared" si="70"/>
        <v>-3.707083657642702</v>
      </c>
      <c r="AT38" s="75">
        <f t="shared" si="70"/>
        <v>-3.190940688790489</v>
      </c>
      <c r="AU38" s="75">
        <f t="shared" si="55"/>
        <v>-3.7554251061507773</v>
      </c>
      <c r="AV38" s="119">
        <f t="shared" si="56"/>
        <v>-2.960709317084427E-2</v>
      </c>
      <c r="AW38" s="120">
        <f t="shared" si="57"/>
        <v>4.6978831724033415E-3</v>
      </c>
      <c r="AX38" s="121">
        <f t="shared" si="58"/>
        <v>2.2070106301550486E-6</v>
      </c>
      <c r="AY38" s="120">
        <f t="shared" si="59"/>
        <v>-2.2676221445961896E-2</v>
      </c>
      <c r="BA38" s="95">
        <f t="shared" si="60"/>
        <v>0</v>
      </c>
      <c r="BB38" s="95">
        <f t="shared" si="61"/>
        <v>0.23409619941781812</v>
      </c>
      <c r="BC38" s="95">
        <f t="shared" si="62"/>
        <v>0.25201598904725286</v>
      </c>
      <c r="BD38" s="95">
        <f t="shared" si="63"/>
        <v>-0.47264296065187461</v>
      </c>
      <c r="BE38" s="95">
        <f t="shared" si="64"/>
        <v>-2.5886908950944867</v>
      </c>
      <c r="BF38" s="95">
        <f t="shared" si="65"/>
        <v>-3.5246559015383379</v>
      </c>
      <c r="BG38" s="95">
        <f t="shared" si="71"/>
        <v>-13.926310326477404</v>
      </c>
      <c r="BH38" s="95">
        <f t="shared" si="71"/>
        <v>-13.926019168862348</v>
      </c>
      <c r="BI38" s="95">
        <f t="shared" si="71"/>
        <v>-13.924481100042939</v>
      </c>
      <c r="BJ38" s="95">
        <f t="shared" si="71"/>
        <v>-13.916531280735992</v>
      </c>
      <c r="BK38" s="95">
        <f t="shared" si="71"/>
        <v>-13.879257859476377</v>
      </c>
      <c r="BL38" s="95">
        <f t="shared" si="71"/>
        <v>-13.748751916641558</v>
      </c>
      <c r="BM38" s="95">
        <f t="shared" si="71"/>
        <v>-13.46184204631772</v>
      </c>
      <c r="BN38" s="95">
        <f t="shared" si="67"/>
        <v>-13.046298421023415</v>
      </c>
      <c r="BQ38" s="95">
        <f t="shared" si="4"/>
        <v>-2.5511034756463605E-2</v>
      </c>
      <c r="BR38" s="75">
        <v>-52000</v>
      </c>
      <c r="BS38" s="75">
        <f t="shared" si="34"/>
        <v>-2.5511034756463605E-2</v>
      </c>
      <c r="BT38" s="75">
        <f t="shared" si="5"/>
        <v>-2.7457994238941626E-2</v>
      </c>
      <c r="BU38" s="75">
        <f t="shared" si="6"/>
        <v>1.9469594824780198E-3</v>
      </c>
      <c r="BV38" s="75">
        <f t="shared" si="7"/>
        <v>2.2065513639114021E-2</v>
      </c>
      <c r="BW38" s="75">
        <f t="shared" si="8"/>
        <v>-1.9726524309945766E-2</v>
      </c>
      <c r="BX38" s="75">
        <f t="shared" si="9"/>
        <v>3.0766556414660942</v>
      </c>
      <c r="BY38" s="75">
        <f t="shared" si="10"/>
        <v>30.788252841119629</v>
      </c>
      <c r="BZ38" s="75">
        <f t="shared" si="11"/>
        <v>-3.7667463692378775</v>
      </c>
      <c r="CA38" s="75">
        <f t="shared" si="12"/>
        <v>-3.9104059540598977</v>
      </c>
      <c r="CB38" s="75">
        <f t="shared" si="13"/>
        <v>-3.7223908113572692</v>
      </c>
      <c r="CC38" s="75">
        <f t="shared" si="14"/>
        <v>-3.9754715372541587</v>
      </c>
      <c r="CD38" s="75">
        <f t="shared" si="15"/>
        <v>-3.6448686738922156</v>
      </c>
      <c r="CE38" s="75">
        <f t="shared" si="16"/>
        <v>-4.1023885995117038</v>
      </c>
      <c r="CF38" s="75">
        <f t="shared" si="17"/>
        <v>-3.5021445874054655</v>
      </c>
      <c r="CG38" s="75">
        <f t="shared" si="18"/>
        <v>-4.448123517554782</v>
      </c>
      <c r="CI38" s="14">
        <f t="shared" si="35"/>
        <v>-52000</v>
      </c>
      <c r="CJ38" s="86">
        <f t="shared" si="19"/>
        <v>-2.7457994238941626E-2</v>
      </c>
      <c r="CK38" s="86">
        <f t="shared" si="20"/>
        <v>-2.7457994238941626E-2</v>
      </c>
      <c r="CL38" s="95">
        <f t="shared" si="21"/>
        <v>0</v>
      </c>
      <c r="CM38" s="95">
        <f t="shared" si="22"/>
        <v>0.10210423933678514</v>
      </c>
      <c r="CN38" s="95">
        <f t="shared" si="23"/>
        <v>-0.22772785224837591</v>
      </c>
      <c r="CO38" s="95">
        <f t="shared" si="24"/>
        <v>-3.0731974000888171</v>
      </c>
      <c r="CP38" s="95">
        <f t="shared" si="25"/>
        <v>-29.230395167632963</v>
      </c>
      <c r="CQ38" s="95">
        <f t="shared" si="26"/>
        <v>-15.411900688203049</v>
      </c>
      <c r="CR38" s="95">
        <f t="shared" si="27"/>
        <v>-15.222396047694888</v>
      </c>
      <c r="CS38" s="95">
        <f t="shared" si="28"/>
        <v>-15.448926703465036</v>
      </c>
      <c r="CT38" s="95">
        <f t="shared" si="29"/>
        <v>-15.175275999930699</v>
      </c>
      <c r="CU38" s="95">
        <f t="shared" si="30"/>
        <v>-15.502731806146542</v>
      </c>
      <c r="CV38" s="95">
        <f t="shared" si="31"/>
        <v>-15.104334677709272</v>
      </c>
      <c r="CW38" s="95">
        <f t="shared" si="32"/>
        <v>-15.582665594949608</v>
      </c>
      <c r="CX38" s="95">
        <f t="shared" si="33"/>
        <v>-14.991861607227786</v>
      </c>
    </row>
    <row r="39" spans="1:102" s="75" customFormat="1" ht="12.95" customHeight="1" x14ac:dyDescent="0.2">
      <c r="A39" s="81" t="s">
        <v>3</v>
      </c>
      <c r="B39" s="82" t="s">
        <v>2031</v>
      </c>
      <c r="C39" s="83">
        <v>23100.343000000001</v>
      </c>
      <c r="D39" s="83" t="s">
        <v>2110</v>
      </c>
      <c r="E39" s="75">
        <f t="shared" si="36"/>
        <v>-45279.051976431787</v>
      </c>
      <c r="F39" s="75">
        <f t="shared" si="37"/>
        <v>-45279</v>
      </c>
      <c r="G39" s="75">
        <f t="shared" si="38"/>
        <v>-2.1909209997829748E-2</v>
      </c>
      <c r="I39" s="75">
        <f t="shared" si="69"/>
        <v>-2.1909209997829748E-2</v>
      </c>
      <c r="O39" s="75">
        <f t="shared" ca="1" si="39"/>
        <v>-3.7581188102104854E-2</v>
      </c>
      <c r="P39" s="75">
        <f t="shared" si="40"/>
        <v>-2.7374104618365237E-2</v>
      </c>
      <c r="Q39" s="85">
        <f t="shared" si="68"/>
        <v>8081.8430000000008</v>
      </c>
      <c r="S39" s="84">
        <v>0.1</v>
      </c>
      <c r="Z39" s="75">
        <f t="shared" si="41"/>
        <v>-45279</v>
      </c>
      <c r="AA39" s="75">
        <f t="shared" si="42"/>
        <v>-2.960709317084427E-2</v>
      </c>
      <c r="AB39" s="75">
        <f t="shared" si="43"/>
        <v>-1.9676221445350715E-2</v>
      </c>
      <c r="AC39" s="75">
        <f t="shared" si="44"/>
        <v>5.464894620535489E-3</v>
      </c>
      <c r="AD39" s="75">
        <f t="shared" si="45"/>
        <v>7.697883173014522E-3</v>
      </c>
      <c r="AE39" s="75">
        <f t="shared" si="46"/>
        <v>5.925740534538013E-6</v>
      </c>
      <c r="AF39" s="75">
        <f t="shared" si="47"/>
        <v>5.464894620535489E-3</v>
      </c>
      <c r="AG39" s="84"/>
      <c r="AH39" s="75">
        <f t="shared" si="48"/>
        <v>-2.2329885524790347E-3</v>
      </c>
      <c r="AI39" s="75">
        <f t="shared" si="49"/>
        <v>2.0108494766648888E-2</v>
      </c>
      <c r="AJ39" s="75">
        <f t="shared" si="50"/>
        <v>-6.9727934773125874E-2</v>
      </c>
      <c r="AK39" s="75">
        <f t="shared" si="51"/>
        <v>1.4582111353212203E-2</v>
      </c>
      <c r="AL39" s="75">
        <f t="shared" si="52"/>
        <v>3.1267123989975136</v>
      </c>
      <c r="AM39" s="75">
        <f t="shared" si="53"/>
        <v>134.40382244794702</v>
      </c>
      <c r="AN39" s="75">
        <f t="shared" si="70"/>
        <v>-3.2893824605727464</v>
      </c>
      <c r="AO39" s="75">
        <f t="shared" si="70"/>
        <v>-3.6371860296491958</v>
      </c>
      <c r="AP39" s="75">
        <f t="shared" si="70"/>
        <v>-3.2625394275707964</v>
      </c>
      <c r="AQ39" s="75">
        <f t="shared" si="70"/>
        <v>-3.6685948761505203</v>
      </c>
      <c r="AR39" s="75">
        <f t="shared" si="70"/>
        <v>-3.2303112672283629</v>
      </c>
      <c r="AS39" s="75">
        <f t="shared" si="70"/>
        <v>-3.707083657642702</v>
      </c>
      <c r="AT39" s="75">
        <f t="shared" si="70"/>
        <v>-3.190940688790489</v>
      </c>
      <c r="AU39" s="75">
        <f t="shared" si="55"/>
        <v>-3.7554251061507773</v>
      </c>
      <c r="AV39" s="119">
        <f t="shared" si="56"/>
        <v>-2.960709317084427E-2</v>
      </c>
      <c r="AW39" s="120">
        <f t="shared" si="57"/>
        <v>7.697883173014522E-3</v>
      </c>
      <c r="AX39" s="121">
        <f t="shared" si="58"/>
        <v>5.925740534538013E-6</v>
      </c>
      <c r="AY39" s="120">
        <f t="shared" si="59"/>
        <v>-1.9676221445350715E-2</v>
      </c>
      <c r="BA39" s="95">
        <f t="shared" si="60"/>
        <v>0</v>
      </c>
      <c r="BB39" s="95">
        <f t="shared" si="61"/>
        <v>0.23409619941781812</v>
      </c>
      <c r="BC39" s="95">
        <f t="shared" si="62"/>
        <v>0.25201598904725286</v>
      </c>
      <c r="BD39" s="95">
        <f t="shared" si="63"/>
        <v>-0.47264296065187461</v>
      </c>
      <c r="BE39" s="95">
        <f t="shared" si="64"/>
        <v>-2.5886908950944867</v>
      </c>
      <c r="BF39" s="95">
        <f t="shared" si="65"/>
        <v>-3.5246559015383379</v>
      </c>
      <c r="BG39" s="95">
        <f t="shared" si="71"/>
        <v>-13.926310326477404</v>
      </c>
      <c r="BH39" s="95">
        <f t="shared" si="71"/>
        <v>-13.926019168862348</v>
      </c>
      <c r="BI39" s="95">
        <f t="shared" si="71"/>
        <v>-13.924481100042939</v>
      </c>
      <c r="BJ39" s="95">
        <f t="shared" si="71"/>
        <v>-13.916531280735992</v>
      </c>
      <c r="BK39" s="95">
        <f t="shared" si="71"/>
        <v>-13.879257859476377</v>
      </c>
      <c r="BL39" s="95">
        <f t="shared" si="71"/>
        <v>-13.748751916641558</v>
      </c>
      <c r="BM39" s="95">
        <f t="shared" si="71"/>
        <v>-13.46184204631772</v>
      </c>
      <c r="BN39" s="95">
        <f t="shared" si="67"/>
        <v>-13.046298421023415</v>
      </c>
      <c r="BQ39" s="95">
        <f t="shared" si="4"/>
        <v>-2.5868677692572908E-2</v>
      </c>
      <c r="BR39" s="75">
        <v>-51500</v>
      </c>
      <c r="BS39" s="75">
        <f t="shared" si="34"/>
        <v>-2.5868677692572908E-2</v>
      </c>
      <c r="BT39" s="75">
        <f t="shared" si="5"/>
        <v>-2.7475149929324122E-2</v>
      </c>
      <c r="BU39" s="75">
        <f t="shared" si="6"/>
        <v>1.6064722367512127E-3</v>
      </c>
      <c r="BV39" s="75">
        <f t="shared" si="7"/>
        <v>2.1799153601420818E-2</v>
      </c>
      <c r="BW39" s="75">
        <f t="shared" si="8"/>
        <v>-2.4058319262630041E-2</v>
      </c>
      <c r="BX39" s="75">
        <f t="shared" si="9"/>
        <v>3.0809884782535071</v>
      </c>
      <c r="BY39" s="75">
        <f t="shared" si="10"/>
        <v>32.990925247073427</v>
      </c>
      <c r="BZ39" s="75">
        <f t="shared" si="11"/>
        <v>-3.7274302432048323</v>
      </c>
      <c r="CA39" s="75">
        <f t="shared" si="12"/>
        <v>-3.8932044766007583</v>
      </c>
      <c r="CB39" s="75">
        <f t="shared" si="13"/>
        <v>-3.6810376091100152</v>
      </c>
      <c r="CC39" s="75">
        <f t="shared" si="14"/>
        <v>-3.9601438373919278</v>
      </c>
      <c r="CD39" s="75">
        <f t="shared" si="15"/>
        <v>-3.6031626693965091</v>
      </c>
      <c r="CE39" s="75">
        <f t="shared" si="16"/>
        <v>-4.0850985582652957</v>
      </c>
      <c r="CF39" s="75">
        <f t="shared" si="17"/>
        <v>-3.4650532156589704</v>
      </c>
      <c r="CG39" s="75">
        <f t="shared" si="18"/>
        <v>-4.3965911256931536</v>
      </c>
      <c r="CI39" s="14">
        <f t="shared" si="35"/>
        <v>-51500</v>
      </c>
      <c r="CJ39" s="86">
        <f t="shared" si="19"/>
        <v>-2.7475149929324122E-2</v>
      </c>
      <c r="CK39" s="86">
        <f t="shared" si="20"/>
        <v>-2.7475149929324122E-2</v>
      </c>
      <c r="CL39" s="95">
        <f t="shared" si="21"/>
        <v>0</v>
      </c>
      <c r="CM39" s="95">
        <f t="shared" si="22"/>
        <v>0.10358646588846943</v>
      </c>
      <c r="CN39" s="95">
        <f t="shared" si="23"/>
        <v>-0.20732009096743334</v>
      </c>
      <c r="CO39" s="95">
        <f t="shared" si="24"/>
        <v>-3.0522885487769482</v>
      </c>
      <c r="CP39" s="95">
        <f t="shared" si="25"/>
        <v>-22.380501138449471</v>
      </c>
      <c r="CQ39" s="95">
        <f t="shared" si="26"/>
        <v>-15.323252904799412</v>
      </c>
      <c r="CR39" s="95">
        <f t="shared" si="27"/>
        <v>-15.150503645044637</v>
      </c>
      <c r="CS39" s="95">
        <f t="shared" si="28"/>
        <v>-15.364140566034429</v>
      </c>
      <c r="CT39" s="95">
        <f t="shared" si="29"/>
        <v>-15.096015479356588</v>
      </c>
      <c r="CU39" s="95">
        <f t="shared" si="30"/>
        <v>-15.427765082353847</v>
      </c>
      <c r="CV39" s="95">
        <f t="shared" si="31"/>
        <v>-15.006734805932533</v>
      </c>
      <c r="CW39" s="95">
        <f t="shared" si="32"/>
        <v>-15.52967487090854</v>
      </c>
      <c r="CX39" s="95">
        <f t="shared" si="33"/>
        <v>-14.847123979924977</v>
      </c>
    </row>
    <row r="40" spans="1:102" s="75" customFormat="1" ht="12.95" customHeight="1" x14ac:dyDescent="0.2">
      <c r="A40" s="81" t="s">
        <v>3</v>
      </c>
      <c r="B40" s="82" t="s">
        <v>2033</v>
      </c>
      <c r="C40" s="83">
        <v>23100.550999999999</v>
      </c>
      <c r="D40" s="83" t="s">
        <v>2110</v>
      </c>
      <c r="E40" s="75">
        <f t="shared" si="36"/>
        <v>-45278.558526516797</v>
      </c>
      <c r="F40" s="75">
        <f t="shared" si="37"/>
        <v>-45278.5</v>
      </c>
      <c r="G40" s="75">
        <f t="shared" si="38"/>
        <v>-2.4670214999787277E-2</v>
      </c>
      <c r="I40" s="75">
        <f t="shared" si="69"/>
        <v>-2.4670214999787277E-2</v>
      </c>
      <c r="O40" s="75">
        <f t="shared" ca="1" si="39"/>
        <v>-3.7580841942304904E-2</v>
      </c>
      <c r="P40" s="75">
        <f t="shared" si="40"/>
        <v>-2.7374073098628108E-2</v>
      </c>
      <c r="Q40" s="85">
        <f t="shared" si="68"/>
        <v>8082.0509999999995</v>
      </c>
      <c r="S40" s="84">
        <v>0.1</v>
      </c>
      <c r="Z40" s="75">
        <f t="shared" si="41"/>
        <v>-45278.5</v>
      </c>
      <c r="AA40" s="75">
        <f t="shared" si="42"/>
        <v>-2.9607280987348533E-2</v>
      </c>
      <c r="AB40" s="75">
        <f t="shared" si="43"/>
        <v>-2.2437007111066852E-2</v>
      </c>
      <c r="AC40" s="75">
        <f t="shared" si="44"/>
        <v>2.7038580988408313E-3</v>
      </c>
      <c r="AD40" s="75">
        <f t="shared" si="45"/>
        <v>4.9370659875612559E-3</v>
      </c>
      <c r="AE40" s="75">
        <f t="shared" si="46"/>
        <v>2.4374620565534199E-6</v>
      </c>
      <c r="AF40" s="75">
        <f t="shared" si="47"/>
        <v>2.7038580988408313E-3</v>
      </c>
      <c r="AG40" s="84"/>
      <c r="AH40" s="75">
        <f t="shared" si="48"/>
        <v>-2.2332078887204259E-3</v>
      </c>
      <c r="AI40" s="75">
        <f t="shared" si="49"/>
        <v>2.0108456989751944E-2</v>
      </c>
      <c r="AJ40" s="75">
        <f t="shared" si="50"/>
        <v>-6.9730519325264168E-2</v>
      </c>
      <c r="AK40" s="75">
        <f t="shared" si="51"/>
        <v>1.4579572593022103E-2</v>
      </c>
      <c r="AL40" s="75">
        <f t="shared" si="52"/>
        <v>3.1267149898559174</v>
      </c>
      <c r="AM40" s="75">
        <f t="shared" si="53"/>
        <v>134.42722895376511</v>
      </c>
      <c r="AN40" s="75">
        <f t="shared" si="70"/>
        <v>-3.2893568209213</v>
      </c>
      <c r="AO40" s="75">
        <f t="shared" si="70"/>
        <v>-3.6371559951497243</v>
      </c>
      <c r="AP40" s="75">
        <f t="shared" si="70"/>
        <v>-3.2625173295459904</v>
      </c>
      <c r="AQ40" s="75">
        <f t="shared" si="70"/>
        <v>-3.6685601265079559</v>
      </c>
      <c r="AR40" s="75">
        <f t="shared" si="70"/>
        <v>-3.2302940743690089</v>
      </c>
      <c r="AS40" s="75">
        <f t="shared" si="70"/>
        <v>-3.7070421572101977</v>
      </c>
      <c r="AT40" s="75">
        <f t="shared" si="70"/>
        <v>-3.1909304396228575</v>
      </c>
      <c r="AU40" s="75">
        <f t="shared" si="55"/>
        <v>-3.7553735737589156</v>
      </c>
      <c r="AV40" s="119">
        <f t="shared" si="56"/>
        <v>-2.9607280987348533E-2</v>
      </c>
      <c r="AW40" s="120">
        <f t="shared" si="57"/>
        <v>4.9370659875612559E-3</v>
      </c>
      <c r="AX40" s="121">
        <f t="shared" si="58"/>
        <v>2.4374620565534199E-6</v>
      </c>
      <c r="AY40" s="120">
        <f t="shared" si="59"/>
        <v>-2.2437007111066852E-2</v>
      </c>
      <c r="BA40" s="95">
        <f t="shared" si="60"/>
        <v>0</v>
      </c>
      <c r="BB40" s="95">
        <f t="shared" si="61"/>
        <v>0.23414155742366516</v>
      </c>
      <c r="BC40" s="95">
        <f t="shared" si="62"/>
        <v>0.25210884989880972</v>
      </c>
      <c r="BD40" s="95">
        <f t="shared" si="63"/>
        <v>-0.47271645405523055</v>
      </c>
      <c r="BE40" s="95">
        <f t="shared" si="64"/>
        <v>-2.5885949358114742</v>
      </c>
      <c r="BF40" s="95">
        <f t="shared" si="65"/>
        <v>-3.5240119701475461</v>
      </c>
      <c r="BG40" s="95">
        <f t="shared" si="71"/>
        <v>-13.926131666463942</v>
      </c>
      <c r="BH40" s="95">
        <f t="shared" si="71"/>
        <v>-13.925839403023698</v>
      </c>
      <c r="BI40" s="95">
        <f t="shared" si="71"/>
        <v>-13.92429679773169</v>
      </c>
      <c r="BJ40" s="95">
        <f t="shared" si="71"/>
        <v>-13.916330498882742</v>
      </c>
      <c r="BK40" s="95">
        <f t="shared" si="71"/>
        <v>-13.879013827755385</v>
      </c>
      <c r="BL40" s="95">
        <f t="shared" si="71"/>
        <v>-13.748460706901788</v>
      </c>
      <c r="BM40" s="95">
        <f t="shared" si="71"/>
        <v>-13.461581756609363</v>
      </c>
      <c r="BN40" s="95">
        <f t="shared" si="67"/>
        <v>-13.046153683396113</v>
      </c>
      <c r="BQ40" s="95">
        <f t="shared" si="4"/>
        <v>-2.6226177247062856E-2</v>
      </c>
      <c r="BR40" s="75">
        <v>-51000</v>
      </c>
      <c r="BS40" s="75">
        <f t="shared" si="34"/>
        <v>-2.6226177247062856E-2</v>
      </c>
      <c r="BT40" s="75">
        <f t="shared" si="5"/>
        <v>-2.7488544721309485E-2</v>
      </c>
      <c r="BU40" s="75">
        <f t="shared" si="6"/>
        <v>1.2623674742466293E-3</v>
      </c>
      <c r="BV40" s="75">
        <f t="shared" si="7"/>
        <v>2.1553168929887789E-2</v>
      </c>
      <c r="BW40" s="75">
        <f t="shared" si="8"/>
        <v>-2.8353199894183081E-2</v>
      </c>
      <c r="BX40" s="75">
        <f t="shared" si="9"/>
        <v>3.0852848376933673</v>
      </c>
      <c r="BY40" s="75">
        <f t="shared" si="10"/>
        <v>35.509662591014752</v>
      </c>
      <c r="BZ40" s="75">
        <f t="shared" si="11"/>
        <v>-3.6879844547520029</v>
      </c>
      <c r="CA40" s="75">
        <f t="shared" si="12"/>
        <v>-3.8764535505591651</v>
      </c>
      <c r="CB40" s="75">
        <f t="shared" si="13"/>
        <v>-3.6401608871348081</v>
      </c>
      <c r="CC40" s="75">
        <f t="shared" si="14"/>
        <v>-3.9443630899115054</v>
      </c>
      <c r="CD40" s="75">
        <f t="shared" si="15"/>
        <v>-3.5628115448847297</v>
      </c>
      <c r="CE40" s="75">
        <f t="shared" si="16"/>
        <v>-4.0659127967329782</v>
      </c>
      <c r="CF40" s="75">
        <f t="shared" si="17"/>
        <v>-3.430435076862675</v>
      </c>
      <c r="CG40" s="75">
        <f t="shared" si="18"/>
        <v>-4.3450587338315252</v>
      </c>
      <c r="CI40" s="14">
        <f t="shared" si="35"/>
        <v>-51000</v>
      </c>
      <c r="CJ40" s="86">
        <f t="shared" si="19"/>
        <v>-2.7488544721309485E-2</v>
      </c>
      <c r="CK40" s="86">
        <f t="shared" si="20"/>
        <v>-2.7488544721309485E-2</v>
      </c>
      <c r="CL40" s="95">
        <f t="shared" si="21"/>
        <v>0</v>
      </c>
      <c r="CM40" s="95">
        <f t="shared" si="22"/>
        <v>0.10565960977687583</v>
      </c>
      <c r="CN40" s="95">
        <f t="shared" si="23"/>
        <v>-0.18486368881462278</v>
      </c>
      <c r="CO40" s="95">
        <f t="shared" si="24"/>
        <v>-3.0293869749402131</v>
      </c>
      <c r="CP40" s="95">
        <f t="shared" si="25"/>
        <v>-17.805704944865578</v>
      </c>
      <c r="CQ40" s="95">
        <f t="shared" si="26"/>
        <v>-15.227799479570518</v>
      </c>
      <c r="CR40" s="95">
        <f t="shared" si="27"/>
        <v>-15.08457142202896</v>
      </c>
      <c r="CS40" s="95">
        <f t="shared" si="28"/>
        <v>-15.269387919801463</v>
      </c>
      <c r="CT40" s="95">
        <f t="shared" si="29"/>
        <v>-15.026407814146824</v>
      </c>
      <c r="CU40" s="95">
        <f t="shared" si="30"/>
        <v>-15.339669814517432</v>
      </c>
      <c r="CV40" s="95">
        <f t="shared" si="31"/>
        <v>-14.92116978075871</v>
      </c>
      <c r="CW40" s="95">
        <f t="shared" si="32"/>
        <v>-15.462410345973971</v>
      </c>
      <c r="CX40" s="95">
        <f t="shared" si="33"/>
        <v>-14.702386352622167</v>
      </c>
    </row>
    <row r="41" spans="1:102" s="75" customFormat="1" ht="12.95" customHeight="1" x14ac:dyDescent="0.2">
      <c r="A41" s="81" t="s">
        <v>2211</v>
      </c>
      <c r="B41" s="82" t="s">
        <v>2031</v>
      </c>
      <c r="C41" s="83">
        <v>23293.394</v>
      </c>
      <c r="D41" s="83" t="s">
        <v>2110</v>
      </c>
      <c r="E41" s="75">
        <f t="shared" si="36"/>
        <v>-44821.066401728342</v>
      </c>
      <c r="F41" s="75">
        <f t="shared" si="37"/>
        <v>-44821</v>
      </c>
      <c r="G41" s="75">
        <f t="shared" si="38"/>
        <v>-2.7989789999992354E-2</v>
      </c>
      <c r="I41" s="75">
        <f t="shared" si="69"/>
        <v>-2.7989789999992354E-2</v>
      </c>
      <c r="O41" s="75">
        <f t="shared" ca="1" si="39"/>
        <v>-3.7264105725349293E-2</v>
      </c>
      <c r="P41" s="75">
        <f t="shared" si="40"/>
        <v>-2.734365645946981E-2</v>
      </c>
      <c r="Q41" s="85">
        <f t="shared" si="68"/>
        <v>8274.8940000000002</v>
      </c>
      <c r="S41" s="84">
        <v>0.1</v>
      </c>
      <c r="Z41" s="75">
        <f t="shared" si="41"/>
        <v>-44821</v>
      </c>
      <c r="AA41" s="75">
        <f t="shared" si="42"/>
        <v>-2.9768537086897941E-2</v>
      </c>
      <c r="AB41" s="75">
        <f t="shared" si="43"/>
        <v>-2.5564909372564223E-2</v>
      </c>
      <c r="AC41" s="75">
        <f t="shared" si="44"/>
        <v>-6.4613354052254351E-4</v>
      </c>
      <c r="AD41" s="75">
        <f t="shared" si="45"/>
        <v>1.7787470869055876E-3</v>
      </c>
      <c r="AE41" s="75">
        <f t="shared" si="46"/>
        <v>3.1639411991751138E-7</v>
      </c>
      <c r="AF41" s="75">
        <f t="shared" si="47"/>
        <v>-6.4613354052254351E-4</v>
      </c>
      <c r="AG41" s="84"/>
      <c r="AH41" s="75">
        <f t="shared" si="48"/>
        <v>-2.4248806274281324E-3</v>
      </c>
      <c r="AI41" s="75">
        <f t="shared" si="49"/>
        <v>2.0077896233016701E-2</v>
      </c>
      <c r="AJ41" s="75">
        <f t="shared" si="50"/>
        <v>-7.1993988506685813E-2</v>
      </c>
      <c r="AK41" s="75">
        <f t="shared" si="51"/>
        <v>1.2355992428355526E-2</v>
      </c>
      <c r="AL41" s="75">
        <f t="shared" si="52"/>
        <v>3.1289841639829512</v>
      </c>
      <c r="AM41" s="75">
        <f t="shared" si="53"/>
        <v>158.62118038120261</v>
      </c>
      <c r="AN41" s="75">
        <f t="shared" ref="AN41:AT50" si="72">$AU41+$AB$7*SIN(AO41)</f>
        <v>-3.2668830480944351</v>
      </c>
      <c r="AO41" s="75">
        <f t="shared" si="72"/>
        <v>-3.6087446842176867</v>
      </c>
      <c r="AP41" s="75">
        <f t="shared" si="72"/>
        <v>-3.2432746707986149</v>
      </c>
      <c r="AQ41" s="75">
        <f t="shared" si="72"/>
        <v>-3.6359152789918348</v>
      </c>
      <c r="AR41" s="75">
        <f t="shared" si="72"/>
        <v>-3.2154415518041017</v>
      </c>
      <c r="AS41" s="75">
        <f t="shared" si="72"/>
        <v>-3.6684699796911624</v>
      </c>
      <c r="AT41" s="75">
        <f t="shared" si="72"/>
        <v>-3.1821664947389916</v>
      </c>
      <c r="AU41" s="75">
        <f t="shared" si="55"/>
        <v>-3.7082214352055258</v>
      </c>
      <c r="AV41" s="119">
        <f t="shared" si="56"/>
        <v>-2.9768537086897941E-2</v>
      </c>
      <c r="AW41" s="120">
        <f t="shared" si="57"/>
        <v>1.7787470869055876E-3</v>
      </c>
      <c r="AX41" s="121">
        <f t="shared" si="58"/>
        <v>3.1639411991751138E-7</v>
      </c>
      <c r="AY41" s="120">
        <f t="shared" si="59"/>
        <v>-2.5564909372564223E-2</v>
      </c>
      <c r="BA41" s="95">
        <f t="shared" si="60"/>
        <v>0</v>
      </c>
      <c r="BB41" s="95">
        <f t="shared" si="61"/>
        <v>0.29024157889960733</v>
      </c>
      <c r="BC41" s="95">
        <f t="shared" si="62"/>
        <v>0.35610405574593018</v>
      </c>
      <c r="BD41" s="95">
        <f t="shared" si="63"/>
        <v>-0.55339225118994728</v>
      </c>
      <c r="BE41" s="95">
        <f t="shared" si="64"/>
        <v>-2.4793585066154362</v>
      </c>
      <c r="BF41" s="95">
        <f t="shared" si="65"/>
        <v>-2.9088922326594999</v>
      </c>
      <c r="BG41" s="95">
        <f t="shared" ref="BG41:BM50" si="73">$BN41+$BB$7*SIN(BH41)</f>
        <v>-13.743315652519744</v>
      </c>
      <c r="BH41" s="95">
        <f t="shared" si="73"/>
        <v>-13.739002729538141</v>
      </c>
      <c r="BI41" s="95">
        <f t="shared" si="73"/>
        <v>-13.726819300473192</v>
      </c>
      <c r="BJ41" s="95">
        <f t="shared" si="73"/>
        <v>-13.694109265710722</v>
      </c>
      <c r="BK41" s="95">
        <f t="shared" si="73"/>
        <v>-13.615722515283457</v>
      </c>
      <c r="BL41" s="95">
        <f t="shared" si="73"/>
        <v>-13.461043109282741</v>
      </c>
      <c r="BM41" s="95">
        <f t="shared" si="73"/>
        <v>-13.220083722247088</v>
      </c>
      <c r="BN41" s="95">
        <f t="shared" si="67"/>
        <v>-12.913718754414042</v>
      </c>
      <c r="BQ41" s="95">
        <f t="shared" si="4"/>
        <v>-2.658159699777642E-2</v>
      </c>
      <c r="BR41" s="75">
        <v>-50500</v>
      </c>
      <c r="BS41" s="75">
        <f t="shared" si="34"/>
        <v>-2.658159699777642E-2</v>
      </c>
      <c r="BT41" s="75">
        <f t="shared" si="5"/>
        <v>-2.7498178614897707E-2</v>
      </c>
      <c r="BU41" s="75">
        <f t="shared" si="6"/>
        <v>9.1658161712128872E-4</v>
      </c>
      <c r="BV41" s="75">
        <f t="shared" si="7"/>
        <v>2.1327802284003439E-2</v>
      </c>
      <c r="BW41" s="75">
        <f t="shared" si="8"/>
        <v>-3.2597416076610361E-2</v>
      </c>
      <c r="BX41" s="75">
        <f t="shared" si="9"/>
        <v>3.0895310293445735</v>
      </c>
      <c r="BY41" s="75">
        <f t="shared" si="10"/>
        <v>38.407335021296745</v>
      </c>
      <c r="BZ41" s="75">
        <f t="shared" si="11"/>
        <v>-3.6485708324893511</v>
      </c>
      <c r="CA41" s="75">
        <f t="shared" si="12"/>
        <v>-3.8599088794515035</v>
      </c>
      <c r="CB41" s="75">
        <f t="shared" si="13"/>
        <v>-3.5999401800819624</v>
      </c>
      <c r="CC41" s="75">
        <f t="shared" si="14"/>
        <v>-3.9278881143893649</v>
      </c>
      <c r="CD41" s="75">
        <f t="shared" si="15"/>
        <v>-3.5239409583053343</v>
      </c>
      <c r="CE41" s="75">
        <f t="shared" si="16"/>
        <v>-4.0447589930663455</v>
      </c>
      <c r="CF41" s="75">
        <f t="shared" si="17"/>
        <v>-3.3982452636783398</v>
      </c>
      <c r="CG41" s="75">
        <f t="shared" si="18"/>
        <v>-4.2935263419698977</v>
      </c>
      <c r="CI41" s="14">
        <f t="shared" si="35"/>
        <v>-50500</v>
      </c>
      <c r="CJ41" s="86">
        <f t="shared" si="19"/>
        <v>-2.7498178614897707E-2</v>
      </c>
      <c r="CK41" s="86">
        <f t="shared" si="20"/>
        <v>-2.7498178614897707E-2</v>
      </c>
      <c r="CL41" s="95">
        <f t="shared" si="21"/>
        <v>0</v>
      </c>
      <c r="CM41" s="95">
        <f t="shared" si="22"/>
        <v>0.1083826827653035</v>
      </c>
      <c r="CN41" s="95">
        <f t="shared" si="23"/>
        <v>-0.16084582185875446</v>
      </c>
      <c r="CO41" s="95">
        <f t="shared" si="24"/>
        <v>-3.0050013895978962</v>
      </c>
      <c r="CP41" s="95">
        <f t="shared" si="25"/>
        <v>-14.619452557902406</v>
      </c>
      <c r="CQ41" s="95">
        <f t="shared" si="26"/>
        <v>-15.128432185605501</v>
      </c>
      <c r="CR41" s="95">
        <f t="shared" si="27"/>
        <v>-15.020984917402226</v>
      </c>
      <c r="CS41" s="95">
        <f t="shared" si="28"/>
        <v>-15.167167937033598</v>
      </c>
      <c r="CT41" s="95">
        <f t="shared" si="29"/>
        <v>-14.963953502726712</v>
      </c>
      <c r="CU41" s="95">
        <f t="shared" si="30"/>
        <v>-15.239573852303238</v>
      </c>
      <c r="CV41" s="95">
        <f t="shared" si="31"/>
        <v>-14.848190045041045</v>
      </c>
      <c r="CW41" s="95">
        <f t="shared" si="32"/>
        <v>-15.379251868956572</v>
      </c>
      <c r="CX41" s="95">
        <f t="shared" si="33"/>
        <v>-14.557648725319357</v>
      </c>
    </row>
    <row r="42" spans="1:102" s="75" customFormat="1" ht="12.95" customHeight="1" x14ac:dyDescent="0.2">
      <c r="A42" s="81" t="s">
        <v>2211</v>
      </c>
      <c r="B42" s="82" t="s">
        <v>2033</v>
      </c>
      <c r="C42" s="83">
        <v>23294.441999999999</v>
      </c>
      <c r="D42" s="83" t="s">
        <v>2110</v>
      </c>
      <c r="E42" s="75">
        <f t="shared" si="36"/>
        <v>-44818.580173310525</v>
      </c>
      <c r="F42" s="75">
        <f t="shared" si="37"/>
        <v>-44818.5</v>
      </c>
      <c r="G42" s="75">
        <f t="shared" si="38"/>
        <v>-3.3794815000874223E-2</v>
      </c>
      <c r="I42" s="75">
        <f t="shared" si="69"/>
        <v>-3.3794815000874223E-2</v>
      </c>
      <c r="O42" s="75">
        <f t="shared" ca="1" si="39"/>
        <v>-3.726237492634954E-2</v>
      </c>
      <c r="P42" s="75">
        <f t="shared" si="40"/>
        <v>-2.7343481598260555E-2</v>
      </c>
      <c r="Q42" s="85">
        <f t="shared" si="68"/>
        <v>8275.9419999999991</v>
      </c>
      <c r="S42" s="84">
        <v>0.1</v>
      </c>
      <c r="Z42" s="75">
        <f t="shared" si="41"/>
        <v>-44818.5</v>
      </c>
      <c r="AA42" s="75">
        <f t="shared" si="42"/>
        <v>-2.9769359646303062E-2</v>
      </c>
      <c r="AB42" s="75">
        <f t="shared" si="43"/>
        <v>-3.1368936952831716E-2</v>
      </c>
      <c r="AC42" s="75">
        <f t="shared" si="44"/>
        <v>-6.4513334026136682E-3</v>
      </c>
      <c r="AD42" s="75">
        <f t="shared" si="45"/>
        <v>-4.0254553545711613E-3</v>
      </c>
      <c r="AE42" s="75">
        <f t="shared" si="46"/>
        <v>1.6204290811645636E-6</v>
      </c>
      <c r="AF42" s="75">
        <f t="shared" si="47"/>
        <v>-6.4513334026136682E-3</v>
      </c>
      <c r="AG42" s="84"/>
      <c r="AH42" s="75">
        <f t="shared" si="48"/>
        <v>-2.4258780480425077E-3</v>
      </c>
      <c r="AI42" s="75">
        <f t="shared" si="49"/>
        <v>2.0077750049927623E-2</v>
      </c>
      <c r="AJ42" s="75">
        <f t="shared" si="50"/>
        <v>-7.20057942890905E-2</v>
      </c>
      <c r="AK42" s="75">
        <f t="shared" si="51"/>
        <v>1.2344393577165899E-2</v>
      </c>
      <c r="AL42" s="75">
        <f t="shared" si="52"/>
        <v>3.1289960004853423</v>
      </c>
      <c r="AM42" s="75">
        <f t="shared" si="53"/>
        <v>158.7702334422867</v>
      </c>
      <c r="AN42" s="75">
        <f t="shared" si="72"/>
        <v>-3.2667657328745277</v>
      </c>
      <c r="AO42" s="75">
        <f t="shared" si="72"/>
        <v>-3.608584293952195</v>
      </c>
      <c r="AP42" s="75">
        <f t="shared" si="72"/>
        <v>-3.2431748991362763</v>
      </c>
      <c r="AQ42" s="75">
        <f t="shared" si="72"/>
        <v>-3.6357322659485822</v>
      </c>
      <c r="AR42" s="75">
        <f t="shared" si="72"/>
        <v>-3.2153651714743985</v>
      </c>
      <c r="AS42" s="75">
        <f t="shared" si="72"/>
        <v>-3.6682559888224917</v>
      </c>
      <c r="AT42" s="75">
        <f t="shared" si="72"/>
        <v>-3.1821218957367141</v>
      </c>
      <c r="AU42" s="75">
        <f t="shared" si="55"/>
        <v>-3.7079637732462176</v>
      </c>
      <c r="AV42" s="119">
        <f t="shared" si="56"/>
        <v>-2.9769359646303062E-2</v>
      </c>
      <c r="AW42" s="120">
        <f t="shared" si="57"/>
        <v>-4.0254553545711613E-3</v>
      </c>
      <c r="AX42" s="121">
        <f t="shared" si="58"/>
        <v>1.6204290811645636E-6</v>
      </c>
      <c r="AY42" s="120">
        <f t="shared" si="59"/>
        <v>-3.1368936952831716E-2</v>
      </c>
      <c r="BA42" s="95">
        <f t="shared" si="60"/>
        <v>0</v>
      </c>
      <c r="BB42" s="95">
        <f t="shared" si="61"/>
        <v>0.29066180949752263</v>
      </c>
      <c r="BC42" s="95">
        <f t="shared" si="62"/>
        <v>0.35681320034945996</v>
      </c>
      <c r="BD42" s="95">
        <f t="shared" si="63"/>
        <v>-0.55393080027623587</v>
      </c>
      <c r="BE42" s="95">
        <f t="shared" si="64"/>
        <v>-2.478599503942847</v>
      </c>
      <c r="BF42" s="95">
        <f t="shared" si="65"/>
        <v>-2.9053054816593114</v>
      </c>
      <c r="BG42" s="95">
        <f t="shared" si="73"/>
        <v>-13.742176593261734</v>
      </c>
      <c r="BH42" s="95">
        <f t="shared" si="73"/>
        <v>-13.737814077179332</v>
      </c>
      <c r="BI42" s="95">
        <f t="shared" si="73"/>
        <v>-13.725526184370082</v>
      </c>
      <c r="BJ42" s="95">
        <f t="shared" si="73"/>
        <v>-13.692635714593585</v>
      </c>
      <c r="BK42" s="95">
        <f t="shared" si="73"/>
        <v>-13.614052335055254</v>
      </c>
      <c r="BL42" s="95">
        <f t="shared" si="73"/>
        <v>-13.459364294452612</v>
      </c>
      <c r="BM42" s="95">
        <f t="shared" si="73"/>
        <v>-13.21874753223566</v>
      </c>
      <c r="BN42" s="95">
        <f t="shared" si="67"/>
        <v>-12.912995066277528</v>
      </c>
      <c r="BQ42" s="95">
        <f t="shared" si="4"/>
        <v>-2.6932797570182729E-2</v>
      </c>
      <c r="BR42" s="75">
        <v>-50000</v>
      </c>
      <c r="BS42" s="75">
        <f t="shared" si="34"/>
        <v>-2.6932797570182729E-2</v>
      </c>
      <c r="BT42" s="75">
        <f t="shared" si="5"/>
        <v>-2.7504051610088801E-2</v>
      </c>
      <c r="BU42" s="75">
        <f t="shared" si="6"/>
        <v>5.7125403990607268E-4</v>
      </c>
      <c r="BV42" s="75">
        <f t="shared" si="7"/>
        <v>2.1123142974349141E-2</v>
      </c>
      <c r="BW42" s="75">
        <f t="shared" si="8"/>
        <v>-3.6775768735711013E-2</v>
      </c>
      <c r="BX42" s="75">
        <f t="shared" si="9"/>
        <v>3.0937119009429268</v>
      </c>
      <c r="BY42" s="75">
        <f t="shared" si="10"/>
        <v>41.762457364339532</v>
      </c>
      <c r="BZ42" s="75">
        <f t="shared" si="11"/>
        <v>-3.6093705143724635</v>
      </c>
      <c r="CA42" s="75">
        <f t="shared" si="12"/>
        <v>-3.8433150835948511</v>
      </c>
      <c r="CB42" s="75">
        <f t="shared" si="13"/>
        <v>-3.5605576340368201</v>
      </c>
      <c r="CC42" s="75">
        <f t="shared" si="14"/>
        <v>-3.9104899594396612</v>
      </c>
      <c r="CD42" s="75">
        <f t="shared" si="15"/>
        <v>-3.4866699077510477</v>
      </c>
      <c r="CE42" s="75">
        <f t="shared" si="16"/>
        <v>-4.0215925591583419</v>
      </c>
      <c r="CF42" s="75">
        <f t="shared" si="17"/>
        <v>-3.3684324215637478</v>
      </c>
      <c r="CG42" s="75">
        <f t="shared" si="18"/>
        <v>-4.2419939501082693</v>
      </c>
      <c r="CI42" s="14">
        <f t="shared" si="35"/>
        <v>-50000</v>
      </c>
      <c r="CJ42" s="86">
        <f t="shared" si="19"/>
        <v>-2.7504051610088801E-2</v>
      </c>
      <c r="CK42" s="86">
        <f t="shared" si="20"/>
        <v>-2.7504051610088801E-2</v>
      </c>
      <c r="CL42" s="95">
        <f t="shared" si="21"/>
        <v>0</v>
      </c>
      <c r="CM42" s="95">
        <f t="shared" si="22"/>
        <v>0.11178492847962029</v>
      </c>
      <c r="CN42" s="95">
        <f t="shared" si="23"/>
        <v>-0.13571232492724863</v>
      </c>
      <c r="CO42" s="95">
        <f t="shared" si="24"/>
        <v>-2.9795862200676679</v>
      </c>
      <c r="CP42" s="95">
        <f t="shared" si="25"/>
        <v>-12.318175855789649</v>
      </c>
      <c r="CQ42" s="95">
        <f t="shared" si="26"/>
        <v>-15.027745971474182</v>
      </c>
      <c r="CR42" s="95">
        <f t="shared" si="27"/>
        <v>-14.955896054734955</v>
      </c>
      <c r="CS42" s="95">
        <f t="shared" si="28"/>
        <v>-15.060309908569</v>
      </c>
      <c r="CT42" s="95">
        <f t="shared" si="29"/>
        <v>-14.905123024116277</v>
      </c>
      <c r="CU42" s="95">
        <f t="shared" si="30"/>
        <v>-15.129303799544417</v>
      </c>
      <c r="CV42" s="95">
        <f t="shared" si="31"/>
        <v>-14.787318793184374</v>
      </c>
      <c r="CW42" s="95">
        <f t="shared" si="32"/>
        <v>-15.278911669901053</v>
      </c>
      <c r="CX42" s="95">
        <f t="shared" si="33"/>
        <v>-14.412911098016547</v>
      </c>
    </row>
    <row r="43" spans="1:102" s="75" customFormat="1" ht="12.95" customHeight="1" x14ac:dyDescent="0.2">
      <c r="A43" s="81" t="s">
        <v>2211</v>
      </c>
      <c r="B43" s="82" t="s">
        <v>2033</v>
      </c>
      <c r="C43" s="83">
        <v>23316.383999999998</v>
      </c>
      <c r="D43" s="83" t="s">
        <v>2110</v>
      </c>
      <c r="E43" s="75">
        <f t="shared" si="36"/>
        <v>-44766.525951990028</v>
      </c>
      <c r="F43" s="75">
        <f t="shared" si="37"/>
        <v>-44766.5</v>
      </c>
      <c r="G43" s="75">
        <f t="shared" si="38"/>
        <v>-1.093933499942068E-2</v>
      </c>
      <c r="I43" s="75">
        <f t="shared" si="69"/>
        <v>-1.093933499942068E-2</v>
      </c>
      <c r="O43" s="75">
        <f t="shared" ca="1" si="39"/>
        <v>-3.7226374307154586E-2</v>
      </c>
      <c r="P43" s="75">
        <f t="shared" si="40"/>
        <v>-2.7339823168335935E-2</v>
      </c>
      <c r="Q43" s="85">
        <f t="shared" si="68"/>
        <v>8297.8839999999982</v>
      </c>
      <c r="S43" s="84">
        <v>0.1</v>
      </c>
      <c r="Z43" s="75">
        <f t="shared" si="41"/>
        <v>-44766.5</v>
      </c>
      <c r="AA43" s="75">
        <f t="shared" si="42"/>
        <v>-2.978632333494137E-2</v>
      </c>
      <c r="AB43" s="75">
        <f t="shared" si="43"/>
        <v>-8.492834832815245E-3</v>
      </c>
      <c r="AC43" s="75">
        <f t="shared" si="44"/>
        <v>1.6400488168915255E-2</v>
      </c>
      <c r="AD43" s="75">
        <f t="shared" si="45"/>
        <v>1.884698833552069E-2</v>
      </c>
      <c r="AE43" s="75">
        <f t="shared" si="46"/>
        <v>3.5520896931925296E-5</v>
      </c>
      <c r="AF43" s="75">
        <f t="shared" si="47"/>
        <v>1.6400488168915255E-2</v>
      </c>
      <c r="AG43" s="84"/>
      <c r="AH43" s="75">
        <f t="shared" si="48"/>
        <v>-2.4465001666054359E-3</v>
      </c>
      <c r="AI43" s="75">
        <f t="shared" si="49"/>
        <v>2.0074757566263202E-2</v>
      </c>
      <c r="AJ43" s="75">
        <f t="shared" si="50"/>
        <v>-7.2249951577456728E-2</v>
      </c>
      <c r="AK43" s="75">
        <f t="shared" si="51"/>
        <v>1.2104513256722895E-2</v>
      </c>
      <c r="AL43" s="75">
        <f t="shared" si="52"/>
        <v>3.1292407953687986</v>
      </c>
      <c r="AM43" s="75">
        <f t="shared" si="53"/>
        <v>161.91689833915478</v>
      </c>
      <c r="AN43" s="75">
        <f t="shared" si="72"/>
        <v>-3.2643393051569443</v>
      </c>
      <c r="AO43" s="75">
        <f t="shared" si="72"/>
        <v>-3.6052354433516314</v>
      </c>
      <c r="AP43" s="75">
        <f t="shared" si="72"/>
        <v>-3.2411129346121941</v>
      </c>
      <c r="AQ43" s="75">
        <f t="shared" si="72"/>
        <v>-3.631914300141772</v>
      </c>
      <c r="AR43" s="75">
        <f t="shared" si="72"/>
        <v>-3.2137881127959838</v>
      </c>
      <c r="AS43" s="75">
        <f t="shared" si="72"/>
        <v>-3.6637972667542913</v>
      </c>
      <c r="AT43" s="75">
        <f t="shared" si="72"/>
        <v>-3.1812021302066844</v>
      </c>
      <c r="AU43" s="75">
        <f t="shared" si="55"/>
        <v>-3.7026044044926083</v>
      </c>
      <c r="AV43" s="119">
        <f t="shared" si="56"/>
        <v>-2.978632333494137E-2</v>
      </c>
      <c r="AW43" s="120">
        <f t="shared" si="57"/>
        <v>1.884698833552069E-2</v>
      </c>
      <c r="AX43" s="121">
        <f t="shared" si="58"/>
        <v>3.5520896931925296E-5</v>
      </c>
      <c r="AY43" s="120">
        <f t="shared" si="59"/>
        <v>-8.492834832815245E-3</v>
      </c>
      <c r="BA43" s="95">
        <f t="shared" si="60"/>
        <v>0</v>
      </c>
      <c r="BB43" s="95">
        <f t="shared" si="61"/>
        <v>0.29982525670517912</v>
      </c>
      <c r="BC43" s="95">
        <f t="shared" si="62"/>
        <v>0.37205874905926217</v>
      </c>
      <c r="BD43" s="95">
        <f t="shared" si="63"/>
        <v>-0.56546912281046058</v>
      </c>
      <c r="BE43" s="95">
        <f t="shared" si="64"/>
        <v>-2.4622277991705785</v>
      </c>
      <c r="BF43" s="95">
        <f t="shared" si="65"/>
        <v>-2.8298180727211575</v>
      </c>
      <c r="BG43" s="95">
        <f t="shared" si="73"/>
        <v>-13.718002603379771</v>
      </c>
      <c r="BH43" s="95">
        <f t="shared" si="73"/>
        <v>-13.71250496688144</v>
      </c>
      <c r="BI43" s="95">
        <f t="shared" si="73"/>
        <v>-13.697913902110304</v>
      </c>
      <c r="BJ43" s="95">
        <f t="shared" si="73"/>
        <v>-13.661215692476912</v>
      </c>
      <c r="BK43" s="95">
        <f t="shared" si="73"/>
        <v>-13.578724597271668</v>
      </c>
      <c r="BL43" s="95">
        <f t="shared" si="73"/>
        <v>-13.424200194558274</v>
      </c>
      <c r="BM43" s="95">
        <f t="shared" si="73"/>
        <v>-13.190918956024671</v>
      </c>
      <c r="BN43" s="95">
        <f t="shared" si="67"/>
        <v>-12.897942353038037</v>
      </c>
      <c r="BQ43" s="95">
        <f t="shared" si="4"/>
        <v>-2.7277489470400231E-2</v>
      </c>
      <c r="BR43" s="75">
        <v>-49500</v>
      </c>
      <c r="BS43" s="75">
        <f t="shared" si="34"/>
        <v>-2.7277489470400231E-2</v>
      </c>
      <c r="BT43" s="75">
        <f t="shared" si="5"/>
        <v>-2.7506163706882764E-2</v>
      </c>
      <c r="BU43" s="75">
        <f t="shared" si="6"/>
        <v>2.2867423648253237E-4</v>
      </c>
      <c r="BV43" s="75">
        <f t="shared" si="7"/>
        <v>2.0939091622000472E-2</v>
      </c>
      <c r="BW43" s="75">
        <f t="shared" si="8"/>
        <v>-4.0871928687563931E-2</v>
      </c>
      <c r="BX43" s="75">
        <f t="shared" si="9"/>
        <v>3.0978111543251057</v>
      </c>
      <c r="BY43" s="75">
        <f t="shared" si="10"/>
        <v>45.674098727358768</v>
      </c>
      <c r="BZ43" s="75">
        <f t="shared" si="11"/>
        <v>-3.5705803970682499</v>
      </c>
      <c r="CA43" s="75">
        <f t="shared" si="12"/>
        <v>-3.8264103183542066</v>
      </c>
      <c r="CB43" s="75">
        <f t="shared" si="13"/>
        <v>-3.5221961601528955</v>
      </c>
      <c r="CC43" s="75">
        <f t="shared" si="14"/>
        <v>-3.8919544905103831</v>
      </c>
      <c r="CD43" s="75">
        <f t="shared" si="15"/>
        <v>-3.4511100997371953</v>
      </c>
      <c r="CE43" s="75">
        <f t="shared" si="16"/>
        <v>-3.9963935775258657</v>
      </c>
      <c r="CF43" s="75">
        <f t="shared" si="17"/>
        <v>-3.3409388851190065</v>
      </c>
      <c r="CG43" s="75">
        <f t="shared" si="18"/>
        <v>-4.1904615582466409</v>
      </c>
      <c r="CI43" s="14">
        <f t="shared" si="35"/>
        <v>-49500</v>
      </c>
      <c r="CJ43" s="86">
        <f t="shared" si="19"/>
        <v>-2.7506163706882764E-2</v>
      </c>
      <c r="CK43" s="86">
        <f t="shared" si="20"/>
        <v>-2.7506163706882764E-2</v>
      </c>
      <c r="CL43" s="95">
        <f t="shared" si="21"/>
        <v>0</v>
      </c>
      <c r="CM43" s="95">
        <f t="shared" si="22"/>
        <v>0.11588721165546045</v>
      </c>
      <c r="CN43" s="95">
        <f t="shared" si="23"/>
        <v>-0.10974382073098113</v>
      </c>
      <c r="CO43" s="95">
        <f t="shared" si="24"/>
        <v>-2.9534191265441692</v>
      </c>
      <c r="CP43" s="95">
        <f t="shared" si="25"/>
        <v>-10.597106827392615</v>
      </c>
      <c r="CQ43" s="95">
        <f t="shared" si="26"/>
        <v>-14.92749412112172</v>
      </c>
      <c r="CR43" s="95">
        <f t="shared" si="27"/>
        <v>-14.88586088883994</v>
      </c>
      <c r="CS43" s="95">
        <f t="shared" si="28"/>
        <v>-14.951547075901036</v>
      </c>
      <c r="CT43" s="95">
        <f t="shared" si="29"/>
        <v>-14.84572037056336</v>
      </c>
      <c r="CU43" s="95">
        <f t="shared" si="30"/>
        <v>-15.011226012980284</v>
      </c>
      <c r="CV43" s="95">
        <f t="shared" si="31"/>
        <v>-14.736673848085784</v>
      </c>
      <c r="CW43" s="95">
        <f t="shared" si="32"/>
        <v>-15.160461290491181</v>
      </c>
      <c r="CX43" s="95">
        <f t="shared" si="33"/>
        <v>-14.268173470713737</v>
      </c>
    </row>
    <row r="44" spans="1:102" s="75" customFormat="1" ht="12.95" customHeight="1" x14ac:dyDescent="0.2">
      <c r="A44" s="81" t="s">
        <v>2211</v>
      </c>
      <c r="B44" s="82" t="s">
        <v>2031</v>
      </c>
      <c r="C44" s="83">
        <v>23342.286</v>
      </c>
      <c r="D44" s="83" t="s">
        <v>2110</v>
      </c>
      <c r="E44" s="75">
        <f t="shared" si="36"/>
        <v>-44705.077203441877</v>
      </c>
      <c r="F44" s="75">
        <f t="shared" si="37"/>
        <v>-44705</v>
      </c>
      <c r="G44" s="75">
        <f t="shared" si="38"/>
        <v>-3.2542949997150572E-2</v>
      </c>
      <c r="I44" s="75">
        <f t="shared" si="69"/>
        <v>-3.2542949997150572E-2</v>
      </c>
      <c r="O44" s="75">
        <f t="shared" ca="1" si="39"/>
        <v>-3.7183796651760553E-2</v>
      </c>
      <c r="P44" s="75">
        <f t="shared" si="40"/>
        <v>-2.7335443867383784E-2</v>
      </c>
      <c r="Q44" s="85">
        <f t="shared" si="68"/>
        <v>8323.7860000000001</v>
      </c>
      <c r="S44" s="84">
        <v>0.1</v>
      </c>
      <c r="Z44" s="75">
        <f t="shared" si="41"/>
        <v>-44705</v>
      </c>
      <c r="AA44" s="75">
        <f t="shared" si="42"/>
        <v>-2.9806027191746708E-2</v>
      </c>
      <c r="AB44" s="75">
        <f t="shared" si="43"/>
        <v>-3.0072366672787648E-2</v>
      </c>
      <c r="AC44" s="75">
        <f t="shared" si="44"/>
        <v>-5.2075061297667882E-3</v>
      </c>
      <c r="AD44" s="75">
        <f t="shared" si="45"/>
        <v>-2.7369228054038644E-3</v>
      </c>
      <c r="AE44" s="75">
        <f t="shared" si="46"/>
        <v>7.4907464427397596E-7</v>
      </c>
      <c r="AF44" s="75">
        <f t="shared" si="47"/>
        <v>-5.2075061297667882E-3</v>
      </c>
      <c r="AG44" s="84"/>
      <c r="AH44" s="75">
        <f t="shared" si="48"/>
        <v>-2.4705833243629238E-3</v>
      </c>
      <c r="AI44" s="75">
        <f t="shared" si="49"/>
        <v>2.0071335158819203E-2</v>
      </c>
      <c r="AJ44" s="75">
        <f t="shared" si="50"/>
        <v>-7.2535251250731181E-2</v>
      </c>
      <c r="AK44" s="75">
        <f t="shared" si="51"/>
        <v>1.1824204944979235E-2</v>
      </c>
      <c r="AL44" s="75">
        <f t="shared" si="52"/>
        <v>3.129526845577737</v>
      </c>
      <c r="AM44" s="75">
        <f t="shared" si="53"/>
        <v>165.75564056620834</v>
      </c>
      <c r="AN44" s="75">
        <f t="shared" si="72"/>
        <v>-3.261503497830379</v>
      </c>
      <c r="AO44" s="75">
        <f t="shared" si="72"/>
        <v>-3.6012433939946802</v>
      </c>
      <c r="AP44" s="75">
        <f t="shared" si="72"/>
        <v>-3.2387069938663817</v>
      </c>
      <c r="AQ44" s="75">
        <f t="shared" si="72"/>
        <v>-3.627371070078433</v>
      </c>
      <c r="AR44" s="75">
        <f t="shared" si="72"/>
        <v>-3.2119515572862682</v>
      </c>
      <c r="AS44" s="75">
        <f t="shared" si="72"/>
        <v>-3.6585050932087704</v>
      </c>
      <c r="AT44" s="75">
        <f t="shared" si="72"/>
        <v>-3.1801336506106535</v>
      </c>
      <c r="AU44" s="75">
        <f t="shared" si="55"/>
        <v>-3.6962659202936279</v>
      </c>
      <c r="AV44" s="119">
        <f t="shared" si="56"/>
        <v>-2.9806027191746708E-2</v>
      </c>
      <c r="AW44" s="120">
        <f t="shared" si="57"/>
        <v>-2.7369228054038644E-3</v>
      </c>
      <c r="AX44" s="121">
        <f t="shared" si="58"/>
        <v>7.4907464427397596E-7</v>
      </c>
      <c r="AY44" s="120">
        <f t="shared" si="59"/>
        <v>-3.0072366672787648E-2</v>
      </c>
      <c r="BA44" s="95">
        <f t="shared" si="60"/>
        <v>0</v>
      </c>
      <c r="BB44" s="95">
        <f t="shared" si="61"/>
        <v>0.31183497615801825</v>
      </c>
      <c r="BC44" s="95">
        <f t="shared" si="62"/>
        <v>0.39143809837938903</v>
      </c>
      <c r="BD44" s="95">
        <f t="shared" si="63"/>
        <v>-0.58002491322404826</v>
      </c>
      <c r="BE44" s="95">
        <f t="shared" si="64"/>
        <v>-2.4412599389031828</v>
      </c>
      <c r="BF44" s="95">
        <f t="shared" si="65"/>
        <v>-2.7380979465420237</v>
      </c>
      <c r="BG44" s="95">
        <f t="shared" si="73"/>
        <v>-13.688111454545769</v>
      </c>
      <c r="BH44" s="95">
        <f t="shared" si="73"/>
        <v>-13.680997474243352</v>
      </c>
      <c r="BI44" s="95">
        <f t="shared" si="73"/>
        <v>-13.663369499971118</v>
      </c>
      <c r="BJ44" s="95">
        <f t="shared" si="73"/>
        <v>-13.6220912043123</v>
      </c>
      <c r="BK44" s="95">
        <f t="shared" si="73"/>
        <v>-13.535495408145405</v>
      </c>
      <c r="BL44" s="95">
        <f t="shared" si="73"/>
        <v>-13.38202328906131</v>
      </c>
      <c r="BM44" s="95">
        <f t="shared" si="73"/>
        <v>-13.157920859681065</v>
      </c>
      <c r="BN44" s="95">
        <f t="shared" si="67"/>
        <v>-12.880139624879789</v>
      </c>
      <c r="BQ44" s="95">
        <f t="shared" si="4"/>
        <v>-2.761328977389832E-2</v>
      </c>
      <c r="BR44" s="75">
        <v>-49000</v>
      </c>
      <c r="BS44" s="75">
        <f t="shared" si="34"/>
        <v>-2.761328977389832E-2</v>
      </c>
      <c r="BT44" s="75">
        <f t="shared" si="5"/>
        <v>-2.7504514905279585E-2</v>
      </c>
      <c r="BU44" s="75">
        <f t="shared" si="6"/>
        <v>-1.0877486861873386E-4</v>
      </c>
      <c r="BV44" s="75">
        <f t="shared" si="7"/>
        <v>2.0775337584076459E-2</v>
      </c>
      <c r="BW44" s="75">
        <f t="shared" si="8"/>
        <v>-4.4868718156336536E-2</v>
      </c>
      <c r="BX44" s="75">
        <f t="shared" si="9"/>
        <v>3.1018116243255385</v>
      </c>
      <c r="BY44" s="75">
        <f t="shared" si="10"/>
        <v>50.26858970166753</v>
      </c>
      <c r="BZ44" s="75">
        <f t="shared" si="11"/>
        <v>-3.5324095564915563</v>
      </c>
      <c r="CA44" s="75">
        <f t="shared" si="12"/>
        <v>-3.8089310420407969</v>
      </c>
      <c r="CB44" s="75">
        <f t="shared" si="13"/>
        <v>-3.4850375296712519</v>
      </c>
      <c r="CC44" s="75">
        <f t="shared" si="14"/>
        <v>-3.8720849005016458</v>
      </c>
      <c r="CD44" s="75">
        <f t="shared" si="15"/>
        <v>-3.4173648812019186</v>
      </c>
      <c r="CE44" s="75">
        <f t="shared" si="16"/>
        <v>-3.9691638964457776</v>
      </c>
      <c r="CF44" s="75">
        <f t="shared" si="17"/>
        <v>-3.3157008311881695</v>
      </c>
      <c r="CG44" s="75">
        <f t="shared" si="18"/>
        <v>-4.1389291663850134</v>
      </c>
      <c r="CI44" s="14">
        <f t="shared" si="35"/>
        <v>-49000</v>
      </c>
      <c r="CJ44" s="86">
        <f t="shared" si="19"/>
        <v>-2.7504514905279585E-2</v>
      </c>
      <c r="CK44" s="86">
        <f t="shared" si="20"/>
        <v>-2.7504514905279585E-2</v>
      </c>
      <c r="CL44" s="95">
        <f t="shared" si="21"/>
        <v>0</v>
      </c>
      <c r="CM44" s="95">
        <f t="shared" si="22"/>
        <v>0.12074182135200673</v>
      </c>
      <c r="CN44" s="95">
        <f t="shared" si="23"/>
        <v>-8.2936329123163177E-2</v>
      </c>
      <c r="CO44" s="95">
        <f t="shared" si="24"/>
        <v>-2.9264855195630854</v>
      </c>
      <c r="CP44" s="95">
        <f t="shared" si="25"/>
        <v>-9.261813694273533</v>
      </c>
      <c r="CQ44" s="95">
        <f t="shared" si="26"/>
        <v>-14.828207673711896</v>
      </c>
      <c r="CR44" s="95">
        <f t="shared" si="27"/>
        <v>-14.808360681669249</v>
      </c>
      <c r="CS44" s="95">
        <f t="shared" si="28"/>
        <v>-14.843067580686116</v>
      </c>
      <c r="CT44" s="95">
        <f t="shared" si="29"/>
        <v>-14.78134970823705</v>
      </c>
      <c r="CU44" s="95">
        <f t="shared" si="30"/>
        <v>-14.888154424432541</v>
      </c>
      <c r="CV44" s="95">
        <f t="shared" si="31"/>
        <v>-14.692571270343882</v>
      </c>
      <c r="CW44" s="95">
        <f t="shared" si="32"/>
        <v>-15.023351000373633</v>
      </c>
      <c r="CX44" s="95">
        <f t="shared" si="33"/>
        <v>-14.123435843410928</v>
      </c>
    </row>
    <row r="45" spans="1:102" s="75" customFormat="1" ht="12.95" customHeight="1" x14ac:dyDescent="0.2">
      <c r="A45" s="81" t="s">
        <v>2211</v>
      </c>
      <c r="B45" s="82" t="s">
        <v>2031</v>
      </c>
      <c r="C45" s="83">
        <v>23350.302</v>
      </c>
      <c r="D45" s="83" t="s">
        <v>2110</v>
      </c>
      <c r="E45" s="75">
        <f t="shared" si="36"/>
        <v>-44686.060402871961</v>
      </c>
      <c r="F45" s="75">
        <f t="shared" si="37"/>
        <v>-44686</v>
      </c>
      <c r="G45" s="75">
        <f t="shared" si="38"/>
        <v>-2.5461139997787541E-2</v>
      </c>
      <c r="I45" s="75">
        <f t="shared" si="69"/>
        <v>-2.5461139997787541E-2</v>
      </c>
      <c r="O45" s="75">
        <f t="shared" ca="1" si="39"/>
        <v>-3.7170642579362395E-2</v>
      </c>
      <c r="P45" s="75">
        <f t="shared" si="40"/>
        <v>-2.7334079408029885E-2</v>
      </c>
      <c r="Q45" s="85">
        <f t="shared" si="68"/>
        <v>8331.8019999999997</v>
      </c>
      <c r="S45" s="84">
        <v>0.1</v>
      </c>
      <c r="Z45" s="75">
        <f t="shared" si="41"/>
        <v>-44686</v>
      </c>
      <c r="AA45" s="75">
        <f t="shared" si="42"/>
        <v>-2.9812035793385424E-2</v>
      </c>
      <c r="AB45" s="75">
        <f t="shared" si="43"/>
        <v>-2.2983183612432002E-2</v>
      </c>
      <c r="AC45" s="75">
        <f t="shared" si="44"/>
        <v>1.8729394102423441E-3</v>
      </c>
      <c r="AD45" s="75">
        <f t="shared" si="45"/>
        <v>4.3508957955978832E-3</v>
      </c>
      <c r="AE45" s="75">
        <f t="shared" si="46"/>
        <v>1.8930294224151337E-6</v>
      </c>
      <c r="AF45" s="75">
        <f t="shared" si="47"/>
        <v>1.8729394102423441E-3</v>
      </c>
      <c r="AG45" s="84"/>
      <c r="AH45" s="75">
        <f t="shared" si="48"/>
        <v>-2.4779563853555395E-3</v>
      </c>
      <c r="AI45" s="75">
        <f t="shared" si="49"/>
        <v>2.0070302980884858E-2</v>
      </c>
      <c r="AJ45" s="75">
        <f t="shared" si="50"/>
        <v>-7.26226318993759E-2</v>
      </c>
      <c r="AK45" s="75">
        <f t="shared" si="51"/>
        <v>1.1738351674108688E-2</v>
      </c>
      <c r="AL45" s="75">
        <f t="shared" si="52"/>
        <v>3.1296144572873241</v>
      </c>
      <c r="AM45" s="75">
        <f t="shared" si="53"/>
        <v>166.96805066269596</v>
      </c>
      <c r="AN45" s="75">
        <f t="shared" si="72"/>
        <v>-3.260634848147264</v>
      </c>
      <c r="AO45" s="75">
        <f t="shared" si="72"/>
        <v>-3.6000031938491444</v>
      </c>
      <c r="AP45" s="75">
        <f t="shared" si="72"/>
        <v>-3.2379708670869762</v>
      </c>
      <c r="AQ45" s="75">
        <f t="shared" si="72"/>
        <v>-3.6259614071516317</v>
      </c>
      <c r="AR45" s="75">
        <f t="shared" si="72"/>
        <v>-3.211390416741231</v>
      </c>
      <c r="AS45" s="75">
        <f t="shared" si="72"/>
        <v>-3.6568660059550426</v>
      </c>
      <c r="AT45" s="75">
        <f t="shared" si="72"/>
        <v>-3.179807753863682</v>
      </c>
      <c r="AU45" s="75">
        <f t="shared" si="55"/>
        <v>-3.6943076894028861</v>
      </c>
      <c r="AV45" s="119">
        <f t="shared" si="56"/>
        <v>-2.9812035793385424E-2</v>
      </c>
      <c r="AW45" s="120">
        <f t="shared" si="57"/>
        <v>4.3508957955978832E-3</v>
      </c>
      <c r="AX45" s="121">
        <f t="shared" si="58"/>
        <v>1.8930294224151337E-6</v>
      </c>
      <c r="AY45" s="120">
        <f t="shared" si="59"/>
        <v>-2.2983183612432002E-2</v>
      </c>
      <c r="BA45" s="95">
        <f t="shared" si="60"/>
        <v>0</v>
      </c>
      <c r="BB45" s="95">
        <f t="shared" si="61"/>
        <v>0.31583996324713293</v>
      </c>
      <c r="BC45" s="95">
        <f t="shared" si="62"/>
        <v>0.39775690420598253</v>
      </c>
      <c r="BD45" s="95">
        <f t="shared" si="63"/>
        <v>-0.58474357124325504</v>
      </c>
      <c r="BE45" s="95">
        <f t="shared" si="64"/>
        <v>-2.4343830850748893</v>
      </c>
      <c r="BF45" s="95">
        <f t="shared" si="65"/>
        <v>-2.7091534044311056</v>
      </c>
      <c r="BG45" s="95">
        <f t="shared" si="73"/>
        <v>-13.678559957711659</v>
      </c>
      <c r="BH45" s="95">
        <f t="shared" si="73"/>
        <v>-13.670882481436401</v>
      </c>
      <c r="BI45" s="95">
        <f t="shared" si="73"/>
        <v>-13.652251393226251</v>
      </c>
      <c r="BJ45" s="95">
        <f t="shared" si="73"/>
        <v>-13.609557495829657</v>
      </c>
      <c r="BK45" s="95">
        <f t="shared" si="73"/>
        <v>-13.521823842813529</v>
      </c>
      <c r="BL45" s="95">
        <f t="shared" si="73"/>
        <v>-13.368867728401394</v>
      </c>
      <c r="BM45" s="95">
        <f t="shared" si="73"/>
        <v>-13.147708300218602</v>
      </c>
      <c r="BN45" s="95">
        <f t="shared" si="67"/>
        <v>-12.874639595042282</v>
      </c>
      <c r="BQ45" s="95">
        <f t="shared" si="4"/>
        <v>-2.7937780520140936E-2</v>
      </c>
      <c r="BR45" s="75">
        <v>-48500</v>
      </c>
      <c r="BS45" s="75">
        <f t="shared" si="34"/>
        <v>-2.7937780520140936E-2</v>
      </c>
      <c r="BT45" s="75">
        <f t="shared" si="5"/>
        <v>-2.7499105205279272E-2</v>
      </c>
      <c r="BU45" s="75">
        <f t="shared" si="6"/>
        <v>-4.3867531486166292E-4</v>
      </c>
      <c r="BV45" s="75">
        <f t="shared" si="7"/>
        <v>2.0631347855872728E-2</v>
      </c>
      <c r="BW45" s="75">
        <f t="shared" si="8"/>
        <v>-4.8748365553996233E-2</v>
      </c>
      <c r="BX45" s="75">
        <f t="shared" si="9"/>
        <v>3.1056955314080508</v>
      </c>
      <c r="BY45" s="75">
        <f t="shared" si="10"/>
        <v>55.708789635908943</v>
      </c>
      <c r="BZ45" s="75">
        <f t="shared" si="11"/>
        <v>-3.4950756420193301</v>
      </c>
      <c r="CA45" s="75">
        <f t="shared" si="12"/>
        <v>-3.7906168783400362</v>
      </c>
      <c r="CB45" s="75">
        <f t="shared" si="13"/>
        <v>-3.4492602985954903</v>
      </c>
      <c r="CC45" s="75">
        <f t="shared" si="14"/>
        <v>-3.8507041009112255</v>
      </c>
      <c r="CD45" s="75">
        <f t="shared" si="15"/>
        <v>-3.3855278031812981</v>
      </c>
      <c r="CE45" s="75">
        <f t="shared" si="16"/>
        <v>-3.9399244260154389</v>
      </c>
      <c r="CF45" s="75">
        <f t="shared" si="17"/>
        <v>-3.292648448309702</v>
      </c>
      <c r="CG45" s="75">
        <f t="shared" si="18"/>
        <v>-4.087396774523385</v>
      </c>
      <c r="CI45" s="14">
        <f t="shared" si="35"/>
        <v>-48500</v>
      </c>
      <c r="CJ45" s="86">
        <f t="shared" si="19"/>
        <v>-2.7499105205279272E-2</v>
      </c>
      <c r="CK45" s="86">
        <f t="shared" si="20"/>
        <v>-2.7499105205279272E-2</v>
      </c>
      <c r="CL45" s="95">
        <f t="shared" si="21"/>
        <v>0</v>
      </c>
      <c r="CM45" s="95">
        <f t="shared" si="22"/>
        <v>0.12648502973714904</v>
      </c>
      <c r="CN45" s="95">
        <f t="shared" si="23"/>
        <v>-5.4910519279498179E-2</v>
      </c>
      <c r="CO45" s="95">
        <f t="shared" si="24"/>
        <v>-2.8983919670797245</v>
      </c>
      <c r="CP45" s="95">
        <f t="shared" si="25"/>
        <v>-8.1830875355895181</v>
      </c>
      <c r="CQ45" s="95">
        <f t="shared" si="26"/>
        <v>-14.729079162456367</v>
      </c>
      <c r="CR45" s="95">
        <f t="shared" si="27"/>
        <v>-14.722086311080743</v>
      </c>
      <c r="CS45" s="95">
        <f t="shared" si="28"/>
        <v>-14.736012746776318</v>
      </c>
      <c r="CT45" s="95">
        <f t="shared" si="29"/>
        <v>-14.707982507216903</v>
      </c>
      <c r="CU45" s="95">
        <f t="shared" si="30"/>
        <v>-14.763272304703282</v>
      </c>
      <c r="CV45" s="95">
        <f t="shared" si="31"/>
        <v>-14.649202498740754</v>
      </c>
      <c r="CW45" s="95">
        <f t="shared" si="32"/>
        <v>-14.867421293358074</v>
      </c>
      <c r="CX45" s="95">
        <f t="shared" si="33"/>
        <v>-13.978698216108118</v>
      </c>
    </row>
    <row r="46" spans="1:102" s="75" customFormat="1" ht="12.95" customHeight="1" x14ac:dyDescent="0.2">
      <c r="A46" s="86" t="s">
        <v>2030</v>
      </c>
      <c r="B46" s="87" t="s">
        <v>2033</v>
      </c>
      <c r="C46" s="88">
        <v>23573.502</v>
      </c>
      <c r="D46" s="88" t="s">
        <v>2034</v>
      </c>
      <c r="E46" s="75">
        <f t="shared" si="36"/>
        <v>-44156.550686404247</v>
      </c>
      <c r="F46" s="75">
        <f t="shared" si="37"/>
        <v>-44156.5</v>
      </c>
      <c r="G46" s="75">
        <f t="shared" si="38"/>
        <v>-2.1365434997278498E-2</v>
      </c>
      <c r="H46" s="75">
        <f>G46</f>
        <v>-2.1365434997278498E-2</v>
      </c>
      <c r="O46" s="75">
        <f t="shared" ca="1" si="39"/>
        <v>-3.6804059351213773E-2</v>
      </c>
      <c r="P46" s="75">
        <f t="shared" si="40"/>
        <v>-2.7293869519161844E-2</v>
      </c>
      <c r="Q46" s="85">
        <f t="shared" si="68"/>
        <v>8555.0020000000004</v>
      </c>
      <c r="S46" s="84">
        <v>0.10009999999999999</v>
      </c>
      <c r="Z46" s="75">
        <f t="shared" si="41"/>
        <v>-44156.5</v>
      </c>
      <c r="AA46" s="75">
        <f t="shared" si="42"/>
        <v>-2.9964463549750336E-2</v>
      </c>
      <c r="AB46" s="75">
        <f t="shared" si="43"/>
        <v>-1.8694840966690007E-2</v>
      </c>
      <c r="AC46" s="75">
        <f t="shared" si="44"/>
        <v>5.9284345218833454E-3</v>
      </c>
      <c r="AD46" s="75">
        <f t="shared" si="45"/>
        <v>8.5990285524718373E-3</v>
      </c>
      <c r="AE46" s="75">
        <f t="shared" si="46"/>
        <v>7.4017235338272119E-6</v>
      </c>
      <c r="AF46" s="75">
        <f t="shared" si="47"/>
        <v>5.9284345218833454E-3</v>
      </c>
      <c r="AG46" s="84"/>
      <c r="AH46" s="75">
        <f t="shared" si="48"/>
        <v>-2.6705940305884932E-3</v>
      </c>
      <c r="AI46" s="75">
        <f t="shared" si="49"/>
        <v>2.004593774188379E-2</v>
      </c>
      <c r="AJ46" s="75">
        <f t="shared" si="50"/>
        <v>-7.4912051395406742E-2</v>
      </c>
      <c r="AK46" s="75">
        <f t="shared" si="51"/>
        <v>9.4887229813185869E-3</v>
      </c>
      <c r="AL46" s="75">
        <f t="shared" si="52"/>
        <v>3.131910131910022</v>
      </c>
      <c r="AM46" s="75">
        <f t="shared" si="53"/>
        <v>206.55614734637095</v>
      </c>
      <c r="AN46" s="75">
        <f t="shared" si="72"/>
        <v>-3.2378588685493286</v>
      </c>
      <c r="AO46" s="75">
        <f t="shared" si="72"/>
        <v>-3.5641317634373455</v>
      </c>
      <c r="AP46" s="75">
        <f t="shared" si="72"/>
        <v>-3.2188154257234425</v>
      </c>
      <c r="AQ46" s="75">
        <f t="shared" si="72"/>
        <v>-3.5855423787326961</v>
      </c>
      <c r="AR46" s="75">
        <f t="shared" si="72"/>
        <v>-3.1969193527435018</v>
      </c>
      <c r="AS46" s="75">
        <f t="shared" si="72"/>
        <v>-3.6104335769138731</v>
      </c>
      <c r="AT46" s="75">
        <f t="shared" si="72"/>
        <v>-3.1714964056336177</v>
      </c>
      <c r="AU46" s="75">
        <f t="shared" si="55"/>
        <v>-3.6397348864214223</v>
      </c>
      <c r="AV46" s="119">
        <f t="shared" si="56"/>
        <v>-2.9964463549750336E-2</v>
      </c>
      <c r="AW46" s="120">
        <f t="shared" si="57"/>
        <v>8.5990285524718373E-3</v>
      </c>
      <c r="AX46" s="121">
        <f t="shared" si="58"/>
        <v>7.4017235338272119E-6</v>
      </c>
      <c r="AY46" s="120">
        <f t="shared" si="59"/>
        <v>-1.8694840966690007E-2</v>
      </c>
      <c r="BA46" s="95">
        <f t="shared" si="60"/>
        <v>0</v>
      </c>
      <c r="BB46" s="95">
        <f t="shared" si="61"/>
        <v>0.56514623112063556</v>
      </c>
      <c r="BC46" s="95">
        <f t="shared" si="62"/>
        <v>0.69497470794529304</v>
      </c>
      <c r="BD46" s="95">
        <f t="shared" si="63"/>
        <v>-0.7879734765151758</v>
      </c>
      <c r="BE46" s="95">
        <f t="shared" si="64"/>
        <v>-2.0750690910810956</v>
      </c>
      <c r="BF46" s="95">
        <f t="shared" si="65"/>
        <v>-1.6940338839611389</v>
      </c>
      <c r="BG46" s="95">
        <f t="shared" si="73"/>
        <v>-13.307717340835394</v>
      </c>
      <c r="BH46" s="95">
        <f t="shared" si="73"/>
        <v>-13.275937742946041</v>
      </c>
      <c r="BI46" s="95">
        <f t="shared" si="73"/>
        <v>-13.230272672963784</v>
      </c>
      <c r="BJ46" s="95">
        <f t="shared" si="73"/>
        <v>-13.167356403525536</v>
      </c>
      <c r="BK46" s="95">
        <f t="shared" si="73"/>
        <v>-13.08483721378369</v>
      </c>
      <c r="BL46" s="95">
        <f t="shared" si="73"/>
        <v>-12.982103886432865</v>
      </c>
      <c r="BM46" s="95">
        <f t="shared" si="73"/>
        <v>-12.86029727523335</v>
      </c>
      <c r="BN46" s="95">
        <f t="shared" si="67"/>
        <v>-12.721362447728605</v>
      </c>
      <c r="BQ46" s="95">
        <f t="shared" si="4"/>
        <v>-2.824856694712417E-2</v>
      </c>
      <c r="BR46" s="75">
        <v>-48000</v>
      </c>
      <c r="BS46" s="75">
        <f t="shared" si="34"/>
        <v>-2.824856694712417E-2</v>
      </c>
      <c r="BT46" s="75">
        <f t="shared" si="5"/>
        <v>-2.7489934606881823E-2</v>
      </c>
      <c r="BU46" s="75">
        <f t="shared" si="6"/>
        <v>-7.5863234024234588E-4</v>
      </c>
      <c r="BV46" s="75">
        <f t="shared" si="7"/>
        <v>2.0506366178485891E-2</v>
      </c>
      <c r="BW46" s="75">
        <f t="shared" si="8"/>
        <v>-5.2492749427131891E-2</v>
      </c>
      <c r="BX46" s="75">
        <f t="shared" si="9"/>
        <v>3.109444724114522</v>
      </c>
      <c r="BY46" s="75">
        <f t="shared" si="10"/>
        <v>62.207046657328796</v>
      </c>
      <c r="BZ46" s="75">
        <f t="shared" si="11"/>
        <v>-3.4588011985350353</v>
      </c>
      <c r="CA46" s="75">
        <f t="shared" si="12"/>
        <v>-3.7712155225550261</v>
      </c>
      <c r="CB46" s="75">
        <f t="shared" si="13"/>
        <v>-3.4150374657907836</v>
      </c>
      <c r="CC46" s="75">
        <f t="shared" si="14"/>
        <v>-3.8276569364298894</v>
      </c>
      <c r="CD46" s="75">
        <f t="shared" si="15"/>
        <v>-3.3556808997700114</v>
      </c>
      <c r="CE46" s="75">
        <f t="shared" si="16"/>
        <v>-3.9087126629158262</v>
      </c>
      <c r="CF46" s="75">
        <f t="shared" si="17"/>
        <v>-3.2717061220658969</v>
      </c>
      <c r="CG46" s="75">
        <f t="shared" si="18"/>
        <v>-4.0358643826617566</v>
      </c>
      <c r="CI46" s="14">
        <f t="shared" si="35"/>
        <v>-48000</v>
      </c>
      <c r="CJ46" s="86">
        <f t="shared" si="19"/>
        <v>-2.7489934606881823E-2</v>
      </c>
      <c r="CK46" s="86">
        <f t="shared" si="20"/>
        <v>-2.7489934606881823E-2</v>
      </c>
      <c r="CL46" s="95">
        <f t="shared" si="21"/>
        <v>0</v>
      </c>
      <c r="CM46" s="95">
        <f t="shared" si="22"/>
        <v>0.13339196947829413</v>
      </c>
      <c r="CN46" s="95">
        <f t="shared" si="23"/>
        <v>-2.4882122146904974E-2</v>
      </c>
      <c r="CO46" s="95">
        <f t="shared" si="24"/>
        <v>-2.8683385066112139</v>
      </c>
      <c r="CP46" s="95">
        <f t="shared" si="25"/>
        <v>-7.2735944517233788</v>
      </c>
      <c r="CQ46" s="95">
        <f t="shared" si="26"/>
        <v>-14.628187623093007</v>
      </c>
      <c r="CR46" s="95">
        <f t="shared" si="27"/>
        <v>-14.626865929436063</v>
      </c>
      <c r="CS46" s="95">
        <f t="shared" si="28"/>
        <v>-14.629979021199883</v>
      </c>
      <c r="CT46" s="95">
        <f t="shared" si="29"/>
        <v>-14.622617243116524</v>
      </c>
      <c r="CU46" s="95">
        <f t="shared" si="30"/>
        <v>-14.63986641035663</v>
      </c>
      <c r="CV46" s="95">
        <f t="shared" si="31"/>
        <v>-14.598520172361873</v>
      </c>
      <c r="CW46" s="95">
        <f t="shared" si="32"/>
        <v>-14.692906223079941</v>
      </c>
      <c r="CX46" s="95">
        <f t="shared" si="33"/>
        <v>-13.833960588805308</v>
      </c>
    </row>
    <row r="47" spans="1:102" s="75" customFormat="1" ht="12.95" customHeight="1" x14ac:dyDescent="0.2">
      <c r="A47" s="86" t="s">
        <v>2030</v>
      </c>
      <c r="B47" s="87" t="s">
        <v>2031</v>
      </c>
      <c r="C47" s="88">
        <v>23573.703000000001</v>
      </c>
      <c r="D47" s="88" t="s">
        <v>2034</v>
      </c>
      <c r="E47" s="75">
        <f t="shared" si="36"/>
        <v>-44156.073842976781</v>
      </c>
      <c r="F47" s="75">
        <f t="shared" si="37"/>
        <v>-44156</v>
      </c>
      <c r="G47" s="75">
        <f t="shared" si="38"/>
        <v>-3.1126439997024136E-2</v>
      </c>
      <c r="H47" s="75">
        <f>G47</f>
        <v>-3.1126439997024136E-2</v>
      </c>
      <c r="O47" s="75">
        <f t="shared" ca="1" si="39"/>
        <v>-3.6803713191413824E-2</v>
      </c>
      <c r="P47" s="75">
        <f t="shared" si="40"/>
        <v>-2.7293829556207815E-2</v>
      </c>
      <c r="Q47" s="85">
        <f t="shared" si="68"/>
        <v>8555.2030000000013</v>
      </c>
      <c r="S47" s="84">
        <v>0.10009999999999999</v>
      </c>
      <c r="Z47" s="75">
        <f t="shared" si="41"/>
        <v>-44156</v>
      </c>
      <c r="AA47" s="75">
        <f t="shared" si="42"/>
        <v>-2.9964593749995626E-2</v>
      </c>
      <c r="AB47" s="75">
        <f t="shared" si="43"/>
        <v>-2.8455675803236324E-2</v>
      </c>
      <c r="AC47" s="75">
        <f t="shared" si="44"/>
        <v>-3.8326104408163211E-3</v>
      </c>
      <c r="AD47" s="75">
        <f t="shared" si="45"/>
        <v>-1.1618462470285099E-3</v>
      </c>
      <c r="AE47" s="75">
        <f t="shared" si="46"/>
        <v>1.3512365884359671E-7</v>
      </c>
      <c r="AF47" s="75">
        <f t="shared" si="47"/>
        <v>-3.8326104408163211E-3</v>
      </c>
      <c r="AG47" s="84"/>
      <c r="AH47" s="75">
        <f t="shared" si="48"/>
        <v>-2.6707641937878121E-3</v>
      </c>
      <c r="AI47" s="75">
        <f t="shared" si="49"/>
        <v>2.0045918445741995E-2</v>
      </c>
      <c r="AJ47" s="75">
        <f t="shared" si="50"/>
        <v>-7.4914079480966039E-2</v>
      </c>
      <c r="AK47" s="75">
        <f t="shared" si="51"/>
        <v>9.4867299503359429E-3</v>
      </c>
      <c r="AL47" s="75">
        <f t="shared" si="52"/>
        <v>3.1319121657104212</v>
      </c>
      <c r="AM47" s="75">
        <f t="shared" si="53"/>
        <v>206.59954397509151</v>
      </c>
      <c r="AN47" s="75">
        <f t="shared" si="72"/>
        <v>-3.2378386788545717</v>
      </c>
      <c r="AO47" s="75">
        <f t="shared" si="72"/>
        <v>-3.5640966973016135</v>
      </c>
      <c r="AP47" s="75">
        <f t="shared" si="72"/>
        <v>-3.2187985732084115</v>
      </c>
      <c r="AQ47" s="75">
        <f t="shared" si="72"/>
        <v>-3.5855031928415628</v>
      </c>
      <c r="AR47" s="75">
        <f t="shared" si="72"/>
        <v>-3.1969067349709221</v>
      </c>
      <c r="AS47" s="75">
        <f t="shared" si="72"/>
        <v>-3.610389065450907</v>
      </c>
      <c r="AT47" s="75">
        <f t="shared" si="72"/>
        <v>-3.1714892382167905</v>
      </c>
      <c r="AU47" s="75">
        <f t="shared" si="55"/>
        <v>-3.6396833540295606</v>
      </c>
      <c r="AV47" s="119">
        <f t="shared" si="56"/>
        <v>-2.9964593749995626E-2</v>
      </c>
      <c r="AW47" s="120">
        <f t="shared" si="57"/>
        <v>-1.1618462470285099E-3</v>
      </c>
      <c r="AX47" s="121">
        <f t="shared" si="58"/>
        <v>1.3512365884359671E-7</v>
      </c>
      <c r="AY47" s="120">
        <f t="shared" si="59"/>
        <v>-2.8455675803236324E-2</v>
      </c>
      <c r="BA47" s="95">
        <f t="shared" si="60"/>
        <v>0</v>
      </c>
      <c r="BB47" s="95">
        <f t="shared" si="61"/>
        <v>0.56565161497047145</v>
      </c>
      <c r="BC47" s="95">
        <f t="shared" si="62"/>
        <v>0.69543565160888365</v>
      </c>
      <c r="BD47" s="95">
        <f t="shared" si="63"/>
        <v>-0.78825216804157305</v>
      </c>
      <c r="BE47" s="95">
        <f t="shared" si="64"/>
        <v>-2.0744278328522845</v>
      </c>
      <c r="BF47" s="95">
        <f t="shared" si="65"/>
        <v>-1.6927938027049658</v>
      </c>
      <c r="BG47" s="95">
        <f t="shared" si="73"/>
        <v>-13.307222967754388</v>
      </c>
      <c r="BH47" s="95">
        <f t="shared" si="73"/>
        <v>-13.275425778849414</v>
      </c>
      <c r="BI47" s="95">
        <f t="shared" si="73"/>
        <v>-13.229754707018996</v>
      </c>
      <c r="BJ47" s="95">
        <f t="shared" si="73"/>
        <v>-13.166853690798478</v>
      </c>
      <c r="BK47" s="95">
        <f t="shared" si="73"/>
        <v>-13.084379342148162</v>
      </c>
      <c r="BL47" s="95">
        <f t="shared" si="73"/>
        <v>-12.981723595972863</v>
      </c>
      <c r="BM47" s="95">
        <f t="shared" si="73"/>
        <v>-12.860023833786757</v>
      </c>
      <c r="BN47" s="95">
        <f t="shared" si="67"/>
        <v>-12.721217710101303</v>
      </c>
      <c r="BQ47" s="95">
        <f t="shared" si="4"/>
        <v>-2.8543334100357157E-2</v>
      </c>
      <c r="BR47" s="75">
        <v>-47500</v>
      </c>
      <c r="BS47" s="75">
        <f t="shared" si="34"/>
        <v>-2.8543334100357157E-2</v>
      </c>
      <c r="BT47" s="75">
        <f t="shared" si="5"/>
        <v>-2.7477003110087241E-2</v>
      </c>
      <c r="BU47" s="75">
        <f t="shared" si="6"/>
        <v>-1.0663309902699159E-3</v>
      </c>
      <c r="BV47" s="75">
        <f t="shared" si="7"/>
        <v>2.0399421273838758E-2</v>
      </c>
      <c r="BW47" s="75">
        <f t="shared" si="8"/>
        <v>-5.6083651556517268E-2</v>
      </c>
      <c r="BX47" s="75">
        <f t="shared" si="9"/>
        <v>3.1130409314932947</v>
      </c>
      <c r="BY47" s="75">
        <f t="shared" si="10"/>
        <v>70.043555502155272</v>
      </c>
      <c r="BZ47" s="75">
        <f t="shared" si="11"/>
        <v>-3.4238098269957367</v>
      </c>
      <c r="CA47" s="75">
        <f t="shared" si="12"/>
        <v>-3.750487644025708</v>
      </c>
      <c r="CB47" s="75">
        <f t="shared" si="13"/>
        <v>-3.3825337877615551</v>
      </c>
      <c r="CC47" s="75">
        <f t="shared" si="14"/>
        <v>-3.8028121633023524</v>
      </c>
      <c r="CD47" s="75">
        <f t="shared" si="15"/>
        <v>-3.32789277459778</v>
      </c>
      <c r="CE47" s="75">
        <f t="shared" si="16"/>
        <v>-3.8755804586367941</v>
      </c>
      <c r="CF47" s="75">
        <f t="shared" si="17"/>
        <v>-3.252792635839139</v>
      </c>
      <c r="CG47" s="75">
        <f t="shared" si="18"/>
        <v>-3.9843319908001291</v>
      </c>
      <c r="CI47" s="14">
        <f t="shared" si="35"/>
        <v>-47500</v>
      </c>
      <c r="CJ47" s="86">
        <f t="shared" si="19"/>
        <v>-2.7477003110087241E-2</v>
      </c>
      <c r="CK47" s="86">
        <f t="shared" si="20"/>
        <v>-2.7477003110087241E-2</v>
      </c>
      <c r="CL47" s="95">
        <f t="shared" si="21"/>
        <v>0</v>
      </c>
      <c r="CM47" s="95">
        <f t="shared" si="22"/>
        <v>0.14192796609942915</v>
      </c>
      <c r="CN47" s="95">
        <f t="shared" si="23"/>
        <v>8.3016328098534948E-3</v>
      </c>
      <c r="CO47" s="95">
        <f t="shared" si="24"/>
        <v>-2.8351520880785768</v>
      </c>
      <c r="CP47" s="95">
        <f t="shared" si="25"/>
        <v>-6.4753975260254286</v>
      </c>
      <c r="CQ47" s="95">
        <f t="shared" si="26"/>
        <v>-14.523011146315563</v>
      </c>
      <c r="CR47" s="95">
        <f t="shared" si="27"/>
        <v>-14.523143284167288</v>
      </c>
      <c r="CS47" s="95">
        <f t="shared" si="28"/>
        <v>-14.522753099642893</v>
      </c>
      <c r="CT47" s="95">
        <f t="shared" si="29"/>
        <v>-14.523904181612952</v>
      </c>
      <c r="CU47" s="95">
        <f t="shared" si="30"/>
        <v>-14.520498935384678</v>
      </c>
      <c r="CV47" s="95">
        <f t="shared" si="31"/>
        <v>-14.530491555012864</v>
      </c>
      <c r="CW47" s="95">
        <f t="shared" si="32"/>
        <v>-14.500428508369081</v>
      </c>
      <c r="CX47" s="95">
        <f t="shared" si="33"/>
        <v>-13.689222961502498</v>
      </c>
    </row>
    <row r="48" spans="1:102" s="75" customFormat="1" ht="12.95" customHeight="1" x14ac:dyDescent="0.2">
      <c r="A48" s="81" t="s">
        <v>2175</v>
      </c>
      <c r="B48" s="82" t="s">
        <v>2031</v>
      </c>
      <c r="C48" s="83">
        <v>23999.877</v>
      </c>
      <c r="D48" s="83" t="s">
        <v>2110</v>
      </c>
      <c r="E48" s="75">
        <f t="shared" si="36"/>
        <v>-43145.037669563208</v>
      </c>
      <c r="F48" s="75">
        <f t="shared" si="37"/>
        <v>-43145</v>
      </c>
      <c r="G48" s="75">
        <f t="shared" si="38"/>
        <v>-1.5878549998888047E-2</v>
      </c>
      <c r="I48" s="75">
        <f t="shared" ref="I48:I60" si="74">G48</f>
        <v>-1.5878549998888047E-2</v>
      </c>
      <c r="O48" s="75">
        <f t="shared" ca="1" si="39"/>
        <v>-3.6103778075911933E-2</v>
      </c>
      <c r="P48" s="75">
        <f t="shared" si="40"/>
        <v>-2.7205332474441877E-2</v>
      </c>
      <c r="Q48" s="85">
        <f t="shared" si="68"/>
        <v>8981.3770000000004</v>
      </c>
      <c r="S48" s="84">
        <v>0.1</v>
      </c>
      <c r="Z48" s="75">
        <f t="shared" si="41"/>
        <v>-43145</v>
      </c>
      <c r="AA48" s="75">
        <f t="shared" si="42"/>
        <v>-3.0175286707592706E-2</v>
      </c>
      <c r="AB48" s="75">
        <f t="shared" si="43"/>
        <v>-1.2908595765737219E-2</v>
      </c>
      <c r="AC48" s="75">
        <f t="shared" si="44"/>
        <v>1.1326782475553829E-2</v>
      </c>
      <c r="AD48" s="75">
        <f t="shared" si="45"/>
        <v>1.4296736708704658E-2</v>
      </c>
      <c r="AE48" s="75">
        <f t="shared" si="46"/>
        <v>2.0439668051802332E-5</v>
      </c>
      <c r="AF48" s="75">
        <f t="shared" si="47"/>
        <v>1.1326782475553829E-2</v>
      </c>
      <c r="AG48" s="84"/>
      <c r="AH48" s="75">
        <f t="shared" si="48"/>
        <v>-2.9699542331508288E-3</v>
      </c>
      <c r="AI48" s="75">
        <f t="shared" si="49"/>
        <v>2.0018149901097848E-2</v>
      </c>
      <c r="AJ48" s="75">
        <f t="shared" si="50"/>
        <v>-7.8497865985797971E-2</v>
      </c>
      <c r="AK48" s="75">
        <f t="shared" si="51"/>
        <v>5.9643504870859915E-3</v>
      </c>
      <c r="AL48" s="75">
        <f t="shared" si="52"/>
        <v>3.135506544091943</v>
      </c>
      <c r="AM48" s="75">
        <f t="shared" si="53"/>
        <v>328.61614258628549</v>
      </c>
      <c r="AN48" s="75">
        <f t="shared" si="72"/>
        <v>-3.2021303703493307</v>
      </c>
      <c r="AO48" s="75">
        <f t="shared" si="72"/>
        <v>-3.4886771826065033</v>
      </c>
      <c r="AP48" s="75">
        <f t="shared" si="72"/>
        <v>-3.1893737662583641</v>
      </c>
      <c r="AQ48" s="75">
        <f t="shared" si="72"/>
        <v>-3.5025548462163187</v>
      </c>
      <c r="AR48" s="75">
        <f t="shared" si="72"/>
        <v>-3.1752010326588982</v>
      </c>
      <c r="AS48" s="75">
        <f t="shared" si="72"/>
        <v>-3.5180589729191731</v>
      </c>
      <c r="AT48" s="75">
        <f t="shared" si="72"/>
        <v>-3.1593751058239907</v>
      </c>
      <c r="AU48" s="75">
        <f t="shared" si="55"/>
        <v>-3.5354848576853484</v>
      </c>
      <c r="AV48" s="119">
        <f t="shared" si="56"/>
        <v>-3.0175286707592706E-2</v>
      </c>
      <c r="AW48" s="120">
        <f t="shared" si="57"/>
        <v>1.4296736708704658E-2</v>
      </c>
      <c r="AX48" s="121">
        <f t="shared" si="58"/>
        <v>2.0439668051802332E-5</v>
      </c>
      <c r="AY48" s="120">
        <f t="shared" si="59"/>
        <v>-1.2908595765737219E-2</v>
      </c>
      <c r="BA48" s="95">
        <f t="shared" si="60"/>
        <v>0</v>
      </c>
      <c r="BB48" s="95">
        <f t="shared" si="61"/>
        <v>0.63292983527453572</v>
      </c>
      <c r="BC48" s="95">
        <f t="shared" si="62"/>
        <v>-0.9925714214972694</v>
      </c>
      <c r="BD48" s="95">
        <f t="shared" si="63"/>
        <v>0.82174174420460133</v>
      </c>
      <c r="BE48" s="95">
        <f t="shared" si="64"/>
        <v>1.9909006843668737</v>
      </c>
      <c r="BF48" s="95">
        <f t="shared" si="65"/>
        <v>1.5419323329520216</v>
      </c>
      <c r="BG48" s="95">
        <f t="shared" si="73"/>
        <v>-11.886358776276147</v>
      </c>
      <c r="BH48" s="95">
        <f t="shared" si="73"/>
        <v>-11.919811199700755</v>
      </c>
      <c r="BI48" s="95">
        <f t="shared" si="73"/>
        <v>-11.965604661893709</v>
      </c>
      <c r="BJ48" s="95">
        <f t="shared" si="73"/>
        <v>-12.026071116049946</v>
      </c>
      <c r="BK48" s="95">
        <f t="shared" si="73"/>
        <v>-12.102729371067163</v>
      </c>
      <c r="BL48" s="95">
        <f t="shared" si="73"/>
        <v>-12.195923703643434</v>
      </c>
      <c r="BM48" s="95">
        <f t="shared" si="73"/>
        <v>-12.304919312219056</v>
      </c>
      <c r="BN48" s="95">
        <f t="shared" si="67"/>
        <v>-12.428558227695021</v>
      </c>
      <c r="BQ48" s="95">
        <f t="shared" si="4"/>
        <v>-2.8819900814552445E-2</v>
      </c>
      <c r="BR48" s="75">
        <v>-47000</v>
      </c>
      <c r="BS48" s="75">
        <f t="shared" si="34"/>
        <v>-2.8819900814552445E-2</v>
      </c>
      <c r="BT48" s="75">
        <f t="shared" si="5"/>
        <v>-2.7460310714895523E-2</v>
      </c>
      <c r="BU48" s="75">
        <f t="shared" si="6"/>
        <v>-1.3595900996569222E-3</v>
      </c>
      <c r="BV48" s="75">
        <f t="shared" si="7"/>
        <v>2.0309343411467506E-2</v>
      </c>
      <c r="BW48" s="75">
        <f t="shared" si="8"/>
        <v>-5.9503041684031255E-2</v>
      </c>
      <c r="BX48" s="75">
        <f t="shared" si="9"/>
        <v>3.11646604815967</v>
      </c>
      <c r="BY48" s="75">
        <f t="shared" si="10"/>
        <v>79.592716177719566</v>
      </c>
      <c r="BZ48" s="75">
        <f t="shared" si="11"/>
        <v>-3.3903220608751496</v>
      </c>
      <c r="CA48" s="75">
        <f t="shared" si="12"/>
        <v>-3.7282117380283717</v>
      </c>
      <c r="CB48" s="75">
        <f t="shared" si="13"/>
        <v>-3.3519026985498042</v>
      </c>
      <c r="CC48" s="75">
        <f t="shared" si="14"/>
        <v>-3.7760641387260674</v>
      </c>
      <c r="CD48" s="75">
        <f t="shared" si="15"/>
        <v>-3.3022165904694472</v>
      </c>
      <c r="CE48" s="75">
        <f t="shared" si="16"/>
        <v>-3.8405920348838882</v>
      </c>
      <c r="CF48" s="75">
        <f t="shared" si="17"/>
        <v>-3.235821386442002</v>
      </c>
      <c r="CG48" s="75">
        <f t="shared" si="18"/>
        <v>-3.9327995989385007</v>
      </c>
      <c r="CI48" s="14">
        <f t="shared" si="35"/>
        <v>-47000</v>
      </c>
      <c r="CJ48" s="86">
        <f t="shared" si="19"/>
        <v>-2.7460310714895523E-2</v>
      </c>
      <c r="CK48" s="86">
        <f t="shared" si="20"/>
        <v>-2.7460310714895523E-2</v>
      </c>
      <c r="CL48" s="95">
        <f t="shared" si="21"/>
        <v>0</v>
      </c>
      <c r="CM48" s="95">
        <f t="shared" si="22"/>
        <v>0.15281532508789042</v>
      </c>
      <c r="CN48" s="95">
        <f t="shared" si="23"/>
        <v>4.6131909224752611E-2</v>
      </c>
      <c r="CO48" s="95">
        <f t="shared" si="24"/>
        <v>-2.7973055287036539</v>
      </c>
      <c r="CP48" s="95">
        <f t="shared" si="25"/>
        <v>-5.7516099613973912</v>
      </c>
      <c r="CQ48" s="95">
        <f t="shared" si="26"/>
        <v>-14.410941723086104</v>
      </c>
      <c r="CR48" s="95">
        <f t="shared" si="27"/>
        <v>-14.411044743170065</v>
      </c>
      <c r="CS48" s="95">
        <f t="shared" si="28"/>
        <v>-14.410621204529916</v>
      </c>
      <c r="CT48" s="95">
        <f t="shared" si="29"/>
        <v>-14.412358402465733</v>
      </c>
      <c r="CU48" s="95">
        <f t="shared" si="30"/>
        <v>-14.405163248419271</v>
      </c>
      <c r="CV48" s="95">
        <f t="shared" si="31"/>
        <v>-14.433859103814465</v>
      </c>
      <c r="CW48" s="95">
        <f t="shared" si="32"/>
        <v>-14.290986510682941</v>
      </c>
      <c r="CX48" s="95">
        <f t="shared" si="33"/>
        <v>-13.544485334199688</v>
      </c>
    </row>
    <row r="49" spans="1:102" s="75" customFormat="1" ht="12.95" customHeight="1" x14ac:dyDescent="0.2">
      <c r="A49" s="81" t="s">
        <v>22</v>
      </c>
      <c r="B49" s="82" t="s">
        <v>2031</v>
      </c>
      <c r="C49" s="83">
        <v>24312.624</v>
      </c>
      <c r="D49" s="83" t="s">
        <v>2110</v>
      </c>
      <c r="E49" s="75">
        <f t="shared" si="36"/>
        <v>-42403.090647627156</v>
      </c>
      <c r="F49" s="75">
        <f t="shared" si="37"/>
        <v>-42403</v>
      </c>
      <c r="G49" s="75">
        <f t="shared" si="38"/>
        <v>-3.8209970000025351E-2</v>
      </c>
      <c r="I49" s="75">
        <f t="shared" si="74"/>
        <v>-3.8209970000025351E-2</v>
      </c>
      <c r="O49" s="75">
        <f t="shared" ca="1" si="39"/>
        <v>-3.5590076932783932E-2</v>
      </c>
      <c r="P49" s="75">
        <f t="shared" si="40"/>
        <v>-2.7130598297299864E-2</v>
      </c>
      <c r="Q49" s="85">
        <f t="shared" si="68"/>
        <v>9294.1239999999998</v>
      </c>
      <c r="S49" s="84">
        <v>0.1</v>
      </c>
      <c r="Z49" s="75">
        <f t="shared" si="41"/>
        <v>-42403</v>
      </c>
      <c r="AA49" s="75">
        <f t="shared" si="42"/>
        <v>-3.0265324248456026E-2</v>
      </c>
      <c r="AB49" s="75">
        <f t="shared" si="43"/>
        <v>-3.5075244048869185E-2</v>
      </c>
      <c r="AC49" s="75">
        <f t="shared" si="44"/>
        <v>-1.1079371702725486E-2</v>
      </c>
      <c r="AD49" s="75">
        <f t="shared" si="45"/>
        <v>-7.9446457515693243E-3</v>
      </c>
      <c r="AE49" s="75">
        <f t="shared" si="46"/>
        <v>6.3117396117928515E-6</v>
      </c>
      <c r="AF49" s="75">
        <f t="shared" si="47"/>
        <v>-1.1079371702725486E-2</v>
      </c>
      <c r="AG49" s="84"/>
      <c r="AH49" s="75">
        <f t="shared" si="48"/>
        <v>-3.134725951156163E-3</v>
      </c>
      <c r="AI49" s="75">
        <f t="shared" si="49"/>
        <v>2.0008192785733292E-2</v>
      </c>
      <c r="AJ49" s="75">
        <f t="shared" si="50"/>
        <v>-8.0488646181189089E-2</v>
      </c>
      <c r="AK49" s="75">
        <f t="shared" si="51"/>
        <v>4.0072176027035143E-3</v>
      </c>
      <c r="AL49" s="75">
        <f t="shared" si="52"/>
        <v>3.1375036446413227</v>
      </c>
      <c r="AM49" s="75">
        <f t="shared" si="53"/>
        <v>489.11539166025091</v>
      </c>
      <c r="AN49" s="75">
        <f t="shared" si="72"/>
        <v>-3.1822722248826021</v>
      </c>
      <c r="AO49" s="75">
        <f t="shared" si="72"/>
        <v>-3.4278733848621328</v>
      </c>
      <c r="AP49" s="75">
        <f t="shared" si="72"/>
        <v>-3.1733708623919945</v>
      </c>
      <c r="AQ49" s="75">
        <f t="shared" si="72"/>
        <v>-3.437355137745254</v>
      </c>
      <c r="AR49" s="75">
        <f t="shared" si="72"/>
        <v>-3.1636920548432621</v>
      </c>
      <c r="AS49" s="75">
        <f t="shared" si="72"/>
        <v>-3.4476962416553611</v>
      </c>
      <c r="AT49" s="75">
        <f t="shared" si="72"/>
        <v>-3.153138365721722</v>
      </c>
      <c r="AU49" s="75">
        <f t="shared" si="55"/>
        <v>-3.4590107881626926</v>
      </c>
      <c r="AV49" s="119">
        <f t="shared" si="56"/>
        <v>-3.0265324248456026E-2</v>
      </c>
      <c r="AW49" s="120">
        <f t="shared" si="57"/>
        <v>-7.9446457515693243E-3</v>
      </c>
      <c r="AX49" s="121">
        <f t="shared" si="58"/>
        <v>6.3117396117928515E-6</v>
      </c>
      <c r="AY49" s="120">
        <f t="shared" si="59"/>
        <v>-3.5075244048869185E-2</v>
      </c>
      <c r="BA49" s="95">
        <f t="shared" si="60"/>
        <v>0</v>
      </c>
      <c r="BB49" s="95">
        <f t="shared" si="61"/>
        <v>0.28724225172830642</v>
      </c>
      <c r="BC49" s="95">
        <f t="shared" si="62"/>
        <v>-0.81627567068858553</v>
      </c>
      <c r="BD49" s="95">
        <f t="shared" si="63"/>
        <v>0.54952378681788205</v>
      </c>
      <c r="BE49" s="95">
        <f t="shared" si="64"/>
        <v>2.4847973971097499</v>
      </c>
      <c r="BF49" s="95">
        <f t="shared" si="65"/>
        <v>2.9348279127472567</v>
      </c>
      <c r="BG49" s="95">
        <f t="shared" si="73"/>
        <v>-11.381214807372091</v>
      </c>
      <c r="BH49" s="95">
        <f t="shared" si="73"/>
        <v>-11.385180646396725</v>
      </c>
      <c r="BI49" s="95">
        <f t="shared" si="73"/>
        <v>-11.396622850219432</v>
      </c>
      <c r="BJ49" s="95">
        <f t="shared" si="73"/>
        <v>-11.428031662418933</v>
      </c>
      <c r="BK49" s="95">
        <f t="shared" si="73"/>
        <v>-11.504968830191387</v>
      </c>
      <c r="BL49" s="95">
        <f t="shared" si="73"/>
        <v>-11.659540656382763</v>
      </c>
      <c r="BM49" s="95">
        <f t="shared" si="73"/>
        <v>-11.902959919994675</v>
      </c>
      <c r="BN49" s="95">
        <f t="shared" si="67"/>
        <v>-12.213767588777653</v>
      </c>
      <c r="BQ49" s="95">
        <f t="shared" si="4"/>
        <v>-2.9076270533832757E-2</v>
      </c>
      <c r="BR49" s="75">
        <v>-46500</v>
      </c>
      <c r="BS49" s="75">
        <f t="shared" si="34"/>
        <v>-2.9076270533832757E-2</v>
      </c>
      <c r="BT49" s="75">
        <f t="shared" si="5"/>
        <v>-2.7439857421306679E-2</v>
      </c>
      <c r="BU49" s="75">
        <f t="shared" si="6"/>
        <v>-1.6364131125260787E-3</v>
      </c>
      <c r="BV49" s="75">
        <f t="shared" si="7"/>
        <v>2.0234788782168889E-2</v>
      </c>
      <c r="BW49" s="75">
        <f t="shared" si="8"/>
        <v>-6.2733416812506146E-2</v>
      </c>
      <c r="BX49" s="75">
        <f t="shared" si="9"/>
        <v>3.119702475105369</v>
      </c>
      <c r="BY49" s="75">
        <f t="shared" si="10"/>
        <v>91.361527155486371</v>
      </c>
      <c r="BZ49" s="75">
        <f t="shared" si="11"/>
        <v>-3.3585508184391104</v>
      </c>
      <c r="CA49" s="75">
        <f t="shared" si="12"/>
        <v>-3.7041888784558386</v>
      </c>
      <c r="CB49" s="75">
        <f t="shared" si="13"/>
        <v>-3.3232828155052032</v>
      </c>
      <c r="CC49" s="75">
        <f t="shared" si="14"/>
        <v>-3.7473341815493129</v>
      </c>
      <c r="CD49" s="75">
        <f t="shared" si="15"/>
        <v>-3.2786880575414963</v>
      </c>
      <c r="CE49" s="75">
        <f t="shared" si="16"/>
        <v>-3.8038222408369657</v>
      </c>
      <c r="CF49" s="75">
        <f t="shared" si="17"/>
        <v>-3.2207006140486989</v>
      </c>
      <c r="CG49" s="75">
        <f t="shared" si="18"/>
        <v>-3.8812672070768728</v>
      </c>
      <c r="CI49" s="14">
        <f t="shared" si="35"/>
        <v>-46500</v>
      </c>
      <c r="CJ49" s="86">
        <f t="shared" si="19"/>
        <v>-2.7439857421306679E-2</v>
      </c>
      <c r="CK49" s="86">
        <f t="shared" si="20"/>
        <v>-2.7439857421306679E-2</v>
      </c>
      <c r="CL49" s="95">
        <f t="shared" si="21"/>
        <v>0</v>
      </c>
      <c r="CM49" s="95">
        <f t="shared" si="22"/>
        <v>0.16718977020966697</v>
      </c>
      <c r="CN49" s="95">
        <f t="shared" si="23"/>
        <v>9.0589345863094362E-2</v>
      </c>
      <c r="CO49" s="95">
        <f t="shared" si="24"/>
        <v>-2.7527401080613334</v>
      </c>
      <c r="CP49" s="95">
        <f t="shared" si="25"/>
        <v>-5.0783651374869931</v>
      </c>
      <c r="CQ49" s="95">
        <f t="shared" si="26"/>
        <v>-14.289346041585993</v>
      </c>
      <c r="CR49" s="95">
        <f t="shared" si="27"/>
        <v>-14.289349312278611</v>
      </c>
      <c r="CS49" s="95">
        <f t="shared" si="28"/>
        <v>-14.28932533806034</v>
      </c>
      <c r="CT49" s="95">
        <f t="shared" si="29"/>
        <v>-14.289500982527365</v>
      </c>
      <c r="CU49" s="95">
        <f t="shared" si="30"/>
        <v>-14.288209445868487</v>
      </c>
      <c r="CV49" s="95">
        <f t="shared" si="31"/>
        <v>-14.297465271625805</v>
      </c>
      <c r="CW49" s="95">
        <f t="shared" si="32"/>
        <v>-14.06593335593783</v>
      </c>
      <c r="CX49" s="95">
        <f t="shared" si="33"/>
        <v>-13.399747706896878</v>
      </c>
    </row>
    <row r="50" spans="1:102" s="75" customFormat="1" ht="12.95" customHeight="1" x14ac:dyDescent="0.2">
      <c r="A50" s="81" t="s">
        <v>34</v>
      </c>
      <c r="B50" s="82" t="s">
        <v>2031</v>
      </c>
      <c r="C50" s="83">
        <v>24361.541000000001</v>
      </c>
      <c r="D50" s="83" t="s">
        <v>2110</v>
      </c>
      <c r="E50" s="75">
        <f t="shared" si="36"/>
        <v>-42287.042140456673</v>
      </c>
      <c r="F50" s="75">
        <f t="shared" si="37"/>
        <v>-42287</v>
      </c>
      <c r="G50" s="75">
        <f t="shared" si="38"/>
        <v>-1.7763129999366356E-2</v>
      </c>
      <c r="I50" s="75">
        <f t="shared" si="74"/>
        <v>-1.7763129999366356E-2</v>
      </c>
      <c r="O50" s="75">
        <f t="shared" ca="1" si="39"/>
        <v>-3.5509767859195185E-2</v>
      </c>
      <c r="P50" s="75">
        <f t="shared" si="40"/>
        <v>-2.7118166157735379E-2</v>
      </c>
      <c r="Q50" s="85">
        <f t="shared" si="68"/>
        <v>9343.0410000000011</v>
      </c>
      <c r="S50" s="84">
        <v>0.1</v>
      </c>
      <c r="Z50" s="75">
        <f t="shared" si="41"/>
        <v>-42287</v>
      </c>
      <c r="AA50" s="75">
        <f t="shared" si="42"/>
        <v>-3.0274757322694662E-2</v>
      </c>
      <c r="AB50" s="75">
        <f t="shared" si="43"/>
        <v>-1.4606538834407072E-2</v>
      </c>
      <c r="AC50" s="75">
        <f t="shared" si="44"/>
        <v>9.3550361583690234E-3</v>
      </c>
      <c r="AD50" s="75">
        <f t="shared" si="45"/>
        <v>1.2511627323328306E-2</v>
      </c>
      <c r="AE50" s="75">
        <f t="shared" si="46"/>
        <v>1.5654081827785544E-5</v>
      </c>
      <c r="AF50" s="75">
        <f t="shared" si="47"/>
        <v>9.3550361583690234E-3</v>
      </c>
      <c r="AG50" s="84"/>
      <c r="AH50" s="75">
        <f t="shared" si="48"/>
        <v>-3.1565911649592839E-3</v>
      </c>
      <c r="AI50" s="75">
        <f t="shared" si="49"/>
        <v>2.0007161308620791E-2</v>
      </c>
      <c r="AJ50" s="75">
        <f t="shared" si="50"/>
        <v>-8.0753840796646201E-2</v>
      </c>
      <c r="AK50" s="75">
        <f t="shared" si="51"/>
        <v>3.7464801630941909E-3</v>
      </c>
      <c r="AL50" s="75">
        <f t="shared" si="52"/>
        <v>3.1377697053358449</v>
      </c>
      <c r="AM50" s="75">
        <f t="shared" si="53"/>
        <v>523.15580314525994</v>
      </c>
      <c r="AN50" s="75">
        <f t="shared" si="72"/>
        <v>-3.1796259694029487</v>
      </c>
      <c r="AO50" s="75">
        <f t="shared" si="72"/>
        <v>-3.4179853556636348</v>
      </c>
      <c r="AP50" s="75">
        <f t="shared" si="72"/>
        <v>-3.1712601866514265</v>
      </c>
      <c r="AQ50" s="75">
        <f t="shared" si="72"/>
        <v>-3.4268699568163319</v>
      </c>
      <c r="AR50" s="75">
        <f t="shared" si="72"/>
        <v>-3.1621913719241146</v>
      </c>
      <c r="AS50" s="75">
        <f t="shared" si="72"/>
        <v>-3.4365274372098376</v>
      </c>
      <c r="AT50" s="75">
        <f t="shared" si="72"/>
        <v>-3.1523355500656121</v>
      </c>
      <c r="AU50" s="75">
        <f t="shared" si="55"/>
        <v>-3.4470552732507946</v>
      </c>
      <c r="AV50" s="119">
        <f t="shared" si="56"/>
        <v>-3.0274757322694662E-2</v>
      </c>
      <c r="AW50" s="120">
        <f t="shared" si="57"/>
        <v>1.2511627323328306E-2</v>
      </c>
      <c r="AX50" s="121">
        <f t="shared" si="58"/>
        <v>1.5654081827785544E-5</v>
      </c>
      <c r="AY50" s="120">
        <f t="shared" si="59"/>
        <v>-1.4606538834407072E-2</v>
      </c>
      <c r="BA50" s="95">
        <f t="shared" si="60"/>
        <v>0</v>
      </c>
      <c r="BB50" s="95">
        <f t="shared" si="61"/>
        <v>0.2699879866618442</v>
      </c>
      <c r="BC50" s="95">
        <f t="shared" si="62"/>
        <v>-0.79733284183342923</v>
      </c>
      <c r="BD50" s="95">
        <f t="shared" si="63"/>
        <v>0.52638622738629126</v>
      </c>
      <c r="BE50" s="95">
        <f t="shared" si="64"/>
        <v>2.5168684549179137</v>
      </c>
      <c r="BF50" s="95">
        <f t="shared" si="65"/>
        <v>3.096608399941974</v>
      </c>
      <c r="BG50" s="95">
        <f t="shared" si="73"/>
        <v>-11.331012844591196</v>
      </c>
      <c r="BH50" s="95">
        <f t="shared" si="73"/>
        <v>-11.333246309855904</v>
      </c>
      <c r="BI50" s="95">
        <f t="shared" si="73"/>
        <v>-11.340658902780133</v>
      </c>
      <c r="BJ50" s="95">
        <f t="shared" si="73"/>
        <v>-11.364235549624215</v>
      </c>
      <c r="BK50" s="95">
        <f t="shared" si="73"/>
        <v>-11.431180659809854</v>
      </c>
      <c r="BL50" s="95">
        <f t="shared" si="73"/>
        <v>-11.583251241247938</v>
      </c>
      <c r="BM50" s="95">
        <f t="shared" si="73"/>
        <v>-11.841199415020846</v>
      </c>
      <c r="BN50" s="95">
        <f t="shared" si="67"/>
        <v>-12.1801884592434</v>
      </c>
      <c r="BQ50" s="95">
        <f t="shared" si="4"/>
        <v>-2.9310678851528639E-2</v>
      </c>
      <c r="BR50" s="75">
        <v>-46000</v>
      </c>
      <c r="BS50" s="75">
        <f t="shared" si="34"/>
        <v>-2.9310678851528639E-2</v>
      </c>
      <c r="BT50" s="75">
        <f t="shared" si="5"/>
        <v>-2.7415643229320691E-2</v>
      </c>
      <c r="BU50" s="75">
        <f t="shared" si="6"/>
        <v>-1.8950356222079499E-3</v>
      </c>
      <c r="BV50" s="75">
        <f t="shared" si="7"/>
        <v>2.0174271305391067E-2</v>
      </c>
      <c r="BW50" s="75">
        <f t="shared" si="8"/>
        <v>-6.5758215988236238E-2</v>
      </c>
      <c r="BX50" s="75">
        <f t="shared" si="9"/>
        <v>3.1227335373139926</v>
      </c>
      <c r="BY50" s="75">
        <f t="shared" si="10"/>
        <v>106.04636466999929</v>
      </c>
      <c r="BZ50" s="75">
        <f t="shared" si="11"/>
        <v>-3.3286962952838164</v>
      </c>
      <c r="CA50" s="75">
        <f t="shared" si="12"/>
        <v>-3.6782473169941539</v>
      </c>
      <c r="CB50" s="75">
        <f t="shared" si="13"/>
        <v>-3.2967940517034435</v>
      </c>
      <c r="CC50" s="75">
        <f t="shared" si="14"/>
        <v>-3.7165715798280985</v>
      </c>
      <c r="CD50" s="75">
        <f t="shared" si="15"/>
        <v>-3.2573235125586955</v>
      </c>
      <c r="CE50" s="75">
        <f t="shared" si="16"/>
        <v>-3.7653550398150966</v>
      </c>
      <c r="CF50" s="75">
        <f t="shared" si="17"/>
        <v>-3.2073336458173953</v>
      </c>
      <c r="CG50" s="75">
        <f t="shared" si="18"/>
        <v>-3.8297348152152448</v>
      </c>
      <c r="CI50" s="14">
        <f t="shared" si="35"/>
        <v>-46000</v>
      </c>
      <c r="CJ50" s="86">
        <f t="shared" si="19"/>
        <v>-2.7415643229320691E-2</v>
      </c>
      <c r="CK50" s="86">
        <f t="shared" si="20"/>
        <v>-2.7415643229320691E-2</v>
      </c>
      <c r="CL50" s="95">
        <f t="shared" si="21"/>
        <v>0</v>
      </c>
      <c r="CM50" s="95">
        <f t="shared" si="22"/>
        <v>0.18702055996032885</v>
      </c>
      <c r="CN50" s="95">
        <f t="shared" si="23"/>
        <v>0.14472260061061712</v>
      </c>
      <c r="CO50" s="95">
        <f t="shared" si="24"/>
        <v>-2.6982212003408548</v>
      </c>
      <c r="CP50" s="95">
        <f t="shared" si="25"/>
        <v>-4.4367518433744353</v>
      </c>
      <c r="CQ50" s="95">
        <f t="shared" si="26"/>
        <v>-14.154869068870573</v>
      </c>
      <c r="CR50" s="95">
        <f t="shared" si="27"/>
        <v>-14.154869069455046</v>
      </c>
      <c r="CS50" s="95">
        <f t="shared" si="28"/>
        <v>-14.15486903276742</v>
      </c>
      <c r="CT50" s="95">
        <f t="shared" si="29"/>
        <v>-14.154871335518289</v>
      </c>
      <c r="CU50" s="95">
        <f t="shared" si="30"/>
        <v>-14.154726214786375</v>
      </c>
      <c r="CV50" s="95">
        <f t="shared" si="31"/>
        <v>-14.112050336154194</v>
      </c>
      <c r="CW50" s="95">
        <f t="shared" si="32"/>
        <v>-13.826948637351641</v>
      </c>
      <c r="CX50" s="95">
        <f t="shared" si="33"/>
        <v>-13.255010079594065</v>
      </c>
    </row>
    <row r="51" spans="1:102" s="75" customFormat="1" ht="12.95" customHeight="1" x14ac:dyDescent="0.2">
      <c r="A51" s="81" t="s">
        <v>34</v>
      </c>
      <c r="B51" s="82" t="s">
        <v>2033</v>
      </c>
      <c r="C51" s="83">
        <v>24361.742999999999</v>
      </c>
      <c r="D51" s="83" t="s">
        <v>2110</v>
      </c>
      <c r="E51" s="75">
        <f t="shared" si="36"/>
        <v>-42286.562924673854</v>
      </c>
      <c r="F51" s="75">
        <f t="shared" si="37"/>
        <v>-42286.5</v>
      </c>
      <c r="G51" s="75">
        <f t="shared" si="38"/>
        <v>-2.6524134998908266E-2</v>
      </c>
      <c r="I51" s="75">
        <f t="shared" si="74"/>
        <v>-2.6524134998908266E-2</v>
      </c>
      <c r="O51" s="75">
        <f t="shared" ca="1" si="39"/>
        <v>-3.5509421699395236E-2</v>
      </c>
      <c r="P51" s="75">
        <f t="shared" si="40"/>
        <v>-2.7118112132782247E-2</v>
      </c>
      <c r="Q51" s="85">
        <f t="shared" si="68"/>
        <v>9343.2429999999986</v>
      </c>
      <c r="S51" s="84">
        <v>0.1</v>
      </c>
      <c r="Z51" s="75">
        <f t="shared" si="41"/>
        <v>-42286.5</v>
      </c>
      <c r="AA51" s="75">
        <f t="shared" si="42"/>
        <v>-3.0274795377072117E-2</v>
      </c>
      <c r="AB51" s="75">
        <f t="shared" si="43"/>
        <v>-2.3367451754618396E-2</v>
      </c>
      <c r="AC51" s="75">
        <f t="shared" si="44"/>
        <v>5.9397713387398035E-4</v>
      </c>
      <c r="AD51" s="75">
        <f t="shared" si="45"/>
        <v>3.7506603781638503E-3</v>
      </c>
      <c r="AE51" s="75">
        <f t="shared" si="46"/>
        <v>1.4067453272328199E-6</v>
      </c>
      <c r="AF51" s="75">
        <f t="shared" si="47"/>
        <v>5.9397713387398035E-4</v>
      </c>
      <c r="AG51" s="84"/>
      <c r="AH51" s="75">
        <f t="shared" si="48"/>
        <v>-3.1566832442898709E-3</v>
      </c>
      <c r="AI51" s="75">
        <f t="shared" si="49"/>
        <v>2.0007157109505624E-2</v>
      </c>
      <c r="AJ51" s="75">
        <f t="shared" si="50"/>
        <v>-8.0754958115982489E-2</v>
      </c>
      <c r="AK51" s="75">
        <f t="shared" si="51"/>
        <v>3.7453816103035285E-3</v>
      </c>
      <c r="AL51" s="75">
        <f t="shared" si="52"/>
        <v>3.1377708263162694</v>
      </c>
      <c r="AM51" s="75">
        <f t="shared" si="53"/>
        <v>523.30925038411453</v>
      </c>
      <c r="AN51" s="75">
        <f t="shared" ref="AN51:AT60" si="75">$AU51+$AB$7*SIN(AO51)</f>
        <v>-3.1796148197796779</v>
      </c>
      <c r="AO51" s="75">
        <f t="shared" si="75"/>
        <v>-3.4179425233531484</v>
      </c>
      <c r="AP51" s="75">
        <f t="shared" si="75"/>
        <v>-3.1712513051102267</v>
      </c>
      <c r="AQ51" s="75">
        <f t="shared" si="75"/>
        <v>-3.4268246027851714</v>
      </c>
      <c r="AR51" s="75">
        <f t="shared" si="75"/>
        <v>-3.1621850661370807</v>
      </c>
      <c r="AS51" s="75">
        <f t="shared" si="75"/>
        <v>-3.4364792053526849</v>
      </c>
      <c r="AT51" s="75">
        <f t="shared" si="75"/>
        <v>-3.1523321819787595</v>
      </c>
      <c r="AU51" s="75">
        <f t="shared" si="55"/>
        <v>-3.4470037408589329</v>
      </c>
      <c r="AV51" s="119">
        <f t="shared" si="56"/>
        <v>-3.0274795377072117E-2</v>
      </c>
      <c r="AW51" s="120">
        <f t="shared" si="57"/>
        <v>3.7506603781638503E-3</v>
      </c>
      <c r="AX51" s="121">
        <f t="shared" si="58"/>
        <v>1.4067453272328199E-6</v>
      </c>
      <c r="AY51" s="120">
        <f t="shared" si="59"/>
        <v>-2.3367451754618396E-2</v>
      </c>
      <c r="BA51" s="95">
        <f t="shared" si="60"/>
        <v>0</v>
      </c>
      <c r="BB51" s="95">
        <f t="shared" si="61"/>
        <v>0.26991996135515939</v>
      </c>
      <c r="BC51" s="95">
        <f t="shared" si="62"/>
        <v>-0.79725483225482685</v>
      </c>
      <c r="BD51" s="95">
        <f t="shared" si="63"/>
        <v>0.52629187450724346</v>
      </c>
      <c r="BE51" s="95">
        <f t="shared" si="64"/>
        <v>2.5169976972883359</v>
      </c>
      <c r="BF51" s="95">
        <f t="shared" si="65"/>
        <v>3.0972928095670338</v>
      </c>
      <c r="BG51" s="95">
        <f t="shared" ref="BG51:BM60" si="76">$BN51+$BB$7*SIN(BH51)</f>
        <v>-11.330804159225824</v>
      </c>
      <c r="BH51" s="95">
        <f t="shared" si="76"/>
        <v>-11.333031771417085</v>
      </c>
      <c r="BI51" s="95">
        <f t="shared" si="76"/>
        <v>-11.340429560064356</v>
      </c>
      <c r="BJ51" s="95">
        <f t="shared" si="76"/>
        <v>-11.363974600582511</v>
      </c>
      <c r="BK51" s="95">
        <f t="shared" si="76"/>
        <v>-11.430874549743898</v>
      </c>
      <c r="BL51" s="95">
        <f t="shared" si="76"/>
        <v>-11.58292776216102</v>
      </c>
      <c r="BM51" s="95">
        <f t="shared" si="76"/>
        <v>-11.840934010516666</v>
      </c>
      <c r="BN51" s="95">
        <f t="shared" si="67"/>
        <v>-12.180043721616098</v>
      </c>
      <c r="BQ51" s="95">
        <f t="shared" si="4"/>
        <v>-2.9521637964652556E-2</v>
      </c>
      <c r="BR51" s="75">
        <v>-45500</v>
      </c>
      <c r="BS51" s="75">
        <f t="shared" si="34"/>
        <v>-2.9521637964652556E-2</v>
      </c>
      <c r="BT51" s="75">
        <f t="shared" si="5"/>
        <v>-2.7387668138937567E-2</v>
      </c>
      <c r="BU51" s="75">
        <f t="shared" si="6"/>
        <v>-2.1339698257149906E-3</v>
      </c>
      <c r="BV51" s="75">
        <f t="shared" si="7"/>
        <v>2.0126201431619473E-2</v>
      </c>
      <c r="BW51" s="75">
        <f t="shared" si="8"/>
        <v>-6.8562326430749304E-2</v>
      </c>
      <c r="BX51" s="75">
        <f t="shared" si="9"/>
        <v>3.1255439941409011</v>
      </c>
      <c r="BY51" s="75">
        <f t="shared" si="10"/>
        <v>124.61832588611874</v>
      </c>
      <c r="BZ51" s="75">
        <f t="shared" si="11"/>
        <v>-3.3009401933826257</v>
      </c>
      <c r="CA51" s="75">
        <f t="shared" si="12"/>
        <v>-3.650246864912575</v>
      </c>
      <c r="CB51" s="75">
        <f t="shared" si="13"/>
        <v>-3.2725334029831834</v>
      </c>
      <c r="CC51" s="75">
        <f t="shared" si="14"/>
        <v>-3.6837542350920529</v>
      </c>
      <c r="CD51" s="75">
        <f t="shared" si="15"/>
        <v>-3.238118176977355</v>
      </c>
      <c r="CE51" s="75">
        <f t="shared" si="16"/>
        <v>-3.7252822076087311</v>
      </c>
      <c r="CF51" s="75">
        <f t="shared" si="17"/>
        <v>-3.1956191525565854</v>
      </c>
      <c r="CG51" s="75">
        <f t="shared" si="18"/>
        <v>-3.7782024233536169</v>
      </c>
      <c r="CI51" s="14">
        <f t="shared" si="35"/>
        <v>-45500</v>
      </c>
      <c r="CJ51" s="86">
        <f t="shared" si="19"/>
        <v>-2.7387668138937567E-2</v>
      </c>
      <c r="CK51" s="86">
        <f t="shared" si="20"/>
        <v>-2.7387668138937567E-2</v>
      </c>
      <c r="CL51" s="95">
        <f t="shared" si="21"/>
        <v>0</v>
      </c>
      <c r="CM51" s="95">
        <f t="shared" si="22"/>
        <v>0.21620900961791112</v>
      </c>
      <c r="CN51" s="95">
        <f t="shared" si="23"/>
        <v>0.21400178692836649</v>
      </c>
      <c r="CO51" s="95">
        <f t="shared" si="24"/>
        <v>-2.6277839878425535</v>
      </c>
      <c r="CP51" s="95">
        <f t="shared" si="25"/>
        <v>-3.8064855957475916</v>
      </c>
      <c r="CQ51" s="95">
        <f t="shared" si="26"/>
        <v>-14.002066661482132</v>
      </c>
      <c r="CR51" s="95">
        <f t="shared" si="27"/>
        <v>-14.002026761581105</v>
      </c>
      <c r="CS51" s="95">
        <f t="shared" si="28"/>
        <v>-14.001698104509682</v>
      </c>
      <c r="CT51" s="95">
        <f t="shared" si="29"/>
        <v>-13.99902050365011</v>
      </c>
      <c r="CU51" s="95">
        <f t="shared" si="30"/>
        <v>-13.978874155171827</v>
      </c>
      <c r="CV51" s="95">
        <f t="shared" si="31"/>
        <v>-13.872245232683287</v>
      </c>
      <c r="CW51" s="95">
        <f t="shared" si="32"/>
        <v>-13.576003291060498</v>
      </c>
      <c r="CX51" s="95">
        <f t="shared" si="33"/>
        <v>-13.110272452291259</v>
      </c>
    </row>
    <row r="52" spans="1:102" s="75" customFormat="1" ht="12.95" customHeight="1" x14ac:dyDescent="0.2">
      <c r="A52" s="86" t="s">
        <v>2030</v>
      </c>
      <c r="B52" s="87" t="s">
        <v>2031</v>
      </c>
      <c r="C52" s="88">
        <v>24680.626</v>
      </c>
      <c r="D52" s="88" t="s">
        <v>2032</v>
      </c>
      <c r="E52" s="75">
        <f t="shared" si="36"/>
        <v>-41530.059130245652</v>
      </c>
      <c r="F52" s="75">
        <f t="shared" si="37"/>
        <v>-41530</v>
      </c>
      <c r="G52" s="75">
        <f t="shared" si="38"/>
        <v>-2.4924699999246513E-2</v>
      </c>
      <c r="I52" s="75">
        <f t="shared" si="74"/>
        <v>-2.4924699999246513E-2</v>
      </c>
      <c r="O52" s="75">
        <f t="shared" ca="1" si="39"/>
        <v>-3.4985681922068641E-2</v>
      </c>
      <c r="P52" s="75">
        <f t="shared" si="40"/>
        <v>-2.7032064867564161E-2</v>
      </c>
      <c r="Q52" s="85">
        <f t="shared" si="68"/>
        <v>9662.1260000000002</v>
      </c>
      <c r="S52" s="84">
        <v>0.1</v>
      </c>
      <c r="Z52" s="75">
        <f t="shared" si="41"/>
        <v>-41530</v>
      </c>
      <c r="AA52" s="75">
        <f t="shared" si="42"/>
        <v>-3.0308144414896303E-2</v>
      </c>
      <c r="AB52" s="75">
        <f t="shared" si="43"/>
        <v>-2.1648620451914371E-2</v>
      </c>
      <c r="AC52" s="75">
        <f t="shared" si="44"/>
        <v>2.1073648683176474E-3</v>
      </c>
      <c r="AD52" s="75">
        <f t="shared" si="45"/>
        <v>5.38344441564979E-3</v>
      </c>
      <c r="AE52" s="75">
        <f t="shared" si="46"/>
        <v>2.8981473776390911E-6</v>
      </c>
      <c r="AF52" s="75">
        <f t="shared" si="47"/>
        <v>2.1073648683176474E-3</v>
      </c>
      <c r="AG52" s="84"/>
      <c r="AH52" s="75">
        <f t="shared" si="48"/>
        <v>-3.2760795473321426E-3</v>
      </c>
      <c r="AI52" s="75">
        <f t="shared" si="49"/>
        <v>2.0002739216331666E-2</v>
      </c>
      <c r="AJ52" s="75">
        <f t="shared" si="50"/>
        <v>-8.2207570183930365E-2</v>
      </c>
      <c r="AK52" s="75">
        <f t="shared" si="51"/>
        <v>2.3170793052090348E-3</v>
      </c>
      <c r="AL52" s="75">
        <f t="shared" si="52"/>
        <v>3.1392282847489272</v>
      </c>
      <c r="AM52" s="75">
        <f t="shared" si="53"/>
        <v>845.89131514724272</v>
      </c>
      <c r="AN52" s="75">
        <f t="shared" si="75"/>
        <v>-3.1651167526023571</v>
      </c>
      <c r="AO52" s="75">
        <f t="shared" si="75"/>
        <v>-3.351204319088358</v>
      </c>
      <c r="AP52" s="75">
        <f t="shared" si="75"/>
        <v>-3.1597884667064697</v>
      </c>
      <c r="AQ52" s="75">
        <f t="shared" si="75"/>
        <v>-3.3567663346869057</v>
      </c>
      <c r="AR52" s="75">
        <f t="shared" si="75"/>
        <v>-3.1541122635867689</v>
      </c>
      <c r="AS52" s="75">
        <f t="shared" si="75"/>
        <v>-3.3626989810078043</v>
      </c>
      <c r="AT52" s="75">
        <f t="shared" si="75"/>
        <v>-3.148058260846482</v>
      </c>
      <c r="AU52" s="75">
        <f t="shared" si="55"/>
        <v>-3.36903523197229</v>
      </c>
      <c r="AV52" s="119">
        <f t="shared" si="56"/>
        <v>-3.0308144414896303E-2</v>
      </c>
      <c r="AW52" s="120">
        <f t="shared" si="57"/>
        <v>5.38344441564979E-3</v>
      </c>
      <c r="AX52" s="121">
        <f t="shared" si="58"/>
        <v>2.8981473776390911E-6</v>
      </c>
      <c r="AY52" s="120">
        <f t="shared" si="59"/>
        <v>-2.1648620451914371E-2</v>
      </c>
      <c r="BA52" s="95">
        <f t="shared" si="60"/>
        <v>0</v>
      </c>
      <c r="BB52" s="95">
        <f t="shared" si="61"/>
        <v>0.2022855223450325</v>
      </c>
      <c r="BC52" s="95">
        <f t="shared" si="62"/>
        <v>-0.70294864555086123</v>
      </c>
      <c r="BD52" s="95">
        <f t="shared" si="63"/>
        <v>0.41671526506676293</v>
      </c>
      <c r="BE52" s="95">
        <f t="shared" si="64"/>
        <v>2.660196663636571</v>
      </c>
      <c r="BF52" s="95">
        <f t="shared" si="65"/>
        <v>4.0740395660403088</v>
      </c>
      <c r="BG52" s="95">
        <f t="shared" si="76"/>
        <v>-11.063107355759472</v>
      </c>
      <c r="BH52" s="95">
        <f t="shared" si="76"/>
        <v>-11.063109368680003</v>
      </c>
      <c r="BI52" s="95">
        <f t="shared" si="76"/>
        <v>-11.063142503034696</v>
      </c>
      <c r="BJ52" s="95">
        <f t="shared" si="76"/>
        <v>-11.063685609317414</v>
      </c>
      <c r="BK52" s="95">
        <f t="shared" si="76"/>
        <v>-11.072040687401376</v>
      </c>
      <c r="BL52" s="95">
        <f t="shared" si="76"/>
        <v>-11.15197416846358</v>
      </c>
      <c r="BM52" s="95">
        <f t="shared" si="76"/>
        <v>-11.448936726025394</v>
      </c>
      <c r="BN52" s="95">
        <f t="shared" si="67"/>
        <v>-11.961055691506946</v>
      </c>
      <c r="BQ52" s="95">
        <f t="shared" si="4"/>
        <v>-2.9707978407930366E-2</v>
      </c>
      <c r="BR52" s="75">
        <v>-45000</v>
      </c>
      <c r="BS52" s="75">
        <f t="shared" si="34"/>
        <v>-2.9707978407930366E-2</v>
      </c>
      <c r="BT52" s="75">
        <f t="shared" si="5"/>
        <v>-2.735593215015731E-2</v>
      </c>
      <c r="BU52" s="75">
        <f t="shared" si="6"/>
        <v>-2.3520462577730555E-3</v>
      </c>
      <c r="BV52" s="75">
        <f t="shared" si="7"/>
        <v>2.0088931148492639E-2</v>
      </c>
      <c r="BW52" s="75">
        <f t="shared" si="8"/>
        <v>-7.1132688400399255E-2</v>
      </c>
      <c r="BX52" s="75">
        <f t="shared" si="9"/>
        <v>3.1281206498488121</v>
      </c>
      <c r="BY52" s="75">
        <f t="shared" si="10"/>
        <v>148.4537704422716</v>
      </c>
      <c r="BZ52" s="75">
        <f t="shared" si="11"/>
        <v>-3.2754392463087307</v>
      </c>
      <c r="CA52" s="75">
        <f t="shared" si="12"/>
        <v>-3.6200829796624387</v>
      </c>
      <c r="CB52" s="75">
        <f t="shared" si="13"/>
        <v>-3.2505705300913643</v>
      </c>
      <c r="CC52" s="75">
        <f t="shared" si="14"/>
        <v>-3.6488889439892525</v>
      </c>
      <c r="CD52" s="75">
        <f t="shared" si="15"/>
        <v>-3.2210446756326676</v>
      </c>
      <c r="CE52" s="75">
        <f t="shared" si="16"/>
        <v>-3.6837022211200292</v>
      </c>
      <c r="CF52" s="75">
        <f t="shared" si="17"/>
        <v>-3.1854514177540731</v>
      </c>
      <c r="CG52" s="75">
        <f t="shared" si="18"/>
        <v>-3.7266700314919885</v>
      </c>
      <c r="CI52" s="14">
        <f t="shared" si="35"/>
        <v>-45000</v>
      </c>
      <c r="CJ52" s="86">
        <f t="shared" si="19"/>
        <v>-2.735593215015731E-2</v>
      </c>
      <c r="CK52" s="86">
        <f t="shared" si="20"/>
        <v>-2.735593215015731E-2</v>
      </c>
      <c r="CL52" s="95">
        <f t="shared" si="21"/>
        <v>0</v>
      </c>
      <c r="CM52" s="95">
        <f t="shared" si="22"/>
        <v>0.26407530556480596</v>
      </c>
      <c r="CN52" s="95">
        <f t="shared" si="23"/>
        <v>0.31006713445419193</v>
      </c>
      <c r="CO52" s="95">
        <f t="shared" si="24"/>
        <v>-2.5281901698931839</v>
      </c>
      <c r="CP52" s="95">
        <f t="shared" si="25"/>
        <v>-3.1576213018216994</v>
      </c>
      <c r="CQ52" s="95">
        <f t="shared" si="26"/>
        <v>-13.820210715989898</v>
      </c>
      <c r="CR52" s="95">
        <f t="shared" si="27"/>
        <v>-13.818455217381546</v>
      </c>
      <c r="CS52" s="95">
        <f t="shared" si="28"/>
        <v>-13.812287844161963</v>
      </c>
      <c r="CT52" s="95">
        <f t="shared" si="29"/>
        <v>-13.791461639763609</v>
      </c>
      <c r="CU52" s="95">
        <f t="shared" si="30"/>
        <v>-13.728613464631467</v>
      </c>
      <c r="CV52" s="95">
        <f t="shared" si="31"/>
        <v>-13.578316451538155</v>
      </c>
      <c r="CW52" s="95">
        <f t="shared" si="32"/>
        <v>-13.315318379045577</v>
      </c>
      <c r="CX52" s="95">
        <f t="shared" si="33"/>
        <v>-12.965534824988449</v>
      </c>
    </row>
    <row r="53" spans="1:102" s="75" customFormat="1" ht="12.95" customHeight="1" x14ac:dyDescent="0.2">
      <c r="A53" s="86" t="s">
        <v>2030</v>
      </c>
      <c r="B53" s="87" t="s">
        <v>2031</v>
      </c>
      <c r="C53" s="88">
        <v>24949.555</v>
      </c>
      <c r="D53" s="88" t="s">
        <v>2032</v>
      </c>
      <c r="E53" s="75">
        <f t="shared" si="36"/>
        <v>-40892.063975496792</v>
      </c>
      <c r="F53" s="75">
        <f t="shared" si="37"/>
        <v>-40892</v>
      </c>
      <c r="G53" s="75">
        <f t="shared" si="38"/>
        <v>-2.6967079997120891E-2</v>
      </c>
      <c r="I53" s="75">
        <f t="shared" si="74"/>
        <v>-2.6967079997120891E-2</v>
      </c>
      <c r="O53" s="75">
        <f t="shared" ca="1" si="39"/>
        <v>-3.4543982017330555E-2</v>
      </c>
      <c r="P53" s="75">
        <f t="shared" si="40"/>
        <v>-2.6952804180346939E-2</v>
      </c>
      <c r="Q53" s="85">
        <f t="shared" si="68"/>
        <v>9931.0550000000003</v>
      </c>
      <c r="S53" s="84">
        <v>0.1</v>
      </c>
      <c r="Z53" s="75">
        <f t="shared" si="41"/>
        <v>-40892</v>
      </c>
      <c r="AA53" s="75">
        <f t="shared" si="42"/>
        <v>-3.0302672741638774E-2</v>
      </c>
      <c r="AB53" s="75">
        <f t="shared" si="43"/>
        <v>-2.3617211435829056E-2</v>
      </c>
      <c r="AC53" s="75">
        <f t="shared" si="44"/>
        <v>-1.4275816773951649E-5</v>
      </c>
      <c r="AD53" s="75">
        <f t="shared" si="45"/>
        <v>3.3355927445178832E-3</v>
      </c>
      <c r="AE53" s="75">
        <f t="shared" si="46"/>
        <v>1.1126178957280345E-6</v>
      </c>
      <c r="AF53" s="75">
        <f t="shared" si="47"/>
        <v>-1.4275816773951649E-5</v>
      </c>
      <c r="AG53" s="84"/>
      <c r="AH53" s="75">
        <f t="shared" si="48"/>
        <v>-3.3498685612918353E-3</v>
      </c>
      <c r="AI53" s="75">
        <f t="shared" si="49"/>
        <v>2.0001043849921074E-2</v>
      </c>
      <c r="AJ53" s="75">
        <f t="shared" si="50"/>
        <v>-8.3109285771471461E-2</v>
      </c>
      <c r="AK53" s="75">
        <f t="shared" si="51"/>
        <v>1.4303652525357187E-3</v>
      </c>
      <c r="AL53" s="75">
        <f t="shared" si="52"/>
        <v>3.1401330966914376</v>
      </c>
      <c r="AM53" s="75">
        <f t="shared" si="53"/>
        <v>1370.2786422386393</v>
      </c>
      <c r="AN53" s="75">
        <f t="shared" si="75"/>
        <v>-3.1561148087201794</v>
      </c>
      <c r="AO53" s="75">
        <f t="shared" si="75"/>
        <v>-3.2923313167881454</v>
      </c>
      <c r="AP53" s="75">
        <f t="shared" si="75"/>
        <v>-3.152764909648754</v>
      </c>
      <c r="AQ53" s="75">
        <f t="shared" si="75"/>
        <v>-3.2957897026314882</v>
      </c>
      <c r="AR53" s="75">
        <f t="shared" si="75"/>
        <v>-3.1492357865002738</v>
      </c>
      <c r="AS53" s="75">
        <f t="shared" si="75"/>
        <v>-3.2994351295599045</v>
      </c>
      <c r="AT53" s="75">
        <f t="shared" si="75"/>
        <v>-3.1455158987530472</v>
      </c>
      <c r="AU53" s="75">
        <f t="shared" si="55"/>
        <v>-3.3032798999568525</v>
      </c>
      <c r="AV53" s="119">
        <f t="shared" si="56"/>
        <v>-3.0302672741638774E-2</v>
      </c>
      <c r="AW53" s="120">
        <f t="shared" si="57"/>
        <v>3.3355927445178832E-3</v>
      </c>
      <c r="AX53" s="121">
        <f t="shared" si="58"/>
        <v>1.1126178957280345E-6</v>
      </c>
      <c r="AY53" s="120">
        <f t="shared" si="59"/>
        <v>-2.3617211435829056E-2</v>
      </c>
      <c r="BA53" s="95">
        <f t="shared" si="60"/>
        <v>0</v>
      </c>
      <c r="BB53" s="95">
        <f t="shared" si="61"/>
        <v>0.17243565848790854</v>
      </c>
      <c r="BC53" s="95">
        <f t="shared" si="62"/>
        <v>-0.64581328048949793</v>
      </c>
      <c r="BD53" s="95">
        <f t="shared" si="63"/>
        <v>0.35374745321720463</v>
      </c>
      <c r="BE53" s="95">
        <f t="shared" si="64"/>
        <v>2.7376434801458922</v>
      </c>
      <c r="BF53" s="95">
        <f t="shared" si="65"/>
        <v>4.8836092692697051</v>
      </c>
      <c r="BG53" s="95">
        <f t="shared" si="76"/>
        <v>-10.882153192667774</v>
      </c>
      <c r="BH53" s="95">
        <f t="shared" si="76"/>
        <v>-10.882153568482229</v>
      </c>
      <c r="BI53" s="95">
        <f t="shared" si="76"/>
        <v>-10.882149879019847</v>
      </c>
      <c r="BJ53" s="95">
        <f t="shared" si="76"/>
        <v>-10.882186104547555</v>
      </c>
      <c r="BK53" s="95">
        <f t="shared" si="76"/>
        <v>-10.881830916234662</v>
      </c>
      <c r="BL53" s="95">
        <f t="shared" si="76"/>
        <v>-10.885362696445016</v>
      </c>
      <c r="BM53" s="95">
        <f t="shared" si="76"/>
        <v>-11.137052448191422</v>
      </c>
      <c r="BN53" s="95">
        <f t="shared" si="67"/>
        <v>-11.776370479068561</v>
      </c>
      <c r="BQ53" s="95">
        <f t="shared" si="4"/>
        <v>-2.9868888417038497E-2</v>
      </c>
      <c r="BR53" s="75">
        <v>-44500</v>
      </c>
      <c r="BS53" s="75">
        <f t="shared" si="34"/>
        <v>-2.9868888417038497E-2</v>
      </c>
      <c r="BT53" s="75">
        <f t="shared" si="5"/>
        <v>-2.732043526297992E-2</v>
      </c>
      <c r="BU53" s="75">
        <f t="shared" si="6"/>
        <v>-2.5484531540585775E-3</v>
      </c>
      <c r="BV53" s="75">
        <f t="shared" si="7"/>
        <v>2.0060803744255229E-2</v>
      </c>
      <c r="BW53" s="75">
        <f t="shared" si="8"/>
        <v>-7.3458994109305092E-2</v>
      </c>
      <c r="BX53" s="75">
        <f t="shared" si="9"/>
        <v>3.1304530594683548</v>
      </c>
      <c r="BY53" s="75">
        <f t="shared" si="10"/>
        <v>179.5378984543658</v>
      </c>
      <c r="BZ53" s="75">
        <f t="shared" si="11"/>
        <v>-3.2523180973110639</v>
      </c>
      <c r="CA53" s="75">
        <f t="shared" si="12"/>
        <v>-3.5876904600928876</v>
      </c>
      <c r="CB53" s="75">
        <f t="shared" si="13"/>
        <v>-3.2309433110868735</v>
      </c>
      <c r="CC53" s="75">
        <f t="shared" si="14"/>
        <v>-3.6120113239830398</v>
      </c>
      <c r="CD53" s="75">
        <f t="shared" si="15"/>
        <v>-3.206051890068438</v>
      </c>
      <c r="CE53" s="75">
        <f t="shared" si="16"/>
        <v>-3.6407193138309695</v>
      </c>
      <c r="CF53" s="75">
        <f t="shared" si="17"/>
        <v>-3.1767206182542891</v>
      </c>
      <c r="CG53" s="75">
        <f t="shared" si="18"/>
        <v>-3.6751376396303606</v>
      </c>
      <c r="CI53" s="14">
        <f t="shared" si="35"/>
        <v>-44500</v>
      </c>
      <c r="CJ53" s="86">
        <f t="shared" si="19"/>
        <v>-2.732043526297992E-2</v>
      </c>
      <c r="CK53" s="86">
        <f t="shared" si="20"/>
        <v>-2.732043526297992E-2</v>
      </c>
      <c r="CL53" s="95">
        <f t="shared" si="21"/>
        <v>0</v>
      </c>
      <c r="CM53" s="95">
        <f t="shared" si="22"/>
        <v>0.36511556024776504</v>
      </c>
      <c r="CN53" s="95">
        <f t="shared" si="23"/>
        <v>0.47030103740115997</v>
      </c>
      <c r="CO53" s="95">
        <f t="shared" si="24"/>
        <v>-2.3538219526959181</v>
      </c>
      <c r="CP53" s="95">
        <f t="shared" si="25"/>
        <v>-2.406136341289447</v>
      </c>
      <c r="CQ53" s="95">
        <f t="shared" si="26"/>
        <v>-13.575133943647002</v>
      </c>
      <c r="CR53" s="95">
        <f t="shared" si="27"/>
        <v>-13.56025674330035</v>
      </c>
      <c r="CS53" s="95">
        <f t="shared" si="28"/>
        <v>-13.530620780592216</v>
      </c>
      <c r="CT53" s="95">
        <f t="shared" si="29"/>
        <v>-13.47505055283524</v>
      </c>
      <c r="CU53" s="95">
        <f t="shared" si="30"/>
        <v>-13.380237803088578</v>
      </c>
      <c r="CV53" s="95">
        <f t="shared" si="31"/>
        <v>-13.237155074388291</v>
      </c>
      <c r="CW53" s="95">
        <f t="shared" si="32"/>
        <v>-13.047318641319656</v>
      </c>
      <c r="CX53" s="95">
        <f t="shared" si="33"/>
        <v>-12.820797197685639</v>
      </c>
    </row>
    <row r="54" spans="1:102" s="75" customFormat="1" ht="12.95" customHeight="1" x14ac:dyDescent="0.2">
      <c r="A54" s="81" t="s">
        <v>45</v>
      </c>
      <c r="B54" s="82" t="s">
        <v>2033</v>
      </c>
      <c r="C54" s="83">
        <v>24949.773000000001</v>
      </c>
      <c r="D54" s="83" t="s">
        <v>2110</v>
      </c>
      <c r="E54" s="75">
        <f t="shared" si="36"/>
        <v>-40891.546802028199</v>
      </c>
      <c r="F54" s="75">
        <f t="shared" si="37"/>
        <v>-40891.5</v>
      </c>
      <c r="G54" s="75">
        <f t="shared" si="38"/>
        <v>-1.9728084997041151E-2</v>
      </c>
      <c r="I54" s="75">
        <f t="shared" si="74"/>
        <v>-1.9728084997041151E-2</v>
      </c>
      <c r="O54" s="75">
        <f t="shared" ca="1" si="39"/>
        <v>-3.4543635857530605E-2</v>
      </c>
      <c r="P54" s="75">
        <f t="shared" si="40"/>
        <v>-2.6952739662487277E-2</v>
      </c>
      <c r="Q54" s="85">
        <f t="shared" si="68"/>
        <v>9931.273000000001</v>
      </c>
      <c r="S54" s="84">
        <v>0.1</v>
      </c>
      <c r="Z54" s="75">
        <f t="shared" si="41"/>
        <v>-40891.5</v>
      </c>
      <c r="AA54" s="75">
        <f t="shared" si="42"/>
        <v>-3.0302658036073491E-2</v>
      </c>
      <c r="AB54" s="75">
        <f t="shared" si="43"/>
        <v>-1.6378166623454937E-2</v>
      </c>
      <c r="AC54" s="75">
        <f t="shared" si="44"/>
        <v>7.2246546654461258E-3</v>
      </c>
      <c r="AD54" s="75">
        <f t="shared" si="45"/>
        <v>1.057457303903234E-2</v>
      </c>
      <c r="AE54" s="75">
        <f t="shared" si="46"/>
        <v>1.1182159495782967E-5</v>
      </c>
      <c r="AF54" s="75">
        <f t="shared" si="47"/>
        <v>7.2246546654461258E-3</v>
      </c>
      <c r="AG54" s="84"/>
      <c r="AH54" s="75">
        <f t="shared" si="48"/>
        <v>-3.3499183735862148E-3</v>
      </c>
      <c r="AI54" s="75">
        <f t="shared" si="49"/>
        <v>2.0001042974864047E-2</v>
      </c>
      <c r="AJ54" s="75">
        <f t="shared" si="50"/>
        <v>-8.3109895554548327E-2</v>
      </c>
      <c r="AK54" s="75">
        <f t="shared" si="51"/>
        <v>1.4297655911763561E-3</v>
      </c>
      <c r="AL54" s="75">
        <f t="shared" si="52"/>
        <v>3.1401337085914354</v>
      </c>
      <c r="AM54" s="75">
        <f t="shared" si="53"/>
        <v>1370.853354648666</v>
      </c>
      <c r="AN54" s="75">
        <f t="shared" si="75"/>
        <v>-3.1561087207096867</v>
      </c>
      <c r="AO54" s="75">
        <f t="shared" si="75"/>
        <v>-3.2922844132695603</v>
      </c>
      <c r="AP54" s="75">
        <f t="shared" si="75"/>
        <v>-3.1527601860140031</v>
      </c>
      <c r="AQ54" s="75">
        <f t="shared" si="75"/>
        <v>-3.2957413652584076</v>
      </c>
      <c r="AR54" s="75">
        <f t="shared" si="75"/>
        <v>-3.149232526181839</v>
      </c>
      <c r="AS54" s="75">
        <f t="shared" si="75"/>
        <v>-3.2993852525018594</v>
      </c>
      <c r="AT54" s="75">
        <f t="shared" si="75"/>
        <v>-3.1455142096239141</v>
      </c>
      <c r="AU54" s="75">
        <f t="shared" si="55"/>
        <v>-3.3032283675649907</v>
      </c>
      <c r="AV54" s="119">
        <f t="shared" si="56"/>
        <v>-3.0302658036073491E-2</v>
      </c>
      <c r="AW54" s="120">
        <f t="shared" si="57"/>
        <v>1.057457303903234E-2</v>
      </c>
      <c r="AX54" s="121">
        <f t="shared" si="58"/>
        <v>1.1182159495782967E-5</v>
      </c>
      <c r="AY54" s="120">
        <f t="shared" si="59"/>
        <v>-1.6378166623454937E-2</v>
      </c>
      <c r="BA54" s="95">
        <f t="shared" si="60"/>
        <v>0</v>
      </c>
      <c r="BB54" s="95">
        <f t="shared" si="61"/>
        <v>0.17241727935674633</v>
      </c>
      <c r="BC54" s="95">
        <f t="shared" si="62"/>
        <v>-0.64577360941055817</v>
      </c>
      <c r="BD54" s="95">
        <f t="shared" si="63"/>
        <v>0.35370445359467889</v>
      </c>
      <c r="BE54" s="95">
        <f t="shared" si="64"/>
        <v>2.7376954388189301</v>
      </c>
      <c r="BF54" s="95">
        <f t="shared" si="65"/>
        <v>4.8842549283333181</v>
      </c>
      <c r="BG54" s="95">
        <f t="shared" si="76"/>
        <v>-10.882021842413439</v>
      </c>
      <c r="BH54" s="95">
        <f t="shared" si="76"/>
        <v>-10.88202221497435</v>
      </c>
      <c r="BI54" s="95">
        <f t="shared" si="76"/>
        <v>-10.882018561664879</v>
      </c>
      <c r="BJ54" s="95">
        <f t="shared" si="76"/>
        <v>-10.882054390847994</v>
      </c>
      <c r="BK54" s="95">
        <f t="shared" si="76"/>
        <v>-10.881703487294205</v>
      </c>
      <c r="BL54" s="95">
        <f t="shared" si="76"/>
        <v>-10.885187981043863</v>
      </c>
      <c r="BM54" s="95">
        <f t="shared" si="76"/>
        <v>-11.136816031662612</v>
      </c>
      <c r="BN54" s="95">
        <f t="shared" si="67"/>
        <v>-11.776225741441259</v>
      </c>
      <c r="BQ54" s="95">
        <f t="shared" si="4"/>
        <v>-3.0003951029738608E-2</v>
      </c>
      <c r="BR54" s="75">
        <v>-44000</v>
      </c>
      <c r="BS54" s="75">
        <f t="shared" si="34"/>
        <v>-3.0003951029738608E-2</v>
      </c>
      <c r="BT54" s="75">
        <f t="shared" si="5"/>
        <v>-2.7281177477405404E-2</v>
      </c>
      <c r="BU54" s="75">
        <f t="shared" si="6"/>
        <v>-2.7227735523332065E-3</v>
      </c>
      <c r="BV54" s="75">
        <f t="shared" si="7"/>
        <v>2.0040205987511217E-2</v>
      </c>
      <c r="BW54" s="75">
        <f t="shared" si="8"/>
        <v>-7.5534460550089652E-2</v>
      </c>
      <c r="BX54" s="75">
        <f t="shared" si="9"/>
        <v>3.1325343095467844</v>
      </c>
      <c r="BY54" s="75">
        <f t="shared" si="10"/>
        <v>220.78939758591275</v>
      </c>
      <c r="BZ54" s="75">
        <f t="shared" si="11"/>
        <v>-3.2316617157240324</v>
      </c>
      <c r="CA54" s="75">
        <f t="shared" si="12"/>
        <v>-3.5530466315499716</v>
      </c>
      <c r="CB54" s="75">
        <f t="shared" si="13"/>
        <v>-3.2136535914621449</v>
      </c>
      <c r="CC54" s="75">
        <f t="shared" si="14"/>
        <v>-3.5731853908123754</v>
      </c>
      <c r="CD54" s="75">
        <f t="shared" si="15"/>
        <v>-3.1930642116574055</v>
      </c>
      <c r="CE54" s="75">
        <f t="shared" si="16"/>
        <v>-3.59644267380573</v>
      </c>
      <c r="CF54" s="75">
        <f t="shared" si="17"/>
        <v>-3.169313115838746</v>
      </c>
      <c r="CG54" s="75">
        <f t="shared" si="18"/>
        <v>-3.6236052477687326</v>
      </c>
      <c r="CI54" s="14">
        <f t="shared" si="35"/>
        <v>-44000</v>
      </c>
      <c r="CJ54" s="86">
        <f t="shared" si="19"/>
        <v>-2.7281177477405404E-2</v>
      </c>
      <c r="CK54" s="86">
        <f t="shared" si="20"/>
        <v>-2.7281177477405404E-2</v>
      </c>
      <c r="CL54" s="95">
        <f t="shared" si="21"/>
        <v>0</v>
      </c>
      <c r="CM54" s="95">
        <f t="shared" si="22"/>
        <v>0.78819664698665504</v>
      </c>
      <c r="CN54" s="95">
        <f t="shared" si="23"/>
        <v>0.85990939101855213</v>
      </c>
      <c r="CO54" s="95">
        <f t="shared" si="24"/>
        <v>-1.8083616795050317</v>
      </c>
      <c r="CP54" s="95">
        <f t="shared" si="25"/>
        <v>-1.2710355965950197</v>
      </c>
      <c r="CQ54" s="95">
        <f t="shared" si="26"/>
        <v>-13.133827774146472</v>
      </c>
      <c r="CR54" s="95">
        <f t="shared" si="27"/>
        <v>-13.099965008462306</v>
      </c>
      <c r="CS54" s="95">
        <f t="shared" si="28"/>
        <v>-13.056801515055273</v>
      </c>
      <c r="CT54" s="95">
        <f t="shared" si="29"/>
        <v>-13.003175604172835</v>
      </c>
      <c r="CU54" s="95">
        <f t="shared" si="30"/>
        <v>-12.938352256358735</v>
      </c>
      <c r="CV54" s="95">
        <f t="shared" si="31"/>
        <v>-12.862098606804231</v>
      </c>
      <c r="CW54" s="95">
        <f t="shared" si="32"/>
        <v>-12.774581788710059</v>
      </c>
      <c r="CX54" s="95">
        <f t="shared" si="33"/>
        <v>-12.676059570382826</v>
      </c>
    </row>
    <row r="55" spans="1:102" s="75" customFormat="1" ht="12.95" customHeight="1" x14ac:dyDescent="0.2">
      <c r="A55" s="81" t="s">
        <v>2175</v>
      </c>
      <c r="B55" s="82" t="s">
        <v>2031</v>
      </c>
      <c r="C55" s="83">
        <v>24999.72</v>
      </c>
      <c r="D55" s="83" t="s">
        <v>2110</v>
      </c>
      <c r="E55" s="75">
        <f t="shared" si="36"/>
        <v>-40773.05476883638</v>
      </c>
      <c r="F55" s="75">
        <f t="shared" si="37"/>
        <v>-40773</v>
      </c>
      <c r="G55" s="75">
        <f t="shared" si="38"/>
        <v>-2.308626999729313E-2</v>
      </c>
      <c r="I55" s="75">
        <f t="shared" si="74"/>
        <v>-2.308626999729313E-2</v>
      </c>
      <c r="O55" s="75">
        <f t="shared" ca="1" si="39"/>
        <v>-3.4461595984942105E-2</v>
      </c>
      <c r="P55" s="75">
        <f t="shared" si="40"/>
        <v>-2.6937342861130628E-2</v>
      </c>
      <c r="Q55" s="85">
        <f t="shared" si="68"/>
        <v>9981.2200000000012</v>
      </c>
      <c r="S55" s="84">
        <v>0.1</v>
      </c>
      <c r="Z55" s="75">
        <f t="shared" si="41"/>
        <v>-40773</v>
      </c>
      <c r="AA55" s="75">
        <f t="shared" si="42"/>
        <v>-3.0298756454305596E-2</v>
      </c>
      <c r="AB55" s="75">
        <f t="shared" si="43"/>
        <v>-1.9724856404118161E-2</v>
      </c>
      <c r="AC55" s="75">
        <f t="shared" si="44"/>
        <v>3.8510728638374986E-3</v>
      </c>
      <c r="AD55" s="75">
        <f t="shared" si="45"/>
        <v>7.2124864570124667E-3</v>
      </c>
      <c r="AE55" s="75">
        <f t="shared" si="46"/>
        <v>5.2019960892588253E-6</v>
      </c>
      <c r="AF55" s="75">
        <f t="shared" si="47"/>
        <v>3.8510728638374986E-3</v>
      </c>
      <c r="AG55" s="84"/>
      <c r="AH55" s="75">
        <f t="shared" si="48"/>
        <v>-3.3614135931749694E-3</v>
      </c>
      <c r="AI55" s="75">
        <f t="shared" si="49"/>
        <v>2.000085079831182E-2</v>
      </c>
      <c r="AJ55" s="75">
        <f t="shared" si="50"/>
        <v>-8.3250654834293655E-2</v>
      </c>
      <c r="AK55" s="75">
        <f t="shared" si="51"/>
        <v>1.2913419249787788E-3</v>
      </c>
      <c r="AL55" s="75">
        <f t="shared" si="52"/>
        <v>3.1402749573666537</v>
      </c>
      <c r="AM55" s="75">
        <f t="shared" si="53"/>
        <v>1517.800290758446</v>
      </c>
      <c r="AN55" s="75">
        <f t="shared" si="75"/>
        <v>-3.1547033795616346</v>
      </c>
      <c r="AO55" s="75">
        <f t="shared" si="75"/>
        <v>-3.2811387976020621</v>
      </c>
      <c r="AP55" s="75">
        <f t="shared" si="75"/>
        <v>-3.1516707763267369</v>
      </c>
      <c r="AQ55" s="75">
        <f t="shared" si="75"/>
        <v>-3.2842643580140587</v>
      </c>
      <c r="AR55" s="75">
        <f t="shared" si="75"/>
        <v>-3.1484813128468718</v>
      </c>
      <c r="AS55" s="75">
        <f t="shared" si="75"/>
        <v>-3.2875531022047499</v>
      </c>
      <c r="AT55" s="75">
        <f t="shared" si="75"/>
        <v>-3.1451254042942614</v>
      </c>
      <c r="AU55" s="75">
        <f t="shared" si="55"/>
        <v>-3.291015190693785</v>
      </c>
      <c r="AV55" s="119">
        <f t="shared" si="56"/>
        <v>-3.0298756454305596E-2</v>
      </c>
      <c r="AW55" s="120">
        <f t="shared" si="57"/>
        <v>7.2124864570124667E-3</v>
      </c>
      <c r="AX55" s="121">
        <f t="shared" si="58"/>
        <v>5.2019960892588253E-6</v>
      </c>
      <c r="AY55" s="120">
        <f t="shared" si="59"/>
        <v>-1.9724856404118161E-2</v>
      </c>
      <c r="BA55" s="95">
        <f t="shared" si="60"/>
        <v>0</v>
      </c>
      <c r="BB55" s="95">
        <f t="shared" si="61"/>
        <v>0.16822829924107474</v>
      </c>
      <c r="BC55" s="95">
        <f t="shared" si="62"/>
        <v>-0.63655553276296994</v>
      </c>
      <c r="BD55" s="95">
        <f t="shared" si="63"/>
        <v>0.34373803661597441</v>
      </c>
      <c r="BE55" s="95">
        <f t="shared" si="64"/>
        <v>2.7497076973315138</v>
      </c>
      <c r="BF55" s="95">
        <f t="shared" si="65"/>
        <v>5.0380566486264877</v>
      </c>
      <c r="BG55" s="95">
        <f t="shared" si="76"/>
        <v>-10.851276732961992</v>
      </c>
      <c r="BH55" s="95">
        <f t="shared" si="76"/>
        <v>-10.85127477810922</v>
      </c>
      <c r="BI55" s="95">
        <f t="shared" si="76"/>
        <v>-10.851289883691942</v>
      </c>
      <c r="BJ55" s="95">
        <f t="shared" si="76"/>
        <v>-10.851173200275555</v>
      </c>
      <c r="BK55" s="95">
        <f t="shared" si="76"/>
        <v>-10.852076971023704</v>
      </c>
      <c r="BL55" s="95">
        <f t="shared" si="76"/>
        <v>-10.84521768651549</v>
      </c>
      <c r="BM55" s="95">
        <f t="shared" si="76"/>
        <v>-11.081167316621611</v>
      </c>
      <c r="BN55" s="95">
        <f t="shared" si="67"/>
        <v>-11.741922923770492</v>
      </c>
      <c r="BQ55" s="95">
        <f t="shared" si="4"/>
        <v>-3.0113178531449427E-2</v>
      </c>
      <c r="BR55" s="75">
        <v>-43500</v>
      </c>
      <c r="BS55" s="75">
        <f t="shared" si="34"/>
        <v>-3.0113178531449427E-2</v>
      </c>
      <c r="BT55" s="75">
        <f t="shared" si="5"/>
        <v>-2.7238158793433741E-2</v>
      </c>
      <c r="BU55" s="75">
        <f t="shared" si="6"/>
        <v>-2.8750197380156854E-3</v>
      </c>
      <c r="BV55" s="75">
        <f t="shared" si="7"/>
        <v>2.0025619407466944E-2</v>
      </c>
      <c r="BW55" s="75">
        <f t="shared" si="8"/>
        <v>-7.7356638282345014E-2</v>
      </c>
      <c r="BX55" s="75">
        <f t="shared" si="9"/>
        <v>3.1343618353206031</v>
      </c>
      <c r="BY55" s="75">
        <f t="shared" si="10"/>
        <v>276.59266370890532</v>
      </c>
      <c r="BZ55" s="75">
        <f t="shared" si="11"/>
        <v>-3.2135076903864679</v>
      </c>
      <c r="CA55" s="75">
        <f t="shared" si="12"/>
        <v>-3.5161738767726183</v>
      </c>
      <c r="CB55" s="75">
        <f t="shared" si="13"/>
        <v>-3.1986634037482653</v>
      </c>
      <c r="CC55" s="75">
        <f t="shared" si="14"/>
        <v>-3.5325027924541912</v>
      </c>
      <c r="CD55" s="75">
        <f t="shared" si="15"/>
        <v>-3.1819812490354416</v>
      </c>
      <c r="CE55" s="75">
        <f t="shared" si="16"/>
        <v>-3.5509857602298172</v>
      </c>
      <c r="CF55" s="75">
        <f t="shared" si="17"/>
        <v>-3.1631117589354814</v>
      </c>
      <c r="CG55" s="75">
        <f t="shared" si="18"/>
        <v>-3.5720728559071042</v>
      </c>
      <c r="CI55" s="14">
        <f t="shared" si="35"/>
        <v>-43500</v>
      </c>
      <c r="CJ55" s="86">
        <f t="shared" si="19"/>
        <v>-2.7238158793433741E-2</v>
      </c>
      <c r="CK55" s="86">
        <f t="shared" si="20"/>
        <v>-2.7238158793433741E-2</v>
      </c>
      <c r="CL55" s="95">
        <f t="shared" si="21"/>
        <v>0</v>
      </c>
      <c r="CM55" s="95">
        <f t="shared" si="22"/>
        <v>1.6171501929692997</v>
      </c>
      <c r="CN55" s="95">
        <f t="shared" si="23"/>
        <v>-0.49432809169565917</v>
      </c>
      <c r="CO55" s="95">
        <f t="shared" si="24"/>
        <v>0.81520054678984166</v>
      </c>
      <c r="CP55" s="95">
        <f t="shared" si="25"/>
        <v>0.43178112650798306</v>
      </c>
      <c r="CQ55" s="95">
        <f t="shared" si="26"/>
        <v>-12.368900049372755</v>
      </c>
      <c r="CR55" s="95">
        <f t="shared" si="27"/>
        <v>-12.384907587777141</v>
      </c>
      <c r="CS55" s="95">
        <f t="shared" si="28"/>
        <v>-12.402961731075687</v>
      </c>
      <c r="CT55" s="95">
        <f t="shared" si="29"/>
        <v>-12.423260158507709</v>
      </c>
      <c r="CU55" s="95">
        <f t="shared" si="30"/>
        <v>-12.446011582470915</v>
      </c>
      <c r="CV55" s="95">
        <f t="shared" si="31"/>
        <v>-12.471438800666975</v>
      </c>
      <c r="CW55" s="95">
        <f t="shared" si="32"/>
        <v>-12.499784596649496</v>
      </c>
      <c r="CX55" s="95">
        <f t="shared" si="33"/>
        <v>-12.531321943080016</v>
      </c>
    </row>
    <row r="56" spans="1:102" s="75" customFormat="1" ht="12.95" customHeight="1" x14ac:dyDescent="0.2">
      <c r="A56" s="81" t="s">
        <v>54</v>
      </c>
      <c r="B56" s="82" t="s">
        <v>2031</v>
      </c>
      <c r="C56" s="83">
        <v>25413.22</v>
      </c>
      <c r="D56" s="83" t="s">
        <v>2110</v>
      </c>
      <c r="E56" s="75">
        <f t="shared" si="36"/>
        <v>-39792.085827262017</v>
      </c>
      <c r="F56" s="75">
        <f t="shared" si="37"/>
        <v>-39792</v>
      </c>
      <c r="G56" s="75">
        <f t="shared" si="38"/>
        <v>-3.61780799976259E-2</v>
      </c>
      <c r="I56" s="75">
        <f t="shared" si="74"/>
        <v>-3.61780799976259E-2</v>
      </c>
      <c r="O56" s="75">
        <f t="shared" ca="1" si="39"/>
        <v>-3.3782430457437292E-2</v>
      </c>
      <c r="P56" s="75">
        <f t="shared" si="40"/>
        <v>-2.6801767651964573E-2</v>
      </c>
      <c r="Q56" s="85">
        <f t="shared" si="68"/>
        <v>10394.720000000001</v>
      </c>
      <c r="S56" s="84">
        <v>0.1</v>
      </c>
      <c r="Z56" s="75">
        <f t="shared" si="41"/>
        <v>-39792</v>
      </c>
      <c r="AA56" s="75">
        <f t="shared" si="42"/>
        <v>-3.0239944077912115E-2</v>
      </c>
      <c r="AB56" s="75">
        <f t="shared" si="43"/>
        <v>-3.2739903571678358E-2</v>
      </c>
      <c r="AC56" s="75">
        <f t="shared" si="44"/>
        <v>-9.3763123456613272E-3</v>
      </c>
      <c r="AD56" s="75">
        <f t="shared" si="45"/>
        <v>-5.9381359197137849E-3</v>
      </c>
      <c r="AE56" s="75">
        <f t="shared" si="46"/>
        <v>3.5261458200995079E-6</v>
      </c>
      <c r="AF56" s="75">
        <f t="shared" si="47"/>
        <v>-9.3763123456613272E-3</v>
      </c>
      <c r="AG56" s="84"/>
      <c r="AH56" s="75">
        <f t="shared" si="48"/>
        <v>-3.4381764259475414E-3</v>
      </c>
      <c r="AI56" s="75">
        <f t="shared" si="49"/>
        <v>2.0000067945782796E-2</v>
      </c>
      <c r="AJ56" s="75">
        <f t="shared" si="50"/>
        <v>-8.4192654861654059E-2</v>
      </c>
      <c r="AK56" s="75">
        <f t="shared" si="51"/>
        <v>3.649297600627887E-4</v>
      </c>
      <c r="AL56" s="75">
        <f t="shared" si="52"/>
        <v>3.1412202762750008</v>
      </c>
      <c r="AM56" s="75">
        <f t="shared" si="53"/>
        <v>5370.8963930974378</v>
      </c>
      <c r="AN56" s="75">
        <f t="shared" si="75"/>
        <v>-3.1452977568948461</v>
      </c>
      <c r="AO56" s="75">
        <f t="shared" si="75"/>
        <v>-3.1871296968382126</v>
      </c>
      <c r="AP56" s="75">
        <f t="shared" si="75"/>
        <v>-3.1444283114951865</v>
      </c>
      <c r="AQ56" s="75">
        <f t="shared" si="75"/>
        <v>-3.1880178247529387</v>
      </c>
      <c r="AR56" s="75">
        <f t="shared" si="75"/>
        <v>-3.1435220559178076</v>
      </c>
      <c r="AS56" s="75">
        <f t="shared" si="75"/>
        <v>-3.1889435928345029</v>
      </c>
      <c r="AT56" s="75">
        <f t="shared" si="75"/>
        <v>-3.1425773935721781</v>
      </c>
      <c r="AU56" s="75">
        <f t="shared" si="55"/>
        <v>-3.1899086378612709</v>
      </c>
      <c r="AV56" s="119">
        <f t="shared" si="56"/>
        <v>-3.0239944077912115E-2</v>
      </c>
      <c r="AW56" s="120">
        <f t="shared" si="57"/>
        <v>-5.9381359197137849E-3</v>
      </c>
      <c r="AX56" s="121">
        <f t="shared" si="58"/>
        <v>3.5261458200995079E-6</v>
      </c>
      <c r="AY56" s="120">
        <f t="shared" si="59"/>
        <v>-3.2739903571678358E-2</v>
      </c>
      <c r="BA56" s="95">
        <f t="shared" si="60"/>
        <v>0</v>
      </c>
      <c r="BB56" s="95">
        <f t="shared" si="61"/>
        <v>0.14289318173827703</v>
      </c>
      <c r="BC56" s="95">
        <f t="shared" si="62"/>
        <v>-0.57132122437904342</v>
      </c>
      <c r="BD56" s="95">
        <f t="shared" si="63"/>
        <v>0.27453215128517428</v>
      </c>
      <c r="BE56" s="95">
        <f t="shared" si="64"/>
        <v>2.8316167131270009</v>
      </c>
      <c r="BF56" s="95">
        <f t="shared" si="65"/>
        <v>6.4003680808828189</v>
      </c>
      <c r="BG56" s="95">
        <f t="shared" si="76"/>
        <v>-10.620551257663806</v>
      </c>
      <c r="BH56" s="95">
        <f t="shared" si="76"/>
        <v>-10.620391047191806</v>
      </c>
      <c r="BI56" s="95">
        <f t="shared" si="76"/>
        <v>-10.620877129744137</v>
      </c>
      <c r="BJ56" s="95">
        <f t="shared" si="76"/>
        <v>-10.619404189627238</v>
      </c>
      <c r="BK56" s="95">
        <f t="shared" si="76"/>
        <v>-10.623884634516331</v>
      </c>
      <c r="BL56" s="95">
        <f t="shared" si="76"/>
        <v>-10.610410047503269</v>
      </c>
      <c r="BM56" s="95">
        <f t="shared" si="76"/>
        <v>-10.652451026093203</v>
      </c>
      <c r="BN56" s="95">
        <f t="shared" si="67"/>
        <v>-11.457947699002379</v>
      </c>
      <c r="BQ56" s="95">
        <f t="shared" si="4"/>
        <v>-3.0197043074991436E-2</v>
      </c>
      <c r="BR56" s="75">
        <v>-43000</v>
      </c>
      <c r="BS56" s="75">
        <f t="shared" si="34"/>
        <v>-3.0197043074991436E-2</v>
      </c>
      <c r="BT56" s="75">
        <f t="shared" si="5"/>
        <v>-2.7191379211064945E-2</v>
      </c>
      <c r="BU56" s="75">
        <f t="shared" si="6"/>
        <v>-3.0056638639264907E-3</v>
      </c>
      <c r="BV56" s="75">
        <f t="shared" si="7"/>
        <v>2.0015666556972289E-2</v>
      </c>
      <c r="BW56" s="75">
        <f t="shared" si="8"/>
        <v>-7.8928199784770531E-2</v>
      </c>
      <c r="BX56" s="75">
        <f t="shared" si="9"/>
        <v>3.1359382172397301</v>
      </c>
      <c r="BY56" s="75">
        <f t="shared" si="10"/>
        <v>353.70363152105898</v>
      </c>
      <c r="BZ56" s="75">
        <f t="shared" si="11"/>
        <v>-3.1978389015455457</v>
      </c>
      <c r="CA56" s="75">
        <f t="shared" si="12"/>
        <v>-3.4771413434017497</v>
      </c>
      <c r="CB56" s="75">
        <f t="shared" si="13"/>
        <v>-3.1858919581870531</v>
      </c>
      <c r="CC56" s="75">
        <f t="shared" si="14"/>
        <v>-3.4900816991425239</v>
      </c>
      <c r="CD56" s="75">
        <f t="shared" si="15"/>
        <v>-3.1726780320019548</v>
      </c>
      <c r="CE56" s="75">
        <f t="shared" si="16"/>
        <v>-3.504465715691278</v>
      </c>
      <c r="CF56" s="75">
        <f t="shared" si="17"/>
        <v>-3.15799619365646</v>
      </c>
      <c r="CG56" s="75">
        <f t="shared" si="18"/>
        <v>-3.5205404640454763</v>
      </c>
      <c r="CI56" s="14">
        <f t="shared" si="35"/>
        <v>-43000</v>
      </c>
      <c r="CJ56" s="86">
        <f t="shared" si="19"/>
        <v>-2.7191379211064945E-2</v>
      </c>
      <c r="CK56" s="86">
        <f t="shared" si="20"/>
        <v>-2.7191379211064945E-2</v>
      </c>
      <c r="CL56" s="95">
        <f t="shared" si="21"/>
        <v>0</v>
      </c>
      <c r="CM56" s="95">
        <f t="shared" si="22"/>
        <v>0.49156627915820694</v>
      </c>
      <c r="CN56" s="95">
        <f t="shared" si="23"/>
        <v>-0.95468249637150915</v>
      </c>
      <c r="CO56" s="95">
        <f t="shared" si="24"/>
        <v>2.1711403280779278</v>
      </c>
      <c r="CP56" s="95">
        <f t="shared" si="25"/>
        <v>1.8965555387109805</v>
      </c>
      <c r="CQ56" s="95">
        <f t="shared" si="26"/>
        <v>-11.745582668847792</v>
      </c>
      <c r="CR56" s="95">
        <f t="shared" si="27"/>
        <v>-11.773709095053583</v>
      </c>
      <c r="CS56" s="95">
        <f t="shared" si="28"/>
        <v>-11.817280851337509</v>
      </c>
      <c r="CT56" s="95">
        <f t="shared" si="29"/>
        <v>-11.881517304677908</v>
      </c>
      <c r="CU56" s="95">
        <f t="shared" si="30"/>
        <v>-11.970553127210948</v>
      </c>
      <c r="CV56" s="95">
        <f t="shared" si="31"/>
        <v>-12.085831978069544</v>
      </c>
      <c r="CW56" s="95">
        <f t="shared" si="32"/>
        <v>-12.225646927284759</v>
      </c>
      <c r="CX56" s="95">
        <f t="shared" si="33"/>
        <v>-12.386584315777206</v>
      </c>
    </row>
    <row r="57" spans="1:102" s="75" customFormat="1" ht="12.95" customHeight="1" x14ac:dyDescent="0.2">
      <c r="A57" s="86" t="s">
        <v>2030</v>
      </c>
      <c r="B57" s="87" t="s">
        <v>2031</v>
      </c>
      <c r="C57" s="88">
        <v>25413.226999999999</v>
      </c>
      <c r="D57" s="88" t="s">
        <v>2032</v>
      </c>
      <c r="E57" s="75">
        <f t="shared" si="36"/>
        <v>-39792.069220774501</v>
      </c>
      <c r="F57" s="75">
        <f t="shared" si="37"/>
        <v>-39792</v>
      </c>
      <c r="G57" s="75">
        <f t="shared" si="38"/>
        <v>-2.9178079999837792E-2</v>
      </c>
      <c r="I57" s="75">
        <f t="shared" si="74"/>
        <v>-2.9178079999837792E-2</v>
      </c>
      <c r="O57" s="75">
        <f t="shared" ca="1" si="39"/>
        <v>-3.3782430457437292E-2</v>
      </c>
      <c r="P57" s="75">
        <f t="shared" si="40"/>
        <v>-2.6801767651964573E-2</v>
      </c>
      <c r="Q57" s="85">
        <f t="shared" si="68"/>
        <v>10394.726999999999</v>
      </c>
      <c r="S57" s="84">
        <v>0.1</v>
      </c>
      <c r="Z57" s="75">
        <f t="shared" si="41"/>
        <v>-39792</v>
      </c>
      <c r="AA57" s="75">
        <f t="shared" si="42"/>
        <v>-3.0239944077912115E-2</v>
      </c>
      <c r="AB57" s="75">
        <f t="shared" si="43"/>
        <v>-2.5739903573890249E-2</v>
      </c>
      <c r="AC57" s="75">
        <f t="shared" si="44"/>
        <v>-2.3763123478732183E-3</v>
      </c>
      <c r="AD57" s="75">
        <f t="shared" si="45"/>
        <v>1.061864078074324E-3</v>
      </c>
      <c r="AE57" s="75">
        <f t="shared" si="46"/>
        <v>1.1275553203046341E-7</v>
      </c>
      <c r="AF57" s="75">
        <f t="shared" si="47"/>
        <v>-2.3763123478732183E-3</v>
      </c>
      <c r="AG57" s="84"/>
      <c r="AH57" s="75">
        <f t="shared" si="48"/>
        <v>-3.4381764259475414E-3</v>
      </c>
      <c r="AI57" s="75">
        <f t="shared" si="49"/>
        <v>2.0000067945782796E-2</v>
      </c>
      <c r="AJ57" s="75">
        <f t="shared" si="50"/>
        <v>-8.4192654861654059E-2</v>
      </c>
      <c r="AK57" s="75">
        <f t="shared" si="51"/>
        <v>3.649297600627887E-4</v>
      </c>
      <c r="AL57" s="75">
        <f t="shared" si="52"/>
        <v>3.1412202762750008</v>
      </c>
      <c r="AM57" s="75">
        <f t="shared" si="53"/>
        <v>5370.8963930974378</v>
      </c>
      <c r="AN57" s="75">
        <f t="shared" si="75"/>
        <v>-3.1452977568948461</v>
      </c>
      <c r="AO57" s="75">
        <f t="shared" si="75"/>
        <v>-3.1871296968382126</v>
      </c>
      <c r="AP57" s="75">
        <f t="shared" si="75"/>
        <v>-3.1444283114951865</v>
      </c>
      <c r="AQ57" s="75">
        <f t="shared" si="75"/>
        <v>-3.1880178247529387</v>
      </c>
      <c r="AR57" s="75">
        <f t="shared" si="75"/>
        <v>-3.1435220559178076</v>
      </c>
      <c r="AS57" s="75">
        <f t="shared" si="75"/>
        <v>-3.1889435928345029</v>
      </c>
      <c r="AT57" s="75">
        <f t="shared" si="75"/>
        <v>-3.1425773935721781</v>
      </c>
      <c r="AU57" s="75">
        <f t="shared" si="55"/>
        <v>-3.1899086378612709</v>
      </c>
      <c r="AV57" s="119">
        <f t="shared" si="56"/>
        <v>-3.0239944077912115E-2</v>
      </c>
      <c r="AW57" s="120">
        <f t="shared" si="57"/>
        <v>1.061864078074324E-3</v>
      </c>
      <c r="AX57" s="121">
        <f t="shared" si="58"/>
        <v>1.1275553203046341E-7</v>
      </c>
      <c r="AY57" s="120">
        <f t="shared" si="59"/>
        <v>-2.5739903573890249E-2</v>
      </c>
      <c r="BA57" s="95">
        <f t="shared" si="60"/>
        <v>0</v>
      </c>
      <c r="BB57" s="95">
        <f t="shared" si="61"/>
        <v>0.14289318173827703</v>
      </c>
      <c r="BC57" s="95">
        <f t="shared" si="62"/>
        <v>-0.57132122437904342</v>
      </c>
      <c r="BD57" s="95">
        <f t="shared" si="63"/>
        <v>0.27453215128517428</v>
      </c>
      <c r="BE57" s="95">
        <f t="shared" si="64"/>
        <v>2.8316167131270009</v>
      </c>
      <c r="BF57" s="95">
        <f t="shared" si="65"/>
        <v>6.4003680808828189</v>
      </c>
      <c r="BG57" s="95">
        <f t="shared" si="76"/>
        <v>-10.620551257663806</v>
      </c>
      <c r="BH57" s="95">
        <f t="shared" si="76"/>
        <v>-10.620391047191806</v>
      </c>
      <c r="BI57" s="95">
        <f t="shared" si="76"/>
        <v>-10.620877129744137</v>
      </c>
      <c r="BJ57" s="95">
        <f t="shared" si="76"/>
        <v>-10.619404189627238</v>
      </c>
      <c r="BK57" s="95">
        <f t="shared" si="76"/>
        <v>-10.623884634516331</v>
      </c>
      <c r="BL57" s="95">
        <f t="shared" si="76"/>
        <v>-10.610410047503269</v>
      </c>
      <c r="BM57" s="95">
        <f t="shared" si="76"/>
        <v>-10.652451026093203</v>
      </c>
      <c r="BN57" s="95">
        <f t="shared" si="67"/>
        <v>-11.457947699002379</v>
      </c>
      <c r="BQ57" s="95">
        <f t="shared" si="4"/>
        <v>-3.0256501290003634E-2</v>
      </c>
      <c r="BR57" s="75">
        <v>-42500</v>
      </c>
      <c r="BS57" s="75">
        <f t="shared" si="34"/>
        <v>-3.0256501290003634E-2</v>
      </c>
      <c r="BT57" s="75">
        <f t="shared" si="5"/>
        <v>-2.7140838730299016E-2</v>
      </c>
      <c r="BU57" s="75">
        <f t="shared" si="6"/>
        <v>-3.1156625597046181E-3</v>
      </c>
      <c r="BV57" s="75">
        <f t="shared" si="7"/>
        <v>2.0009147822994455E-2</v>
      </c>
      <c r="BW57" s="75">
        <f t="shared" si="8"/>
        <v>-8.025763466246677E-2</v>
      </c>
      <c r="BX57" s="75">
        <f t="shared" si="9"/>
        <v>3.1372718833385767</v>
      </c>
      <c r="BY57" s="75">
        <f t="shared" si="10"/>
        <v>462.87971176588439</v>
      </c>
      <c r="BZ57" s="75">
        <f t="shared" si="11"/>
        <v>-3.1845772219836643</v>
      </c>
      <c r="CA57" s="75">
        <f t="shared" si="12"/>
        <v>-3.4360656393615647</v>
      </c>
      <c r="CB57" s="75">
        <f t="shared" si="13"/>
        <v>-3.1752137146734998</v>
      </c>
      <c r="CC57" s="75">
        <f t="shared" si="14"/>
        <v>-3.4460653438811621</v>
      </c>
      <c r="CD57" s="75">
        <f t="shared" si="15"/>
        <v>-3.1650057398475635</v>
      </c>
      <c r="CE57" s="75">
        <f t="shared" si="16"/>
        <v>-3.4570028533182233</v>
      </c>
      <c r="CF57" s="75">
        <f t="shared" si="17"/>
        <v>-3.1538431833371177</v>
      </c>
      <c r="CG57" s="75">
        <f t="shared" si="18"/>
        <v>-3.4690080721838483</v>
      </c>
      <c r="CI57" s="14">
        <f t="shared" si="35"/>
        <v>-42500</v>
      </c>
      <c r="CJ57" s="86">
        <f t="shared" si="19"/>
        <v>-2.7140838730299016E-2</v>
      </c>
      <c r="CK57" s="86">
        <f t="shared" si="20"/>
        <v>-2.7140838730299016E-2</v>
      </c>
      <c r="CL57" s="95">
        <f t="shared" si="21"/>
        <v>0</v>
      </c>
      <c r="CM57" s="95">
        <f t="shared" si="22"/>
        <v>0.30441568300477251</v>
      </c>
      <c r="CN57" s="95">
        <f t="shared" si="23"/>
        <v>-0.83359332472986702</v>
      </c>
      <c r="CO57" s="95">
        <f t="shared" si="24"/>
        <v>2.454150198575221</v>
      </c>
      <c r="CP57" s="95">
        <f t="shared" si="25"/>
        <v>2.7938479923609072</v>
      </c>
      <c r="CQ57" s="95">
        <f t="shared" si="26"/>
        <v>-11.426393103553593</v>
      </c>
      <c r="CR57" s="95">
        <f t="shared" si="27"/>
        <v>-11.432493636454563</v>
      </c>
      <c r="CS57" s="95">
        <f t="shared" si="28"/>
        <v>-11.448247413636221</v>
      </c>
      <c r="CT57" s="95">
        <f t="shared" si="29"/>
        <v>-11.486754147356086</v>
      </c>
      <c r="CU57" s="95">
        <f t="shared" si="30"/>
        <v>-11.570943026422404</v>
      </c>
      <c r="CV57" s="95">
        <f t="shared" si="31"/>
        <v>-11.725163151685555</v>
      </c>
      <c r="CW57" s="95">
        <f t="shared" si="32"/>
        <v>-11.954874850537372</v>
      </c>
      <c r="CX57" s="95">
        <f t="shared" si="33"/>
        <v>-12.241846688474396</v>
      </c>
    </row>
    <row r="58" spans="1:102" s="75" customFormat="1" ht="12.95" customHeight="1" x14ac:dyDescent="0.2">
      <c r="A58" s="81" t="s">
        <v>54</v>
      </c>
      <c r="B58" s="82" t="s">
        <v>2031</v>
      </c>
      <c r="C58" s="83">
        <v>25416.19</v>
      </c>
      <c r="D58" s="83" t="s">
        <v>2110</v>
      </c>
      <c r="E58" s="75">
        <f t="shared" si="36"/>
        <v>-39785.039931841282</v>
      </c>
      <c r="F58" s="75">
        <f t="shared" si="37"/>
        <v>-39785</v>
      </c>
      <c r="G58" s="75">
        <f t="shared" si="38"/>
        <v>-1.6832149998663226E-2</v>
      </c>
      <c r="I58" s="75">
        <f t="shared" si="74"/>
        <v>-1.6832149998663226E-2</v>
      </c>
      <c r="O58" s="75">
        <f t="shared" ca="1" si="39"/>
        <v>-3.3777584220237973E-2</v>
      </c>
      <c r="P58" s="75">
        <f t="shared" si="40"/>
        <v>-2.680074822401696E-2</v>
      </c>
      <c r="Q58" s="85">
        <f t="shared" si="68"/>
        <v>10397.689999999999</v>
      </c>
      <c r="S58" s="84">
        <v>0.1</v>
      </c>
      <c r="Z58" s="75">
        <f t="shared" si="41"/>
        <v>-39785</v>
      </c>
      <c r="AA58" s="75">
        <f t="shared" si="42"/>
        <v>-3.0239390338896152E-2</v>
      </c>
      <c r="AB58" s="75">
        <f t="shared" si="43"/>
        <v>-1.3393507883784036E-2</v>
      </c>
      <c r="AC58" s="75">
        <f t="shared" si="44"/>
        <v>9.9685982253537343E-3</v>
      </c>
      <c r="AD58" s="75">
        <f t="shared" si="45"/>
        <v>1.3407240340232926E-2</v>
      </c>
      <c r="AE58" s="75">
        <f t="shared" si="46"/>
        <v>1.7975409354076911E-5</v>
      </c>
      <c r="AF58" s="75">
        <f t="shared" si="47"/>
        <v>9.9685982253537343E-3</v>
      </c>
      <c r="AG58" s="84"/>
      <c r="AH58" s="75">
        <f t="shared" si="48"/>
        <v>-3.4386421148791899E-3</v>
      </c>
      <c r="AI58" s="75">
        <f t="shared" si="49"/>
        <v>2.0000065865023231E-2</v>
      </c>
      <c r="AJ58" s="75">
        <f t="shared" si="50"/>
        <v>-8.4198380601517145E-2</v>
      </c>
      <c r="AK58" s="75">
        <f t="shared" si="51"/>
        <v>3.5929854034630663E-4</v>
      </c>
      <c r="AL58" s="75">
        <f t="shared" si="52"/>
        <v>3.1412260224179609</v>
      </c>
      <c r="AM58" s="75">
        <f t="shared" si="53"/>
        <v>5455.0734668867935</v>
      </c>
      <c r="AN58" s="75">
        <f t="shared" si="75"/>
        <v>-3.1452405836855299</v>
      </c>
      <c r="AO58" s="75">
        <f t="shared" si="75"/>
        <v>-3.186451166862295</v>
      </c>
      <c r="AP58" s="75">
        <f t="shared" si="75"/>
        <v>-3.1443845118216487</v>
      </c>
      <c r="AQ58" s="75">
        <f t="shared" si="75"/>
        <v>-3.1873256065004152</v>
      </c>
      <c r="AR58" s="75">
        <f t="shared" si="75"/>
        <v>-3.143492223992177</v>
      </c>
      <c r="AS58" s="75">
        <f t="shared" si="75"/>
        <v>-3.1882370764068875</v>
      </c>
      <c r="AT58" s="75">
        <f t="shared" si="75"/>
        <v>-3.1425621516685269</v>
      </c>
      <c r="AU58" s="75">
        <f t="shared" si="55"/>
        <v>-3.189187184375208</v>
      </c>
      <c r="AV58" s="119">
        <f t="shared" si="56"/>
        <v>-3.0239390338896152E-2</v>
      </c>
      <c r="AW58" s="120">
        <f t="shared" si="57"/>
        <v>1.3407240340232926E-2</v>
      </c>
      <c r="AX58" s="121">
        <f t="shared" si="58"/>
        <v>1.7975409354076911E-5</v>
      </c>
      <c r="AY58" s="120">
        <f t="shared" si="59"/>
        <v>-1.3393507883784036E-2</v>
      </c>
      <c r="BA58" s="95">
        <f t="shared" si="60"/>
        <v>0</v>
      </c>
      <c r="BB58" s="95">
        <f t="shared" si="61"/>
        <v>0.14275621223606705</v>
      </c>
      <c r="BC58" s="95">
        <f t="shared" si="62"/>
        <v>-0.57091135709933405</v>
      </c>
      <c r="BD58" s="95">
        <f t="shared" si="63"/>
        <v>0.27410415600669952</v>
      </c>
      <c r="BE58" s="95">
        <f t="shared" si="64"/>
        <v>2.8321160220409167</v>
      </c>
      <c r="BF58" s="95">
        <f t="shared" si="65"/>
        <v>6.4108615256493318</v>
      </c>
      <c r="BG58" s="95">
        <f t="shared" si="76"/>
        <v>-10.619027405289911</v>
      </c>
      <c r="BH58" s="95">
        <f t="shared" si="76"/>
        <v>-10.618870403292028</v>
      </c>
      <c r="BI58" s="95">
        <f t="shared" si="76"/>
        <v>-10.619344911405667</v>
      </c>
      <c r="BJ58" s="95">
        <f t="shared" si="76"/>
        <v>-10.617912537636402</v>
      </c>
      <c r="BK58" s="95">
        <f t="shared" si="76"/>
        <v>-10.622252316066243</v>
      </c>
      <c r="BL58" s="95">
        <f t="shared" si="76"/>
        <v>-10.609246495211385</v>
      </c>
      <c r="BM58" s="95">
        <f t="shared" si="76"/>
        <v>-10.649612851838162</v>
      </c>
      <c r="BN58" s="95">
        <f t="shared" si="67"/>
        <v>-11.455921372220139</v>
      </c>
      <c r="BQ58" s="95">
        <f t="shared" si="4"/>
        <v>-3.0293009567471753E-2</v>
      </c>
      <c r="BR58" s="75">
        <v>-42000</v>
      </c>
      <c r="BS58" s="75">
        <f t="shared" si="34"/>
        <v>-3.0293009567471753E-2</v>
      </c>
      <c r="BT58" s="75">
        <f t="shared" si="5"/>
        <v>-2.7086537351135948E-2</v>
      </c>
      <c r="BU58" s="75">
        <f t="shared" si="6"/>
        <v>-3.2064722163358066E-3</v>
      </c>
      <c r="BV58" s="75">
        <f t="shared" si="7"/>
        <v>2.000506481030051E-2</v>
      </c>
      <c r="BW58" s="75">
        <f t="shared" si="8"/>
        <v>-8.1359768200552907E-2</v>
      </c>
      <c r="BX58" s="75">
        <f t="shared" si="9"/>
        <v>3.1383776331457733</v>
      </c>
      <c r="BY58" s="75">
        <f t="shared" si="10"/>
        <v>622.07948972572558</v>
      </c>
      <c r="BZ58" s="75">
        <f t="shared" si="11"/>
        <v>-3.1735790032097002</v>
      </c>
      <c r="CA58" s="75">
        <f t="shared" si="12"/>
        <v>-3.393110320739392</v>
      </c>
      <c r="CB58" s="75">
        <f t="shared" si="13"/>
        <v>-3.1664578275901567</v>
      </c>
      <c r="CC58" s="75">
        <f t="shared" si="14"/>
        <v>-3.4006202051439933</v>
      </c>
      <c r="CD58" s="75">
        <f t="shared" si="15"/>
        <v>-3.1587929661657297</v>
      </c>
      <c r="CE58" s="75">
        <f t="shared" si="16"/>
        <v>-3.4087202003053254</v>
      </c>
      <c r="CF58" s="75">
        <f t="shared" si="17"/>
        <v>-3.1505269357296788</v>
      </c>
      <c r="CG58" s="75">
        <f t="shared" si="18"/>
        <v>-3.4174756803222204</v>
      </c>
      <c r="CI58" s="14">
        <f t="shared" si="35"/>
        <v>-42000</v>
      </c>
      <c r="CJ58" s="86">
        <f t="shared" si="19"/>
        <v>-2.7086537351135948E-2</v>
      </c>
      <c r="CK58" s="86">
        <f t="shared" si="20"/>
        <v>-2.7086537351135948E-2</v>
      </c>
      <c r="CL58" s="95">
        <f t="shared" si="21"/>
        <v>0</v>
      </c>
      <c r="CM58" s="95">
        <f t="shared" si="22"/>
        <v>0.23750710298942823</v>
      </c>
      <c r="CN58" s="95">
        <f t="shared" si="23"/>
        <v>-0.75667715156840643</v>
      </c>
      <c r="CO58" s="95">
        <f t="shared" si="24"/>
        <v>2.5815158848310324</v>
      </c>
      <c r="CP58" s="95">
        <f t="shared" si="25"/>
        <v>3.4771012171470752</v>
      </c>
      <c r="CQ58" s="95">
        <f t="shared" si="26"/>
        <v>-11.219694645181923</v>
      </c>
      <c r="CR58" s="95">
        <f t="shared" si="27"/>
        <v>-11.220077125314745</v>
      </c>
      <c r="CS58" s="95">
        <f t="shared" si="28"/>
        <v>-11.221978182184404</v>
      </c>
      <c r="CT58" s="95">
        <f t="shared" si="29"/>
        <v>-11.231203490610284</v>
      </c>
      <c r="CU58" s="95">
        <f t="shared" si="30"/>
        <v>-11.271705881529451</v>
      </c>
      <c r="CV58" s="95">
        <f t="shared" si="31"/>
        <v>-11.405589788103722</v>
      </c>
      <c r="CW58" s="95">
        <f t="shared" si="32"/>
        <v>-11.690104053593242</v>
      </c>
      <c r="CX58" s="95">
        <f t="shared" si="33"/>
        <v>-12.097109061171587</v>
      </c>
    </row>
    <row r="59" spans="1:102" s="75" customFormat="1" ht="12.95" customHeight="1" x14ac:dyDescent="0.2">
      <c r="A59" s="86" t="s">
        <v>2030</v>
      </c>
      <c r="B59" s="87" t="s">
        <v>2031</v>
      </c>
      <c r="C59" s="88">
        <v>25442.738000000001</v>
      </c>
      <c r="D59" s="88" t="s">
        <v>2032</v>
      </c>
      <c r="E59" s="75">
        <f t="shared" si="36"/>
        <v>-39722.058641730233</v>
      </c>
      <c r="F59" s="75">
        <f t="shared" si="37"/>
        <v>-39722</v>
      </c>
      <c r="G59" s="75">
        <f t="shared" si="38"/>
        <v>-2.4718779997783713E-2</v>
      </c>
      <c r="I59" s="75">
        <f t="shared" si="74"/>
        <v>-2.4718779997783713E-2</v>
      </c>
      <c r="O59" s="75">
        <f t="shared" ca="1" si="39"/>
        <v>-3.3733968085444085E-2</v>
      </c>
      <c r="P59" s="75">
        <f t="shared" si="40"/>
        <v>-2.6791540201364608E-2</v>
      </c>
      <c r="Q59" s="85">
        <f t="shared" si="68"/>
        <v>10424.238000000001</v>
      </c>
      <c r="S59" s="84">
        <v>0.1</v>
      </c>
      <c r="Z59" s="75">
        <f t="shared" si="41"/>
        <v>-39722</v>
      </c>
      <c r="AA59" s="75">
        <f t="shared" si="42"/>
        <v>-3.0234343723295986E-2</v>
      </c>
      <c r="AB59" s="75">
        <f t="shared" si="43"/>
        <v>-2.1275976475852335E-2</v>
      </c>
      <c r="AC59" s="75">
        <f t="shared" si="44"/>
        <v>2.0727602035808951E-3</v>
      </c>
      <c r="AD59" s="75">
        <f t="shared" si="45"/>
        <v>5.5155637255122729E-3</v>
      </c>
      <c r="AE59" s="75">
        <f t="shared" si="46"/>
        <v>3.0421443210186824E-6</v>
      </c>
      <c r="AF59" s="75">
        <f t="shared" si="47"/>
        <v>2.0727602035808951E-3</v>
      </c>
      <c r="AG59" s="84"/>
      <c r="AH59" s="75">
        <f t="shared" si="48"/>
        <v>-3.4428035219313787E-3</v>
      </c>
      <c r="AI59" s="75">
        <f t="shared" si="49"/>
        <v>2.0000048705911433E-2</v>
      </c>
      <c r="AJ59" s="75">
        <f t="shared" si="50"/>
        <v>-8.4249551935467348E-2</v>
      </c>
      <c r="AK59" s="75">
        <f t="shared" si="51"/>
        <v>3.0897181756019251E-4</v>
      </c>
      <c r="AL59" s="75">
        <f t="shared" si="52"/>
        <v>3.1412773762197128</v>
      </c>
      <c r="AM59" s="75">
        <f t="shared" si="53"/>
        <v>6343.6204854258167</v>
      </c>
      <c r="AN59" s="75">
        <f t="shared" si="75"/>
        <v>-3.1447296212676541</v>
      </c>
      <c r="AO59" s="75">
        <f t="shared" si="75"/>
        <v>-3.1803416167490441</v>
      </c>
      <c r="AP59" s="75">
        <f t="shared" si="75"/>
        <v>-3.1439931520703293</v>
      </c>
      <c r="AQ59" s="75">
        <f t="shared" si="75"/>
        <v>-3.1810936914993766</v>
      </c>
      <c r="AR59" s="75">
        <f t="shared" si="75"/>
        <v>-3.143225727276151</v>
      </c>
      <c r="AS59" s="75">
        <f t="shared" si="75"/>
        <v>-3.1818774015763114</v>
      </c>
      <c r="AT59" s="75">
        <f t="shared" si="75"/>
        <v>-3.1424260224865943</v>
      </c>
      <c r="AU59" s="75">
        <f t="shared" si="55"/>
        <v>-3.1826941030006428</v>
      </c>
      <c r="AV59" s="119">
        <f t="shared" si="56"/>
        <v>-3.0234343723295986E-2</v>
      </c>
      <c r="AW59" s="120">
        <f t="shared" si="57"/>
        <v>5.5155637255122729E-3</v>
      </c>
      <c r="AX59" s="121">
        <f t="shared" si="58"/>
        <v>3.0421443210186824E-6</v>
      </c>
      <c r="AY59" s="120">
        <f t="shared" si="59"/>
        <v>-2.1275976475852335E-2</v>
      </c>
      <c r="BA59" s="95">
        <f t="shared" si="60"/>
        <v>0</v>
      </c>
      <c r="BB59" s="95">
        <f t="shared" si="61"/>
        <v>0.14154432202404765</v>
      </c>
      <c r="BC59" s="95">
        <f t="shared" si="62"/>
        <v>-0.56725032975883949</v>
      </c>
      <c r="BD59" s="95">
        <f t="shared" si="63"/>
        <v>0.27028475530604418</v>
      </c>
      <c r="BE59" s="95">
        <f t="shared" si="64"/>
        <v>2.8365683104138286</v>
      </c>
      <c r="BF59" s="95">
        <f t="shared" si="65"/>
        <v>6.505937325191903</v>
      </c>
      <c r="BG59" s="95">
        <f t="shared" si="76"/>
        <v>-10.605374679552899</v>
      </c>
      <c r="BH59" s="95">
        <f t="shared" si="76"/>
        <v>-10.605257601006207</v>
      </c>
      <c r="BI59" s="95">
        <f t="shared" si="76"/>
        <v>-10.605599645078474</v>
      </c>
      <c r="BJ59" s="95">
        <f t="shared" si="76"/>
        <v>-10.604601162803702</v>
      </c>
      <c r="BK59" s="95">
        <f t="shared" si="76"/>
        <v>-10.607522722119656</v>
      </c>
      <c r="BL59" s="95">
        <f t="shared" si="76"/>
        <v>-10.59903178506368</v>
      </c>
      <c r="BM59" s="95">
        <f t="shared" si="76"/>
        <v>-10.624218660646589</v>
      </c>
      <c r="BN59" s="95">
        <f t="shared" si="67"/>
        <v>-11.437684431179985</v>
      </c>
      <c r="BQ59" s="95">
        <f t="shared" si="4"/>
        <v>-3.030852568797705E-2</v>
      </c>
      <c r="BR59" s="75">
        <v>-41500</v>
      </c>
      <c r="BS59" s="75">
        <f t="shared" si="34"/>
        <v>-3.030852568797705E-2</v>
      </c>
      <c r="BT59" s="75">
        <f t="shared" si="5"/>
        <v>-2.7028475073575756E-2</v>
      </c>
      <c r="BU59" s="75">
        <f t="shared" si="6"/>
        <v>-3.2800506144012929E-3</v>
      </c>
      <c r="BV59" s="75">
        <f t="shared" si="7"/>
        <v>2.0002627735258072E-2</v>
      </c>
      <c r="BW59" s="75">
        <f t="shared" si="8"/>
        <v>-8.2256018048317933E-2</v>
      </c>
      <c r="BX59" s="75">
        <f t="shared" si="9"/>
        <v>3.1392768972526444</v>
      </c>
      <c r="BY59" s="75">
        <f t="shared" si="10"/>
        <v>863.64833559060037</v>
      </c>
      <c r="BZ59" s="75">
        <f t="shared" si="11"/>
        <v>-3.1646331291824286</v>
      </c>
      <c r="CA59" s="75">
        <f t="shared" si="12"/>
        <v>-3.3484839915147284</v>
      </c>
      <c r="CB59" s="75">
        <f t="shared" si="13"/>
        <v>-3.1594092052864906</v>
      </c>
      <c r="CC59" s="75">
        <f t="shared" si="14"/>
        <v>-3.3539338249856079</v>
      </c>
      <c r="CD59" s="75">
        <f t="shared" si="15"/>
        <v>-3.1538475148962992</v>
      </c>
      <c r="CE59" s="75">
        <f t="shared" si="16"/>
        <v>-3.3597430821007008</v>
      </c>
      <c r="CF59" s="75">
        <f t="shared" si="17"/>
        <v>-3.1479194369815504</v>
      </c>
      <c r="CG59" s="75">
        <f t="shared" si="18"/>
        <v>-3.365943288460592</v>
      </c>
      <c r="CI59" s="14">
        <f t="shared" si="35"/>
        <v>-41500</v>
      </c>
      <c r="CJ59" s="86">
        <f t="shared" si="19"/>
        <v>-2.7028475073575756E-2</v>
      </c>
      <c r="CK59" s="86">
        <f t="shared" si="20"/>
        <v>-2.7028475073575756E-2</v>
      </c>
      <c r="CL59" s="95">
        <f t="shared" si="21"/>
        <v>0</v>
      </c>
      <c r="CM59" s="95">
        <f t="shared" si="22"/>
        <v>0.200520338100171</v>
      </c>
      <c r="CN59" s="95">
        <f t="shared" si="23"/>
        <v>-0.69991719375890482</v>
      </c>
      <c r="CO59" s="95">
        <f t="shared" si="24"/>
        <v>2.6644499396653121</v>
      </c>
      <c r="CP59" s="95">
        <f t="shared" si="25"/>
        <v>4.1117908473487974</v>
      </c>
      <c r="CQ59" s="95">
        <f t="shared" si="26"/>
        <v>-11.053902013080821</v>
      </c>
      <c r="CR59" s="95">
        <f t="shared" si="27"/>
        <v>-11.053903110955227</v>
      </c>
      <c r="CS59" s="95">
        <f t="shared" si="28"/>
        <v>-11.053924032581259</v>
      </c>
      <c r="CT59" s="95">
        <f t="shared" si="29"/>
        <v>-11.054321302967704</v>
      </c>
      <c r="CU59" s="95">
        <f t="shared" si="30"/>
        <v>-11.061412027131773</v>
      </c>
      <c r="CV59" s="95">
        <f t="shared" si="31"/>
        <v>-11.137433134106944</v>
      </c>
      <c r="CW59" s="95">
        <f t="shared" si="32"/>
        <v>-11.433844722266656</v>
      </c>
      <c r="CX59" s="95">
        <f t="shared" si="33"/>
        <v>-11.952371433868777</v>
      </c>
    </row>
    <row r="60" spans="1:102" s="75" customFormat="1" ht="12.95" customHeight="1" x14ac:dyDescent="0.2">
      <c r="A60" s="81" t="s">
        <v>54</v>
      </c>
      <c r="B60" s="82" t="s">
        <v>2031</v>
      </c>
      <c r="C60" s="83">
        <v>25448.206999999999</v>
      </c>
      <c r="D60" s="83" t="s">
        <v>2110</v>
      </c>
      <c r="E60" s="75">
        <f t="shared" si="36"/>
        <v>-39709.084230263565</v>
      </c>
      <c r="F60" s="75">
        <f t="shared" si="37"/>
        <v>-39709</v>
      </c>
      <c r="G60" s="75">
        <f t="shared" si="38"/>
        <v>-3.5504909999872325E-2</v>
      </c>
      <c r="I60" s="75">
        <f t="shared" si="74"/>
        <v>-3.5504909999872325E-2</v>
      </c>
      <c r="O60" s="75">
        <f t="shared" ca="1" si="39"/>
        <v>-3.3724967930645347E-2</v>
      </c>
      <c r="P60" s="75">
        <f t="shared" si="40"/>
        <v>-2.6789632701663013E-2</v>
      </c>
      <c r="Q60" s="85">
        <f t="shared" si="68"/>
        <v>10429.706999999999</v>
      </c>
      <c r="S60" s="84">
        <v>0.1</v>
      </c>
      <c r="Z60" s="75">
        <f t="shared" si="41"/>
        <v>-39709</v>
      </c>
      <c r="AA60" s="75">
        <f t="shared" si="42"/>
        <v>-3.0233288659469455E-2</v>
      </c>
      <c r="AB60" s="75">
        <f t="shared" si="43"/>
        <v>-3.2061254042065883E-2</v>
      </c>
      <c r="AC60" s="75">
        <f t="shared" si="44"/>
        <v>-8.7152772982093119E-3</v>
      </c>
      <c r="AD60" s="75">
        <f t="shared" si="45"/>
        <v>-5.2716213404028697E-3</v>
      </c>
      <c r="AE60" s="75">
        <f t="shared" si="46"/>
        <v>2.778999155659095E-6</v>
      </c>
      <c r="AF60" s="75">
        <f t="shared" si="47"/>
        <v>-8.7152772982093119E-3</v>
      </c>
      <c r="AG60" s="84"/>
      <c r="AH60" s="75">
        <f t="shared" si="48"/>
        <v>-3.443655957806443E-3</v>
      </c>
      <c r="AI60" s="75">
        <f t="shared" si="49"/>
        <v>2.0000045509505626E-2</v>
      </c>
      <c r="AJ60" s="75">
        <f t="shared" si="50"/>
        <v>-8.4260035365576635E-2</v>
      </c>
      <c r="AK60" s="75">
        <f t="shared" si="51"/>
        <v>2.9866139519204373E-4</v>
      </c>
      <c r="AL60" s="75">
        <f t="shared" si="52"/>
        <v>3.1412878970593696</v>
      </c>
      <c r="AM60" s="75">
        <f t="shared" si="53"/>
        <v>6562.6156779691555</v>
      </c>
      <c r="AN60" s="75">
        <f t="shared" si="75"/>
        <v>-3.1446249404813056</v>
      </c>
      <c r="AO60" s="75">
        <f t="shared" si="75"/>
        <v>-3.1790803316712175</v>
      </c>
      <c r="AP60" s="75">
        <f t="shared" si="75"/>
        <v>-3.1439129915300836</v>
      </c>
      <c r="AQ60" s="75">
        <f t="shared" si="75"/>
        <v>-3.1798073309368555</v>
      </c>
      <c r="AR60" s="75">
        <f t="shared" si="75"/>
        <v>-3.1431711541181504</v>
      </c>
      <c r="AS60" s="75">
        <f t="shared" si="75"/>
        <v>-3.1805648719972517</v>
      </c>
      <c r="AT60" s="75">
        <f t="shared" si="75"/>
        <v>-3.1423981524677034</v>
      </c>
      <c r="AU60" s="75">
        <f t="shared" si="55"/>
        <v>-3.1813542608122405</v>
      </c>
      <c r="AV60" s="119">
        <f t="shared" si="56"/>
        <v>-3.0233288659469455E-2</v>
      </c>
      <c r="AW60" s="120">
        <f t="shared" si="57"/>
        <v>-5.2716213404028697E-3</v>
      </c>
      <c r="AX60" s="121">
        <f t="shared" si="58"/>
        <v>2.778999155659095E-6</v>
      </c>
      <c r="AY60" s="120">
        <f t="shared" si="59"/>
        <v>-3.2061254042065883E-2</v>
      </c>
      <c r="BA60" s="95">
        <f t="shared" si="60"/>
        <v>0</v>
      </c>
      <c r="BB60" s="95">
        <f t="shared" si="61"/>
        <v>0.14129882125727178</v>
      </c>
      <c r="BC60" s="95">
        <f t="shared" si="62"/>
        <v>-0.56650098324307063</v>
      </c>
      <c r="BD60" s="95">
        <f t="shared" si="63"/>
        <v>0.26950377664487213</v>
      </c>
      <c r="BE60" s="95">
        <f t="shared" si="64"/>
        <v>2.837477928663632</v>
      </c>
      <c r="BF60" s="95">
        <f t="shared" si="65"/>
        <v>6.5257014229532899</v>
      </c>
      <c r="BG60" s="95">
        <f t="shared" si="76"/>
        <v>-10.602571050207299</v>
      </c>
      <c r="BH60" s="95">
        <f t="shared" si="76"/>
        <v>-10.602464925876607</v>
      </c>
      <c r="BI60" s="95">
        <f t="shared" si="76"/>
        <v>-10.602772864494897</v>
      </c>
      <c r="BJ60" s="95">
        <f t="shared" si="76"/>
        <v>-10.60187995581189</v>
      </c>
      <c r="BK60" s="95">
        <f t="shared" si="76"/>
        <v>-10.604474384492558</v>
      </c>
      <c r="BL60" s="95">
        <f t="shared" si="76"/>
        <v>-10.596980354326504</v>
      </c>
      <c r="BM60" s="95">
        <f t="shared" si="76"/>
        <v>-10.619012185333364</v>
      </c>
      <c r="BN60" s="95">
        <f t="shared" si="67"/>
        <v>-11.43392125287011</v>
      </c>
      <c r="BQ60" s="95">
        <f t="shared" si="4"/>
        <v>-3.0305491885574055E-2</v>
      </c>
      <c r="BR60" s="75">
        <v>-41000</v>
      </c>
      <c r="BS60" s="75">
        <f t="shared" si="34"/>
        <v>-3.0305491885574055E-2</v>
      </c>
      <c r="BT60" s="75">
        <f t="shared" si="5"/>
        <v>-2.6966651897618422E-2</v>
      </c>
      <c r="BU60" s="75">
        <f t="shared" si="6"/>
        <v>-3.3388399879556341E-3</v>
      </c>
      <c r="BV60" s="75">
        <f t="shared" si="7"/>
        <v>2.0001246566299091E-2</v>
      </c>
      <c r="BW60" s="75">
        <f t="shared" si="8"/>
        <v>-8.2974314107091746E-2</v>
      </c>
      <c r="BX60" s="75">
        <f t="shared" si="9"/>
        <v>3.139997657227835</v>
      </c>
      <c r="BY60" s="75">
        <f t="shared" si="10"/>
        <v>1253.9210895392307</v>
      </c>
      <c r="BZ60" s="75">
        <f t="shared" si="11"/>
        <v>-3.157462337308822</v>
      </c>
      <c r="CA60" s="75">
        <f t="shared" si="12"/>
        <v>-3.3024368780003241</v>
      </c>
      <c r="CB60" s="75">
        <f t="shared" si="13"/>
        <v>-3.1538113439470683</v>
      </c>
      <c r="CC60" s="75">
        <f t="shared" si="14"/>
        <v>-3.3062122626823087</v>
      </c>
      <c r="CD60" s="75">
        <f t="shared" si="15"/>
        <v>-3.1499587041567287</v>
      </c>
      <c r="CE60" s="75">
        <f t="shared" si="16"/>
        <v>-3.3101987344044019</v>
      </c>
      <c r="CF60" s="75">
        <f t="shared" si="17"/>
        <v>-3.1458907915120689</v>
      </c>
      <c r="CG60" s="75">
        <f t="shared" si="18"/>
        <v>-3.314410896598964</v>
      </c>
      <c r="CI60" s="14">
        <f t="shared" si="35"/>
        <v>-41000</v>
      </c>
      <c r="CJ60" s="86">
        <f t="shared" si="19"/>
        <v>-2.6966651897618422E-2</v>
      </c>
      <c r="CK60" s="86">
        <f t="shared" si="20"/>
        <v>-2.6966651897618422E-2</v>
      </c>
      <c r="CL60" s="95">
        <f t="shared" si="21"/>
        <v>0</v>
      </c>
      <c r="CM60" s="95">
        <f t="shared" si="22"/>
        <v>0.17655520802806768</v>
      </c>
      <c r="CN60" s="95">
        <f t="shared" si="23"/>
        <v>-0.65454396424222094</v>
      </c>
      <c r="CO60" s="95">
        <f t="shared" si="24"/>
        <v>2.7261522308836312</v>
      </c>
      <c r="CP60" s="95">
        <f t="shared" si="25"/>
        <v>4.7447279643525686</v>
      </c>
      <c r="CQ60" s="95">
        <f t="shared" si="26"/>
        <v>-10.910861181155843</v>
      </c>
      <c r="CR60" s="95">
        <f t="shared" si="27"/>
        <v>-10.910861631871441</v>
      </c>
      <c r="CS60" s="95">
        <f t="shared" si="28"/>
        <v>-10.910855713309392</v>
      </c>
      <c r="CT60" s="95">
        <f t="shared" si="29"/>
        <v>-10.910933465663687</v>
      </c>
      <c r="CU60" s="95">
        <f t="shared" si="30"/>
        <v>-10.909917643256682</v>
      </c>
      <c r="CV60" s="95">
        <f t="shared" si="31"/>
        <v>-10.924318827669968</v>
      </c>
      <c r="CW60" s="95">
        <f t="shared" si="32"/>
        <v>-11.188429046903519</v>
      </c>
      <c r="CX60" s="95">
        <f t="shared" si="33"/>
        <v>-11.807633806565967</v>
      </c>
    </row>
    <row r="61" spans="1:102" s="75" customFormat="1" ht="12.95" customHeight="1" x14ac:dyDescent="0.2">
      <c r="A61" s="86" t="s">
        <v>2030</v>
      </c>
      <c r="B61" s="87" t="s">
        <v>2033</v>
      </c>
      <c r="C61" s="88">
        <v>25766.668000000001</v>
      </c>
      <c r="D61" s="88" t="s">
        <v>2034</v>
      </c>
      <c r="E61" s="75">
        <f t="shared" si="36"/>
        <v>-38953.581569797498</v>
      </c>
      <c r="F61" s="75">
        <f t="shared" si="37"/>
        <v>-38953.5</v>
      </c>
      <c r="G61" s="75">
        <f t="shared" si="38"/>
        <v>-3.4383464997517876E-2</v>
      </c>
      <c r="H61" s="75">
        <f>G61</f>
        <v>-3.4383464997517876E-2</v>
      </c>
      <c r="O61" s="75">
        <f t="shared" ca="1" si="39"/>
        <v>-3.3201920472918658E-2</v>
      </c>
      <c r="P61" s="75">
        <f t="shared" si="40"/>
        <v>-2.6674410454469388E-2</v>
      </c>
      <c r="Q61" s="85">
        <f t="shared" si="68"/>
        <v>10748.168000000001</v>
      </c>
      <c r="S61" s="84">
        <v>0.10009999999999999</v>
      </c>
      <c r="Z61" s="75">
        <f t="shared" si="41"/>
        <v>-38953.5</v>
      </c>
      <c r="AA61" s="75">
        <f t="shared" si="42"/>
        <v>-3.0166337390064177E-2</v>
      </c>
      <c r="AB61" s="75">
        <f t="shared" si="43"/>
        <v>-3.0891538061923088E-2</v>
      </c>
      <c r="AC61" s="75">
        <f t="shared" si="44"/>
        <v>-7.709054543048488E-3</v>
      </c>
      <c r="AD61" s="75">
        <f t="shared" si="45"/>
        <v>-4.2171276074536995E-3</v>
      </c>
      <c r="AE61" s="75">
        <f t="shared" si="46"/>
        <v>1.780194942280571E-6</v>
      </c>
      <c r="AF61" s="75">
        <f t="shared" si="47"/>
        <v>-7.709054543048488E-3</v>
      </c>
      <c r="AG61" s="84"/>
      <c r="AH61" s="75">
        <f t="shared" si="48"/>
        <v>-3.4919269355947881E-3</v>
      </c>
      <c r="AI61" s="75">
        <f t="shared" si="49"/>
        <v>2.0000041714301919E-2</v>
      </c>
      <c r="AJ61" s="75">
        <f t="shared" si="50"/>
        <v>-8.4854428055721937E-2</v>
      </c>
      <c r="AK61" s="75">
        <f t="shared" si="51"/>
        <v>-2.8593710828329926E-4</v>
      </c>
      <c r="AL61" s="75">
        <f t="shared" si="52"/>
        <v>-3.1413008810261807</v>
      </c>
      <c r="AM61" s="75">
        <f t="shared" si="53"/>
        <v>-6854.6540533144671</v>
      </c>
      <c r="AN61" s="75">
        <f t="shared" ref="AN61:AT70" si="77">$AU61+$AB$7*SIN(AO61)</f>
        <v>-3.1386895552552705</v>
      </c>
      <c r="AO61" s="75">
        <f t="shared" si="77"/>
        <v>-3.1056658044287992</v>
      </c>
      <c r="AP61" s="75">
        <f t="shared" si="77"/>
        <v>-3.1393712357225052</v>
      </c>
      <c r="AQ61" s="75">
        <f t="shared" si="77"/>
        <v>-3.1049697541968748</v>
      </c>
      <c r="AR61" s="75">
        <f t="shared" si="77"/>
        <v>-3.1400814923130573</v>
      </c>
      <c r="AS61" s="75">
        <f t="shared" si="77"/>
        <v>-3.104244506570919</v>
      </c>
      <c r="AT61" s="75">
        <f t="shared" si="77"/>
        <v>-3.1408215414097023</v>
      </c>
      <c r="AU61" s="75">
        <f t="shared" si="55"/>
        <v>-3.1034888167093206</v>
      </c>
      <c r="AV61" s="119">
        <f t="shared" si="56"/>
        <v>-3.0166337390064177E-2</v>
      </c>
      <c r="AW61" s="120">
        <f t="shared" si="57"/>
        <v>-4.2171276074536995E-3</v>
      </c>
      <c r="AX61" s="121">
        <f t="shared" si="58"/>
        <v>1.780194942280571E-6</v>
      </c>
      <c r="AY61" s="120">
        <f t="shared" si="59"/>
        <v>-3.0891538061923088E-2</v>
      </c>
      <c r="BA61" s="95">
        <f t="shared" si="60"/>
        <v>0</v>
      </c>
      <c r="BB61" s="95">
        <f t="shared" si="61"/>
        <v>0.12924054352079528</v>
      </c>
      <c r="BC61" s="95">
        <f t="shared" si="62"/>
        <v>-0.52587528141028239</v>
      </c>
      <c r="BD61" s="95">
        <f t="shared" si="63"/>
        <v>0.22754772895381742</v>
      </c>
      <c r="BE61" s="95">
        <f t="shared" si="64"/>
        <v>2.8859876419928217</v>
      </c>
      <c r="BF61" s="95">
        <f t="shared" si="65"/>
        <v>7.7819254211875393</v>
      </c>
      <c r="BG61" s="95">
        <f t="shared" ref="BG61:BM70" si="78">$BN61+$BB$7*SIN(BH61)</f>
        <v>-10.445954294865121</v>
      </c>
      <c r="BH61" s="95">
        <f t="shared" si="78"/>
        <v>-10.449832828888667</v>
      </c>
      <c r="BI61" s="95">
        <f t="shared" si="78"/>
        <v>-10.441586128521587</v>
      </c>
      <c r="BJ61" s="95">
        <f t="shared" si="78"/>
        <v>-10.459256828773285</v>
      </c>
      <c r="BK61" s="95">
        <f t="shared" si="78"/>
        <v>-10.421991293787597</v>
      </c>
      <c r="BL61" s="95">
        <f t="shared" si="78"/>
        <v>-10.503528530940931</v>
      </c>
      <c r="BM61" s="95">
        <f t="shared" si="78"/>
        <v>-10.336845993376315</v>
      </c>
      <c r="BN61" s="95">
        <f t="shared" si="67"/>
        <v>-11.215222698015566</v>
      </c>
      <c r="BQ61" s="95">
        <f t="shared" si="4"/>
        <v>-3.0286794666304406E-2</v>
      </c>
      <c r="BR61" s="75">
        <v>-40500</v>
      </c>
      <c r="BS61" s="75">
        <f t="shared" si="34"/>
        <v>-3.0286794666304406E-2</v>
      </c>
      <c r="BT61" s="75">
        <f t="shared" si="5"/>
        <v>-2.6901067823263951E-2</v>
      </c>
      <c r="BU61" s="75">
        <f t="shared" si="6"/>
        <v>-3.3857268430404572E-3</v>
      </c>
      <c r="BV61" s="75">
        <f t="shared" si="7"/>
        <v>2.0000508476430312E-2</v>
      </c>
      <c r="BW61" s="75">
        <f t="shared" si="8"/>
        <v>-8.3548630243860472E-2</v>
      </c>
      <c r="BX61" s="75">
        <f t="shared" si="9"/>
        <v>3.1405739744988259</v>
      </c>
      <c r="BY61" s="75">
        <f t="shared" si="10"/>
        <v>1963.3266695886819</v>
      </c>
      <c r="BZ61" s="75">
        <f t="shared" si="11"/>
        <v>-3.1517282966743374</v>
      </c>
      <c r="CA61" s="75">
        <f t="shared" si="12"/>
        <v>-3.25525581689574</v>
      </c>
      <c r="CB61" s="75">
        <f t="shared" si="13"/>
        <v>-3.1493709849238125</v>
      </c>
      <c r="CC61" s="75">
        <f t="shared" si="14"/>
        <v>-3.2576771963402558</v>
      </c>
      <c r="CD61" s="75">
        <f t="shared" si="15"/>
        <v>-3.1469001360558724</v>
      </c>
      <c r="CE61" s="75">
        <f t="shared" si="16"/>
        <v>-3.2602159329834803</v>
      </c>
      <c r="CF61" s="75">
        <f t="shared" si="17"/>
        <v>-3.1443095668852421</v>
      </c>
      <c r="CG61" s="75">
        <f t="shared" si="18"/>
        <v>-3.2628785047373361</v>
      </c>
      <c r="CI61" s="14">
        <f t="shared" si="35"/>
        <v>-40500</v>
      </c>
      <c r="CJ61" s="86">
        <f t="shared" si="19"/>
        <v>-2.6901067823263951E-2</v>
      </c>
      <c r="CK61" s="86">
        <f t="shared" si="20"/>
        <v>-2.6901067823263951E-2</v>
      </c>
      <c r="CL61" s="95">
        <f t="shared" si="21"/>
        <v>0</v>
      </c>
      <c r="CM61" s="95">
        <f t="shared" si="22"/>
        <v>0.15969596419277898</v>
      </c>
      <c r="CN61" s="95">
        <f t="shared" si="23"/>
        <v>-0.61659060083624739</v>
      </c>
      <c r="CO61" s="95">
        <f t="shared" si="24"/>
        <v>2.7753267541239786</v>
      </c>
      <c r="CP61" s="95">
        <f t="shared" si="25"/>
        <v>5.399332564460714</v>
      </c>
      <c r="CQ61" s="95">
        <f t="shared" si="26"/>
        <v>-10.783134620976428</v>
      </c>
      <c r="CR61" s="95">
        <f t="shared" si="27"/>
        <v>-10.783103370808014</v>
      </c>
      <c r="CS61" s="95">
        <f t="shared" si="28"/>
        <v>-10.783268091726402</v>
      </c>
      <c r="CT61" s="95">
        <f t="shared" si="29"/>
        <v>-10.782401252134731</v>
      </c>
      <c r="CU61" s="95">
        <f t="shared" si="30"/>
        <v>-10.787002763949793</v>
      </c>
      <c r="CV61" s="95">
        <f t="shared" si="31"/>
        <v>-10.763602180872805</v>
      </c>
      <c r="CW61" s="95">
        <f t="shared" si="32"/>
        <v>-10.955962450603177</v>
      </c>
      <c r="CX61" s="95">
        <f t="shared" si="33"/>
        <v>-11.662896179263157</v>
      </c>
    </row>
    <row r="62" spans="1:102" s="75" customFormat="1" ht="12.95" customHeight="1" x14ac:dyDescent="0.2">
      <c r="A62" s="81" t="s">
        <v>2175</v>
      </c>
      <c r="B62" s="82" t="s">
        <v>2031</v>
      </c>
      <c r="C62" s="83">
        <v>25999.989000000001</v>
      </c>
      <c r="D62" s="83" t="s">
        <v>2110</v>
      </c>
      <c r="E62" s="75">
        <f t="shared" si="36"/>
        <v>-38400.061244725985</v>
      </c>
      <c r="F62" s="75">
        <f t="shared" si="37"/>
        <v>-38400</v>
      </c>
      <c r="G62" s="75">
        <f t="shared" si="38"/>
        <v>-2.5815999997576E-2</v>
      </c>
      <c r="I62" s="75">
        <f>G62</f>
        <v>-2.5815999997576E-2</v>
      </c>
      <c r="O62" s="75">
        <f t="shared" ca="1" si="39"/>
        <v>-3.2818721574372371E-2</v>
      </c>
      <c r="P62" s="75">
        <f t="shared" si="40"/>
        <v>-2.6584545700478471E-2</v>
      </c>
      <c r="Q62" s="85">
        <f t="shared" si="68"/>
        <v>10981.489000000001</v>
      </c>
      <c r="S62" s="84">
        <v>0.1</v>
      </c>
      <c r="Z62" s="75">
        <f t="shared" si="41"/>
        <v>-38400</v>
      </c>
      <c r="AA62" s="75">
        <f t="shared" si="42"/>
        <v>-3.0115019159386885E-2</v>
      </c>
      <c r="AB62" s="75">
        <f t="shared" si="43"/>
        <v>-2.228552653866759E-2</v>
      </c>
      <c r="AC62" s="75">
        <f t="shared" si="44"/>
        <v>7.6854570290247129E-4</v>
      </c>
      <c r="AD62" s="75">
        <f t="shared" si="45"/>
        <v>4.2990191618108853E-3</v>
      </c>
      <c r="AE62" s="75">
        <f t="shared" si="46"/>
        <v>1.8481565753617168E-6</v>
      </c>
      <c r="AF62" s="75">
        <f t="shared" si="47"/>
        <v>7.6854570290247129E-4</v>
      </c>
      <c r="AG62" s="84"/>
      <c r="AH62" s="75">
        <f t="shared" si="48"/>
        <v>-3.5304734589084123E-3</v>
      </c>
      <c r="AI62" s="75">
        <f t="shared" si="49"/>
        <v>2.0000289936506488E-2</v>
      </c>
      <c r="AJ62" s="75">
        <f t="shared" si="50"/>
        <v>-8.5330148857600693E-2</v>
      </c>
      <c r="AK62" s="75">
        <f t="shared" si="51"/>
        <v>-7.5384047955666053E-4</v>
      </c>
      <c r="AL62" s="75">
        <f t="shared" si="52"/>
        <v>-3.1408234285347945</v>
      </c>
      <c r="AM62" s="75">
        <f t="shared" si="53"/>
        <v>-2600.019186043517</v>
      </c>
      <c r="AN62" s="75">
        <f t="shared" si="77"/>
        <v>-3.1339389979139067</v>
      </c>
      <c r="AO62" s="75">
        <f t="shared" si="77"/>
        <v>-3.0521914274606998</v>
      </c>
      <c r="AP62" s="75">
        <f t="shared" si="77"/>
        <v>-3.1357263255119214</v>
      </c>
      <c r="AQ62" s="75">
        <f t="shared" si="77"/>
        <v>-3.0503601596606154</v>
      </c>
      <c r="AR62" s="75">
        <f t="shared" si="77"/>
        <v>-3.1375949891233215</v>
      </c>
      <c r="AS62" s="75">
        <f t="shared" si="77"/>
        <v>-3.048445228036448</v>
      </c>
      <c r="AT62" s="75">
        <f t="shared" si="77"/>
        <v>-3.1395490102101631</v>
      </c>
      <c r="AU62" s="75">
        <f t="shared" si="55"/>
        <v>-3.0464424589184982</v>
      </c>
      <c r="AV62" s="119">
        <f t="shared" si="56"/>
        <v>-3.0115019159386885E-2</v>
      </c>
      <c r="AW62" s="120">
        <f t="shared" si="57"/>
        <v>4.2990191618108853E-3</v>
      </c>
      <c r="AX62" s="121">
        <f t="shared" si="58"/>
        <v>1.8481565753617168E-6</v>
      </c>
      <c r="AY62" s="120">
        <f t="shared" si="59"/>
        <v>-2.228552653866759E-2</v>
      </c>
      <c r="BA62" s="95">
        <f t="shared" si="60"/>
        <v>0</v>
      </c>
      <c r="BB62" s="95">
        <f t="shared" si="61"/>
        <v>0.12244915538309631</v>
      </c>
      <c r="BC62" s="95">
        <f t="shared" si="62"/>
        <v>-0.49857988058664182</v>
      </c>
      <c r="BD62" s="95">
        <f t="shared" si="63"/>
        <v>0.19976114515130047</v>
      </c>
      <c r="BE62" s="95">
        <f t="shared" si="64"/>
        <v>2.9177717532111016</v>
      </c>
      <c r="BF62" s="95">
        <f t="shared" si="65"/>
        <v>8.898381330716612</v>
      </c>
      <c r="BG62" s="95">
        <f t="shared" si="78"/>
        <v>-10.335772203598969</v>
      </c>
      <c r="BH62" s="95">
        <f t="shared" si="78"/>
        <v>-10.350641102902102</v>
      </c>
      <c r="BI62" s="95">
        <f t="shared" si="78"/>
        <v>-10.323639839958911</v>
      </c>
      <c r="BJ62" s="95">
        <f t="shared" si="78"/>
        <v>-10.373412254943657</v>
      </c>
      <c r="BK62" s="95">
        <f t="shared" si="78"/>
        <v>-10.283973802859503</v>
      </c>
      <c r="BL62" s="95">
        <f t="shared" si="78"/>
        <v>-10.453603402109559</v>
      </c>
      <c r="BM62" s="95">
        <f t="shared" si="78"/>
        <v>-10.156586714699058</v>
      </c>
      <c r="BN62" s="95">
        <f t="shared" si="67"/>
        <v>-11.054998144591355</v>
      </c>
      <c r="BQ62" s="95">
        <f t="shared" si="4"/>
        <v>-3.0255698017257138E-2</v>
      </c>
      <c r="BR62" s="75">
        <v>-40000</v>
      </c>
      <c r="BS62" s="75">
        <f t="shared" si="34"/>
        <v>-3.0255698017257138E-2</v>
      </c>
      <c r="BT62" s="75">
        <f t="shared" si="5"/>
        <v>-2.683172285051235E-2</v>
      </c>
      <c r="BU62" s="75">
        <f t="shared" si="6"/>
        <v>-3.4239751667447887E-3</v>
      </c>
      <c r="BV62" s="75">
        <f t="shared" si="7"/>
        <v>2.0000146902423799E-2</v>
      </c>
      <c r="BW62" s="75">
        <f t="shared" si="8"/>
        <v>-8.4018112054964608E-2</v>
      </c>
      <c r="BX62" s="75">
        <f t="shared" si="9"/>
        <v>3.1410451128404464</v>
      </c>
      <c r="BY62" s="75">
        <f t="shared" si="10"/>
        <v>3652.6960822897463</v>
      </c>
      <c r="BZ62" s="75">
        <f t="shared" si="11"/>
        <v>-3.1470406019202462</v>
      </c>
      <c r="CA62" s="75">
        <f t="shared" si="12"/>
        <v>-3.2072577019101112</v>
      </c>
      <c r="CB62" s="75">
        <f t="shared" si="13"/>
        <v>-3.1457645136153261</v>
      </c>
      <c r="CC62" s="75">
        <f t="shared" si="14"/>
        <v>-3.2085627015797926</v>
      </c>
      <c r="CD62" s="75">
        <f t="shared" si="15"/>
        <v>-3.1444328730164712</v>
      </c>
      <c r="CE62" s="75">
        <f t="shared" si="16"/>
        <v>-3.2099246339845724</v>
      </c>
      <c r="CF62" s="75">
        <f t="shared" si="17"/>
        <v>-3.1430431427628358</v>
      </c>
      <c r="CG62" s="75">
        <f t="shared" si="18"/>
        <v>-3.2113461128757081</v>
      </c>
      <c r="CI62" s="14">
        <f t="shared" si="35"/>
        <v>-40000</v>
      </c>
      <c r="CJ62" s="86">
        <f t="shared" si="19"/>
        <v>-2.683172285051235E-2</v>
      </c>
      <c r="CK62" s="86">
        <f t="shared" si="20"/>
        <v>-2.683172285051235E-2</v>
      </c>
      <c r="CL62" s="95">
        <f t="shared" si="21"/>
        <v>0</v>
      </c>
      <c r="CM62" s="95">
        <f t="shared" si="22"/>
        <v>0.147189945957104</v>
      </c>
      <c r="CN62" s="95">
        <f t="shared" si="23"/>
        <v>-0.58380044664692554</v>
      </c>
      <c r="CO62" s="95">
        <f t="shared" si="24"/>
        <v>2.8163296888987266</v>
      </c>
      <c r="CP62" s="95">
        <f t="shared" si="25"/>
        <v>6.0945646432071605</v>
      </c>
      <c r="CQ62" s="95">
        <f t="shared" si="26"/>
        <v>-10.666501616549224</v>
      </c>
      <c r="CR62" s="95">
        <f t="shared" si="27"/>
        <v>-10.666325444538041</v>
      </c>
      <c r="CS62" s="95">
        <f t="shared" si="28"/>
        <v>-10.666931385874486</v>
      </c>
      <c r="CT62" s="95">
        <f t="shared" si="29"/>
        <v>-10.664851746843482</v>
      </c>
      <c r="CU62" s="95">
        <f t="shared" si="30"/>
        <v>-10.672042985585625</v>
      </c>
      <c r="CV62" s="95">
        <f t="shared" si="31"/>
        <v>-10.647784829468661</v>
      </c>
      <c r="CW62" s="95">
        <f t="shared" si="32"/>
        <v>-10.738279559695487</v>
      </c>
      <c r="CX62" s="95">
        <f t="shared" si="33"/>
        <v>-11.518158551960347</v>
      </c>
    </row>
    <row r="63" spans="1:102" s="75" customFormat="1" ht="12.95" customHeight="1" x14ac:dyDescent="0.2">
      <c r="A63" s="81" t="s">
        <v>71</v>
      </c>
      <c r="B63" s="82" t="s">
        <v>2031</v>
      </c>
      <c r="C63" s="83">
        <v>26141.196</v>
      </c>
      <c r="D63" s="83" t="s">
        <v>2110</v>
      </c>
      <c r="E63" s="75">
        <f t="shared" si="36"/>
        <v>-38065.068061333259</v>
      </c>
      <c r="F63" s="75">
        <f t="shared" si="37"/>
        <v>-38065</v>
      </c>
      <c r="G63" s="75">
        <f t="shared" si="38"/>
        <v>-2.8689349997875979E-2</v>
      </c>
      <c r="I63" s="75">
        <f>G63</f>
        <v>-2.8689349997875979E-2</v>
      </c>
      <c r="O63" s="75">
        <f t="shared" ca="1" si="39"/>
        <v>-3.2586794508404876E-2</v>
      </c>
      <c r="P63" s="75">
        <f t="shared" si="40"/>
        <v>-2.6527917167963162E-2</v>
      </c>
      <c r="Q63" s="85">
        <f t="shared" si="68"/>
        <v>11122.696</v>
      </c>
      <c r="S63" s="84">
        <v>0.1</v>
      </c>
      <c r="Z63" s="75">
        <f t="shared" si="41"/>
        <v>-38065</v>
      </c>
      <c r="AA63" s="75">
        <f t="shared" si="42"/>
        <v>-3.0085391315575964E-2</v>
      </c>
      <c r="AB63" s="75">
        <f t="shared" si="43"/>
        <v>-2.5131875850263177E-2</v>
      </c>
      <c r="AC63" s="75">
        <f t="shared" si="44"/>
        <v>-2.1614328299128169E-3</v>
      </c>
      <c r="AD63" s="75">
        <f t="shared" si="45"/>
        <v>1.396041317699985E-3</v>
      </c>
      <c r="AE63" s="75">
        <f t="shared" si="46"/>
        <v>1.9489313607255103E-7</v>
      </c>
      <c r="AF63" s="75">
        <f t="shared" si="47"/>
        <v>-2.1614328299128169E-3</v>
      </c>
      <c r="AG63" s="84"/>
      <c r="AH63" s="75">
        <f t="shared" si="48"/>
        <v>-3.5574741476128002E-3</v>
      </c>
      <c r="AI63" s="75">
        <f t="shared" si="49"/>
        <v>2.0000597500742456E-2</v>
      </c>
      <c r="AJ63" s="75">
        <f t="shared" si="50"/>
        <v>-8.5663956704969874E-2</v>
      </c>
      <c r="AK63" s="75">
        <f t="shared" si="51"/>
        <v>-1.0821742457169401E-3</v>
      </c>
      <c r="AL63" s="75">
        <f t="shared" si="52"/>
        <v>-3.1404883939309678</v>
      </c>
      <c r="AM63" s="75">
        <f t="shared" si="53"/>
        <v>-1811.168035329662</v>
      </c>
      <c r="AN63" s="75">
        <f t="shared" si="77"/>
        <v>-3.1306055181242711</v>
      </c>
      <c r="AO63" s="75">
        <f t="shared" si="77"/>
        <v>-3.0201825994038116</v>
      </c>
      <c r="AP63" s="75">
        <f t="shared" si="77"/>
        <v>-3.1331569994280217</v>
      </c>
      <c r="AQ63" s="75">
        <f t="shared" si="77"/>
        <v>-3.0175593169637036</v>
      </c>
      <c r="AR63" s="75">
        <f t="shared" si="77"/>
        <v>-3.1358338864613322</v>
      </c>
      <c r="AS63" s="75">
        <f t="shared" si="77"/>
        <v>-3.014806176876244</v>
      </c>
      <c r="AT63" s="75">
        <f t="shared" si="77"/>
        <v>-3.1386432406350111</v>
      </c>
      <c r="AU63" s="75">
        <f t="shared" si="55"/>
        <v>-3.0119157563712076</v>
      </c>
      <c r="AV63" s="119">
        <f t="shared" si="56"/>
        <v>-3.0085391315575964E-2</v>
      </c>
      <c r="AW63" s="120">
        <f t="shared" si="57"/>
        <v>1.396041317699985E-3</v>
      </c>
      <c r="AX63" s="121">
        <f t="shared" si="58"/>
        <v>1.9489313607255103E-7</v>
      </c>
      <c r="AY63" s="120">
        <f t="shared" si="59"/>
        <v>-2.5131875850263177E-2</v>
      </c>
      <c r="BA63" s="95">
        <f t="shared" si="60"/>
        <v>0</v>
      </c>
      <c r="BB63" s="95">
        <f t="shared" si="61"/>
        <v>0.11892961208570274</v>
      </c>
      <c r="BC63" s="95">
        <f t="shared" si="62"/>
        <v>-0.48258131517756125</v>
      </c>
      <c r="BD63" s="95">
        <f t="shared" si="63"/>
        <v>0.18361637056795813</v>
      </c>
      <c r="BE63" s="95">
        <f t="shared" si="64"/>
        <v>2.9361319557976646</v>
      </c>
      <c r="BF63" s="95">
        <f t="shared" si="65"/>
        <v>9.699954216528349</v>
      </c>
      <c r="BG63" s="95">
        <f t="shared" si="78"/>
        <v>-10.269442984092326</v>
      </c>
      <c r="BH63" s="95">
        <f t="shared" si="78"/>
        <v>-10.295958961857654</v>
      </c>
      <c r="BI63" s="95">
        <f t="shared" si="78"/>
        <v>-10.251370896009922</v>
      </c>
      <c r="BJ63" s="95">
        <f t="shared" si="78"/>
        <v>-10.327748620963568</v>
      </c>
      <c r="BK63" s="95">
        <f t="shared" si="78"/>
        <v>-10.20060389822277</v>
      </c>
      <c r="BL63" s="95">
        <f t="shared" si="78"/>
        <v>-10.42497571952013</v>
      </c>
      <c r="BM63" s="95">
        <f t="shared" si="78"/>
        <v>-10.058658372808832</v>
      </c>
      <c r="BN63" s="95">
        <f t="shared" si="67"/>
        <v>-10.958023934298474</v>
      </c>
      <c r="BQ63" s="95">
        <f t="shared" si="4"/>
        <v>-3.0215749117494264E-2</v>
      </c>
      <c r="BR63" s="75">
        <v>-39500</v>
      </c>
      <c r="BS63" s="75">
        <f t="shared" si="34"/>
        <v>-3.0215749117494264E-2</v>
      </c>
      <c r="BT63" s="75">
        <f t="shared" si="5"/>
        <v>-2.675861697936361E-2</v>
      </c>
      <c r="BU63" s="75">
        <f t="shared" si="6"/>
        <v>-3.457132138130654E-3</v>
      </c>
      <c r="BV63" s="75">
        <f t="shared" si="7"/>
        <v>2.0000009381732409E-2</v>
      </c>
      <c r="BW63" s="75">
        <f t="shared" si="8"/>
        <v>-8.4425828536377534E-2</v>
      </c>
      <c r="BX63" s="75">
        <f t="shared" si="9"/>
        <v>3.1414542830993213</v>
      </c>
      <c r="BY63" s="75">
        <f t="shared" si="10"/>
        <v>14453.948887416775</v>
      </c>
      <c r="BZ63" s="75">
        <f t="shared" si="11"/>
        <v>-3.1429694223713778</v>
      </c>
      <c r="CA63" s="75">
        <f t="shared" si="12"/>
        <v>-3.1587815598515201</v>
      </c>
      <c r="CB63" s="75">
        <f t="shared" si="13"/>
        <v>-3.1426458794605958</v>
      </c>
      <c r="CC63" s="75">
        <f t="shared" si="14"/>
        <v>-3.1591117554001866</v>
      </c>
      <c r="CD63" s="75">
        <f t="shared" si="15"/>
        <v>-3.1423089450937929</v>
      </c>
      <c r="CE63" s="75">
        <f t="shared" si="16"/>
        <v>-3.1594556197889276</v>
      </c>
      <c r="CF63" s="75">
        <f t="shared" si="17"/>
        <v>-3.1419580630113457</v>
      </c>
      <c r="CG63" s="75">
        <f t="shared" si="18"/>
        <v>-3.1598137210140798</v>
      </c>
      <c r="CI63" s="14">
        <f t="shared" si="35"/>
        <v>-39500</v>
      </c>
      <c r="CJ63" s="86">
        <f t="shared" si="19"/>
        <v>-2.675861697936361E-2</v>
      </c>
      <c r="CK63" s="86">
        <f t="shared" si="20"/>
        <v>-2.675861697936361E-2</v>
      </c>
      <c r="CL63" s="95">
        <f t="shared" si="21"/>
        <v>0</v>
      </c>
      <c r="CM63" s="95">
        <f t="shared" si="22"/>
        <v>0.13755205964387907</v>
      </c>
      <c r="CN63" s="95">
        <f t="shared" si="23"/>
        <v>-0.55472154410491237</v>
      </c>
      <c r="CO63" s="95">
        <f t="shared" si="24"/>
        <v>2.8517032302088379</v>
      </c>
      <c r="CP63" s="95">
        <f t="shared" si="25"/>
        <v>6.8507996639786448</v>
      </c>
      <c r="CQ63" s="95">
        <f t="shared" si="26"/>
        <v>-10.558090760799903</v>
      </c>
      <c r="CR63" s="95">
        <f t="shared" si="27"/>
        <v>-10.558330971058048</v>
      </c>
      <c r="CS63" s="95">
        <f t="shared" si="28"/>
        <v>-10.557701086689496</v>
      </c>
      <c r="CT63" s="95">
        <f t="shared" si="29"/>
        <v>-10.559354592109763</v>
      </c>
      <c r="CU63" s="95">
        <f t="shared" si="30"/>
        <v>-10.555026368985288</v>
      </c>
      <c r="CV63" s="95">
        <f t="shared" si="31"/>
        <v>-10.566442366905932</v>
      </c>
      <c r="CW63" s="95">
        <f t="shared" si="32"/>
        <v>-10.536905837237596</v>
      </c>
      <c r="CX63" s="95">
        <f t="shared" si="33"/>
        <v>-11.373420924657538</v>
      </c>
    </row>
    <row r="64" spans="1:102" s="75" customFormat="1" ht="12.95" customHeight="1" x14ac:dyDescent="0.2">
      <c r="A64" s="81" t="s">
        <v>71</v>
      </c>
      <c r="B64" s="82" t="s">
        <v>2033</v>
      </c>
      <c r="C64" s="83">
        <v>26141.401999999998</v>
      </c>
      <c r="D64" s="83" t="s">
        <v>2110</v>
      </c>
      <c r="E64" s="75">
        <f t="shared" si="36"/>
        <v>-38064.579356128997</v>
      </c>
      <c r="F64" s="75">
        <f t="shared" si="37"/>
        <v>-38064.5</v>
      </c>
      <c r="G64" s="75">
        <f t="shared" si="38"/>
        <v>-3.3450355000240961E-2</v>
      </c>
      <c r="I64" s="75">
        <f>G64</f>
        <v>-3.3450355000240961E-2</v>
      </c>
      <c r="O64" s="75">
        <f t="shared" ca="1" si="39"/>
        <v>-3.2586448348604927E-2</v>
      </c>
      <c r="P64" s="75">
        <f t="shared" si="40"/>
        <v>-2.6527831385983969E-2</v>
      </c>
      <c r="Q64" s="85">
        <f t="shared" si="68"/>
        <v>11122.901999999998</v>
      </c>
      <c r="S64" s="84">
        <v>0.1</v>
      </c>
      <c r="Z64" s="75">
        <f t="shared" si="41"/>
        <v>-38064.5</v>
      </c>
      <c r="AA64" s="75">
        <f t="shared" si="42"/>
        <v>-3.0085348584937582E-2</v>
      </c>
      <c r="AB64" s="75">
        <f t="shared" si="43"/>
        <v>-2.9892837801287347E-2</v>
      </c>
      <c r="AC64" s="75">
        <f t="shared" si="44"/>
        <v>-6.9225236142569924E-3</v>
      </c>
      <c r="AD64" s="75">
        <f t="shared" si="45"/>
        <v>-3.3650064153033787E-3</v>
      </c>
      <c r="AE64" s="75">
        <f t="shared" si="46"/>
        <v>1.1323268175032895E-6</v>
      </c>
      <c r="AF64" s="75">
        <f t="shared" si="47"/>
        <v>-6.9225236142569924E-3</v>
      </c>
      <c r="AG64" s="84"/>
      <c r="AH64" s="75">
        <f t="shared" si="48"/>
        <v>-3.5575171989536123E-3</v>
      </c>
      <c r="AI64" s="75">
        <f t="shared" si="49"/>
        <v>2.0000598079404575E-2</v>
      </c>
      <c r="AJ64" s="75">
        <f t="shared" si="50"/>
        <v>-8.5664489332252389E-2</v>
      </c>
      <c r="AK64" s="75">
        <f t="shared" si="51"/>
        <v>-1.0826981459590634E-3</v>
      </c>
      <c r="AL64" s="75">
        <f t="shared" si="52"/>
        <v>-3.1404878593385579</v>
      </c>
      <c r="AM64" s="75">
        <f t="shared" si="53"/>
        <v>-1810.2916396739788</v>
      </c>
      <c r="AN64" s="75">
        <f t="shared" si="77"/>
        <v>-3.1306001991559307</v>
      </c>
      <c r="AO64" s="75">
        <f t="shared" si="77"/>
        <v>-3.0201350930107447</v>
      </c>
      <c r="AP64" s="75">
        <f t="shared" si="77"/>
        <v>-3.1331528911197415</v>
      </c>
      <c r="AQ64" s="75">
        <f t="shared" si="77"/>
        <v>-3.0175105502551474</v>
      </c>
      <c r="AR64" s="75">
        <f t="shared" si="77"/>
        <v>-3.1358310642886909</v>
      </c>
      <c r="AS64" s="75">
        <f t="shared" si="77"/>
        <v>-3.0147560702238785</v>
      </c>
      <c r="AT64" s="75">
        <f t="shared" si="77"/>
        <v>-3.1386417857924598</v>
      </c>
      <c r="AU64" s="75">
        <f t="shared" si="55"/>
        <v>-3.0118642239793458</v>
      </c>
      <c r="AV64" s="119">
        <f t="shared" si="56"/>
        <v>-3.0085348584937582E-2</v>
      </c>
      <c r="AW64" s="120">
        <f t="shared" si="57"/>
        <v>-3.3650064153033787E-3</v>
      </c>
      <c r="AX64" s="121">
        <f t="shared" si="58"/>
        <v>1.1323268175032895E-6</v>
      </c>
      <c r="AY64" s="120">
        <f t="shared" si="59"/>
        <v>-2.9892837801287347E-2</v>
      </c>
      <c r="BA64" s="95">
        <f t="shared" si="60"/>
        <v>0</v>
      </c>
      <c r="BB64" s="95">
        <f t="shared" si="61"/>
        <v>0.11892464573566386</v>
      </c>
      <c r="BC64" s="95">
        <f t="shared" si="62"/>
        <v>-0.48255762394454893</v>
      </c>
      <c r="BD64" s="95">
        <f t="shared" si="63"/>
        <v>0.1835925382687833</v>
      </c>
      <c r="BE64" s="95">
        <f t="shared" si="64"/>
        <v>2.9361590049782209</v>
      </c>
      <c r="BF64" s="95">
        <f t="shared" si="65"/>
        <v>9.7012404265406627</v>
      </c>
      <c r="BG64" s="95">
        <f t="shared" si="78"/>
        <v>-10.269343843849304</v>
      </c>
      <c r="BH64" s="95">
        <f t="shared" si="78"/>
        <v>-10.295880285744133</v>
      </c>
      <c r="BI64" s="95">
        <f t="shared" si="78"/>
        <v>-10.251262542188289</v>
      </c>
      <c r="BJ64" s="95">
        <f t="shared" si="78"/>
        <v>-10.327683343927545</v>
      </c>
      <c r="BK64" s="95">
        <f t="shared" si="78"/>
        <v>-10.200480223680044</v>
      </c>
      <c r="BL64" s="95">
        <f t="shared" si="78"/>
        <v>-10.424932392205745</v>
      </c>
      <c r="BM64" s="95">
        <f t="shared" si="78"/>
        <v>-10.058518534906604</v>
      </c>
      <c r="BN64" s="95">
        <f t="shared" si="67"/>
        <v>-10.957879196671168</v>
      </c>
      <c r="BQ64" s="95">
        <f t="shared" si="4"/>
        <v>-3.0170659040080178E-2</v>
      </c>
      <c r="BR64" s="75">
        <v>-39000</v>
      </c>
      <c r="BS64" s="75">
        <f t="shared" si="34"/>
        <v>-3.0170659040080178E-2</v>
      </c>
      <c r="BT64" s="75">
        <f t="shared" si="5"/>
        <v>-2.6681750209817737E-2</v>
      </c>
      <c r="BU64" s="75">
        <f t="shared" si="6"/>
        <v>-3.4889088302624415E-3</v>
      </c>
      <c r="BV64" s="75">
        <f t="shared" si="7"/>
        <v>2.0000031720120548E-2</v>
      </c>
      <c r="BW64" s="75">
        <f t="shared" si="8"/>
        <v>-8.481722073161925E-2</v>
      </c>
      <c r="BX64" s="75">
        <f t="shared" si="9"/>
        <v>-3.1413382229701132</v>
      </c>
      <c r="BY64" s="75">
        <f t="shared" si="10"/>
        <v>-7860.6890622103365</v>
      </c>
      <c r="BZ64" s="75">
        <f t="shared" si="11"/>
        <v>-3.139061102226175</v>
      </c>
      <c r="CA64" s="75">
        <f t="shared" si="12"/>
        <v>-3.1101795558198422</v>
      </c>
      <c r="CB64" s="75">
        <f t="shared" si="13"/>
        <v>-3.1396556863914613</v>
      </c>
      <c r="CC64" s="75">
        <f t="shared" si="14"/>
        <v>-3.109572531984325</v>
      </c>
      <c r="CD64" s="75">
        <f t="shared" si="15"/>
        <v>-3.1402750992985173</v>
      </c>
      <c r="CE64" s="75">
        <f t="shared" si="16"/>
        <v>-3.1089401473933838</v>
      </c>
      <c r="CF64" s="75">
        <f t="shared" si="17"/>
        <v>-3.1409203900280014</v>
      </c>
      <c r="CG64" s="75">
        <f t="shared" si="18"/>
        <v>-3.1082813291524518</v>
      </c>
      <c r="CI64" s="14">
        <f t="shared" si="35"/>
        <v>-39000</v>
      </c>
      <c r="CJ64" s="86">
        <f t="shared" si="19"/>
        <v>-2.6681750209817737E-2</v>
      </c>
      <c r="CK64" s="86">
        <f t="shared" si="20"/>
        <v>-2.6681750209817737E-2</v>
      </c>
      <c r="CL64" s="95">
        <f t="shared" si="21"/>
        <v>0</v>
      </c>
      <c r="CM64" s="95">
        <f t="shared" si="22"/>
        <v>0.12987727389625192</v>
      </c>
      <c r="CN64" s="95">
        <f t="shared" si="23"/>
        <v>-0.52824070143071333</v>
      </c>
      <c r="CO64" s="95">
        <f t="shared" si="24"/>
        <v>2.8832042340677937</v>
      </c>
      <c r="CP64" s="95">
        <f t="shared" si="25"/>
        <v>7.6971722369431328</v>
      </c>
      <c r="CQ64" s="95">
        <f t="shared" si="26"/>
        <v>-10.455318892816214</v>
      </c>
      <c r="CR64" s="95">
        <f t="shared" si="27"/>
        <v>-10.458665301306224</v>
      </c>
      <c r="CS64" s="95">
        <f t="shared" si="28"/>
        <v>-10.45143957481981</v>
      </c>
      <c r="CT64" s="95">
        <f t="shared" si="29"/>
        <v>-10.467153097973309</v>
      </c>
      <c r="CU64" s="95">
        <f t="shared" si="30"/>
        <v>-10.433487259221499</v>
      </c>
      <c r="CV64" s="95">
        <f t="shared" si="31"/>
        <v>-10.508169272374751</v>
      </c>
      <c r="CW64" s="95">
        <f t="shared" si="32"/>
        <v>-10.353025681867477</v>
      </c>
      <c r="CX64" s="95">
        <f t="shared" si="33"/>
        <v>-11.228683297354728</v>
      </c>
    </row>
    <row r="65" spans="1:102" s="75" customFormat="1" ht="12.95" customHeight="1" x14ac:dyDescent="0.2">
      <c r="A65" s="81" t="s">
        <v>2175</v>
      </c>
      <c r="B65" s="82" t="s">
        <v>2031</v>
      </c>
      <c r="C65" s="83">
        <v>26699.719000000001</v>
      </c>
      <c r="D65" s="83" t="s">
        <v>2110</v>
      </c>
      <c r="E65" s="75">
        <f t="shared" si="36"/>
        <v>-36740.053028310424</v>
      </c>
      <c r="F65" s="75">
        <f t="shared" si="37"/>
        <v>-36740</v>
      </c>
      <c r="G65" s="75">
        <f t="shared" si="38"/>
        <v>-2.2352599997248035E-2</v>
      </c>
      <c r="I65" s="75">
        <f>G65</f>
        <v>-2.2352599997248035E-2</v>
      </c>
      <c r="O65" s="75">
        <f t="shared" ca="1" si="39"/>
        <v>-3.1669471038533452E-2</v>
      </c>
      <c r="P65" s="75">
        <f t="shared" si="40"/>
        <v>-2.6287394451786461E-2</v>
      </c>
      <c r="Q65" s="85">
        <f t="shared" si="68"/>
        <v>11681.219000000001</v>
      </c>
      <c r="S65" s="84">
        <v>0.1</v>
      </c>
      <c r="Z65" s="75">
        <f t="shared" si="41"/>
        <v>-36740</v>
      </c>
      <c r="AA65" s="75">
        <f t="shared" si="42"/>
        <v>-2.9999415669881815E-2</v>
      </c>
      <c r="AB65" s="75">
        <f t="shared" si="43"/>
        <v>-1.8640578779152681E-2</v>
      </c>
      <c r="AC65" s="75">
        <f t="shared" si="44"/>
        <v>3.9347944545384261E-3</v>
      </c>
      <c r="AD65" s="75">
        <f t="shared" si="45"/>
        <v>7.6468156726337798E-3</v>
      </c>
      <c r="AE65" s="75">
        <f t="shared" si="46"/>
        <v>5.8473789931237605E-6</v>
      </c>
      <c r="AF65" s="75">
        <f t="shared" si="47"/>
        <v>3.9347944545384261E-3</v>
      </c>
      <c r="AG65" s="84"/>
      <c r="AH65" s="75">
        <f t="shared" si="48"/>
        <v>-3.7120212180953528E-3</v>
      </c>
      <c r="AI65" s="75">
        <f t="shared" si="49"/>
        <v>2.0004503844971655E-2</v>
      </c>
      <c r="AJ65" s="75">
        <f t="shared" si="50"/>
        <v>-8.7584204615607314E-2</v>
      </c>
      <c r="AK65" s="75">
        <f t="shared" si="51"/>
        <v>-2.9711135723189436E-3</v>
      </c>
      <c r="AL65" s="75">
        <f t="shared" si="52"/>
        <v>-3.1385609004022057</v>
      </c>
      <c r="AM65" s="75">
        <f t="shared" si="53"/>
        <v>-659.68380152675843</v>
      </c>
      <c r="AN65" s="75">
        <f t="shared" si="77"/>
        <v>-3.1114293542943594</v>
      </c>
      <c r="AO65" s="75">
        <f t="shared" si="77"/>
        <v>-2.8983075519869477</v>
      </c>
      <c r="AP65" s="75">
        <f t="shared" si="77"/>
        <v>-3.1181694566552971</v>
      </c>
      <c r="AQ65" s="75">
        <f t="shared" si="77"/>
        <v>-2.8912149147319366</v>
      </c>
      <c r="AR65" s="75">
        <f t="shared" si="77"/>
        <v>-3.125408276861152</v>
      </c>
      <c r="AS65" s="75">
        <f t="shared" si="77"/>
        <v>-2.8835831080066971</v>
      </c>
      <c r="AT65" s="75">
        <f t="shared" si="77"/>
        <v>-3.1331964426246515</v>
      </c>
      <c r="AU65" s="75">
        <f t="shared" si="55"/>
        <v>-2.875354917937893</v>
      </c>
      <c r="AV65" s="119">
        <f t="shared" si="56"/>
        <v>-2.9999415669881815E-2</v>
      </c>
      <c r="AW65" s="120">
        <f t="shared" si="57"/>
        <v>7.6468156726337798E-3</v>
      </c>
      <c r="AX65" s="121">
        <f t="shared" si="58"/>
        <v>5.8473789931237605E-6</v>
      </c>
      <c r="AY65" s="120">
        <f t="shared" si="59"/>
        <v>-1.8640578779152681E-2</v>
      </c>
      <c r="BA65" s="95">
        <f t="shared" si="60"/>
        <v>0</v>
      </c>
      <c r="BB65" s="95">
        <f t="shared" si="61"/>
        <v>0.10836951390537564</v>
      </c>
      <c r="BC65" s="95">
        <f t="shared" si="62"/>
        <v>-0.42106812084568063</v>
      </c>
      <c r="BD65" s="95">
        <f t="shared" si="63"/>
        <v>0.12245438443217861</v>
      </c>
      <c r="BE65" s="95">
        <f t="shared" si="64"/>
        <v>3.005108888469171</v>
      </c>
      <c r="BF65" s="95">
        <f t="shared" si="65"/>
        <v>14.631003164177573</v>
      </c>
      <c r="BG65" s="95">
        <f t="shared" si="78"/>
        <v>-10.003876681431702</v>
      </c>
      <c r="BH65" s="95">
        <f t="shared" si="78"/>
        <v>-10.111481972753857</v>
      </c>
      <c r="BI65" s="95">
        <f t="shared" si="78"/>
        <v>-9.9651211023371484</v>
      </c>
      <c r="BJ65" s="95">
        <f t="shared" si="78"/>
        <v>-10.16852938084241</v>
      </c>
      <c r="BK65" s="95">
        <f t="shared" si="78"/>
        <v>-9.892713000348758</v>
      </c>
      <c r="BL65" s="95">
        <f t="shared" si="78"/>
        <v>-10.284263658919025</v>
      </c>
      <c r="BM65" s="95">
        <f t="shared" si="78"/>
        <v>-9.7530952192003788</v>
      </c>
      <c r="BN65" s="95">
        <f t="shared" si="67"/>
        <v>-10.574469221946025</v>
      </c>
      <c r="BQ65" s="95">
        <f t="shared" si="4"/>
        <v>-3.0124164624825374E-2</v>
      </c>
      <c r="BR65" s="75">
        <v>-38500</v>
      </c>
      <c r="BS65" s="75">
        <f t="shared" si="34"/>
        <v>-3.0124164624825374E-2</v>
      </c>
      <c r="BT65" s="75">
        <f t="shared" si="5"/>
        <v>-2.6601122541874727E-2</v>
      </c>
      <c r="BU65" s="75">
        <f t="shared" si="6"/>
        <v>-3.523042082950646E-3</v>
      </c>
      <c r="BV65" s="75">
        <f t="shared" si="7"/>
        <v>2.0000224647606868E-2</v>
      </c>
      <c r="BW65" s="75">
        <f t="shared" si="8"/>
        <v>-8.5238359527243998E-2</v>
      </c>
      <c r="BX65" s="75">
        <f t="shared" si="9"/>
        <v>-3.1409155535076878</v>
      </c>
      <c r="BY65" s="75">
        <f t="shared" si="10"/>
        <v>-2953.7729745501051</v>
      </c>
      <c r="BZ65" s="75">
        <f t="shared" si="11"/>
        <v>-3.1348556180604437</v>
      </c>
      <c r="CA65" s="75">
        <f t="shared" si="12"/>
        <v>-3.0618073376788972</v>
      </c>
      <c r="CB65" s="75">
        <f t="shared" si="13"/>
        <v>-3.1364309976207005</v>
      </c>
      <c r="CC65" s="75">
        <f t="shared" si="14"/>
        <v>-3.0601945727034523</v>
      </c>
      <c r="CD65" s="75">
        <f t="shared" si="15"/>
        <v>-3.1380766918430703</v>
      </c>
      <c r="CE65" s="75">
        <f t="shared" si="16"/>
        <v>-3.0585095977234884</v>
      </c>
      <c r="CF65" s="75">
        <f t="shared" si="17"/>
        <v>-3.139796060345073</v>
      </c>
      <c r="CG65" s="75">
        <f t="shared" si="18"/>
        <v>-3.0567489372908239</v>
      </c>
      <c r="CI65" s="14">
        <f t="shared" si="35"/>
        <v>-38500</v>
      </c>
      <c r="CJ65" s="86">
        <f t="shared" si="19"/>
        <v>-2.6601122541874727E-2</v>
      </c>
      <c r="CK65" s="86">
        <f t="shared" si="20"/>
        <v>-2.6601122541874727E-2</v>
      </c>
      <c r="CL65" s="95">
        <f t="shared" si="21"/>
        <v>0</v>
      </c>
      <c r="CM65" s="95">
        <f t="shared" si="22"/>
        <v>0.12357910087228174</v>
      </c>
      <c r="CN65" s="95">
        <f t="shared" si="23"/>
        <v>-0.50341593058925249</v>
      </c>
      <c r="CO65" s="95">
        <f t="shared" si="24"/>
        <v>2.9121838266685036</v>
      </c>
      <c r="CP65" s="95">
        <f t="shared" si="25"/>
        <v>8.6797919752067649</v>
      </c>
      <c r="CQ65" s="95">
        <f t="shared" si="26"/>
        <v>-10.355573043219669</v>
      </c>
      <c r="CR65" s="95">
        <f t="shared" si="27"/>
        <v>-10.367742363340138</v>
      </c>
      <c r="CS65" s="95">
        <f t="shared" si="28"/>
        <v>-10.345074859002047</v>
      </c>
      <c r="CT65" s="95">
        <f t="shared" si="29"/>
        <v>-10.387881510190574</v>
      </c>
      <c r="CU65" s="95">
        <f t="shared" si="30"/>
        <v>-10.308972461788571</v>
      </c>
      <c r="CV65" s="95">
        <f t="shared" si="31"/>
        <v>-10.462170489998861</v>
      </c>
      <c r="CW65" s="95">
        <f t="shared" si="32"/>
        <v>-10.187457659144833</v>
      </c>
      <c r="CX65" s="95">
        <f t="shared" si="33"/>
        <v>-11.083945670051918</v>
      </c>
    </row>
    <row r="66" spans="1:102" s="75" customFormat="1" ht="12.95" customHeight="1" x14ac:dyDescent="0.2">
      <c r="A66" s="86" t="s">
        <v>2030</v>
      </c>
      <c r="B66" s="87" t="s">
        <v>2031</v>
      </c>
      <c r="C66" s="88">
        <v>26894.449000000001</v>
      </c>
      <c r="D66" s="88" t="s">
        <v>2035</v>
      </c>
      <c r="E66" s="75">
        <f t="shared" si="36"/>
        <v>-36278.084268956678</v>
      </c>
      <c r="F66" s="75">
        <f t="shared" si="37"/>
        <v>-36278</v>
      </c>
      <c r="G66" s="75">
        <f t="shared" si="38"/>
        <v>-3.5521220001101028E-2</v>
      </c>
      <c r="J66" s="75">
        <f>G66</f>
        <v>-3.5521220001101028E-2</v>
      </c>
      <c r="O66" s="75">
        <f t="shared" ca="1" si="39"/>
        <v>-3.1349619383378283E-2</v>
      </c>
      <c r="P66" s="75">
        <f t="shared" si="40"/>
        <v>-2.6197319222333978E-2</v>
      </c>
      <c r="Q66" s="85">
        <f t="shared" si="68"/>
        <v>11875.949000000001</v>
      </c>
      <c r="S66" s="84">
        <v>1</v>
      </c>
      <c r="Z66" s="75">
        <f t="shared" si="41"/>
        <v>-36278</v>
      </c>
      <c r="AA66" s="75">
        <f t="shared" si="42"/>
        <v>-2.998711818296055E-2</v>
      </c>
      <c r="AB66" s="75">
        <f t="shared" si="43"/>
        <v>-3.173142104047446E-2</v>
      </c>
      <c r="AC66" s="75">
        <f t="shared" si="44"/>
        <v>-9.3239007787670504E-3</v>
      </c>
      <c r="AD66" s="75">
        <f t="shared" si="45"/>
        <v>-5.5341018181404786E-3</v>
      </c>
      <c r="AE66" s="75">
        <f t="shared" si="46"/>
        <v>3.0626282933545748E-5</v>
      </c>
      <c r="AF66" s="75">
        <f t="shared" si="47"/>
        <v>-9.3239007787670504E-3</v>
      </c>
      <c r="AG66" s="84"/>
      <c r="AH66" s="75">
        <f t="shared" si="48"/>
        <v>-3.7897989606265714E-3</v>
      </c>
      <c r="AI66" s="75">
        <f t="shared" si="49"/>
        <v>2.0007873067909632E-2</v>
      </c>
      <c r="AJ66" s="75">
        <f t="shared" si="50"/>
        <v>-8.8557085748443135E-2</v>
      </c>
      <c r="AK66" s="75">
        <f t="shared" si="51"/>
        <v>-3.9282503888842697E-3</v>
      </c>
      <c r="AL66" s="75">
        <f t="shared" si="52"/>
        <v>-3.1375842240913894</v>
      </c>
      <c r="AM66" s="75">
        <f t="shared" si="53"/>
        <v>-498.94786047197113</v>
      </c>
      <c r="AN66" s="75">
        <f t="shared" si="77"/>
        <v>-3.1017145158304564</v>
      </c>
      <c r="AO66" s="75">
        <f t="shared" si="77"/>
        <v>-2.8582496967158812</v>
      </c>
      <c r="AP66" s="75">
        <f t="shared" si="77"/>
        <v>-3.1104542454787514</v>
      </c>
      <c r="AQ66" s="75">
        <f t="shared" si="77"/>
        <v>-2.8489485101889689</v>
      </c>
      <c r="AR66" s="75">
        <f t="shared" si="77"/>
        <v>-3.1199485939884375</v>
      </c>
      <c r="AS66" s="75">
        <f t="shared" si="77"/>
        <v>-2.838814570016575</v>
      </c>
      <c r="AT66" s="75">
        <f t="shared" si="77"/>
        <v>-3.1302907985422594</v>
      </c>
      <c r="AU66" s="75">
        <f t="shared" si="55"/>
        <v>-2.8277389878577486</v>
      </c>
      <c r="AV66" s="119">
        <f t="shared" si="56"/>
        <v>-2.998711818296055E-2</v>
      </c>
      <c r="AW66" s="120">
        <f t="shared" si="57"/>
        <v>-5.5341018181404786E-3</v>
      </c>
      <c r="AX66" s="121">
        <f t="shared" si="58"/>
        <v>3.0626282933545748E-5</v>
      </c>
      <c r="AY66" s="120">
        <f t="shared" si="59"/>
        <v>-3.173142104047446E-2</v>
      </c>
      <c r="BA66" s="95">
        <f t="shared" si="60"/>
        <v>0</v>
      </c>
      <c r="BB66" s="95">
        <f t="shared" si="61"/>
        <v>0.10583271955907847</v>
      </c>
      <c r="BC66" s="95">
        <f t="shared" si="62"/>
        <v>-0.40048806609773802</v>
      </c>
      <c r="BD66" s="95">
        <f t="shared" si="63"/>
        <v>0.102297969622502</v>
      </c>
      <c r="BE66" s="95">
        <f t="shared" si="64"/>
        <v>3.0276820591737637</v>
      </c>
      <c r="BF66" s="95">
        <f t="shared" si="65"/>
        <v>17.53864018085331</v>
      </c>
      <c r="BG66" s="95">
        <f t="shared" si="78"/>
        <v>-9.9119694956757787</v>
      </c>
      <c r="BH66" s="95">
        <f t="shared" si="78"/>
        <v>-10.052760640019724</v>
      </c>
      <c r="BI66" s="95">
        <f t="shared" si="78"/>
        <v>-9.8704661051356304</v>
      </c>
      <c r="BJ66" s="95">
        <f t="shared" si="78"/>
        <v>-10.111012251998678</v>
      </c>
      <c r="BK66" s="95">
        <f t="shared" si="78"/>
        <v>-9.7998664756972964</v>
      </c>
      <c r="BL66" s="95">
        <f t="shared" si="78"/>
        <v>-10.217223489811698</v>
      </c>
      <c r="BM66" s="95">
        <f t="shared" si="78"/>
        <v>-9.6757466365259184</v>
      </c>
      <c r="BN66" s="95">
        <f t="shared" si="67"/>
        <v>-10.440731654318228</v>
      </c>
      <c r="BQ66" s="95">
        <f t="shared" si="4"/>
        <v>-3.007988090508662E-2</v>
      </c>
      <c r="BR66" s="75">
        <v>-38000</v>
      </c>
      <c r="BS66" s="75">
        <f t="shared" si="34"/>
        <v>-3.007988090508662E-2</v>
      </c>
      <c r="BT66" s="75">
        <f t="shared" si="5"/>
        <v>-2.6516733975534584E-2</v>
      </c>
      <c r="BU66" s="75">
        <f t="shared" si="6"/>
        <v>-3.5631469295520353E-3</v>
      </c>
      <c r="BV66" s="75">
        <f t="shared" si="7"/>
        <v>2.0000676175335519E-2</v>
      </c>
      <c r="BW66" s="75">
        <f t="shared" si="8"/>
        <v>-8.573415050995542E-2</v>
      </c>
      <c r="BX66" s="75">
        <f t="shared" si="9"/>
        <v>-3.1404179409342423</v>
      </c>
      <c r="BY66" s="75">
        <f t="shared" si="10"/>
        <v>-1702.5438183180904</v>
      </c>
      <c r="BZ66" s="75">
        <f t="shared" si="11"/>
        <v>-3.1299045419639913</v>
      </c>
      <c r="CA66" s="75">
        <f t="shared" si="12"/>
        <v>-3.0140142022351806</v>
      </c>
      <c r="CB66" s="75">
        <f t="shared" si="13"/>
        <v>-3.1326153321840158</v>
      </c>
      <c r="CC66" s="75">
        <f t="shared" si="14"/>
        <v>-3.0112249224874659</v>
      </c>
      <c r="CD66" s="75">
        <f t="shared" si="15"/>
        <v>-3.135461618181107</v>
      </c>
      <c r="CE66" s="75">
        <f t="shared" si="16"/>
        <v>-3.0082951251267227</v>
      </c>
      <c r="CF66" s="75">
        <f t="shared" si="17"/>
        <v>-3.1384512405683496</v>
      </c>
      <c r="CG66" s="75">
        <f t="shared" si="18"/>
        <v>-3.0052165454291955</v>
      </c>
      <c r="CI66" s="14">
        <f t="shared" si="35"/>
        <v>-38000</v>
      </c>
      <c r="CJ66" s="86">
        <f t="shared" si="19"/>
        <v>-2.6516733975534584E-2</v>
      </c>
      <c r="CK66" s="86">
        <f t="shared" si="20"/>
        <v>-2.6516733975534584E-2</v>
      </c>
      <c r="CL66" s="95">
        <f t="shared" si="21"/>
        <v>0</v>
      </c>
      <c r="CM66" s="95">
        <f t="shared" si="22"/>
        <v>0.11829078627793699</v>
      </c>
      <c r="CN66" s="95">
        <f t="shared" si="23"/>
        <v>-0.47950527245830205</v>
      </c>
      <c r="CO66" s="95">
        <f t="shared" si="24"/>
        <v>2.9396406324365034</v>
      </c>
      <c r="CP66" s="95">
        <f t="shared" si="25"/>
        <v>9.8696607597048036</v>
      </c>
      <c r="CQ66" s="95">
        <f t="shared" si="26"/>
        <v>-10.256548544520276</v>
      </c>
      <c r="CR66" s="95">
        <f t="shared" si="27"/>
        <v>-10.285802409115117</v>
      </c>
      <c r="CS66" s="95">
        <f t="shared" si="28"/>
        <v>-10.237274477108945</v>
      </c>
      <c r="CT66" s="95">
        <f t="shared" si="29"/>
        <v>-10.319325828265452</v>
      </c>
      <c r="CU66" s="95">
        <f t="shared" si="30"/>
        <v>-10.184552514587059</v>
      </c>
      <c r="CV66" s="95">
        <f t="shared" si="31"/>
        <v>-10.419313806344704</v>
      </c>
      <c r="CW66" s="95">
        <f t="shared" si="32"/>
        <v>-10.040637383352323</v>
      </c>
      <c r="CX66" s="95">
        <f t="shared" si="33"/>
        <v>-10.939208042749108</v>
      </c>
    </row>
    <row r="67" spans="1:102" s="75" customFormat="1" ht="12.95" customHeight="1" x14ac:dyDescent="0.2">
      <c r="A67" s="81" t="s">
        <v>85</v>
      </c>
      <c r="B67" s="82" t="s">
        <v>2031</v>
      </c>
      <c r="C67" s="83">
        <v>27563.397000000001</v>
      </c>
      <c r="D67" s="83" t="s">
        <v>2110</v>
      </c>
      <c r="E67" s="75">
        <f t="shared" si="36"/>
        <v>-34691.101895248597</v>
      </c>
      <c r="F67" s="75">
        <f t="shared" si="37"/>
        <v>-34691</v>
      </c>
      <c r="G67" s="75">
        <f t="shared" si="38"/>
        <v>-4.2951089995767688E-2</v>
      </c>
      <c r="I67" s="75">
        <f t="shared" ref="I67:I77" si="79">G67</f>
        <v>-4.2951089995767688E-2</v>
      </c>
      <c r="O67" s="75">
        <f t="shared" ca="1" si="39"/>
        <v>-3.0250908178332279E-2</v>
      </c>
      <c r="P67" s="75">
        <f t="shared" si="40"/>
        <v>-2.5863445859614691E-2</v>
      </c>
      <c r="Q67" s="85">
        <f t="shared" si="68"/>
        <v>12544.897000000001</v>
      </c>
      <c r="S67" s="84">
        <v>0.1</v>
      </c>
      <c r="Z67" s="75">
        <f t="shared" si="41"/>
        <v>-34691</v>
      </c>
      <c r="AA67" s="75">
        <f t="shared" si="42"/>
        <v>-3.0035813581402501E-2</v>
      </c>
      <c r="AB67" s="75">
        <f t="shared" si="43"/>
        <v>-3.8778722273979882E-2</v>
      </c>
      <c r="AC67" s="75">
        <f t="shared" si="44"/>
        <v>-1.7087644136152998E-2</v>
      </c>
      <c r="AD67" s="75">
        <f t="shared" si="45"/>
        <v>-1.2915276414365188E-2</v>
      </c>
      <c r="AE67" s="75">
        <f t="shared" si="46"/>
        <v>1.6680436485945769E-5</v>
      </c>
      <c r="AF67" s="75">
        <f t="shared" si="47"/>
        <v>-1.7087644136152998E-2</v>
      </c>
      <c r="AG67" s="84"/>
      <c r="AH67" s="75">
        <f t="shared" si="48"/>
        <v>-4.1723677217878098E-3</v>
      </c>
      <c r="AI67" s="75">
        <f t="shared" si="49"/>
        <v>2.0038682627097515E-2</v>
      </c>
      <c r="AJ67" s="75">
        <f t="shared" si="50"/>
        <v>-9.341350466467338E-2</v>
      </c>
      <c r="AK67" s="75">
        <f t="shared" si="51"/>
        <v>-8.7072643674972125E-3</v>
      </c>
      <c r="AL67" s="75">
        <f t="shared" si="52"/>
        <v>-3.1327075730450131</v>
      </c>
      <c r="AM67" s="75">
        <f t="shared" si="53"/>
        <v>-225.09495918018939</v>
      </c>
      <c r="AN67" s="75">
        <f t="shared" si="77"/>
        <v>-3.0532441483989117</v>
      </c>
      <c r="AO67" s="75">
        <f t="shared" si="77"/>
        <v>-2.7333367717724144</v>
      </c>
      <c r="AP67" s="75">
        <f t="shared" si="77"/>
        <v>-3.0709608829009833</v>
      </c>
      <c r="AQ67" s="75">
        <f t="shared" si="77"/>
        <v>-2.7135537242258918</v>
      </c>
      <c r="AR67" s="75">
        <f t="shared" si="77"/>
        <v>-3.0911850356717299</v>
      </c>
      <c r="AS67" s="75">
        <f t="shared" si="77"/>
        <v>-2.6907497756474319</v>
      </c>
      <c r="AT67" s="75">
        <f t="shared" si="77"/>
        <v>-3.1144723908557528</v>
      </c>
      <c r="AU67" s="75">
        <f t="shared" si="55"/>
        <v>-2.6641751760889409</v>
      </c>
      <c r="AV67" s="119">
        <f t="shared" si="56"/>
        <v>-3.0035813581402501E-2</v>
      </c>
      <c r="AW67" s="120">
        <f t="shared" si="57"/>
        <v>-1.2915276414365188E-2</v>
      </c>
      <c r="AX67" s="121">
        <f t="shared" si="58"/>
        <v>1.6680436485945769E-5</v>
      </c>
      <c r="AY67" s="120">
        <f t="shared" si="59"/>
        <v>-3.8778722273979882E-2</v>
      </c>
      <c r="BA67" s="95">
        <f t="shared" si="60"/>
        <v>0</v>
      </c>
      <c r="BB67" s="95">
        <f t="shared" si="61"/>
        <v>0.10104413544643853</v>
      </c>
      <c r="BC67" s="95">
        <f t="shared" si="62"/>
        <v>-0.33943201581223281</v>
      </c>
      <c r="BD67" s="95">
        <f t="shared" si="63"/>
        <v>4.3339976750788434E-2</v>
      </c>
      <c r="BE67" s="95">
        <f t="shared" si="64"/>
        <v>3.0934184926665114</v>
      </c>
      <c r="BF67" s="95">
        <f t="shared" si="65"/>
        <v>41.50800252842398</v>
      </c>
      <c r="BG67" s="95">
        <f t="shared" si="78"/>
        <v>-9.6340379015038042</v>
      </c>
      <c r="BH67" s="95">
        <f t="shared" si="78"/>
        <v>-9.8209449205257968</v>
      </c>
      <c r="BI67" s="95">
        <f t="shared" si="78"/>
        <v>-9.6039455615906739</v>
      </c>
      <c r="BJ67" s="95">
        <f t="shared" si="78"/>
        <v>-9.857475176298804</v>
      </c>
      <c r="BK67" s="95">
        <f t="shared" si="78"/>
        <v>-9.5628375099894019</v>
      </c>
      <c r="BL67" s="95">
        <f t="shared" si="78"/>
        <v>-9.9084087004939665</v>
      </c>
      <c r="BM67" s="95">
        <f t="shared" si="78"/>
        <v>-9.5058954741405888</v>
      </c>
      <c r="BN67" s="95">
        <f t="shared" si="67"/>
        <v>-9.9813344252591101</v>
      </c>
      <c r="BQ67" s="95">
        <f t="shared" si="4"/>
        <v>-3.0041155415332733E-2</v>
      </c>
      <c r="BR67" s="75">
        <v>-37500</v>
      </c>
      <c r="BS67" s="75">
        <f t="shared" si="34"/>
        <v>-3.0041155415332733E-2</v>
      </c>
      <c r="BT67" s="75">
        <f t="shared" si="5"/>
        <v>-2.6428584510797312E-2</v>
      </c>
      <c r="BU67" s="75">
        <f t="shared" si="6"/>
        <v>-3.6125709045354204E-3</v>
      </c>
      <c r="BV67" s="75">
        <f t="shared" si="7"/>
        <v>2.0001569084402648E-2</v>
      </c>
      <c r="BW67" s="75">
        <f t="shared" si="8"/>
        <v>-8.6346631182251735E-2</v>
      </c>
      <c r="BX67" s="75">
        <f t="shared" si="9"/>
        <v>-3.1398031805050266</v>
      </c>
      <c r="BY67" s="75">
        <f t="shared" si="10"/>
        <v>-1117.6471349713413</v>
      </c>
      <c r="BZ67" s="75">
        <f t="shared" si="11"/>
        <v>-3.1237880868107379</v>
      </c>
      <c r="CA67" s="75">
        <f t="shared" si="12"/>
        <v>-2.9671335855551635</v>
      </c>
      <c r="CB67" s="75">
        <f t="shared" si="13"/>
        <v>-3.1278683125552478</v>
      </c>
      <c r="CC67" s="75">
        <f t="shared" si="14"/>
        <v>-2.9629043274396905</v>
      </c>
      <c r="CD67" s="75">
        <f t="shared" si="15"/>
        <v>-3.1321841740989393</v>
      </c>
      <c r="CE67" s="75">
        <f t="shared" si="16"/>
        <v>-2.9584273065165272</v>
      </c>
      <c r="CF67" s="75">
        <f t="shared" si="17"/>
        <v>-3.1367526827047714</v>
      </c>
      <c r="CG67" s="75">
        <f t="shared" si="18"/>
        <v>-2.9536841535675675</v>
      </c>
      <c r="CI67" s="14">
        <f t="shared" si="35"/>
        <v>-37500</v>
      </c>
      <c r="CJ67" s="86">
        <f t="shared" si="19"/>
        <v>-2.6428584510797312E-2</v>
      </c>
      <c r="CK67" s="86">
        <f t="shared" si="20"/>
        <v>-2.6428584510797312E-2</v>
      </c>
      <c r="CL67" s="95">
        <f t="shared" si="21"/>
        <v>0</v>
      </c>
      <c r="CM67" s="95">
        <f t="shared" si="22"/>
        <v>0.11381104821544985</v>
      </c>
      <c r="CN67" s="95">
        <f t="shared" si="23"/>
        <v>-0.45605093019552567</v>
      </c>
      <c r="CO67" s="95">
        <f t="shared" si="24"/>
        <v>2.9661787517057925</v>
      </c>
      <c r="CP67" s="95">
        <f t="shared" si="25"/>
        <v>11.372354227138898</v>
      </c>
      <c r="CQ67" s="95">
        <f t="shared" si="26"/>
        <v>-10.156813786308122</v>
      </c>
      <c r="CR67" s="95">
        <f t="shared" si="27"/>
        <v>-10.212158816626918</v>
      </c>
      <c r="CS67" s="95">
        <f t="shared" si="28"/>
        <v>-10.128438221786498</v>
      </c>
      <c r="CT67" s="95">
        <f t="shared" si="29"/>
        <v>-10.257901502896885</v>
      </c>
      <c r="CU67" s="95">
        <f t="shared" si="30"/>
        <v>-10.063522138018609</v>
      </c>
      <c r="CV67" s="95">
        <f t="shared" si="31"/>
        <v>-10.37263095272154</v>
      </c>
      <c r="CW67" s="95">
        <f t="shared" si="32"/>
        <v>-9.9126084077403558</v>
      </c>
      <c r="CX67" s="95">
        <f t="shared" si="33"/>
        <v>-10.794470415446298</v>
      </c>
    </row>
    <row r="68" spans="1:102" s="75" customFormat="1" ht="12.95" customHeight="1" x14ac:dyDescent="0.2">
      <c r="A68" s="81" t="s">
        <v>90</v>
      </c>
      <c r="B68" s="82" t="s">
        <v>2031</v>
      </c>
      <c r="C68" s="83">
        <v>27571.406999999999</v>
      </c>
      <c r="D68" s="83" t="s">
        <v>2110</v>
      </c>
      <c r="E68" s="75">
        <f t="shared" si="36"/>
        <v>-34672.099328810851</v>
      </c>
      <c r="F68" s="75">
        <f t="shared" si="37"/>
        <v>-34672</v>
      </c>
      <c r="G68" s="75">
        <f t="shared" si="38"/>
        <v>-4.1869280001264997E-2</v>
      </c>
      <c r="I68" s="75">
        <f t="shared" si="79"/>
        <v>-4.1869280001264997E-2</v>
      </c>
      <c r="O68" s="75">
        <f t="shared" ca="1" si="39"/>
        <v>-3.0237754105934128E-2</v>
      </c>
      <c r="P68" s="75">
        <f t="shared" si="40"/>
        <v>-2.5859219115883073E-2</v>
      </c>
      <c r="Q68" s="85">
        <f t="shared" si="68"/>
        <v>12552.906999999999</v>
      </c>
      <c r="S68" s="84">
        <v>0.1</v>
      </c>
      <c r="Z68" s="75">
        <f t="shared" si="41"/>
        <v>-34672</v>
      </c>
      <c r="AA68" s="75">
        <f t="shared" si="42"/>
        <v>-3.0037282045918819E-2</v>
      </c>
      <c r="AB68" s="75">
        <f t="shared" si="43"/>
        <v>-3.7691217071229251E-2</v>
      </c>
      <c r="AC68" s="75">
        <f t="shared" si="44"/>
        <v>-1.6010060885381924E-2</v>
      </c>
      <c r="AD68" s="75">
        <f t="shared" si="45"/>
        <v>-1.1831997955346178E-2</v>
      </c>
      <c r="AE68" s="75">
        <f t="shared" si="46"/>
        <v>1.3999617561531614E-5</v>
      </c>
      <c r="AF68" s="75">
        <f t="shared" si="47"/>
        <v>-1.6010060885381924E-2</v>
      </c>
      <c r="AG68" s="84"/>
      <c r="AH68" s="75">
        <f t="shared" si="48"/>
        <v>-4.1780629300357452E-3</v>
      </c>
      <c r="AI68" s="75">
        <f t="shared" si="49"/>
        <v>2.0039326047906703E-2</v>
      </c>
      <c r="AJ68" s="75">
        <f t="shared" si="50"/>
        <v>-9.3486772602526108E-2</v>
      </c>
      <c r="AK68" s="75">
        <f t="shared" si="51"/>
        <v>-8.7793796682477561E-3</v>
      </c>
      <c r="AL68" s="75">
        <f t="shared" si="52"/>
        <v>-3.132633983074558</v>
      </c>
      <c r="AM68" s="75">
        <f t="shared" si="53"/>
        <v>-223.24591805052708</v>
      </c>
      <c r="AN68" s="75">
        <f t="shared" si="77"/>
        <v>-3.0525133626124634</v>
      </c>
      <c r="AO68" s="75">
        <f t="shared" si="77"/>
        <v>-2.7319717191645272</v>
      </c>
      <c r="AP68" s="75">
        <f t="shared" si="77"/>
        <v>-3.0703540728966203</v>
      </c>
      <c r="AQ68" s="75">
        <f t="shared" si="77"/>
        <v>-2.7120374496340558</v>
      </c>
      <c r="AR68" s="75">
        <f t="shared" si="77"/>
        <v>-3.090733481141978</v>
      </c>
      <c r="AS68" s="75">
        <f t="shared" si="77"/>
        <v>-2.6890409703250064</v>
      </c>
      <c r="AT68" s="75">
        <f t="shared" si="77"/>
        <v>-3.1142177804596827</v>
      </c>
      <c r="AU68" s="75">
        <f t="shared" si="55"/>
        <v>-2.6622169451981992</v>
      </c>
      <c r="AV68" s="119">
        <f t="shared" si="56"/>
        <v>-3.0037282045918819E-2</v>
      </c>
      <c r="AW68" s="120">
        <f t="shared" si="57"/>
        <v>-1.1831997955346178E-2</v>
      </c>
      <c r="AX68" s="121">
        <f t="shared" si="58"/>
        <v>1.3999617561531614E-5</v>
      </c>
      <c r="AY68" s="120">
        <f t="shared" si="59"/>
        <v>-3.7691217071229251E-2</v>
      </c>
      <c r="BA68" s="95">
        <f t="shared" si="60"/>
        <v>0</v>
      </c>
      <c r="BB68" s="95">
        <f t="shared" si="61"/>
        <v>0.10101659098422489</v>
      </c>
      <c r="BC68" s="95">
        <f t="shared" si="62"/>
        <v>-0.33883014109196907</v>
      </c>
      <c r="BD68" s="95">
        <f t="shared" si="63"/>
        <v>4.2764825667546531E-2</v>
      </c>
      <c r="BE68" s="95">
        <f t="shared" si="64"/>
        <v>3.0940582818652658</v>
      </c>
      <c r="BF68" s="95">
        <f t="shared" si="65"/>
        <v>42.066894484758514</v>
      </c>
      <c r="BG68" s="95">
        <f t="shared" si="78"/>
        <v>-9.6312775656626712</v>
      </c>
      <c r="BH68" s="95">
        <f t="shared" si="78"/>
        <v>-9.817647513990627</v>
      </c>
      <c r="BI68" s="95">
        <f t="shared" si="78"/>
        <v>-9.6014589459974236</v>
      </c>
      <c r="BJ68" s="95">
        <f t="shared" si="78"/>
        <v>-9.8537901594006492</v>
      </c>
      <c r="BK68" s="95">
        <f t="shared" si="78"/>
        <v>-9.5608017422114173</v>
      </c>
      <c r="BL68" s="95">
        <f t="shared" si="78"/>
        <v>-9.9040658191006745</v>
      </c>
      <c r="BM68" s="95">
        <f t="shared" si="78"/>
        <v>-9.5046055792387509</v>
      </c>
      <c r="BN68" s="95">
        <f t="shared" si="67"/>
        <v>-9.9758343954216038</v>
      </c>
      <c r="BQ68" s="95">
        <f t="shared" ref="BQ68:BQ131" si="80">BS68+CL68</f>
        <v>-3.0010935896783681E-2</v>
      </c>
      <c r="BR68" s="75">
        <v>-37000</v>
      </c>
      <c r="BS68" s="75">
        <f t="shared" si="34"/>
        <v>-3.0010935896783681E-2</v>
      </c>
      <c r="BT68" s="75">
        <f t="shared" ref="BT68:BT131" si="81">AB$3+AB$4*BR68+AB$5*BR68^2</f>
        <v>-2.63366741476629E-2</v>
      </c>
      <c r="BU68" s="75">
        <f t="shared" ref="BU68:BU131" si="82">$AB$6*($AB$11/BV68*BW68+$AB$12)</f>
        <v>-3.6742617491207817E-3</v>
      </c>
      <c r="BV68" s="75">
        <f t="shared" ref="BV68:BV131" si="83">1+$AB$7*COS(BX68)</f>
        <v>2.0003209345505479E-2</v>
      </c>
      <c r="BW68" s="75">
        <f t="shared" ref="BW68:BW131" si="84">SIN(BX68+RADIANS($AB$9))</f>
        <v>-8.7113493373565207E-2</v>
      </c>
      <c r="BX68" s="75">
        <f t="shared" ref="BX68:BX131" si="85">2*ATAN(BY68)</f>
        <v>-3.1390334177116532</v>
      </c>
      <c r="BY68" s="75">
        <f t="shared" ref="BY68:BY131" si="86">SQRT((1+$AB$7)/(1-$AB$7))*TAN(BZ68/2)</f>
        <v>-781.48283457119771</v>
      </c>
      <c r="BZ68" s="75">
        <f t="shared" ref="BZ68:BZ131" si="87">$CG68+$AB$7*SIN(CA68)</f>
        <v>-3.116129940035818</v>
      </c>
      <c r="CA68" s="75">
        <f t="shared" ref="CA68:CA131" si="88">$CG68+$AB$7*SIN(CB68)</f>
        <v>-2.9214743436431556</v>
      </c>
      <c r="CB68" s="75">
        <f t="shared" ref="CB68:CB131" si="89">$CG68+$AB$7*SIN(CC68)</f>
        <v>-3.121874455507192</v>
      </c>
      <c r="CC68" s="75">
        <f t="shared" ref="CC68:CC131" si="90">$CG68+$AB$7*SIN(CD68)</f>
        <v>-2.9154635836544944</v>
      </c>
      <c r="CD68" s="75">
        <f t="shared" ref="CD68:CD131" si="91">$CG68+$AB$7*SIN(CE68)</f>
        <v>-3.1280087440530275</v>
      </c>
      <c r="CE68" s="75">
        <f t="shared" ref="CE68:CE131" si="92">$CG68+$AB$7*SIN(CF68)</f>
        <v>-2.9090357892315004</v>
      </c>
      <c r="CF68" s="75">
        <f t="shared" ref="CF68:CF131" si="93">$CG68+$AB$7*SIN(CG68)</f>
        <v>-3.1345680779358238</v>
      </c>
      <c r="CG68" s="75">
        <f t="shared" ref="CG68:CG131" si="94">RADIANS($AB$9)+$AB$18*(BR68-AB$15)</f>
        <v>-2.9021517617059396</v>
      </c>
      <c r="CI68" s="14">
        <f t="shared" si="35"/>
        <v>-37000</v>
      </c>
      <c r="CJ68" s="86">
        <f t="shared" ref="CJ68:CJ131" si="95">AB$3+AB$4*BR68+AB$5*BR68^2+CL68</f>
        <v>-2.63366741476629E-2</v>
      </c>
      <c r="CK68" s="86">
        <f t="shared" ref="CK68:CK131" si="96">AB$3+AB$4*BR68+AB$5*BR68^2</f>
        <v>-2.63366741476629E-2</v>
      </c>
      <c r="CL68" s="95">
        <f t="shared" ref="CL68:CL131" si="97">$BB$6*($BB$11/CM68*CN68+$BB$12)</f>
        <v>0</v>
      </c>
      <c r="CM68" s="95">
        <f t="shared" ref="CM68:CM131" si="98">1+$BB$7*COS(CO68)</f>
        <v>0.11005125978612007</v>
      </c>
      <c r="CN68" s="95">
        <f t="shared" ref="CN68:CN131" si="99">SIN(CO68+RADIANS($BB$9))</f>
        <v>-0.43292135362176565</v>
      </c>
      <c r="CO68" s="95">
        <f t="shared" ref="CO68:CO131" si="100">2*ATAN(CP68)</f>
        <v>2.9920004333457513</v>
      </c>
      <c r="CP68" s="95">
        <f t="shared" ref="CP68:CP131" si="101">TAN(CQ68/2)*SQRT((1+$BB$7)/(1-$BB$7))</f>
        <v>13.344737889811402</v>
      </c>
      <c r="CQ68" s="95">
        <f t="shared" ref="CQ68:CQ131" si="102">$CX68+$BB$7*SIN(CR68)</f>
        <v>-10.056203421506888</v>
      </c>
      <c r="CR68" s="95">
        <f t="shared" ref="CR68:CR131" si="103">$CX68+$BB$7*SIN(CS68)</f>
        <v>-10.144900874238571</v>
      </c>
      <c r="CS68" s="95">
        <f t="shared" ref="CS68:CS131" si="104">$CX68+$BB$7*SIN(CT68)</f>
        <v>-10.020279881506365</v>
      </c>
      <c r="CT68" s="95">
        <f t="shared" ref="CT68:CT131" si="105">$CX68+$BB$7*SIN(CU68)</f>
        <v>-10.199324607703618</v>
      </c>
      <c r="CU68" s="95">
        <f t="shared" ref="CU68:CU131" si="106">$CX68+$BB$7*SIN(CV68)</f>
        <v>-9.948900511335351</v>
      </c>
      <c r="CV68" s="95">
        <f t="shared" ref="CV68:CV131" si="107">$CX68+$BB$7*SIN(CW68)</f>
        <v>-10.31737308237251</v>
      </c>
      <c r="CW68" s="95">
        <f t="shared" ref="CW68:CW131" si="108">$CX68+$BB$7*SIN(CX68)</f>
        <v>-9.8030213137225921</v>
      </c>
      <c r="CX68" s="95">
        <f t="shared" ref="CX68:CX131" si="109">RADIANS($BB$9)+$BB$18*(CI68-BB$15)</f>
        <v>-10.649732788143488</v>
      </c>
    </row>
    <row r="69" spans="1:102" s="75" customFormat="1" ht="12.95" customHeight="1" x14ac:dyDescent="0.2">
      <c r="A69" s="81" t="s">
        <v>90</v>
      </c>
      <c r="B69" s="82" t="s">
        <v>2031</v>
      </c>
      <c r="C69" s="83">
        <v>27605.565999999999</v>
      </c>
      <c r="D69" s="83" t="s">
        <v>2110</v>
      </c>
      <c r="E69" s="75">
        <f t="shared" si="36"/>
        <v>-34591.0620420509</v>
      </c>
      <c r="F69" s="75">
        <f t="shared" si="37"/>
        <v>-34591</v>
      </c>
      <c r="G69" s="75">
        <f t="shared" si="38"/>
        <v>-2.6152090002142359E-2</v>
      </c>
      <c r="I69" s="75">
        <f t="shared" si="79"/>
        <v>-2.6152090002142359E-2</v>
      </c>
      <c r="O69" s="75">
        <f t="shared" ca="1" si="39"/>
        <v>-3.0181676218341988E-2</v>
      </c>
      <c r="P69" s="75">
        <f t="shared" si="40"/>
        <v>-2.5841138913420561E-2</v>
      </c>
      <c r="Q69" s="85">
        <f t="shared" si="68"/>
        <v>12587.065999999999</v>
      </c>
      <c r="S69" s="84">
        <v>0.1</v>
      </c>
      <c r="Z69" s="75">
        <f t="shared" si="41"/>
        <v>-34591</v>
      </c>
      <c r="AA69" s="75">
        <f t="shared" si="42"/>
        <v>-3.004377226011419E-2</v>
      </c>
      <c r="AB69" s="75">
        <f t="shared" si="43"/>
        <v>-2.1949456655448729E-2</v>
      </c>
      <c r="AC69" s="75">
        <f t="shared" si="44"/>
        <v>-3.1095108872179755E-4</v>
      </c>
      <c r="AD69" s="75">
        <f t="shared" si="45"/>
        <v>3.8916822579718319E-3</v>
      </c>
      <c r="AE69" s="75">
        <f t="shared" si="46"/>
        <v>1.5145190797012738E-6</v>
      </c>
      <c r="AF69" s="75">
        <f t="shared" si="47"/>
        <v>-3.1095108872179755E-4</v>
      </c>
      <c r="AG69" s="84"/>
      <c r="AH69" s="75">
        <f t="shared" si="48"/>
        <v>-4.2026333466936294E-3</v>
      </c>
      <c r="AI69" s="75">
        <f t="shared" si="49"/>
        <v>2.0042166011240314E-2</v>
      </c>
      <c r="AJ69" s="75">
        <f t="shared" si="50"/>
        <v>-9.3803218795484325E-2</v>
      </c>
      <c r="AK69" s="75">
        <f t="shared" si="51"/>
        <v>-9.0908527684905715E-3</v>
      </c>
      <c r="AL69" s="75">
        <f t="shared" si="52"/>
        <v>-3.1323161401679691</v>
      </c>
      <c r="AM69" s="75">
        <f t="shared" si="53"/>
        <v>-215.59669746077995</v>
      </c>
      <c r="AN69" s="75">
        <f t="shared" si="77"/>
        <v>-3.0493572941778933</v>
      </c>
      <c r="AO69" s="75">
        <f t="shared" si="77"/>
        <v>-2.7261884482876244</v>
      </c>
      <c r="AP69" s="75">
        <f t="shared" si="77"/>
        <v>-3.06772984566298</v>
      </c>
      <c r="AQ69" s="75">
        <f t="shared" si="77"/>
        <v>-2.705603428287692</v>
      </c>
      <c r="AR69" s="75">
        <f t="shared" si="77"/>
        <v>-3.0887775615800335</v>
      </c>
      <c r="AS69" s="75">
        <f t="shared" si="77"/>
        <v>-2.681775170361663</v>
      </c>
      <c r="AT69" s="75">
        <f t="shared" si="77"/>
        <v>-3.1131128112442199</v>
      </c>
      <c r="AU69" s="75">
        <f t="shared" si="55"/>
        <v>-2.6538686977166157</v>
      </c>
      <c r="AV69" s="119">
        <f t="shared" si="56"/>
        <v>-3.004377226011419E-2</v>
      </c>
      <c r="AW69" s="120">
        <f t="shared" si="57"/>
        <v>3.8916822579718319E-3</v>
      </c>
      <c r="AX69" s="121">
        <f t="shared" si="58"/>
        <v>1.5145190797012738E-6</v>
      </c>
      <c r="AY69" s="120">
        <f t="shared" si="59"/>
        <v>-2.1949456655448729E-2</v>
      </c>
      <c r="BA69" s="95">
        <f t="shared" si="60"/>
        <v>0</v>
      </c>
      <c r="BB69" s="95">
        <f t="shared" si="61"/>
        <v>0.10090505733431521</v>
      </c>
      <c r="BC69" s="95">
        <f t="shared" si="62"/>
        <v>-0.33630389730398497</v>
      </c>
      <c r="BD69" s="95">
        <f t="shared" si="63"/>
        <v>4.0352002093936787E-2</v>
      </c>
      <c r="BE69" s="95">
        <f t="shared" si="64"/>
        <v>3.0967420604927351</v>
      </c>
      <c r="BF69" s="95">
        <f t="shared" si="65"/>
        <v>44.58502303002242</v>
      </c>
      <c r="BG69" s="95">
        <f t="shared" si="78"/>
        <v>-9.6196905133206574</v>
      </c>
      <c r="BH69" s="95">
        <f t="shared" si="78"/>
        <v>-9.8034238894889505</v>
      </c>
      <c r="BI69" s="95">
        <f t="shared" si="78"/>
        <v>-9.5910576001094139</v>
      </c>
      <c r="BJ69" s="95">
        <f t="shared" si="78"/>
        <v>-9.8379069134013122</v>
      </c>
      <c r="BK69" s="95">
        <f t="shared" si="78"/>
        <v>-9.552323479910152</v>
      </c>
      <c r="BL69" s="95">
        <f t="shared" si="78"/>
        <v>-9.8854106166761007</v>
      </c>
      <c r="BM69" s="95">
        <f t="shared" si="78"/>
        <v>-9.4992649134244722</v>
      </c>
      <c r="BN69" s="95">
        <f t="shared" si="67"/>
        <v>-9.9523868997985474</v>
      </c>
      <c r="BQ69" s="95">
        <f t="shared" si="80"/>
        <v>-2.9991661312060585E-2</v>
      </c>
      <c r="BR69" s="75">
        <v>-36500</v>
      </c>
      <c r="BS69" s="75">
        <f t="shared" ref="BS69:BS132" si="110">BT69+BU69</f>
        <v>-2.9991661312060585E-2</v>
      </c>
      <c r="BT69" s="75">
        <f t="shared" si="81"/>
        <v>-2.6241002886131352E-2</v>
      </c>
      <c r="BU69" s="75">
        <f t="shared" si="82"/>
        <v>-3.7506584259292342E-3</v>
      </c>
      <c r="BV69" s="75">
        <f t="shared" si="83"/>
        <v>2.0006058722341402E-2</v>
      </c>
      <c r="BW69" s="75">
        <f t="shared" si="84"/>
        <v>-8.8066933819582263E-2</v>
      </c>
      <c r="BX69" s="75">
        <f t="shared" si="85"/>
        <v>-3.1380762986286328</v>
      </c>
      <c r="BY69" s="75">
        <f t="shared" si="86"/>
        <v>-568.77020701785648</v>
      </c>
      <c r="BZ69" s="75">
        <f t="shared" si="87"/>
        <v>-3.1066088958128772</v>
      </c>
      <c r="CA69" s="75">
        <f t="shared" si="88"/>
        <v>-2.8773132044276974</v>
      </c>
      <c r="CB69" s="75">
        <f t="shared" si="89"/>
        <v>-3.1143506775039773</v>
      </c>
      <c r="CC69" s="75">
        <f t="shared" si="90"/>
        <v>-2.869120115441691</v>
      </c>
      <c r="CD69" s="75">
        <f t="shared" si="91"/>
        <v>-3.1227132202335297</v>
      </c>
      <c r="CE69" s="75">
        <f t="shared" si="92"/>
        <v>-2.8602489356571361</v>
      </c>
      <c r="CF69" s="75">
        <f t="shared" si="93"/>
        <v>-3.1317664078974201</v>
      </c>
      <c r="CG69" s="75">
        <f t="shared" si="94"/>
        <v>-2.8506193698443116</v>
      </c>
      <c r="CI69" s="14">
        <f t="shared" ref="CI69:CI132" si="111">BR69</f>
        <v>-36500</v>
      </c>
      <c r="CJ69" s="86">
        <f t="shared" si="95"/>
        <v>-2.6241002886131352E-2</v>
      </c>
      <c r="CK69" s="86">
        <f t="shared" si="96"/>
        <v>-2.6241002886131352E-2</v>
      </c>
      <c r="CL69" s="95">
        <f t="shared" si="97"/>
        <v>0</v>
      </c>
      <c r="CM69" s="95">
        <f t="shared" si="98"/>
        <v>0.10698033574196431</v>
      </c>
      <c r="CN69" s="95">
        <f t="shared" si="99"/>
        <v>-0.41028456932272706</v>
      </c>
      <c r="CO69" s="95">
        <f t="shared" si="100"/>
        <v>3.0169654083517754</v>
      </c>
      <c r="CP69" s="95">
        <f t="shared" si="101"/>
        <v>16.027078729423902</v>
      </c>
      <c r="CQ69" s="95">
        <f t="shared" si="102"/>
        <v>-9.9558737623572959</v>
      </c>
      <c r="CR69" s="95">
        <f t="shared" si="103"/>
        <v>-10.081008788699457</v>
      </c>
      <c r="CS69" s="95">
        <f t="shared" si="104"/>
        <v>-9.9153108069663034</v>
      </c>
      <c r="CT69" s="95">
        <f t="shared" si="105"/>
        <v>-10.139231695438253</v>
      </c>
      <c r="CU69" s="95">
        <f t="shared" si="106"/>
        <v>-9.84329272389264</v>
      </c>
      <c r="CV69" s="95">
        <f t="shared" si="107"/>
        <v>-10.25077642366672</v>
      </c>
      <c r="CW69" s="95">
        <f t="shared" si="108"/>
        <v>-9.7111410180692825</v>
      </c>
      <c r="CX69" s="95">
        <f t="shared" si="109"/>
        <v>-10.504995160840675</v>
      </c>
    </row>
    <row r="70" spans="1:102" s="75" customFormat="1" ht="12.95" customHeight="1" x14ac:dyDescent="0.2">
      <c r="A70" s="81" t="s">
        <v>90</v>
      </c>
      <c r="B70" s="82" t="s">
        <v>2031</v>
      </c>
      <c r="C70" s="83">
        <v>27611.455000000002</v>
      </c>
      <c r="D70" s="83" t="s">
        <v>2110</v>
      </c>
      <c r="E70" s="75">
        <f t="shared" si="36"/>
        <v>-34577.091241332804</v>
      </c>
      <c r="F70" s="75">
        <f t="shared" si="37"/>
        <v>-34577</v>
      </c>
      <c r="G70" s="75">
        <f t="shared" si="38"/>
        <v>-3.8460229996417183E-2</v>
      </c>
      <c r="I70" s="75">
        <f t="shared" si="79"/>
        <v>-3.8460229996417183E-2</v>
      </c>
      <c r="O70" s="75">
        <f t="shared" ca="1" si="39"/>
        <v>-3.0171983743943344E-2</v>
      </c>
      <c r="P70" s="75">
        <f t="shared" si="40"/>
        <v>-2.5838003936165699E-2</v>
      </c>
      <c r="Q70" s="85">
        <f t="shared" si="68"/>
        <v>12592.955000000002</v>
      </c>
      <c r="S70" s="84">
        <v>0.1</v>
      </c>
      <c r="Z70" s="75">
        <f t="shared" si="41"/>
        <v>-34577</v>
      </c>
      <c r="AA70" s="75">
        <f t="shared" si="42"/>
        <v>-3.004493162064082E-2</v>
      </c>
      <c r="AB70" s="75">
        <f t="shared" si="43"/>
        <v>-3.4253302311942062E-2</v>
      </c>
      <c r="AC70" s="75">
        <f t="shared" si="44"/>
        <v>-1.2622226060251485E-2</v>
      </c>
      <c r="AD70" s="75">
        <f t="shared" si="45"/>
        <v>-8.415298375776363E-3</v>
      </c>
      <c r="AE70" s="75">
        <f t="shared" si="46"/>
        <v>7.0817246753344291E-6</v>
      </c>
      <c r="AF70" s="75">
        <f t="shared" si="47"/>
        <v>-1.2622226060251485E-2</v>
      </c>
      <c r="AG70" s="84"/>
      <c r="AH70" s="75">
        <f t="shared" si="48"/>
        <v>-4.2069276844751199E-3</v>
      </c>
      <c r="AI70" s="75">
        <f t="shared" si="49"/>
        <v>2.0042673085147844E-2</v>
      </c>
      <c r="AJ70" s="75">
        <f t="shared" si="50"/>
        <v>-9.3858585231162611E-2</v>
      </c>
      <c r="AK70" s="75">
        <f t="shared" si="51"/>
        <v>-9.145349960364214E-3</v>
      </c>
      <c r="AL70" s="75">
        <f t="shared" si="52"/>
        <v>-3.1322605283813503</v>
      </c>
      <c r="AM70" s="75">
        <f t="shared" si="53"/>
        <v>-214.31190008138216</v>
      </c>
      <c r="AN70" s="75">
        <f t="shared" si="77"/>
        <v>-3.0488051349976311</v>
      </c>
      <c r="AO70" s="75">
        <f t="shared" si="77"/>
        <v>-2.7251948175623091</v>
      </c>
      <c r="AP70" s="75">
        <f t="shared" si="77"/>
        <v>-3.067270139256002</v>
      </c>
      <c r="AQ70" s="75">
        <f t="shared" si="77"/>
        <v>-2.7044963381372198</v>
      </c>
      <c r="AR70" s="75">
        <f t="shared" si="77"/>
        <v>-3.0884344097505649</v>
      </c>
      <c r="AS70" s="75">
        <f t="shared" si="77"/>
        <v>-2.6805225137123849</v>
      </c>
      <c r="AT70" s="75">
        <f t="shared" si="77"/>
        <v>-3.1129185989658632</v>
      </c>
      <c r="AU70" s="75">
        <f t="shared" si="55"/>
        <v>-2.6524257907444899</v>
      </c>
      <c r="AV70" s="119">
        <f t="shared" si="56"/>
        <v>-3.004493162064082E-2</v>
      </c>
      <c r="AW70" s="120">
        <f t="shared" si="57"/>
        <v>-8.415298375776363E-3</v>
      </c>
      <c r="AX70" s="121">
        <f t="shared" si="58"/>
        <v>7.0817246753344291E-6</v>
      </c>
      <c r="AY70" s="120">
        <f t="shared" si="59"/>
        <v>-3.4253302311942062E-2</v>
      </c>
      <c r="BA70" s="95">
        <f t="shared" si="60"/>
        <v>0</v>
      </c>
      <c r="BB70" s="95">
        <f t="shared" si="61"/>
        <v>0.10088672325069448</v>
      </c>
      <c r="BC70" s="95">
        <f t="shared" si="62"/>
        <v>-0.33587378489326453</v>
      </c>
      <c r="BD70" s="95">
        <f t="shared" si="63"/>
        <v>3.9941401742135577E-2</v>
      </c>
      <c r="BE70" s="95">
        <f t="shared" si="64"/>
        <v>3.0971987376897716</v>
      </c>
      <c r="BF70" s="95">
        <f t="shared" si="65"/>
        <v>45.043819151979427</v>
      </c>
      <c r="BG70" s="95">
        <f t="shared" si="78"/>
        <v>-9.6177175785859532</v>
      </c>
      <c r="BH70" s="95">
        <f t="shared" si="78"/>
        <v>-9.800938156112446</v>
      </c>
      <c r="BI70" s="95">
        <f t="shared" si="78"/>
        <v>-9.5892924890803091</v>
      </c>
      <c r="BJ70" s="95">
        <f t="shared" si="78"/>
        <v>-9.8351334024087311</v>
      </c>
      <c r="BK70" s="95">
        <f t="shared" si="78"/>
        <v>-9.5508907021376253</v>
      </c>
      <c r="BL70" s="95">
        <f t="shared" si="78"/>
        <v>-9.8821635441750963</v>
      </c>
      <c r="BM70" s="95">
        <f t="shared" si="78"/>
        <v>-9.4983673644218811</v>
      </c>
      <c r="BN70" s="95">
        <f t="shared" si="67"/>
        <v>-9.9483342462340687</v>
      </c>
      <c r="BQ70" s="95">
        <f t="shared" si="80"/>
        <v>-2.9985183084457589E-2</v>
      </c>
      <c r="BR70" s="75">
        <v>-36000</v>
      </c>
      <c r="BS70" s="75">
        <f t="shared" si="110"/>
        <v>-2.9985183084457589E-2</v>
      </c>
      <c r="BT70" s="75">
        <f t="shared" si="81"/>
        <v>-2.6141570726202677E-2</v>
      </c>
      <c r="BU70" s="75">
        <f t="shared" si="82"/>
        <v>-3.843612358254912E-3</v>
      </c>
      <c r="BV70" s="75">
        <f t="shared" si="83"/>
        <v>2.0010763937213794E-2</v>
      </c>
      <c r="BW70" s="75">
        <f t="shared" si="84"/>
        <v>-8.9232894338186874E-2</v>
      </c>
      <c r="BX70" s="75">
        <f t="shared" si="85"/>
        <v>-3.1369057293300187</v>
      </c>
      <c r="BY70" s="75">
        <f t="shared" si="86"/>
        <v>-426.71829710450544</v>
      </c>
      <c r="BZ70" s="75">
        <f t="shared" si="87"/>
        <v>-3.0949667094698929</v>
      </c>
      <c r="CA70" s="75">
        <f t="shared" si="88"/>
        <v>-2.8348886539124973</v>
      </c>
      <c r="CB70" s="75">
        <f t="shared" si="89"/>
        <v>-3.1050522002575893</v>
      </c>
      <c r="CC70" s="75">
        <f t="shared" si="90"/>
        <v>-2.8240748444579946</v>
      </c>
      <c r="CD70" s="75">
        <f t="shared" si="91"/>
        <v>-3.1160920669924397</v>
      </c>
      <c r="CE70" s="75">
        <f t="shared" si="92"/>
        <v>-2.8121934610757435</v>
      </c>
      <c r="CF70" s="75">
        <f t="shared" si="93"/>
        <v>-3.1282182925336315</v>
      </c>
      <c r="CG70" s="75">
        <f t="shared" si="94"/>
        <v>-2.7990869779826832</v>
      </c>
      <c r="CI70" s="14">
        <f t="shared" si="111"/>
        <v>-36000</v>
      </c>
      <c r="CJ70" s="86">
        <f t="shared" si="95"/>
        <v>-2.6141570726202677E-2</v>
      </c>
      <c r="CK70" s="86">
        <f t="shared" si="96"/>
        <v>-2.6141570726202677E-2</v>
      </c>
      <c r="CL70" s="95">
        <f t="shared" si="97"/>
        <v>0</v>
      </c>
      <c r="CM70" s="95">
        <f t="shared" si="98"/>
        <v>0.10457724212108932</v>
      </c>
      <c r="CN70" s="95">
        <f t="shared" si="99"/>
        <v>-0.38853046559520404</v>
      </c>
      <c r="CO70" s="95">
        <f t="shared" si="100"/>
        <v>3.0406952664044553</v>
      </c>
      <c r="CP70" s="95">
        <f t="shared" si="101"/>
        <v>19.80529976049451</v>
      </c>
      <c r="CQ70" s="95">
        <f t="shared" si="102"/>
        <v>-9.8580454918094436</v>
      </c>
      <c r="CR70" s="95">
        <f t="shared" si="103"/>
        <v>-10.01676782525726</v>
      </c>
      <c r="CS70" s="95">
        <f t="shared" si="104"/>
        <v>-9.8163643819593034</v>
      </c>
      <c r="CT70" s="95">
        <f t="shared" si="105"/>
        <v>-10.073697259810613</v>
      </c>
      <c r="CU70" s="95">
        <f t="shared" si="106"/>
        <v>-9.7488194481576258</v>
      </c>
      <c r="CV70" s="95">
        <f t="shared" si="107"/>
        <v>-10.171689404751094</v>
      </c>
      <c r="CW70" s="95">
        <f t="shared" si="108"/>
        <v>-9.6358621452872715</v>
      </c>
      <c r="CX70" s="95">
        <f t="shared" si="109"/>
        <v>-10.360257533537865</v>
      </c>
    </row>
    <row r="71" spans="1:102" s="75" customFormat="1" ht="12.95" customHeight="1" x14ac:dyDescent="0.2">
      <c r="A71" s="81" t="s">
        <v>90</v>
      </c>
      <c r="B71" s="82" t="s">
        <v>2031</v>
      </c>
      <c r="C71" s="83">
        <v>27624.52</v>
      </c>
      <c r="D71" s="83" t="s">
        <v>2110</v>
      </c>
      <c r="E71" s="75">
        <f t="shared" si="36"/>
        <v>-34546.096418547633</v>
      </c>
      <c r="F71" s="75">
        <f t="shared" si="37"/>
        <v>-34546</v>
      </c>
      <c r="G71" s="75">
        <f t="shared" si="38"/>
        <v>-4.0642539996042615E-2</v>
      </c>
      <c r="I71" s="75">
        <f t="shared" si="79"/>
        <v>-4.0642539996042615E-2</v>
      </c>
      <c r="O71" s="75">
        <f t="shared" ca="1" si="39"/>
        <v>-3.0150521836346353E-2</v>
      </c>
      <c r="P71" s="75">
        <f t="shared" si="40"/>
        <v>-2.5831051707909121E-2</v>
      </c>
      <c r="Q71" s="85">
        <f t="shared" si="68"/>
        <v>12606.02</v>
      </c>
      <c r="S71" s="84">
        <v>0.1</v>
      </c>
      <c r="Z71" s="75">
        <f t="shared" si="41"/>
        <v>-34546</v>
      </c>
      <c r="AA71" s="75">
        <f t="shared" si="42"/>
        <v>-3.0047538017490702E-2</v>
      </c>
      <c r="AB71" s="75">
        <f t="shared" si="43"/>
        <v>-3.6426053686461034E-2</v>
      </c>
      <c r="AC71" s="75">
        <f t="shared" si="44"/>
        <v>-1.4811488288133494E-2</v>
      </c>
      <c r="AD71" s="75">
        <f t="shared" si="45"/>
        <v>-1.0595001978551913E-2</v>
      </c>
      <c r="AE71" s="75">
        <f t="shared" si="46"/>
        <v>1.1225406692551896E-5</v>
      </c>
      <c r="AF71" s="75">
        <f t="shared" si="47"/>
        <v>-1.4811488288133494E-2</v>
      </c>
      <c r="AG71" s="84"/>
      <c r="AH71" s="75">
        <f t="shared" si="48"/>
        <v>-4.216486309581581E-3</v>
      </c>
      <c r="AI71" s="75">
        <f t="shared" si="49"/>
        <v>2.004381324533322E-2</v>
      </c>
      <c r="AJ71" s="75">
        <f t="shared" si="50"/>
        <v>-9.3981887017253338E-2</v>
      </c>
      <c r="AK71" s="75">
        <f t="shared" si="51"/>
        <v>-9.2667168540279156E-3</v>
      </c>
      <c r="AL71" s="75">
        <f t="shared" si="52"/>
        <v>-3.1321366791475325</v>
      </c>
      <c r="AM71" s="75">
        <f t="shared" si="53"/>
        <v>-211.50491782887829</v>
      </c>
      <c r="AN71" s="75">
        <f t="shared" ref="AN71:AT80" si="112">$AU71+$AB$7*SIN(AO71)</f>
        <v>-3.0475755092483201</v>
      </c>
      <c r="AO71" s="75">
        <f t="shared" si="112"/>
        <v>-2.7230008823960272</v>
      </c>
      <c r="AP71" s="75">
        <f t="shared" si="112"/>
        <v>-3.0662457690010463</v>
      </c>
      <c r="AQ71" s="75">
        <f t="shared" si="112"/>
        <v>-2.7020501537411956</v>
      </c>
      <c r="AR71" s="75">
        <f t="shared" si="112"/>
        <v>-3.0876692072008396</v>
      </c>
      <c r="AS71" s="75">
        <f t="shared" si="112"/>
        <v>-2.6777521160513711</v>
      </c>
      <c r="AT71" s="75">
        <f t="shared" si="112"/>
        <v>-3.1124851419191057</v>
      </c>
      <c r="AU71" s="75">
        <f t="shared" si="55"/>
        <v>-2.6492307824490688</v>
      </c>
      <c r="AV71" s="119">
        <f t="shared" si="56"/>
        <v>-3.0047538017490702E-2</v>
      </c>
      <c r="AW71" s="120">
        <f t="shared" si="57"/>
        <v>-1.0595001978551913E-2</v>
      </c>
      <c r="AX71" s="121">
        <f t="shared" si="58"/>
        <v>1.1225406692551896E-5</v>
      </c>
      <c r="AY71" s="120">
        <f t="shared" si="59"/>
        <v>-3.6426053686461034E-2</v>
      </c>
      <c r="BA71" s="95">
        <f t="shared" si="60"/>
        <v>0</v>
      </c>
      <c r="BB71" s="95">
        <f t="shared" si="61"/>
        <v>0.10084708776168083</v>
      </c>
      <c r="BC71" s="95">
        <f t="shared" si="62"/>
        <v>-0.33492824311386293</v>
      </c>
      <c r="BD71" s="95">
        <f t="shared" si="63"/>
        <v>3.903896019810927E-2</v>
      </c>
      <c r="BE71" s="95">
        <f t="shared" si="64"/>
        <v>3.0982024172048455</v>
      </c>
      <c r="BF71" s="95">
        <f t="shared" si="65"/>
        <v>46.086086901603714</v>
      </c>
      <c r="BG71" s="95">
        <f t="shared" ref="BG71:BM80" si="113">$BN71+$BB$7*SIN(BH71)</f>
        <v>-9.6133802383195111</v>
      </c>
      <c r="BH71" s="95">
        <f t="shared" si="113"/>
        <v>-9.7954053636102945</v>
      </c>
      <c r="BI71" s="95">
        <f t="shared" si="113"/>
        <v>-9.5854181299107299</v>
      </c>
      <c r="BJ71" s="95">
        <f t="shared" si="113"/>
        <v>-9.8289626929725724</v>
      </c>
      <c r="BK71" s="95">
        <f t="shared" si="113"/>
        <v>-9.5477519188952797</v>
      </c>
      <c r="BL71" s="95">
        <f t="shared" si="113"/>
        <v>-9.8749502450046194</v>
      </c>
      <c r="BM71" s="95">
        <f t="shared" si="113"/>
        <v>-9.4964061591356721</v>
      </c>
      <c r="BN71" s="95">
        <f t="shared" si="67"/>
        <v>-9.9393605133412954</v>
      </c>
      <c r="BQ71" s="95">
        <f t="shared" si="80"/>
        <v>-2.9992719798537175E-2</v>
      </c>
      <c r="BR71" s="75">
        <v>-35500</v>
      </c>
      <c r="BS71" s="75">
        <f t="shared" si="110"/>
        <v>-2.9992719798537175E-2</v>
      </c>
      <c r="BT71" s="75">
        <f t="shared" si="81"/>
        <v>-2.6038377667876859E-2</v>
      </c>
      <c r="BU71" s="75">
        <f t="shared" si="82"/>
        <v>-3.9543421306603155E-3</v>
      </c>
      <c r="BV71" s="75">
        <f t="shared" si="83"/>
        <v>2.0018175646314362E-2</v>
      </c>
      <c r="BW71" s="75">
        <f t="shared" si="84"/>
        <v>-9.0630707358643176E-2</v>
      </c>
      <c r="BX71" s="75">
        <f t="shared" si="85"/>
        <v>-3.1355022291051839</v>
      </c>
      <c r="BY71" s="75">
        <f t="shared" si="86"/>
        <v>-328.38332087337147</v>
      </c>
      <c r="BZ71" s="75">
        <f t="shared" si="87"/>
        <v>-3.0810120422083567</v>
      </c>
      <c r="CA71" s="75">
        <f t="shared" si="88"/>
        <v>-2.7943963893479462</v>
      </c>
      <c r="CB71" s="75">
        <f t="shared" si="89"/>
        <v>-3.0937766764605072</v>
      </c>
      <c r="CC71" s="75">
        <f t="shared" si="90"/>
        <v>-2.7805093921963384</v>
      </c>
      <c r="CD71" s="75">
        <f t="shared" si="91"/>
        <v>-3.107958959595742</v>
      </c>
      <c r="CE71" s="75">
        <f t="shared" si="92"/>
        <v>-2.764994059136654</v>
      </c>
      <c r="CF71" s="75">
        <f t="shared" si="93"/>
        <v>-3.1237963336007066</v>
      </c>
      <c r="CG71" s="75">
        <f t="shared" si="94"/>
        <v>-2.7475545861210553</v>
      </c>
      <c r="CI71" s="14">
        <f t="shared" si="111"/>
        <v>-35500</v>
      </c>
      <c r="CJ71" s="86">
        <f t="shared" si="95"/>
        <v>-2.6038377667876859E-2</v>
      </c>
      <c r="CK71" s="86">
        <f t="shared" si="96"/>
        <v>-2.6038377667876859E-2</v>
      </c>
      <c r="CL71" s="95">
        <f t="shared" si="97"/>
        <v>0</v>
      </c>
      <c r="CM71" s="95">
        <f t="shared" si="98"/>
        <v>0.10279980509213738</v>
      </c>
      <c r="CN71" s="95">
        <f t="shared" si="99"/>
        <v>-0.36816778691559338</v>
      </c>
      <c r="CO71" s="95">
        <f t="shared" si="100"/>
        <v>3.0626938724793242</v>
      </c>
      <c r="CP71" s="95">
        <f t="shared" si="101"/>
        <v>25.335782901392815</v>
      </c>
      <c r="CQ71" s="95">
        <f t="shared" si="102"/>
        <v>-9.7655323662573128</v>
      </c>
      <c r="CR71" s="95">
        <f t="shared" si="103"/>
        <v>-9.9483607502254419</v>
      </c>
      <c r="CS71" s="95">
        <f t="shared" si="104"/>
        <v>-9.7261634245106183</v>
      </c>
      <c r="CT71" s="95">
        <f t="shared" si="105"/>
        <v>-9.9996524087844101</v>
      </c>
      <c r="CU71" s="95">
        <f t="shared" si="106"/>
        <v>-9.6669921570831949</v>
      </c>
      <c r="CV71" s="95">
        <f t="shared" si="107"/>
        <v>-10.080176526716144</v>
      </c>
      <c r="CW71" s="95">
        <f t="shared" si="108"/>
        <v>-9.5757321437127381</v>
      </c>
      <c r="CX71" s="95">
        <f t="shared" si="109"/>
        <v>-10.215519906235055</v>
      </c>
    </row>
    <row r="72" spans="1:102" s="75" customFormat="1" ht="12.95" customHeight="1" x14ac:dyDescent="0.2">
      <c r="A72" s="81" t="s">
        <v>90</v>
      </c>
      <c r="B72" s="82" t="s">
        <v>2031</v>
      </c>
      <c r="C72" s="83">
        <v>27636.324000000001</v>
      </c>
      <c r="D72" s="83" t="s">
        <v>2110</v>
      </c>
      <c r="E72" s="75">
        <f t="shared" si="36"/>
        <v>-34518.09313587207</v>
      </c>
      <c r="F72" s="75">
        <f t="shared" si="37"/>
        <v>-34518</v>
      </c>
      <c r="G72" s="75">
        <f t="shared" si="38"/>
        <v>-3.9258819997485261E-2</v>
      </c>
      <c r="I72" s="75">
        <f t="shared" si="79"/>
        <v>-3.9258819997485261E-2</v>
      </c>
      <c r="O72" s="75">
        <f t="shared" ca="1" si="39"/>
        <v>-3.0131136887549072E-2</v>
      </c>
      <c r="P72" s="75">
        <f t="shared" si="40"/>
        <v>-2.5824759849927131E-2</v>
      </c>
      <c r="Q72" s="85">
        <f t="shared" si="68"/>
        <v>12617.824000000001</v>
      </c>
      <c r="S72" s="84">
        <v>0.1</v>
      </c>
      <c r="Z72" s="75">
        <f t="shared" si="41"/>
        <v>-34518</v>
      </c>
      <c r="AA72" s="75">
        <f t="shared" si="42"/>
        <v>-3.0049938515461786E-2</v>
      </c>
      <c r="AB72" s="75">
        <f t="shared" si="43"/>
        <v>-3.503364133195061E-2</v>
      </c>
      <c r="AC72" s="75">
        <f t="shared" si="44"/>
        <v>-1.343406014755813E-2</v>
      </c>
      <c r="AD72" s="75">
        <f t="shared" si="45"/>
        <v>-9.2088814820234753E-3</v>
      </c>
      <c r="AE72" s="75">
        <f t="shared" si="46"/>
        <v>8.4803498149954878E-6</v>
      </c>
      <c r="AF72" s="75">
        <f t="shared" si="47"/>
        <v>-1.343406014755813E-2</v>
      </c>
      <c r="AG72" s="84"/>
      <c r="AH72" s="75">
        <f t="shared" si="48"/>
        <v>-4.2251786655346547E-3</v>
      </c>
      <c r="AI72" s="75">
        <f t="shared" si="49"/>
        <v>2.0044863856647499E-2</v>
      </c>
      <c r="AJ72" s="75">
        <f t="shared" si="50"/>
        <v>-9.4094090675570966E-2</v>
      </c>
      <c r="AK72" s="75">
        <f t="shared" si="51"/>
        <v>-9.3771608850134365E-3</v>
      </c>
      <c r="AL72" s="75">
        <f t="shared" si="52"/>
        <v>-3.132023976057777</v>
      </c>
      <c r="AM72" s="75">
        <f t="shared" si="53"/>
        <v>-209.01370469986495</v>
      </c>
      <c r="AN72" s="75">
        <f t="shared" si="112"/>
        <v>-3.0464566081284521</v>
      </c>
      <c r="AO72" s="75">
        <f t="shared" si="112"/>
        <v>-2.7210266675772021</v>
      </c>
      <c r="AP72" s="75">
        <f t="shared" si="112"/>
        <v>-3.0653128861149446</v>
      </c>
      <c r="AQ72" s="75">
        <f t="shared" si="112"/>
        <v>-2.6998469059665302</v>
      </c>
      <c r="AR72" s="75">
        <f t="shared" si="112"/>
        <v>-3.0869716840798254</v>
      </c>
      <c r="AS72" s="75">
        <f t="shared" si="112"/>
        <v>-2.6752537976142299</v>
      </c>
      <c r="AT72" s="75">
        <f t="shared" si="112"/>
        <v>-3.1120895684906684</v>
      </c>
      <c r="AU72" s="75">
        <f t="shared" si="55"/>
        <v>-2.6463449685048177</v>
      </c>
      <c r="AV72" s="119">
        <f t="shared" si="56"/>
        <v>-3.0049938515461786E-2</v>
      </c>
      <c r="AW72" s="120">
        <f t="shared" si="57"/>
        <v>-9.2088814820234753E-3</v>
      </c>
      <c r="AX72" s="121">
        <f t="shared" si="58"/>
        <v>8.4803498149954878E-6</v>
      </c>
      <c r="AY72" s="120">
        <f t="shared" si="59"/>
        <v>-3.503364133195061E-2</v>
      </c>
      <c r="BA72" s="95">
        <f t="shared" si="60"/>
        <v>0</v>
      </c>
      <c r="BB72" s="95">
        <f t="shared" si="61"/>
        <v>0.10081240733276797</v>
      </c>
      <c r="BC72" s="95">
        <f t="shared" si="62"/>
        <v>-0.33408231885223688</v>
      </c>
      <c r="BD72" s="95">
        <f t="shared" si="63"/>
        <v>3.8231834814826234E-2</v>
      </c>
      <c r="BE72" s="95">
        <f t="shared" si="64"/>
        <v>3.0991000506918147</v>
      </c>
      <c r="BF72" s="95">
        <f t="shared" si="65"/>
        <v>47.059933204396359</v>
      </c>
      <c r="BG72" s="95">
        <f t="shared" si="113"/>
        <v>-9.6094997406145666</v>
      </c>
      <c r="BH72" s="95">
        <f t="shared" si="113"/>
        <v>-9.7903740722124137</v>
      </c>
      <c r="BI72" s="95">
        <f t="shared" si="113"/>
        <v>-9.5819589706677135</v>
      </c>
      <c r="BJ72" s="95">
        <f t="shared" si="113"/>
        <v>-9.8233545806738967</v>
      </c>
      <c r="BK72" s="95">
        <f t="shared" si="113"/>
        <v>-9.5449566241571304</v>
      </c>
      <c r="BL72" s="95">
        <f t="shared" si="113"/>
        <v>-9.8684076802278557</v>
      </c>
      <c r="BM72" s="95">
        <f t="shared" si="113"/>
        <v>-9.4946654226960057</v>
      </c>
      <c r="BN72" s="95">
        <f t="shared" si="67"/>
        <v>-9.931255206212338</v>
      </c>
      <c r="BQ72" s="95">
        <f t="shared" si="80"/>
        <v>-3.0014845001784713E-2</v>
      </c>
      <c r="BR72" s="75">
        <v>-35000</v>
      </c>
      <c r="BS72" s="75">
        <f t="shared" si="110"/>
        <v>-3.0014845001784713E-2</v>
      </c>
      <c r="BT72" s="75">
        <f t="shared" si="81"/>
        <v>-2.5931423711153909E-2</v>
      </c>
      <c r="BU72" s="75">
        <f t="shared" si="82"/>
        <v>-4.0834212906308036E-3</v>
      </c>
      <c r="BV72" s="75">
        <f t="shared" si="83"/>
        <v>2.0029352674731049E-2</v>
      </c>
      <c r="BW72" s="75">
        <f t="shared" si="84"/>
        <v>-9.2273120324364813E-2</v>
      </c>
      <c r="BX72" s="75">
        <f t="shared" si="85"/>
        <v>-3.1338529044429668</v>
      </c>
      <c r="BY72" s="75">
        <f t="shared" si="86"/>
        <v>-258.40501779792794</v>
      </c>
      <c r="BZ72" s="75">
        <f t="shared" si="87"/>
        <v>-3.0646207627791622</v>
      </c>
      <c r="CA72" s="75">
        <f t="shared" si="88"/>
        <v>-2.7559863506646534</v>
      </c>
      <c r="CB72" s="75">
        <f t="shared" si="89"/>
        <v>-3.0803664935603363</v>
      </c>
      <c r="CC72" s="75">
        <f t="shared" si="90"/>
        <v>-2.7385836397130694</v>
      </c>
      <c r="CD72" s="75">
        <f t="shared" si="91"/>
        <v>-3.0981489428733764</v>
      </c>
      <c r="CE72" s="75">
        <f t="shared" si="92"/>
        <v>-2.7187730068707188</v>
      </c>
      <c r="CF72" s="75">
        <f t="shared" si="93"/>
        <v>-3.1183754529093819</v>
      </c>
      <c r="CG72" s="75">
        <f t="shared" si="94"/>
        <v>-2.6960221942594274</v>
      </c>
      <c r="CI72" s="14">
        <f t="shared" si="111"/>
        <v>-35000</v>
      </c>
      <c r="CJ72" s="86">
        <f t="shared" si="95"/>
        <v>-2.5931423711153909E-2</v>
      </c>
      <c r="CK72" s="86">
        <f t="shared" si="96"/>
        <v>-2.5931423711153909E-2</v>
      </c>
      <c r="CL72" s="95">
        <f t="shared" si="97"/>
        <v>0</v>
      </c>
      <c r="CM72" s="95">
        <f t="shared" si="98"/>
        <v>0.10157245178478891</v>
      </c>
      <c r="CN72" s="95">
        <f t="shared" si="99"/>
        <v>-0.34970890094738122</v>
      </c>
      <c r="CO72" s="95">
        <f t="shared" si="100"/>
        <v>3.0824711236143156</v>
      </c>
      <c r="CP72" s="95">
        <f t="shared" si="101"/>
        <v>33.818769704897477</v>
      </c>
      <c r="CQ72" s="95">
        <f t="shared" si="102"/>
        <v>-9.6811444215360272</v>
      </c>
      <c r="CR72" s="95">
        <f t="shared" si="103"/>
        <v>-9.8725196670461468</v>
      </c>
      <c r="CS72" s="95">
        <f t="shared" si="104"/>
        <v>-9.6468915608098644</v>
      </c>
      <c r="CT72" s="95">
        <f t="shared" si="105"/>
        <v>-9.9151903206299643</v>
      </c>
      <c r="CU72" s="95">
        <f t="shared" si="106"/>
        <v>-9.598530864440157</v>
      </c>
      <c r="CV72" s="95">
        <f t="shared" si="107"/>
        <v>-9.9771685787871203</v>
      </c>
      <c r="CW72" s="95">
        <f t="shared" si="108"/>
        <v>-9.5289816619029235</v>
      </c>
      <c r="CX72" s="95">
        <f t="shared" si="109"/>
        <v>-10.070782278932246</v>
      </c>
    </row>
    <row r="73" spans="1:102" s="75" customFormat="1" ht="12.95" customHeight="1" x14ac:dyDescent="0.2">
      <c r="A73" s="81" t="s">
        <v>90</v>
      </c>
      <c r="B73" s="82" t="s">
        <v>2031</v>
      </c>
      <c r="C73" s="83">
        <v>27652.343000000001</v>
      </c>
      <c r="D73" s="83" t="s">
        <v>2110</v>
      </c>
      <c r="E73" s="75">
        <f t="shared" si="36"/>
        <v>-34480.090375351923</v>
      </c>
      <c r="F73" s="75">
        <f t="shared" si="37"/>
        <v>-34480</v>
      </c>
      <c r="G73" s="75">
        <f t="shared" si="38"/>
        <v>-3.8095199997769669E-2</v>
      </c>
      <c r="I73" s="75">
        <f t="shared" si="79"/>
        <v>-3.8095199997769669E-2</v>
      </c>
      <c r="O73" s="75">
        <f t="shared" ca="1" si="39"/>
        <v>-3.0104828742752755E-2</v>
      </c>
      <c r="P73" s="75">
        <f t="shared" si="40"/>
        <v>-2.5816202035142361E-2</v>
      </c>
      <c r="Q73" s="85">
        <f t="shared" si="68"/>
        <v>12633.843000000001</v>
      </c>
      <c r="S73" s="84">
        <v>0.1</v>
      </c>
      <c r="Z73" s="75">
        <f t="shared" si="41"/>
        <v>-34480</v>
      </c>
      <c r="AA73" s="75">
        <f t="shared" si="42"/>
        <v>-3.0053266387705637E-2</v>
      </c>
      <c r="AB73" s="75">
        <f t="shared" si="43"/>
        <v>-3.3858135645206393E-2</v>
      </c>
      <c r="AC73" s="75">
        <f t="shared" si="44"/>
        <v>-1.2278997962627308E-2</v>
      </c>
      <c r="AD73" s="75">
        <f t="shared" si="45"/>
        <v>-8.0419336100640317E-3</v>
      </c>
      <c r="AE73" s="75">
        <f t="shared" si="46"/>
        <v>6.4672696188677518E-6</v>
      </c>
      <c r="AF73" s="75">
        <f t="shared" si="47"/>
        <v>-1.2278997962627308E-2</v>
      </c>
      <c r="AG73" s="84"/>
      <c r="AH73" s="75">
        <f t="shared" si="48"/>
        <v>-4.237064352563275E-3</v>
      </c>
      <c r="AI73" s="75">
        <f t="shared" si="49"/>
        <v>2.0046321731113426E-2</v>
      </c>
      <c r="AJ73" s="75">
        <f t="shared" si="50"/>
        <v>-9.4247633185346527E-2</v>
      </c>
      <c r="AK73" s="75">
        <f t="shared" si="51"/>
        <v>-9.5282971867756382E-3</v>
      </c>
      <c r="AL73" s="75">
        <f t="shared" si="52"/>
        <v>-3.1318697481668147</v>
      </c>
      <c r="AM73" s="75">
        <f t="shared" si="53"/>
        <v>-205.69821027298707</v>
      </c>
      <c r="AN73" s="75">
        <f t="shared" si="112"/>
        <v>-3.0449255501001424</v>
      </c>
      <c r="AO73" s="75">
        <f t="shared" si="112"/>
        <v>-2.7183586277735987</v>
      </c>
      <c r="AP73" s="75">
        <f t="shared" si="112"/>
        <v>-3.0640352082413358</v>
      </c>
      <c r="AQ73" s="75">
        <f t="shared" si="112"/>
        <v>-2.6968662425102985</v>
      </c>
      <c r="AR73" s="75">
        <f t="shared" si="112"/>
        <v>-3.086015336465092</v>
      </c>
      <c r="AS73" s="75">
        <f t="shared" si="112"/>
        <v>-2.6718692962991071</v>
      </c>
      <c r="AT73" s="75">
        <f t="shared" si="112"/>
        <v>-3.1115465109816292</v>
      </c>
      <c r="AU73" s="75">
        <f t="shared" si="55"/>
        <v>-2.6424285067233342</v>
      </c>
      <c r="AV73" s="119">
        <f t="shared" si="56"/>
        <v>-3.0053266387705637E-2</v>
      </c>
      <c r="AW73" s="120">
        <f t="shared" si="57"/>
        <v>-8.0419336100640317E-3</v>
      </c>
      <c r="AX73" s="121">
        <f t="shared" si="58"/>
        <v>6.4672696188677518E-6</v>
      </c>
      <c r="AY73" s="120">
        <f t="shared" si="59"/>
        <v>-3.3858135645206393E-2</v>
      </c>
      <c r="BA73" s="95">
        <f t="shared" si="60"/>
        <v>0</v>
      </c>
      <c r="BB73" s="95">
        <f t="shared" si="61"/>
        <v>0.10076700188974697</v>
      </c>
      <c r="BC73" s="95">
        <f t="shared" si="62"/>
        <v>-0.33294659256281056</v>
      </c>
      <c r="BD73" s="95">
        <f t="shared" si="63"/>
        <v>3.71485546104506E-2</v>
      </c>
      <c r="BE73" s="95">
        <f t="shared" si="64"/>
        <v>3.1003047522826623</v>
      </c>
      <c r="BF73" s="95">
        <f t="shared" si="65"/>
        <v>48.433459039725228</v>
      </c>
      <c r="BG73" s="95">
        <f t="shared" si="113"/>
        <v>-9.6042897062497161</v>
      </c>
      <c r="BH73" s="95">
        <f t="shared" si="113"/>
        <v>-9.7834944517581217</v>
      </c>
      <c r="BI73" s="95">
        <f t="shared" si="113"/>
        <v>-9.5773252466534657</v>
      </c>
      <c r="BJ73" s="95">
        <f t="shared" si="113"/>
        <v>-9.8156915270619809</v>
      </c>
      <c r="BK73" s="95">
        <f t="shared" si="113"/>
        <v>-9.5412227350976728</v>
      </c>
      <c r="BL73" s="95">
        <f t="shared" si="113"/>
        <v>-9.8594876658209749</v>
      </c>
      <c r="BM73" s="95">
        <f t="shared" si="113"/>
        <v>-9.4923487913931535</v>
      </c>
      <c r="BN73" s="95">
        <f t="shared" si="67"/>
        <v>-9.9202551465373254</v>
      </c>
      <c r="BQ73" s="95">
        <f t="shared" si="80"/>
        <v>-3.0051504840478731E-2</v>
      </c>
      <c r="BR73" s="75">
        <v>-34500</v>
      </c>
      <c r="BS73" s="75">
        <f t="shared" si="110"/>
        <v>-3.0051504840478731E-2</v>
      </c>
      <c r="BT73" s="75">
        <f t="shared" si="81"/>
        <v>-2.5820708856033821E-2</v>
      </c>
      <c r="BU73" s="75">
        <f t="shared" si="82"/>
        <v>-4.2307959844449109E-3</v>
      </c>
      <c r="BV73" s="75">
        <f t="shared" si="83"/>
        <v>2.0045549796004369E-2</v>
      </c>
      <c r="BW73" s="75">
        <f t="shared" si="84"/>
        <v>-9.416663963642935E-2</v>
      </c>
      <c r="BX73" s="75">
        <f t="shared" si="85"/>
        <v>-3.1319511035341412</v>
      </c>
      <c r="BY73" s="75">
        <f t="shared" si="86"/>
        <v>-207.43391832059993</v>
      </c>
      <c r="BZ73" s="75">
        <f t="shared" si="87"/>
        <v>-3.0457331708725373</v>
      </c>
      <c r="CA73" s="75">
        <f t="shared" si="88"/>
        <v>-2.7197612434433647</v>
      </c>
      <c r="CB73" s="75">
        <f t="shared" si="89"/>
        <v>-3.0647093396276341</v>
      </c>
      <c r="CC73" s="75">
        <f t="shared" si="90"/>
        <v>-2.6984336529040904</v>
      </c>
      <c r="CD73" s="75">
        <f t="shared" si="91"/>
        <v>-3.0865200733074136</v>
      </c>
      <c r="CE73" s="75">
        <f t="shared" si="92"/>
        <v>-2.6736497384303664</v>
      </c>
      <c r="CF73" s="75">
        <f t="shared" si="93"/>
        <v>-3.1118332244074471</v>
      </c>
      <c r="CG73" s="75">
        <f t="shared" si="94"/>
        <v>-2.6444898023977994</v>
      </c>
      <c r="CI73" s="14">
        <f t="shared" si="111"/>
        <v>-34500</v>
      </c>
      <c r="CJ73" s="86">
        <f t="shared" si="95"/>
        <v>-2.5820708856033821E-2</v>
      </c>
      <c r="CK73" s="86">
        <f t="shared" si="96"/>
        <v>-2.5820708856033821E-2</v>
      </c>
      <c r="CL73" s="95">
        <f t="shared" si="97"/>
        <v>0</v>
      </c>
      <c r="CM73" s="95">
        <f t="shared" si="98"/>
        <v>0.10079066370689016</v>
      </c>
      <c r="CN73" s="95">
        <f t="shared" si="99"/>
        <v>-0.33354257629599443</v>
      </c>
      <c r="CO73" s="95">
        <f t="shared" si="100"/>
        <v>3.0996726370935503</v>
      </c>
      <c r="CP73" s="95">
        <f t="shared" si="101"/>
        <v>47.702918015400925</v>
      </c>
      <c r="CQ73" s="95">
        <f t="shared" si="102"/>
        <v>-9.6070237397613027</v>
      </c>
      <c r="CR73" s="95">
        <f t="shared" si="103"/>
        <v>-9.7871226817739725</v>
      </c>
      <c r="CS73" s="95">
        <f t="shared" si="104"/>
        <v>-9.5797553345478388</v>
      </c>
      <c r="CT73" s="95">
        <f t="shared" si="105"/>
        <v>-9.8197321528674681</v>
      </c>
      <c r="CU73" s="95">
        <f t="shared" si="106"/>
        <v>-9.5431794086126835</v>
      </c>
      <c r="CV73" s="95">
        <f t="shared" si="107"/>
        <v>-9.8641882238550558</v>
      </c>
      <c r="CW73" s="95">
        <f t="shared" si="108"/>
        <v>-9.4935615500825286</v>
      </c>
      <c r="CX73" s="95">
        <f t="shared" si="109"/>
        <v>-9.9260446516294358</v>
      </c>
    </row>
    <row r="74" spans="1:102" s="75" customFormat="1" ht="12.95" customHeight="1" x14ac:dyDescent="0.2">
      <c r="A74" s="81" t="s">
        <v>90</v>
      </c>
      <c r="B74" s="82" t="s">
        <v>2031</v>
      </c>
      <c r="C74" s="83">
        <v>27659.517</v>
      </c>
      <c r="D74" s="83" t="s">
        <v>2110</v>
      </c>
      <c r="E74" s="75">
        <f t="shared" si="36"/>
        <v>-34463.071097995569</v>
      </c>
      <c r="F74" s="75">
        <f t="shared" si="37"/>
        <v>-34463</v>
      </c>
      <c r="G74" s="75">
        <f t="shared" si="38"/>
        <v>-2.996936999988975E-2</v>
      </c>
      <c r="I74" s="75">
        <f t="shared" si="79"/>
        <v>-2.996936999988975E-2</v>
      </c>
      <c r="O74" s="75">
        <f t="shared" ca="1" si="39"/>
        <v>-3.0093059309554408E-2</v>
      </c>
      <c r="P74" s="75">
        <f t="shared" si="40"/>
        <v>-2.5812366506174432E-2</v>
      </c>
      <c r="Q74" s="85">
        <f t="shared" si="68"/>
        <v>12641.017</v>
      </c>
      <c r="S74" s="84">
        <v>0.1</v>
      </c>
      <c r="Z74" s="75">
        <f t="shared" si="41"/>
        <v>-34463</v>
      </c>
      <c r="AA74" s="75">
        <f t="shared" si="42"/>
        <v>-3.0054781194307691E-2</v>
      </c>
      <c r="AB74" s="75">
        <f t="shared" si="43"/>
        <v>-2.5726955311756491E-2</v>
      </c>
      <c r="AC74" s="75">
        <f t="shared" si="44"/>
        <v>-4.157003493715318E-3</v>
      </c>
      <c r="AD74" s="75">
        <f t="shared" si="45"/>
        <v>8.5411194417940595E-5</v>
      </c>
      <c r="AE74" s="75">
        <f t="shared" si="46"/>
        <v>7.2950721318992471E-10</v>
      </c>
      <c r="AF74" s="75">
        <f t="shared" si="47"/>
        <v>-4.157003493715318E-3</v>
      </c>
      <c r="AG74" s="84"/>
      <c r="AH74" s="75">
        <f t="shared" si="48"/>
        <v>-4.2424146881332604E-3</v>
      </c>
      <c r="AI74" s="75">
        <f t="shared" si="49"/>
        <v>2.0046986039650716E-2</v>
      </c>
      <c r="AJ74" s="75">
        <f t="shared" si="50"/>
        <v>-9.4316795087289421E-2</v>
      </c>
      <c r="AK74" s="75">
        <f t="shared" si="51"/>
        <v>-9.5963758798517339E-3</v>
      </c>
      <c r="AL74" s="75">
        <f t="shared" si="52"/>
        <v>-3.1318002768054294</v>
      </c>
      <c r="AM74" s="75">
        <f t="shared" si="53"/>
        <v>-204.23887501900077</v>
      </c>
      <c r="AN74" s="75">
        <f t="shared" si="112"/>
        <v>-3.0442359274471307</v>
      </c>
      <c r="AO74" s="75">
        <f t="shared" si="112"/>
        <v>-2.7171692290496772</v>
      </c>
      <c r="AP74" s="75">
        <f t="shared" si="112"/>
        <v>-3.0634592777456691</v>
      </c>
      <c r="AQ74" s="75">
        <f t="shared" si="112"/>
        <v>-2.6955363240974544</v>
      </c>
      <c r="AR74" s="75">
        <f t="shared" si="112"/>
        <v>-3.0855838661934367</v>
      </c>
      <c r="AS74" s="75">
        <f t="shared" si="112"/>
        <v>-2.670357453442564</v>
      </c>
      <c r="AT74" s="75">
        <f t="shared" si="112"/>
        <v>-3.1113012376703173</v>
      </c>
      <c r="AU74" s="75">
        <f t="shared" si="55"/>
        <v>-2.6406764054000389</v>
      </c>
      <c r="AV74" s="119">
        <f t="shared" si="56"/>
        <v>-3.0054781194307691E-2</v>
      </c>
      <c r="AW74" s="120">
        <f t="shared" si="57"/>
        <v>8.5411194417940595E-5</v>
      </c>
      <c r="AX74" s="121">
        <f t="shared" si="58"/>
        <v>7.2950721318992471E-10</v>
      </c>
      <c r="AY74" s="120">
        <f t="shared" si="59"/>
        <v>-2.5726955311756491E-2</v>
      </c>
      <c r="BA74" s="95">
        <f t="shared" si="60"/>
        <v>0</v>
      </c>
      <c r="BB74" s="95">
        <f t="shared" si="61"/>
        <v>0.10074729586646625</v>
      </c>
      <c r="BC74" s="95">
        <f t="shared" si="62"/>
        <v>-0.33244309167516245</v>
      </c>
      <c r="BD74" s="95">
        <f t="shared" si="63"/>
        <v>3.6668434770618347E-2</v>
      </c>
      <c r="BE74" s="95">
        <f t="shared" si="64"/>
        <v>3.1008386679293953</v>
      </c>
      <c r="BF74" s="95">
        <f t="shared" si="65"/>
        <v>49.068162177875294</v>
      </c>
      <c r="BG74" s="95">
        <f t="shared" si="113"/>
        <v>-9.6019799099968104</v>
      </c>
      <c r="BH74" s="95">
        <f t="shared" si="113"/>
        <v>-9.7803975837566295</v>
      </c>
      <c r="BI74" s="95">
        <f t="shared" si="113"/>
        <v>-9.5752748523796161</v>
      </c>
      <c r="BJ74" s="95">
        <f t="shared" si="113"/>
        <v>-9.812244062925112</v>
      </c>
      <c r="BK74" s="95">
        <f t="shared" si="113"/>
        <v>-9.5395743792567309</v>
      </c>
      <c r="BL74" s="95">
        <f t="shared" si="113"/>
        <v>-9.8554821296215405</v>
      </c>
      <c r="BM74" s="95">
        <f t="shared" si="113"/>
        <v>-9.4913292294860181</v>
      </c>
      <c r="BN74" s="95">
        <f t="shared" si="67"/>
        <v>-9.9153340672090273</v>
      </c>
      <c r="BQ74" s="95">
        <f t="shared" si="80"/>
        <v>-3.0102060375624844E-2</v>
      </c>
      <c r="BR74" s="75">
        <v>-34000</v>
      </c>
      <c r="BS74" s="75">
        <f t="shared" si="110"/>
        <v>-3.0102060375624844E-2</v>
      </c>
      <c r="BT74" s="75">
        <f t="shared" si="81"/>
        <v>-2.5706233102516601E-2</v>
      </c>
      <c r="BU74" s="75">
        <f t="shared" si="82"/>
        <v>-4.3958272731082406E-3</v>
      </c>
      <c r="BV74" s="75">
        <f t="shared" si="83"/>
        <v>2.0068190069751357E-2</v>
      </c>
      <c r="BW74" s="75">
        <f t="shared" si="84"/>
        <v>-9.6312114665559417E-2</v>
      </c>
      <c r="BX74" s="75">
        <f t="shared" si="85"/>
        <v>-3.1297958310702811</v>
      </c>
      <c r="BY74" s="75">
        <f t="shared" si="86"/>
        <v>-169.53521191557923</v>
      </c>
      <c r="BZ74" s="75">
        <f t="shared" si="87"/>
        <v>-3.0243488789137842</v>
      </c>
      <c r="CA74" s="75">
        <f t="shared" si="88"/>
        <v>-2.6857764002422089</v>
      </c>
      <c r="CB74" s="75">
        <f t="shared" si="89"/>
        <v>-3.0467372182892984</v>
      </c>
      <c r="CC74" s="75">
        <f t="shared" si="90"/>
        <v>-2.6601699708499673</v>
      </c>
      <c r="CD74" s="75">
        <f t="shared" si="91"/>
        <v>-3.0729545264940974</v>
      </c>
      <c r="CE74" s="75">
        <f t="shared" si="92"/>
        <v>-2.6297403738586413</v>
      </c>
      <c r="CF74" s="75">
        <f t="shared" si="93"/>
        <v>-3.1040501992208869</v>
      </c>
      <c r="CG74" s="75">
        <f t="shared" si="94"/>
        <v>-2.592957410536171</v>
      </c>
      <c r="CI74" s="14">
        <f t="shared" si="111"/>
        <v>-34000</v>
      </c>
      <c r="CJ74" s="86">
        <f t="shared" si="95"/>
        <v>-2.5706233102516601E-2</v>
      </c>
      <c r="CK74" s="86">
        <f t="shared" si="96"/>
        <v>-2.5706233102516601E-2</v>
      </c>
      <c r="CL74" s="95">
        <f t="shared" si="97"/>
        <v>0</v>
      </c>
      <c r="CM74" s="95">
        <f t="shared" si="98"/>
        <v>0.10033727142867388</v>
      </c>
      <c r="CN74" s="95">
        <f t="shared" si="99"/>
        <v>-0.31979824754058644</v>
      </c>
      <c r="CO74" s="95">
        <f t="shared" si="100"/>
        <v>3.1142149458711454</v>
      </c>
      <c r="CP74" s="95">
        <f t="shared" si="101"/>
        <v>73.047571982462316</v>
      </c>
      <c r="CQ74" s="95">
        <f t="shared" si="102"/>
        <v>-9.5439807267009193</v>
      </c>
      <c r="CR74" s="95">
        <f t="shared" si="103"/>
        <v>-9.6916296673573683</v>
      </c>
      <c r="CS74" s="95">
        <f t="shared" si="104"/>
        <v>-9.5245850901722093</v>
      </c>
      <c r="CT74" s="95">
        <f t="shared" si="105"/>
        <v>-9.7140416616192855</v>
      </c>
      <c r="CU74" s="95">
        <f t="shared" si="106"/>
        <v>-9.4995870099611235</v>
      </c>
      <c r="CV74" s="95">
        <f t="shared" si="107"/>
        <v>-9.7431514864475339</v>
      </c>
      <c r="CW74" s="95">
        <f t="shared" si="108"/>
        <v>-9.4671857128544463</v>
      </c>
      <c r="CX74" s="95">
        <f t="shared" si="109"/>
        <v>-9.781307024326626</v>
      </c>
    </row>
    <row r="75" spans="1:102" s="75" customFormat="1" ht="12.95" customHeight="1" x14ac:dyDescent="0.2">
      <c r="A75" s="81" t="s">
        <v>90</v>
      </c>
      <c r="B75" s="82" t="s">
        <v>2031</v>
      </c>
      <c r="C75" s="83">
        <v>27698.277999999998</v>
      </c>
      <c r="D75" s="83" t="s">
        <v>2110</v>
      </c>
      <c r="E75" s="75">
        <f t="shared" si="36"/>
        <v>-34371.116231866516</v>
      </c>
      <c r="F75" s="75">
        <f t="shared" si="37"/>
        <v>-34371</v>
      </c>
      <c r="G75" s="75">
        <f t="shared" si="38"/>
        <v>-4.8994290002156049E-2</v>
      </c>
      <c r="I75" s="75">
        <f t="shared" si="79"/>
        <v>-4.8994290002156049E-2</v>
      </c>
      <c r="O75" s="75">
        <f t="shared" ca="1" si="39"/>
        <v>-3.0029365906363334E-2</v>
      </c>
      <c r="P75" s="75">
        <f t="shared" si="40"/>
        <v>-2.5791534097299153E-2</v>
      </c>
      <c r="Q75" s="85">
        <f t="shared" si="68"/>
        <v>12679.777999999998</v>
      </c>
      <c r="S75" s="84">
        <v>0.1</v>
      </c>
      <c r="Z75" s="75">
        <f t="shared" si="41"/>
        <v>-34371</v>
      </c>
      <c r="AA75" s="75">
        <f t="shared" si="42"/>
        <v>-3.0063256166042107E-2</v>
      </c>
      <c r="AB75" s="75">
        <f t="shared" si="43"/>
        <v>-4.4722567933413095E-2</v>
      </c>
      <c r="AC75" s="75">
        <f t="shared" si="44"/>
        <v>-2.3202755904856896E-2</v>
      </c>
      <c r="AD75" s="75">
        <f t="shared" si="45"/>
        <v>-1.8931033836113942E-2</v>
      </c>
      <c r="AE75" s="75">
        <f t="shared" si="46"/>
        <v>3.5838404210409093E-5</v>
      </c>
      <c r="AF75" s="75">
        <f t="shared" si="47"/>
        <v>-2.3202755904856896E-2</v>
      </c>
      <c r="AG75" s="84"/>
      <c r="AH75" s="75">
        <f t="shared" si="48"/>
        <v>-4.2717220687429535E-3</v>
      </c>
      <c r="AI75" s="75">
        <f t="shared" si="49"/>
        <v>2.0050713877992066E-2</v>
      </c>
      <c r="AJ75" s="75">
        <f t="shared" si="50"/>
        <v>-9.4696139125466205E-2</v>
      </c>
      <c r="AK75" s="75">
        <f t="shared" si="51"/>
        <v>-9.9697858034723114E-3</v>
      </c>
      <c r="AL75" s="75">
        <f t="shared" si="52"/>
        <v>-3.1314192272815968</v>
      </c>
      <c r="AM75" s="75">
        <f t="shared" si="53"/>
        <v>-196.58890619689899</v>
      </c>
      <c r="AN75" s="75">
        <f t="shared" si="112"/>
        <v>-3.0404537682187329</v>
      </c>
      <c r="AO75" s="75">
        <f t="shared" si="112"/>
        <v>-2.7107775622253598</v>
      </c>
      <c r="AP75" s="75">
        <f t="shared" si="112"/>
        <v>-3.0602958703375487</v>
      </c>
      <c r="AQ75" s="75">
        <f t="shared" si="112"/>
        <v>-2.6883772327312285</v>
      </c>
      <c r="AR75" s="75">
        <f t="shared" si="112"/>
        <v>-3.0832097091049007</v>
      </c>
      <c r="AS75" s="75">
        <f t="shared" si="112"/>
        <v>-2.6622003517675128</v>
      </c>
      <c r="AT75" s="75">
        <f t="shared" si="112"/>
        <v>-3.1099486927207534</v>
      </c>
      <c r="AU75" s="75">
        <f t="shared" si="55"/>
        <v>-2.6311944452974991</v>
      </c>
      <c r="AV75" s="119">
        <f t="shared" si="56"/>
        <v>-3.0063256166042107E-2</v>
      </c>
      <c r="AW75" s="120">
        <f t="shared" si="57"/>
        <v>-1.8931033836113942E-2</v>
      </c>
      <c r="AX75" s="121">
        <f t="shared" si="58"/>
        <v>3.5838404210409093E-5</v>
      </c>
      <c r="AY75" s="120">
        <f t="shared" si="59"/>
        <v>-4.4722567933413095E-2</v>
      </c>
      <c r="BA75" s="95">
        <f t="shared" si="60"/>
        <v>0</v>
      </c>
      <c r="BB75" s="95">
        <f t="shared" si="61"/>
        <v>0.10064693027895144</v>
      </c>
      <c r="BC75" s="95">
        <f t="shared" si="62"/>
        <v>-0.32976732788758772</v>
      </c>
      <c r="BD75" s="95">
        <f t="shared" si="63"/>
        <v>3.4118264658784085E-2</v>
      </c>
      <c r="BE75" s="95">
        <f t="shared" si="64"/>
        <v>3.1036743848385884</v>
      </c>
      <c r="BF75" s="95">
        <f t="shared" si="65"/>
        <v>52.738704260499162</v>
      </c>
      <c r="BG75" s="95">
        <f t="shared" si="113"/>
        <v>-9.589704802936291</v>
      </c>
      <c r="BH75" s="95">
        <f t="shared" si="113"/>
        <v>-9.7634337071389634</v>
      </c>
      <c r="BI75" s="95">
        <f t="shared" si="113"/>
        <v>-9.5644187143047983</v>
      </c>
      <c r="BJ75" s="95">
        <f t="shared" si="113"/>
        <v>-9.7933836682758937</v>
      </c>
      <c r="BK75" s="95">
        <f t="shared" si="113"/>
        <v>-9.5308866018006206</v>
      </c>
      <c r="BL75" s="95">
        <f t="shared" si="113"/>
        <v>-9.8336483089350288</v>
      </c>
      <c r="BM75" s="95">
        <f t="shared" si="113"/>
        <v>-9.4859873244700204</v>
      </c>
      <c r="BN75" s="95">
        <f t="shared" si="67"/>
        <v>-9.8887023437853117</v>
      </c>
      <c r="BQ75" s="95">
        <f t="shared" si="80"/>
        <v>-3.0165348597038535E-2</v>
      </c>
      <c r="BR75" s="75">
        <v>-33500</v>
      </c>
      <c r="BS75" s="75">
        <f t="shared" si="110"/>
        <v>-3.0165348597038535E-2</v>
      </c>
      <c r="BT75" s="75">
        <f t="shared" si="81"/>
        <v>-2.5587996450602245E-2</v>
      </c>
      <c r="BU75" s="75">
        <f t="shared" si="82"/>
        <v>-4.57735214643629E-3</v>
      </c>
      <c r="BV75" s="75">
        <f t="shared" si="83"/>
        <v>2.0098824813795213E-2</v>
      </c>
      <c r="BW75" s="75">
        <f t="shared" si="84"/>
        <v>-9.8705475450576008E-2</v>
      </c>
      <c r="BX75" s="75">
        <f t="shared" si="85"/>
        <v>-3.1273910099092257</v>
      </c>
      <c r="BY75" s="75">
        <f t="shared" si="86"/>
        <v>-140.82640224077855</v>
      </c>
      <c r="BZ75" s="75">
        <f t="shared" si="87"/>
        <v>-3.0005201370395849</v>
      </c>
      <c r="CA75" s="75">
        <f t="shared" si="88"/>
        <v>-2.654040792625449</v>
      </c>
      <c r="CB75" s="75">
        <f t="shared" si="89"/>
        <v>-3.0264241724478453</v>
      </c>
      <c r="CC75" s="75">
        <f t="shared" si="90"/>
        <v>-2.623876249479661</v>
      </c>
      <c r="CD75" s="75">
        <f t="shared" si="91"/>
        <v>-3.0573591699149176</v>
      </c>
      <c r="CE75" s="75">
        <f t="shared" si="92"/>
        <v>-2.5871571863342622</v>
      </c>
      <c r="CF75" s="75">
        <f t="shared" si="93"/>
        <v>-3.0949102227906162</v>
      </c>
      <c r="CG75" s="75">
        <f t="shared" si="94"/>
        <v>-2.5414250186745431</v>
      </c>
      <c r="CI75" s="14">
        <f t="shared" si="111"/>
        <v>-33500</v>
      </c>
      <c r="CJ75" s="86">
        <f t="shared" si="95"/>
        <v>-2.5587996450602245E-2</v>
      </c>
      <c r="CK75" s="86">
        <f t="shared" si="96"/>
        <v>-2.5587996450602245E-2</v>
      </c>
      <c r="CL75" s="95">
        <f t="shared" si="97"/>
        <v>0</v>
      </c>
      <c r="CM75" s="95">
        <f t="shared" si="98"/>
        <v>0.10010385247504594</v>
      </c>
      <c r="CN75" s="95">
        <f t="shared" si="99"/>
        <v>-0.30822872015524172</v>
      </c>
      <c r="CO75" s="95">
        <f t="shared" si="100"/>
        <v>3.126400954658255</v>
      </c>
      <c r="CP75" s="95">
        <f t="shared" si="101"/>
        <v>131.64831295337788</v>
      </c>
      <c r="CQ75" s="95">
        <f t="shared" si="102"/>
        <v>-9.490974131905114</v>
      </c>
      <c r="CR75" s="95">
        <f t="shared" si="103"/>
        <v>-9.5872645262117295</v>
      </c>
      <c r="CS75" s="95">
        <f t="shared" si="104"/>
        <v>-9.4795885901672357</v>
      </c>
      <c r="CT75" s="95">
        <f t="shared" si="105"/>
        <v>-9.6000978364265048</v>
      </c>
      <c r="CU75" s="95">
        <f t="shared" si="106"/>
        <v>-9.4653130165392021</v>
      </c>
      <c r="CV75" s="95">
        <f t="shared" si="107"/>
        <v>-9.6162302680499288</v>
      </c>
      <c r="CW75" s="95">
        <f t="shared" si="108"/>
        <v>-9.4473789170203304</v>
      </c>
      <c r="CX75" s="95">
        <f t="shared" si="109"/>
        <v>-9.6365693970238162</v>
      </c>
    </row>
    <row r="76" spans="1:102" s="75" customFormat="1" ht="12.95" customHeight="1" x14ac:dyDescent="0.2">
      <c r="A76" s="81" t="s">
        <v>112</v>
      </c>
      <c r="B76" s="82" t="s">
        <v>2031</v>
      </c>
      <c r="C76" s="83">
        <v>27860.162</v>
      </c>
      <c r="D76" s="83" t="s">
        <v>2110</v>
      </c>
      <c r="E76" s="75">
        <f t="shared" si="36"/>
        <v>-33987.069856684349</v>
      </c>
      <c r="F76" s="75">
        <f t="shared" si="37"/>
        <v>-33987</v>
      </c>
      <c r="G76" s="75">
        <f t="shared" si="38"/>
        <v>-2.944612999635865E-2</v>
      </c>
      <c r="I76" s="75">
        <f t="shared" si="79"/>
        <v>-2.944612999635865E-2</v>
      </c>
      <c r="O76" s="75">
        <f t="shared" ca="1" si="39"/>
        <v>-2.9763515180000595E-2</v>
      </c>
      <c r="P76" s="75">
        <f t="shared" si="40"/>
        <v>-2.570320657006233E-2</v>
      </c>
      <c r="Q76" s="85">
        <f t="shared" si="68"/>
        <v>12841.662</v>
      </c>
      <c r="S76" s="84">
        <v>0.1</v>
      </c>
      <c r="Z76" s="75">
        <f t="shared" si="41"/>
        <v>-33987</v>
      </c>
      <c r="AA76" s="75">
        <f t="shared" si="42"/>
        <v>-3.0103550740109192E-2</v>
      </c>
      <c r="AB76" s="75">
        <f t="shared" si="43"/>
        <v>-2.5045785826311787E-2</v>
      </c>
      <c r="AC76" s="75">
        <f t="shared" si="44"/>
        <v>-3.7429234262963199E-3</v>
      </c>
      <c r="AD76" s="75">
        <f t="shared" si="45"/>
        <v>6.5742074375054263E-4</v>
      </c>
      <c r="AE76" s="75">
        <f t="shared" si="46"/>
        <v>4.3220203431351668E-8</v>
      </c>
      <c r="AF76" s="75">
        <f t="shared" si="47"/>
        <v>-3.7429234262963199E-3</v>
      </c>
      <c r="AG76" s="84"/>
      <c r="AH76" s="75">
        <f t="shared" si="48"/>
        <v>-4.4003441700468616E-3</v>
      </c>
      <c r="AI76" s="75">
        <f t="shared" si="49"/>
        <v>2.0068878409500224E-2</v>
      </c>
      <c r="AJ76" s="75">
        <f t="shared" si="50"/>
        <v>-9.6371230668848618E-2</v>
      </c>
      <c r="AK76" s="75">
        <f t="shared" si="51"/>
        <v>-1.1618818286946114E-2</v>
      </c>
      <c r="AL76" s="75">
        <f t="shared" si="52"/>
        <v>-3.1297364387932345</v>
      </c>
      <c r="AM76" s="75">
        <f t="shared" si="53"/>
        <v>-168.68592598547627</v>
      </c>
      <c r="AN76" s="75">
        <f t="shared" si="112"/>
        <v>-3.023759951295343</v>
      </c>
      <c r="AO76" s="75">
        <f t="shared" si="112"/>
        <v>-2.6849228552162088</v>
      </c>
      <c r="AP76" s="75">
        <f t="shared" si="112"/>
        <v>-3.0462387440640994</v>
      </c>
      <c r="AQ76" s="75">
        <f t="shared" si="112"/>
        <v>-2.6592010886417574</v>
      </c>
      <c r="AR76" s="75">
        <f t="shared" si="112"/>
        <v>-3.0725750975254593</v>
      </c>
      <c r="AS76" s="75">
        <f t="shared" si="112"/>
        <v>-2.6286159419524191</v>
      </c>
      <c r="AT76" s="75">
        <f t="shared" si="112"/>
        <v>-3.103830236907541</v>
      </c>
      <c r="AU76" s="75">
        <f t="shared" si="55"/>
        <v>-2.5916175683477687</v>
      </c>
      <c r="AV76" s="119">
        <f t="shared" si="56"/>
        <v>-3.0103550740109192E-2</v>
      </c>
      <c r="AW76" s="120">
        <f t="shared" si="57"/>
        <v>6.5742074375054263E-4</v>
      </c>
      <c r="AX76" s="121">
        <f t="shared" si="58"/>
        <v>4.3220203431351668E-8</v>
      </c>
      <c r="AY76" s="120">
        <f t="shared" si="59"/>
        <v>-2.5045785826311787E-2</v>
      </c>
      <c r="BA76" s="95">
        <f t="shared" si="60"/>
        <v>0</v>
      </c>
      <c r="BB76" s="95">
        <f t="shared" si="61"/>
        <v>0.10032883962691819</v>
      </c>
      <c r="BC76" s="95">
        <f t="shared" si="62"/>
        <v>-0.319471905840162</v>
      </c>
      <c r="BD76" s="95">
        <f t="shared" si="63"/>
        <v>2.4327005425095343E-2</v>
      </c>
      <c r="BE76" s="95">
        <f t="shared" si="64"/>
        <v>3.1145593550299209</v>
      </c>
      <c r="BF76" s="95">
        <f t="shared" si="65"/>
        <v>73.978326922086652</v>
      </c>
      <c r="BG76" s="95">
        <f t="shared" si="113"/>
        <v>-9.5424844652301797</v>
      </c>
      <c r="BH76" s="95">
        <f t="shared" si="113"/>
        <v>-9.6890193774226656</v>
      </c>
      <c r="BI76" s="95">
        <f t="shared" si="113"/>
        <v>-9.5232977788651176</v>
      </c>
      <c r="BJ76" s="95">
        <f t="shared" si="113"/>
        <v>-9.7111726739587709</v>
      </c>
      <c r="BK76" s="95">
        <f t="shared" si="113"/>
        <v>-9.4985907151950002</v>
      </c>
      <c r="BL76" s="95">
        <f t="shared" si="113"/>
        <v>-9.739916218415404</v>
      </c>
      <c r="BM76" s="95">
        <f t="shared" si="113"/>
        <v>-9.4665986253165517</v>
      </c>
      <c r="BN76" s="95">
        <f t="shared" si="67"/>
        <v>-9.777543846016755</v>
      </c>
      <c r="BQ76" s="95">
        <f t="shared" si="80"/>
        <v>-3.0239756211098364E-2</v>
      </c>
      <c r="BR76" s="75">
        <v>-33000</v>
      </c>
      <c r="BS76" s="75">
        <f t="shared" si="110"/>
        <v>-3.0239756211098364E-2</v>
      </c>
      <c r="BT76" s="75">
        <f t="shared" si="81"/>
        <v>-2.5465998900290755E-2</v>
      </c>
      <c r="BU76" s="75">
        <f t="shared" si="82"/>
        <v>-4.7737573108076097E-3</v>
      </c>
      <c r="BV76" s="75">
        <f t="shared" si="83"/>
        <v>2.0139085414340618E-2</v>
      </c>
      <c r="BW76" s="75">
        <f t="shared" si="84"/>
        <v>-0.10133854222467757</v>
      </c>
      <c r="BX76" s="75">
        <f t="shared" si="85"/>
        <v>-3.1247446715517833</v>
      </c>
      <c r="BY76" s="75">
        <f t="shared" si="86"/>
        <v>-118.70577058908779</v>
      </c>
      <c r="BZ76" s="75">
        <f t="shared" si="87"/>
        <v>-2.9743443329033084</v>
      </c>
      <c r="CA76" s="75">
        <f t="shared" si="88"/>
        <v>-2.6245189986297222</v>
      </c>
      <c r="CB76" s="75">
        <f t="shared" si="89"/>
        <v>-3.003783016956874</v>
      </c>
      <c r="CC76" s="75">
        <f t="shared" si="90"/>
        <v>-2.5896082526802759</v>
      </c>
      <c r="CD76" s="75">
        <f t="shared" si="91"/>
        <v>-3.0396656178939416</v>
      </c>
      <c r="CE76" s="75">
        <f t="shared" si="92"/>
        <v>-2.5460079886757199</v>
      </c>
      <c r="CF76" s="75">
        <f t="shared" si="93"/>
        <v>-3.0843007432628093</v>
      </c>
      <c r="CG76" s="75">
        <f t="shared" si="94"/>
        <v>-2.4898926268129151</v>
      </c>
      <c r="CI76" s="14">
        <f t="shared" si="111"/>
        <v>-33000</v>
      </c>
      <c r="CJ76" s="86">
        <f t="shared" si="95"/>
        <v>-2.5465998900290755E-2</v>
      </c>
      <c r="CK76" s="86">
        <f t="shared" si="96"/>
        <v>-2.5465998900290755E-2</v>
      </c>
      <c r="CL76" s="95">
        <f t="shared" si="97"/>
        <v>0</v>
      </c>
      <c r="CM76" s="95">
        <f t="shared" si="98"/>
        <v>0.10000965300523679</v>
      </c>
      <c r="CN76" s="95">
        <f t="shared" si="99"/>
        <v>-0.29816571161202116</v>
      </c>
      <c r="CO76" s="95">
        <f t="shared" si="100"/>
        <v>3.1369611137708473</v>
      </c>
      <c r="CP76" s="95">
        <f t="shared" si="101"/>
        <v>431.82105800404878</v>
      </c>
      <c r="CQ76" s="95">
        <f t="shared" si="102"/>
        <v>-9.444965725234086</v>
      </c>
      <c r="CR76" s="95">
        <f t="shared" si="103"/>
        <v>-9.4768749063163771</v>
      </c>
      <c r="CS76" s="95">
        <f t="shared" si="104"/>
        <v>-9.4413974629479043</v>
      </c>
      <c r="CT76" s="95">
        <f t="shared" si="105"/>
        <v>-9.4808454500735007</v>
      </c>
      <c r="CU76" s="95">
        <f t="shared" si="106"/>
        <v>-9.4369852857844716</v>
      </c>
      <c r="CV76" s="95">
        <f t="shared" si="107"/>
        <v>-9.4857562812978014</v>
      </c>
      <c r="CW76" s="95">
        <f t="shared" si="108"/>
        <v>-9.4315285547330578</v>
      </c>
      <c r="CX76" s="95">
        <f t="shared" si="109"/>
        <v>-9.4918317697210064</v>
      </c>
    </row>
    <row r="77" spans="1:102" s="75" customFormat="1" ht="12.95" customHeight="1" x14ac:dyDescent="0.2">
      <c r="A77" s="81" t="s">
        <v>112</v>
      </c>
      <c r="B77" s="82" t="s">
        <v>2031</v>
      </c>
      <c r="C77" s="83">
        <v>27980.291000000001</v>
      </c>
      <c r="D77" s="83" t="s">
        <v>2110</v>
      </c>
      <c r="E77" s="75">
        <f t="shared" si="36"/>
        <v>-33702.081179580629</v>
      </c>
      <c r="F77" s="75">
        <f t="shared" si="37"/>
        <v>-33702</v>
      </c>
      <c r="G77" s="75">
        <f t="shared" si="38"/>
        <v>-3.4218979995785048E-2</v>
      </c>
      <c r="I77" s="75">
        <f t="shared" si="79"/>
        <v>-3.4218979995785048E-2</v>
      </c>
      <c r="O77" s="75">
        <f t="shared" ca="1" si="39"/>
        <v>-2.9566204094028249E-2</v>
      </c>
      <c r="P77" s="75">
        <f t="shared" si="40"/>
        <v>-2.563621684005548E-2</v>
      </c>
      <c r="Q77" s="85">
        <f t="shared" si="68"/>
        <v>12961.791000000001</v>
      </c>
      <c r="S77" s="84">
        <v>0.1</v>
      </c>
      <c r="Z77" s="75">
        <f t="shared" si="41"/>
        <v>-33702</v>
      </c>
      <c r="AA77" s="75">
        <f t="shared" si="42"/>
        <v>-3.0138341373476055E-2</v>
      </c>
      <c r="AB77" s="75">
        <f t="shared" si="43"/>
        <v>-2.9716855462364473E-2</v>
      </c>
      <c r="AC77" s="75">
        <f t="shared" si="44"/>
        <v>-8.5827631557295683E-3</v>
      </c>
      <c r="AD77" s="75">
        <f t="shared" si="45"/>
        <v>-4.0806386223089935E-3</v>
      </c>
      <c r="AE77" s="75">
        <f t="shared" si="46"/>
        <v>1.6651611565879841E-6</v>
      </c>
      <c r="AF77" s="75">
        <f t="shared" si="47"/>
        <v>-8.5827631557295683E-3</v>
      </c>
      <c r="AG77" s="84"/>
      <c r="AH77" s="75">
        <f t="shared" si="48"/>
        <v>-4.502124533420573E-3</v>
      </c>
      <c r="AI77" s="75">
        <f t="shared" si="49"/>
        <v>2.0085382620128711E-2</v>
      </c>
      <c r="AJ77" s="75">
        <f t="shared" si="50"/>
        <v>-9.7709155352362534E-2</v>
      </c>
      <c r="AK77" s="75">
        <f t="shared" si="51"/>
        <v>-1.2936098533190214E-2</v>
      </c>
      <c r="AL77" s="75">
        <f t="shared" si="52"/>
        <v>-3.1283921696789019</v>
      </c>
      <c r="AM77" s="75">
        <f t="shared" si="53"/>
        <v>-151.50739709900327</v>
      </c>
      <c r="AN77" s="75">
        <f t="shared" si="112"/>
        <v>-3.010435927864882</v>
      </c>
      <c r="AO77" s="75">
        <f t="shared" si="112"/>
        <v>-2.6665924876210827</v>
      </c>
      <c r="AP77" s="75">
        <f t="shared" si="112"/>
        <v>-3.0349124787768167</v>
      </c>
      <c r="AQ77" s="75">
        <f t="shared" si="112"/>
        <v>-2.6382975373968458</v>
      </c>
      <c r="AR77" s="75">
        <f t="shared" si="112"/>
        <v>-3.0639090003155967</v>
      </c>
      <c r="AS77" s="75">
        <f t="shared" si="112"/>
        <v>-2.6041941196377545</v>
      </c>
      <c r="AT77" s="75">
        <f t="shared" si="112"/>
        <v>-3.0987734326520977</v>
      </c>
      <c r="AU77" s="75">
        <f t="shared" si="55"/>
        <v>-2.5622441049866409</v>
      </c>
      <c r="AV77" s="119">
        <f t="shared" si="56"/>
        <v>-3.0138341373476055E-2</v>
      </c>
      <c r="AW77" s="120">
        <f t="shared" si="57"/>
        <v>-4.0806386223089935E-3</v>
      </c>
      <c r="AX77" s="121">
        <f t="shared" si="58"/>
        <v>1.6651611565879841E-6</v>
      </c>
      <c r="AY77" s="120">
        <f t="shared" si="59"/>
        <v>-2.9716855462364473E-2</v>
      </c>
      <c r="BA77" s="95">
        <f t="shared" si="60"/>
        <v>0</v>
      </c>
      <c r="BB77" s="95">
        <f t="shared" si="61"/>
        <v>0.10017763801937485</v>
      </c>
      <c r="BC77" s="95">
        <f t="shared" si="62"/>
        <v>-0.3126745950725815</v>
      </c>
      <c r="BD77" s="95">
        <f t="shared" si="63"/>
        <v>1.7880628613360428E-2</v>
      </c>
      <c r="BE77" s="95">
        <f t="shared" si="64"/>
        <v>3.1217239812497461</v>
      </c>
      <c r="BF77" s="95">
        <f t="shared" si="65"/>
        <v>100.65766707082146</v>
      </c>
      <c r="BG77" s="95">
        <f t="shared" si="113"/>
        <v>-9.5113322681038657</v>
      </c>
      <c r="BH77" s="95">
        <f t="shared" si="113"/>
        <v>-9.6303462105185336</v>
      </c>
      <c r="BI77" s="95">
        <f t="shared" si="113"/>
        <v>-9.4967257819287347</v>
      </c>
      <c r="BJ77" s="95">
        <f t="shared" si="113"/>
        <v>-9.6469542167118743</v>
      </c>
      <c r="BK77" s="95">
        <f t="shared" si="113"/>
        <v>-9.4782358427901041</v>
      </c>
      <c r="BL77" s="95">
        <f t="shared" si="113"/>
        <v>-9.6680682162214815</v>
      </c>
      <c r="BM77" s="95">
        <f t="shared" si="113"/>
        <v>-9.4547548748899768</v>
      </c>
      <c r="BN77" s="95">
        <f t="shared" si="67"/>
        <v>-9.6950433984541533</v>
      </c>
      <c r="BQ77" s="95">
        <f t="shared" si="80"/>
        <v>-3.0323300937600172E-2</v>
      </c>
      <c r="BR77" s="75">
        <v>-32500</v>
      </c>
      <c r="BS77" s="75">
        <f t="shared" si="110"/>
        <v>-3.0323300937600172E-2</v>
      </c>
      <c r="BT77" s="75">
        <f t="shared" si="81"/>
        <v>-2.5340240451582126E-2</v>
      </c>
      <c r="BU77" s="75">
        <f t="shared" si="82"/>
        <v>-4.9830604860180453E-3</v>
      </c>
      <c r="BV77" s="75">
        <f t="shared" si="83"/>
        <v>2.0190631385364699E-2</v>
      </c>
      <c r="BW77" s="75">
        <f t="shared" si="84"/>
        <v>-0.10419983766584738</v>
      </c>
      <c r="BX77" s="75">
        <f t="shared" si="85"/>
        <v>-3.1218681445421952</v>
      </c>
      <c r="BY77" s="75">
        <f t="shared" si="86"/>
        <v>-101.39340614480531</v>
      </c>
      <c r="BZ77" s="75">
        <f t="shared" si="87"/>
        <v>-2.9459562764280602</v>
      </c>
      <c r="CA77" s="75">
        <f t="shared" si="88"/>
        <v>-2.5971339416783334</v>
      </c>
      <c r="CB77" s="75">
        <f t="shared" si="89"/>
        <v>-2.9788613905056121</v>
      </c>
      <c r="CC77" s="75">
        <f t="shared" si="90"/>
        <v>-2.5573931866413049</v>
      </c>
      <c r="CD77" s="75">
        <f t="shared" si="91"/>
        <v>-3.0198298010438531</v>
      </c>
      <c r="CE77" s="75">
        <f t="shared" si="92"/>
        <v>-2.5063954175982555</v>
      </c>
      <c r="CF77" s="75">
        <f t="shared" si="93"/>
        <v>-3.0721131103140471</v>
      </c>
      <c r="CG77" s="75">
        <f t="shared" si="94"/>
        <v>-2.4383602349512872</v>
      </c>
      <c r="CI77" s="14">
        <f t="shared" si="111"/>
        <v>-32500</v>
      </c>
      <c r="CJ77" s="86">
        <f t="shared" si="95"/>
        <v>-2.5340240451582126E-2</v>
      </c>
      <c r="CK77" s="86">
        <f t="shared" si="96"/>
        <v>-2.5340240451582126E-2</v>
      </c>
      <c r="CL77" s="95">
        <f t="shared" si="97"/>
        <v>0</v>
      </c>
      <c r="CM77" s="95">
        <f t="shared" si="98"/>
        <v>0.10001299504476524</v>
      </c>
      <c r="CN77" s="95">
        <f t="shared" si="99"/>
        <v>-0.2886006890896774</v>
      </c>
      <c r="CO77" s="95">
        <f t="shared" si="100"/>
        <v>-3.1362188330912306</v>
      </c>
      <c r="CP77" s="95">
        <f t="shared" si="101"/>
        <v>-372.1737984254442</v>
      </c>
      <c r="CQ77" s="95">
        <f t="shared" si="102"/>
        <v>-9.401355034847807</v>
      </c>
      <c r="CR77" s="95">
        <f t="shared" si="103"/>
        <v>-9.3644514961101173</v>
      </c>
      <c r="CS77" s="95">
        <f t="shared" si="104"/>
        <v>-9.4054908164615885</v>
      </c>
      <c r="CT77" s="95">
        <f t="shared" si="105"/>
        <v>-9.3598471521825939</v>
      </c>
      <c r="CU77" s="95">
        <f t="shared" si="106"/>
        <v>-9.4106074756796563</v>
      </c>
      <c r="CV77" s="95">
        <f t="shared" si="107"/>
        <v>-9.3541488833249744</v>
      </c>
      <c r="CW77" s="95">
        <f t="shared" si="108"/>
        <v>-9.4169392794875666</v>
      </c>
      <c r="CX77" s="95">
        <f t="shared" si="109"/>
        <v>-9.3470941424181966</v>
      </c>
    </row>
    <row r="78" spans="1:102" s="75" customFormat="1" ht="12.95" customHeight="1" x14ac:dyDescent="0.2">
      <c r="A78" s="86" t="s">
        <v>2030</v>
      </c>
      <c r="B78" s="87" t="s">
        <v>2033</v>
      </c>
      <c r="C78" s="88">
        <v>27980.504000000001</v>
      </c>
      <c r="D78" s="88" t="s">
        <v>2034</v>
      </c>
      <c r="E78" s="75">
        <f t="shared" si="36"/>
        <v>-33701.575867888838</v>
      </c>
      <c r="F78" s="75">
        <f t="shared" si="37"/>
        <v>-33701.5</v>
      </c>
      <c r="G78" s="75">
        <f t="shared" si="38"/>
        <v>-3.1979984996723942E-2</v>
      </c>
      <c r="H78" s="75">
        <f>G78</f>
        <v>-3.1979984996723942E-2</v>
      </c>
      <c r="O78" s="75">
        <f t="shared" ca="1" si="39"/>
        <v>-2.95658579342283E-2</v>
      </c>
      <c r="P78" s="75">
        <f t="shared" si="40"/>
        <v>-2.5636098240476864E-2</v>
      </c>
      <c r="Q78" s="85">
        <f t="shared" si="68"/>
        <v>12962.004000000001</v>
      </c>
      <c r="S78" s="84">
        <v>0.10009999999999999</v>
      </c>
      <c r="Z78" s="75">
        <f t="shared" si="41"/>
        <v>-33701.5</v>
      </c>
      <c r="AA78" s="75">
        <f t="shared" si="42"/>
        <v>-3.0138405880801827E-2</v>
      </c>
      <c r="AB78" s="75">
        <f t="shared" si="43"/>
        <v>-2.7477677356398979E-2</v>
      </c>
      <c r="AC78" s="75">
        <f t="shared" si="44"/>
        <v>-6.3438867562470788E-3</v>
      </c>
      <c r="AD78" s="75">
        <f t="shared" si="45"/>
        <v>-1.8415791159221151E-3</v>
      </c>
      <c r="AE78" s="75">
        <f t="shared" si="46"/>
        <v>3.3948050538406792E-7</v>
      </c>
      <c r="AF78" s="75">
        <f t="shared" si="47"/>
        <v>-6.3438867562470788E-3</v>
      </c>
      <c r="AG78" s="84"/>
      <c r="AH78" s="75">
        <f t="shared" si="48"/>
        <v>-4.5023076403249646E-3</v>
      </c>
      <c r="AI78" s="75">
        <f t="shared" si="49"/>
        <v>2.0085414043372718E-2</v>
      </c>
      <c r="AJ78" s="75">
        <f t="shared" si="50"/>
        <v>-9.771157261934324E-2</v>
      </c>
      <c r="AK78" s="75">
        <f t="shared" si="51"/>
        <v>-1.2938478637452492E-2</v>
      </c>
      <c r="AL78" s="75">
        <f t="shared" si="52"/>
        <v>-3.128389740789427</v>
      </c>
      <c r="AM78" s="75">
        <f t="shared" si="53"/>
        <v>-151.47952405187516</v>
      </c>
      <c r="AN78" s="75">
        <f t="shared" si="112"/>
        <v>-3.0104118634726937</v>
      </c>
      <c r="AO78" s="75">
        <f t="shared" si="112"/>
        <v>-2.6665609695393888</v>
      </c>
      <c r="AP78" s="75">
        <f t="shared" si="112"/>
        <v>-3.0348919392228435</v>
      </c>
      <c r="AQ78" s="75">
        <f t="shared" si="112"/>
        <v>-2.638261434965385</v>
      </c>
      <c r="AR78" s="75">
        <f t="shared" si="112"/>
        <v>-3.0638932078204455</v>
      </c>
      <c r="AS78" s="75">
        <f t="shared" si="112"/>
        <v>-2.6041516657308077</v>
      </c>
      <c r="AT78" s="75">
        <f t="shared" si="112"/>
        <v>-3.09876416039116</v>
      </c>
      <c r="AU78" s="75">
        <f t="shared" si="55"/>
        <v>-2.5621925725947792</v>
      </c>
      <c r="AV78" s="119">
        <f t="shared" si="56"/>
        <v>-3.0138405880801827E-2</v>
      </c>
      <c r="AW78" s="120">
        <f t="shared" si="57"/>
        <v>-1.8415791159221151E-3</v>
      </c>
      <c r="AX78" s="121">
        <f t="shared" si="58"/>
        <v>3.3948050538406792E-7</v>
      </c>
      <c r="AY78" s="120">
        <f t="shared" si="59"/>
        <v>-2.7477677356398979E-2</v>
      </c>
      <c r="BA78" s="95">
        <f t="shared" si="60"/>
        <v>0</v>
      </c>
      <c r="BB78" s="95">
        <f t="shared" si="61"/>
        <v>0.10017742426373344</v>
      </c>
      <c r="BC78" s="95">
        <f t="shared" si="62"/>
        <v>-0.31266323643897453</v>
      </c>
      <c r="BD78" s="95">
        <f t="shared" si="63"/>
        <v>1.7869868364118219E-2</v>
      </c>
      <c r="BE78" s="95">
        <f t="shared" si="64"/>
        <v>3.1217359394410722</v>
      </c>
      <c r="BF78" s="95">
        <f t="shared" si="65"/>
        <v>100.71828952865791</v>
      </c>
      <c r="BG78" s="95">
        <f t="shared" si="113"/>
        <v>-9.511280235929636</v>
      </c>
      <c r="BH78" s="95">
        <f t="shared" si="113"/>
        <v>-9.6302409901910586</v>
      </c>
      <c r="BI78" s="95">
        <f t="shared" si="113"/>
        <v>-9.4966817599970739</v>
      </c>
      <c r="BJ78" s="95">
        <f t="shared" si="113"/>
        <v>-9.6468394919226252</v>
      </c>
      <c r="BK78" s="95">
        <f t="shared" si="113"/>
        <v>-9.4782024475158249</v>
      </c>
      <c r="BL78" s="95">
        <f t="shared" si="113"/>
        <v>-9.6679407506706134</v>
      </c>
      <c r="BM78" s="95">
        <f t="shared" si="113"/>
        <v>-9.4547356750734792</v>
      </c>
      <c r="BN78" s="95">
        <f t="shared" si="67"/>
        <v>-9.6948986608268477</v>
      </c>
      <c r="BQ78" s="95">
        <f t="shared" si="80"/>
        <v>-3.0413716017362889E-2</v>
      </c>
      <c r="BR78" s="75">
        <v>-32000</v>
      </c>
      <c r="BS78" s="75">
        <f t="shared" si="110"/>
        <v>-3.0413716017362889E-2</v>
      </c>
      <c r="BT78" s="75">
        <f t="shared" si="81"/>
        <v>-2.5210721104476367E-2</v>
      </c>
      <c r="BU78" s="75">
        <f t="shared" si="82"/>
        <v>-5.2029949128865214E-3</v>
      </c>
      <c r="BV78" s="75">
        <f t="shared" si="83"/>
        <v>2.0255098595849397E-2</v>
      </c>
      <c r="BW78" s="75">
        <f t="shared" si="84"/>
        <v>-0.10727535011891148</v>
      </c>
      <c r="BX78" s="75">
        <f t="shared" si="85"/>
        <v>-3.118775292501589</v>
      </c>
      <c r="BY78" s="75">
        <f t="shared" si="86"/>
        <v>-87.648752172592026</v>
      </c>
      <c r="BZ78" s="75">
        <f t="shared" si="87"/>
        <v>-2.9155207235196459</v>
      </c>
      <c r="CA78" s="75">
        <f t="shared" si="88"/>
        <v>-2.5717702388154935</v>
      </c>
      <c r="CB78" s="75">
        <f t="shared" si="89"/>
        <v>-2.9517374214639034</v>
      </c>
      <c r="CC78" s="75">
        <f t="shared" si="90"/>
        <v>-2.5272293786054911</v>
      </c>
      <c r="CD78" s="75">
        <f t="shared" si="91"/>
        <v>-2.9978310961642851</v>
      </c>
      <c r="CE78" s="75">
        <f t="shared" si="92"/>
        <v>-2.4684160924948171</v>
      </c>
      <c r="CF78" s="75">
        <f t="shared" si="93"/>
        <v>-3.0582428636179029</v>
      </c>
      <c r="CG78" s="75">
        <f t="shared" si="94"/>
        <v>-2.3868278430896588</v>
      </c>
      <c r="CI78" s="14">
        <f t="shared" si="111"/>
        <v>-32000</v>
      </c>
      <c r="CJ78" s="86">
        <f t="shared" si="95"/>
        <v>-2.5210721104476367E-2</v>
      </c>
      <c r="CK78" s="86">
        <f t="shared" si="96"/>
        <v>-2.5210721104476367E-2</v>
      </c>
      <c r="CL78" s="95">
        <f t="shared" si="97"/>
        <v>0</v>
      </c>
      <c r="CM78" s="95">
        <f t="shared" si="98"/>
        <v>0.10011548695203998</v>
      </c>
      <c r="CN78" s="95">
        <f t="shared" si="99"/>
        <v>-0.27839126411233456</v>
      </c>
      <c r="CO78" s="95">
        <f t="shared" si="100"/>
        <v>-3.1255725674488803</v>
      </c>
      <c r="CP78" s="95">
        <f t="shared" si="101"/>
        <v>-124.8406037499059</v>
      </c>
      <c r="CQ78" s="95">
        <f t="shared" si="102"/>
        <v>-9.3549748873210952</v>
      </c>
      <c r="CR78" s="95">
        <f t="shared" si="103"/>
        <v>-9.254378569902622</v>
      </c>
      <c r="CS78" s="95">
        <f t="shared" si="104"/>
        <v>-9.3669434419433646</v>
      </c>
      <c r="CT78" s="95">
        <f t="shared" si="105"/>
        <v>-9.2408686329156851</v>
      </c>
      <c r="CU78" s="95">
        <f t="shared" si="106"/>
        <v>-9.3819736488913765</v>
      </c>
      <c r="CV78" s="95">
        <f t="shared" si="107"/>
        <v>-9.2238541998695975</v>
      </c>
      <c r="CW78" s="95">
        <f t="shared" si="108"/>
        <v>-9.4008893723784634</v>
      </c>
      <c r="CX78" s="95">
        <f t="shared" si="109"/>
        <v>-9.2023565151153868</v>
      </c>
    </row>
    <row r="79" spans="1:102" s="75" customFormat="1" ht="12.95" customHeight="1" x14ac:dyDescent="0.2">
      <c r="A79" s="81" t="s">
        <v>2175</v>
      </c>
      <c r="B79" s="82" t="s">
        <v>2031</v>
      </c>
      <c r="C79" s="83">
        <v>28000.105</v>
      </c>
      <c r="D79" s="83" t="s">
        <v>2110</v>
      </c>
      <c r="E79" s="75">
        <f t="shared" si="36"/>
        <v>-33655.07533046732</v>
      </c>
      <c r="F79" s="75">
        <f t="shared" si="37"/>
        <v>-33655</v>
      </c>
      <c r="G79" s="75">
        <f t="shared" si="38"/>
        <v>-3.1753449999087024E-2</v>
      </c>
      <c r="I79" s="75">
        <f>G79</f>
        <v>-3.1753449999087024E-2</v>
      </c>
      <c r="O79" s="75">
        <f t="shared" ca="1" si="39"/>
        <v>-2.953366507283281E-2</v>
      </c>
      <c r="P79" s="75">
        <f t="shared" si="40"/>
        <v>-2.5625052040779271E-2</v>
      </c>
      <c r="Q79" s="85">
        <f t="shared" si="68"/>
        <v>12981.605</v>
      </c>
      <c r="S79" s="84">
        <v>0.1</v>
      </c>
      <c r="Z79" s="75">
        <f t="shared" si="41"/>
        <v>-33655</v>
      </c>
      <c r="AA79" s="75">
        <f t="shared" si="42"/>
        <v>-3.0144456643916705E-2</v>
      </c>
      <c r="AB79" s="75">
        <f t="shared" si="43"/>
        <v>-2.7234045395949591E-2</v>
      </c>
      <c r="AC79" s="75">
        <f t="shared" si="44"/>
        <v>-6.1283979583077533E-3</v>
      </c>
      <c r="AD79" s="75">
        <f t="shared" si="45"/>
        <v>-1.6089933551703198E-3</v>
      </c>
      <c r="AE79" s="75">
        <f t="shared" si="46"/>
        <v>2.5888596169822426E-7</v>
      </c>
      <c r="AF79" s="75">
        <f t="shared" si="47"/>
        <v>-6.1283979583077533E-3</v>
      </c>
      <c r="AG79" s="84"/>
      <c r="AH79" s="75">
        <f t="shared" si="48"/>
        <v>-4.5194046031374353E-3</v>
      </c>
      <c r="AI79" s="75">
        <f t="shared" si="49"/>
        <v>2.0088375780658474E-2</v>
      </c>
      <c r="AJ79" s="75">
        <f t="shared" si="50"/>
        <v>-9.7937442691612753E-2</v>
      </c>
      <c r="AK79" s="75">
        <f t="shared" si="51"/>
        <v>-1.3160878382989382E-2</v>
      </c>
      <c r="AL79" s="75">
        <f t="shared" si="52"/>
        <v>-3.1281627821505156</v>
      </c>
      <c r="AM79" s="75">
        <f t="shared" si="53"/>
        <v>-148.91951488227286</v>
      </c>
      <c r="AN79" s="75">
        <f t="shared" si="112"/>
        <v>-3.0081634219575069</v>
      </c>
      <c r="AO79" s="75">
        <f t="shared" si="112"/>
        <v>-2.6636395597090181</v>
      </c>
      <c r="AP79" s="75">
        <f t="shared" si="112"/>
        <v>-3.0329715316949173</v>
      </c>
      <c r="AQ79" s="75">
        <f t="shared" si="112"/>
        <v>-2.634912697303601</v>
      </c>
      <c r="AR79" s="75">
        <f t="shared" si="112"/>
        <v>-3.0624154243587949</v>
      </c>
      <c r="AS79" s="75">
        <f t="shared" si="112"/>
        <v>-2.6002095491306769</v>
      </c>
      <c r="AT79" s="75">
        <f t="shared" si="112"/>
        <v>-3.0978955967992396</v>
      </c>
      <c r="AU79" s="75">
        <f t="shared" si="55"/>
        <v>-2.557400060151648</v>
      </c>
      <c r="AV79" s="119">
        <f t="shared" si="56"/>
        <v>-3.0144456643916705E-2</v>
      </c>
      <c r="AW79" s="120">
        <f t="shared" si="57"/>
        <v>-1.6089933551703198E-3</v>
      </c>
      <c r="AX79" s="121">
        <f t="shared" si="58"/>
        <v>2.5888596169822426E-7</v>
      </c>
      <c r="AY79" s="120">
        <f t="shared" si="59"/>
        <v>-2.7234045395949591E-2</v>
      </c>
      <c r="BA79" s="95">
        <f t="shared" si="60"/>
        <v>0</v>
      </c>
      <c r="BB79" s="95">
        <f t="shared" si="61"/>
        <v>0.10015825341426554</v>
      </c>
      <c r="BC79" s="95">
        <f t="shared" si="62"/>
        <v>-0.31161490981477136</v>
      </c>
      <c r="BD79" s="95">
        <f t="shared" si="63"/>
        <v>1.6876939933974027E-2</v>
      </c>
      <c r="BE79" s="95">
        <f t="shared" si="64"/>
        <v>3.122839398921907</v>
      </c>
      <c r="BF79" s="95">
        <f t="shared" si="65"/>
        <v>106.64502887532295</v>
      </c>
      <c r="BG79" s="95">
        <f t="shared" si="113"/>
        <v>-9.5064784224733767</v>
      </c>
      <c r="BH79" s="95">
        <f t="shared" si="113"/>
        <v>-9.6204232957043594</v>
      </c>
      <c r="BI79" s="95">
        <f t="shared" si="113"/>
        <v>-9.4926241835985774</v>
      </c>
      <c r="BJ79" s="95">
        <f t="shared" si="113"/>
        <v>-9.6361414064062476</v>
      </c>
      <c r="BK79" s="95">
        <f t="shared" si="113"/>
        <v>-9.4751288498598356</v>
      </c>
      <c r="BL79" s="95">
        <f t="shared" si="113"/>
        <v>-9.656067030206545</v>
      </c>
      <c r="BM79" s="95">
        <f t="shared" si="113"/>
        <v>-9.4529717305290344</v>
      </c>
      <c r="BN79" s="95">
        <f t="shared" si="67"/>
        <v>-9.681438061487686</v>
      </c>
      <c r="BQ79" s="95">
        <f t="shared" si="80"/>
        <v>-3.0508534656773091E-2</v>
      </c>
      <c r="BR79" s="75">
        <v>-31500</v>
      </c>
      <c r="BS79" s="75">
        <f t="shared" si="110"/>
        <v>-3.0508534656773091E-2</v>
      </c>
      <c r="BT79" s="75">
        <f t="shared" si="81"/>
        <v>-2.5077440858973482E-2</v>
      </c>
      <c r="BU79" s="75">
        <f t="shared" si="82"/>
        <v>-5.431093797799609E-3</v>
      </c>
      <c r="BV79" s="75">
        <f t="shared" si="83"/>
        <v>2.0334050700264505E-2</v>
      </c>
      <c r="BW79" s="75">
        <f t="shared" si="84"/>
        <v>-0.11054921468792535</v>
      </c>
      <c r="BX79" s="75">
        <f t="shared" si="85"/>
        <v>-3.1154818348195059</v>
      </c>
      <c r="BY79" s="75">
        <f t="shared" si="86"/>
        <v>-76.592250406247928</v>
      </c>
      <c r="BZ79" s="75">
        <f t="shared" si="87"/>
        <v>-2.8832254307445111</v>
      </c>
      <c r="CA79" s="75">
        <f t="shared" si="88"/>
        <v>-2.5482780217481054</v>
      </c>
      <c r="CB79" s="75">
        <f t="shared" si="89"/>
        <v>-2.922515267678969</v>
      </c>
      <c r="CC79" s="75">
        <f t="shared" si="90"/>
        <v>-2.4990863059573227</v>
      </c>
      <c r="CD79" s="75">
        <f t="shared" si="91"/>
        <v>-2.9736710743984478</v>
      </c>
      <c r="CE79" s="75">
        <f t="shared" si="92"/>
        <v>-2.4321596245538615</v>
      </c>
      <c r="CF79" s="75">
        <f t="shared" si="93"/>
        <v>-3.0425900101870864</v>
      </c>
      <c r="CG79" s="75">
        <f t="shared" si="94"/>
        <v>-2.3352954512280308</v>
      </c>
      <c r="CI79" s="14">
        <f t="shared" si="111"/>
        <v>-31500</v>
      </c>
      <c r="CJ79" s="86">
        <f t="shared" si="95"/>
        <v>-2.5077440858973482E-2</v>
      </c>
      <c r="CK79" s="86">
        <f t="shared" si="96"/>
        <v>-2.5077440858973482E-2</v>
      </c>
      <c r="CL79" s="95">
        <f t="shared" si="97"/>
        <v>0</v>
      </c>
      <c r="CM79" s="95">
        <f t="shared" si="98"/>
        <v>0.10036188933605628</v>
      </c>
      <c r="CN79" s="95">
        <f t="shared" si="99"/>
        <v>-0.26651891175055858</v>
      </c>
      <c r="CO79" s="95">
        <f t="shared" si="100"/>
        <v>-3.1132333090107194</v>
      </c>
      <c r="CP79" s="95">
        <f t="shared" si="101"/>
        <v>-70.518765007287456</v>
      </c>
      <c r="CQ79" s="95">
        <f t="shared" si="102"/>
        <v>-9.3013112418054451</v>
      </c>
      <c r="CR79" s="95">
        <f t="shared" si="103"/>
        <v>-9.150585884547187</v>
      </c>
      <c r="CS79" s="95">
        <f t="shared" si="104"/>
        <v>-9.3212967106861626</v>
      </c>
      <c r="CT79" s="95">
        <f t="shared" si="105"/>
        <v>-9.1274406909276493</v>
      </c>
      <c r="CU79" s="95">
        <f t="shared" si="106"/>
        <v>-9.3471201474356143</v>
      </c>
      <c r="CV79" s="95">
        <f t="shared" si="107"/>
        <v>-9.0972873034410107</v>
      </c>
      <c r="CW79" s="95">
        <f t="shared" si="108"/>
        <v>-9.3806876598687303</v>
      </c>
      <c r="CX79" s="95">
        <f t="shared" si="109"/>
        <v>-9.057618887812577</v>
      </c>
    </row>
    <row r="80" spans="1:102" s="75" customFormat="1" ht="12.95" customHeight="1" x14ac:dyDescent="0.2">
      <c r="A80" s="81" t="s">
        <v>122</v>
      </c>
      <c r="B80" s="82" t="s">
        <v>2031</v>
      </c>
      <c r="C80" s="83">
        <v>28299.388999999999</v>
      </c>
      <c r="D80" s="83" t="s">
        <v>2110</v>
      </c>
      <c r="E80" s="75">
        <f t="shared" si="36"/>
        <v>-32945.067328749923</v>
      </c>
      <c r="F80" s="75">
        <f t="shared" si="37"/>
        <v>-32945</v>
      </c>
      <c r="G80" s="75">
        <f t="shared" si="38"/>
        <v>-2.8380550000292715E-2</v>
      </c>
      <c r="I80" s="75">
        <f>G80</f>
        <v>-2.8380550000292715E-2</v>
      </c>
      <c r="O80" s="75">
        <f t="shared" ca="1" si="39"/>
        <v>-2.9042118156901706E-2</v>
      </c>
      <c r="P80" s="75">
        <f t="shared" si="40"/>
        <v>-2.5452349566909345E-2</v>
      </c>
      <c r="Q80" s="85">
        <f t="shared" si="68"/>
        <v>13280.888999999999</v>
      </c>
      <c r="S80" s="84">
        <v>0.1</v>
      </c>
      <c r="Z80" s="75">
        <f t="shared" si="41"/>
        <v>-32945</v>
      </c>
      <c r="AA80" s="75">
        <f t="shared" si="42"/>
        <v>-3.0248537796493037E-2</v>
      </c>
      <c r="AB80" s="75">
        <f t="shared" si="43"/>
        <v>-2.3584361770709023E-2</v>
      </c>
      <c r="AC80" s="75">
        <f t="shared" si="44"/>
        <v>-2.9282004333833697E-3</v>
      </c>
      <c r="AD80" s="75">
        <f t="shared" si="45"/>
        <v>1.8679877962003225E-3</v>
      </c>
      <c r="AE80" s="75">
        <f t="shared" si="46"/>
        <v>3.4893784067533376E-7</v>
      </c>
      <c r="AF80" s="75">
        <f t="shared" si="47"/>
        <v>-2.9282004333833697E-3</v>
      </c>
      <c r="AG80" s="84"/>
      <c r="AH80" s="75">
        <f t="shared" si="48"/>
        <v>-4.7961882295836904E-3</v>
      </c>
      <c r="AI80" s="75">
        <f t="shared" si="49"/>
        <v>2.0144173038956659E-2</v>
      </c>
      <c r="AJ80" s="75">
        <f t="shared" si="50"/>
        <v>-0.10164234763481739</v>
      </c>
      <c r="AK80" s="75">
        <f t="shared" si="51"/>
        <v>-1.6809472641633266E-2</v>
      </c>
      <c r="AL80" s="75">
        <f t="shared" si="52"/>
        <v>-3.1244392893034623</v>
      </c>
      <c r="AM80" s="75">
        <f t="shared" si="53"/>
        <v>-116.59234461091499</v>
      </c>
      <c r="AN80" s="75">
        <f t="shared" si="112"/>
        <v>-2.9713271825658731</v>
      </c>
      <c r="AO80" s="75">
        <f t="shared" si="112"/>
        <v>-2.6214038241031647</v>
      </c>
      <c r="AP80" s="75">
        <f t="shared" si="112"/>
        <v>-3.0011520969280312</v>
      </c>
      <c r="AQ80" s="75">
        <f t="shared" si="112"/>
        <v>-2.5859638871041546</v>
      </c>
      <c r="AR80" s="75">
        <f t="shared" si="112"/>
        <v>-3.0375891121601817</v>
      </c>
      <c r="AS80" s="75">
        <f t="shared" si="112"/>
        <v>-2.541573583270369</v>
      </c>
      <c r="AT80" s="75">
        <f t="shared" si="112"/>
        <v>-3.0830392830597813</v>
      </c>
      <c r="AU80" s="75">
        <f t="shared" si="55"/>
        <v>-2.4842240637081359</v>
      </c>
      <c r="AV80" s="119">
        <f t="shared" si="56"/>
        <v>-3.0248537796493037E-2</v>
      </c>
      <c r="AW80" s="120">
        <f t="shared" si="57"/>
        <v>1.8679877962003225E-3</v>
      </c>
      <c r="AX80" s="121">
        <f t="shared" si="58"/>
        <v>3.4893784067533376E-7</v>
      </c>
      <c r="AY80" s="120">
        <f t="shared" si="59"/>
        <v>-2.3584361770709023E-2</v>
      </c>
      <c r="BA80" s="95">
        <f t="shared" si="60"/>
        <v>0</v>
      </c>
      <c r="BB80" s="95">
        <f t="shared" si="61"/>
        <v>0.10000559262441222</v>
      </c>
      <c r="BC80" s="95">
        <f t="shared" si="62"/>
        <v>-0.29710965214428686</v>
      </c>
      <c r="BD80" s="95">
        <f t="shared" si="63"/>
        <v>3.1728051728117531E-3</v>
      </c>
      <c r="BE80" s="95">
        <f t="shared" si="64"/>
        <v>3.1380673072066889</v>
      </c>
      <c r="BF80" s="95">
        <f t="shared" si="65"/>
        <v>567.31955141780452</v>
      </c>
      <c r="BG80" s="95">
        <f t="shared" si="113"/>
        <v>-9.4401443029378598</v>
      </c>
      <c r="BH80" s="95">
        <f t="shared" si="113"/>
        <v>-9.464528792713482</v>
      </c>
      <c r="BI80" s="95">
        <f t="shared" si="113"/>
        <v>-9.437424784564735</v>
      </c>
      <c r="BJ80" s="95">
        <f t="shared" si="113"/>
        <v>-9.4675530551842151</v>
      </c>
      <c r="BK80" s="95">
        <f t="shared" si="113"/>
        <v>-9.4340642892751507</v>
      </c>
      <c r="BL80" s="95">
        <f t="shared" si="113"/>
        <v>-9.4712906650676576</v>
      </c>
      <c r="BM80" s="95">
        <f t="shared" si="113"/>
        <v>-9.4299112784806933</v>
      </c>
      <c r="BN80" s="95">
        <f t="shared" si="67"/>
        <v>-9.4759106307176957</v>
      </c>
      <c r="BQ80" s="95">
        <f t="shared" si="80"/>
        <v>-3.0605172045114235E-2</v>
      </c>
      <c r="BR80" s="75">
        <v>-31000</v>
      </c>
      <c r="BS80" s="75">
        <f t="shared" si="110"/>
        <v>-3.0605172045114235E-2</v>
      </c>
      <c r="BT80" s="75">
        <f t="shared" si="81"/>
        <v>-2.494039971507345E-2</v>
      </c>
      <c r="BU80" s="75">
        <f t="shared" si="82"/>
        <v>-5.6647723300407857E-3</v>
      </c>
      <c r="BV80" s="75">
        <f t="shared" si="83"/>
        <v>2.0428935834035489E-2</v>
      </c>
      <c r="BW80" s="75">
        <f t="shared" si="84"/>
        <v>-0.11400429654232534</v>
      </c>
      <c r="BX80" s="75">
        <f t="shared" si="85"/>
        <v>-3.1120047655612275</v>
      </c>
      <c r="BY80" s="75">
        <f t="shared" si="86"/>
        <v>-67.59029535173174</v>
      </c>
      <c r="BZ80" s="75">
        <f t="shared" si="87"/>
        <v>-2.84927488575345</v>
      </c>
      <c r="CA80" s="75">
        <f t="shared" si="88"/>
        <v>-2.5264771189402753</v>
      </c>
      <c r="CB80" s="75">
        <f t="shared" si="89"/>
        <v>-2.891320742922515</v>
      </c>
      <c r="CC80" s="75">
        <f t="shared" si="90"/>
        <v>-2.4729049835333861</v>
      </c>
      <c r="CD80" s="75">
        <f t="shared" si="91"/>
        <v>-2.9473719355681585</v>
      </c>
      <c r="CE80" s="75">
        <f t="shared" si="92"/>
        <v>-2.3977074520347834</v>
      </c>
      <c r="CF80" s="75">
        <f t="shared" si="93"/>
        <v>-3.0250592898548039</v>
      </c>
      <c r="CG80" s="75">
        <f t="shared" si="94"/>
        <v>-2.2837630593664029</v>
      </c>
      <c r="CI80" s="14">
        <f t="shared" si="111"/>
        <v>-31000</v>
      </c>
      <c r="CJ80" s="86">
        <f t="shared" si="95"/>
        <v>-2.494039971507345E-2</v>
      </c>
      <c r="CK80" s="86">
        <f t="shared" si="96"/>
        <v>-2.494039971507345E-2</v>
      </c>
      <c r="CL80" s="95">
        <f t="shared" si="97"/>
        <v>0</v>
      </c>
      <c r="CM80" s="95">
        <f t="shared" si="98"/>
        <v>0.1008354791318814</v>
      </c>
      <c r="CN80" s="95">
        <f t="shared" si="99"/>
        <v>-0.25229087537468414</v>
      </c>
      <c r="CO80" s="95">
        <f t="shared" si="100"/>
        <v>-3.098500802649701</v>
      </c>
      <c r="CP80" s="95">
        <f t="shared" si="101"/>
        <v>-46.405305462479049</v>
      </c>
      <c r="CQ80" s="95">
        <f t="shared" si="102"/>
        <v>-9.2374654645899081</v>
      </c>
      <c r="CR80" s="95">
        <f t="shared" si="103"/>
        <v>-9.0558142087618059</v>
      </c>
      <c r="CS80" s="95">
        <f t="shared" si="104"/>
        <v>-9.2652882778491268</v>
      </c>
      <c r="CT80" s="95">
        <f t="shared" si="105"/>
        <v>-9.0224479638421862</v>
      </c>
      <c r="CU80" s="95">
        <f t="shared" si="106"/>
        <v>-9.3027344395024532</v>
      </c>
      <c r="CV80" s="95">
        <f t="shared" si="107"/>
        <v>-8.976770829285071</v>
      </c>
      <c r="CW80" s="95">
        <f t="shared" si="108"/>
        <v>-9.3537297927804097</v>
      </c>
      <c r="CX80" s="95">
        <f t="shared" si="109"/>
        <v>-8.9128812605097671</v>
      </c>
    </row>
    <row r="81" spans="1:102" s="75" customFormat="1" ht="12.95" customHeight="1" x14ac:dyDescent="0.2">
      <c r="A81" s="86" t="s">
        <v>2030</v>
      </c>
      <c r="B81" s="87" t="s">
        <v>2031</v>
      </c>
      <c r="C81" s="88">
        <v>28329.728800000001</v>
      </c>
      <c r="D81" s="88" t="s">
        <v>2034</v>
      </c>
      <c r="E81" s="75">
        <f t="shared" si="36"/>
        <v>-32873.090541582867</v>
      </c>
      <c r="F81" s="75">
        <f t="shared" si="37"/>
        <v>-32873</v>
      </c>
      <c r="G81" s="75">
        <f t="shared" si="38"/>
        <v>-3.8165269997989526E-2</v>
      </c>
      <c r="H81" s="75">
        <f>G81</f>
        <v>-3.8165269997989526E-2</v>
      </c>
      <c r="O81" s="75">
        <f t="shared" ca="1" si="39"/>
        <v>-2.8992271145708695E-2</v>
      </c>
      <c r="P81" s="75">
        <f t="shared" si="40"/>
        <v>-2.5434412569354706E-2</v>
      </c>
      <c r="Q81" s="85">
        <f t="shared" si="68"/>
        <v>13311.228800000001</v>
      </c>
      <c r="S81" s="84">
        <v>0.10009999999999999</v>
      </c>
      <c r="Z81" s="75">
        <f t="shared" si="41"/>
        <v>-32873</v>
      </c>
      <c r="AA81" s="75">
        <f t="shared" si="42"/>
        <v>-3.0260196417106158E-2</v>
      </c>
      <c r="AB81" s="75">
        <f t="shared" si="43"/>
        <v>-3.3339486150238073E-2</v>
      </c>
      <c r="AC81" s="75">
        <f t="shared" si="44"/>
        <v>-1.273085742863482E-2</v>
      </c>
      <c r="AD81" s="75">
        <f t="shared" si="45"/>
        <v>-7.9050735808833678E-3</v>
      </c>
      <c r="AE81" s="75">
        <f t="shared" si="46"/>
        <v>6.2552678507499368E-6</v>
      </c>
      <c r="AF81" s="75">
        <f t="shared" si="47"/>
        <v>-1.273085742863482E-2</v>
      </c>
      <c r="AG81" s="84"/>
      <c r="AH81" s="75">
        <f t="shared" si="48"/>
        <v>-4.8257838477514543E-3</v>
      </c>
      <c r="AI81" s="75">
        <f t="shared" si="49"/>
        <v>2.0151043305670302E-2</v>
      </c>
      <c r="AJ81" s="75">
        <f t="shared" si="50"/>
        <v>-0.10204420514788988</v>
      </c>
      <c r="AK81" s="75">
        <f t="shared" si="51"/>
        <v>-1.72052917741434E-2</v>
      </c>
      <c r="AL81" s="75">
        <f t="shared" si="52"/>
        <v>-3.124035331390588</v>
      </c>
      <c r="AM81" s="75">
        <f t="shared" si="53"/>
        <v>-113.90966119154427</v>
      </c>
      <c r="AN81" s="75">
        <f t="shared" ref="AN81:AT90" si="114">$AU81+$AB$7*SIN(AO81)</f>
        <v>-2.9673372963748816</v>
      </c>
      <c r="AO81" s="75">
        <f t="shared" si="114"/>
        <v>-2.6173646909531603</v>
      </c>
      <c r="AP81" s="75">
        <f t="shared" si="114"/>
        <v>-2.997666378521032</v>
      </c>
      <c r="AQ81" s="75">
        <f t="shared" si="114"/>
        <v>-2.5812306931380022</v>
      </c>
      <c r="AR81" s="75">
        <f t="shared" si="114"/>
        <v>-3.0348314963913299</v>
      </c>
      <c r="AS81" s="75">
        <f t="shared" si="114"/>
        <v>-2.5357968750453632</v>
      </c>
      <c r="AT81" s="75">
        <f t="shared" si="114"/>
        <v>-3.0813588133912506</v>
      </c>
      <c r="AU81" s="75">
        <f t="shared" si="55"/>
        <v>-2.4768033992800613</v>
      </c>
      <c r="AV81" s="119">
        <f t="shared" si="56"/>
        <v>-3.0260196417106158E-2</v>
      </c>
      <c r="AW81" s="120">
        <f t="shared" si="57"/>
        <v>-7.9050735808833678E-3</v>
      </c>
      <c r="AX81" s="121">
        <f t="shared" si="58"/>
        <v>6.2552678507499368E-6</v>
      </c>
      <c r="AY81" s="120">
        <f t="shared" si="59"/>
        <v>-3.3339486150238073E-2</v>
      </c>
      <c r="BA81" s="95">
        <f t="shared" si="60"/>
        <v>0</v>
      </c>
      <c r="BB81" s="95">
        <f t="shared" si="61"/>
        <v>0.10000195607043016</v>
      </c>
      <c r="BC81" s="95">
        <f t="shared" si="62"/>
        <v>-0.29573394754761456</v>
      </c>
      <c r="BD81" s="95">
        <f t="shared" si="63"/>
        <v>1.876412254351492E-3</v>
      </c>
      <c r="BE81" s="95">
        <f t="shared" si="64"/>
        <v>3.1395077495745065</v>
      </c>
      <c r="BF81" s="95">
        <f t="shared" si="65"/>
        <v>959.27642753097757</v>
      </c>
      <c r="BG81" s="95">
        <f t="shared" ref="BG81:BM90" si="115">$BN81+$BB$7*SIN(BH81)</f>
        <v>-9.4338657874245335</v>
      </c>
      <c r="BH81" s="95">
        <f t="shared" si="115"/>
        <v>-9.4483386126583238</v>
      </c>
      <c r="BI81" s="95">
        <f t="shared" si="115"/>
        <v>-9.43225558570734</v>
      </c>
      <c r="BJ81" s="95">
        <f t="shared" si="115"/>
        <v>-9.4501282610573014</v>
      </c>
      <c r="BK81" s="95">
        <f t="shared" si="115"/>
        <v>-9.4302670453657278</v>
      </c>
      <c r="BL81" s="95">
        <f t="shared" si="115"/>
        <v>-9.452338524200794</v>
      </c>
      <c r="BM81" s="95">
        <f t="shared" si="115"/>
        <v>-9.4278111745152788</v>
      </c>
      <c r="BN81" s="95">
        <f t="shared" si="67"/>
        <v>-9.455068412386094</v>
      </c>
      <c r="BQ81" s="95">
        <f t="shared" si="80"/>
        <v>-3.0701003278341545E-2</v>
      </c>
      <c r="BR81" s="75">
        <v>-30500</v>
      </c>
      <c r="BS81" s="75">
        <f t="shared" si="110"/>
        <v>-3.0701003278341545E-2</v>
      </c>
      <c r="BT81" s="75">
        <f t="shared" si="81"/>
        <v>-2.4799597672776293E-2</v>
      </c>
      <c r="BU81" s="75">
        <f t="shared" si="82"/>
        <v>-5.9014056055652526E-3</v>
      </c>
      <c r="BV81" s="75">
        <f t="shared" si="83"/>
        <v>2.054104979919924E-2</v>
      </c>
      <c r="BW81" s="75">
        <f t="shared" si="84"/>
        <v>-0.11762267543897155</v>
      </c>
      <c r="BX81" s="75">
        <f t="shared" si="85"/>
        <v>-3.1083618714690551</v>
      </c>
      <c r="BY81" s="75">
        <f t="shared" si="86"/>
        <v>-60.179623274183939</v>
      </c>
      <c r="BZ81" s="75">
        <f t="shared" si="87"/>
        <v>-2.8138847382589551</v>
      </c>
      <c r="CA81" s="75">
        <f t="shared" si="88"/>
        <v>-2.5061615084107132</v>
      </c>
      <c r="CB81" s="75">
        <f t="shared" si="89"/>
        <v>-2.8582971891510112</v>
      </c>
      <c r="CC81" s="75">
        <f t="shared" si="90"/>
        <v>-2.4485987145996577</v>
      </c>
      <c r="CD81" s="75">
        <f t="shared" si="91"/>
        <v>-2.9189747051574533</v>
      </c>
      <c r="CE81" s="75">
        <f t="shared" si="92"/>
        <v>-2.3651314786975957</v>
      </c>
      <c r="CF81" s="75">
        <f t="shared" si="93"/>
        <v>-3.0055604281904786</v>
      </c>
      <c r="CG81" s="75">
        <f t="shared" si="94"/>
        <v>-2.2322306675047745</v>
      </c>
      <c r="CI81" s="14">
        <f t="shared" si="111"/>
        <v>-30500</v>
      </c>
      <c r="CJ81" s="86">
        <f t="shared" si="95"/>
        <v>-2.4799597672776293E-2</v>
      </c>
      <c r="CK81" s="86">
        <f t="shared" si="96"/>
        <v>-2.4799597672776293E-2</v>
      </c>
      <c r="CL81" s="95">
        <f t="shared" si="97"/>
        <v>0</v>
      </c>
      <c r="CM81" s="95">
        <f t="shared" si="98"/>
        <v>0.1016460361632725</v>
      </c>
      <c r="CN81" s="95">
        <f t="shared" si="99"/>
        <v>-0.23541873155268522</v>
      </c>
      <c r="CO81" s="95">
        <f t="shared" si="100"/>
        <v>-3.081103202620453</v>
      </c>
      <c r="CP81" s="95">
        <f t="shared" si="101"/>
        <v>-33.053534158784352</v>
      </c>
      <c r="CQ81" s="95">
        <f t="shared" si="102"/>
        <v>-9.1625432958678203</v>
      </c>
      <c r="CR81" s="95">
        <f t="shared" si="103"/>
        <v>-8.971158459312143</v>
      </c>
      <c r="CS81" s="95">
        <f t="shared" si="104"/>
        <v>-9.1972478022287127</v>
      </c>
      <c r="CT81" s="95">
        <f t="shared" si="105"/>
        <v>-8.9277873205546214</v>
      </c>
      <c r="CU81" s="95">
        <f t="shared" si="106"/>
        <v>-9.2464524629097777</v>
      </c>
      <c r="CV81" s="95">
        <f t="shared" si="107"/>
        <v>-8.8644615461545051</v>
      </c>
      <c r="CW81" s="95">
        <f t="shared" si="108"/>
        <v>-9.3175527095765638</v>
      </c>
      <c r="CX81" s="95">
        <f t="shared" si="109"/>
        <v>-8.7681436332069573</v>
      </c>
    </row>
    <row r="82" spans="1:102" s="75" customFormat="1" ht="12.95" customHeight="1" x14ac:dyDescent="0.2">
      <c r="A82" s="86" t="s">
        <v>2030</v>
      </c>
      <c r="B82" s="87" t="s">
        <v>2033</v>
      </c>
      <c r="C82" s="88">
        <v>28329.942800000001</v>
      </c>
      <c r="D82" s="88" t="s">
        <v>2034</v>
      </c>
      <c r="E82" s="75">
        <f t="shared" si="36"/>
        <v>-32872.582857535715</v>
      </c>
      <c r="F82" s="75">
        <f t="shared" si="37"/>
        <v>-32872.5</v>
      </c>
      <c r="G82" s="75">
        <f t="shared" si="38"/>
        <v>-3.4926274998724693E-2</v>
      </c>
      <c r="H82" s="75">
        <f>G82</f>
        <v>-3.4926274998724693E-2</v>
      </c>
      <c r="O82" s="75">
        <f t="shared" ca="1" si="39"/>
        <v>-2.8991924985908746E-2</v>
      </c>
      <c r="P82" s="75">
        <f t="shared" si="40"/>
        <v>-2.5434287734206557E-2</v>
      </c>
      <c r="Q82" s="85">
        <f t="shared" si="68"/>
        <v>13311.442800000001</v>
      </c>
      <c r="S82" s="84">
        <v>0.10009999999999999</v>
      </c>
      <c r="Z82" s="75">
        <f t="shared" si="41"/>
        <v>-32872.5</v>
      </c>
      <c r="AA82" s="75">
        <f t="shared" si="42"/>
        <v>-3.0260278011368005E-2</v>
      </c>
      <c r="AB82" s="75">
        <f t="shared" si="43"/>
        <v>-3.0100284721563245E-2</v>
      </c>
      <c r="AC82" s="75">
        <f t="shared" si="44"/>
        <v>-9.4919872645181369E-3</v>
      </c>
      <c r="AD82" s="75">
        <f t="shared" si="45"/>
        <v>-4.6659969873566881E-3</v>
      </c>
      <c r="AE82" s="75">
        <f t="shared" si="46"/>
        <v>2.1793299413907707E-6</v>
      </c>
      <c r="AF82" s="75">
        <f t="shared" si="47"/>
        <v>-9.4919872645181369E-3</v>
      </c>
      <c r="AG82" s="84"/>
      <c r="AH82" s="75">
        <f t="shared" si="48"/>
        <v>-4.8259902771614471E-3</v>
      </c>
      <c r="AI82" s="75">
        <f t="shared" si="49"/>
        <v>2.0151091858984338E-2</v>
      </c>
      <c r="AJ82" s="75">
        <f t="shared" si="50"/>
        <v>-0.10204701218960453</v>
      </c>
      <c r="AK82" s="75">
        <f t="shared" si="51"/>
        <v>-1.7208056684574004E-2</v>
      </c>
      <c r="AL82" s="75">
        <f t="shared" si="52"/>
        <v>-3.124032509618436</v>
      </c>
      <c r="AM82" s="75">
        <f t="shared" si="53"/>
        <v>-113.89135589597875</v>
      </c>
      <c r="AN82" s="75">
        <f t="shared" si="114"/>
        <v>-2.9673094305773953</v>
      </c>
      <c r="AO82" s="75">
        <f t="shared" si="114"/>
        <v>-2.6173367950491793</v>
      </c>
      <c r="AP82" s="75">
        <f t="shared" si="114"/>
        <v>-2.9976420076299495</v>
      </c>
      <c r="AQ82" s="75">
        <f t="shared" si="114"/>
        <v>-2.581197972893341</v>
      </c>
      <c r="AR82" s="75">
        <f t="shared" si="114"/>
        <v>-3.0348121903829557</v>
      </c>
      <c r="AS82" s="75">
        <f t="shared" si="114"/>
        <v>-2.5357568719418366</v>
      </c>
      <c r="AT82" s="75">
        <f t="shared" si="114"/>
        <v>-3.0813470274331909</v>
      </c>
      <c r="AU82" s="75">
        <f t="shared" si="55"/>
        <v>-2.4767518668882</v>
      </c>
      <c r="AV82" s="119">
        <f t="shared" si="56"/>
        <v>-3.0260278011368005E-2</v>
      </c>
      <c r="AW82" s="120">
        <f t="shared" si="57"/>
        <v>-4.6659969873566881E-3</v>
      </c>
      <c r="AX82" s="121">
        <f t="shared" si="58"/>
        <v>2.1793299413907707E-6</v>
      </c>
      <c r="AY82" s="120">
        <f t="shared" si="59"/>
        <v>-3.0100284721563245E-2</v>
      </c>
      <c r="BA82" s="95">
        <f t="shared" si="60"/>
        <v>0</v>
      </c>
      <c r="BB82" s="95">
        <f t="shared" si="61"/>
        <v>0.10000193738830698</v>
      </c>
      <c r="BC82" s="95">
        <f t="shared" si="62"/>
        <v>-0.29572441375626912</v>
      </c>
      <c r="BD82" s="95">
        <f t="shared" si="63"/>
        <v>1.8674301055385514E-3</v>
      </c>
      <c r="BE82" s="95">
        <f t="shared" si="64"/>
        <v>3.1395177297614416</v>
      </c>
      <c r="BF82" s="95">
        <f t="shared" si="65"/>
        <v>963.89045955352913</v>
      </c>
      <c r="BG82" s="95">
        <f t="shared" si="115"/>
        <v>-9.4338222856451051</v>
      </c>
      <c r="BH82" s="95">
        <f t="shared" si="115"/>
        <v>-9.448226097304353</v>
      </c>
      <c r="BI82" s="95">
        <f t="shared" si="115"/>
        <v>-9.4322197821852267</v>
      </c>
      <c r="BJ82" s="95">
        <f t="shared" si="115"/>
        <v>-9.4500071844460241</v>
      </c>
      <c r="BK82" s="95">
        <f t="shared" si="115"/>
        <v>-9.4302407549537488</v>
      </c>
      <c r="BL82" s="95">
        <f t="shared" si="115"/>
        <v>-9.4522068664227685</v>
      </c>
      <c r="BM82" s="95">
        <f t="shared" si="115"/>
        <v>-9.4277966412828746</v>
      </c>
      <c r="BN82" s="95">
        <f t="shared" si="67"/>
        <v>-9.4549236747587884</v>
      </c>
      <c r="BQ82" s="95">
        <f t="shared" si="80"/>
        <v>-3.0793435976819755E-2</v>
      </c>
      <c r="BR82" s="75">
        <v>-30000</v>
      </c>
      <c r="BS82" s="75">
        <f t="shared" si="110"/>
        <v>-3.0793435976819755E-2</v>
      </c>
      <c r="BT82" s="75">
        <f t="shared" si="81"/>
        <v>-2.4655034732081992E-2</v>
      </c>
      <c r="BU82" s="75">
        <f t="shared" si="82"/>
        <v>-6.1384012447377621E-3</v>
      </c>
      <c r="BV82" s="75">
        <f t="shared" si="83"/>
        <v>2.0671506396360062E-2</v>
      </c>
      <c r="BW82" s="75">
        <f t="shared" si="84"/>
        <v>-0.12138604159113656</v>
      </c>
      <c r="BX82" s="75">
        <f t="shared" si="85"/>
        <v>-3.1045713387807452</v>
      </c>
      <c r="BY82" s="75">
        <f t="shared" si="86"/>
        <v>-54.016762383275598</v>
      </c>
      <c r="BZ82" s="75">
        <f t="shared" si="87"/>
        <v>-2.7772768692152687</v>
      </c>
      <c r="CA82" s="75">
        <f t="shared" si="88"/>
        <v>-2.4871039679660916</v>
      </c>
      <c r="CB82" s="75">
        <f t="shared" si="89"/>
        <v>-2.8236016993003332</v>
      </c>
      <c r="CC82" s="75">
        <f t="shared" si="90"/>
        <v>-2.4260542034588402</v>
      </c>
      <c r="CD82" s="75">
        <f t="shared" si="91"/>
        <v>-2.8885372775507951</v>
      </c>
      <c r="CE82" s="75">
        <f t="shared" si="92"/>
        <v>-2.3344924949244708</v>
      </c>
      <c r="CF82" s="75">
        <f t="shared" si="93"/>
        <v>-2.9840083761783474</v>
      </c>
      <c r="CG82" s="75">
        <f t="shared" si="94"/>
        <v>-2.1806982756431466</v>
      </c>
      <c r="CI82" s="14">
        <f t="shared" si="111"/>
        <v>-30000</v>
      </c>
      <c r="CJ82" s="86">
        <f t="shared" si="95"/>
        <v>-2.4655034732081992E-2</v>
      </c>
      <c r="CK82" s="86">
        <f t="shared" si="96"/>
        <v>-2.4655034732081992E-2</v>
      </c>
      <c r="CL82" s="95">
        <f t="shared" si="97"/>
        <v>0</v>
      </c>
      <c r="CM82" s="95">
        <f t="shared" si="98"/>
        <v>0.10291051181339139</v>
      </c>
      <c r="CN82" s="95">
        <f t="shared" si="99"/>
        <v>-0.21597910339399015</v>
      </c>
      <c r="CO82" s="95">
        <f t="shared" si="100"/>
        <v>-3.0611483058709816</v>
      </c>
      <c r="CP82" s="95">
        <f t="shared" si="101"/>
        <v>-24.848499509198184</v>
      </c>
      <c r="CQ82" s="95">
        <f t="shared" si="102"/>
        <v>-9.0774735862710383</v>
      </c>
      <c r="CR82" s="95">
        <f t="shared" si="103"/>
        <v>-8.8959525674562983</v>
      </c>
      <c r="CS82" s="95">
        <f t="shared" si="104"/>
        <v>-9.1171177822874458</v>
      </c>
      <c r="CT82" s="95">
        <f t="shared" si="105"/>
        <v>-8.84412662275715</v>
      </c>
      <c r="CU82" s="95">
        <f t="shared" si="106"/>
        <v>-9.1770054246714512</v>
      </c>
      <c r="CV82" s="95">
        <f t="shared" si="107"/>
        <v>-8.7622518959352469</v>
      </c>
      <c r="CW82" s="95">
        <f t="shared" si="108"/>
        <v>-9.269886144974663</v>
      </c>
      <c r="CX82" s="95">
        <f t="shared" si="109"/>
        <v>-8.6234060059041475</v>
      </c>
    </row>
    <row r="83" spans="1:102" s="75" customFormat="1" ht="12.95" customHeight="1" x14ac:dyDescent="0.2">
      <c r="A83" s="81" t="s">
        <v>122</v>
      </c>
      <c r="B83" s="82" t="s">
        <v>2031</v>
      </c>
      <c r="C83" s="83">
        <v>28373.571</v>
      </c>
      <c r="D83" s="83" t="s">
        <v>2110</v>
      </c>
      <c r="E83" s="75">
        <f t="shared" si="36"/>
        <v>-32769.08126339595</v>
      </c>
      <c r="F83" s="75">
        <f t="shared" si="37"/>
        <v>-32769</v>
      </c>
      <c r="G83" s="75">
        <f t="shared" si="38"/>
        <v>-3.4254310001415433E-2</v>
      </c>
      <c r="I83" s="75">
        <f t="shared" ref="I83:I109" si="116">G83</f>
        <v>-3.4254310001415433E-2</v>
      </c>
      <c r="O83" s="75">
        <f t="shared" ca="1" si="39"/>
        <v>-2.8920269907318788E-2</v>
      </c>
      <c r="P83" s="75">
        <f t="shared" si="40"/>
        <v>-2.5408365893918365E-2</v>
      </c>
      <c r="Q83" s="85">
        <f t="shared" si="68"/>
        <v>13355.071</v>
      </c>
      <c r="S83" s="84">
        <v>0.1</v>
      </c>
      <c r="Z83" s="75">
        <f t="shared" si="41"/>
        <v>-32769</v>
      </c>
      <c r="AA83" s="75">
        <f t="shared" si="42"/>
        <v>-3.0277349968952844E-2</v>
      </c>
      <c r="AB83" s="75">
        <f t="shared" si="43"/>
        <v>-2.9385325926380955E-2</v>
      </c>
      <c r="AC83" s="75">
        <f t="shared" si="44"/>
        <v>-8.8459441074970682E-3</v>
      </c>
      <c r="AD83" s="75">
        <f t="shared" si="45"/>
        <v>-3.9769600324625898E-3</v>
      </c>
      <c r="AE83" s="75">
        <f t="shared" si="46"/>
        <v>1.5816211099804845E-6</v>
      </c>
      <c r="AF83" s="75">
        <f t="shared" si="47"/>
        <v>-8.8459441074970682E-3</v>
      </c>
      <c r="AG83" s="84"/>
      <c r="AH83" s="75">
        <f t="shared" si="48"/>
        <v>-4.8689840750344767E-3</v>
      </c>
      <c r="AI83" s="75">
        <f t="shared" si="49"/>
        <v>2.0161396924544994E-2</v>
      </c>
      <c r="AJ83" s="75">
        <f t="shared" si="50"/>
        <v>-0.10263289477506926</v>
      </c>
      <c r="AK83" s="75">
        <f t="shared" si="51"/>
        <v>-1.7785160194408685E-2</v>
      </c>
      <c r="AL83" s="75">
        <f t="shared" si="52"/>
        <v>-3.1234435346008897</v>
      </c>
      <c r="AM83" s="75">
        <f t="shared" si="53"/>
        <v>-110.1951616770706</v>
      </c>
      <c r="AN83" s="75">
        <f t="shared" si="114"/>
        <v>-2.9614946213488098</v>
      </c>
      <c r="AO83" s="75">
        <f t="shared" si="114"/>
        <v>-2.6116076908256751</v>
      </c>
      <c r="AP83" s="75">
        <f t="shared" si="114"/>
        <v>-2.9925485649976489</v>
      </c>
      <c r="AQ83" s="75">
        <f t="shared" si="114"/>
        <v>-2.5744691854579189</v>
      </c>
      <c r="AR83" s="75">
        <f t="shared" si="114"/>
        <v>-3.0307694892773656</v>
      </c>
      <c r="AS83" s="75">
        <f t="shared" si="114"/>
        <v>-2.5275100095203569</v>
      </c>
      <c r="AT83" s="75">
        <f t="shared" si="114"/>
        <v>-3.0788726140204639</v>
      </c>
      <c r="AU83" s="75">
        <f t="shared" si="55"/>
        <v>-2.4660846617728427</v>
      </c>
      <c r="AV83" s="119">
        <f t="shared" si="56"/>
        <v>-3.0277349968952844E-2</v>
      </c>
      <c r="AW83" s="120">
        <f t="shared" si="57"/>
        <v>-3.9769600324625898E-3</v>
      </c>
      <c r="AX83" s="121">
        <f t="shared" si="58"/>
        <v>1.5816211099804845E-6</v>
      </c>
      <c r="AY83" s="120">
        <f t="shared" si="59"/>
        <v>-2.9385325926380955E-2</v>
      </c>
      <c r="BA83" s="95">
        <f t="shared" si="60"/>
        <v>0</v>
      </c>
      <c r="BB83" s="95">
        <f t="shared" si="61"/>
        <v>0.10000000007285348</v>
      </c>
      <c r="BC83" s="95">
        <f t="shared" si="62"/>
        <v>-0.29375382178747145</v>
      </c>
      <c r="BD83" s="95">
        <f t="shared" si="63"/>
        <v>1.1451479284630973E-5</v>
      </c>
      <c r="BE83" s="95">
        <f t="shared" si="64"/>
        <v>3.1415799297239211</v>
      </c>
      <c r="BF83" s="95">
        <f t="shared" si="65"/>
        <v>157184.93263482989</v>
      </c>
      <c r="BG83" s="95">
        <f t="shared" si="115"/>
        <v>-9.4248334228148742</v>
      </c>
      <c r="BH83" s="95">
        <f t="shared" si="115"/>
        <v>-9.4249219197612479</v>
      </c>
      <c r="BI83" s="95">
        <f t="shared" si="115"/>
        <v>-9.4248235898203507</v>
      </c>
      <c r="BJ83" s="95">
        <f t="shared" si="115"/>
        <v>-9.4249328453108401</v>
      </c>
      <c r="BK83" s="95">
        <f t="shared" si="115"/>
        <v>-9.424811450320794</v>
      </c>
      <c r="BL83" s="95">
        <f t="shared" si="115"/>
        <v>-9.4249463336438577</v>
      </c>
      <c r="BM83" s="95">
        <f t="shared" si="115"/>
        <v>-9.4247964632841033</v>
      </c>
      <c r="BN83" s="95">
        <f t="shared" si="67"/>
        <v>-9.4249629859071078</v>
      </c>
      <c r="BQ83" s="95">
        <f t="shared" si="80"/>
        <v>-3.0879976611866245E-2</v>
      </c>
      <c r="BR83" s="75">
        <v>-29500</v>
      </c>
      <c r="BS83" s="75">
        <f t="shared" si="110"/>
        <v>-3.0879976611866245E-2</v>
      </c>
      <c r="BT83" s="75">
        <f t="shared" si="81"/>
        <v>-2.4506710892990557E-2</v>
      </c>
      <c r="BU83" s="75">
        <f t="shared" si="82"/>
        <v>-6.3732657188756868E-3</v>
      </c>
      <c r="BV83" s="75">
        <f t="shared" si="83"/>
        <v>2.08212152950773E-2</v>
      </c>
      <c r="BW83" s="75">
        <f t="shared" si="84"/>
        <v>-0.12527602049798461</v>
      </c>
      <c r="BX83" s="75">
        <f t="shared" si="85"/>
        <v>-3.1006514310706836</v>
      </c>
      <c r="BY83" s="75">
        <f t="shared" si="86"/>
        <v>-48.843696040382056</v>
      </c>
      <c r="BZ83" s="75">
        <f t="shared" si="87"/>
        <v>-2.7396749820156661</v>
      </c>
      <c r="CA83" s="75">
        <f t="shared" si="88"/>
        <v>-2.4690608622338255</v>
      </c>
      <c r="CB83" s="75">
        <f t="shared" si="89"/>
        <v>-2.7874017441061967</v>
      </c>
      <c r="CC83" s="75">
        <f t="shared" si="90"/>
        <v>-2.4051330156223134</v>
      </c>
      <c r="CD83" s="75">
        <f t="shared" si="91"/>
        <v>-2.8561323948910502</v>
      </c>
      <c r="CE83" s="75">
        <f t="shared" si="92"/>
        <v>-2.305838365163726</v>
      </c>
      <c r="CF83" s="75">
        <f t="shared" si="93"/>
        <v>-2.9603235360225764</v>
      </c>
      <c r="CG83" s="75">
        <f t="shared" si="94"/>
        <v>-2.1291658837815186</v>
      </c>
      <c r="CI83" s="14">
        <f t="shared" si="111"/>
        <v>-29500</v>
      </c>
      <c r="CJ83" s="86">
        <f t="shared" si="95"/>
        <v>-2.4506710892990557E-2</v>
      </c>
      <c r="CK83" s="86">
        <f t="shared" si="96"/>
        <v>-2.4506710892990557E-2</v>
      </c>
      <c r="CL83" s="95">
        <f t="shared" si="97"/>
        <v>0</v>
      </c>
      <c r="CM83" s="95">
        <f t="shared" si="98"/>
        <v>0.10473174416443565</v>
      </c>
      <c r="CN83" s="95">
        <f t="shared" si="99"/>
        <v>-0.19430730496008719</v>
      </c>
      <c r="CO83" s="95">
        <f t="shared" si="100"/>
        <v>-3.0390050631237453</v>
      </c>
      <c r="CP83" s="95">
        <f t="shared" si="101"/>
        <v>-19.478434453536707</v>
      </c>
      <c r="CQ83" s="95">
        <f t="shared" si="102"/>
        <v>-8.9844706539711314</v>
      </c>
      <c r="CR83" s="95">
        <f t="shared" si="103"/>
        <v>-8.8279731064085016</v>
      </c>
      <c r="CS83" s="95">
        <f t="shared" si="104"/>
        <v>-9.0261911024526711</v>
      </c>
      <c r="CT83" s="95">
        <f t="shared" si="105"/>
        <v>-8.7707871698784867</v>
      </c>
      <c r="CU83" s="95">
        <f t="shared" si="106"/>
        <v>-9.0942140770208457</v>
      </c>
      <c r="CV83" s="95">
        <f t="shared" si="107"/>
        <v>-8.6716286865168914</v>
      </c>
      <c r="CW83" s="95">
        <f t="shared" si="108"/>
        <v>-9.2087001067209169</v>
      </c>
      <c r="CX83" s="95">
        <f t="shared" si="109"/>
        <v>-8.4786683786013377</v>
      </c>
    </row>
    <row r="84" spans="1:102" s="75" customFormat="1" ht="12.95" customHeight="1" x14ac:dyDescent="0.2">
      <c r="A84" s="81" t="s">
        <v>122</v>
      </c>
      <c r="B84" s="82" t="s">
        <v>2031</v>
      </c>
      <c r="C84" s="83">
        <v>28374.417000000001</v>
      </c>
      <c r="D84" s="83" t="s">
        <v>2110</v>
      </c>
      <c r="E84" s="75">
        <f t="shared" si="36"/>
        <v>-32767.074250760947</v>
      </c>
      <c r="F84" s="75">
        <f t="shared" si="37"/>
        <v>-32767</v>
      </c>
      <c r="G84" s="75">
        <f t="shared" si="38"/>
        <v>-3.1298329995479435E-2</v>
      </c>
      <c r="I84" s="75">
        <f t="shared" si="116"/>
        <v>-3.1298329995479435E-2</v>
      </c>
      <c r="O84" s="75">
        <f t="shared" ca="1" si="39"/>
        <v>-2.8918885268118984E-2</v>
      </c>
      <c r="P84" s="75">
        <f t="shared" si="40"/>
        <v>-2.5407863401692904E-2</v>
      </c>
      <c r="Q84" s="85">
        <f t="shared" si="68"/>
        <v>13355.917000000001</v>
      </c>
      <c r="S84" s="84">
        <v>0.1</v>
      </c>
      <c r="Z84" s="75">
        <f t="shared" si="41"/>
        <v>-32767</v>
      </c>
      <c r="AA84" s="75">
        <f t="shared" si="42"/>
        <v>-3.0277683361544495E-2</v>
      </c>
      <c r="AB84" s="75">
        <f t="shared" si="43"/>
        <v>-2.6428510035627843E-2</v>
      </c>
      <c r="AC84" s="75">
        <f t="shared" si="44"/>
        <v>-5.8904665937865308E-3</v>
      </c>
      <c r="AD84" s="75">
        <f t="shared" si="45"/>
        <v>-1.0206466339349393E-3</v>
      </c>
      <c r="AE84" s="75">
        <f t="shared" si="46"/>
        <v>1.0417195513627221E-7</v>
      </c>
      <c r="AF84" s="75">
        <f t="shared" si="47"/>
        <v>-5.8904665937865308E-3</v>
      </c>
      <c r="AG84" s="84"/>
      <c r="AH84" s="75">
        <f t="shared" si="48"/>
        <v>-4.8698199598515924E-3</v>
      </c>
      <c r="AI84" s="75">
        <f t="shared" si="49"/>
        <v>2.0161601094787152E-2</v>
      </c>
      <c r="AJ84" s="75">
        <f t="shared" si="50"/>
        <v>-0.10264431034711663</v>
      </c>
      <c r="AK84" s="75">
        <f t="shared" si="51"/>
        <v>-1.7796404998453242E-2</v>
      </c>
      <c r="AL84" s="75">
        <f t="shared" si="52"/>
        <v>-3.1234320584198323</v>
      </c>
      <c r="AM84" s="75">
        <f t="shared" si="53"/>
        <v>-110.12552249038875</v>
      </c>
      <c r="AN84" s="75">
        <f t="shared" si="114"/>
        <v>-2.9613813494539096</v>
      </c>
      <c r="AO84" s="75">
        <f t="shared" si="114"/>
        <v>-2.6114978691237289</v>
      </c>
      <c r="AP84" s="75">
        <f t="shared" si="114"/>
        <v>-2.992449189199931</v>
      </c>
      <c r="AQ84" s="75">
        <f t="shared" si="114"/>
        <v>-2.5743400290998149</v>
      </c>
      <c r="AR84" s="75">
        <f t="shared" si="114"/>
        <v>-3.0306904600275657</v>
      </c>
      <c r="AS84" s="75">
        <f t="shared" si="114"/>
        <v>-2.5273513149403617</v>
      </c>
      <c r="AT84" s="75">
        <f t="shared" si="114"/>
        <v>-3.0788241155378313</v>
      </c>
      <c r="AU84" s="75">
        <f t="shared" si="55"/>
        <v>-2.4658785322053962</v>
      </c>
      <c r="AV84" s="119">
        <f t="shared" si="56"/>
        <v>-3.0277683361544495E-2</v>
      </c>
      <c r="AW84" s="120">
        <f t="shared" si="57"/>
        <v>-1.0206466339349393E-3</v>
      </c>
      <c r="AX84" s="121">
        <f t="shared" si="58"/>
        <v>1.0417195513627221E-7</v>
      </c>
      <c r="AY84" s="120">
        <f t="shared" si="59"/>
        <v>-2.6428510035627843E-2</v>
      </c>
      <c r="BA84" s="95">
        <f t="shared" si="60"/>
        <v>0</v>
      </c>
      <c r="BB84" s="95">
        <f t="shared" si="61"/>
        <v>0.10000000033023049</v>
      </c>
      <c r="BC84" s="95">
        <f t="shared" si="62"/>
        <v>-0.29371576462918514</v>
      </c>
      <c r="BD84" s="95">
        <f t="shared" si="63"/>
        <v>-2.4380626456036924E-5</v>
      </c>
      <c r="BE84" s="95">
        <f t="shared" si="64"/>
        <v>-3.1415655640048388</v>
      </c>
      <c r="BF84" s="95">
        <f t="shared" si="65"/>
        <v>-73829.111935015302</v>
      </c>
      <c r="BG84" s="95">
        <f t="shared" si="115"/>
        <v>-9.4246598800062706</v>
      </c>
      <c r="BH84" s="95">
        <f t="shared" si="115"/>
        <v>-9.4244714667552767</v>
      </c>
      <c r="BI84" s="95">
        <f t="shared" si="115"/>
        <v>-9.4246808148165826</v>
      </c>
      <c r="BJ84" s="95">
        <f t="shared" si="115"/>
        <v>-9.4244482058537518</v>
      </c>
      <c r="BK84" s="95">
        <f t="shared" si="115"/>
        <v>-9.424706660262812</v>
      </c>
      <c r="BL84" s="95">
        <f t="shared" si="115"/>
        <v>-9.4244194886895727</v>
      </c>
      <c r="BM84" s="95">
        <f t="shared" si="115"/>
        <v>-9.4247385682230629</v>
      </c>
      <c r="BN84" s="95">
        <f t="shared" si="67"/>
        <v>-9.424384035397896</v>
      </c>
      <c r="BQ84" s="95">
        <f t="shared" si="80"/>
        <v>-3.0958289608900055E-2</v>
      </c>
      <c r="BR84" s="75">
        <v>-29000</v>
      </c>
      <c r="BS84" s="75">
        <f t="shared" si="110"/>
        <v>-3.0958289608900055E-2</v>
      </c>
      <c r="BT84" s="75">
        <f t="shared" si="81"/>
        <v>-2.4354626155501991E-2</v>
      </c>
      <c r="BU84" s="75">
        <f t="shared" si="82"/>
        <v>-6.6036634533980631E-3</v>
      </c>
      <c r="BV84" s="75">
        <f t="shared" si="83"/>
        <v>2.0990867841773952E-2</v>
      </c>
      <c r="BW84" s="75">
        <f t="shared" si="84"/>
        <v>-0.12927444846121916</v>
      </c>
      <c r="BX84" s="75">
        <f t="shared" si="85"/>
        <v>-3.0966202161613916</v>
      </c>
      <c r="BY84" s="75">
        <f t="shared" si="86"/>
        <v>-44.464187762387276</v>
      </c>
      <c r="BZ84" s="75">
        <f t="shared" si="87"/>
        <v>-2.7013005762249973</v>
      </c>
      <c r="CA84" s="75">
        <f t="shared" si="88"/>
        <v>-2.4517770142446587</v>
      </c>
      <c r="CB84" s="75">
        <f t="shared" si="89"/>
        <v>-2.7498722112157172</v>
      </c>
      <c r="CC84" s="75">
        <f t="shared" si="90"/>
        <v>-2.3856733565958623</v>
      </c>
      <c r="CD84" s="75">
        <f t="shared" si="91"/>
        <v>-2.8218456551318081</v>
      </c>
      <c r="CE84" s="75">
        <f t="shared" si="92"/>
        <v>-2.2792019711399631</v>
      </c>
      <c r="CF84" s="75">
        <f t="shared" si="93"/>
        <v>-2.9344319724793939</v>
      </c>
      <c r="CG84" s="75">
        <f t="shared" si="94"/>
        <v>-2.0776334919198907</v>
      </c>
      <c r="CI84" s="14">
        <f t="shared" si="111"/>
        <v>-29000</v>
      </c>
      <c r="CJ84" s="86">
        <f t="shared" si="95"/>
        <v>-2.4354626155501991E-2</v>
      </c>
      <c r="CK84" s="86">
        <f t="shared" si="96"/>
        <v>-2.4354626155501991E-2</v>
      </c>
      <c r="CL84" s="95">
        <f t="shared" si="97"/>
        <v>0</v>
      </c>
      <c r="CM84" s="95">
        <f t="shared" si="98"/>
        <v>0.1071828249928185</v>
      </c>
      <c r="CN84" s="95">
        <f t="shared" si="99"/>
        <v>-0.17087189548376275</v>
      </c>
      <c r="CO84" s="95">
        <f t="shared" si="100"/>
        <v>-3.0151683272252718</v>
      </c>
      <c r="CP84" s="95">
        <f t="shared" si="101"/>
        <v>-15.798663879324771</v>
      </c>
      <c r="CQ84" s="95">
        <f t="shared" si="102"/>
        <v>-8.8863668815116554</v>
      </c>
      <c r="CR84" s="95">
        <f t="shared" si="103"/>
        <v>-8.7638902151105142</v>
      </c>
      <c r="CS84" s="95">
        <f t="shared" si="104"/>
        <v>-8.9267058831922022</v>
      </c>
      <c r="CT84" s="95">
        <f t="shared" si="105"/>
        <v>-8.7057693241033274</v>
      </c>
      <c r="CU84" s="95">
        <f t="shared" si="106"/>
        <v>-8.9988632239650066</v>
      </c>
      <c r="CV84" s="95">
        <f t="shared" si="107"/>
        <v>-8.5934693947946421</v>
      </c>
      <c r="CW84" s="95">
        <f t="shared" si="108"/>
        <v>-9.1322473276705995</v>
      </c>
      <c r="CX84" s="95">
        <f t="shared" si="109"/>
        <v>-8.3339307512985279</v>
      </c>
    </row>
    <row r="85" spans="1:102" s="75" customFormat="1" ht="12.95" customHeight="1" x14ac:dyDescent="0.2">
      <c r="A85" s="81" t="s">
        <v>122</v>
      </c>
      <c r="B85" s="82" t="s">
        <v>2031</v>
      </c>
      <c r="C85" s="83">
        <v>28377.370999999999</v>
      </c>
      <c r="D85" s="83" t="s">
        <v>2110</v>
      </c>
      <c r="E85" s="75">
        <f t="shared" ref="E85:E148" si="117">+(C85-C$7)/C$8</f>
        <v>-32760.066313025978</v>
      </c>
      <c r="F85" s="75">
        <f t="shared" ref="F85:F148" si="118">ROUND(2*E85,0)/2</f>
        <v>-32760</v>
      </c>
      <c r="G85" s="75">
        <f t="shared" ref="G85:G148" si="119">+C85-(C$7+F85*C$8)</f>
        <v>-2.7952399999776389E-2</v>
      </c>
      <c r="I85" s="75">
        <f t="shared" si="116"/>
        <v>-2.7952399999776389E-2</v>
      </c>
      <c r="O85" s="75">
        <f t="shared" ref="O85:O148" ca="1" si="120">+C$11+C$12*$F85</f>
        <v>-2.8914039030919658E-2</v>
      </c>
      <c r="P85" s="75">
        <f t="shared" ref="P85:P148" si="121">+D$11+D$12*F85+D$13*F85^2</f>
        <v>-2.5406104205030575E-2</v>
      </c>
      <c r="Q85" s="85">
        <f t="shared" si="68"/>
        <v>13358.870999999999</v>
      </c>
      <c r="S85" s="84">
        <v>0.1</v>
      </c>
      <c r="Z85" s="75">
        <f t="shared" ref="Z85:Z148" si="122">F85</f>
        <v>-32760</v>
      </c>
      <c r="AA85" s="75">
        <f t="shared" ref="AA85:AA148" si="123">AB$3+AB$4*Z85+AB$5*Z85^2+AH85</f>
        <v>-3.0278851259221719E-2</v>
      </c>
      <c r="AB85" s="75">
        <f t="shared" ref="AB85:AB148" si="124">IF(S85&lt;&gt;0,G85-AH85, -9999)</f>
        <v>-2.3079652945585245E-2</v>
      </c>
      <c r="AC85" s="75">
        <f t="shared" ref="AC85:AC148" si="125">+G85-P85</f>
        <v>-2.5462957947458148E-3</v>
      </c>
      <c r="AD85" s="75">
        <f t="shared" ref="AD85:AD148" si="126">IF(S85&lt;&gt;0,G85-AA85, -9999)</f>
        <v>2.32645125944533E-3</v>
      </c>
      <c r="AE85" s="75">
        <f t="shared" ref="AE85:AE148" si="127">+(G85-AA85)^2*S85</f>
        <v>5.4123754625747624E-7</v>
      </c>
      <c r="AF85" s="75">
        <f t="shared" ref="AF85:AF148" si="128">IF(S85&lt;&gt;0,G85-P85, -9999)</f>
        <v>-2.5462957947458148E-3</v>
      </c>
      <c r="AG85" s="84"/>
      <c r="AH85" s="75">
        <f t="shared" ref="AH85:AH148" si="129">$AB$6*($AB$11/AI85*AJ85+$AB$12)</f>
        <v>-4.8727470541911439E-3</v>
      </c>
      <c r="AI85" s="75">
        <f t="shared" ref="AI85:AI148" si="130">1+$AB$7*COS(AL85)</f>
        <v>2.0162317210587255E-2</v>
      </c>
      <c r="AJ85" s="75">
        <f t="shared" ref="AJ85:AJ148" si="131">SIN(AL85+RADIANS($AB$9))</f>
        <v>-0.10268429283475693</v>
      </c>
      <c r="AK85" s="75">
        <f t="shared" ref="AK85:AK148" si="132">$AB$7*SIN(AL85)</f>
        <v>-1.7835789465959238E-2</v>
      </c>
      <c r="AL85" s="75">
        <f t="shared" ref="AL85:AL148" si="133">2*ATAN(AM85)</f>
        <v>-3.1233918635449052</v>
      </c>
      <c r="AM85" s="75">
        <f t="shared" ref="AM85:AM148" si="134">SQRT((1+$AB$7)/(1-$AB$7))*TAN(AN85/2)</f>
        <v>-109.88230638906604</v>
      </c>
      <c r="AN85" s="75">
        <f t="shared" si="114"/>
        <v>-2.9609846281278545</v>
      </c>
      <c r="AO85" s="75">
        <f t="shared" si="114"/>
        <v>-2.6111137565298757</v>
      </c>
      <c r="AP85" s="75">
        <f t="shared" si="114"/>
        <v>-2.9921010904464502</v>
      </c>
      <c r="AQ85" s="75">
        <f t="shared" si="114"/>
        <v>-2.5738882411747737</v>
      </c>
      <c r="AR85" s="75">
        <f t="shared" si="114"/>
        <v>-3.0304135859080805</v>
      </c>
      <c r="AS85" s="75">
        <f t="shared" si="114"/>
        <v>-2.5267960834081906</v>
      </c>
      <c r="AT85" s="75">
        <f t="shared" si="114"/>
        <v>-3.0786541657106223</v>
      </c>
      <c r="AU85" s="75">
        <f t="shared" ref="AU85:AU148" si="135">RADIANS($AB$9)+$AB$18*(F85-AB$15)</f>
        <v>-2.4651570787193338</v>
      </c>
      <c r="AV85" s="119">
        <f t="shared" ref="AV85:AV148" si="136">AA85+BA85</f>
        <v>-3.0278851259221719E-2</v>
      </c>
      <c r="AW85" s="120">
        <f t="shared" ref="AW85:AW148" si="137">G85-AV85</f>
        <v>2.32645125944533E-3</v>
      </c>
      <c r="AX85" s="121">
        <f t="shared" ref="AX85:AX148" si="138">S85*(G85-AV85)^2</f>
        <v>5.4123754625747624E-7</v>
      </c>
      <c r="AY85" s="120">
        <f t="shared" ref="AY85:AY148" si="139">IF(S85&lt;&gt;0,G85-AH85-BA85,-9999)</f>
        <v>-2.3079652945585245E-2</v>
      </c>
      <c r="BA85" s="95">
        <f t="shared" ref="BA85:BA148" si="140">$BB$6*($BB$11/BB85*BC85+$BB$12)</f>
        <v>0</v>
      </c>
      <c r="BB85" s="95">
        <f t="shared" ref="BB85:BB148" si="141">1+$BB$7*COS(BE85)</f>
        <v>0.10000001246566392</v>
      </c>
      <c r="BC85" s="95">
        <f t="shared" ref="BC85:BC148" si="142">SIN(BE85+RADIANS($BB$9))</f>
        <v>-0.29358256001075267</v>
      </c>
      <c r="BD85" s="95">
        <f t="shared" ref="BD85:BD148" si="143">$BB$7*SIN(BE85)</f>
        <v>-1.4979384174768613E-4</v>
      </c>
      <c r="BE85" s="95">
        <f t="shared" ref="BE85:BE148" si="144">2*ATAN(BF85)</f>
        <v>-3.1414262159870829</v>
      </c>
      <c r="BF85" s="95">
        <f t="shared" ref="BF85:BF148" si="145">TAN(BG85/2)*SQRT((1+$BB$7)/(1-$BB$7))</f>
        <v>-12016.515275495876</v>
      </c>
      <c r="BG85" s="95">
        <f t="shared" si="115"/>
        <v>-9.4240524761089066</v>
      </c>
      <c r="BH85" s="95">
        <f t="shared" si="115"/>
        <v>-9.4228948846639895</v>
      </c>
      <c r="BI85" s="95">
        <f t="shared" si="115"/>
        <v>-9.4241810984580159</v>
      </c>
      <c r="BJ85" s="95">
        <f t="shared" si="115"/>
        <v>-9.4227519706696548</v>
      </c>
      <c r="BK85" s="95">
        <f t="shared" si="115"/>
        <v>-9.4243398918064827</v>
      </c>
      <c r="BL85" s="95">
        <f t="shared" si="115"/>
        <v>-9.4225755332212486</v>
      </c>
      <c r="BM85" s="95">
        <f t="shared" si="115"/>
        <v>-9.424535933427471</v>
      </c>
      <c r="BN85" s="95">
        <f t="shared" ref="BN85:BN148" si="146">RADIANS($BB$9)+$BB$18*(F85-BB$15)</f>
        <v>-9.4223577086156567</v>
      </c>
      <c r="BQ85" s="95">
        <f t="shared" si="80"/>
        <v>-3.1026248246907234E-2</v>
      </c>
      <c r="BR85" s="75">
        <v>-28500</v>
      </c>
      <c r="BS85" s="75">
        <f t="shared" si="110"/>
        <v>-3.1026248246907234E-2</v>
      </c>
      <c r="BT85" s="75">
        <f t="shared" si="81"/>
        <v>-2.4198780519616287E-2</v>
      </c>
      <c r="BU85" s="75">
        <f t="shared" si="82"/>
        <v>-6.8274677272909456E-3</v>
      </c>
      <c r="BV85" s="75">
        <f t="shared" si="83"/>
        <v>2.1180931401802661E-2</v>
      </c>
      <c r="BW85" s="75">
        <f t="shared" si="84"/>
        <v>-0.13336362173050567</v>
      </c>
      <c r="BX85" s="75">
        <f t="shared" si="85"/>
        <v>-3.0924953188862991</v>
      </c>
      <c r="BY85" s="75">
        <f t="shared" si="86"/>
        <v>-40.727225579313981</v>
      </c>
      <c r="BZ85" s="75">
        <f t="shared" si="87"/>
        <v>-2.6623691668949481</v>
      </c>
      <c r="CA85" s="75">
        <f t="shared" si="88"/>
        <v>-2.4349906137991484</v>
      </c>
      <c r="CB85" s="75">
        <f t="shared" si="89"/>
        <v>-2.7111928270879435</v>
      </c>
      <c r="CC85" s="75">
        <f t="shared" si="90"/>
        <v>-2.367492125334862</v>
      </c>
      <c r="CD85" s="75">
        <f t="shared" si="91"/>
        <v>-2.7857736450461297</v>
      </c>
      <c r="CE85" s="75">
        <f t="shared" si="92"/>
        <v>-2.2545989079465913</v>
      </c>
      <c r="CF85" s="75">
        <f t="shared" si="93"/>
        <v>-2.9062656091551449</v>
      </c>
      <c r="CG85" s="75">
        <f t="shared" si="94"/>
        <v>-2.0261011000582623</v>
      </c>
      <c r="CI85" s="14">
        <f t="shared" si="111"/>
        <v>-28500</v>
      </c>
      <c r="CJ85" s="86">
        <f t="shared" si="95"/>
        <v>-2.4198780519616287E-2</v>
      </c>
      <c r="CK85" s="86">
        <f t="shared" si="96"/>
        <v>-2.4198780519616287E-2</v>
      </c>
      <c r="CL85" s="95">
        <f t="shared" si="97"/>
        <v>0</v>
      </c>
      <c r="CM85" s="95">
        <f t="shared" si="98"/>
        <v>0.11030373235260327</v>
      </c>
      <c r="CN85" s="95">
        <f t="shared" si="99"/>
        <v>-0.14615058607228479</v>
      </c>
      <c r="CO85" s="95">
        <f t="shared" si="100"/>
        <v>-2.990129763860744</v>
      </c>
      <c r="CP85" s="95">
        <f t="shared" si="101"/>
        <v>-13.179301145613994</v>
      </c>
      <c r="CQ85" s="95">
        <f t="shared" si="102"/>
        <v>-8.7859516402327102</v>
      </c>
      <c r="CR85" s="95">
        <f t="shared" si="103"/>
        <v>-8.6998720445927216</v>
      </c>
      <c r="CS85" s="95">
        <f t="shared" si="104"/>
        <v>-8.8214074992548781</v>
      </c>
      <c r="CT85" s="95">
        <f t="shared" si="105"/>
        <v>-8.6459293472845573</v>
      </c>
      <c r="CU85" s="95">
        <f t="shared" si="106"/>
        <v>-8.8925148272312615</v>
      </c>
      <c r="CV85" s="95">
        <f t="shared" si="107"/>
        <v>-8.5277619313039477</v>
      </c>
      <c r="CW85" s="95">
        <f t="shared" si="108"/>
        <v>-9.0390998053979885</v>
      </c>
      <c r="CX85" s="95">
        <f t="shared" si="109"/>
        <v>-8.1891931239957145</v>
      </c>
    </row>
    <row r="86" spans="1:102" s="75" customFormat="1" ht="12.95" customHeight="1" x14ac:dyDescent="0.2">
      <c r="A86" s="81" t="s">
        <v>122</v>
      </c>
      <c r="B86" s="82" t="s">
        <v>2031</v>
      </c>
      <c r="C86" s="83">
        <v>28395.489000000001</v>
      </c>
      <c r="D86" s="83" t="s">
        <v>2110</v>
      </c>
      <c r="E86" s="75">
        <f t="shared" si="117"/>
        <v>-32717.0839786041</v>
      </c>
      <c r="F86" s="75">
        <f t="shared" si="118"/>
        <v>-32717</v>
      </c>
      <c r="G86" s="75">
        <f t="shared" si="119"/>
        <v>-3.5398829997575376E-2</v>
      </c>
      <c r="I86" s="75">
        <f t="shared" si="116"/>
        <v>-3.5398829997575376E-2</v>
      </c>
      <c r="O86" s="75">
        <f t="shared" ca="1" si="120"/>
        <v>-2.8884269288123834E-2</v>
      </c>
      <c r="P86" s="75">
        <f t="shared" si="121"/>
        <v>-2.5395281539384605E-2</v>
      </c>
      <c r="Q86" s="85">
        <f t="shared" ref="Q86:Q149" si="147">+C86-15018.5</f>
        <v>13376.989000000001</v>
      </c>
      <c r="S86" s="84">
        <v>0.1</v>
      </c>
      <c r="Z86" s="75">
        <f t="shared" si="122"/>
        <v>-32717</v>
      </c>
      <c r="AA86" s="75">
        <f t="shared" si="123"/>
        <v>-3.0286060081175382E-2</v>
      </c>
      <c r="AB86" s="75">
        <f t="shared" si="124"/>
        <v>-3.0508051455784599E-2</v>
      </c>
      <c r="AC86" s="75">
        <f t="shared" si="125"/>
        <v>-1.0003548458190771E-2</v>
      </c>
      <c r="AD86" s="75">
        <f t="shared" si="126"/>
        <v>-5.1127699163999937E-3</v>
      </c>
      <c r="AE86" s="75">
        <f t="shared" si="127"/>
        <v>2.6140416218044801E-6</v>
      </c>
      <c r="AF86" s="75">
        <f t="shared" si="128"/>
        <v>-1.0003548458190771E-2</v>
      </c>
      <c r="AG86" s="84"/>
      <c r="AH86" s="75">
        <f t="shared" si="129"/>
        <v>-4.8907785417907764E-3</v>
      </c>
      <c r="AI86" s="75">
        <f t="shared" si="130"/>
        <v>2.0166768323840567E-2</v>
      </c>
      <c r="AJ86" s="75">
        <f t="shared" si="131"/>
        <v>-0.10293085250511591</v>
      </c>
      <c r="AK86" s="75">
        <f t="shared" si="132"/>
        <v>-1.8078664305024618E-2</v>
      </c>
      <c r="AL86" s="75">
        <f t="shared" si="133"/>
        <v>-3.123143990459655</v>
      </c>
      <c r="AM86" s="75">
        <f t="shared" si="134"/>
        <v>-108.4058644272455</v>
      </c>
      <c r="AN86" s="75">
        <f t="shared" si="114"/>
        <v>-2.9585384465205671</v>
      </c>
      <c r="AO86" s="75">
        <f t="shared" si="114"/>
        <v>-2.6087631782867988</v>
      </c>
      <c r="AP86" s="75">
        <f t="shared" si="114"/>
        <v>-2.9899531075497179</v>
      </c>
      <c r="AQ86" s="75">
        <f t="shared" si="114"/>
        <v>-2.5711218223641494</v>
      </c>
      <c r="AR86" s="75">
        <f t="shared" si="114"/>
        <v>-3.0287035108289393</v>
      </c>
      <c r="AS86" s="75">
        <f t="shared" si="114"/>
        <v>-2.5233921981108494</v>
      </c>
      <c r="AT86" s="75">
        <f t="shared" si="114"/>
        <v>-3.0776031718786112</v>
      </c>
      <c r="AU86" s="75">
        <f t="shared" si="135"/>
        <v>-2.4607252930192334</v>
      </c>
      <c r="AV86" s="119">
        <f t="shared" si="136"/>
        <v>-3.0286060081175382E-2</v>
      </c>
      <c r="AW86" s="120">
        <f t="shared" si="137"/>
        <v>-5.1127699163999937E-3</v>
      </c>
      <c r="AX86" s="121">
        <f t="shared" si="138"/>
        <v>2.6140416218044801E-6</v>
      </c>
      <c r="AY86" s="120">
        <f t="shared" si="139"/>
        <v>-3.0508051455784599E-2</v>
      </c>
      <c r="BA86" s="95">
        <f t="shared" si="140"/>
        <v>0</v>
      </c>
      <c r="BB86" s="95">
        <f t="shared" si="141"/>
        <v>0.10000047061421191</v>
      </c>
      <c r="BC86" s="95">
        <f t="shared" si="142"/>
        <v>-0.29276397186422681</v>
      </c>
      <c r="BD86" s="95">
        <f t="shared" si="143"/>
        <v>-9.2038326799888132E-4</v>
      </c>
      <c r="BE86" s="95">
        <f t="shared" si="144"/>
        <v>-3.1405700053359897</v>
      </c>
      <c r="BF86" s="95">
        <f t="shared" si="145"/>
        <v>-1955.7064887757481</v>
      </c>
      <c r="BG86" s="95">
        <f t="shared" si="115"/>
        <v>-9.4203203473689747</v>
      </c>
      <c r="BH86" s="95">
        <f t="shared" si="115"/>
        <v>-9.4132109531670167</v>
      </c>
      <c r="BI86" s="95">
        <f t="shared" si="115"/>
        <v>-9.4211105297710862</v>
      </c>
      <c r="BJ86" s="95">
        <f t="shared" si="115"/>
        <v>-9.412332909410086</v>
      </c>
      <c r="BK86" s="95">
        <f t="shared" si="115"/>
        <v>-9.4220861389158568</v>
      </c>
      <c r="BL86" s="95">
        <f t="shared" si="115"/>
        <v>-9.4112488077725267</v>
      </c>
      <c r="BM86" s="95">
        <f t="shared" si="115"/>
        <v>-9.4232906989934104</v>
      </c>
      <c r="BN86" s="95">
        <f t="shared" si="146"/>
        <v>-9.4099102726676165</v>
      </c>
      <c r="BQ86" s="95">
        <f t="shared" si="80"/>
        <v>-3.1081976306122257E-2</v>
      </c>
      <c r="BR86" s="75">
        <v>-28000</v>
      </c>
      <c r="BS86" s="75">
        <f t="shared" si="110"/>
        <v>-3.1081976306122257E-2</v>
      </c>
      <c r="BT86" s="75">
        <f t="shared" si="81"/>
        <v>-2.4039173985333447E-2</v>
      </c>
      <c r="BU86" s="75">
        <f t="shared" si="82"/>
        <v>-7.0428023207888095E-3</v>
      </c>
      <c r="BV86" s="75">
        <f t="shared" si="83"/>
        <v>2.1391653117539877E-2</v>
      </c>
      <c r="BW86" s="75">
        <f t="shared" si="84"/>
        <v>-0.13752654105972131</v>
      </c>
      <c r="BX86" s="75">
        <f t="shared" si="85"/>
        <v>-3.0882936775916789</v>
      </c>
      <c r="BY86" s="75">
        <f t="shared" si="86"/>
        <v>-37.515289490340713</v>
      </c>
      <c r="BZ86" s="75">
        <f t="shared" si="87"/>
        <v>-2.6230866351936086</v>
      </c>
      <c r="CA86" s="75">
        <f t="shared" si="88"/>
        <v>-2.418438115917569</v>
      </c>
      <c r="CB86" s="75">
        <f t="shared" si="89"/>
        <v>-2.6715459020637295</v>
      </c>
      <c r="CC86" s="75">
        <f t="shared" si="90"/>
        <v>-2.3503871868122714</v>
      </c>
      <c r="CD86" s="75">
        <f t="shared" si="91"/>
        <v>-2.7480222932813434</v>
      </c>
      <c r="CE86" s="75">
        <f t="shared" si="92"/>
        <v>-2.2320249397659033</v>
      </c>
      <c r="CF86" s="75">
        <f t="shared" si="93"/>
        <v>-2.875762409249103</v>
      </c>
      <c r="CG86" s="75">
        <f t="shared" si="94"/>
        <v>-1.9745687081966341</v>
      </c>
      <c r="CI86" s="14">
        <f t="shared" si="111"/>
        <v>-28000</v>
      </c>
      <c r="CJ86" s="86">
        <f t="shared" si="95"/>
        <v>-2.4039173985333447E-2</v>
      </c>
      <c r="CK86" s="86">
        <f t="shared" si="96"/>
        <v>-2.4039173985333447E-2</v>
      </c>
      <c r="CL86" s="95">
        <f t="shared" si="97"/>
        <v>0</v>
      </c>
      <c r="CM86" s="95">
        <f t="shared" si="98"/>
        <v>0.11411494822479795</v>
      </c>
      <c r="CN86" s="95">
        <f t="shared" si="99"/>
        <v>-0.12050691571807511</v>
      </c>
      <c r="CO86" s="95">
        <f t="shared" si="100"/>
        <v>-2.9642543198284224</v>
      </c>
      <c r="CP86" s="95">
        <f t="shared" si="101"/>
        <v>-11.248305583738794</v>
      </c>
      <c r="CQ86" s="95">
        <f t="shared" si="102"/>
        <v>-8.6853814749227176</v>
      </c>
      <c r="CR86" s="95">
        <f t="shared" si="103"/>
        <v>-8.6322362091975311</v>
      </c>
      <c r="CS86" s="95">
        <f t="shared" si="104"/>
        <v>-8.7131206975395727</v>
      </c>
      <c r="CT86" s="95">
        <f t="shared" si="105"/>
        <v>-8.5872941013705635</v>
      </c>
      <c r="CU86" s="95">
        <f t="shared" si="106"/>
        <v>-8.7773284891396628</v>
      </c>
      <c r="CV86" s="95">
        <f t="shared" si="107"/>
        <v>-8.4732500325921922</v>
      </c>
      <c r="CW86" s="95">
        <f t="shared" si="108"/>
        <v>-8.9281786652037791</v>
      </c>
      <c r="CX86" s="95">
        <f t="shared" si="109"/>
        <v>-8.0444554966929047</v>
      </c>
    </row>
    <row r="87" spans="1:102" s="75" customFormat="1" ht="12.95" customHeight="1" x14ac:dyDescent="0.2">
      <c r="A87" s="81" t="s">
        <v>122</v>
      </c>
      <c r="B87" s="82" t="s">
        <v>2031</v>
      </c>
      <c r="C87" s="83">
        <v>28398.441999999999</v>
      </c>
      <c r="D87" s="83" t="s">
        <v>2110</v>
      </c>
      <c r="E87" s="75">
        <f t="shared" si="117"/>
        <v>-32710.078413224495</v>
      </c>
      <c r="F87" s="75">
        <f t="shared" si="118"/>
        <v>-32710</v>
      </c>
      <c r="G87" s="75">
        <f t="shared" si="119"/>
        <v>-3.3052900002076058E-2</v>
      </c>
      <c r="I87" s="75">
        <f t="shared" si="116"/>
        <v>-3.3052900002076058E-2</v>
      </c>
      <c r="O87" s="75">
        <f t="shared" ca="1" si="120"/>
        <v>-2.8879423050924509E-2</v>
      </c>
      <c r="P87" s="75">
        <f t="shared" si="121"/>
        <v>-2.5393517077464529E-2</v>
      </c>
      <c r="Q87" s="85">
        <f t="shared" si="147"/>
        <v>13379.941999999999</v>
      </c>
      <c r="S87" s="84">
        <v>0.1</v>
      </c>
      <c r="Z87" s="75">
        <f t="shared" si="122"/>
        <v>-32710</v>
      </c>
      <c r="AA87" s="75">
        <f t="shared" si="123"/>
        <v>-3.0287239181084037E-2</v>
      </c>
      <c r="AB87" s="75">
        <f t="shared" si="124"/>
        <v>-2.8159177898456546E-2</v>
      </c>
      <c r="AC87" s="75">
        <f t="shared" si="125"/>
        <v>-7.659382924611529E-3</v>
      </c>
      <c r="AD87" s="75">
        <f t="shared" si="126"/>
        <v>-2.7656608209920205E-3</v>
      </c>
      <c r="AE87" s="75">
        <f t="shared" si="127"/>
        <v>7.6488797767702569E-7</v>
      </c>
      <c r="AF87" s="75">
        <f t="shared" si="128"/>
        <v>-7.659382924611529E-3</v>
      </c>
      <c r="AG87" s="84"/>
      <c r="AH87" s="75">
        <f t="shared" si="129"/>
        <v>-4.8937221036195102E-3</v>
      </c>
      <c r="AI87" s="75">
        <f t="shared" si="130"/>
        <v>2.0167501451350267E-2</v>
      </c>
      <c r="AJ87" s="75">
        <f t="shared" si="131"/>
        <v>-0.10297114488268896</v>
      </c>
      <c r="AK87" s="75">
        <f t="shared" si="132"/>
        <v>-1.8118355000122204E-2</v>
      </c>
      <c r="AL87" s="75">
        <f t="shared" si="133"/>
        <v>-3.123103482841973</v>
      </c>
      <c r="AM87" s="75">
        <f t="shared" si="134"/>
        <v>-108.16834632809801</v>
      </c>
      <c r="AN87" s="75">
        <f t="shared" si="114"/>
        <v>-2.9581387410473035</v>
      </c>
      <c r="AO87" s="75">
        <f t="shared" si="114"/>
        <v>-2.6083819832321589</v>
      </c>
      <c r="AP87" s="75">
        <f t="shared" si="114"/>
        <v>-2.9896018651448779</v>
      </c>
      <c r="AQ87" s="75">
        <f t="shared" si="114"/>
        <v>-2.5706729157303991</v>
      </c>
      <c r="AR87" s="75">
        <f t="shared" si="114"/>
        <v>-3.0284236157876334</v>
      </c>
      <c r="AS87" s="75">
        <f t="shared" si="114"/>
        <v>-2.5228391904876943</v>
      </c>
      <c r="AT87" s="75">
        <f t="shared" si="114"/>
        <v>-3.0774309348905784</v>
      </c>
      <c r="AU87" s="75">
        <f t="shared" si="135"/>
        <v>-2.4600038395331709</v>
      </c>
      <c r="AV87" s="119">
        <f t="shared" si="136"/>
        <v>-3.0287239181084037E-2</v>
      </c>
      <c r="AW87" s="120">
        <f t="shared" si="137"/>
        <v>-2.7656608209920205E-3</v>
      </c>
      <c r="AX87" s="121">
        <f t="shared" si="138"/>
        <v>7.6488797767702569E-7</v>
      </c>
      <c r="AY87" s="120">
        <f t="shared" si="139"/>
        <v>-2.8159177898456546E-2</v>
      </c>
      <c r="BA87" s="95">
        <f t="shared" si="140"/>
        <v>0</v>
      </c>
      <c r="BB87" s="95">
        <f t="shared" si="141"/>
        <v>0.10000060771352914</v>
      </c>
      <c r="BC87" s="95">
        <f t="shared" si="142"/>
        <v>-0.29263062810581025</v>
      </c>
      <c r="BD87" s="95">
        <f t="shared" si="143"/>
        <v>-1.0458890874233163E-3</v>
      </c>
      <c r="BE87" s="95">
        <f t="shared" si="144"/>
        <v>-3.1404305543422031</v>
      </c>
      <c r="BF87" s="95">
        <f t="shared" si="145"/>
        <v>-1721.0232078442884</v>
      </c>
      <c r="BG87" s="95">
        <f t="shared" si="115"/>
        <v>-9.4197124978479216</v>
      </c>
      <c r="BH87" s="95">
        <f t="shared" si="115"/>
        <v>-9.4116347468566612</v>
      </c>
      <c r="BI87" s="95">
        <f t="shared" si="115"/>
        <v>-9.420610392070472</v>
      </c>
      <c r="BJ87" s="95">
        <f t="shared" si="115"/>
        <v>-9.4106369937252019</v>
      </c>
      <c r="BK87" s="95">
        <f t="shared" si="115"/>
        <v>-9.4217190139546254</v>
      </c>
      <c r="BL87" s="95">
        <f t="shared" si="115"/>
        <v>-9.409405057418617</v>
      </c>
      <c r="BM87" s="95">
        <f t="shared" si="115"/>
        <v>-9.4230878360389116</v>
      </c>
      <c r="BN87" s="95">
        <f t="shared" si="146"/>
        <v>-9.4078839458853771</v>
      </c>
      <c r="BQ87" s="95">
        <f t="shared" si="80"/>
        <v>-3.112387940435378E-2</v>
      </c>
      <c r="BR87" s="75">
        <v>-27500</v>
      </c>
      <c r="BS87" s="75">
        <f t="shared" si="110"/>
        <v>-3.112387940435378E-2</v>
      </c>
      <c r="BT87" s="75">
        <f t="shared" si="81"/>
        <v>-2.3875806552653478E-2</v>
      </c>
      <c r="BU87" s="75">
        <f t="shared" si="82"/>
        <v>-7.2480728517003027E-3</v>
      </c>
      <c r="BV87" s="75">
        <f t="shared" si="83"/>
        <v>2.1623074230543327E-2</v>
      </c>
      <c r="BW87" s="75">
        <f t="shared" si="84"/>
        <v>-0.14174717041440071</v>
      </c>
      <c r="BX87" s="75">
        <f t="shared" si="85"/>
        <v>-3.0840312852624541</v>
      </c>
      <c r="BY87" s="75">
        <f t="shared" si="86"/>
        <v>-34.735931564587105</v>
      </c>
      <c r="BZ87" s="75">
        <f t="shared" si="87"/>
        <v>-2.5836456329688531</v>
      </c>
      <c r="CA87" s="75">
        <f t="shared" si="88"/>
        <v>-2.4018590810147282</v>
      </c>
      <c r="CB87" s="75">
        <f t="shared" si="89"/>
        <v>-2.6311143156397536</v>
      </c>
      <c r="CC87" s="75">
        <f t="shared" si="90"/>
        <v>-2.3341398036476795</v>
      </c>
      <c r="CD87" s="75">
        <f t="shared" si="91"/>
        <v>-2.7087055337812611</v>
      </c>
      <c r="CE87" s="75">
        <f t="shared" si="92"/>
        <v>-2.2114532335864059</v>
      </c>
      <c r="CF87" s="75">
        <f t="shared" si="93"/>
        <v>-2.8428665402611628</v>
      </c>
      <c r="CG87" s="75">
        <f t="shared" si="94"/>
        <v>-1.9230363163350062</v>
      </c>
      <c r="CI87" s="14">
        <f t="shared" si="111"/>
        <v>-27500</v>
      </c>
      <c r="CJ87" s="86">
        <f t="shared" si="95"/>
        <v>-2.3875806552653478E-2</v>
      </c>
      <c r="CK87" s="86">
        <f t="shared" si="96"/>
        <v>-2.3875806552653478E-2</v>
      </c>
      <c r="CL87" s="95">
        <f t="shared" si="97"/>
        <v>0</v>
      </c>
      <c r="CM87" s="95">
        <f t="shared" si="98"/>
        <v>0.1186500111619494</v>
      </c>
      <c r="CN87" s="95">
        <f t="shared" si="99"/>
        <v>-9.4067206312750548E-2</v>
      </c>
      <c r="CO87" s="95">
        <f t="shared" si="100"/>
        <v>-2.9376603056803656</v>
      </c>
      <c r="CP87" s="95">
        <f t="shared" si="101"/>
        <v>-9.7731615941138426</v>
      </c>
      <c r="CQ87" s="95">
        <f t="shared" si="102"/>
        <v>-8.585721108124913</v>
      </c>
      <c r="CR87" s="95">
        <f t="shared" si="103"/>
        <v>-8.5580332086649928</v>
      </c>
      <c r="CS87" s="95">
        <f t="shared" si="104"/>
        <v>-8.6043151538874483</v>
      </c>
      <c r="CT87" s="95">
        <f t="shared" si="105"/>
        <v>-8.5254871530838905</v>
      </c>
      <c r="CU87" s="95">
        <f t="shared" si="106"/>
        <v>-8.6559418426386703</v>
      </c>
      <c r="CV87" s="95">
        <f t="shared" si="107"/>
        <v>-8.4270359219036237</v>
      </c>
      <c r="CW87" s="95">
        <f t="shared" si="108"/>
        <v>-8.7987767220116861</v>
      </c>
      <c r="CX87" s="95">
        <f t="shared" si="109"/>
        <v>-7.8997178693900958</v>
      </c>
    </row>
    <row r="88" spans="1:102" s="75" customFormat="1" ht="12.95" customHeight="1" x14ac:dyDescent="0.2">
      <c r="A88" s="81" t="s">
        <v>122</v>
      </c>
      <c r="B88" s="82" t="s">
        <v>2031</v>
      </c>
      <c r="C88" s="83">
        <v>28455.342000000001</v>
      </c>
      <c r="D88" s="83" t="s">
        <v>2110</v>
      </c>
      <c r="E88" s="75">
        <f t="shared" si="117"/>
        <v>-32575.091393210994</v>
      </c>
      <c r="F88" s="75">
        <f t="shared" si="118"/>
        <v>-32575</v>
      </c>
      <c r="G88" s="75">
        <f t="shared" si="119"/>
        <v>-3.852424999786308E-2</v>
      </c>
      <c r="I88" s="75">
        <f t="shared" si="116"/>
        <v>-3.852424999786308E-2</v>
      </c>
      <c r="O88" s="75">
        <f t="shared" ca="1" si="120"/>
        <v>-2.8785959904937611E-2</v>
      </c>
      <c r="P88" s="75">
        <f t="shared" si="121"/>
        <v>-2.5359343976161249E-2</v>
      </c>
      <c r="Q88" s="85">
        <f t="shared" si="147"/>
        <v>13436.842000000001</v>
      </c>
      <c r="S88" s="84">
        <v>0.1</v>
      </c>
      <c r="Z88" s="75">
        <f t="shared" si="122"/>
        <v>-32575</v>
      </c>
      <c r="AA88" s="75">
        <f t="shared" si="123"/>
        <v>-3.0310273181969584E-2</v>
      </c>
      <c r="AB88" s="75">
        <f t="shared" si="124"/>
        <v>-3.3573320792054745E-2</v>
      </c>
      <c r="AC88" s="75">
        <f t="shared" si="125"/>
        <v>-1.3164906021701832E-2</v>
      </c>
      <c r="AD88" s="75">
        <f t="shared" si="126"/>
        <v>-8.2139768158934964E-3</v>
      </c>
      <c r="AE88" s="75">
        <f t="shared" si="127"/>
        <v>6.7469415132035859E-6</v>
      </c>
      <c r="AF88" s="75">
        <f t="shared" si="128"/>
        <v>-1.3164906021701832E-2</v>
      </c>
      <c r="AG88" s="84"/>
      <c r="AH88" s="75">
        <f t="shared" si="129"/>
        <v>-4.9509292058083363E-3</v>
      </c>
      <c r="AI88" s="75">
        <f t="shared" si="130"/>
        <v>2.0182115146616608E-2</v>
      </c>
      <c r="AJ88" s="75">
        <f t="shared" si="131"/>
        <v>-0.1037566205668304</v>
      </c>
      <c r="AK88" s="75">
        <f t="shared" si="132"/>
        <v>-1.8892128557734079E-2</v>
      </c>
      <c r="AL88" s="75">
        <f t="shared" si="133"/>
        <v>-3.1223137771639062</v>
      </c>
      <c r="AM88" s="75">
        <f t="shared" si="134"/>
        <v>-103.73727231763269</v>
      </c>
      <c r="AN88" s="75">
        <f t="shared" si="114"/>
        <v>-2.950349331258344</v>
      </c>
      <c r="AO88" s="75">
        <f t="shared" si="114"/>
        <v>-2.6011096099535433</v>
      </c>
      <c r="AP88" s="75">
        <f t="shared" si="114"/>
        <v>-2.9827422589411468</v>
      </c>
      <c r="AQ88" s="75">
        <f t="shared" si="114"/>
        <v>-2.5620943109402141</v>
      </c>
      <c r="AR88" s="75">
        <f t="shared" si="114"/>
        <v>-3.0229428114354864</v>
      </c>
      <c r="AS88" s="75">
        <f t="shared" si="114"/>
        <v>-2.5122354709484989</v>
      </c>
      <c r="AT88" s="75">
        <f t="shared" si="114"/>
        <v>-3.0740460183036786</v>
      </c>
      <c r="AU88" s="75">
        <f t="shared" si="135"/>
        <v>-2.4460900937305312</v>
      </c>
      <c r="AV88" s="119">
        <f t="shared" si="136"/>
        <v>-3.0310273181969584E-2</v>
      </c>
      <c r="AW88" s="120">
        <f t="shared" si="137"/>
        <v>-8.2139768158934964E-3</v>
      </c>
      <c r="AX88" s="121">
        <f t="shared" si="138"/>
        <v>6.7469415132035859E-6</v>
      </c>
      <c r="AY88" s="120">
        <f t="shared" si="139"/>
        <v>-3.3573320792054745E-2</v>
      </c>
      <c r="BA88" s="95">
        <f t="shared" si="140"/>
        <v>0</v>
      </c>
      <c r="BB88" s="95">
        <f t="shared" si="141"/>
        <v>0.10000670840410797</v>
      </c>
      <c r="BC88" s="95">
        <f t="shared" si="142"/>
        <v>-0.29004877509884125</v>
      </c>
      <c r="BD88" s="95">
        <f t="shared" si="143"/>
        <v>-3.4749219259882103E-3</v>
      </c>
      <c r="BE88" s="95">
        <f t="shared" si="144"/>
        <v>-3.1377316196344771</v>
      </c>
      <c r="BF88" s="95">
        <f t="shared" si="145"/>
        <v>-517.99531901253317</v>
      </c>
      <c r="BG88" s="95">
        <f t="shared" si="115"/>
        <v>-9.4079484802638866</v>
      </c>
      <c r="BH88" s="95">
        <f t="shared" si="115"/>
        <v>-9.3812712438439085</v>
      </c>
      <c r="BI88" s="95">
        <f t="shared" si="115"/>
        <v>-9.4109258985296584</v>
      </c>
      <c r="BJ88" s="95">
        <f t="shared" si="115"/>
        <v>-9.3779596231086515</v>
      </c>
      <c r="BK88" s="95">
        <f t="shared" si="115"/>
        <v>-9.4146057446825235</v>
      </c>
      <c r="BL88" s="95">
        <f t="shared" si="115"/>
        <v>-9.3738660159167857</v>
      </c>
      <c r="BM88" s="95">
        <f t="shared" si="115"/>
        <v>-9.4191543429024591</v>
      </c>
      <c r="BN88" s="95">
        <f t="shared" si="146"/>
        <v>-9.3688047865136177</v>
      </c>
      <c r="BQ88" s="95">
        <f t="shared" si="80"/>
        <v>-3.1150665065314356E-2</v>
      </c>
      <c r="BR88" s="75">
        <v>-27000</v>
      </c>
      <c r="BS88" s="75">
        <f t="shared" si="110"/>
        <v>-3.1150665065314356E-2</v>
      </c>
      <c r="BT88" s="75">
        <f t="shared" si="81"/>
        <v>-2.3708678221576372E-2</v>
      </c>
      <c r="BU88" s="75">
        <f t="shared" si="82"/>
        <v>-7.4419868437379825E-3</v>
      </c>
      <c r="BV88" s="75">
        <f t="shared" si="83"/>
        <v>2.1875056265616144E-2</v>
      </c>
      <c r="BW88" s="75">
        <f t="shared" si="84"/>
        <v>-0.14601072406776397</v>
      </c>
      <c r="BX88" s="75">
        <f t="shared" si="85"/>
        <v>-3.0797229006327624</v>
      </c>
      <c r="BY88" s="75">
        <f t="shared" si="86"/>
        <v>-32.315661304829959</v>
      </c>
      <c r="BZ88" s="75">
        <f t="shared" si="87"/>
        <v>-2.5442220092616519</v>
      </c>
      <c r="CA88" s="75">
        <f t="shared" si="88"/>
        <v>-2.3850009049042136</v>
      </c>
      <c r="CB88" s="75">
        <f t="shared" si="89"/>
        <v>-2.5900796408359299</v>
      </c>
      <c r="CC88" s="75">
        <f t="shared" si="90"/>
        <v>-2.3185171727079923</v>
      </c>
      <c r="CD88" s="75">
        <f t="shared" si="91"/>
        <v>-2.6679443594184633</v>
      </c>
      <c r="CE88" s="75">
        <f t="shared" si="92"/>
        <v>-2.1928314028697637</v>
      </c>
      <c r="CF88" s="75">
        <f t="shared" si="93"/>
        <v>-2.8075285222271145</v>
      </c>
      <c r="CG88" s="75">
        <f t="shared" si="94"/>
        <v>-1.871503924473378</v>
      </c>
      <c r="CI88" s="14">
        <f t="shared" si="111"/>
        <v>-27000</v>
      </c>
      <c r="CJ88" s="86">
        <f t="shared" si="95"/>
        <v>-2.3708678221576372E-2</v>
      </c>
      <c r="CK88" s="86">
        <f t="shared" si="96"/>
        <v>-2.3708678221576372E-2</v>
      </c>
      <c r="CL88" s="95">
        <f t="shared" si="97"/>
        <v>0</v>
      </c>
      <c r="CM88" s="95">
        <f t="shared" si="98"/>
        <v>0.1240039260001714</v>
      </c>
      <c r="CN88" s="95">
        <f t="shared" si="99"/>
        <v>-6.6614045646119932E-2</v>
      </c>
      <c r="CO88" s="95">
        <f t="shared" si="100"/>
        <v>-2.9101172264012098</v>
      </c>
      <c r="CP88" s="95">
        <f t="shared" si="101"/>
        <v>-8.6016122474858943</v>
      </c>
      <c r="CQ88" s="95">
        <f t="shared" si="102"/>
        <v>-8.486706019829235</v>
      </c>
      <c r="CR88" s="95">
        <f t="shared" si="103"/>
        <v>-8.4754427267898684</v>
      </c>
      <c r="CS88" s="95">
        <f t="shared" si="104"/>
        <v>-8.4966257999426471</v>
      </c>
      <c r="CT88" s="95">
        <f t="shared" si="105"/>
        <v>-8.4562536309574838</v>
      </c>
      <c r="CU88" s="95">
        <f t="shared" si="106"/>
        <v>-8.5314012522434126</v>
      </c>
      <c r="CV88" s="95">
        <f t="shared" si="107"/>
        <v>-8.3842131441435761</v>
      </c>
      <c r="CW88" s="95">
        <f t="shared" si="108"/>
        <v>-8.6505732693301454</v>
      </c>
      <c r="CX88" s="95">
        <f t="shared" si="109"/>
        <v>-7.754980242087286</v>
      </c>
    </row>
    <row r="89" spans="1:102" s="75" customFormat="1" ht="12.95" customHeight="1" x14ac:dyDescent="0.2">
      <c r="A89" s="81" t="s">
        <v>122</v>
      </c>
      <c r="B89" s="82" t="s">
        <v>2031</v>
      </c>
      <c r="C89" s="83">
        <v>28458.294000000002</v>
      </c>
      <c r="D89" s="83" t="s">
        <v>2110</v>
      </c>
      <c r="E89" s="75">
        <f t="shared" si="117"/>
        <v>-32568.088200186739</v>
      </c>
      <c r="F89" s="75">
        <f t="shared" si="118"/>
        <v>-32568</v>
      </c>
      <c r="G89" s="75">
        <f t="shared" si="119"/>
        <v>-3.7178319995291531E-2</v>
      </c>
      <c r="I89" s="75">
        <f t="shared" si="116"/>
        <v>-3.7178319995291531E-2</v>
      </c>
      <c r="O89" s="75">
        <f t="shared" ca="1" si="120"/>
        <v>-2.8781113667738292E-2</v>
      </c>
      <c r="P89" s="75">
        <f t="shared" si="121"/>
        <v>-2.5357564560909138E-2</v>
      </c>
      <c r="Q89" s="85">
        <f t="shared" si="147"/>
        <v>13439.794000000002</v>
      </c>
      <c r="S89" s="84">
        <v>0.1</v>
      </c>
      <c r="Z89" s="75">
        <f t="shared" si="122"/>
        <v>-32568</v>
      </c>
      <c r="AA89" s="75">
        <f t="shared" si="123"/>
        <v>-3.03114823336963E-2</v>
      </c>
      <c r="AB89" s="75">
        <f t="shared" si="124"/>
        <v>-3.2224402222504368E-2</v>
      </c>
      <c r="AC89" s="75">
        <f t="shared" si="125"/>
        <v>-1.1820755434382393E-2</v>
      </c>
      <c r="AD89" s="75">
        <f t="shared" si="126"/>
        <v>-6.8668376615952306E-3</v>
      </c>
      <c r="AE89" s="75">
        <f t="shared" si="127"/>
        <v>4.7153459470702659E-6</v>
      </c>
      <c r="AF89" s="75">
        <f t="shared" si="128"/>
        <v>-1.1820755434382393E-2</v>
      </c>
      <c r="AG89" s="84"/>
      <c r="AH89" s="75">
        <f t="shared" si="129"/>
        <v>-4.9539177727871645E-3</v>
      </c>
      <c r="AI89" s="75">
        <f t="shared" si="130"/>
        <v>2.0182897835348657E-2</v>
      </c>
      <c r="AJ89" s="75">
        <f t="shared" si="131"/>
        <v>-0.1037977820544341</v>
      </c>
      <c r="AK89" s="75">
        <f t="shared" si="132"/>
        <v>-1.8932678248600777E-2</v>
      </c>
      <c r="AL89" s="75">
        <f t="shared" si="133"/>
        <v>-3.1222723922211699</v>
      </c>
      <c r="AM89" s="75">
        <f t="shared" si="134"/>
        <v>-103.51504823727227</v>
      </c>
      <c r="AN89" s="75">
        <f t="shared" si="114"/>
        <v>-2.9499412798756599</v>
      </c>
      <c r="AO89" s="75">
        <f t="shared" si="114"/>
        <v>-2.600736608553416</v>
      </c>
      <c r="AP89" s="75">
        <f t="shared" si="114"/>
        <v>-2.9823821514935434</v>
      </c>
      <c r="AQ89" s="75">
        <f t="shared" si="114"/>
        <v>-2.5616535829239973</v>
      </c>
      <c r="AR89" s="75">
        <f t="shared" si="114"/>
        <v>-3.0226543236915902</v>
      </c>
      <c r="AS89" s="75">
        <f t="shared" si="114"/>
        <v>-2.5116888524071848</v>
      </c>
      <c r="AT89" s="75">
        <f t="shared" si="114"/>
        <v>-3.0738672064551027</v>
      </c>
      <c r="AU89" s="75">
        <f t="shared" si="135"/>
        <v>-2.4453686402444683</v>
      </c>
      <c r="AV89" s="119">
        <f t="shared" si="136"/>
        <v>-3.03114823336963E-2</v>
      </c>
      <c r="AW89" s="120">
        <f t="shared" si="137"/>
        <v>-6.8668376615952306E-3</v>
      </c>
      <c r="AX89" s="121">
        <f t="shared" si="138"/>
        <v>4.7153459470702659E-6</v>
      </c>
      <c r="AY89" s="120">
        <f t="shared" si="139"/>
        <v>-3.2224402222504368E-2</v>
      </c>
      <c r="BA89" s="95">
        <f t="shared" si="140"/>
        <v>0</v>
      </c>
      <c r="BB89" s="95">
        <f t="shared" si="141"/>
        <v>0.10000720616137848</v>
      </c>
      <c r="BC89" s="95">
        <f t="shared" si="142"/>
        <v>-0.2899141399505259</v>
      </c>
      <c r="BD89" s="95">
        <f t="shared" si="143"/>
        <v>-3.60153280597345E-3</v>
      </c>
      <c r="BE89" s="95">
        <f t="shared" si="144"/>
        <v>-3.1375909397916706</v>
      </c>
      <c r="BF89" s="95">
        <f t="shared" si="145"/>
        <v>-499.78520002738804</v>
      </c>
      <c r="BG89" s="95">
        <f t="shared" si="115"/>
        <v>-9.4073353136963291</v>
      </c>
      <c r="BH89" s="95">
        <f t="shared" si="115"/>
        <v>-9.3796995241927785</v>
      </c>
      <c r="BI89" s="95">
        <f t="shared" si="115"/>
        <v>-9.4104207292410962</v>
      </c>
      <c r="BJ89" s="95">
        <f t="shared" si="115"/>
        <v>-9.376267526145698</v>
      </c>
      <c r="BK89" s="95">
        <f t="shared" si="115"/>
        <v>-9.4142343582923615</v>
      </c>
      <c r="BL89" s="95">
        <f t="shared" si="115"/>
        <v>-9.3720247201239655</v>
      </c>
      <c r="BM89" s="95">
        <f t="shared" si="115"/>
        <v>-9.418948749542972</v>
      </c>
      <c r="BN89" s="95">
        <f t="shared" si="146"/>
        <v>-9.3667784597313783</v>
      </c>
      <c r="BQ89" s="95">
        <f t="shared" si="80"/>
        <v>-3.1161350809605769E-2</v>
      </c>
      <c r="BR89" s="75">
        <v>-26500</v>
      </c>
      <c r="BS89" s="75">
        <f t="shared" si="110"/>
        <v>-3.1161350809605769E-2</v>
      </c>
      <c r="BT89" s="75">
        <f t="shared" si="81"/>
        <v>-2.3537788992102127E-2</v>
      </c>
      <c r="BU89" s="75">
        <f t="shared" si="82"/>
        <v>-7.6235618175036404E-3</v>
      </c>
      <c r="BV89" s="75">
        <f t="shared" si="83"/>
        <v>2.2147320328991027E-2</v>
      </c>
      <c r="BW89" s="75">
        <f t="shared" si="84"/>
        <v>-0.15030399069608125</v>
      </c>
      <c r="BX89" s="75">
        <f t="shared" si="85"/>
        <v>-3.075381720270923</v>
      </c>
      <c r="BY89" s="75">
        <f t="shared" si="86"/>
        <v>-30.195455621096013</v>
      </c>
      <c r="BZ89" s="75">
        <f t="shared" si="87"/>
        <v>-2.5049712757195906</v>
      </c>
      <c r="CA89" s="75">
        <f t="shared" si="88"/>
        <v>-2.3676233820404766</v>
      </c>
      <c r="CB89" s="75">
        <f t="shared" si="89"/>
        <v>-2.5486202919336778</v>
      </c>
      <c r="CC89" s="75">
        <f t="shared" si="90"/>
        <v>-2.3032750312073085</v>
      </c>
      <c r="CD89" s="75">
        <f t="shared" si="91"/>
        <v>-2.6258663275811887</v>
      </c>
      <c r="CE89" s="75">
        <f t="shared" si="92"/>
        <v>-2.1760784085265747</v>
      </c>
      <c r="CF89" s="75">
        <f t="shared" si="93"/>
        <v>-2.769705359087939</v>
      </c>
      <c r="CG89" s="75">
        <f t="shared" si="94"/>
        <v>-1.8199715326117498</v>
      </c>
      <c r="CI89" s="14">
        <f t="shared" si="111"/>
        <v>-26500</v>
      </c>
      <c r="CJ89" s="86">
        <f t="shared" si="95"/>
        <v>-2.3537788992102127E-2</v>
      </c>
      <c r="CK89" s="86">
        <f t="shared" si="96"/>
        <v>-2.3537788992102127E-2</v>
      </c>
      <c r="CL89" s="95">
        <f t="shared" si="97"/>
        <v>0</v>
      </c>
      <c r="CM89" s="95">
        <f t="shared" si="98"/>
        <v>0.13038839477508346</v>
      </c>
      <c r="CN89" s="95">
        <f t="shared" si="99"/>
        <v>-3.7528319189379752E-2</v>
      </c>
      <c r="CO89" s="95">
        <f t="shared" si="100"/>
        <v>-2.8809909500118707</v>
      </c>
      <c r="CP89" s="95">
        <f t="shared" si="101"/>
        <v>-7.6310640552287614</v>
      </c>
      <c r="CQ89" s="95">
        <f t="shared" si="102"/>
        <v>-8.3868234345207</v>
      </c>
      <c r="CR89" s="95">
        <f t="shared" si="103"/>
        <v>-8.3838619323712464</v>
      </c>
      <c r="CS89" s="95">
        <f t="shared" si="104"/>
        <v>-8.3903366057940776</v>
      </c>
      <c r="CT89" s="95">
        <f t="shared" si="105"/>
        <v>-8.3760870830860004</v>
      </c>
      <c r="CU89" s="95">
        <f t="shared" si="106"/>
        <v>-8.4070089126874201</v>
      </c>
      <c r="CV89" s="95">
        <f t="shared" si="107"/>
        <v>-8.3376480579329737</v>
      </c>
      <c r="CW89" s="95">
        <f t="shared" si="108"/>
        <v>-8.4836407860058483</v>
      </c>
      <c r="CX89" s="95">
        <f t="shared" si="109"/>
        <v>-7.6102426147844762</v>
      </c>
    </row>
    <row r="90" spans="1:102" s="75" customFormat="1" ht="12.95" customHeight="1" x14ac:dyDescent="0.2">
      <c r="A90" s="81" t="s">
        <v>122</v>
      </c>
      <c r="B90" s="82" t="s">
        <v>2031</v>
      </c>
      <c r="C90" s="83">
        <v>28461.243999999999</v>
      </c>
      <c r="D90" s="83" t="s">
        <v>2110</v>
      </c>
      <c r="E90" s="75">
        <f t="shared" si="117"/>
        <v>-32561.08975187322</v>
      </c>
      <c r="F90" s="75">
        <f t="shared" si="118"/>
        <v>-32561</v>
      </c>
      <c r="G90" s="75">
        <f t="shared" si="119"/>
        <v>-3.7832390000403393E-2</v>
      </c>
      <c r="I90" s="75">
        <f t="shared" si="116"/>
        <v>-3.7832390000403393E-2</v>
      </c>
      <c r="O90" s="75">
        <f t="shared" ca="1" si="120"/>
        <v>-2.8776267430538974E-2</v>
      </c>
      <c r="P90" s="75">
        <f t="shared" si="121"/>
        <v>-2.5355784408520939E-2</v>
      </c>
      <c r="Q90" s="85">
        <f t="shared" si="147"/>
        <v>13442.743999999999</v>
      </c>
      <c r="S90" s="84">
        <v>0.1</v>
      </c>
      <c r="Z90" s="75">
        <f t="shared" si="122"/>
        <v>-32561</v>
      </c>
      <c r="AA90" s="75">
        <f t="shared" si="123"/>
        <v>-3.0312692898551093E-2</v>
      </c>
      <c r="AB90" s="75">
        <f t="shared" si="124"/>
        <v>-3.2875481510373242E-2</v>
      </c>
      <c r="AC90" s="75">
        <f t="shared" si="125"/>
        <v>-1.2476605591882454E-2</v>
      </c>
      <c r="AD90" s="75">
        <f t="shared" si="126"/>
        <v>-7.5196971018522997E-3</v>
      </c>
      <c r="AE90" s="75">
        <f t="shared" si="127"/>
        <v>5.654584450360588E-6</v>
      </c>
      <c r="AF90" s="75">
        <f t="shared" si="128"/>
        <v>-1.2476605591882454E-2</v>
      </c>
      <c r="AG90" s="84"/>
      <c r="AH90" s="75">
        <f t="shared" si="129"/>
        <v>-4.9569084900301539E-3</v>
      </c>
      <c r="AI90" s="75">
        <f t="shared" si="130"/>
        <v>2.0183683014754039E-2</v>
      </c>
      <c r="AJ90" s="75">
        <f t="shared" si="131"/>
        <v>-0.10383898595765542</v>
      </c>
      <c r="AK90" s="75">
        <f t="shared" si="132"/>
        <v>-1.8973269867576661E-2</v>
      </c>
      <c r="AL90" s="75">
        <f t="shared" si="133"/>
        <v>-3.122230964453534</v>
      </c>
      <c r="AM90" s="75">
        <f t="shared" si="134"/>
        <v>-103.29354563887672</v>
      </c>
      <c r="AN90" s="75">
        <f t="shared" si="114"/>
        <v>-2.9495328221091759</v>
      </c>
      <c r="AO90" s="75">
        <f t="shared" si="114"/>
        <v>-2.6003640074017609</v>
      </c>
      <c r="AP90" s="75">
        <f t="shared" si="114"/>
        <v>-2.9820216095502228</v>
      </c>
      <c r="AQ90" s="75">
        <f t="shared" si="114"/>
        <v>-2.561213257804309</v>
      </c>
      <c r="AR90" s="75">
        <f t="shared" si="114"/>
        <v>-3.0223654119433849</v>
      </c>
      <c r="AS90" s="75">
        <f t="shared" si="114"/>
        <v>-2.5111425515943586</v>
      </c>
      <c r="AT90" s="75">
        <f t="shared" si="114"/>
        <v>-3.073688067476096</v>
      </c>
      <c r="AU90" s="75">
        <f t="shared" si="135"/>
        <v>-2.4446471867584054</v>
      </c>
      <c r="AV90" s="119">
        <f t="shared" si="136"/>
        <v>-3.0312692898551093E-2</v>
      </c>
      <c r="AW90" s="120">
        <f t="shared" si="137"/>
        <v>-7.5196971018522997E-3</v>
      </c>
      <c r="AX90" s="121">
        <f t="shared" si="138"/>
        <v>5.654584450360588E-6</v>
      </c>
      <c r="AY90" s="120">
        <f t="shared" si="139"/>
        <v>-3.2875481510373242E-2</v>
      </c>
      <c r="BA90" s="95">
        <f t="shared" si="140"/>
        <v>0</v>
      </c>
      <c r="BB90" s="95">
        <f t="shared" si="141"/>
        <v>0.10000772208866004</v>
      </c>
      <c r="BC90" s="95">
        <f t="shared" si="142"/>
        <v>-0.28977940705229421</v>
      </c>
      <c r="BD90" s="95">
        <f t="shared" si="143"/>
        <v>-3.7282301374134312E-3</v>
      </c>
      <c r="BE90" s="95">
        <f t="shared" si="144"/>
        <v>-3.1374501638116703</v>
      </c>
      <c r="BF90" s="95">
        <f t="shared" si="145"/>
        <v>-482.8007423276112</v>
      </c>
      <c r="BG90" s="95">
        <f t="shared" si="115"/>
        <v>-9.4067217312152724</v>
      </c>
      <c r="BH90" s="95">
        <f t="shared" si="115"/>
        <v>-9.3781281557301739</v>
      </c>
      <c r="BI90" s="95">
        <f t="shared" si="115"/>
        <v>-9.4099151660357734</v>
      </c>
      <c r="BJ90" s="95">
        <f t="shared" si="115"/>
        <v>-9.3745757284048246</v>
      </c>
      <c r="BK90" s="95">
        <f t="shared" si="115"/>
        <v>-9.4138626379590988</v>
      </c>
      <c r="BL90" s="95">
        <f t="shared" si="115"/>
        <v>-9.3701836168959183</v>
      </c>
      <c r="BM90" s="95">
        <f t="shared" si="115"/>
        <v>-9.4187429419723347</v>
      </c>
      <c r="BN90" s="95">
        <f t="shared" si="146"/>
        <v>-9.364752132949139</v>
      </c>
      <c r="BQ90" s="95">
        <f t="shared" si="80"/>
        <v>-3.115525994758974E-2</v>
      </c>
      <c r="BR90" s="75">
        <v>-26000</v>
      </c>
      <c r="BS90" s="75">
        <f t="shared" si="110"/>
        <v>-3.115525994758974E-2</v>
      </c>
      <c r="BT90" s="75">
        <f t="shared" si="81"/>
        <v>-2.3363138864230755E-2</v>
      </c>
      <c r="BU90" s="75">
        <f t="shared" si="82"/>
        <v>-7.7921210833589837E-3</v>
      </c>
      <c r="BV90" s="75">
        <f t="shared" si="83"/>
        <v>2.2439500476512664E-2</v>
      </c>
      <c r="BW90" s="75">
        <f t="shared" si="84"/>
        <v>-0.15461569659670557</v>
      </c>
      <c r="BX90" s="75">
        <f t="shared" si="85"/>
        <v>-3.071019009157073</v>
      </c>
      <c r="BY90" s="75">
        <f t="shared" si="86"/>
        <v>-28.3274279032298</v>
      </c>
      <c r="BZ90" s="75">
        <f t="shared" si="87"/>
        <v>-2.4660251764519572</v>
      </c>
      <c r="CA90" s="75">
        <f t="shared" si="88"/>
        <v>-2.3495030397167436</v>
      </c>
      <c r="CB90" s="75">
        <f t="shared" si="89"/>
        <v>-2.5069095678337163</v>
      </c>
      <c r="CC90" s="75">
        <f t="shared" si="90"/>
        <v>-2.2881603283755911</v>
      </c>
      <c r="CD90" s="75">
        <f t="shared" si="91"/>
        <v>-2.5826055517038831</v>
      </c>
      <c r="CE90" s="75">
        <f t="shared" si="92"/>
        <v>-2.1610813815392125</v>
      </c>
      <c r="CF90" s="75">
        <f t="shared" si="93"/>
        <v>-2.7293606528443357</v>
      </c>
      <c r="CG90" s="75">
        <f t="shared" si="94"/>
        <v>-1.7684391407501219</v>
      </c>
      <c r="CI90" s="14">
        <f t="shared" si="111"/>
        <v>-26000</v>
      </c>
      <c r="CJ90" s="86">
        <f t="shared" si="95"/>
        <v>-2.3363138864230755E-2</v>
      </c>
      <c r="CK90" s="86">
        <f t="shared" si="96"/>
        <v>-2.3363138864230755E-2</v>
      </c>
      <c r="CL90" s="95">
        <f t="shared" si="97"/>
        <v>0</v>
      </c>
      <c r="CM90" s="95">
        <f t="shared" si="98"/>
        <v>0.13818430856987252</v>
      </c>
      <c r="CN90" s="95">
        <f t="shared" si="99"/>
        <v>-5.8018098723262206E-3</v>
      </c>
      <c r="CO90" s="95">
        <f t="shared" si="100"/>
        <v>-2.8492556586674116</v>
      </c>
      <c r="CP90" s="95">
        <f t="shared" si="101"/>
        <v>-6.7926270673810141</v>
      </c>
      <c r="CQ90" s="95">
        <f t="shared" si="102"/>
        <v>-8.2837267770950582</v>
      </c>
      <c r="CR90" s="95">
        <f t="shared" si="103"/>
        <v>-8.2835746796154481</v>
      </c>
      <c r="CS90" s="95">
        <f t="shared" si="104"/>
        <v>-8.2839802548443853</v>
      </c>
      <c r="CT90" s="95">
        <f t="shared" si="105"/>
        <v>-8.2828979700216046</v>
      </c>
      <c r="CU90" s="95">
        <f t="shared" si="106"/>
        <v>-8.2857804035664504</v>
      </c>
      <c r="CV90" s="95">
        <f t="shared" si="107"/>
        <v>-8.2780629790725335</v>
      </c>
      <c r="CW90" s="95">
        <f t="shared" si="108"/>
        <v>-8.2984434205146034</v>
      </c>
      <c r="CX90" s="95">
        <f t="shared" si="109"/>
        <v>-7.4655049874816664</v>
      </c>
    </row>
    <row r="91" spans="1:102" s="75" customFormat="1" ht="12.95" customHeight="1" x14ac:dyDescent="0.2">
      <c r="A91" s="81" t="s">
        <v>122</v>
      </c>
      <c r="B91" s="82" t="s">
        <v>2031</v>
      </c>
      <c r="C91" s="83">
        <v>28466.31</v>
      </c>
      <c r="D91" s="83" t="s">
        <v>2110</v>
      </c>
      <c r="E91" s="75">
        <f t="shared" si="117"/>
        <v>-32549.071399616827</v>
      </c>
      <c r="F91" s="75">
        <f t="shared" si="118"/>
        <v>-32549</v>
      </c>
      <c r="G91" s="75">
        <f t="shared" si="119"/>
        <v>-3.0096509999566479E-2</v>
      </c>
      <c r="I91" s="75">
        <f t="shared" si="116"/>
        <v>-3.0096509999566479E-2</v>
      </c>
      <c r="O91" s="75">
        <f t="shared" ca="1" si="120"/>
        <v>-2.8767959595340134E-2</v>
      </c>
      <c r="P91" s="75">
        <f t="shared" si="121"/>
        <v>-2.535273100374294E-2</v>
      </c>
      <c r="Q91" s="85">
        <f t="shared" si="147"/>
        <v>13447.810000000001</v>
      </c>
      <c r="S91" s="84">
        <v>0.1</v>
      </c>
      <c r="Z91" s="75">
        <f t="shared" si="122"/>
        <v>-32549</v>
      </c>
      <c r="AA91" s="75">
        <f t="shared" si="123"/>
        <v>-3.0314771421606074E-2</v>
      </c>
      <c r="AB91" s="75">
        <f t="shared" si="124"/>
        <v>-2.5134469581703345E-2</v>
      </c>
      <c r="AC91" s="75">
        <f t="shared" si="125"/>
        <v>-4.7437789958235388E-3</v>
      </c>
      <c r="AD91" s="75">
        <f t="shared" si="126"/>
        <v>2.1826142203959509E-4</v>
      </c>
      <c r="AE91" s="75">
        <f t="shared" si="127"/>
        <v>4.7638048350746247E-9</v>
      </c>
      <c r="AF91" s="75">
        <f t="shared" si="128"/>
        <v>-4.7437789958235388E-3</v>
      </c>
      <c r="AG91" s="84"/>
      <c r="AH91" s="75">
        <f t="shared" si="129"/>
        <v>-4.9620404178631339E-3</v>
      </c>
      <c r="AI91" s="75">
        <f t="shared" si="130"/>
        <v>2.0185034844026006E-2</v>
      </c>
      <c r="AJ91" s="75">
        <f t="shared" si="131"/>
        <v>-0.10390971978410563</v>
      </c>
      <c r="AK91" s="75">
        <f t="shared" si="132"/>
        <v>-1.9042952932710553E-2</v>
      </c>
      <c r="AL91" s="75">
        <f t="shared" si="133"/>
        <v>-3.1221598459061424</v>
      </c>
      <c r="AM91" s="75">
        <f t="shared" si="134"/>
        <v>-102.91549698626638</v>
      </c>
      <c r="AN91" s="75">
        <f t="shared" ref="AN91:AT100" si="148">$AU91+$AB$7*SIN(AO91)</f>
        <v>-2.9488316647137718</v>
      </c>
      <c r="AO91" s="75">
        <f t="shared" si="148"/>
        <v>-2.5997261927392441</v>
      </c>
      <c r="AP91" s="75">
        <f t="shared" si="148"/>
        <v>-2.9814025274827141</v>
      </c>
      <c r="AQ91" s="75">
        <f t="shared" si="148"/>
        <v>-2.5604593519943681</v>
      </c>
      <c r="AR91" s="75">
        <f t="shared" si="148"/>
        <v>-3.0218691481069317</v>
      </c>
      <c r="AS91" s="75">
        <f t="shared" si="148"/>
        <v>-2.5102067758652939</v>
      </c>
      <c r="AT91" s="75">
        <f t="shared" si="148"/>
        <v>-3.0733802101915657</v>
      </c>
      <c r="AU91" s="75">
        <f t="shared" si="135"/>
        <v>-2.4434104093537266</v>
      </c>
      <c r="AV91" s="119">
        <f t="shared" si="136"/>
        <v>-3.0314771421606074E-2</v>
      </c>
      <c r="AW91" s="120">
        <f t="shared" si="137"/>
        <v>2.1826142203959509E-4</v>
      </c>
      <c r="AX91" s="121">
        <f t="shared" si="138"/>
        <v>4.7638048350746247E-9</v>
      </c>
      <c r="AY91" s="120">
        <f t="shared" si="139"/>
        <v>-2.5134469581703345E-2</v>
      </c>
      <c r="BA91" s="95">
        <f t="shared" si="140"/>
        <v>0</v>
      </c>
      <c r="BB91" s="95">
        <f t="shared" si="141"/>
        <v>0.10000864895140182</v>
      </c>
      <c r="BC91" s="95">
        <f t="shared" si="142"/>
        <v>-0.28954819979230373</v>
      </c>
      <c r="BD91" s="95">
        <f t="shared" si="143"/>
        <v>-3.9456352744417812E-3</v>
      </c>
      <c r="BE91" s="95">
        <f t="shared" si="144"/>
        <v>-3.1372086003524551</v>
      </c>
      <c r="BF91" s="95">
        <f t="shared" si="145"/>
        <v>-456.19810901130234</v>
      </c>
      <c r="BG91" s="95">
        <f t="shared" ref="BG91:BM100" si="149">$BN91+$BB$7*SIN(BH91)</f>
        <v>-9.4056688666444561</v>
      </c>
      <c r="BH91" s="95">
        <f t="shared" si="149"/>
        <v>-9.3754352332103981</v>
      </c>
      <c r="BI91" s="95">
        <f t="shared" si="149"/>
        <v>-9.4090475305747887</v>
      </c>
      <c r="BJ91" s="95">
        <f t="shared" si="149"/>
        <v>-9.3716762297643701</v>
      </c>
      <c r="BK91" s="95">
        <f t="shared" si="149"/>
        <v>-9.4132245927793488</v>
      </c>
      <c r="BL91" s="95">
        <f t="shared" si="149"/>
        <v>-9.3670279072943767</v>
      </c>
      <c r="BM91" s="95">
        <f t="shared" si="149"/>
        <v>-9.4183896090941435</v>
      </c>
      <c r="BN91" s="95">
        <f t="shared" si="146"/>
        <v>-9.361278429893872</v>
      </c>
      <c r="BQ91" s="95">
        <f t="shared" si="80"/>
        <v>-3.1132005249587265E-2</v>
      </c>
      <c r="BR91" s="75">
        <v>-25500</v>
      </c>
      <c r="BS91" s="75">
        <f t="shared" si="110"/>
        <v>-3.1132005249587265E-2</v>
      </c>
      <c r="BT91" s="75">
        <f t="shared" si="81"/>
        <v>-2.3184727837962243E-2</v>
      </c>
      <c r="BU91" s="75">
        <f t="shared" si="82"/>
        <v>-7.9472774116250231E-3</v>
      </c>
      <c r="BV91" s="75">
        <f t="shared" si="83"/>
        <v>2.2751211532810345E-2</v>
      </c>
      <c r="BW91" s="75">
        <f t="shared" si="84"/>
        <v>-0.15893690302112323</v>
      </c>
      <c r="BX91" s="75">
        <f t="shared" si="85"/>
        <v>-3.06664369449078</v>
      </c>
      <c r="BY91" s="75">
        <f t="shared" si="86"/>
        <v>-26.672334238612667</v>
      </c>
      <c r="BZ91" s="75">
        <f t="shared" si="87"/>
        <v>-2.4274884734522284</v>
      </c>
      <c r="CA91" s="75">
        <f t="shared" si="88"/>
        <v>-2.3304371734736522</v>
      </c>
      <c r="CB91" s="75">
        <f t="shared" si="89"/>
        <v>-2.4651134545164894</v>
      </c>
      <c r="CC91" s="75">
        <f t="shared" si="90"/>
        <v>-2.2729140008593731</v>
      </c>
      <c r="CD91" s="75">
        <f t="shared" si="91"/>
        <v>-2.5383031734039032</v>
      </c>
      <c r="CE91" s="75">
        <f t="shared" si="92"/>
        <v>-2.1476924497308314</v>
      </c>
      <c r="CF91" s="75">
        <f t="shared" si="93"/>
        <v>-2.686464700193401</v>
      </c>
      <c r="CG91" s="75">
        <f t="shared" si="94"/>
        <v>-1.7169067488884937</v>
      </c>
      <c r="CI91" s="14">
        <f t="shared" si="111"/>
        <v>-25500</v>
      </c>
      <c r="CJ91" s="86">
        <f t="shared" si="95"/>
        <v>-2.3184727837962243E-2</v>
      </c>
      <c r="CK91" s="86">
        <f t="shared" si="96"/>
        <v>-2.3184727837962243E-2</v>
      </c>
      <c r="CL91" s="95">
        <f t="shared" si="97"/>
        <v>0</v>
      </c>
      <c r="CM91" s="95">
        <f t="shared" si="98"/>
        <v>0.14799713579463214</v>
      </c>
      <c r="CN91" s="95">
        <f t="shared" si="99"/>
        <v>2.9914704229578305E-2</v>
      </c>
      <c r="CO91" s="95">
        <f t="shared" si="100"/>
        <v>-2.8135346484922694</v>
      </c>
      <c r="CP91" s="95">
        <f t="shared" si="101"/>
        <v>-6.0417081851058487</v>
      </c>
      <c r="CQ91" s="95">
        <f t="shared" si="102"/>
        <v>-8.1747996247522998</v>
      </c>
      <c r="CR91" s="95">
        <f t="shared" si="103"/>
        <v>-8.1749678104155645</v>
      </c>
      <c r="CS91" s="95">
        <f t="shared" si="104"/>
        <v>-8.1743749792752958</v>
      </c>
      <c r="CT91" s="95">
        <f t="shared" si="105"/>
        <v>-8.176459944638081</v>
      </c>
      <c r="CU91" s="95">
        <f t="shared" si="106"/>
        <v>-8.1690682564152706</v>
      </c>
      <c r="CV91" s="95">
        <f t="shared" si="107"/>
        <v>-8.1945752044376441</v>
      </c>
      <c r="CW91" s="95">
        <f t="shared" si="108"/>
        <v>-8.095827284486667</v>
      </c>
      <c r="CX91" s="95">
        <f t="shared" si="109"/>
        <v>-7.3207673601788565</v>
      </c>
    </row>
    <row r="92" spans="1:102" s="75" customFormat="1" ht="12.95" customHeight="1" x14ac:dyDescent="0.2">
      <c r="A92" s="81" t="s">
        <v>122</v>
      </c>
      <c r="B92" s="82" t="s">
        <v>2031</v>
      </c>
      <c r="C92" s="83">
        <v>28555.673999999999</v>
      </c>
      <c r="D92" s="83" t="s">
        <v>2110</v>
      </c>
      <c r="E92" s="75">
        <f t="shared" si="117"/>
        <v>-32337.068235179464</v>
      </c>
      <c r="F92" s="75">
        <f t="shared" si="118"/>
        <v>-32337</v>
      </c>
      <c r="G92" s="75">
        <f t="shared" si="119"/>
        <v>-2.8762629997800104E-2</v>
      </c>
      <c r="I92" s="75">
        <f t="shared" si="116"/>
        <v>-2.8762629997800104E-2</v>
      </c>
      <c r="O92" s="75">
        <f t="shared" ca="1" si="120"/>
        <v>-2.8621187840160704E-2</v>
      </c>
      <c r="P92" s="75">
        <f t="shared" si="121"/>
        <v>-2.529843032424536E-2</v>
      </c>
      <c r="Q92" s="85">
        <f t="shared" si="147"/>
        <v>13537.173999999999</v>
      </c>
      <c r="S92" s="84">
        <v>0.1</v>
      </c>
      <c r="Z92" s="75">
        <f t="shared" si="122"/>
        <v>-32337</v>
      </c>
      <c r="AA92" s="75">
        <f t="shared" si="123"/>
        <v>-3.0352137972275182E-2</v>
      </c>
      <c r="AB92" s="75">
        <f t="shared" si="124"/>
        <v>-2.3708922349770283E-2</v>
      </c>
      <c r="AC92" s="75">
        <f t="shared" si="125"/>
        <v>-3.4641996735547444E-3</v>
      </c>
      <c r="AD92" s="75">
        <f t="shared" si="126"/>
        <v>1.5895079744750774E-3</v>
      </c>
      <c r="AE92" s="75">
        <f t="shared" si="127"/>
        <v>2.5265356009198637E-7</v>
      </c>
      <c r="AF92" s="75">
        <f t="shared" si="128"/>
        <v>-3.4641996735547444E-3</v>
      </c>
      <c r="AG92" s="84"/>
      <c r="AH92" s="75">
        <f t="shared" si="129"/>
        <v>-5.0537076480298218E-3</v>
      </c>
      <c r="AI92" s="75">
        <f t="shared" si="130"/>
        <v>2.0210150311036124E-2</v>
      </c>
      <c r="AJ92" s="75">
        <f t="shared" si="131"/>
        <v>-0.10517965907870877</v>
      </c>
      <c r="AK92" s="75">
        <f t="shared" si="132"/>
        <v>-2.0294098809198715E-2</v>
      </c>
      <c r="AL92" s="75">
        <f t="shared" si="133"/>
        <v>-3.1208829091513399</v>
      </c>
      <c r="AM92" s="75">
        <f t="shared" si="134"/>
        <v>-96.569444552061839</v>
      </c>
      <c r="AN92" s="75">
        <f t="shared" si="148"/>
        <v>-2.9362505161151096</v>
      </c>
      <c r="AO92" s="75">
        <f t="shared" si="148"/>
        <v>-2.5886499194022288</v>
      </c>
      <c r="AP92" s="75">
        <f t="shared" si="148"/>
        <v>-2.9702563594470615</v>
      </c>
      <c r="AQ92" s="75">
        <f t="shared" si="148"/>
        <v>-2.5473353279144417</v>
      </c>
      <c r="AR92" s="75">
        <f t="shared" si="148"/>
        <v>-3.0128962035717439</v>
      </c>
      <c r="AS92" s="75">
        <f t="shared" si="148"/>
        <v>-2.4938302218640405</v>
      </c>
      <c r="AT92" s="75">
        <f t="shared" si="148"/>
        <v>-3.0677812141087131</v>
      </c>
      <c r="AU92" s="75">
        <f t="shared" si="135"/>
        <v>-2.4215606752043963</v>
      </c>
      <c r="AV92" s="119">
        <f t="shared" si="136"/>
        <v>-3.0352137972275182E-2</v>
      </c>
      <c r="AW92" s="120">
        <f t="shared" si="137"/>
        <v>1.5895079744750774E-3</v>
      </c>
      <c r="AX92" s="121">
        <f t="shared" si="138"/>
        <v>2.5265356009198637E-7</v>
      </c>
      <c r="AY92" s="120">
        <f t="shared" si="139"/>
        <v>-2.3708922349770283E-2</v>
      </c>
      <c r="BA92" s="95">
        <f t="shared" si="140"/>
        <v>0</v>
      </c>
      <c r="BB92" s="95">
        <f t="shared" si="141"/>
        <v>0.10003419863531304</v>
      </c>
      <c r="BC92" s="95">
        <f t="shared" si="142"/>
        <v>-0.28539753206113982</v>
      </c>
      <c r="BD92" s="95">
        <f t="shared" si="143"/>
        <v>-7.8457870234163313E-3</v>
      </c>
      <c r="BE92" s="95">
        <f t="shared" si="144"/>
        <v>-3.1328750020332041</v>
      </c>
      <c r="BF92" s="95">
        <f t="shared" si="145"/>
        <v>-229.41813179386151</v>
      </c>
      <c r="BG92" s="95">
        <f t="shared" si="149"/>
        <v>-9.3867829294859835</v>
      </c>
      <c r="BH92" s="95">
        <f t="shared" si="149"/>
        <v>-9.3281015991464304</v>
      </c>
      <c r="BI92" s="95">
        <f t="shared" si="149"/>
        <v>-9.3934484767052258</v>
      </c>
      <c r="BJ92" s="95">
        <f t="shared" si="149"/>
        <v>-9.3206579346579819</v>
      </c>
      <c r="BK92" s="95">
        <f t="shared" si="149"/>
        <v>-9.4017222974089343</v>
      </c>
      <c r="BL92" s="95">
        <f t="shared" si="149"/>
        <v>-9.3114101429642524</v>
      </c>
      <c r="BM92" s="95">
        <f t="shared" si="149"/>
        <v>-9.411999316274775</v>
      </c>
      <c r="BN92" s="95">
        <f t="shared" si="146"/>
        <v>-9.2999096759174797</v>
      </c>
      <c r="BQ92" s="95">
        <f t="shared" si="80"/>
        <v>-3.1091461218273921E-2</v>
      </c>
      <c r="BR92" s="75">
        <v>-25000</v>
      </c>
      <c r="BS92" s="75">
        <f t="shared" si="110"/>
        <v>-3.1091461218273921E-2</v>
      </c>
      <c r="BT92" s="75">
        <f t="shared" si="81"/>
        <v>-2.3002555913296596E-2</v>
      </c>
      <c r="BU92" s="75">
        <f t="shared" si="82"/>
        <v>-8.0889053049773233E-3</v>
      </c>
      <c r="BV92" s="75">
        <f t="shared" si="83"/>
        <v>2.3082130892621677E-2</v>
      </c>
      <c r="BW92" s="75">
        <f t="shared" si="84"/>
        <v>-0.16326142507222535</v>
      </c>
      <c r="BX92" s="75">
        <f t="shared" si="85"/>
        <v>-3.0622619351475264</v>
      </c>
      <c r="BY92" s="75">
        <f t="shared" si="86"/>
        <v>-25.197691832397386</v>
      </c>
      <c r="BZ92" s="75">
        <f t="shared" si="87"/>
        <v>-2.3894360995527371</v>
      </c>
      <c r="CA92" s="75">
        <f t="shared" si="88"/>
        <v>-2.3102475029463836</v>
      </c>
      <c r="CB92" s="75">
        <f t="shared" si="89"/>
        <v>-2.4233880477112577</v>
      </c>
      <c r="CC92" s="75">
        <f t="shared" si="90"/>
        <v>-2.2572739371354231</v>
      </c>
      <c r="CD92" s="75">
        <f t="shared" si="91"/>
        <v>-2.4931082575386254</v>
      </c>
      <c r="CE92" s="75">
        <f t="shared" si="92"/>
        <v>-2.1357256699755887</v>
      </c>
      <c r="CF92" s="75">
        <f t="shared" si="93"/>
        <v>-2.6409945713908951</v>
      </c>
      <c r="CG92" s="75">
        <f t="shared" si="94"/>
        <v>-1.6653743570268658</v>
      </c>
      <c r="CI92" s="14">
        <f t="shared" si="111"/>
        <v>-25000</v>
      </c>
      <c r="CJ92" s="86">
        <f t="shared" si="95"/>
        <v>-2.3002555913296596E-2</v>
      </c>
      <c r="CK92" s="86">
        <f t="shared" si="96"/>
        <v>-2.3002555913296596E-2</v>
      </c>
      <c r="CL92" s="95">
        <f t="shared" si="97"/>
        <v>0</v>
      </c>
      <c r="CM92" s="95">
        <f t="shared" si="98"/>
        <v>0.16076247071439653</v>
      </c>
      <c r="CN92" s="95">
        <f t="shared" si="99"/>
        <v>7.1361072854770363E-2</v>
      </c>
      <c r="CO92" s="95">
        <f t="shared" si="100"/>
        <v>-2.772032037621782</v>
      </c>
      <c r="CP92" s="95">
        <f t="shared" si="101"/>
        <v>-5.3500979925441614</v>
      </c>
      <c r="CQ92" s="95">
        <f t="shared" si="102"/>
        <v>-8.0574582302683719</v>
      </c>
      <c r="CR92" s="95">
        <f t="shared" si="103"/>
        <v>-8.0574828046827527</v>
      </c>
      <c r="CS92" s="95">
        <f t="shared" si="104"/>
        <v>-8.057347654169531</v>
      </c>
      <c r="CT92" s="95">
        <f t="shared" si="105"/>
        <v>-8.0580898418236835</v>
      </c>
      <c r="CU92" s="95">
        <f t="shared" si="106"/>
        <v>-8.0539805775512185</v>
      </c>
      <c r="CV92" s="95">
        <f t="shared" si="107"/>
        <v>-8.0757912559309961</v>
      </c>
      <c r="CW92" s="95">
        <f t="shared" si="108"/>
        <v>-7.8770027584525888</v>
      </c>
      <c r="CX92" s="95">
        <f t="shared" si="109"/>
        <v>-7.176029732876045</v>
      </c>
    </row>
    <row r="93" spans="1:102" s="75" customFormat="1" ht="12.95" customHeight="1" x14ac:dyDescent="0.2">
      <c r="A93" s="81" t="s">
        <v>122</v>
      </c>
      <c r="B93" s="82" t="s">
        <v>2031</v>
      </c>
      <c r="C93" s="83">
        <v>28614.661</v>
      </c>
      <c r="D93" s="83" t="s">
        <v>2110</v>
      </c>
      <c r="E93" s="75">
        <f t="shared" si="117"/>
        <v>-32197.13010952856</v>
      </c>
      <c r="F93" s="75">
        <f t="shared" si="118"/>
        <v>-32197</v>
      </c>
      <c r="G93" s="75">
        <f t="shared" si="119"/>
        <v>-5.4844029997184407E-2</v>
      </c>
      <c r="I93" s="75">
        <f t="shared" si="116"/>
        <v>-5.4844029997184407E-2</v>
      </c>
      <c r="O93" s="75">
        <f t="shared" ca="1" si="120"/>
        <v>-2.8524263096174292E-2</v>
      </c>
      <c r="P93" s="75">
        <f t="shared" si="121"/>
        <v>-2.526220071080849E-2</v>
      </c>
      <c r="Q93" s="85">
        <f t="shared" si="147"/>
        <v>13596.161</v>
      </c>
      <c r="S93" s="84">
        <v>0.1</v>
      </c>
      <c r="Z93" s="75">
        <f t="shared" si="122"/>
        <v>-32197</v>
      </c>
      <c r="AA93" s="75">
        <f t="shared" si="123"/>
        <v>-3.0377426442789707E-2</v>
      </c>
      <c r="AB93" s="75">
        <f t="shared" si="124"/>
        <v>-4.9728804265203187E-2</v>
      </c>
      <c r="AC93" s="75">
        <f t="shared" si="125"/>
        <v>-2.9581829286375916E-2</v>
      </c>
      <c r="AD93" s="75">
        <f t="shared" si="126"/>
        <v>-2.44666035543947E-2</v>
      </c>
      <c r="AE93" s="75">
        <f t="shared" si="127"/>
        <v>5.9861468948791937E-5</v>
      </c>
      <c r="AF93" s="75">
        <f t="shared" si="128"/>
        <v>-2.9581829286375916E-2</v>
      </c>
      <c r="AG93" s="84"/>
      <c r="AH93" s="75">
        <f t="shared" si="129"/>
        <v>-5.1152257319812171E-3</v>
      </c>
      <c r="AI93" s="75">
        <f t="shared" si="130"/>
        <v>2.0228053880543162E-2</v>
      </c>
      <c r="AJ93" s="75">
        <f t="shared" si="131"/>
        <v>-0.10603900443292555</v>
      </c>
      <c r="AK93" s="75">
        <f t="shared" si="132"/>
        <v>-2.1140804083384823E-2</v>
      </c>
      <c r="AL93" s="75">
        <f t="shared" si="133"/>
        <v>-3.120018731024063</v>
      </c>
      <c r="AM93" s="75">
        <f t="shared" si="134"/>
        <v>-92.70091801568293</v>
      </c>
      <c r="AN93" s="75">
        <f t="shared" si="148"/>
        <v>-2.9277452024246693</v>
      </c>
      <c r="AO93" s="75">
        <f t="shared" si="148"/>
        <v>-2.5815310814476851</v>
      </c>
      <c r="AP93" s="75">
        <f t="shared" si="148"/>
        <v>-2.9626810568194335</v>
      </c>
      <c r="AQ93" s="75">
        <f t="shared" si="148"/>
        <v>-2.5388703466283462</v>
      </c>
      <c r="AR93" s="75">
        <f t="shared" si="148"/>
        <v>-3.0067571727993632</v>
      </c>
      <c r="AS93" s="75">
        <f t="shared" si="148"/>
        <v>-2.4831790706908277</v>
      </c>
      <c r="AT93" s="75">
        <f t="shared" si="148"/>
        <v>-3.0639151077153595</v>
      </c>
      <c r="AU93" s="75">
        <f t="shared" si="135"/>
        <v>-2.4071316054831402</v>
      </c>
      <c r="AV93" s="119">
        <f t="shared" si="136"/>
        <v>-3.0377426442789707E-2</v>
      </c>
      <c r="AW93" s="120">
        <f t="shared" si="137"/>
        <v>-2.44666035543947E-2</v>
      </c>
      <c r="AX93" s="121">
        <f t="shared" si="138"/>
        <v>5.9861468948791937E-5</v>
      </c>
      <c r="AY93" s="120">
        <f t="shared" si="139"/>
        <v>-4.9728804265203187E-2</v>
      </c>
      <c r="BA93" s="95">
        <f t="shared" si="140"/>
        <v>0</v>
      </c>
      <c r="BB93" s="95">
        <f t="shared" si="141"/>
        <v>0.10006134277273415</v>
      </c>
      <c r="BC93" s="95">
        <f t="shared" si="142"/>
        <v>-0.28256139601519803</v>
      </c>
      <c r="BD93" s="95">
        <f t="shared" si="143"/>
        <v>-1.0507769886412747E-2</v>
      </c>
      <c r="BE93" s="95">
        <f t="shared" si="144"/>
        <v>-3.129917088451263</v>
      </c>
      <c r="BF93" s="95">
        <f t="shared" si="145"/>
        <v>-171.29597209344473</v>
      </c>
      <c r="BG93" s="95">
        <f t="shared" si="149"/>
        <v>-9.3738957547530273</v>
      </c>
      <c r="BH93" s="95">
        <f t="shared" si="149"/>
        <v>-9.2971958912223478</v>
      </c>
      <c r="BI93" s="95">
        <f t="shared" si="149"/>
        <v>-9.3827514227186803</v>
      </c>
      <c r="BJ93" s="95">
        <f t="shared" si="149"/>
        <v>-9.2872691493759607</v>
      </c>
      <c r="BK93" s="95">
        <f t="shared" si="149"/>
        <v>-9.3937885463663324</v>
      </c>
      <c r="BL93" s="95">
        <f t="shared" si="149"/>
        <v>-9.2748778743146119</v>
      </c>
      <c r="BM93" s="95">
        <f t="shared" si="149"/>
        <v>-9.4075607389996367</v>
      </c>
      <c r="BN93" s="95">
        <f t="shared" si="146"/>
        <v>-9.2593831402726927</v>
      </c>
      <c r="BQ93" s="95">
        <f t="shared" si="80"/>
        <v>-3.1033726230488962E-2</v>
      </c>
      <c r="BR93" s="75">
        <v>-24500</v>
      </c>
      <c r="BS93" s="75">
        <f t="shared" si="110"/>
        <v>-3.1033726230488962E-2</v>
      </c>
      <c r="BT93" s="75">
        <f t="shared" si="81"/>
        <v>-2.2816623090233818E-2</v>
      </c>
      <c r="BU93" s="75">
        <f t="shared" si="82"/>
        <v>-8.2171031402551442E-3</v>
      </c>
      <c r="BV93" s="75">
        <f t="shared" si="83"/>
        <v>2.3432092751674682E-2</v>
      </c>
      <c r="BW93" s="75">
        <f t="shared" si="84"/>
        <v>-0.16758625200208835</v>
      </c>
      <c r="BX93" s="75">
        <f t="shared" si="85"/>
        <v>-3.0578766870017215</v>
      </c>
      <c r="BY93" s="75">
        <f t="shared" si="86"/>
        <v>-23.876351005606111</v>
      </c>
      <c r="BZ93" s="75">
        <f t="shared" si="87"/>
        <v>-2.3519108653482226</v>
      </c>
      <c r="CA93" s="75">
        <f t="shared" si="88"/>
        <v>-2.2887833504602932</v>
      </c>
      <c r="CB93" s="75">
        <f t="shared" si="89"/>
        <v>-2.3818764668707177</v>
      </c>
      <c r="CC93" s="75">
        <f t="shared" si="90"/>
        <v>-2.2409782595632555</v>
      </c>
      <c r="CD93" s="75">
        <f t="shared" si="91"/>
        <v>-2.4471789865432445</v>
      </c>
      <c r="CE93" s="75">
        <f t="shared" si="92"/>
        <v>-2.124954185860537</v>
      </c>
      <c r="CF93" s="75">
        <f t="shared" si="93"/>
        <v>-2.592934171129702</v>
      </c>
      <c r="CG93" s="75">
        <f t="shared" si="94"/>
        <v>-1.6138419651652376</v>
      </c>
      <c r="CI93" s="14">
        <f t="shared" si="111"/>
        <v>-24500</v>
      </c>
      <c r="CJ93" s="86">
        <f t="shared" si="95"/>
        <v>-2.2816623090233818E-2</v>
      </c>
      <c r="CK93" s="86">
        <f t="shared" si="96"/>
        <v>-2.2816623090233818E-2</v>
      </c>
      <c r="CL93" s="95">
        <f t="shared" si="97"/>
        <v>0</v>
      </c>
      <c r="CM93" s="95">
        <f t="shared" si="98"/>
        <v>0.17802728891263975</v>
      </c>
      <c r="CN93" s="95">
        <f t="shared" si="99"/>
        <v>0.12103835257570834</v>
      </c>
      <c r="CO93" s="95">
        <f t="shared" si="100"/>
        <v>-2.7221179571002927</v>
      </c>
      <c r="CP93" s="95">
        <f t="shared" si="101"/>
        <v>-4.6977497014815208</v>
      </c>
      <c r="CQ93" s="95">
        <f t="shared" si="102"/>
        <v>-7.9287759183360222</v>
      </c>
      <c r="CR93" s="95">
        <f t="shared" si="103"/>
        <v>-7.928775581385767</v>
      </c>
      <c r="CS93" s="95">
        <f t="shared" si="104"/>
        <v>-7.9287805914962197</v>
      </c>
      <c r="CT93" s="95">
        <f t="shared" si="105"/>
        <v>-7.9287060616355838</v>
      </c>
      <c r="CU93" s="95">
        <f t="shared" si="106"/>
        <v>-7.9298072135959785</v>
      </c>
      <c r="CV93" s="95">
        <f t="shared" si="107"/>
        <v>-7.9114330718752175</v>
      </c>
      <c r="CW93" s="95">
        <f t="shared" si="108"/>
        <v>-7.6435191798394797</v>
      </c>
      <c r="CX93" s="95">
        <f t="shared" si="109"/>
        <v>-7.0312921055732351</v>
      </c>
    </row>
    <row r="94" spans="1:102" s="75" customFormat="1" ht="12.95" customHeight="1" x14ac:dyDescent="0.2">
      <c r="A94" s="81" t="s">
        <v>122</v>
      </c>
      <c r="B94" s="82" t="s">
        <v>2031</v>
      </c>
      <c r="C94" s="83">
        <v>28661.474999999999</v>
      </c>
      <c r="D94" s="83" t="s">
        <v>2110</v>
      </c>
      <c r="E94" s="75">
        <f t="shared" si="117"/>
        <v>-32086.070665681254</v>
      </c>
      <c r="F94" s="75">
        <f t="shared" si="118"/>
        <v>-32086</v>
      </c>
      <c r="G94" s="75">
        <f t="shared" si="119"/>
        <v>-2.978713999982574E-2</v>
      </c>
      <c r="I94" s="75">
        <f t="shared" si="116"/>
        <v>-2.978713999982574E-2</v>
      </c>
      <c r="O94" s="75">
        <f t="shared" ca="1" si="120"/>
        <v>-2.8447415620585066E-2</v>
      </c>
      <c r="P94" s="75">
        <f t="shared" si="121"/>
        <v>-2.5233266238231626E-2</v>
      </c>
      <c r="Q94" s="85">
        <f t="shared" si="147"/>
        <v>13642.974999999999</v>
      </c>
      <c r="S94" s="84">
        <v>0.1</v>
      </c>
      <c r="Z94" s="75">
        <f t="shared" si="122"/>
        <v>-32086</v>
      </c>
      <c r="AA94" s="75">
        <f t="shared" si="123"/>
        <v>-3.0397780487944254E-2</v>
      </c>
      <c r="AB94" s="75">
        <f t="shared" si="124"/>
        <v>-2.4622625750113113E-2</v>
      </c>
      <c r="AC94" s="75">
        <f t="shared" si="125"/>
        <v>-4.5538737615941141E-3</v>
      </c>
      <c r="AD94" s="75">
        <f t="shared" si="126"/>
        <v>6.1064048811851346E-4</v>
      </c>
      <c r="AE94" s="75">
        <f t="shared" si="127"/>
        <v>3.728818057296164E-8</v>
      </c>
      <c r="AF94" s="75">
        <f t="shared" si="128"/>
        <v>-4.5538737615941141E-3</v>
      </c>
      <c r="AG94" s="84"/>
      <c r="AH94" s="75">
        <f t="shared" si="129"/>
        <v>-5.1645142497126284E-3</v>
      </c>
      <c r="AI94" s="75">
        <f t="shared" si="130"/>
        <v>2.0243021048682697E-2</v>
      </c>
      <c r="AJ94" s="75">
        <f t="shared" si="131"/>
        <v>-0.10673177727749947</v>
      </c>
      <c r="AK94" s="75">
        <f t="shared" si="132"/>
        <v>-2.1823432273313233E-2</v>
      </c>
      <c r="AL94" s="75">
        <f t="shared" si="133"/>
        <v>-3.1193220042204106</v>
      </c>
      <c r="AM94" s="75">
        <f t="shared" si="134"/>
        <v>-89.800584729644683</v>
      </c>
      <c r="AN94" s="75">
        <f t="shared" si="148"/>
        <v>-2.9208935355753525</v>
      </c>
      <c r="AO94" s="75">
        <f t="shared" si="148"/>
        <v>-2.5759949526781423</v>
      </c>
      <c r="AP94" s="75">
        <f t="shared" si="148"/>
        <v>-2.9565553481868392</v>
      </c>
      <c r="AQ94" s="75">
        <f t="shared" si="148"/>
        <v>-2.5322724470368265</v>
      </c>
      <c r="AR94" s="75">
        <f t="shared" si="148"/>
        <v>-3.0017690917766759</v>
      </c>
      <c r="AS94" s="75">
        <f t="shared" si="148"/>
        <v>-2.4748282510722124</v>
      </c>
      <c r="AT94" s="75">
        <f t="shared" si="148"/>
        <v>-3.0607527589804455</v>
      </c>
      <c r="AU94" s="75">
        <f t="shared" si="135"/>
        <v>-2.3956914144898591</v>
      </c>
      <c r="AV94" s="119">
        <f t="shared" si="136"/>
        <v>-3.0397780487944254E-2</v>
      </c>
      <c r="AW94" s="120">
        <f t="shared" si="137"/>
        <v>6.1064048811851346E-4</v>
      </c>
      <c r="AX94" s="121">
        <f t="shared" si="138"/>
        <v>3.728818057296164E-8</v>
      </c>
      <c r="AY94" s="120">
        <f t="shared" si="139"/>
        <v>-2.4622625750113113E-2</v>
      </c>
      <c r="BA94" s="95">
        <f t="shared" si="140"/>
        <v>0</v>
      </c>
      <c r="BB94" s="95">
        <f t="shared" si="141"/>
        <v>0.10008938710821547</v>
      </c>
      <c r="BC94" s="95">
        <f t="shared" si="142"/>
        <v>-0.28024067418663445</v>
      </c>
      <c r="BD94" s="95">
        <f t="shared" si="143"/>
        <v>-1.268419507626619E-2</v>
      </c>
      <c r="BE94" s="95">
        <f t="shared" si="144"/>
        <v>-3.1274986369007061</v>
      </c>
      <c r="BF94" s="95">
        <f t="shared" si="145"/>
        <v>-141.90183942059036</v>
      </c>
      <c r="BG94" s="95">
        <f t="shared" si="149"/>
        <v>-9.3633618614327148</v>
      </c>
      <c r="BH94" s="95">
        <f t="shared" si="149"/>
        <v>-9.2729615893811737</v>
      </c>
      <c r="BI94" s="95">
        <f t="shared" si="149"/>
        <v>-9.3739669862650636</v>
      </c>
      <c r="BJ94" s="95">
        <f t="shared" si="149"/>
        <v>-9.261029833360217</v>
      </c>
      <c r="BK94" s="95">
        <f t="shared" si="149"/>
        <v>-9.3872375368202761</v>
      </c>
      <c r="BL94" s="95">
        <f t="shared" si="149"/>
        <v>-9.2460658041991888</v>
      </c>
      <c r="BM94" s="95">
        <f t="shared" si="149"/>
        <v>-9.4038715298565005</v>
      </c>
      <c r="BN94" s="95">
        <f t="shared" si="146"/>
        <v>-9.2272513870114707</v>
      </c>
      <c r="BQ94" s="95">
        <f t="shared" si="80"/>
        <v>-3.0959076300228219E-2</v>
      </c>
      <c r="BR94" s="75">
        <v>-24000</v>
      </c>
      <c r="BS94" s="75">
        <f t="shared" si="110"/>
        <v>-3.0959076300228219E-2</v>
      </c>
      <c r="BT94" s="75">
        <f t="shared" si="81"/>
        <v>-2.2626929368773901E-2</v>
      </c>
      <c r="BU94" s="75">
        <f t="shared" si="82"/>
        <v>-8.3321469314543203E-3</v>
      </c>
      <c r="BV94" s="75">
        <f t="shared" si="83"/>
        <v>2.3801191984541004E-2</v>
      </c>
      <c r="BW94" s="75">
        <f t="shared" si="84"/>
        <v>-0.17191194164435777</v>
      </c>
      <c r="BX94" s="75">
        <f t="shared" si="85"/>
        <v>-3.0534872916571087</v>
      </c>
      <c r="BY94" s="75">
        <f t="shared" si="86"/>
        <v>-22.685407898117713</v>
      </c>
      <c r="BZ94" s="75">
        <f t="shared" si="87"/>
        <v>-2.3149219319116523</v>
      </c>
      <c r="CA94" s="75">
        <f t="shared" si="88"/>
        <v>-2.2659242201038658</v>
      </c>
      <c r="CB94" s="75">
        <f t="shared" si="89"/>
        <v>-2.3407051623818633</v>
      </c>
      <c r="CC94" s="75">
        <f t="shared" si="90"/>
        <v>-2.2237690807053916</v>
      </c>
      <c r="CD94" s="75">
        <f t="shared" si="91"/>
        <v>-2.4006839515583751</v>
      </c>
      <c r="CE94" s="75">
        <f t="shared" si="92"/>
        <v>-2.115107748554919</v>
      </c>
      <c r="CF94" s="75">
        <f t="shared" si="93"/>
        <v>-2.5422742812728734</v>
      </c>
      <c r="CG94" s="75">
        <f t="shared" si="94"/>
        <v>-1.5623095733036094</v>
      </c>
      <c r="CI94" s="14">
        <f t="shared" si="111"/>
        <v>-24000</v>
      </c>
      <c r="CJ94" s="86">
        <f t="shared" si="95"/>
        <v>-2.2626929368773901E-2</v>
      </c>
      <c r="CK94" s="86">
        <f t="shared" si="96"/>
        <v>-2.2626929368773901E-2</v>
      </c>
      <c r="CL94" s="95">
        <f t="shared" si="97"/>
        <v>0</v>
      </c>
      <c r="CM94" s="95">
        <f t="shared" si="98"/>
        <v>0.20268730604864438</v>
      </c>
      <c r="CN94" s="95">
        <f t="shared" si="99"/>
        <v>0.18318021309174382</v>
      </c>
      <c r="CO94" s="95">
        <f t="shared" si="100"/>
        <v>-2.6592333832000978</v>
      </c>
      <c r="CP94" s="95">
        <f t="shared" si="101"/>
        <v>-4.0655803567718953</v>
      </c>
      <c r="CQ94" s="95">
        <f t="shared" si="102"/>
        <v>-7.7843749230857906</v>
      </c>
      <c r="CR94" s="95">
        <f t="shared" si="103"/>
        <v>-7.7843726392147756</v>
      </c>
      <c r="CS94" s="95">
        <f t="shared" si="104"/>
        <v>-7.7843361637450661</v>
      </c>
      <c r="CT94" s="95">
        <f t="shared" si="105"/>
        <v>-7.7837561810680995</v>
      </c>
      <c r="CU94" s="95">
        <f t="shared" si="106"/>
        <v>-7.7751041129919649</v>
      </c>
      <c r="CV94" s="95">
        <f t="shared" si="107"/>
        <v>-7.6942963338736394</v>
      </c>
      <c r="CW94" s="95">
        <f t="shared" si="108"/>
        <v>-7.3972324425533325</v>
      </c>
      <c r="CX94" s="95">
        <f t="shared" si="109"/>
        <v>-6.8865544782704253</v>
      </c>
    </row>
    <row r="95" spans="1:102" s="75" customFormat="1" ht="12.95" customHeight="1" x14ac:dyDescent="0.2">
      <c r="A95" s="81" t="s">
        <v>122</v>
      </c>
      <c r="B95" s="82" t="s">
        <v>2031</v>
      </c>
      <c r="C95" s="83">
        <v>28664.421999999999</v>
      </c>
      <c r="D95" s="83" t="s">
        <v>2110</v>
      </c>
      <c r="E95" s="75">
        <f t="shared" si="117"/>
        <v>-32079.079334433805</v>
      </c>
      <c r="F95" s="75">
        <f t="shared" si="118"/>
        <v>-32079</v>
      </c>
      <c r="G95" s="75">
        <f t="shared" si="119"/>
        <v>-3.3441209998272825E-2</v>
      </c>
      <c r="I95" s="75">
        <f t="shared" si="116"/>
        <v>-3.3441209998272825E-2</v>
      </c>
      <c r="O95" s="75">
        <f t="shared" ca="1" si="120"/>
        <v>-2.8442569383385741E-2</v>
      </c>
      <c r="P95" s="75">
        <f t="shared" si="121"/>
        <v>-2.5231435328758663E-2</v>
      </c>
      <c r="Q95" s="85">
        <f t="shared" si="147"/>
        <v>13645.921999999999</v>
      </c>
      <c r="S95" s="84">
        <v>0.1</v>
      </c>
      <c r="Z95" s="75">
        <f t="shared" si="122"/>
        <v>-32079</v>
      </c>
      <c r="AA95" s="75">
        <f t="shared" si="123"/>
        <v>-3.0399072375936385E-2</v>
      </c>
      <c r="AB95" s="75">
        <f t="shared" si="124"/>
        <v>-2.8273572951095102E-2</v>
      </c>
      <c r="AC95" s="75">
        <f t="shared" si="125"/>
        <v>-8.2097746695141624E-3</v>
      </c>
      <c r="AD95" s="75">
        <f t="shared" si="126"/>
        <v>-3.0421376223364396E-3</v>
      </c>
      <c r="AE95" s="75">
        <f t="shared" si="127"/>
        <v>9.2546013132348059E-7</v>
      </c>
      <c r="AF95" s="75">
        <f t="shared" si="128"/>
        <v>-8.2097746695141624E-3</v>
      </c>
      <c r="AG95" s="84"/>
      <c r="AH95" s="75">
        <f t="shared" si="129"/>
        <v>-5.1676370471777228E-3</v>
      </c>
      <c r="AI95" s="75">
        <f t="shared" si="130"/>
        <v>2.0243988259123546E-2</v>
      </c>
      <c r="AJ95" s="75">
        <f t="shared" si="131"/>
        <v>-0.10677580007133754</v>
      </c>
      <c r="AK95" s="75">
        <f t="shared" si="132"/>
        <v>-2.1866811784332727E-2</v>
      </c>
      <c r="AL95" s="75">
        <f t="shared" si="133"/>
        <v>-3.1192777284118618</v>
      </c>
      <c r="AM95" s="75">
        <f t="shared" si="134"/>
        <v>-89.622393564708943</v>
      </c>
      <c r="AN95" s="75">
        <f t="shared" si="148"/>
        <v>-2.9204582959823697</v>
      </c>
      <c r="AO95" s="75">
        <f t="shared" si="148"/>
        <v>-2.5756489879818378</v>
      </c>
      <c r="AP95" s="75">
        <f t="shared" si="148"/>
        <v>-2.9561655279008705</v>
      </c>
      <c r="AQ95" s="75">
        <f t="shared" si="148"/>
        <v>-2.5318597219145076</v>
      </c>
      <c r="AR95" s="75">
        <f t="shared" si="148"/>
        <v>-3.0014509509123126</v>
      </c>
      <c r="AS95" s="75">
        <f t="shared" si="148"/>
        <v>-2.4743044354612342</v>
      </c>
      <c r="AT95" s="75">
        <f t="shared" si="148"/>
        <v>-3.060550425250562</v>
      </c>
      <c r="AU95" s="75">
        <f t="shared" si="135"/>
        <v>-2.3949699610037962</v>
      </c>
      <c r="AV95" s="119">
        <f t="shared" si="136"/>
        <v>-3.0399072375936385E-2</v>
      </c>
      <c r="AW95" s="120">
        <f t="shared" si="137"/>
        <v>-3.0421376223364396E-3</v>
      </c>
      <c r="AX95" s="121">
        <f t="shared" si="138"/>
        <v>9.2546013132348059E-7</v>
      </c>
      <c r="AY95" s="120">
        <f t="shared" si="139"/>
        <v>-2.8273572951095102E-2</v>
      </c>
      <c r="BA95" s="95">
        <f t="shared" si="140"/>
        <v>0</v>
      </c>
      <c r="BB95" s="95">
        <f t="shared" si="141"/>
        <v>0.10009136371673855</v>
      </c>
      <c r="BC95" s="95">
        <f t="shared" si="142"/>
        <v>-0.28009190056214966</v>
      </c>
      <c r="BD95" s="95">
        <f t="shared" si="143"/>
        <v>-1.2823663392365427E-2</v>
      </c>
      <c r="BE95" s="95">
        <f t="shared" si="144"/>
        <v>-3.1273436565426684</v>
      </c>
      <c r="BF95" s="95">
        <f t="shared" si="145"/>
        <v>-140.35838131518969</v>
      </c>
      <c r="BG95" s="95">
        <f t="shared" si="149"/>
        <v>-9.3626869276757834</v>
      </c>
      <c r="BH95" s="95">
        <f t="shared" si="149"/>
        <v>-9.2714423926946417</v>
      </c>
      <c r="BI95" s="95">
        <f t="shared" si="149"/>
        <v>-9.3734027720922732</v>
      </c>
      <c r="BJ95" s="95">
        <f t="shared" si="149"/>
        <v>-9.2593830128267154</v>
      </c>
      <c r="BK95" s="95">
        <f t="shared" si="149"/>
        <v>-9.3868155625508169</v>
      </c>
      <c r="BL95" s="95">
        <f t="shared" si="149"/>
        <v>-9.2442540424355766</v>
      </c>
      <c r="BM95" s="95">
        <f t="shared" si="149"/>
        <v>-9.4036330715729974</v>
      </c>
      <c r="BN95" s="95">
        <f t="shared" si="146"/>
        <v>-9.2252250602292314</v>
      </c>
      <c r="BQ95" s="95">
        <f t="shared" si="80"/>
        <v>-3.0867912610915337E-2</v>
      </c>
      <c r="BR95" s="75">
        <v>-23500</v>
      </c>
      <c r="BS95" s="75">
        <f t="shared" si="110"/>
        <v>-3.0867912610915337E-2</v>
      </c>
      <c r="BT95" s="75">
        <f t="shared" si="81"/>
        <v>-2.2433474748916851E-2</v>
      </c>
      <c r="BU95" s="75">
        <f t="shared" si="82"/>
        <v>-8.434437861998486E-3</v>
      </c>
      <c r="BV95" s="75">
        <f t="shared" si="83"/>
        <v>2.4189893655537253E-2</v>
      </c>
      <c r="BW95" s="75">
        <f t="shared" si="84"/>
        <v>-0.17624295606308107</v>
      </c>
      <c r="BX95" s="75">
        <f t="shared" si="85"/>
        <v>-3.0490891220097933</v>
      </c>
      <c r="BY95" s="75">
        <f t="shared" si="86"/>
        <v>-21.605376701542014</v>
      </c>
      <c r="BZ95" s="75">
        <f t="shared" si="87"/>
        <v>-2.2784442723916327</v>
      </c>
      <c r="CA95" s="75">
        <f t="shared" si="88"/>
        <v>-2.2415816230470478</v>
      </c>
      <c r="CB95" s="75">
        <f t="shared" si="89"/>
        <v>-2.2999795791193378</v>
      </c>
      <c r="CC95" s="75">
        <f t="shared" si="90"/>
        <v>-2.2053968901843275</v>
      </c>
      <c r="CD95" s="75">
        <f t="shared" si="91"/>
        <v>-2.3538032484932705</v>
      </c>
      <c r="CE95" s="75">
        <f t="shared" si="92"/>
        <v>-2.1058707543606721</v>
      </c>
      <c r="CF95" s="75">
        <f t="shared" si="93"/>
        <v>-2.4890125853277727</v>
      </c>
      <c r="CG95" s="75">
        <f t="shared" si="94"/>
        <v>-1.5107771814419813</v>
      </c>
      <c r="CI95" s="14">
        <f t="shared" si="111"/>
        <v>-23500</v>
      </c>
      <c r="CJ95" s="86">
        <f t="shared" si="95"/>
        <v>-2.2433474748916851E-2</v>
      </c>
      <c r="CK95" s="86">
        <f t="shared" si="96"/>
        <v>-2.2433474748916851E-2</v>
      </c>
      <c r="CL95" s="95">
        <f t="shared" si="97"/>
        <v>0</v>
      </c>
      <c r="CM95" s="95">
        <f t="shared" si="98"/>
        <v>0.24105052003626004</v>
      </c>
      <c r="CN95" s="95">
        <f t="shared" si="99"/>
        <v>0.26606228780195901</v>
      </c>
      <c r="CO95" s="95">
        <f t="shared" si="100"/>
        <v>-2.5741480524645568</v>
      </c>
      <c r="CP95" s="95">
        <f t="shared" si="101"/>
        <v>-3.4294875807340874</v>
      </c>
      <c r="CQ95" s="95">
        <f t="shared" si="102"/>
        <v>-7.6164389907150412</v>
      </c>
      <c r="CR95" s="95">
        <f t="shared" si="103"/>
        <v>-7.6159432096521922</v>
      </c>
      <c r="CS95" s="95">
        <f t="shared" si="104"/>
        <v>-7.6136181502431111</v>
      </c>
      <c r="CT95" s="95">
        <f t="shared" si="105"/>
        <v>-7.6029960359978279</v>
      </c>
      <c r="CU95" s="95">
        <f t="shared" si="106"/>
        <v>-7.5592005298256115</v>
      </c>
      <c r="CV95" s="95">
        <f t="shared" si="107"/>
        <v>-7.4221581642147783</v>
      </c>
      <c r="CW95" s="95">
        <f t="shared" si="108"/>
        <v>-7.1402661857190273</v>
      </c>
      <c r="CX95" s="95">
        <f t="shared" si="109"/>
        <v>-6.7418168509676155</v>
      </c>
    </row>
    <row r="96" spans="1:102" s="75" customFormat="1" ht="12.95" customHeight="1" x14ac:dyDescent="0.2">
      <c r="A96" s="81" t="s">
        <v>122</v>
      </c>
      <c r="B96" s="82" t="s">
        <v>2031</v>
      </c>
      <c r="C96" s="83">
        <v>28683.38</v>
      </c>
      <c r="D96" s="83" t="s">
        <v>2110</v>
      </c>
      <c r="E96" s="75">
        <f t="shared" si="117"/>
        <v>-32034.104221509093</v>
      </c>
      <c r="F96" s="75">
        <f t="shared" si="118"/>
        <v>-32034</v>
      </c>
      <c r="G96" s="75">
        <f t="shared" si="119"/>
        <v>-4.3931659998634132E-2</v>
      </c>
      <c r="I96" s="75">
        <f t="shared" si="116"/>
        <v>-4.3931659998634132E-2</v>
      </c>
      <c r="O96" s="75">
        <f t="shared" ca="1" si="120"/>
        <v>-2.8411415001390113E-2</v>
      </c>
      <c r="P96" s="75">
        <f t="shared" si="121"/>
        <v>-2.5219647595427972E-2</v>
      </c>
      <c r="Q96" s="85">
        <f t="shared" si="147"/>
        <v>13664.880000000001</v>
      </c>
      <c r="S96" s="84">
        <v>0.1</v>
      </c>
      <c r="Z96" s="75">
        <f t="shared" si="122"/>
        <v>-32034</v>
      </c>
      <c r="AA96" s="75">
        <f t="shared" si="123"/>
        <v>-3.0407399600186624E-2</v>
      </c>
      <c r="AB96" s="75">
        <f t="shared" si="124"/>
        <v>-3.8743907993875483E-2</v>
      </c>
      <c r="AC96" s="75">
        <f t="shared" si="125"/>
        <v>-1.871201240320616E-2</v>
      </c>
      <c r="AD96" s="75">
        <f t="shared" si="126"/>
        <v>-1.3524260398447507E-2</v>
      </c>
      <c r="AE96" s="75">
        <f t="shared" si="127"/>
        <v>1.8290561932501554E-5</v>
      </c>
      <c r="AF96" s="75">
        <f t="shared" si="128"/>
        <v>-1.871201240320616E-2</v>
      </c>
      <c r="AG96" s="84"/>
      <c r="AH96" s="75">
        <f t="shared" si="129"/>
        <v>-5.1877520047586513E-3</v>
      </c>
      <c r="AI96" s="75">
        <f t="shared" si="130"/>
        <v>2.0250272929130286E-2</v>
      </c>
      <c r="AJ96" s="75">
        <f t="shared" si="131"/>
        <v>-0.10705974279684204</v>
      </c>
      <c r="AK96" s="75">
        <f t="shared" si="132"/>
        <v>-2.2146609324141222E-2</v>
      </c>
      <c r="AL96" s="75">
        <f t="shared" si="133"/>
        <v>-3.1189921487043213</v>
      </c>
      <c r="AM96" s="75">
        <f t="shared" si="134"/>
        <v>-88.489831485609315</v>
      </c>
      <c r="AN96" s="75">
        <f t="shared" si="148"/>
        <v>-2.9176514951302281</v>
      </c>
      <c r="AO96" s="75">
        <f t="shared" si="148"/>
        <v>-2.5734338014400775</v>
      </c>
      <c r="AP96" s="75">
        <f t="shared" si="148"/>
        <v>-2.9536496412796316</v>
      </c>
      <c r="AQ96" s="75">
        <f t="shared" si="148"/>
        <v>-2.5292159838100616</v>
      </c>
      <c r="AR96" s="75">
        <f t="shared" si="148"/>
        <v>-2.9993956298572573</v>
      </c>
      <c r="AS96" s="75">
        <f t="shared" si="148"/>
        <v>-2.4709450619006255</v>
      </c>
      <c r="AT96" s="75">
        <f t="shared" si="148"/>
        <v>-3.0592414248246449</v>
      </c>
      <c r="AU96" s="75">
        <f t="shared" si="135"/>
        <v>-2.3903320457362498</v>
      </c>
      <c r="AV96" s="119">
        <f t="shared" si="136"/>
        <v>-3.0407399600186624E-2</v>
      </c>
      <c r="AW96" s="120">
        <f t="shared" si="137"/>
        <v>-1.3524260398447507E-2</v>
      </c>
      <c r="AX96" s="121">
        <f t="shared" si="138"/>
        <v>1.8290561932501554E-5</v>
      </c>
      <c r="AY96" s="120">
        <f t="shared" si="139"/>
        <v>-3.8743907993875483E-2</v>
      </c>
      <c r="BA96" s="95">
        <f t="shared" si="140"/>
        <v>0</v>
      </c>
      <c r="BB96" s="95">
        <f t="shared" si="141"/>
        <v>0.10010468931535788</v>
      </c>
      <c r="BC96" s="95">
        <f t="shared" si="142"/>
        <v>-0.27912815062201701</v>
      </c>
      <c r="BD96" s="95">
        <f t="shared" si="143"/>
        <v>-1.3726973730268002E-2</v>
      </c>
      <c r="BE96" s="95">
        <f t="shared" si="144"/>
        <v>-3.1263398691428494</v>
      </c>
      <c r="BF96" s="95">
        <f t="shared" si="145"/>
        <v>-131.12105741966073</v>
      </c>
      <c r="BG96" s="95">
        <f t="shared" si="149"/>
        <v>-9.3583158013926528</v>
      </c>
      <c r="BH96" s="95">
        <f t="shared" si="149"/>
        <v>-9.2617037801173776</v>
      </c>
      <c r="BI96" s="95">
        <f t="shared" si="149"/>
        <v>-9.3697445114692606</v>
      </c>
      <c r="BJ96" s="95">
        <f t="shared" si="149"/>
        <v>-9.2488204633330202</v>
      </c>
      <c r="BK96" s="95">
        <f t="shared" si="149"/>
        <v>-9.3840758461348344</v>
      </c>
      <c r="BL96" s="95">
        <f t="shared" si="149"/>
        <v>-9.2326229994553355</v>
      </c>
      <c r="BM96" s="95">
        <f t="shared" si="149"/>
        <v>-9.4020823172241954</v>
      </c>
      <c r="BN96" s="95">
        <f t="shared" si="146"/>
        <v>-9.2121986737719759</v>
      </c>
      <c r="BQ96" s="95">
        <f t="shared" si="80"/>
        <v>-3.0760705265086206E-2</v>
      </c>
      <c r="BR96" s="75">
        <v>-23000</v>
      </c>
      <c r="BS96" s="75">
        <f t="shared" si="110"/>
        <v>-3.0760705265086206E-2</v>
      </c>
      <c r="BT96" s="75">
        <f t="shared" si="81"/>
        <v>-2.2236259230662667E-2</v>
      </c>
      <c r="BU96" s="75">
        <f t="shared" si="82"/>
        <v>-8.5244460344235384E-3</v>
      </c>
      <c r="BV96" s="75">
        <f t="shared" si="83"/>
        <v>2.4599143124574563E-2</v>
      </c>
      <c r="BW96" s="75">
        <f t="shared" si="84"/>
        <v>-0.18058790264452385</v>
      </c>
      <c r="BX96" s="75">
        <f t="shared" si="85"/>
        <v>-3.0446733211301118</v>
      </c>
      <c r="BY96" s="75">
        <f t="shared" si="86"/>
        <v>-20.619562110357375</v>
      </c>
      <c r="BZ96" s="75">
        <f t="shared" si="87"/>
        <v>-2.2424193347941581</v>
      </c>
      <c r="CA96" s="75">
        <f t="shared" si="88"/>
        <v>-2.2156999593366971</v>
      </c>
      <c r="CB96" s="75">
        <f t="shared" si="89"/>
        <v>-2.2597792386955398</v>
      </c>
      <c r="CC96" s="75">
        <f t="shared" si="90"/>
        <v>-2.1856256874171858</v>
      </c>
      <c r="CD96" s="75">
        <f t="shared" si="91"/>
        <v>-2.3067289916234208</v>
      </c>
      <c r="CE96" s="75">
        <f t="shared" si="92"/>
        <v>-2.0968809649040629</v>
      </c>
      <c r="CF96" s="75">
        <f t="shared" si="93"/>
        <v>-2.4331536745963702</v>
      </c>
      <c r="CG96" s="75">
        <f t="shared" si="94"/>
        <v>-1.4592447895803533</v>
      </c>
      <c r="CI96" s="14">
        <f t="shared" si="111"/>
        <v>-23000</v>
      </c>
      <c r="CJ96" s="86">
        <f t="shared" si="95"/>
        <v>-2.2236259230662667E-2</v>
      </c>
      <c r="CK96" s="86">
        <f t="shared" si="96"/>
        <v>-2.2236259230662667E-2</v>
      </c>
      <c r="CL96" s="95">
        <f t="shared" si="97"/>
        <v>0</v>
      </c>
      <c r="CM96" s="95">
        <f t="shared" si="98"/>
        <v>0.3117457453743393</v>
      </c>
      <c r="CN96" s="95">
        <f t="shared" si="99"/>
        <v>0.39129651696858331</v>
      </c>
      <c r="CO96" s="95">
        <f t="shared" si="100"/>
        <v>-2.4414137925166242</v>
      </c>
      <c r="CP96" s="95">
        <f t="shared" si="101"/>
        <v>-2.7387517452065704</v>
      </c>
      <c r="CQ96" s="95">
        <f t="shared" si="102"/>
        <v>-7.4051412381595405</v>
      </c>
      <c r="CR96" s="95">
        <f t="shared" si="103"/>
        <v>-7.398039694327581</v>
      </c>
      <c r="CS96" s="95">
        <f t="shared" si="104"/>
        <v>-7.3804341583697104</v>
      </c>
      <c r="CT96" s="95">
        <f t="shared" si="105"/>
        <v>-7.339188052135774</v>
      </c>
      <c r="CU96" s="95">
        <f t="shared" si="106"/>
        <v>-7.252618853415342</v>
      </c>
      <c r="CV96" s="95">
        <f t="shared" si="107"/>
        <v>-7.0991360680059339</v>
      </c>
      <c r="CW96" s="95">
        <f t="shared" si="108"/>
        <v>-6.8749673832159388</v>
      </c>
      <c r="CX96" s="95">
        <f t="shared" si="109"/>
        <v>-6.5970792236648057</v>
      </c>
    </row>
    <row r="97" spans="1:102" s="75" customFormat="1" ht="12.95" customHeight="1" x14ac:dyDescent="0.2">
      <c r="A97" s="81" t="s">
        <v>122</v>
      </c>
      <c r="B97" s="82" t="s">
        <v>2031</v>
      </c>
      <c r="C97" s="83">
        <v>28688.446</v>
      </c>
      <c r="D97" s="83" t="s">
        <v>2110</v>
      </c>
      <c r="E97" s="75">
        <f t="shared" si="117"/>
        <v>-32022.085869252711</v>
      </c>
      <c r="F97" s="75">
        <f t="shared" si="118"/>
        <v>-32022</v>
      </c>
      <c r="G97" s="75">
        <f t="shared" si="119"/>
        <v>-3.6195780001435196E-2</v>
      </c>
      <c r="I97" s="75">
        <f t="shared" si="116"/>
        <v>-3.6195780001435196E-2</v>
      </c>
      <c r="O97" s="75">
        <f t="shared" ca="1" si="120"/>
        <v>-2.8403107166191273E-2</v>
      </c>
      <c r="P97" s="75">
        <f t="shared" si="121"/>
        <v>-2.5216499054964116E-2</v>
      </c>
      <c r="Q97" s="85">
        <f t="shared" si="147"/>
        <v>13669.946</v>
      </c>
      <c r="S97" s="84">
        <v>0.1</v>
      </c>
      <c r="Z97" s="75">
        <f t="shared" si="122"/>
        <v>-32022</v>
      </c>
      <c r="AA97" s="75">
        <f t="shared" si="123"/>
        <v>-3.0409626543513677E-2</v>
      </c>
      <c r="AB97" s="75">
        <f t="shared" si="124"/>
        <v>-3.1002652512885635E-2</v>
      </c>
      <c r="AC97" s="75">
        <f t="shared" si="125"/>
        <v>-1.097928094647108E-2</v>
      </c>
      <c r="AD97" s="75">
        <f t="shared" si="126"/>
        <v>-5.7861534579215189E-3</v>
      </c>
      <c r="AE97" s="75">
        <f t="shared" si="127"/>
        <v>3.3479571838617152E-6</v>
      </c>
      <c r="AF97" s="75">
        <f t="shared" si="128"/>
        <v>-1.097928094647108E-2</v>
      </c>
      <c r="AG97" s="84"/>
      <c r="AH97" s="75">
        <f t="shared" si="129"/>
        <v>-5.1931274885495598E-3</v>
      </c>
      <c r="AI97" s="75">
        <f t="shared" si="130"/>
        <v>2.025196848240518E-2</v>
      </c>
      <c r="AJ97" s="75">
        <f t="shared" si="131"/>
        <v>-0.10713573438620456</v>
      </c>
      <c r="AK97" s="75">
        <f t="shared" si="132"/>
        <v>-2.222149269059407E-2</v>
      </c>
      <c r="AL97" s="75">
        <f t="shared" si="133"/>
        <v>-3.1189157175207813</v>
      </c>
      <c r="AM97" s="75">
        <f t="shared" si="134"/>
        <v>-88.191556652138289</v>
      </c>
      <c r="AN97" s="75">
        <f t="shared" si="148"/>
        <v>-2.9169004446539026</v>
      </c>
      <c r="AO97" s="75">
        <f t="shared" si="148"/>
        <v>-2.5728456689493511</v>
      </c>
      <c r="AP97" s="75">
        <f t="shared" si="148"/>
        <v>-2.952975851239696</v>
      </c>
      <c r="AQ97" s="75">
        <f t="shared" si="148"/>
        <v>-2.5285137599562022</v>
      </c>
      <c r="AR97" s="75">
        <f t="shared" si="148"/>
        <v>-2.9988445838133901</v>
      </c>
      <c r="AS97" s="75">
        <f t="shared" si="148"/>
        <v>-2.4700515761317239</v>
      </c>
      <c r="AT97" s="75">
        <f t="shared" si="148"/>
        <v>-3.0588899309545514</v>
      </c>
      <c r="AU97" s="75">
        <f t="shared" si="135"/>
        <v>-2.3890952683315705</v>
      </c>
      <c r="AV97" s="119">
        <f t="shared" si="136"/>
        <v>-3.0409626543513677E-2</v>
      </c>
      <c r="AW97" s="120">
        <f t="shared" si="137"/>
        <v>-5.7861534579215189E-3</v>
      </c>
      <c r="AX97" s="121">
        <f t="shared" si="138"/>
        <v>3.3479571838617152E-6</v>
      </c>
      <c r="AY97" s="120">
        <f t="shared" si="139"/>
        <v>-3.1002652512885635E-2</v>
      </c>
      <c r="BA97" s="95">
        <f t="shared" si="140"/>
        <v>0</v>
      </c>
      <c r="BB97" s="95">
        <f t="shared" si="141"/>
        <v>0.10010842728585878</v>
      </c>
      <c r="BC97" s="95">
        <f t="shared" si="142"/>
        <v>-0.27886894845685256</v>
      </c>
      <c r="BD97" s="95">
        <f t="shared" si="143"/>
        <v>-1.3969873230259612E-2</v>
      </c>
      <c r="BE97" s="95">
        <f t="shared" si="144"/>
        <v>-3.1260699488531114</v>
      </c>
      <c r="BF97" s="95">
        <f t="shared" si="145"/>
        <v>-128.84093814219099</v>
      </c>
      <c r="BG97" s="95">
        <f t="shared" si="149"/>
        <v>-9.3571404984453697</v>
      </c>
      <c r="BH97" s="95">
        <f t="shared" si="149"/>
        <v>-9.2591151111190939</v>
      </c>
      <c r="BI97" s="95">
        <f t="shared" si="149"/>
        <v>-9.3687596223770981</v>
      </c>
      <c r="BJ97" s="95">
        <f t="shared" si="149"/>
        <v>-9.2460110407936771</v>
      </c>
      <c r="BK97" s="95">
        <f t="shared" si="149"/>
        <v>-9.3833371336891442</v>
      </c>
      <c r="BL97" s="95">
        <f t="shared" si="149"/>
        <v>-9.229526203793359</v>
      </c>
      <c r="BM97" s="95">
        <f t="shared" si="149"/>
        <v>-9.4016634213479531</v>
      </c>
      <c r="BN97" s="95">
        <f t="shared" si="146"/>
        <v>-9.2087249707167089</v>
      </c>
      <c r="BQ97" s="95">
        <f t="shared" si="80"/>
        <v>-3.0637935909891501E-2</v>
      </c>
      <c r="BR97" s="75">
        <v>-22500</v>
      </c>
      <c r="BS97" s="75">
        <f t="shared" si="110"/>
        <v>-3.0637935909891501E-2</v>
      </c>
      <c r="BT97" s="75">
        <f t="shared" si="81"/>
        <v>-2.2035282814011348E-2</v>
      </c>
      <c r="BU97" s="75">
        <f t="shared" si="82"/>
        <v>-8.6026530958801511E-3</v>
      </c>
      <c r="BV97" s="75">
        <f t="shared" si="83"/>
        <v>2.5030471158430823E-2</v>
      </c>
      <c r="BW97" s="75">
        <f t="shared" si="84"/>
        <v>-0.18495964645292157</v>
      </c>
      <c r="BX97" s="75">
        <f t="shared" si="85"/>
        <v>-3.0402266694844631</v>
      </c>
      <c r="BY97" s="75">
        <f t="shared" si="86"/>
        <v>-19.713587490325981</v>
      </c>
      <c r="BZ97" s="75">
        <f t="shared" si="87"/>
        <v>-2.2067570753519301</v>
      </c>
      <c r="CA97" s="75">
        <f t="shared" si="88"/>
        <v>-2.1882562354338457</v>
      </c>
      <c r="CB97" s="75">
        <f t="shared" si="89"/>
        <v>-2.2201524420540473</v>
      </c>
      <c r="CC97" s="75">
        <f t="shared" si="90"/>
        <v>-2.1642388858142159</v>
      </c>
      <c r="CD97" s="75">
        <f t="shared" si="91"/>
        <v>-2.259664761942934</v>
      </c>
      <c r="CE97" s="75">
        <f t="shared" si="92"/>
        <v>-2.0877290838670204</v>
      </c>
      <c r="CF97" s="75">
        <f t="shared" si="93"/>
        <v>-2.3747090359853309</v>
      </c>
      <c r="CG97" s="75">
        <f t="shared" si="94"/>
        <v>-1.4077123977187251</v>
      </c>
      <c r="CI97" s="14">
        <f t="shared" si="111"/>
        <v>-22500</v>
      </c>
      <c r="CJ97" s="86">
        <f t="shared" si="95"/>
        <v>-2.2035282814011348E-2</v>
      </c>
      <c r="CK97" s="86">
        <f t="shared" si="96"/>
        <v>-2.2035282814011348E-2</v>
      </c>
      <c r="CL97" s="95">
        <f t="shared" si="97"/>
        <v>0</v>
      </c>
      <c r="CM97" s="95">
        <f t="shared" si="98"/>
        <v>0.52019775984395422</v>
      </c>
      <c r="CN97" s="95">
        <f t="shared" si="99"/>
        <v>0.65212264792418007</v>
      </c>
      <c r="CO97" s="95">
        <f t="shared" si="100"/>
        <v>-2.1330728316187639</v>
      </c>
      <c r="CP97" s="95">
        <f t="shared" si="101"/>
        <v>-1.8120974802269139</v>
      </c>
      <c r="CQ97" s="95">
        <f t="shared" si="102"/>
        <v>-7.0711600140764661</v>
      </c>
      <c r="CR97" s="95">
        <f t="shared" si="103"/>
        <v>-7.041330761514959</v>
      </c>
      <c r="CS97" s="95">
        <f t="shared" si="104"/>
        <v>-6.9966170171512108</v>
      </c>
      <c r="CT97" s="95">
        <f t="shared" si="105"/>
        <v>-6.9326378176887617</v>
      </c>
      <c r="CU97" s="95">
        <f t="shared" si="106"/>
        <v>-6.8461106913208587</v>
      </c>
      <c r="CV97" s="95">
        <f t="shared" si="107"/>
        <v>-6.7360254965734763</v>
      </c>
      <c r="CW97" s="95">
        <f t="shared" si="108"/>
        <v>-6.6038572627400933</v>
      </c>
      <c r="CX97" s="95">
        <f t="shared" si="109"/>
        <v>-6.4523415963619959</v>
      </c>
    </row>
    <row r="98" spans="1:102" s="75" customFormat="1" ht="12.95" customHeight="1" x14ac:dyDescent="0.2">
      <c r="A98" s="81" t="s">
        <v>122</v>
      </c>
      <c r="B98" s="82" t="s">
        <v>2031</v>
      </c>
      <c r="C98" s="83">
        <v>28718.377</v>
      </c>
      <c r="D98" s="83" t="s">
        <v>2110</v>
      </c>
      <c r="E98" s="75">
        <f t="shared" si="117"/>
        <v>-31951.078900957033</v>
      </c>
      <c r="F98" s="75">
        <f t="shared" si="118"/>
        <v>-31951</v>
      </c>
      <c r="G98" s="75">
        <f t="shared" si="119"/>
        <v>-3.3258489998843288E-2</v>
      </c>
      <c r="I98" s="75">
        <f t="shared" si="116"/>
        <v>-3.3258489998843288E-2</v>
      </c>
      <c r="O98" s="75">
        <f t="shared" ca="1" si="120"/>
        <v>-2.8353952474598161E-2</v>
      </c>
      <c r="P98" s="75">
        <f t="shared" si="121"/>
        <v>-2.5197825864604447E-2</v>
      </c>
      <c r="Q98" s="85">
        <f t="shared" si="147"/>
        <v>13699.877</v>
      </c>
      <c r="S98" s="84">
        <v>0.1</v>
      </c>
      <c r="Z98" s="75">
        <f t="shared" si="122"/>
        <v>-31951</v>
      </c>
      <c r="AA98" s="75">
        <f t="shared" si="123"/>
        <v>-3.04228547796709E-2</v>
      </c>
      <c r="AB98" s="75">
        <f t="shared" si="124"/>
        <v>-2.8033461083776835E-2</v>
      </c>
      <c r="AC98" s="75">
        <f t="shared" si="125"/>
        <v>-8.0606641342388409E-3</v>
      </c>
      <c r="AD98" s="75">
        <f t="shared" si="126"/>
        <v>-2.8356352191723881E-3</v>
      </c>
      <c r="AE98" s="75">
        <f t="shared" si="127"/>
        <v>8.0408270962108375E-7</v>
      </c>
      <c r="AF98" s="75">
        <f t="shared" si="128"/>
        <v>-8.0606641342388409E-3</v>
      </c>
      <c r="AG98" s="84"/>
      <c r="AH98" s="75">
        <f t="shared" si="129"/>
        <v>-5.2250289150664537E-3</v>
      </c>
      <c r="AI98" s="75">
        <f t="shared" si="130"/>
        <v>2.0262171254912809E-2</v>
      </c>
      <c r="AJ98" s="75">
        <f t="shared" si="131"/>
        <v>-0.10758769120686522</v>
      </c>
      <c r="AK98" s="75">
        <f t="shared" si="132"/>
        <v>-2.2666868461744018E-2</v>
      </c>
      <c r="AL98" s="75">
        <f t="shared" si="133"/>
        <v>-3.1184611332111802</v>
      </c>
      <c r="AM98" s="75">
        <f t="shared" si="134"/>
        <v>-86.458252142444195</v>
      </c>
      <c r="AN98" s="75">
        <f t="shared" si="148"/>
        <v>-2.9124347833675395</v>
      </c>
      <c r="AO98" s="75">
        <f t="shared" si="148"/>
        <v>-2.5693879810675764</v>
      </c>
      <c r="AP98" s="75">
        <f t="shared" si="148"/>
        <v>-2.9489645035186642</v>
      </c>
      <c r="AQ98" s="75">
        <f t="shared" si="148"/>
        <v>-2.5243827821177507</v>
      </c>
      <c r="AR98" s="75">
        <f t="shared" si="148"/>
        <v>-2.9955587339698853</v>
      </c>
      <c r="AS98" s="75">
        <f t="shared" si="148"/>
        <v>-2.4647854274748999</v>
      </c>
      <c r="AT98" s="75">
        <f t="shared" si="148"/>
        <v>-3.0567892498479967</v>
      </c>
      <c r="AU98" s="75">
        <f t="shared" si="135"/>
        <v>-2.3817776686872194</v>
      </c>
      <c r="AV98" s="119">
        <f t="shared" si="136"/>
        <v>-3.04228547796709E-2</v>
      </c>
      <c r="AW98" s="120">
        <f t="shared" si="137"/>
        <v>-2.8356352191723881E-3</v>
      </c>
      <c r="AX98" s="121">
        <f t="shared" si="138"/>
        <v>8.0408270962108375E-7</v>
      </c>
      <c r="AY98" s="120">
        <f t="shared" si="139"/>
        <v>-2.8033461083776835E-2</v>
      </c>
      <c r="BA98" s="95">
        <f t="shared" si="140"/>
        <v>0</v>
      </c>
      <c r="BB98" s="95">
        <f t="shared" si="141"/>
        <v>0.10013219755573421</v>
      </c>
      <c r="BC98" s="95">
        <f t="shared" si="142"/>
        <v>-0.27731545034144028</v>
      </c>
      <c r="BD98" s="95">
        <f t="shared" si="143"/>
        <v>-1.5425243081649095E-2</v>
      </c>
      <c r="BE98" s="95">
        <f t="shared" si="144"/>
        <v>-3.1244526553923846</v>
      </c>
      <c r="BF98" s="95">
        <f t="shared" si="145"/>
        <v>-116.68326994376645</v>
      </c>
      <c r="BG98" s="95">
        <f t="shared" si="149"/>
        <v>-9.3500993372353935</v>
      </c>
      <c r="BH98" s="95">
        <f t="shared" si="149"/>
        <v>-9.243873843036333</v>
      </c>
      <c r="BI98" s="95">
        <f t="shared" si="149"/>
        <v>-9.3628476971355248</v>
      </c>
      <c r="BJ98" s="95">
        <f t="shared" si="149"/>
        <v>-9.229454500263957</v>
      </c>
      <c r="BK98" s="95">
        <f t="shared" si="149"/>
        <v>-9.3788926690519556</v>
      </c>
      <c r="BL98" s="95">
        <f t="shared" si="149"/>
        <v>-9.2112473892272089</v>
      </c>
      <c r="BM98" s="95">
        <f t="shared" si="149"/>
        <v>-9.3991360824833983</v>
      </c>
      <c r="BN98" s="95">
        <f t="shared" si="146"/>
        <v>-9.1881722276397113</v>
      </c>
      <c r="BQ98" s="95">
        <f t="shared" si="80"/>
        <v>-3.0500042022876303E-2</v>
      </c>
      <c r="BR98" s="75">
        <v>-22000</v>
      </c>
      <c r="BS98" s="75">
        <f t="shared" si="110"/>
        <v>-3.0500042022876303E-2</v>
      </c>
      <c r="BT98" s="75">
        <f t="shared" si="81"/>
        <v>-2.1830545498962895E-2</v>
      </c>
      <c r="BU98" s="75">
        <f t="shared" si="82"/>
        <v>-8.6694965239134062E-3</v>
      </c>
      <c r="BV98" s="75">
        <f t="shared" si="83"/>
        <v>2.5486088674829488E-2</v>
      </c>
      <c r="BW98" s="75">
        <f t="shared" si="84"/>
        <v>-0.18937526736661028</v>
      </c>
      <c r="BX98" s="75">
        <f t="shared" si="85"/>
        <v>-3.035731607818124</v>
      </c>
      <c r="BY98" s="75">
        <f t="shared" si="86"/>
        <v>-18.875043943880872</v>
      </c>
      <c r="BZ98" s="75">
        <f t="shared" si="87"/>
        <v>-2.1713394472239482</v>
      </c>
      <c r="CA98" s="75">
        <f t="shared" si="88"/>
        <v>-2.1592583824819593</v>
      </c>
      <c r="CB98" s="75">
        <f t="shared" si="89"/>
        <v>-2.1811109650658791</v>
      </c>
      <c r="CC98" s="75">
        <f t="shared" si="90"/>
        <v>-2.1410458746909629</v>
      </c>
      <c r="CD98" s="75">
        <f t="shared" si="91"/>
        <v>-2.2128234205304231</v>
      </c>
      <c r="CE98" s="75">
        <f t="shared" si="92"/>
        <v>-2.0779593661759863</v>
      </c>
      <c r="CF98" s="75">
        <f t="shared" si="93"/>
        <v>-2.3136970215082839</v>
      </c>
      <c r="CG98" s="75">
        <f t="shared" si="94"/>
        <v>-1.3561800058570972</v>
      </c>
      <c r="CI98" s="14">
        <f t="shared" si="111"/>
        <v>-22000</v>
      </c>
      <c r="CJ98" s="86">
        <f t="shared" si="95"/>
        <v>-2.1830545498962895E-2</v>
      </c>
      <c r="CK98" s="86">
        <f t="shared" si="96"/>
        <v>-2.1830545498962895E-2</v>
      </c>
      <c r="CL98" s="95">
        <f t="shared" si="97"/>
        <v>0</v>
      </c>
      <c r="CM98" s="95">
        <f t="shared" si="98"/>
        <v>1.7495636534409198</v>
      </c>
      <c r="CN98" s="95">
        <f t="shared" si="99"/>
        <v>0.77372553017256895</v>
      </c>
      <c r="CO98" s="95">
        <f t="shared" si="100"/>
        <v>-0.58656205404837114</v>
      </c>
      <c r="CP98" s="95">
        <f t="shared" si="101"/>
        <v>-0.30198950447804079</v>
      </c>
      <c r="CQ98" s="95">
        <f t="shared" si="102"/>
        <v>-6.4215265370693455</v>
      </c>
      <c r="CR98" s="95">
        <f t="shared" si="103"/>
        <v>-6.4101064253607296</v>
      </c>
      <c r="CS98" s="95">
        <f t="shared" si="104"/>
        <v>-6.3973245941013719</v>
      </c>
      <c r="CT98" s="95">
        <f t="shared" si="105"/>
        <v>-6.3830407527856616</v>
      </c>
      <c r="CU98" s="95">
        <f t="shared" si="106"/>
        <v>-6.3671024129285891</v>
      </c>
      <c r="CV98" s="95">
        <f t="shared" si="107"/>
        <v>-6.3493429388388565</v>
      </c>
      <c r="CW98" s="95">
        <f t="shared" si="108"/>
        <v>-6.329578580794772</v>
      </c>
      <c r="CX98" s="95">
        <f t="shared" si="109"/>
        <v>-6.3076039690591861</v>
      </c>
    </row>
    <row r="99" spans="1:102" s="75" customFormat="1" ht="12.95" customHeight="1" x14ac:dyDescent="0.2">
      <c r="A99" s="81" t="s">
        <v>168</v>
      </c>
      <c r="B99" s="82" t="s">
        <v>2031</v>
      </c>
      <c r="C99" s="83">
        <v>28726.376</v>
      </c>
      <c r="D99" s="83" t="s">
        <v>2110</v>
      </c>
      <c r="E99" s="75">
        <f t="shared" si="117"/>
        <v>-31932.102430428244</v>
      </c>
      <c r="F99" s="75">
        <f t="shared" si="118"/>
        <v>-31932</v>
      </c>
      <c r="G99" s="75">
        <f t="shared" si="119"/>
        <v>-4.3176679999305634E-2</v>
      </c>
      <c r="I99" s="75">
        <f t="shared" si="116"/>
        <v>-4.3176679999305634E-2</v>
      </c>
      <c r="O99" s="75">
        <f t="shared" ca="1" si="120"/>
        <v>-2.834079840220001E-2</v>
      </c>
      <c r="P99" s="75">
        <f t="shared" si="121"/>
        <v>-2.5192815951390612E-2</v>
      </c>
      <c r="Q99" s="85">
        <f t="shared" si="147"/>
        <v>13707.876</v>
      </c>
      <c r="S99" s="84">
        <v>0.1</v>
      </c>
      <c r="Z99" s="75">
        <f t="shared" si="122"/>
        <v>-31932</v>
      </c>
      <c r="AA99" s="75">
        <f t="shared" si="123"/>
        <v>-3.04264092713236E-2</v>
      </c>
      <c r="AB99" s="75">
        <f t="shared" si="124"/>
        <v>-3.7943086679372642E-2</v>
      </c>
      <c r="AC99" s="75">
        <f t="shared" si="125"/>
        <v>-1.7983864047915021E-2</v>
      </c>
      <c r="AD99" s="75">
        <f t="shared" si="126"/>
        <v>-1.2750270727982033E-2</v>
      </c>
      <c r="AE99" s="75">
        <f t="shared" si="127"/>
        <v>1.625694036368355E-5</v>
      </c>
      <c r="AF99" s="75">
        <f t="shared" si="128"/>
        <v>-1.7983864047915021E-2</v>
      </c>
      <c r="AG99" s="84"/>
      <c r="AH99" s="75">
        <f t="shared" si="129"/>
        <v>-5.233593319932988E-3</v>
      </c>
      <c r="AI99" s="75">
        <f t="shared" si="130"/>
        <v>2.0264951473072723E-2</v>
      </c>
      <c r="AJ99" s="75">
        <f t="shared" si="131"/>
        <v>-0.10770931250628683</v>
      </c>
      <c r="AK99" s="75">
        <f t="shared" si="132"/>
        <v>-2.2786721746214635E-2</v>
      </c>
      <c r="AL99" s="75">
        <f t="shared" si="133"/>
        <v>-3.1183388010414306</v>
      </c>
      <c r="AM99" s="75">
        <f t="shared" si="134"/>
        <v>-86.00337821092964</v>
      </c>
      <c r="AN99" s="75">
        <f t="shared" si="148"/>
        <v>-2.9112334251521816</v>
      </c>
      <c r="AO99" s="75">
        <f t="shared" si="148"/>
        <v>-2.5684690571756454</v>
      </c>
      <c r="AP99" s="75">
        <f t="shared" si="148"/>
        <v>-2.9478838876554945</v>
      </c>
      <c r="AQ99" s="75">
        <f t="shared" si="148"/>
        <v>-2.523284218222662</v>
      </c>
      <c r="AR99" s="75">
        <f t="shared" si="148"/>
        <v>-2.9946720273088498</v>
      </c>
      <c r="AS99" s="75">
        <f t="shared" si="148"/>
        <v>-2.463382089434869</v>
      </c>
      <c r="AT99" s="75">
        <f t="shared" si="148"/>
        <v>-3.0562209767694335</v>
      </c>
      <c r="AU99" s="75">
        <f t="shared" si="135"/>
        <v>-2.3798194377964776</v>
      </c>
      <c r="AV99" s="119">
        <f t="shared" si="136"/>
        <v>-3.04264092713236E-2</v>
      </c>
      <c r="AW99" s="120">
        <f t="shared" si="137"/>
        <v>-1.2750270727982033E-2</v>
      </c>
      <c r="AX99" s="121">
        <f t="shared" si="138"/>
        <v>1.625694036368355E-5</v>
      </c>
      <c r="AY99" s="120">
        <f t="shared" si="139"/>
        <v>-3.7943086679372642E-2</v>
      </c>
      <c r="BA99" s="95">
        <f t="shared" si="140"/>
        <v>0</v>
      </c>
      <c r="BB99" s="95">
        <f t="shared" si="141"/>
        <v>0.10013905416168867</v>
      </c>
      <c r="BC99" s="95">
        <f t="shared" si="142"/>
        <v>-0.27689375024036378</v>
      </c>
      <c r="BD99" s="95">
        <f t="shared" si="143"/>
        <v>-1.5820181888332827E-2</v>
      </c>
      <c r="BE99" s="95">
        <f t="shared" si="144"/>
        <v>-3.1240137683648577</v>
      </c>
      <c r="BF99" s="95">
        <f t="shared" si="145"/>
        <v>-113.76992745991733</v>
      </c>
      <c r="BG99" s="95">
        <f t="shared" si="149"/>
        <v>-9.3481888638539967</v>
      </c>
      <c r="BH99" s="95">
        <f t="shared" si="149"/>
        <v>-9.2398177666653165</v>
      </c>
      <c r="BI99" s="95">
        <f t="shared" si="149"/>
        <v>-9.3612401419446432</v>
      </c>
      <c r="BJ99" s="95">
        <f t="shared" si="149"/>
        <v>-9.2250437559320595</v>
      </c>
      <c r="BK99" s="95">
        <f t="shared" si="149"/>
        <v>-9.3776810425667225</v>
      </c>
      <c r="BL99" s="95">
        <f t="shared" si="149"/>
        <v>-9.206369166159778</v>
      </c>
      <c r="BM99" s="95">
        <f t="shared" si="149"/>
        <v>-9.3984449526953036</v>
      </c>
      <c r="BN99" s="95">
        <f t="shared" si="146"/>
        <v>-9.182672197802205</v>
      </c>
      <c r="BQ99" s="95">
        <f t="shared" si="80"/>
        <v>-3.0347365670829959E-2</v>
      </c>
      <c r="BR99" s="75">
        <v>-21500</v>
      </c>
      <c r="BS99" s="75">
        <f t="shared" si="110"/>
        <v>-3.0347365670829959E-2</v>
      </c>
      <c r="BT99" s="75">
        <f t="shared" si="81"/>
        <v>-2.1622047285517303E-2</v>
      </c>
      <c r="BU99" s="75">
        <f t="shared" si="82"/>
        <v>-8.725318385312656E-3</v>
      </c>
      <c r="BV99" s="75">
        <f t="shared" si="83"/>
        <v>2.5968967008761279E-2</v>
      </c>
      <c r="BW99" s="75">
        <f t="shared" si="84"/>
        <v>-0.1938558504626984</v>
      </c>
      <c r="BX99" s="75">
        <f t="shared" si="85"/>
        <v>-3.0311664278733121</v>
      </c>
      <c r="BY99" s="75">
        <f t="shared" si="86"/>
        <v>-18.093231464364656</v>
      </c>
      <c r="BZ99" s="75">
        <f t="shared" si="87"/>
        <v>-2.1360252977132723</v>
      </c>
      <c r="CA99" s="75">
        <f t="shared" si="88"/>
        <v>-2.12874195702268</v>
      </c>
      <c r="CB99" s="75">
        <f t="shared" si="89"/>
        <v>-2.1426253001660776</v>
      </c>
      <c r="CC99" s="75">
        <f t="shared" si="90"/>
        <v>-2.1158889460746533</v>
      </c>
      <c r="CD99" s="75">
        <f t="shared" si="91"/>
        <v>-2.1664226484987559</v>
      </c>
      <c r="CE99" s="75">
        <f t="shared" si="92"/>
        <v>-2.067071430312124</v>
      </c>
      <c r="CF99" s="75">
        <f t="shared" si="93"/>
        <v>-2.2501427995612282</v>
      </c>
      <c r="CG99" s="75">
        <f t="shared" si="94"/>
        <v>-1.304647613995469</v>
      </c>
      <c r="CI99" s="14">
        <f t="shared" si="111"/>
        <v>-21500</v>
      </c>
      <c r="CJ99" s="86">
        <f t="shared" si="95"/>
        <v>-2.1622047285517303E-2</v>
      </c>
      <c r="CK99" s="86">
        <f t="shared" si="96"/>
        <v>-2.1622047285517303E-2</v>
      </c>
      <c r="CL99" s="95">
        <f t="shared" si="97"/>
        <v>0</v>
      </c>
      <c r="CM99" s="95">
        <f t="shared" si="98"/>
        <v>0.72172716940540249</v>
      </c>
      <c r="CN99" s="95">
        <f t="shared" si="99"/>
        <v>-0.99986871026961899</v>
      </c>
      <c r="CO99" s="95">
        <f t="shared" si="100"/>
        <v>1.8851396452055038</v>
      </c>
      <c r="CP99" s="95">
        <f t="shared" si="101"/>
        <v>1.3766483182934541</v>
      </c>
      <c r="CQ99" s="95">
        <f t="shared" si="102"/>
        <v>-5.6713633478699412</v>
      </c>
      <c r="CR99" s="95">
        <f t="shared" si="103"/>
        <v>-5.7054664311094712</v>
      </c>
      <c r="CS99" s="95">
        <f t="shared" si="104"/>
        <v>-5.7500661332422967</v>
      </c>
      <c r="CT99" s="95">
        <f t="shared" si="105"/>
        <v>-5.8066909034741743</v>
      </c>
      <c r="CU99" s="95">
        <f t="shared" si="106"/>
        <v>-5.8763003946887746</v>
      </c>
      <c r="CV99" s="95">
        <f t="shared" si="107"/>
        <v>-5.9591371699930429</v>
      </c>
      <c r="CW99" s="95">
        <f t="shared" si="108"/>
        <v>-6.054840356217877</v>
      </c>
      <c r="CX99" s="95">
        <f t="shared" si="109"/>
        <v>-6.1628663417563763</v>
      </c>
    </row>
    <row r="100" spans="1:102" s="75" customFormat="1" ht="12.95" customHeight="1" x14ac:dyDescent="0.2">
      <c r="A100" s="81" t="s">
        <v>122</v>
      </c>
      <c r="B100" s="82" t="s">
        <v>2031</v>
      </c>
      <c r="C100" s="83">
        <v>28742.385999999999</v>
      </c>
      <c r="D100" s="83" t="s">
        <v>2110</v>
      </c>
      <c r="E100" s="75">
        <f t="shared" si="117"/>
        <v>-31894.121021106348</v>
      </c>
      <c r="F100" s="75">
        <f t="shared" si="118"/>
        <v>-31894</v>
      </c>
      <c r="G100" s="75">
        <f t="shared" si="119"/>
        <v>-5.1013060001423582E-2</v>
      </c>
      <c r="I100" s="75">
        <f t="shared" si="116"/>
        <v>-5.1013060001423582E-2</v>
      </c>
      <c r="O100" s="75">
        <f t="shared" ca="1" si="120"/>
        <v>-2.8314490257403693E-2</v>
      </c>
      <c r="P100" s="75">
        <f t="shared" si="121"/>
        <v>-2.5182779832751075E-2</v>
      </c>
      <c r="Q100" s="85">
        <f t="shared" si="147"/>
        <v>13723.885999999999</v>
      </c>
      <c r="S100" s="84">
        <v>0.1</v>
      </c>
      <c r="Z100" s="75">
        <f t="shared" si="122"/>
        <v>-31894</v>
      </c>
      <c r="AA100" s="75">
        <f t="shared" si="123"/>
        <v>-3.043353572809409E-2</v>
      </c>
      <c r="AB100" s="75">
        <f t="shared" si="124"/>
        <v>-4.5762304106080565E-2</v>
      </c>
      <c r="AC100" s="75">
        <f t="shared" si="125"/>
        <v>-2.5830280168672507E-2</v>
      </c>
      <c r="AD100" s="75">
        <f t="shared" si="126"/>
        <v>-2.0579524273329493E-2</v>
      </c>
      <c r="AE100" s="75">
        <f t="shared" si="127"/>
        <v>4.2351681931655778E-5</v>
      </c>
      <c r="AF100" s="75">
        <f t="shared" si="128"/>
        <v>-2.5830280168672507E-2</v>
      </c>
      <c r="AG100" s="84"/>
      <c r="AH100" s="75">
        <f t="shared" si="129"/>
        <v>-5.2507558953430161E-3</v>
      </c>
      <c r="AI100" s="75">
        <f t="shared" si="130"/>
        <v>2.0270575670460311E-2</v>
      </c>
      <c r="AJ100" s="75">
        <f t="shared" si="131"/>
        <v>-0.10795340404786902</v>
      </c>
      <c r="AK100" s="75">
        <f t="shared" si="132"/>
        <v>-2.302726868103978E-2</v>
      </c>
      <c r="AL100" s="75">
        <f t="shared" si="133"/>
        <v>-3.1180932779028905</v>
      </c>
      <c r="AM100" s="75">
        <f t="shared" si="134"/>
        <v>-85.10472742011045</v>
      </c>
      <c r="AN100" s="75">
        <f t="shared" si="148"/>
        <v>-2.9088227743826405</v>
      </c>
      <c r="AO100" s="75">
        <f t="shared" si="148"/>
        <v>-2.5666392191670551</v>
      </c>
      <c r="AP100" s="75">
        <f t="shared" si="148"/>
        <v>-2.9457136345802835</v>
      </c>
      <c r="AQ100" s="75">
        <f t="shared" si="148"/>
        <v>-2.5210958242379324</v>
      </c>
      <c r="AR100" s="75">
        <f t="shared" si="148"/>
        <v>-2.9928892526425295</v>
      </c>
      <c r="AS100" s="75">
        <f t="shared" si="148"/>
        <v>-2.4605829345926717</v>
      </c>
      <c r="AT100" s="75">
        <f t="shared" si="148"/>
        <v>-3.0550766439682557</v>
      </c>
      <c r="AU100" s="75">
        <f t="shared" si="135"/>
        <v>-2.3759029760149937</v>
      </c>
      <c r="AV100" s="119">
        <f t="shared" si="136"/>
        <v>-3.043353572809409E-2</v>
      </c>
      <c r="AW100" s="120">
        <f t="shared" si="137"/>
        <v>-2.0579524273329493E-2</v>
      </c>
      <c r="AX100" s="121">
        <f t="shared" si="138"/>
        <v>4.2351681931655778E-5</v>
      </c>
      <c r="AY100" s="120">
        <f t="shared" si="139"/>
        <v>-4.5762304106080565E-2</v>
      </c>
      <c r="BA100" s="95">
        <f t="shared" si="140"/>
        <v>0</v>
      </c>
      <c r="BB100" s="95">
        <f t="shared" si="141"/>
        <v>0.10015342090615043</v>
      </c>
      <c r="BC100" s="95">
        <f t="shared" si="142"/>
        <v>-0.27604246474086253</v>
      </c>
      <c r="BD100" s="95">
        <f t="shared" si="143"/>
        <v>-1.6617282963721312E-2</v>
      </c>
      <c r="BE100" s="95">
        <f t="shared" si="144"/>
        <v>-3.1231279566290899</v>
      </c>
      <c r="BF100" s="95">
        <f t="shared" si="145"/>
        <v>-108.31172478817805</v>
      </c>
      <c r="BG100" s="95">
        <f t="shared" si="149"/>
        <v>-9.3443333359684626</v>
      </c>
      <c r="BH100" s="95">
        <f t="shared" si="149"/>
        <v>-9.2317354493153534</v>
      </c>
      <c r="BI100" s="95">
        <f t="shared" si="149"/>
        <v>-9.3579913095814771</v>
      </c>
      <c r="BJ100" s="95">
        <f t="shared" si="149"/>
        <v>-9.2162486436356605</v>
      </c>
      <c r="BK100" s="95">
        <f t="shared" si="149"/>
        <v>-9.3752282371519087</v>
      </c>
      <c r="BL100" s="95">
        <f t="shared" si="149"/>
        <v>-9.1966304330796209</v>
      </c>
      <c r="BM100" s="95">
        <f t="shared" si="149"/>
        <v>-9.3970429663055199</v>
      </c>
      <c r="BN100" s="95">
        <f t="shared" si="146"/>
        <v>-9.1716721381271924</v>
      </c>
      <c r="BQ100" s="95">
        <f t="shared" si="80"/>
        <v>-3.0180109438623662E-2</v>
      </c>
      <c r="BR100" s="75">
        <v>-21000</v>
      </c>
      <c r="BS100" s="75">
        <f t="shared" si="110"/>
        <v>-3.0180109438623662E-2</v>
      </c>
      <c r="BT100" s="75">
        <f t="shared" si="81"/>
        <v>-2.1409788173674581E-2</v>
      </c>
      <c r="BU100" s="75">
        <f t="shared" si="82"/>
        <v>-8.7703212649490828E-3</v>
      </c>
      <c r="BV100" s="75">
        <f t="shared" si="83"/>
        <v>2.6482902095974259E-2</v>
      </c>
      <c r="BW100" s="75">
        <f t="shared" si="84"/>
        <v>-0.19842612042137148</v>
      </c>
      <c r="BX100" s="75">
        <f t="shared" si="85"/>
        <v>-3.0265056203831953</v>
      </c>
      <c r="BY100" s="75">
        <f t="shared" si="86"/>
        <v>-17.358966971982085</v>
      </c>
      <c r="BZ100" s="75">
        <f t="shared" si="87"/>
        <v>-2.1006564527540128</v>
      </c>
      <c r="CA100" s="75">
        <f t="shared" si="88"/>
        <v>-2.0967650670922495</v>
      </c>
      <c r="CB100" s="75">
        <f t="shared" si="89"/>
        <v>-2.1046211494685041</v>
      </c>
      <c r="CC100" s="75">
        <f t="shared" si="90"/>
        <v>-2.0886500965478971</v>
      </c>
      <c r="CD100" s="75">
        <f t="shared" si="91"/>
        <v>-2.120677535867423</v>
      </c>
      <c r="CE100" s="75">
        <f t="shared" si="92"/>
        <v>-2.0545234306349469</v>
      </c>
      <c r="CF100" s="75">
        <f t="shared" si="93"/>
        <v>-2.1840782881004475</v>
      </c>
      <c r="CG100" s="75">
        <f t="shared" si="94"/>
        <v>-1.2531152221338411</v>
      </c>
      <c r="CI100" s="14">
        <f t="shared" si="111"/>
        <v>-21000</v>
      </c>
      <c r="CJ100" s="86">
        <f t="shared" si="95"/>
        <v>-2.1409788173674581E-2</v>
      </c>
      <c r="CK100" s="86">
        <f t="shared" si="96"/>
        <v>-2.1409788173674581E-2</v>
      </c>
      <c r="CL100" s="95">
        <f t="shared" si="97"/>
        <v>0</v>
      </c>
      <c r="CM100" s="95">
        <f t="shared" si="98"/>
        <v>0.35362069392831064</v>
      </c>
      <c r="CN100" s="95">
        <f t="shared" si="99"/>
        <v>-0.8761055825213665</v>
      </c>
      <c r="CO100" s="95">
        <f t="shared" si="100"/>
        <v>2.3720072584729732</v>
      </c>
      <c r="CP100" s="95">
        <f t="shared" si="101"/>
        <v>2.4692534622520657</v>
      </c>
      <c r="CQ100" s="95">
        <f t="shared" si="102"/>
        <v>-5.2523614335862483</v>
      </c>
      <c r="CR100" s="95">
        <f t="shared" si="103"/>
        <v>-5.2655795145378139</v>
      </c>
      <c r="CS100" s="95">
        <f t="shared" si="104"/>
        <v>-5.2929304706286207</v>
      </c>
      <c r="CT100" s="95">
        <f t="shared" si="105"/>
        <v>-5.3462009746539012</v>
      </c>
      <c r="CU100" s="95">
        <f t="shared" si="106"/>
        <v>-5.4402691499376221</v>
      </c>
      <c r="CV100" s="95">
        <f t="shared" si="107"/>
        <v>-5.5859949906363617</v>
      </c>
      <c r="CW100" s="95">
        <f t="shared" si="108"/>
        <v>-5.7823612180025519</v>
      </c>
      <c r="CX100" s="95">
        <f t="shared" si="109"/>
        <v>-6.0181287144535647</v>
      </c>
    </row>
    <row r="101" spans="1:102" s="75" customFormat="1" ht="12.95" customHeight="1" x14ac:dyDescent="0.2">
      <c r="A101" s="81" t="s">
        <v>122</v>
      </c>
      <c r="B101" s="82" t="s">
        <v>2031</v>
      </c>
      <c r="C101" s="83">
        <v>28753.332999999999</v>
      </c>
      <c r="D101" s="83" t="s">
        <v>2110</v>
      </c>
      <c r="E101" s="75">
        <f t="shared" si="117"/>
        <v>-31868.150846974753</v>
      </c>
      <c r="F101" s="75">
        <f t="shared" si="118"/>
        <v>-31868</v>
      </c>
      <c r="G101" s="75">
        <f t="shared" si="119"/>
        <v>-6.3585320000129286E-2</v>
      </c>
      <c r="I101" s="75">
        <f t="shared" si="116"/>
        <v>-6.3585320000129286E-2</v>
      </c>
      <c r="O101" s="75">
        <f t="shared" ca="1" si="120"/>
        <v>-2.8296489947806217E-2</v>
      </c>
      <c r="P101" s="75">
        <f t="shared" si="121"/>
        <v>-2.5175900498464687E-2</v>
      </c>
      <c r="Q101" s="85">
        <f t="shared" si="147"/>
        <v>13734.832999999999</v>
      </c>
      <c r="S101" s="84">
        <v>0.1</v>
      </c>
      <c r="Z101" s="75">
        <f t="shared" si="122"/>
        <v>-31868</v>
      </c>
      <c r="AA101" s="75">
        <f t="shared" si="123"/>
        <v>-3.0438424676165962E-2</v>
      </c>
      <c r="AB101" s="75">
        <f t="shared" si="124"/>
        <v>-5.8322795822428011E-2</v>
      </c>
      <c r="AC101" s="75">
        <f t="shared" si="125"/>
        <v>-3.8409419501664599E-2</v>
      </c>
      <c r="AD101" s="75">
        <f t="shared" si="126"/>
        <v>-3.3146895323963324E-2</v>
      </c>
      <c r="AE101" s="75">
        <f t="shared" si="127"/>
        <v>1.0987166696177817E-4</v>
      </c>
      <c r="AF101" s="75">
        <f t="shared" si="128"/>
        <v>-3.8409419501664599E-2</v>
      </c>
      <c r="AG101" s="84"/>
      <c r="AH101" s="75">
        <f t="shared" si="129"/>
        <v>-5.2625241777012758E-3</v>
      </c>
      <c r="AI101" s="75">
        <f t="shared" si="130"/>
        <v>2.0274473064319287E-2</v>
      </c>
      <c r="AJ101" s="75">
        <f t="shared" si="131"/>
        <v>-0.10812106313634499</v>
      </c>
      <c r="AK101" s="75">
        <f t="shared" si="132"/>
        <v>-2.3192495997685032E-2</v>
      </c>
      <c r="AL101" s="75">
        <f t="shared" si="133"/>
        <v>-3.1179246317024285</v>
      </c>
      <c r="AM101" s="75">
        <f t="shared" si="134"/>
        <v>-84.498258709683142</v>
      </c>
      <c r="AN101" s="75">
        <f t="shared" ref="AN101:AT110" si="150">$AU101+$AB$7*SIN(AO101)</f>
        <v>-2.9071673232166022</v>
      </c>
      <c r="AO101" s="75">
        <f t="shared" si="150"/>
        <v>-2.5653933465739702</v>
      </c>
      <c r="AP101" s="75">
        <f t="shared" si="150"/>
        <v>-2.9442218161184392</v>
      </c>
      <c r="AQ101" s="75">
        <f t="shared" si="150"/>
        <v>-2.5196052024667992</v>
      </c>
      <c r="AR101" s="75">
        <f t="shared" si="150"/>
        <v>-2.9916622706621108</v>
      </c>
      <c r="AS101" s="75">
        <f t="shared" si="150"/>
        <v>-2.4586735170107974</v>
      </c>
      <c r="AT101" s="75">
        <f t="shared" si="150"/>
        <v>-3.054287679602568</v>
      </c>
      <c r="AU101" s="75">
        <f t="shared" si="135"/>
        <v>-2.373223291638189</v>
      </c>
      <c r="AV101" s="119">
        <f t="shared" si="136"/>
        <v>-3.0438424676165962E-2</v>
      </c>
      <c r="AW101" s="120">
        <f t="shared" si="137"/>
        <v>-3.3146895323963324E-2</v>
      </c>
      <c r="AX101" s="121">
        <f t="shared" si="138"/>
        <v>1.0987166696177817E-4</v>
      </c>
      <c r="AY101" s="120">
        <f t="shared" si="139"/>
        <v>-5.8322795822428011E-2</v>
      </c>
      <c r="BA101" s="95">
        <f t="shared" si="140"/>
        <v>0</v>
      </c>
      <c r="BB101" s="95">
        <f t="shared" si="141"/>
        <v>0.10016376627327328</v>
      </c>
      <c r="BC101" s="95">
        <f t="shared" si="142"/>
        <v>-0.27545379594244351</v>
      </c>
      <c r="BD101" s="95">
        <f t="shared" si="143"/>
        <v>-1.716835672100734E-2</v>
      </c>
      <c r="BE101" s="95">
        <f t="shared" si="144"/>
        <v>-3.1225155445572104</v>
      </c>
      <c r="BF101" s="95">
        <f t="shared" si="145"/>
        <v>-104.83450821617728</v>
      </c>
      <c r="BG101" s="95">
        <f t="shared" ref="BG101:BM110" si="151">$BN101+$BB$7*SIN(BH101)</f>
        <v>-9.3416681197454849</v>
      </c>
      <c r="BH101" s="95">
        <f t="shared" si="151"/>
        <v>-9.2262289638944157</v>
      </c>
      <c r="BI101" s="95">
        <f t="shared" si="151"/>
        <v>-9.3557418225001427</v>
      </c>
      <c r="BJ101" s="95">
        <f t="shared" si="151"/>
        <v>-9.2102517842719571</v>
      </c>
      <c r="BK101" s="95">
        <f t="shared" si="151"/>
        <v>-9.3735266347926007</v>
      </c>
      <c r="BL101" s="95">
        <f t="shared" si="151"/>
        <v>-9.1899811332682777</v>
      </c>
      <c r="BM101" s="95">
        <f t="shared" si="151"/>
        <v>-9.3960680704724879</v>
      </c>
      <c r="BN101" s="95">
        <f t="shared" si="146"/>
        <v>-9.1641457815074432</v>
      </c>
      <c r="BQ101" s="95">
        <f t="shared" si="80"/>
        <v>-2.9998301882838981E-2</v>
      </c>
      <c r="BR101" s="75">
        <v>-20500</v>
      </c>
      <c r="BS101" s="75">
        <f t="shared" si="110"/>
        <v>-2.9998301882838981E-2</v>
      </c>
      <c r="BT101" s="75">
        <f t="shared" si="81"/>
        <v>-2.1193768163434722E-2</v>
      </c>
      <c r="BU101" s="75">
        <f t="shared" si="82"/>
        <v>-8.8045337194042582E-3</v>
      </c>
      <c r="BV101" s="75">
        <f t="shared" si="83"/>
        <v>2.7032564787571878E-2</v>
      </c>
      <c r="BW101" s="75">
        <f t="shared" si="84"/>
        <v>-0.20311395897907358</v>
      </c>
      <c r="BX101" s="75">
        <f t="shared" si="85"/>
        <v>-3.0217203408322457</v>
      </c>
      <c r="BY101" s="75">
        <f t="shared" si="86"/>
        <v>-16.664436391279771</v>
      </c>
      <c r="BZ101" s="75">
        <f t="shared" si="87"/>
        <v>-2.0650645667179983</v>
      </c>
      <c r="CA101" s="75">
        <f t="shared" si="88"/>
        <v>-2.0634014813518613</v>
      </c>
      <c r="CB101" s="75">
        <f t="shared" si="89"/>
        <v>-2.0669779508565442</v>
      </c>
      <c r="CC101" s="75">
        <f t="shared" si="90"/>
        <v>-2.059257030929694</v>
      </c>
      <c r="CD101" s="75">
        <f t="shared" si="91"/>
        <v>-2.0757895444129102</v>
      </c>
      <c r="CE101" s="75">
        <f t="shared" si="92"/>
        <v>-2.0397367232943266</v>
      </c>
      <c r="CF101" s="75">
        <f t="shared" si="93"/>
        <v>-2.115542069900342</v>
      </c>
      <c r="CG101" s="75">
        <f t="shared" si="94"/>
        <v>-1.2015828302722129</v>
      </c>
      <c r="CI101" s="14">
        <f t="shared" si="111"/>
        <v>-20500</v>
      </c>
      <c r="CJ101" s="86">
        <f t="shared" si="95"/>
        <v>-2.1193768163434722E-2</v>
      </c>
      <c r="CK101" s="86">
        <f t="shared" si="96"/>
        <v>-2.1193768163434722E-2</v>
      </c>
      <c r="CL101" s="95">
        <f t="shared" si="97"/>
        <v>0</v>
      </c>
      <c r="CM101" s="95">
        <f t="shared" si="98"/>
        <v>0.2595004579071184</v>
      </c>
      <c r="CN101" s="95">
        <f t="shared" si="99"/>
        <v>-0.78497443485966256</v>
      </c>
      <c r="CO101" s="95">
        <f t="shared" si="100"/>
        <v>2.5370766304770895</v>
      </c>
      <c r="CP101" s="95">
        <f t="shared" si="101"/>
        <v>3.2070600335826405</v>
      </c>
      <c r="CQ101" s="95">
        <f t="shared" si="102"/>
        <v>-5.0145481537974703</v>
      </c>
      <c r="CR101" s="95">
        <f t="shared" si="103"/>
        <v>-5.01597728003384</v>
      </c>
      <c r="CS101" s="95">
        <f t="shared" si="104"/>
        <v>-5.0212447362986747</v>
      </c>
      <c r="CT101" s="95">
        <f t="shared" si="105"/>
        <v>-5.0399518175983866</v>
      </c>
      <c r="CU101" s="95">
        <f t="shared" si="106"/>
        <v>-5.0993938251099387</v>
      </c>
      <c r="CV101" s="95">
        <f t="shared" si="107"/>
        <v>-5.2479215962847361</v>
      </c>
      <c r="CW101" s="95">
        <f t="shared" si="108"/>
        <v>-5.5148125521460765</v>
      </c>
      <c r="CX101" s="95">
        <f t="shared" si="109"/>
        <v>-5.8733910871507549</v>
      </c>
    </row>
    <row r="102" spans="1:102" s="75" customFormat="1" ht="12.95" customHeight="1" x14ac:dyDescent="0.2">
      <c r="A102" s="81" t="s">
        <v>122</v>
      </c>
      <c r="B102" s="82" t="s">
        <v>2031</v>
      </c>
      <c r="C102" s="83">
        <v>28802.258000000002</v>
      </c>
      <c r="D102" s="83" t="s">
        <v>2110</v>
      </c>
      <c r="E102" s="75">
        <f t="shared" si="117"/>
        <v>-31752.083360961384</v>
      </c>
      <c r="F102" s="75">
        <f t="shared" si="118"/>
        <v>-31752</v>
      </c>
      <c r="G102" s="75">
        <f t="shared" si="119"/>
        <v>-3.5138479997840477E-2</v>
      </c>
      <c r="I102" s="75">
        <f t="shared" si="116"/>
        <v>-3.5138479997840477E-2</v>
      </c>
      <c r="O102" s="75">
        <f t="shared" ca="1" si="120"/>
        <v>-2.8216180874217477E-2</v>
      </c>
      <c r="P102" s="75">
        <f t="shared" si="121"/>
        <v>-2.5145084184919397E-2</v>
      </c>
      <c r="Q102" s="85">
        <f t="shared" si="147"/>
        <v>13783.758000000002</v>
      </c>
      <c r="S102" s="84">
        <v>0.1</v>
      </c>
      <c r="Z102" s="75">
        <f t="shared" si="122"/>
        <v>-31752</v>
      </c>
      <c r="AA102" s="75">
        <f t="shared" si="123"/>
        <v>-3.0460354931451279E-2</v>
      </c>
      <c r="AB102" s="75">
        <f t="shared" si="124"/>
        <v>-2.9823209251308595E-2</v>
      </c>
      <c r="AC102" s="75">
        <f t="shared" si="125"/>
        <v>-9.9933958129210798E-3</v>
      </c>
      <c r="AD102" s="75">
        <f t="shared" si="126"/>
        <v>-4.678125066389198E-3</v>
      </c>
      <c r="AE102" s="75">
        <f t="shared" si="127"/>
        <v>2.1884854136778938E-6</v>
      </c>
      <c r="AF102" s="75">
        <f t="shared" si="128"/>
        <v>-9.9933958129210798E-3</v>
      </c>
      <c r="AG102" s="84"/>
      <c r="AH102" s="75">
        <f t="shared" si="129"/>
        <v>-5.315270746531881E-3</v>
      </c>
      <c r="AI102" s="75">
        <f t="shared" si="130"/>
        <v>2.029235491073178E-2</v>
      </c>
      <c r="AJ102" s="75">
        <f t="shared" si="131"/>
        <v>-0.10887543889425638</v>
      </c>
      <c r="AK102" s="75">
        <f t="shared" si="132"/>
        <v>-2.3935959425944325E-2</v>
      </c>
      <c r="AL102" s="75">
        <f t="shared" si="133"/>
        <v>-3.1171657761280755</v>
      </c>
      <c r="AM102" s="75">
        <f t="shared" si="134"/>
        <v>-81.872951495945657</v>
      </c>
      <c r="AN102" s="75">
        <f t="shared" si="150"/>
        <v>-2.899722288938114</v>
      </c>
      <c r="AO102" s="75">
        <f t="shared" si="150"/>
        <v>-2.559894749156244</v>
      </c>
      <c r="AP102" s="75">
        <f t="shared" si="150"/>
        <v>-2.937498105324869</v>
      </c>
      <c r="AQ102" s="75">
        <f t="shared" si="150"/>
        <v>-2.5130208552819475</v>
      </c>
      <c r="AR102" s="75">
        <f t="shared" si="150"/>
        <v>-2.986116952306717</v>
      </c>
      <c r="AS102" s="75">
        <f t="shared" si="150"/>
        <v>-2.4502122585862072</v>
      </c>
      <c r="AT102" s="75">
        <f t="shared" si="150"/>
        <v>-3.050707911340425</v>
      </c>
      <c r="AU102" s="75">
        <f t="shared" si="135"/>
        <v>-2.3612677767262915</v>
      </c>
      <c r="AV102" s="119">
        <f t="shared" si="136"/>
        <v>-3.0460354931451279E-2</v>
      </c>
      <c r="AW102" s="120">
        <f t="shared" si="137"/>
        <v>-4.678125066389198E-3</v>
      </c>
      <c r="AX102" s="121">
        <f t="shared" si="138"/>
        <v>2.1884854136778938E-6</v>
      </c>
      <c r="AY102" s="120">
        <f t="shared" si="139"/>
        <v>-2.9823209251308595E-2</v>
      </c>
      <c r="BA102" s="95">
        <f t="shared" si="140"/>
        <v>0</v>
      </c>
      <c r="BB102" s="95">
        <f t="shared" si="141"/>
        <v>0.10021532839442104</v>
      </c>
      <c r="BC102" s="95">
        <f t="shared" si="142"/>
        <v>-0.2727628267723588</v>
      </c>
      <c r="BD102" s="95">
        <f t="shared" si="143"/>
        <v>-1.9686156141830717E-2</v>
      </c>
      <c r="BE102" s="95">
        <f t="shared" si="144"/>
        <v>-3.1197174021589058</v>
      </c>
      <c r="BF102" s="95">
        <f t="shared" si="145"/>
        <v>-91.423874657849638</v>
      </c>
      <c r="BG102" s="95">
        <f t="shared" si="151"/>
        <v>-9.3294943032049371</v>
      </c>
      <c r="BH102" s="95">
        <f t="shared" si="151"/>
        <v>-9.2019067534665631</v>
      </c>
      <c r="BI102" s="95">
        <f t="shared" si="151"/>
        <v>-9.3454279372821212</v>
      </c>
      <c r="BJ102" s="95">
        <f t="shared" si="151"/>
        <v>-9.1837152313402939</v>
      </c>
      <c r="BK102" s="95">
        <f t="shared" si="151"/>
        <v>-9.3656896058512924</v>
      </c>
      <c r="BL102" s="95">
        <f t="shared" si="151"/>
        <v>-9.1604633667273081</v>
      </c>
      <c r="BM102" s="95">
        <f t="shared" si="151"/>
        <v>-9.3915532764822824</v>
      </c>
      <c r="BN102" s="95">
        <f t="shared" si="146"/>
        <v>-9.1305666519731936</v>
      </c>
      <c r="BQ102" s="95">
        <f t="shared" si="80"/>
        <v>-2.9801774193861465E-2</v>
      </c>
      <c r="BR102" s="75">
        <v>-20000</v>
      </c>
      <c r="BS102" s="75">
        <f t="shared" si="110"/>
        <v>-2.9801774193861465E-2</v>
      </c>
      <c r="BT102" s="75">
        <f t="shared" si="81"/>
        <v>-2.0973987254797728E-2</v>
      </c>
      <c r="BU102" s="75">
        <f t="shared" si="82"/>
        <v>-8.8277869390637372E-3</v>
      </c>
      <c r="BV102" s="75">
        <f t="shared" si="83"/>
        <v>2.7623544567372926E-2</v>
      </c>
      <c r="BW102" s="75">
        <f t="shared" si="84"/>
        <v>-0.20794987570089923</v>
      </c>
      <c r="BX102" s="75">
        <f t="shared" si="85"/>
        <v>-3.0167789212727611</v>
      </c>
      <c r="BY102" s="75">
        <f t="shared" si="86"/>
        <v>-16.003070152933056</v>
      </c>
      <c r="BZ102" s="75">
        <f t="shared" si="87"/>
        <v>-2.0290781183452515</v>
      </c>
      <c r="CA102" s="75">
        <f t="shared" si="88"/>
        <v>-2.0287320481054283</v>
      </c>
      <c r="CB102" s="75">
        <f t="shared" si="89"/>
        <v>-2.0295301690724994</v>
      </c>
      <c r="CC102" s="75">
        <f t="shared" si="90"/>
        <v>-2.0276875598345807</v>
      </c>
      <c r="CD102" s="75">
        <f t="shared" si="91"/>
        <v>-2.0319312285580069</v>
      </c>
      <c r="CE102" s="75">
        <f t="shared" si="92"/>
        <v>-2.0221021257497047</v>
      </c>
      <c r="CF102" s="75">
        <f t="shared" si="93"/>
        <v>-2.0445792901161739</v>
      </c>
      <c r="CG102" s="75">
        <f t="shared" si="94"/>
        <v>-1.150050438410585</v>
      </c>
      <c r="CI102" s="14">
        <f t="shared" si="111"/>
        <v>-20000</v>
      </c>
      <c r="CJ102" s="86">
        <f t="shared" si="95"/>
        <v>-2.0973987254797728E-2</v>
      </c>
      <c r="CK102" s="86">
        <f t="shared" si="96"/>
        <v>-2.0973987254797728E-2</v>
      </c>
      <c r="CL102" s="95">
        <f t="shared" si="97"/>
        <v>0</v>
      </c>
      <c r="CM102" s="95">
        <f t="shared" si="98"/>
        <v>0.2136003209073557</v>
      </c>
      <c r="CN102" s="95">
        <f t="shared" si="99"/>
        <v>-0.72153652205576269</v>
      </c>
      <c r="CO102" s="95">
        <f t="shared" si="100"/>
        <v>2.6337125298268509</v>
      </c>
      <c r="CP102" s="95">
        <f t="shared" si="101"/>
        <v>3.8529243000740832</v>
      </c>
      <c r="CQ102" s="95">
        <f t="shared" si="102"/>
        <v>-4.8354641561758704</v>
      </c>
      <c r="CR102" s="95">
        <f t="shared" si="103"/>
        <v>-4.835490597194914</v>
      </c>
      <c r="CS102" s="95">
        <f t="shared" si="104"/>
        <v>-4.835729625901025</v>
      </c>
      <c r="CT102" s="95">
        <f t="shared" si="105"/>
        <v>-4.83786990553652</v>
      </c>
      <c r="CU102" s="95">
        <f t="shared" si="106"/>
        <v>-4.8556232015262228</v>
      </c>
      <c r="CV102" s="95">
        <f t="shared" si="107"/>
        <v>-4.9578161640511036</v>
      </c>
      <c r="CW102" s="95">
        <f t="shared" si="108"/>
        <v>-5.2547626364647924</v>
      </c>
      <c r="CX102" s="95">
        <f t="shared" si="109"/>
        <v>-5.7286534598479451</v>
      </c>
    </row>
    <row r="103" spans="1:102" s="75" customFormat="1" ht="12.95" customHeight="1" x14ac:dyDescent="0.2">
      <c r="A103" s="81" t="s">
        <v>122</v>
      </c>
      <c r="B103" s="82" t="s">
        <v>2031</v>
      </c>
      <c r="C103" s="83">
        <v>28826.284</v>
      </c>
      <c r="D103" s="83" t="s">
        <v>2110</v>
      </c>
      <c r="E103" s="75">
        <f t="shared" si="117"/>
        <v>-31695.085151069572</v>
      </c>
      <c r="F103" s="75">
        <f t="shared" si="118"/>
        <v>-31695</v>
      </c>
      <c r="G103" s="75">
        <f t="shared" si="119"/>
        <v>-3.5893050000595395E-2</v>
      </c>
      <c r="I103" s="75">
        <f t="shared" si="116"/>
        <v>-3.5893050000595395E-2</v>
      </c>
      <c r="O103" s="75">
        <f t="shared" ca="1" si="120"/>
        <v>-2.8176718657023002E-2</v>
      </c>
      <c r="P103" s="75">
        <f t="shared" si="121"/>
        <v>-2.5129867513583943E-2</v>
      </c>
      <c r="Q103" s="85">
        <f t="shared" si="147"/>
        <v>13807.784</v>
      </c>
      <c r="S103" s="84">
        <v>0.1</v>
      </c>
      <c r="Z103" s="75">
        <f t="shared" si="122"/>
        <v>-31695</v>
      </c>
      <c r="AA103" s="75">
        <f t="shared" si="123"/>
        <v>-3.0471194895682858E-2</v>
      </c>
      <c r="AB103" s="75">
        <f t="shared" si="124"/>
        <v>-3.055172261849648E-2</v>
      </c>
      <c r="AC103" s="75">
        <f t="shared" si="125"/>
        <v>-1.0763182487011452E-2</v>
      </c>
      <c r="AD103" s="75">
        <f t="shared" si="126"/>
        <v>-5.4218551049125367E-3</v>
      </c>
      <c r="AE103" s="75">
        <f t="shared" si="127"/>
        <v>2.9396512778666136E-6</v>
      </c>
      <c r="AF103" s="75">
        <f t="shared" si="128"/>
        <v>-1.0763182487011452E-2</v>
      </c>
      <c r="AG103" s="84"/>
      <c r="AH103" s="75">
        <f t="shared" si="129"/>
        <v>-5.341327382098914E-3</v>
      </c>
      <c r="AI103" s="75">
        <f t="shared" si="130"/>
        <v>2.0301440936724036E-2</v>
      </c>
      <c r="AJ103" s="75">
        <f t="shared" si="131"/>
        <v>-0.10924988522966952</v>
      </c>
      <c r="AK103" s="75">
        <f t="shared" si="132"/>
        <v>-2.4305007083742523E-2</v>
      </c>
      <c r="AL103" s="75">
        <f t="shared" si="133"/>
        <v>-3.1167890827679625</v>
      </c>
      <c r="AM103" s="75">
        <f t="shared" si="134"/>
        <v>-80.629417317639607</v>
      </c>
      <c r="AN103" s="75">
        <f t="shared" si="150"/>
        <v>-2.8960290607162595</v>
      </c>
      <c r="AO103" s="75">
        <f t="shared" si="150"/>
        <v>-2.5572282529691224</v>
      </c>
      <c r="AP103" s="75">
        <f t="shared" si="150"/>
        <v>-2.9341538863822163</v>
      </c>
      <c r="AQ103" s="75">
        <f t="shared" si="150"/>
        <v>-2.5098248788455071</v>
      </c>
      <c r="AR103" s="75">
        <f t="shared" si="150"/>
        <v>-2.9833495920057502</v>
      </c>
      <c r="AS103" s="75">
        <f t="shared" si="150"/>
        <v>-2.446089318349812</v>
      </c>
      <c r="AT103" s="75">
        <f t="shared" si="150"/>
        <v>-3.0489128531491185</v>
      </c>
      <c r="AU103" s="75">
        <f t="shared" si="135"/>
        <v>-2.3553930840540658</v>
      </c>
      <c r="AV103" s="119">
        <f t="shared" si="136"/>
        <v>-3.0471194895682858E-2</v>
      </c>
      <c r="AW103" s="120">
        <f t="shared" si="137"/>
        <v>-5.4218551049125367E-3</v>
      </c>
      <c r="AX103" s="121">
        <f t="shared" si="138"/>
        <v>2.9396512778666136E-6</v>
      </c>
      <c r="AY103" s="120">
        <f t="shared" si="139"/>
        <v>-3.055172261849648E-2</v>
      </c>
      <c r="BA103" s="95">
        <f t="shared" si="140"/>
        <v>0</v>
      </c>
      <c r="BB103" s="95">
        <f t="shared" si="141"/>
        <v>0.10024411315197201</v>
      </c>
      <c r="BC103" s="95">
        <f t="shared" si="142"/>
        <v>-0.27139992013844288</v>
      </c>
      <c r="BD103" s="95">
        <f t="shared" si="143"/>
        <v>-2.0960536307993778E-2</v>
      </c>
      <c r="BE103" s="95">
        <f t="shared" si="144"/>
        <v>-3.1183010629192696</v>
      </c>
      <c r="BF103" s="95">
        <f t="shared" si="145"/>
        <v>-85.864018954593703</v>
      </c>
      <c r="BG103" s="95">
        <f t="shared" si="151"/>
        <v>-9.3233347640234481</v>
      </c>
      <c r="BH103" s="95">
        <f t="shared" si="151"/>
        <v>-9.1901098311835803</v>
      </c>
      <c r="BI103" s="95">
        <f t="shared" si="151"/>
        <v>-9.3401845838026443</v>
      </c>
      <c r="BJ103" s="95">
        <f t="shared" si="151"/>
        <v>-9.170814506614688</v>
      </c>
      <c r="BK103" s="95">
        <f t="shared" si="151"/>
        <v>-9.3616828342555252</v>
      </c>
      <c r="BL103" s="95">
        <f t="shared" si="151"/>
        <v>-9.146053884107431</v>
      </c>
      <c r="BM103" s="95">
        <f t="shared" si="151"/>
        <v>-9.3892290053763219</v>
      </c>
      <c r="BN103" s="95">
        <f t="shared" si="146"/>
        <v>-9.1140665624606712</v>
      </c>
      <c r="BQ103" s="95">
        <f t="shared" si="80"/>
        <v>-2.9590148661137263E-2</v>
      </c>
      <c r="BR103" s="75">
        <v>-19500</v>
      </c>
      <c r="BS103" s="75">
        <f t="shared" si="110"/>
        <v>-2.9590148661137263E-2</v>
      </c>
      <c r="BT103" s="75">
        <f t="shared" si="81"/>
        <v>-2.07504454477636E-2</v>
      </c>
      <c r="BU103" s="75">
        <f t="shared" si="82"/>
        <v>-8.8397032133736633E-3</v>
      </c>
      <c r="BV103" s="75">
        <f t="shared" si="83"/>
        <v>2.8262400049952285E-2</v>
      </c>
      <c r="BW103" s="75">
        <f t="shared" si="84"/>
        <v>-0.21296653240364685</v>
      </c>
      <c r="BX103" s="75">
        <f t="shared" si="85"/>
        <v>-3.0116473252049971</v>
      </c>
      <c r="BY103" s="75">
        <f t="shared" si="86"/>
        <v>-15.369424468100002</v>
      </c>
      <c r="BZ103" s="75">
        <f t="shared" si="87"/>
        <v>-1.9925287790015866</v>
      </c>
      <c r="CA103" s="75">
        <f t="shared" si="88"/>
        <v>-1.9928347647892446</v>
      </c>
      <c r="CB103" s="75">
        <f t="shared" si="89"/>
        <v>-1.9920718742515828</v>
      </c>
      <c r="CC103" s="75">
        <f t="shared" si="90"/>
        <v>-1.9939715232956563</v>
      </c>
      <c r="CD103" s="75">
        <f t="shared" si="91"/>
        <v>-1.9892262311273354</v>
      </c>
      <c r="CE103" s="75">
        <f t="shared" si="92"/>
        <v>-2.0009878258808453</v>
      </c>
      <c r="CF103" s="75">
        <f t="shared" si="93"/>
        <v>-1.971241536423685</v>
      </c>
      <c r="CG103" s="75">
        <f t="shared" si="94"/>
        <v>-1.0985180465489568</v>
      </c>
      <c r="CI103" s="14">
        <f t="shared" si="111"/>
        <v>-19500</v>
      </c>
      <c r="CJ103" s="86">
        <f t="shared" si="95"/>
        <v>-2.07504454477636E-2</v>
      </c>
      <c r="CK103" s="86">
        <f t="shared" si="96"/>
        <v>-2.07504454477636E-2</v>
      </c>
      <c r="CL103" s="95">
        <f t="shared" si="97"/>
        <v>0</v>
      </c>
      <c r="CM103" s="95">
        <f t="shared" si="98"/>
        <v>0.18531119469477875</v>
      </c>
      <c r="CN103" s="95">
        <f t="shared" si="99"/>
        <v>-0.67211542300883564</v>
      </c>
      <c r="CO103" s="95">
        <f t="shared" si="100"/>
        <v>2.7026694381863732</v>
      </c>
      <c r="CP103" s="95">
        <f t="shared" si="101"/>
        <v>4.4832158015152039</v>
      </c>
      <c r="CQ103" s="95">
        <f t="shared" si="102"/>
        <v>-4.6842715738229339</v>
      </c>
      <c r="CR103" s="95">
        <f t="shared" si="103"/>
        <v>-4.6842715790586533</v>
      </c>
      <c r="CS103" s="95">
        <f t="shared" si="104"/>
        <v>-4.6842713721330265</v>
      </c>
      <c r="CT103" s="95">
        <f t="shared" si="105"/>
        <v>-4.6842795513885376</v>
      </c>
      <c r="CU103" s="95">
        <f t="shared" si="106"/>
        <v>-4.6839580369740164</v>
      </c>
      <c r="CV103" s="95">
        <f t="shared" si="107"/>
        <v>-4.7220734190754809</v>
      </c>
      <c r="CW103" s="95">
        <f t="shared" si="108"/>
        <v>-5.0046229316521513</v>
      </c>
      <c r="CX103" s="95">
        <f t="shared" si="109"/>
        <v>-5.5839158325451352</v>
      </c>
    </row>
    <row r="104" spans="1:102" s="75" customFormat="1" ht="12.95" customHeight="1" x14ac:dyDescent="0.2">
      <c r="A104" s="81" t="s">
        <v>122</v>
      </c>
      <c r="B104" s="82" t="s">
        <v>2031</v>
      </c>
      <c r="C104" s="83">
        <v>28829.235000000001</v>
      </c>
      <c r="D104" s="83" t="s">
        <v>2110</v>
      </c>
      <c r="E104" s="75">
        <f t="shared" si="117"/>
        <v>-31688.084330400678</v>
      </c>
      <c r="F104" s="75">
        <f t="shared" si="118"/>
        <v>-31688</v>
      </c>
      <c r="G104" s="75">
        <f t="shared" si="119"/>
        <v>-3.5547119998227572E-2</v>
      </c>
      <c r="I104" s="75">
        <f t="shared" si="116"/>
        <v>-3.5547119998227572E-2</v>
      </c>
      <c r="O104" s="75">
        <f t="shared" ca="1" si="120"/>
        <v>-2.8171872419823683E-2</v>
      </c>
      <c r="P104" s="75">
        <f t="shared" si="121"/>
        <v>-2.5127995429795331E-2</v>
      </c>
      <c r="Q104" s="85">
        <f t="shared" si="147"/>
        <v>13810.735000000001</v>
      </c>
      <c r="S104" s="84">
        <v>0.1</v>
      </c>
      <c r="Z104" s="75">
        <f t="shared" si="122"/>
        <v>-31688</v>
      </c>
      <c r="AA104" s="75">
        <f t="shared" si="123"/>
        <v>-3.0472528743063595E-2</v>
      </c>
      <c r="AB104" s="75">
        <f t="shared" si="124"/>
        <v>-3.0202586684959308E-2</v>
      </c>
      <c r="AC104" s="75">
        <f t="shared" si="125"/>
        <v>-1.0419124568432241E-2</v>
      </c>
      <c r="AD104" s="75">
        <f t="shared" si="126"/>
        <v>-5.0745912551639766E-3</v>
      </c>
      <c r="AE104" s="75">
        <f t="shared" si="127"/>
        <v>2.5751476406986706E-6</v>
      </c>
      <c r="AF104" s="75">
        <f t="shared" si="128"/>
        <v>-1.0419124568432241E-2</v>
      </c>
      <c r="AG104" s="84"/>
      <c r="AH104" s="75">
        <f t="shared" si="129"/>
        <v>-5.3445333132682632E-3</v>
      </c>
      <c r="AI104" s="75">
        <f t="shared" si="130"/>
        <v>2.0302570516367857E-2</v>
      </c>
      <c r="AJ104" s="75">
        <f t="shared" si="131"/>
        <v>-0.10929603891826693</v>
      </c>
      <c r="AK104" s="75">
        <f t="shared" si="132"/>
        <v>-2.4350496158466663E-2</v>
      </c>
      <c r="AL104" s="75">
        <f t="shared" si="133"/>
        <v>-3.1167426510359575</v>
      </c>
      <c r="AM104" s="75">
        <f t="shared" si="134"/>
        <v>-80.478747403355655</v>
      </c>
      <c r="AN104" s="75">
        <f t="shared" si="150"/>
        <v>-2.8955739432164145</v>
      </c>
      <c r="AO104" s="75">
        <f t="shared" si="150"/>
        <v>-2.556902377410859</v>
      </c>
      <c r="AP104" s="75">
        <f t="shared" si="150"/>
        <v>-2.9337413743104954</v>
      </c>
      <c r="AQ104" s="75">
        <f t="shared" si="150"/>
        <v>-2.509434175779496</v>
      </c>
      <c r="AR104" s="75">
        <f t="shared" si="150"/>
        <v>-2.9830078120557495</v>
      </c>
      <c r="AS104" s="75">
        <f t="shared" si="150"/>
        <v>-2.4455845797439588</v>
      </c>
      <c r="AT104" s="75">
        <f t="shared" si="150"/>
        <v>-3.0486907600752602</v>
      </c>
      <c r="AU104" s="75">
        <f t="shared" si="135"/>
        <v>-2.3546716305680029</v>
      </c>
      <c r="AV104" s="119">
        <f t="shared" si="136"/>
        <v>-3.0472528743063595E-2</v>
      </c>
      <c r="AW104" s="120">
        <f t="shared" si="137"/>
        <v>-5.0745912551639766E-3</v>
      </c>
      <c r="AX104" s="121">
        <f t="shared" si="138"/>
        <v>2.5751476406986706E-6</v>
      </c>
      <c r="AY104" s="120">
        <f t="shared" si="139"/>
        <v>-3.0202586684959308E-2</v>
      </c>
      <c r="BA104" s="95">
        <f t="shared" si="140"/>
        <v>0</v>
      </c>
      <c r="BB104" s="95">
        <f t="shared" si="141"/>
        <v>0.10024781388525172</v>
      </c>
      <c r="BC104" s="95">
        <f t="shared" si="142"/>
        <v>-0.2712306246455749</v>
      </c>
      <c r="BD104" s="95">
        <f t="shared" si="143"/>
        <v>-2.111879688172219E-2</v>
      </c>
      <c r="BE104" s="95">
        <f t="shared" si="144"/>
        <v>-3.1181251697674708</v>
      </c>
      <c r="BF104" s="95">
        <f t="shared" si="145"/>
        <v>-85.220393765536386</v>
      </c>
      <c r="BG104" s="95">
        <f t="shared" si="151"/>
        <v>-9.3225699447085653</v>
      </c>
      <c r="BH104" s="95">
        <f t="shared" si="151"/>
        <v>-9.1886684069940774</v>
      </c>
      <c r="BI104" s="95">
        <f t="shared" si="151"/>
        <v>-9.3395323416706155</v>
      </c>
      <c r="BJ104" s="95">
        <f t="shared" si="151"/>
        <v>-9.1692368273158067</v>
      </c>
      <c r="BK104" s="95">
        <f t="shared" si="151"/>
        <v>-9.3611833352434601</v>
      </c>
      <c r="BL104" s="95">
        <f t="shared" si="151"/>
        <v>-9.1442888623534362</v>
      </c>
      <c r="BM104" s="95">
        <f t="shared" si="151"/>
        <v>-9.3889384813996983</v>
      </c>
      <c r="BN104" s="95">
        <f t="shared" si="146"/>
        <v>-9.1120402356784318</v>
      </c>
      <c r="BQ104" s="95">
        <f t="shared" si="80"/>
        <v>-2.936283800529179E-2</v>
      </c>
      <c r="BR104" s="75">
        <v>-19000</v>
      </c>
      <c r="BS104" s="75">
        <f t="shared" si="110"/>
        <v>-2.936283800529179E-2</v>
      </c>
      <c r="BT104" s="75">
        <f t="shared" si="81"/>
        <v>-2.0523142742332336E-2</v>
      </c>
      <c r="BU104" s="75">
        <f t="shared" si="82"/>
        <v>-8.8396952629594527E-3</v>
      </c>
      <c r="BV104" s="75">
        <f t="shared" si="83"/>
        <v>2.8956736559489382E-2</v>
      </c>
      <c r="BW104" s="75">
        <f t="shared" si="84"/>
        <v>-0.21819844591574331</v>
      </c>
      <c r="BX104" s="75">
        <f t="shared" si="85"/>
        <v>-3.0062894166895848</v>
      </c>
      <c r="BY104" s="75">
        <f t="shared" si="86"/>
        <v>-14.75905494502379</v>
      </c>
      <c r="BZ104" s="75">
        <f t="shared" si="87"/>
        <v>-1.9552563085178694</v>
      </c>
      <c r="CA104" s="75">
        <f t="shared" si="88"/>
        <v>-1.9557740741628482</v>
      </c>
      <c r="CB104" s="75">
        <f t="shared" si="89"/>
        <v>-1.9543647570149505</v>
      </c>
      <c r="CC104" s="75">
        <f t="shared" si="90"/>
        <v>-1.9581893895160021</v>
      </c>
      <c r="CD104" s="75">
        <f t="shared" si="91"/>
        <v>-1.9477242997976416</v>
      </c>
      <c r="CE104" s="75">
        <f t="shared" si="92"/>
        <v>-1.9757489424898265</v>
      </c>
      <c r="CF104" s="75">
        <f t="shared" si="93"/>
        <v>-1.8955867020538335</v>
      </c>
      <c r="CG104" s="75">
        <f t="shared" si="94"/>
        <v>-1.0469856546873286</v>
      </c>
      <c r="CI104" s="14">
        <f t="shared" si="111"/>
        <v>-19000</v>
      </c>
      <c r="CJ104" s="86">
        <f t="shared" si="95"/>
        <v>-2.0523142742332336E-2</v>
      </c>
      <c r="CK104" s="86">
        <f t="shared" si="96"/>
        <v>-2.0523142742332336E-2</v>
      </c>
      <c r="CL104" s="95">
        <f t="shared" si="97"/>
        <v>0</v>
      </c>
      <c r="CM104" s="95">
        <f t="shared" si="98"/>
        <v>0.16597977278931575</v>
      </c>
      <c r="CN104" s="95">
        <f t="shared" si="99"/>
        <v>-0.63145619475705062</v>
      </c>
      <c r="CO104" s="95">
        <f t="shared" si="100"/>
        <v>2.7563017483680068</v>
      </c>
      <c r="CP104" s="95">
        <f t="shared" si="101"/>
        <v>5.1265083816027417</v>
      </c>
      <c r="CQ104" s="95">
        <f t="shared" si="102"/>
        <v>-4.5508903122671738</v>
      </c>
      <c r="CR104" s="95">
        <f t="shared" si="103"/>
        <v>-4.550884951956701</v>
      </c>
      <c r="CS104" s="95">
        <f t="shared" si="104"/>
        <v>-4.5509219946951367</v>
      </c>
      <c r="CT104" s="95">
        <f t="shared" si="105"/>
        <v>-4.5506661804590731</v>
      </c>
      <c r="CU104" s="95">
        <f t="shared" si="106"/>
        <v>-4.5524410840149825</v>
      </c>
      <c r="CV104" s="95">
        <f t="shared" si="107"/>
        <v>-4.5405002424758134</v>
      </c>
      <c r="CW104" s="95">
        <f t="shared" si="108"/>
        <v>-4.7665976517645872</v>
      </c>
      <c r="CX104" s="95">
        <f t="shared" si="109"/>
        <v>-5.4391782052423254</v>
      </c>
    </row>
    <row r="105" spans="1:102" s="75" customFormat="1" ht="12.95" customHeight="1" x14ac:dyDescent="0.2">
      <c r="A105" s="81" t="s">
        <v>122</v>
      </c>
      <c r="B105" s="82" t="s">
        <v>2031</v>
      </c>
      <c r="C105" s="83">
        <v>28837.241000000002</v>
      </c>
      <c r="D105" s="83" t="s">
        <v>2110</v>
      </c>
      <c r="E105" s="75">
        <f t="shared" si="117"/>
        <v>-31669.091253384366</v>
      </c>
      <c r="F105" s="75">
        <f t="shared" si="118"/>
        <v>-31669</v>
      </c>
      <c r="G105" s="75">
        <f t="shared" si="119"/>
        <v>-3.846530999726383E-2</v>
      </c>
      <c r="I105" s="75">
        <f t="shared" si="116"/>
        <v>-3.846530999726383E-2</v>
      </c>
      <c r="O105" s="75">
        <f t="shared" ca="1" si="120"/>
        <v>-2.8158718347425525E-2</v>
      </c>
      <c r="P105" s="75">
        <f t="shared" si="121"/>
        <v>-2.5122910343744326E-2</v>
      </c>
      <c r="Q105" s="85">
        <f t="shared" si="147"/>
        <v>13818.741000000002</v>
      </c>
      <c r="S105" s="84">
        <v>0.1</v>
      </c>
      <c r="Z105" s="75">
        <f t="shared" si="122"/>
        <v>-31669</v>
      </c>
      <c r="AA105" s="75">
        <f t="shared" si="123"/>
        <v>-3.0476151936817967E-2</v>
      </c>
      <c r="AB105" s="75">
        <f t="shared" si="124"/>
        <v>-3.311206840419019E-2</v>
      </c>
      <c r="AC105" s="75">
        <f t="shared" si="125"/>
        <v>-1.3342399653519504E-2</v>
      </c>
      <c r="AD105" s="75">
        <f t="shared" si="126"/>
        <v>-7.9891580604458633E-3</v>
      </c>
      <c r="AE105" s="75">
        <f t="shared" si="127"/>
        <v>6.3826646514787114E-6</v>
      </c>
      <c r="AF105" s="75">
        <f t="shared" si="128"/>
        <v>-1.3342399653519504E-2</v>
      </c>
      <c r="AG105" s="84"/>
      <c r="AH105" s="75">
        <f t="shared" si="129"/>
        <v>-5.3532415930736396E-3</v>
      </c>
      <c r="AI105" s="75">
        <f t="shared" si="130"/>
        <v>2.0305651760854859E-2</v>
      </c>
      <c r="AJ105" s="75">
        <f t="shared" si="131"/>
        <v>-0.10942149867944062</v>
      </c>
      <c r="AK105" s="75">
        <f t="shared" si="132"/>
        <v>-2.4474150205402168E-2</v>
      </c>
      <c r="AL105" s="75">
        <f t="shared" si="133"/>
        <v>-3.1166164342699414</v>
      </c>
      <c r="AM105" s="75">
        <f t="shared" si="134"/>
        <v>-80.072007885552324</v>
      </c>
      <c r="AN105" s="75">
        <f t="shared" si="150"/>
        <v>-2.8943369119180131</v>
      </c>
      <c r="AO105" s="75">
        <f t="shared" si="150"/>
        <v>-2.5560196000388418</v>
      </c>
      <c r="AP105" s="75">
        <f t="shared" si="150"/>
        <v>-2.9326197004569075</v>
      </c>
      <c r="AQ105" s="75">
        <f t="shared" si="150"/>
        <v>-2.508375661225335</v>
      </c>
      <c r="AR105" s="75">
        <f t="shared" si="150"/>
        <v>-2.9820779982319845</v>
      </c>
      <c r="AS105" s="75">
        <f t="shared" si="150"/>
        <v>-2.4442163297494357</v>
      </c>
      <c r="AT105" s="75">
        <f t="shared" si="150"/>
        <v>-3.0480861143575653</v>
      </c>
      <c r="AU105" s="75">
        <f t="shared" si="135"/>
        <v>-2.3527133996772611</v>
      </c>
      <c r="AV105" s="119">
        <f t="shared" si="136"/>
        <v>-3.0476151936817967E-2</v>
      </c>
      <c r="AW105" s="120">
        <f t="shared" si="137"/>
        <v>-7.9891580604458633E-3</v>
      </c>
      <c r="AX105" s="121">
        <f t="shared" si="138"/>
        <v>6.3826646514787114E-6</v>
      </c>
      <c r="AY105" s="120">
        <f t="shared" si="139"/>
        <v>-3.311206840419019E-2</v>
      </c>
      <c r="BA105" s="95">
        <f t="shared" si="140"/>
        <v>0</v>
      </c>
      <c r="BB105" s="95">
        <f t="shared" si="141"/>
        <v>0.10025804633495472</v>
      </c>
      <c r="BC105" s="95">
        <f t="shared" si="142"/>
        <v>-0.2707689538645533</v>
      </c>
      <c r="BD105" s="95">
        <f t="shared" si="143"/>
        <v>-2.1550332132188682E-2</v>
      </c>
      <c r="BE105" s="95">
        <f t="shared" si="144"/>
        <v>-3.1176455513762189</v>
      </c>
      <c r="BF105" s="95">
        <f t="shared" si="145"/>
        <v>-83.513420703937598</v>
      </c>
      <c r="BG105" s="95">
        <f t="shared" si="151"/>
        <v>-9.3204846106857886</v>
      </c>
      <c r="BH105" s="95">
        <f t="shared" si="151"/>
        <v>-9.1847641870068575</v>
      </c>
      <c r="BI105" s="95">
        <f t="shared" si="151"/>
        <v>-9.3377526213035242</v>
      </c>
      <c r="BJ105" s="95">
        <f t="shared" si="151"/>
        <v>-9.1649620103721752</v>
      </c>
      <c r="BK105" s="95">
        <f t="shared" si="151"/>
        <v>-9.3598191704279436</v>
      </c>
      <c r="BL105" s="95">
        <f t="shared" si="151"/>
        <v>-9.1395032482395049</v>
      </c>
      <c r="BM105" s="95">
        <f t="shared" si="151"/>
        <v>-9.3881441646812522</v>
      </c>
      <c r="BN105" s="95">
        <f t="shared" si="146"/>
        <v>-9.1065402058409255</v>
      </c>
      <c r="BQ105" s="95">
        <f t="shared" si="80"/>
        <v>-2.9119052761180847E-2</v>
      </c>
      <c r="BR105" s="75">
        <v>-18500</v>
      </c>
      <c r="BS105" s="75">
        <f t="shared" si="110"/>
        <v>-2.9119052761180847E-2</v>
      </c>
      <c r="BT105" s="75">
        <f t="shared" si="81"/>
        <v>-2.0292079138503942E-2</v>
      </c>
      <c r="BU105" s="75">
        <f t="shared" si="82"/>
        <v>-8.8269736226769032E-3</v>
      </c>
      <c r="BV105" s="75">
        <f t="shared" si="83"/>
        <v>2.9715338656081447E-2</v>
      </c>
      <c r="BW105" s="75">
        <f t="shared" si="84"/>
        <v>-0.22368200870815194</v>
      </c>
      <c r="BX105" s="75">
        <f t="shared" si="85"/>
        <v>-3.0006668982340376</v>
      </c>
      <c r="BY105" s="75">
        <f t="shared" si="86"/>
        <v>-14.168374598406082</v>
      </c>
      <c r="BZ105" s="75">
        <f t="shared" si="87"/>
        <v>-1.9171111792214823</v>
      </c>
      <c r="CA105" s="75">
        <f t="shared" si="88"/>
        <v>-1.917590185774817</v>
      </c>
      <c r="CB105" s="75">
        <f t="shared" si="89"/>
        <v>-1.9161492284962027</v>
      </c>
      <c r="CC105" s="75">
        <f t="shared" si="90"/>
        <v>-1.9204667317049724</v>
      </c>
      <c r="CD105" s="75">
        <f t="shared" si="91"/>
        <v>-1.9073714244939919</v>
      </c>
      <c r="CE105" s="75">
        <f t="shared" si="92"/>
        <v>-1.9457386756510648</v>
      </c>
      <c r="CF105" s="75">
        <f t="shared" si="93"/>
        <v>-1.8176788320862749</v>
      </c>
      <c r="CG105" s="75">
        <f t="shared" si="94"/>
        <v>-0.99545326282570068</v>
      </c>
      <c r="CI105" s="14">
        <f t="shared" si="111"/>
        <v>-18500</v>
      </c>
      <c r="CJ105" s="86">
        <f t="shared" si="95"/>
        <v>-2.0292079138503942E-2</v>
      </c>
      <c r="CK105" s="86">
        <f t="shared" si="96"/>
        <v>-2.0292079138503942E-2</v>
      </c>
      <c r="CL105" s="95">
        <f t="shared" si="97"/>
        <v>0</v>
      </c>
      <c r="CM105" s="95">
        <f t="shared" si="98"/>
        <v>0.15191427973818361</v>
      </c>
      <c r="CN105" s="95">
        <f t="shared" si="99"/>
        <v>-0.59675211876145895</v>
      </c>
      <c r="CO105" s="95">
        <f t="shared" si="100"/>
        <v>2.8002840826166668</v>
      </c>
      <c r="CP105" s="95">
        <f t="shared" si="101"/>
        <v>5.8028045926490819</v>
      </c>
      <c r="CQ105" s="95">
        <f t="shared" si="102"/>
        <v>-4.430093000290741</v>
      </c>
      <c r="CR105" s="95">
        <f t="shared" si="103"/>
        <v>-4.4299774247793966</v>
      </c>
      <c r="CS105" s="95">
        <f t="shared" si="104"/>
        <v>-4.4304386090753223</v>
      </c>
      <c r="CT105" s="95">
        <f t="shared" si="105"/>
        <v>-4.4286026842341579</v>
      </c>
      <c r="CU105" s="95">
        <f t="shared" si="106"/>
        <v>-4.4359817075199084</v>
      </c>
      <c r="CV105" s="95">
        <f t="shared" si="107"/>
        <v>-4.4073764488387788</v>
      </c>
      <c r="CW105" s="95">
        <f t="shared" si="108"/>
        <v>-4.5426376687391317</v>
      </c>
      <c r="CX105" s="95">
        <f t="shared" si="109"/>
        <v>-5.2944405779395156</v>
      </c>
    </row>
    <row r="106" spans="1:102" s="75" customFormat="1" ht="12.95" customHeight="1" x14ac:dyDescent="0.2">
      <c r="A106" s="81" t="s">
        <v>122</v>
      </c>
      <c r="B106" s="82" t="s">
        <v>2031</v>
      </c>
      <c r="C106" s="83">
        <v>28845.255000000001</v>
      </c>
      <c r="D106" s="83" t="s">
        <v>2110</v>
      </c>
      <c r="E106" s="75">
        <f t="shared" si="117"/>
        <v>-31650.079197525174</v>
      </c>
      <c r="F106" s="75">
        <f t="shared" si="118"/>
        <v>-31650</v>
      </c>
      <c r="G106" s="75">
        <f t="shared" si="119"/>
        <v>-3.3383499998308253E-2</v>
      </c>
      <c r="I106" s="75">
        <f t="shared" si="116"/>
        <v>-3.3383499998308253E-2</v>
      </c>
      <c r="O106" s="75">
        <f t="shared" ca="1" si="120"/>
        <v>-2.8145564275027374E-2</v>
      </c>
      <c r="P106" s="75">
        <f t="shared" si="121"/>
        <v>-2.5117819826956045E-2</v>
      </c>
      <c r="Q106" s="85">
        <f t="shared" si="147"/>
        <v>13826.755000000001</v>
      </c>
      <c r="S106" s="84">
        <v>0.1</v>
      </c>
      <c r="Z106" s="75">
        <f t="shared" si="122"/>
        <v>-31650</v>
      </c>
      <c r="AA106" s="75">
        <f t="shared" si="123"/>
        <v>-3.0479779038205042E-2</v>
      </c>
      <c r="AB106" s="75">
        <f t="shared" si="124"/>
        <v>-2.8021540787059256E-2</v>
      </c>
      <c r="AC106" s="75">
        <f t="shared" si="125"/>
        <v>-8.2656801713522077E-3</v>
      </c>
      <c r="AD106" s="75">
        <f t="shared" si="126"/>
        <v>-2.9037209601032107E-3</v>
      </c>
      <c r="AE106" s="75">
        <f t="shared" si="127"/>
        <v>8.4315954141427134E-7</v>
      </c>
      <c r="AF106" s="75">
        <f t="shared" si="128"/>
        <v>-8.2656801713522077E-3</v>
      </c>
      <c r="AG106" s="84"/>
      <c r="AH106" s="75">
        <f t="shared" si="129"/>
        <v>-5.3619592112489952E-3</v>
      </c>
      <c r="AI106" s="75">
        <f t="shared" si="130"/>
        <v>2.0308755345021301E-2</v>
      </c>
      <c r="AJ106" s="75">
        <f t="shared" si="131"/>
        <v>-0.10954722875161207</v>
      </c>
      <c r="AK106" s="75">
        <f t="shared" si="132"/>
        <v>-2.4598072005312634E-2</v>
      </c>
      <c r="AL106" s="75">
        <f t="shared" si="133"/>
        <v>-3.1164899438025269</v>
      </c>
      <c r="AM106" s="75">
        <f t="shared" si="134"/>
        <v>-79.668489637387523</v>
      </c>
      <c r="AN106" s="75">
        <f t="shared" si="150"/>
        <v>-2.8930973868991789</v>
      </c>
      <c r="AO106" s="75">
        <f t="shared" si="150"/>
        <v>-2.5551393606587385</v>
      </c>
      <c r="AP106" s="75">
        <f t="shared" si="150"/>
        <v>-2.9314951117093702</v>
      </c>
      <c r="AQ106" s="75">
        <f t="shared" si="150"/>
        <v>-2.507320016140445</v>
      </c>
      <c r="AR106" s="75">
        <f t="shared" si="150"/>
        <v>-2.9811450791701852</v>
      </c>
      <c r="AS106" s="75">
        <f t="shared" si="150"/>
        <v>-2.442850647929911</v>
      </c>
      <c r="AT106" s="75">
        <f t="shared" si="150"/>
        <v>-3.0474788021170709</v>
      </c>
      <c r="AU106" s="75">
        <f t="shared" si="135"/>
        <v>-2.3507551687865194</v>
      </c>
      <c r="AV106" s="119">
        <f t="shared" si="136"/>
        <v>-3.0479779038205042E-2</v>
      </c>
      <c r="AW106" s="120">
        <f t="shared" si="137"/>
        <v>-2.9037209601032107E-3</v>
      </c>
      <c r="AX106" s="121">
        <f t="shared" si="138"/>
        <v>8.4315954141427134E-7</v>
      </c>
      <c r="AY106" s="120">
        <f t="shared" si="139"/>
        <v>-2.8021540787059256E-2</v>
      </c>
      <c r="BA106" s="95">
        <f t="shared" si="140"/>
        <v>0</v>
      </c>
      <c r="BB106" s="95">
        <f t="shared" si="141"/>
        <v>0.1002685568652425</v>
      </c>
      <c r="BC106" s="95">
        <f t="shared" si="142"/>
        <v>-0.2703041065067448</v>
      </c>
      <c r="BD106" s="95">
        <f t="shared" si="143"/>
        <v>-2.1984772790424018E-2</v>
      </c>
      <c r="BE106" s="95">
        <f t="shared" si="144"/>
        <v>-3.1171626982808998</v>
      </c>
      <c r="BF106" s="95">
        <f t="shared" si="145"/>
        <v>-81.862635574685868</v>
      </c>
      <c r="BG106" s="95">
        <f t="shared" si="151"/>
        <v>-9.3183854296470958</v>
      </c>
      <c r="BH106" s="95">
        <f t="shared" si="151"/>
        <v>-9.1808720878774608</v>
      </c>
      <c r="BI106" s="95">
        <f t="shared" si="151"/>
        <v>-9.3359591036422742</v>
      </c>
      <c r="BJ106" s="95">
        <f t="shared" si="151"/>
        <v>-9.1606982110706863</v>
      </c>
      <c r="BK106" s="95">
        <f t="shared" si="151"/>
        <v>-9.3584426157430922</v>
      </c>
      <c r="BL106" s="95">
        <f t="shared" si="151"/>
        <v>-9.1347252746889218</v>
      </c>
      <c r="BM106" s="95">
        <f t="shared" si="151"/>
        <v>-9.3873413293720986</v>
      </c>
      <c r="BN106" s="95">
        <f t="shared" si="146"/>
        <v>-9.1010401760034192</v>
      </c>
      <c r="BQ106" s="95">
        <f t="shared" si="80"/>
        <v>-2.8857811910734256E-2</v>
      </c>
      <c r="BR106" s="75">
        <v>-18000</v>
      </c>
      <c r="BS106" s="75">
        <f t="shared" si="110"/>
        <v>-2.8857811910734256E-2</v>
      </c>
      <c r="BT106" s="75">
        <f t="shared" si="81"/>
        <v>-2.0057254636278408E-2</v>
      </c>
      <c r="BU106" s="75">
        <f t="shared" si="82"/>
        <v>-8.8005572744558492E-3</v>
      </c>
      <c r="BV106" s="75">
        <f t="shared" si="83"/>
        <v>3.0548393700230991E-2</v>
      </c>
      <c r="BW106" s="75">
        <f t="shared" si="84"/>
        <v>-0.2294559702732358</v>
      </c>
      <c r="BX106" s="75">
        <f t="shared" si="85"/>
        <v>-2.9947387664845988</v>
      </c>
      <c r="BY106" s="75">
        <f t="shared" si="86"/>
        <v>-13.594494519229078</v>
      </c>
      <c r="BZ106" s="75">
        <f t="shared" si="87"/>
        <v>-1.8779543048152501</v>
      </c>
      <c r="CA106" s="75">
        <f t="shared" si="88"/>
        <v>-1.8782893852469231</v>
      </c>
      <c r="CB106" s="75">
        <f t="shared" si="89"/>
        <v>-1.8771576941626749</v>
      </c>
      <c r="CC106" s="75">
        <f t="shared" si="90"/>
        <v>-1.8809637827387284</v>
      </c>
      <c r="CD106" s="75">
        <f t="shared" si="91"/>
        <v>-1.8679757117260869</v>
      </c>
      <c r="CE106" s="75">
        <f t="shared" si="92"/>
        <v>-1.9103209145857774</v>
      </c>
      <c r="CF106" s="75">
        <f t="shared" si="93"/>
        <v>-1.7375879534096905</v>
      </c>
      <c r="CG106" s="75">
        <f t="shared" si="94"/>
        <v>-0.94392087096407251</v>
      </c>
      <c r="CI106" s="14">
        <f t="shared" si="111"/>
        <v>-18000</v>
      </c>
      <c r="CJ106" s="86">
        <f t="shared" si="95"/>
        <v>-2.0057254636278408E-2</v>
      </c>
      <c r="CK106" s="86">
        <f t="shared" si="96"/>
        <v>-2.0057254636278408E-2</v>
      </c>
      <c r="CL106" s="95">
        <f t="shared" si="97"/>
        <v>0</v>
      </c>
      <c r="CM106" s="95">
        <f t="shared" si="98"/>
        <v>0.14123169930943147</v>
      </c>
      <c r="CN106" s="95">
        <f t="shared" si="99"/>
        <v>-0.56629564553858958</v>
      </c>
      <c r="CO106" s="95">
        <f t="shared" si="100"/>
        <v>2.8377270851058802</v>
      </c>
      <c r="CP106" s="95">
        <f t="shared" si="101"/>
        <v>6.531135554958424</v>
      </c>
      <c r="CQ106" s="95">
        <f t="shared" si="102"/>
        <v>-4.3186169426833816</v>
      </c>
      <c r="CR106" s="95">
        <f t="shared" si="103"/>
        <v>-4.3185140020784543</v>
      </c>
      <c r="CS106" s="95">
        <f t="shared" si="104"/>
        <v>-4.3188121484339748</v>
      </c>
      <c r="CT106" s="95">
        <f t="shared" si="105"/>
        <v>-4.3179492151955898</v>
      </c>
      <c r="CU106" s="95">
        <f t="shared" si="106"/>
        <v>-4.3204517628692285</v>
      </c>
      <c r="CV106" s="95">
        <f t="shared" si="107"/>
        <v>-4.3132352283227693</v>
      </c>
      <c r="CW106" s="95">
        <f t="shared" si="108"/>
        <v>-4.3343997149115516</v>
      </c>
      <c r="CX106" s="95">
        <f t="shared" si="109"/>
        <v>-5.1497029506367049</v>
      </c>
    </row>
    <row r="107" spans="1:102" s="75" customFormat="1" ht="12.95" customHeight="1" x14ac:dyDescent="0.2">
      <c r="A107" s="81" t="s">
        <v>2175</v>
      </c>
      <c r="B107" s="82" t="s">
        <v>2031</v>
      </c>
      <c r="C107" s="83">
        <v>28900.050999999999</v>
      </c>
      <c r="D107" s="83" t="s">
        <v>2110</v>
      </c>
      <c r="E107" s="75">
        <f t="shared" si="117"/>
        <v>-31520.083613190211</v>
      </c>
      <c r="F107" s="75">
        <f t="shared" si="118"/>
        <v>-31520</v>
      </c>
      <c r="G107" s="75">
        <f t="shared" si="119"/>
        <v>-3.524479999759933E-2</v>
      </c>
      <c r="I107" s="75">
        <f t="shared" si="116"/>
        <v>-3.524479999759933E-2</v>
      </c>
      <c r="O107" s="75">
        <f t="shared" ca="1" si="120"/>
        <v>-2.805556272703999E-2</v>
      </c>
      <c r="P107" s="75">
        <f t="shared" si="121"/>
        <v>-2.5082844278042825E-2</v>
      </c>
      <c r="Q107" s="85">
        <f t="shared" si="147"/>
        <v>13881.550999999999</v>
      </c>
      <c r="S107" s="84">
        <v>0.1</v>
      </c>
      <c r="Z107" s="75">
        <f t="shared" si="122"/>
        <v>-31520</v>
      </c>
      <c r="AA107" s="75">
        <f t="shared" si="123"/>
        <v>-3.0504689555447204E-2</v>
      </c>
      <c r="AB107" s="75">
        <f t="shared" si="124"/>
        <v>-2.9822954720194951E-2</v>
      </c>
      <c r="AC107" s="75">
        <f t="shared" si="125"/>
        <v>-1.0161955719556505E-2</v>
      </c>
      <c r="AD107" s="75">
        <f t="shared" si="126"/>
        <v>-4.7401104421521262E-3</v>
      </c>
      <c r="AE107" s="75">
        <f t="shared" si="127"/>
        <v>2.2468647003799628E-6</v>
      </c>
      <c r="AF107" s="75">
        <f t="shared" si="128"/>
        <v>-1.0161955719556505E-2</v>
      </c>
      <c r="AG107" s="84"/>
      <c r="AH107" s="75">
        <f t="shared" si="129"/>
        <v>-5.421845277404377E-3</v>
      </c>
      <c r="AI107" s="75">
        <f t="shared" si="130"/>
        <v>2.033059588831454E-2</v>
      </c>
      <c r="AJ107" s="75">
        <f t="shared" si="131"/>
        <v>-0.11041466353990756</v>
      </c>
      <c r="AK107" s="75">
        <f t="shared" si="132"/>
        <v>-2.5453067545093241E-2</v>
      </c>
      <c r="AL107" s="75">
        <f t="shared" si="133"/>
        <v>-3.1156172147456775</v>
      </c>
      <c r="AM107" s="75">
        <f t="shared" si="134"/>
        <v>-76.991482485947699</v>
      </c>
      <c r="AN107" s="75">
        <f t="shared" si="150"/>
        <v>-2.8845504277363889</v>
      </c>
      <c r="AO107" s="75">
        <f t="shared" si="150"/>
        <v>-2.5491839475919686</v>
      </c>
      <c r="AP107" s="75">
        <f t="shared" si="150"/>
        <v>-2.9237229232214581</v>
      </c>
      <c r="AQ107" s="75">
        <f t="shared" si="150"/>
        <v>-2.5001738790353483</v>
      </c>
      <c r="AR107" s="75">
        <f t="shared" si="150"/>
        <v>-2.9746787580023808</v>
      </c>
      <c r="AS107" s="75">
        <f t="shared" si="150"/>
        <v>-2.4335757537053486</v>
      </c>
      <c r="AT107" s="75">
        <f t="shared" si="150"/>
        <v>-3.043251561249793</v>
      </c>
      <c r="AU107" s="75">
        <f t="shared" si="135"/>
        <v>-2.3373567469024961</v>
      </c>
      <c r="AV107" s="119">
        <f t="shared" si="136"/>
        <v>-3.0504689555447204E-2</v>
      </c>
      <c r="AW107" s="120">
        <f t="shared" si="137"/>
        <v>-4.7401104421521262E-3</v>
      </c>
      <c r="AX107" s="121">
        <f t="shared" si="138"/>
        <v>2.2468647003799628E-6</v>
      </c>
      <c r="AY107" s="120">
        <f t="shared" si="139"/>
        <v>-2.9822954720194951E-2</v>
      </c>
      <c r="BA107" s="95">
        <f t="shared" si="140"/>
        <v>0</v>
      </c>
      <c r="BB107" s="95">
        <f t="shared" si="141"/>
        <v>0.1003483336037696</v>
      </c>
      <c r="BC107" s="95">
        <f t="shared" si="142"/>
        <v>-0.26703572671444364</v>
      </c>
      <c r="BD107" s="95">
        <f t="shared" si="143"/>
        <v>-2.5037554802451175E-2</v>
      </c>
      <c r="BE107" s="95">
        <f t="shared" si="144"/>
        <v>-3.1137695586355782</v>
      </c>
      <c r="BF107" s="95">
        <f t="shared" si="145"/>
        <v>-71.878091954092554</v>
      </c>
      <c r="BG107" s="95">
        <f t="shared" si="151"/>
        <v>-9.3036404290234476</v>
      </c>
      <c r="BH107" s="95">
        <f t="shared" si="151"/>
        <v>-9.1545776504666065</v>
      </c>
      <c r="BI107" s="95">
        <f t="shared" si="151"/>
        <v>-9.3233047334779631</v>
      </c>
      <c r="BJ107" s="95">
        <f t="shared" si="151"/>
        <v>-9.1318322269637999</v>
      </c>
      <c r="BK107" s="95">
        <f t="shared" si="151"/>
        <v>-9.3486780481533724</v>
      </c>
      <c r="BL107" s="95">
        <f t="shared" si="151"/>
        <v>-9.1022488393711924</v>
      </c>
      <c r="BM107" s="95">
        <f t="shared" si="151"/>
        <v>-9.3816085019397093</v>
      </c>
      <c r="BN107" s="95">
        <f t="shared" si="146"/>
        <v>-9.0634083929046874</v>
      </c>
      <c r="BQ107" s="95">
        <f t="shared" si="80"/>
        <v>-2.8577950252819319E-2</v>
      </c>
      <c r="BR107" s="75">
        <v>-17500</v>
      </c>
      <c r="BS107" s="75">
        <f t="shared" si="110"/>
        <v>-2.8577950252819319E-2</v>
      </c>
      <c r="BT107" s="75">
        <f t="shared" si="81"/>
        <v>-1.9818669235655742E-2</v>
      </c>
      <c r="BU107" s="75">
        <f t="shared" si="82"/>
        <v>-8.7592810171635768E-3</v>
      </c>
      <c r="BV107" s="75">
        <f t="shared" si="83"/>
        <v>3.1467851774265809E-2</v>
      </c>
      <c r="BW107" s="75">
        <f t="shared" si="84"/>
        <v>-0.23556251454080676</v>
      </c>
      <c r="BX107" s="75">
        <f t="shared" si="85"/>
        <v>-2.9884601395912127</v>
      </c>
      <c r="BY107" s="75">
        <f t="shared" si="86"/>
        <v>-13.035051527816565</v>
      </c>
      <c r="BZ107" s="75">
        <f t="shared" si="87"/>
        <v>-1.8376535473881206</v>
      </c>
      <c r="CA107" s="75">
        <f t="shared" si="88"/>
        <v>-1.8378363497330832</v>
      </c>
      <c r="CB107" s="75">
        <f t="shared" si="89"/>
        <v>-1.8371285416966816</v>
      </c>
      <c r="CC107" s="75">
        <f t="shared" si="90"/>
        <v>-1.8398590580878511</v>
      </c>
      <c r="CD107" s="75">
        <f t="shared" si="91"/>
        <v>-1.8291703274599447</v>
      </c>
      <c r="CE107" s="75">
        <f t="shared" si="92"/>
        <v>-1.8688840949930459</v>
      </c>
      <c r="CF107" s="75">
        <f t="shared" si="93"/>
        <v>-1.6553898888004146</v>
      </c>
      <c r="CG107" s="75">
        <f t="shared" si="94"/>
        <v>-0.89238847910244457</v>
      </c>
      <c r="CI107" s="14">
        <f t="shared" si="111"/>
        <v>-17500</v>
      </c>
      <c r="CJ107" s="86">
        <f t="shared" si="95"/>
        <v>-1.9818669235655742E-2</v>
      </c>
      <c r="CK107" s="86">
        <f t="shared" si="96"/>
        <v>-1.9818669235655742E-2</v>
      </c>
      <c r="CL107" s="95">
        <f t="shared" si="97"/>
        <v>0</v>
      </c>
      <c r="CM107" s="95">
        <f t="shared" si="98"/>
        <v>0.13283623380255483</v>
      </c>
      <c r="CN107" s="95">
        <f t="shared" si="99"/>
        <v>-0.53887028964379624</v>
      </c>
      <c r="CO107" s="95">
        <f t="shared" si="100"/>
        <v>2.8706360372548092</v>
      </c>
      <c r="CP107" s="95">
        <f t="shared" si="101"/>
        <v>7.3360406551433064</v>
      </c>
      <c r="CQ107" s="95">
        <f t="shared" si="102"/>
        <v>-4.2138448677895557</v>
      </c>
      <c r="CR107" s="95">
        <f t="shared" si="103"/>
        <v>-4.215401231502689</v>
      </c>
      <c r="CS107" s="95">
        <f t="shared" si="104"/>
        <v>-4.2117862441770741</v>
      </c>
      <c r="CT107" s="95">
        <f t="shared" si="105"/>
        <v>-4.2202201742028045</v>
      </c>
      <c r="CU107" s="95">
        <f t="shared" si="106"/>
        <v>-4.2007414865540449</v>
      </c>
      <c r="CV107" s="95">
        <f t="shared" si="107"/>
        <v>-4.2468551150776328</v>
      </c>
      <c r="CW107" s="95">
        <f t="shared" si="108"/>
        <v>-4.1432117367096684</v>
      </c>
      <c r="CX107" s="95">
        <f t="shared" si="109"/>
        <v>-5.0049653233338951</v>
      </c>
    </row>
    <row r="108" spans="1:102" s="75" customFormat="1" ht="12.95" customHeight="1" x14ac:dyDescent="0.2">
      <c r="A108" s="81" t="s">
        <v>189</v>
      </c>
      <c r="B108" s="82" t="s">
        <v>2031</v>
      </c>
      <c r="C108" s="83">
        <v>29164.331999999999</v>
      </c>
      <c r="D108" s="83" t="s">
        <v>2110</v>
      </c>
      <c r="E108" s="75">
        <f t="shared" si="117"/>
        <v>-30893.115166157044</v>
      </c>
      <c r="F108" s="75">
        <f t="shared" si="118"/>
        <v>-30893</v>
      </c>
      <c r="G108" s="75">
        <f t="shared" si="119"/>
        <v>-4.8545069999818224E-2</v>
      </c>
      <c r="I108" s="75">
        <f t="shared" si="116"/>
        <v>-4.8545069999818224E-2</v>
      </c>
      <c r="O108" s="75">
        <f t="shared" ca="1" si="120"/>
        <v>-2.762147833790083E-2</v>
      </c>
      <c r="P108" s="75">
        <f t="shared" si="121"/>
        <v>-2.4910584377098852E-2</v>
      </c>
      <c r="Q108" s="85">
        <f t="shared" si="147"/>
        <v>14145.831999999999</v>
      </c>
      <c r="S108" s="84">
        <v>0.1</v>
      </c>
      <c r="Z108" s="75">
        <f t="shared" si="122"/>
        <v>-30893</v>
      </c>
      <c r="AA108" s="75">
        <f t="shared" si="123"/>
        <v>-3.0625836916968269E-2</v>
      </c>
      <c r="AB108" s="75">
        <f t="shared" si="124"/>
        <v>-4.2829817459948807E-2</v>
      </c>
      <c r="AC108" s="75">
        <f t="shared" si="125"/>
        <v>-2.3634485622719373E-2</v>
      </c>
      <c r="AD108" s="75">
        <f t="shared" si="126"/>
        <v>-1.7919233082849956E-2</v>
      </c>
      <c r="AE108" s="75">
        <f t="shared" si="127"/>
        <v>3.210989142775043E-5</v>
      </c>
      <c r="AF108" s="75">
        <f t="shared" si="128"/>
        <v>-2.3634485622719373E-2</v>
      </c>
      <c r="AG108" s="84"/>
      <c r="AH108" s="75">
        <f t="shared" si="129"/>
        <v>-5.7152525398694188E-3</v>
      </c>
      <c r="AI108" s="75">
        <f t="shared" si="130"/>
        <v>2.0451438398501942E-2</v>
      </c>
      <c r="AJ108" s="75">
        <f t="shared" si="131"/>
        <v>-0.11476551561920367</v>
      </c>
      <c r="AK108" s="75">
        <f t="shared" si="132"/>
        <v>-2.9742485848295249E-2</v>
      </c>
      <c r="AL108" s="75">
        <f t="shared" si="133"/>
        <v>-3.1112385171991561</v>
      </c>
      <c r="AM108" s="75">
        <f t="shared" si="134"/>
        <v>-65.883819247537005</v>
      </c>
      <c r="AN108" s="75">
        <f t="shared" si="150"/>
        <v>-2.8418149798893779</v>
      </c>
      <c r="AO108" s="75">
        <f t="shared" si="150"/>
        <v>-2.5220121050585411</v>
      </c>
      <c r="AP108" s="75">
        <f t="shared" si="150"/>
        <v>-2.8844023659844766</v>
      </c>
      <c r="AQ108" s="75">
        <f t="shared" si="150"/>
        <v>-2.4675492066326892</v>
      </c>
      <c r="AR108" s="75">
        <f t="shared" si="150"/>
        <v>-2.9414696544297225</v>
      </c>
      <c r="AS108" s="75">
        <f t="shared" si="150"/>
        <v>-2.3905761524174318</v>
      </c>
      <c r="AT108" s="75">
        <f t="shared" si="150"/>
        <v>-3.0210550335458448</v>
      </c>
      <c r="AU108" s="75">
        <f t="shared" si="135"/>
        <v>-2.2727351275080143</v>
      </c>
      <c r="AV108" s="119">
        <f t="shared" si="136"/>
        <v>-3.0625836916968269E-2</v>
      </c>
      <c r="AW108" s="120">
        <f t="shared" si="137"/>
        <v>-1.7919233082849956E-2</v>
      </c>
      <c r="AX108" s="121">
        <f t="shared" si="138"/>
        <v>3.210989142775043E-5</v>
      </c>
      <c r="AY108" s="120">
        <f t="shared" si="139"/>
        <v>-4.2829817459948807E-2</v>
      </c>
      <c r="BA108" s="95">
        <f t="shared" si="140"/>
        <v>0</v>
      </c>
      <c r="BB108" s="95">
        <f t="shared" si="141"/>
        <v>0.10097657952990802</v>
      </c>
      <c r="BC108" s="95">
        <f t="shared" si="142"/>
        <v>-0.24890496063186898</v>
      </c>
      <c r="BD108" s="95">
        <f t="shared" si="143"/>
        <v>-4.191526507438794E-2</v>
      </c>
      <c r="BE108" s="95">
        <f t="shared" si="144"/>
        <v>-3.0950032844269946</v>
      </c>
      <c r="BF108" s="95">
        <f t="shared" si="145"/>
        <v>-42.920482961930873</v>
      </c>
      <c r="BG108" s="95">
        <f t="shared" si="151"/>
        <v>-9.2223568833233411</v>
      </c>
      <c r="BH108" s="95">
        <f t="shared" si="151"/>
        <v>-9.0368434729921781</v>
      </c>
      <c r="BI108" s="95">
        <f t="shared" si="151"/>
        <v>-9.2517649206872221</v>
      </c>
      <c r="BJ108" s="95">
        <f t="shared" si="151"/>
        <v>-9.0012790233600555</v>
      </c>
      <c r="BK108" s="95">
        <f t="shared" si="151"/>
        <v>-9.2917508337535502</v>
      </c>
      <c r="BL108" s="95">
        <f t="shared" si="151"/>
        <v>-8.9519771903934799</v>
      </c>
      <c r="BM108" s="95">
        <f t="shared" si="151"/>
        <v>-9.346843779301528</v>
      </c>
      <c r="BN108" s="95">
        <f t="shared" si="146"/>
        <v>-8.8819074082669651</v>
      </c>
      <c r="BQ108" s="95">
        <f t="shared" si="80"/>
        <v>-2.8278115004387344E-2</v>
      </c>
      <c r="BR108" s="75">
        <v>-17000</v>
      </c>
      <c r="BS108" s="75">
        <f t="shared" si="110"/>
        <v>-2.8278115004387344E-2</v>
      </c>
      <c r="BT108" s="75">
        <f t="shared" si="81"/>
        <v>-1.9576322936635939E-2</v>
      </c>
      <c r="BU108" s="75">
        <f t="shared" si="82"/>
        <v>-8.701792067751405E-3</v>
      </c>
      <c r="BV108" s="75">
        <f t="shared" si="83"/>
        <v>3.2487978391037342E-2</v>
      </c>
      <c r="BW108" s="75">
        <f t="shared" si="84"/>
        <v>-0.2420490535341534</v>
      </c>
      <c r="BX108" s="75">
        <f t="shared" si="85"/>
        <v>-2.9817803215091727</v>
      </c>
      <c r="BY108" s="75">
        <f t="shared" si="86"/>
        <v>-12.488032039926438</v>
      </c>
      <c r="BZ108" s="75">
        <f t="shared" si="87"/>
        <v>-1.7960770586073362</v>
      </c>
      <c r="CA108" s="75">
        <f t="shared" si="88"/>
        <v>-1.7961493844634933</v>
      </c>
      <c r="CB108" s="75">
        <f t="shared" si="89"/>
        <v>-1.7958188632331287</v>
      </c>
      <c r="CC108" s="75">
        <f t="shared" si="90"/>
        <v>-1.7973254420259965</v>
      </c>
      <c r="CD108" s="75">
        <f t="shared" si="91"/>
        <v>-1.7903757857943567</v>
      </c>
      <c r="CE108" s="75">
        <f t="shared" si="92"/>
        <v>-1.8208560202581117</v>
      </c>
      <c r="CF108" s="75">
        <f t="shared" si="93"/>
        <v>-1.5711660556129772</v>
      </c>
      <c r="CG108" s="75">
        <f t="shared" si="94"/>
        <v>-0.84085608724081651</v>
      </c>
      <c r="CI108" s="14">
        <f t="shared" si="111"/>
        <v>-17000</v>
      </c>
      <c r="CJ108" s="86">
        <f t="shared" si="95"/>
        <v>-1.9576322936635939E-2</v>
      </c>
      <c r="CK108" s="86">
        <f t="shared" si="96"/>
        <v>-1.9576322936635939E-2</v>
      </c>
      <c r="CL108" s="95">
        <f t="shared" si="97"/>
        <v>0</v>
      </c>
      <c r="CM108" s="95">
        <f t="shared" si="98"/>
        <v>0.12602797563739943</v>
      </c>
      <c r="CN108" s="95">
        <f t="shared" si="99"/>
        <v>-0.51346820601715315</v>
      </c>
      <c r="CO108" s="95">
        <f t="shared" si="100"/>
        <v>2.900509878705626</v>
      </c>
      <c r="CP108" s="95">
        <f t="shared" si="101"/>
        <v>8.2556864011466278</v>
      </c>
      <c r="CQ108" s="95">
        <f t="shared" si="102"/>
        <v>-4.1131648214674774</v>
      </c>
      <c r="CR108" s="95">
        <f t="shared" si="103"/>
        <v>-4.1208256009984838</v>
      </c>
      <c r="CS108" s="95">
        <f t="shared" si="104"/>
        <v>-4.1057308459258302</v>
      </c>
      <c r="CT108" s="95">
        <f t="shared" si="105"/>
        <v>-4.1358050129765012</v>
      </c>
      <c r="CU108" s="95">
        <f t="shared" si="106"/>
        <v>-4.0771233334537733</v>
      </c>
      <c r="CV108" s="95">
        <f t="shared" si="107"/>
        <v>-4.1970302080623227</v>
      </c>
      <c r="CW108" s="95">
        <f t="shared" si="108"/>
        <v>-3.9700451240604826</v>
      </c>
      <c r="CX108" s="95">
        <f t="shared" si="109"/>
        <v>-4.8602276960310853</v>
      </c>
    </row>
    <row r="109" spans="1:102" s="75" customFormat="1" ht="12.95" customHeight="1" x14ac:dyDescent="0.2">
      <c r="A109" s="81" t="s">
        <v>2175</v>
      </c>
      <c r="B109" s="82" t="s">
        <v>2031</v>
      </c>
      <c r="C109" s="83">
        <v>29399.976999999999</v>
      </c>
      <c r="D109" s="83" t="s">
        <v>2110</v>
      </c>
      <c r="E109" s="75">
        <f t="shared" si="117"/>
        <v>-30334.081487227679</v>
      </c>
      <c r="F109" s="75">
        <f t="shared" si="118"/>
        <v>-30334</v>
      </c>
      <c r="G109" s="75">
        <f t="shared" si="119"/>
        <v>-3.4348659999523079E-2</v>
      </c>
      <c r="I109" s="75">
        <f t="shared" si="116"/>
        <v>-3.4348659999523079E-2</v>
      </c>
      <c r="O109" s="75">
        <f t="shared" ca="1" si="120"/>
        <v>-2.7234471681555072E-2</v>
      </c>
      <c r="P109" s="75">
        <f t="shared" si="121"/>
        <v>-2.475201981496724E-2</v>
      </c>
      <c r="Q109" s="85">
        <f t="shared" si="147"/>
        <v>14381.476999999999</v>
      </c>
      <c r="S109" s="84">
        <v>0.1</v>
      </c>
      <c r="Z109" s="75">
        <f t="shared" si="122"/>
        <v>-30334</v>
      </c>
      <c r="AA109" s="75">
        <f t="shared" si="123"/>
        <v>-3.0732193186121224E-2</v>
      </c>
      <c r="AB109" s="75">
        <f t="shared" si="124"/>
        <v>-2.8368486628369095E-2</v>
      </c>
      <c r="AC109" s="75">
        <f t="shared" si="125"/>
        <v>-9.5966401845558394E-3</v>
      </c>
      <c r="AD109" s="75">
        <f t="shared" si="126"/>
        <v>-3.616466813401855E-3</v>
      </c>
      <c r="AE109" s="75">
        <f t="shared" si="127"/>
        <v>1.3078832212436969E-6</v>
      </c>
      <c r="AF109" s="75">
        <f t="shared" si="128"/>
        <v>-9.5966401845558394E-3</v>
      </c>
      <c r="AG109" s="84"/>
      <c r="AH109" s="75">
        <f t="shared" si="129"/>
        <v>-5.9801733711539835E-3</v>
      </c>
      <c r="AI109" s="75">
        <f t="shared" si="130"/>
        <v>2.0582278263152065E-2</v>
      </c>
      <c r="AJ109" s="75">
        <f t="shared" si="131"/>
        <v>-0.11885694178289087</v>
      </c>
      <c r="AK109" s="75">
        <f t="shared" si="132"/>
        <v>-3.3777601273657844E-2</v>
      </c>
      <c r="AL109" s="75">
        <f t="shared" si="133"/>
        <v>-3.107118885582322</v>
      </c>
      <c r="AM109" s="75">
        <f t="shared" si="134"/>
        <v>-58.009380413432147</v>
      </c>
      <c r="AN109" s="75">
        <f t="shared" si="150"/>
        <v>-2.8018549400936124</v>
      </c>
      <c r="AO109" s="75">
        <f t="shared" si="150"/>
        <v>-2.4997066047310352</v>
      </c>
      <c r="AP109" s="75">
        <f t="shared" si="150"/>
        <v>-2.8469556218528567</v>
      </c>
      <c r="AQ109" s="75">
        <f t="shared" si="150"/>
        <v>-2.4409248944592878</v>
      </c>
      <c r="AR109" s="75">
        <f t="shared" si="150"/>
        <v>-2.9090924166156564</v>
      </c>
      <c r="AS109" s="75">
        <f t="shared" si="150"/>
        <v>-2.3547419065954509</v>
      </c>
      <c r="AT109" s="75">
        <f t="shared" si="150"/>
        <v>-2.9986368540369961</v>
      </c>
      <c r="AU109" s="75">
        <f t="shared" si="135"/>
        <v>-2.2151219134067142</v>
      </c>
      <c r="AV109" s="119">
        <f t="shared" si="136"/>
        <v>-3.0732193186121224E-2</v>
      </c>
      <c r="AW109" s="120">
        <f t="shared" si="137"/>
        <v>-3.616466813401855E-3</v>
      </c>
      <c r="AX109" s="121">
        <f t="shared" si="138"/>
        <v>1.3078832212436969E-6</v>
      </c>
      <c r="AY109" s="120">
        <f t="shared" si="139"/>
        <v>-2.8368486628369095E-2</v>
      </c>
      <c r="BA109" s="95">
        <f t="shared" si="140"/>
        <v>0</v>
      </c>
      <c r="BB109" s="95">
        <f t="shared" si="141"/>
        <v>0.10200996617791669</v>
      </c>
      <c r="BC109" s="95">
        <f t="shared" si="142"/>
        <v>-0.22923709096163394</v>
      </c>
      <c r="BD109" s="95">
        <f t="shared" si="143"/>
        <v>-6.0115714719312666E-2</v>
      </c>
      <c r="BE109" s="95">
        <f t="shared" si="144"/>
        <v>-3.0747476460428587</v>
      </c>
      <c r="BF109" s="95">
        <f t="shared" si="145"/>
        <v>-29.908819053671973</v>
      </c>
      <c r="BG109" s="95">
        <f t="shared" si="151"/>
        <v>-9.1353365545197374</v>
      </c>
      <c r="BH109" s="95">
        <f t="shared" si="151"/>
        <v>-8.9452231634111321</v>
      </c>
      <c r="BI109" s="95">
        <f t="shared" si="151"/>
        <v>-9.1719457411591847</v>
      </c>
      <c r="BJ109" s="95">
        <f t="shared" si="151"/>
        <v>-8.8987975791536673</v>
      </c>
      <c r="BK109" s="95">
        <f t="shared" si="151"/>
        <v>-9.2248862963291991</v>
      </c>
      <c r="BL109" s="95">
        <f t="shared" si="151"/>
        <v>-8.8293248373423197</v>
      </c>
      <c r="BM109" s="95">
        <f t="shared" si="151"/>
        <v>-9.3031067637051734</v>
      </c>
      <c r="BN109" s="95">
        <f t="shared" si="146"/>
        <v>-8.7200907409424246</v>
      </c>
      <c r="BQ109" s="95">
        <f t="shared" si="80"/>
        <v>-2.7956744248297517E-2</v>
      </c>
      <c r="BR109" s="75">
        <v>-16500</v>
      </c>
      <c r="BS109" s="75">
        <f t="shared" si="110"/>
        <v>-2.7956744248297517E-2</v>
      </c>
      <c r="BT109" s="75">
        <f t="shared" si="81"/>
        <v>-1.9330215739219E-2</v>
      </c>
      <c r="BU109" s="75">
        <f t="shared" si="82"/>
        <v>-8.6265285090785168E-3</v>
      </c>
      <c r="BV109" s="75">
        <f t="shared" si="83"/>
        <v>3.3626171187213338E-2</v>
      </c>
      <c r="BW109" s="75">
        <f t="shared" si="84"/>
        <v>-0.24897084131845917</v>
      </c>
      <c r="BX109" s="75">
        <f t="shared" si="85"/>
        <v>-2.9746399793901337</v>
      </c>
      <c r="BY109" s="75">
        <f t="shared" si="86"/>
        <v>-11.951604354134771</v>
      </c>
      <c r="BZ109" s="75">
        <f t="shared" si="87"/>
        <v>-1.753083926399398</v>
      </c>
      <c r="CA109" s="75">
        <f t="shared" si="88"/>
        <v>-1.753099171374807</v>
      </c>
      <c r="CB109" s="75">
        <f t="shared" si="89"/>
        <v>-1.7530133458306523</v>
      </c>
      <c r="CC109" s="75">
        <f t="shared" si="90"/>
        <v>-1.7534960034009868</v>
      </c>
      <c r="CD109" s="75">
        <f t="shared" si="91"/>
        <v>-1.7507650381471718</v>
      </c>
      <c r="CE109" s="75">
        <f t="shared" si="92"/>
        <v>-1.7657192855086739</v>
      </c>
      <c r="CF109" s="75">
        <f t="shared" si="93"/>
        <v>-1.4850032496170458</v>
      </c>
      <c r="CG109" s="75">
        <f t="shared" si="94"/>
        <v>-0.78932369537918845</v>
      </c>
      <c r="CI109" s="14">
        <f t="shared" si="111"/>
        <v>-16500</v>
      </c>
      <c r="CJ109" s="86">
        <f t="shared" si="95"/>
        <v>-1.9330215739219E-2</v>
      </c>
      <c r="CK109" s="86">
        <f t="shared" si="96"/>
        <v>-1.9330215739219E-2</v>
      </c>
      <c r="CL109" s="95">
        <f t="shared" si="97"/>
        <v>0</v>
      </c>
      <c r="CM109" s="95">
        <f t="shared" si="98"/>
        <v>0.12035739285573954</v>
      </c>
      <c r="CN109" s="95">
        <f t="shared" si="99"/>
        <v>-0.48925523993032083</v>
      </c>
      <c r="CO109" s="95">
        <f t="shared" si="100"/>
        <v>2.9284958876548157</v>
      </c>
      <c r="CP109" s="95">
        <f t="shared" si="101"/>
        <v>9.3498645326246699</v>
      </c>
      <c r="CQ109" s="95">
        <f t="shared" si="102"/>
        <v>-4.0140790243766471</v>
      </c>
      <c r="CR109" s="95">
        <f t="shared" si="103"/>
        <v>-4.0352134232619044</v>
      </c>
      <c r="CS109" s="95">
        <f t="shared" si="104"/>
        <v>-3.9985637805441008</v>
      </c>
      <c r="CT109" s="95">
        <f t="shared" si="105"/>
        <v>-4.0632172197528051</v>
      </c>
      <c r="CU109" s="95">
        <f t="shared" si="106"/>
        <v>-3.9522606714135087</v>
      </c>
      <c r="CV109" s="95">
        <f t="shared" si="107"/>
        <v>-4.1538544981145975</v>
      </c>
      <c r="CW109" s="95">
        <f t="shared" si="108"/>
        <v>-3.8154943962618182</v>
      </c>
      <c r="CX109" s="95">
        <f t="shared" si="109"/>
        <v>-4.7154900687282746</v>
      </c>
    </row>
    <row r="110" spans="1:102" s="75" customFormat="1" ht="12.95" customHeight="1" x14ac:dyDescent="0.2">
      <c r="A110" s="86" t="s">
        <v>2030</v>
      </c>
      <c r="B110" s="87" t="s">
        <v>2033</v>
      </c>
      <c r="C110" s="88">
        <v>29486.600999999999</v>
      </c>
      <c r="D110" s="88" t="s">
        <v>2034</v>
      </c>
      <c r="E110" s="75">
        <f t="shared" si="117"/>
        <v>-30128.578576478132</v>
      </c>
      <c r="F110" s="75">
        <f t="shared" si="118"/>
        <v>-30128.5</v>
      </c>
      <c r="G110" s="75">
        <f t="shared" si="119"/>
        <v>-3.3121714997832896E-2</v>
      </c>
      <c r="H110" s="75">
        <f>G110</f>
        <v>-3.3121714997832896E-2</v>
      </c>
      <c r="O110" s="75">
        <f t="shared" ca="1" si="120"/>
        <v>-2.7092200003775012E-2</v>
      </c>
      <c r="P110" s="75">
        <f t="shared" si="121"/>
        <v>-2.4692546481495339E-2</v>
      </c>
      <c r="Q110" s="85">
        <f t="shared" si="147"/>
        <v>14468.100999999999</v>
      </c>
      <c r="S110" s="84">
        <v>0.10009999999999999</v>
      </c>
      <c r="Z110" s="75">
        <f t="shared" si="122"/>
        <v>-30128.5</v>
      </c>
      <c r="AA110" s="75">
        <f t="shared" si="123"/>
        <v>-3.0770145885481697E-2</v>
      </c>
      <c r="AB110" s="75">
        <f t="shared" si="124"/>
        <v>-2.7044115593846538E-2</v>
      </c>
      <c r="AC110" s="75">
        <f t="shared" si="125"/>
        <v>-8.4291685163375568E-3</v>
      </c>
      <c r="AD110" s="75">
        <f t="shared" si="126"/>
        <v>-2.3515691123511991E-3</v>
      </c>
      <c r="AE110" s="75">
        <f t="shared" si="127"/>
        <v>5.5354071674543703E-7</v>
      </c>
      <c r="AF110" s="75">
        <f t="shared" si="128"/>
        <v>-8.4291685163375568E-3</v>
      </c>
      <c r="AG110" s="84"/>
      <c r="AH110" s="75">
        <f t="shared" si="129"/>
        <v>-6.0775994039863569E-3</v>
      </c>
      <c r="AI110" s="75">
        <f t="shared" si="130"/>
        <v>2.0636173594813956E-2</v>
      </c>
      <c r="AJ110" s="75">
        <f t="shared" si="131"/>
        <v>-0.12040603465598493</v>
      </c>
      <c r="AK110" s="75">
        <f t="shared" si="132"/>
        <v>-3.5305743569463262E-2</v>
      </c>
      <c r="AL110" s="75">
        <f t="shared" si="133"/>
        <v>-3.1055585870516063</v>
      </c>
      <c r="AM110" s="75">
        <f t="shared" si="134"/>
        <v>-55.497027630934241</v>
      </c>
      <c r="AN110" s="75">
        <f t="shared" si="150"/>
        <v>-2.7867889371864543</v>
      </c>
      <c r="AO110" s="75">
        <f t="shared" si="150"/>
        <v>-2.4918949160176087</v>
      </c>
      <c r="AP110" s="75">
        <f t="shared" si="150"/>
        <v>-2.832668930447598</v>
      </c>
      <c r="AQ110" s="75">
        <f t="shared" si="150"/>
        <v>-2.4316871949747183</v>
      </c>
      <c r="AR110" s="75">
        <f t="shared" si="150"/>
        <v>-2.8965506896804714</v>
      </c>
      <c r="AS110" s="75">
        <f t="shared" si="150"/>
        <v>-2.3421788795042722</v>
      </c>
      <c r="AT110" s="75">
        <f t="shared" si="150"/>
        <v>-2.9897477954099716</v>
      </c>
      <c r="AU110" s="75">
        <f t="shared" si="135"/>
        <v>-2.1939421003515851</v>
      </c>
      <c r="AV110" s="119">
        <f t="shared" si="136"/>
        <v>-3.0770145885481697E-2</v>
      </c>
      <c r="AW110" s="120">
        <f t="shared" si="137"/>
        <v>-2.3515691123511991E-3</v>
      </c>
      <c r="AX110" s="121">
        <f t="shared" si="138"/>
        <v>5.5354071674543703E-7</v>
      </c>
      <c r="AY110" s="120">
        <f t="shared" si="139"/>
        <v>-2.7044115593846538E-2</v>
      </c>
      <c r="BA110" s="95">
        <f t="shared" si="140"/>
        <v>0</v>
      </c>
      <c r="BB110" s="95">
        <f t="shared" si="141"/>
        <v>0.10253606889657596</v>
      </c>
      <c r="BC110" s="95">
        <f t="shared" si="142"/>
        <v>-0.22120493529086985</v>
      </c>
      <c r="BD110" s="95">
        <f t="shared" si="143"/>
        <v>-6.7516608093035654E-2</v>
      </c>
      <c r="BE110" s="95">
        <f t="shared" si="144"/>
        <v>-3.0665036569432145</v>
      </c>
      <c r="BF110" s="95">
        <f t="shared" si="145"/>
        <v>-26.622544909640283</v>
      </c>
      <c r="BG110" s="95">
        <f t="shared" si="151"/>
        <v>-9.1001986637441057</v>
      </c>
      <c r="BH110" s="95">
        <f t="shared" si="151"/>
        <v>-8.914478031839181</v>
      </c>
      <c r="BI110" s="95">
        <f t="shared" si="151"/>
        <v>-9.1388136540851157</v>
      </c>
      <c r="BJ110" s="95">
        <f t="shared" si="151"/>
        <v>-8.8645910720439787</v>
      </c>
      <c r="BK110" s="95">
        <f t="shared" si="151"/>
        <v>-9.1961383237813692</v>
      </c>
      <c r="BL110" s="95">
        <f t="shared" si="151"/>
        <v>-8.7874642742893787</v>
      </c>
      <c r="BM110" s="95">
        <f t="shared" si="151"/>
        <v>-9.2833506365475049</v>
      </c>
      <c r="BN110" s="95">
        <f t="shared" si="146"/>
        <v>-8.6606035761209696</v>
      </c>
      <c r="BQ110" s="95">
        <f t="shared" si="80"/>
        <v>-2.7612021275443481E-2</v>
      </c>
      <c r="BR110" s="75">
        <v>-16000</v>
      </c>
      <c r="BS110" s="75">
        <f t="shared" si="110"/>
        <v>-2.7612021275443481E-2</v>
      </c>
      <c r="BT110" s="75">
        <f t="shared" si="81"/>
        <v>-1.9080347643404928E-2</v>
      </c>
      <c r="BU110" s="75">
        <f t="shared" si="82"/>
        <v>-8.5316736320385517E-3</v>
      </c>
      <c r="BV110" s="75">
        <f t="shared" si="83"/>
        <v>3.4904133801106796E-2</v>
      </c>
      <c r="BW110" s="75">
        <f t="shared" si="84"/>
        <v>-0.25639450633427929</v>
      </c>
      <c r="BX110" s="75">
        <f t="shared" si="85"/>
        <v>-2.9669673081667352</v>
      </c>
      <c r="BY110" s="75">
        <f t="shared" si="86"/>
        <v>-11.423972133405751</v>
      </c>
      <c r="BZ110" s="75">
        <f t="shared" si="87"/>
        <v>-1.7085129730839186</v>
      </c>
      <c r="CA110" s="75">
        <f t="shared" si="88"/>
        <v>-1.7085109698523953</v>
      </c>
      <c r="CB110" s="75">
        <f t="shared" si="89"/>
        <v>-1.7085258591854928</v>
      </c>
      <c r="CC110" s="75">
        <f t="shared" si="90"/>
        <v>-1.7084151536109173</v>
      </c>
      <c r="CD110" s="75">
        <f t="shared" si="91"/>
        <v>-1.70923617022282</v>
      </c>
      <c r="CE110" s="75">
        <f t="shared" si="92"/>
        <v>-1.7030268744070258</v>
      </c>
      <c r="CF110" s="75">
        <f t="shared" si="93"/>
        <v>-1.3969934145546774</v>
      </c>
      <c r="CG110" s="75">
        <f t="shared" si="94"/>
        <v>-0.73779130351756028</v>
      </c>
      <c r="CI110" s="14">
        <f t="shared" si="111"/>
        <v>-16000</v>
      </c>
      <c r="CJ110" s="86">
        <f t="shared" si="95"/>
        <v>-1.9080347643404928E-2</v>
      </c>
      <c r="CK110" s="86">
        <f t="shared" si="96"/>
        <v>-1.9080347643404928E-2</v>
      </c>
      <c r="CL110" s="95">
        <f t="shared" si="97"/>
        <v>0</v>
      </c>
      <c r="CM110" s="95">
        <f t="shared" si="98"/>
        <v>0.11556132129712127</v>
      </c>
      <c r="CN110" s="95">
        <f t="shared" si="99"/>
        <v>-0.46564802832843344</v>
      </c>
      <c r="CO110" s="95">
        <f t="shared" si="100"/>
        <v>2.9553647604489979</v>
      </c>
      <c r="CP110" s="95">
        <f t="shared" si="101"/>
        <v>10.708473819767425</v>
      </c>
      <c r="CQ110" s="95">
        <f t="shared" si="102"/>
        <v>-3.9147333049526272</v>
      </c>
      <c r="CR110" s="95">
        <f t="shared" si="103"/>
        <v>-3.9583213248206381</v>
      </c>
      <c r="CS110" s="95">
        <f t="shared" si="104"/>
        <v>-3.8900088013103455</v>
      </c>
      <c r="CT110" s="95">
        <f t="shared" si="105"/>
        <v>-3.9993566580360964</v>
      </c>
      <c r="CU110" s="95">
        <f t="shared" si="106"/>
        <v>-3.8294512871751127</v>
      </c>
      <c r="CV110" s="95">
        <f t="shared" si="107"/>
        <v>-4.1094418342946542</v>
      </c>
      <c r="CW110" s="95">
        <f t="shared" si="108"/>
        <v>-3.6797647691363746</v>
      </c>
      <c r="CX110" s="95">
        <f t="shared" si="109"/>
        <v>-4.5707524414254648</v>
      </c>
    </row>
    <row r="111" spans="1:102" s="75" customFormat="1" ht="12.95" customHeight="1" x14ac:dyDescent="0.2">
      <c r="A111" s="86" t="s">
        <v>2030</v>
      </c>
      <c r="B111" s="87" t="s">
        <v>2031</v>
      </c>
      <c r="C111" s="88">
        <v>29486.805</v>
      </c>
      <c r="D111" s="88" t="s">
        <v>2034</v>
      </c>
      <c r="E111" s="75">
        <f t="shared" si="117"/>
        <v>-30128.094615984581</v>
      </c>
      <c r="F111" s="75">
        <f t="shared" si="118"/>
        <v>-30128</v>
      </c>
      <c r="G111" s="75">
        <f t="shared" si="119"/>
        <v>-3.9882719996967353E-2</v>
      </c>
      <c r="H111" s="75">
        <f>G111</f>
        <v>-3.9882719996967353E-2</v>
      </c>
      <c r="O111" s="75">
        <f t="shared" ca="1" si="120"/>
        <v>-2.7091853843975063E-2</v>
      </c>
      <c r="P111" s="75">
        <f t="shared" si="121"/>
        <v>-2.4692401002775886E-2</v>
      </c>
      <c r="Q111" s="85">
        <f t="shared" si="147"/>
        <v>14468.305</v>
      </c>
      <c r="S111" s="84">
        <v>0.10009999999999999</v>
      </c>
      <c r="Z111" s="75">
        <f t="shared" si="122"/>
        <v>-30128</v>
      </c>
      <c r="AA111" s="75">
        <f t="shared" si="123"/>
        <v>-3.0770237210806413E-2</v>
      </c>
      <c r="AB111" s="75">
        <f t="shared" si="124"/>
        <v>-3.3804883788936826E-2</v>
      </c>
      <c r="AC111" s="75">
        <f t="shared" si="125"/>
        <v>-1.5190318994191467E-2</v>
      </c>
      <c r="AD111" s="75">
        <f t="shared" si="126"/>
        <v>-9.11248278616094E-3</v>
      </c>
      <c r="AE111" s="75">
        <f t="shared" si="127"/>
        <v>8.3120379870607535E-6</v>
      </c>
      <c r="AF111" s="75">
        <f t="shared" si="128"/>
        <v>-1.5190318994191467E-2</v>
      </c>
      <c r="AG111" s="84"/>
      <c r="AH111" s="75">
        <f t="shared" si="129"/>
        <v>-6.0778362080305256E-3</v>
      </c>
      <c r="AI111" s="75">
        <f t="shared" si="130"/>
        <v>2.063630862793453E-2</v>
      </c>
      <c r="AJ111" s="75">
        <f t="shared" si="131"/>
        <v>-0.12040983130669883</v>
      </c>
      <c r="AK111" s="75">
        <f t="shared" si="132"/>
        <v>-3.5309489122353772E-2</v>
      </c>
      <c r="AL111" s="75">
        <f t="shared" si="133"/>
        <v>-3.1055547625759132</v>
      </c>
      <c r="AM111" s="75">
        <f t="shared" si="134"/>
        <v>-55.491136804118604</v>
      </c>
      <c r="AN111" s="75">
        <f t="shared" ref="AN111:AT120" si="152">$AU111+$AB$7*SIN(AO111)</f>
        <v>-2.7867520573569582</v>
      </c>
      <c r="AO111" s="75">
        <f t="shared" si="152"/>
        <v>-2.4918761387647894</v>
      </c>
      <c r="AP111" s="75">
        <f t="shared" si="152"/>
        <v>-2.8326338457886635</v>
      </c>
      <c r="AQ111" s="75">
        <f t="shared" si="152"/>
        <v>-2.4316650654381413</v>
      </c>
      <c r="AR111" s="75">
        <f t="shared" si="152"/>
        <v>-2.896519762775974</v>
      </c>
      <c r="AS111" s="75">
        <f t="shared" si="152"/>
        <v>-2.3421487180990548</v>
      </c>
      <c r="AT111" s="75">
        <f t="shared" si="152"/>
        <v>-2.9897257344034456</v>
      </c>
      <c r="AU111" s="75">
        <f t="shared" si="135"/>
        <v>-2.1938905679597234</v>
      </c>
      <c r="AV111" s="119">
        <f t="shared" si="136"/>
        <v>-3.0770237210806413E-2</v>
      </c>
      <c r="AW111" s="120">
        <f t="shared" si="137"/>
        <v>-9.11248278616094E-3</v>
      </c>
      <c r="AX111" s="121">
        <f t="shared" si="138"/>
        <v>8.3120379870607535E-6</v>
      </c>
      <c r="AY111" s="120">
        <f t="shared" si="139"/>
        <v>-3.3804883788936826E-2</v>
      </c>
      <c r="BA111" s="95">
        <f t="shared" si="140"/>
        <v>0</v>
      </c>
      <c r="BB111" s="95">
        <f t="shared" si="141"/>
        <v>0.10253745632282607</v>
      </c>
      <c r="BC111" s="95">
        <f t="shared" si="142"/>
        <v>-0.22118489763694388</v>
      </c>
      <c r="BD111" s="95">
        <f t="shared" si="143"/>
        <v>-6.7535047912151827E-2</v>
      </c>
      <c r="BE111" s="95">
        <f t="shared" si="144"/>
        <v>-3.0664831103421424</v>
      </c>
      <c r="BF111" s="95">
        <f t="shared" si="145"/>
        <v>-26.615255326616097</v>
      </c>
      <c r="BG111" s="95">
        <f t="shared" ref="BG111:BM120" si="153">$BN111+$BB$7*SIN(BH111)</f>
        <v>-9.1001113189172784</v>
      </c>
      <c r="BH111" s="95">
        <f t="shared" si="153"/>
        <v>-8.9144049499858138</v>
      </c>
      <c r="BI111" s="95">
        <f t="shared" si="153"/>
        <v>-9.1387306654245641</v>
      </c>
      <c r="BJ111" s="95">
        <f t="shared" si="153"/>
        <v>-8.8645100813880635</v>
      </c>
      <c r="BK111" s="95">
        <f t="shared" si="153"/>
        <v>-9.1960656006395212</v>
      </c>
      <c r="BL111" s="95">
        <f t="shared" si="153"/>
        <v>-8.7873647106070241</v>
      </c>
      <c r="BM111" s="95">
        <f t="shared" si="153"/>
        <v>-9.2832999368994571</v>
      </c>
      <c r="BN111" s="95">
        <f t="shared" si="146"/>
        <v>-8.660458838493664</v>
      </c>
      <c r="BQ111" s="95">
        <f t="shared" si="80"/>
        <v>-2.7241801369804287E-2</v>
      </c>
      <c r="BR111" s="75">
        <v>-15500</v>
      </c>
      <c r="BS111" s="75">
        <f t="shared" si="110"/>
        <v>-2.7241801369804287E-2</v>
      </c>
      <c r="BT111" s="75">
        <f t="shared" si="81"/>
        <v>-1.8826718649193726E-2</v>
      </c>
      <c r="BU111" s="75">
        <f t="shared" si="82"/>
        <v>-8.4150827206105634E-3</v>
      </c>
      <c r="BV111" s="75">
        <f t="shared" si="83"/>
        <v>3.6349537449969826E-2</v>
      </c>
      <c r="BW111" s="75">
        <f t="shared" si="84"/>
        <v>-0.2644026288689264</v>
      </c>
      <c r="BX111" s="75">
        <f t="shared" si="85"/>
        <v>-2.9586730145725428</v>
      </c>
      <c r="BY111" s="75">
        <f t="shared" si="86"/>
        <v>-10.903259482325407</v>
      </c>
      <c r="BZ111" s="75">
        <f t="shared" si="87"/>
        <v>-1.6621707633746987</v>
      </c>
      <c r="CA111" s="75">
        <f t="shared" si="88"/>
        <v>-1.6621690082264591</v>
      </c>
      <c r="CB111" s="75">
        <f t="shared" si="89"/>
        <v>-1.6621886341153278</v>
      </c>
      <c r="CC111" s="75">
        <f t="shared" si="90"/>
        <v>-1.6619689395984927</v>
      </c>
      <c r="CD111" s="75">
        <f t="shared" si="91"/>
        <v>-1.6643988911289882</v>
      </c>
      <c r="CE111" s="75">
        <f t="shared" si="92"/>
        <v>-1.6324174404117195</v>
      </c>
      <c r="CF111" s="75">
        <f t="shared" si="93"/>
        <v>-1.3072333980297013</v>
      </c>
      <c r="CG111" s="75">
        <f t="shared" si="94"/>
        <v>-0.68625891165593222</v>
      </c>
      <c r="CI111" s="14">
        <f t="shared" si="111"/>
        <v>-15500</v>
      </c>
      <c r="CJ111" s="86">
        <f t="shared" si="95"/>
        <v>-1.8826718649193726E-2</v>
      </c>
      <c r="CK111" s="86">
        <f t="shared" si="96"/>
        <v>-1.8826718649193726E-2</v>
      </c>
      <c r="CL111" s="95">
        <f t="shared" si="97"/>
        <v>0</v>
      </c>
      <c r="CM111" s="95">
        <f t="shared" si="98"/>
        <v>0.11151155947857883</v>
      </c>
      <c r="CN111" s="95">
        <f t="shared" si="99"/>
        <v>-0.44238039749701841</v>
      </c>
      <c r="CO111" s="95">
        <f t="shared" si="100"/>
        <v>2.9814803074324563</v>
      </c>
      <c r="CP111" s="95">
        <f t="shared" si="101"/>
        <v>12.464532315301286</v>
      </c>
      <c r="CQ111" s="95">
        <f t="shared" si="102"/>
        <v>-3.8144151546936085</v>
      </c>
      <c r="CR111" s="95">
        <f t="shared" si="103"/>
        <v>-3.8887487818812261</v>
      </c>
      <c r="CS111" s="95">
        <f t="shared" si="104"/>
        <v>-3.7813019674886399</v>
      </c>
      <c r="CT111" s="95">
        <f t="shared" si="105"/>
        <v>-3.9401462293475702</v>
      </c>
      <c r="CU111" s="95">
        <f t="shared" si="106"/>
        <v>-3.7118562868572029</v>
      </c>
      <c r="CV111" s="95">
        <f t="shared" si="107"/>
        <v>-4.0581470326457616</v>
      </c>
      <c r="CW111" s="95">
        <f t="shared" si="108"/>
        <v>-3.5626678634692399</v>
      </c>
      <c r="CX111" s="95">
        <f t="shared" si="109"/>
        <v>-4.426014814122655</v>
      </c>
    </row>
    <row r="112" spans="1:102" s="75" customFormat="1" ht="12.95" customHeight="1" x14ac:dyDescent="0.2">
      <c r="A112" s="81" t="s">
        <v>2175</v>
      </c>
      <c r="B112" s="82" t="s">
        <v>2031</v>
      </c>
      <c r="C112" s="83">
        <v>29799.998</v>
      </c>
      <c r="D112" s="83" t="s">
        <v>2110</v>
      </c>
      <c r="E112" s="75">
        <f t="shared" si="117"/>
        <v>-29385.089523557737</v>
      </c>
      <c r="F112" s="75">
        <f t="shared" si="118"/>
        <v>-29385</v>
      </c>
      <c r="G112" s="75">
        <f t="shared" si="119"/>
        <v>-3.7736149999545887E-2</v>
      </c>
      <c r="I112" s="75">
        <f>G112</f>
        <v>-3.7736149999545887E-2</v>
      </c>
      <c r="O112" s="75">
        <f t="shared" ca="1" si="120"/>
        <v>-2.6577460381247163E-2</v>
      </c>
      <c r="P112" s="75">
        <f t="shared" si="121"/>
        <v>-2.4472064430921252E-2</v>
      </c>
      <c r="Q112" s="85">
        <f t="shared" si="147"/>
        <v>14781.498</v>
      </c>
      <c r="S112" s="84">
        <v>0.1</v>
      </c>
      <c r="Z112" s="75">
        <f t="shared" si="122"/>
        <v>-29385</v>
      </c>
      <c r="AA112" s="75">
        <f t="shared" si="123"/>
        <v>-3.0898798056123312E-2</v>
      </c>
      <c r="AB112" s="75">
        <f t="shared" si="124"/>
        <v>-3.1309416374343826E-2</v>
      </c>
      <c r="AC112" s="75">
        <f t="shared" si="125"/>
        <v>-1.3264085568624635E-2</v>
      </c>
      <c r="AD112" s="75">
        <f t="shared" si="126"/>
        <v>-6.8373519434225746E-3</v>
      </c>
      <c r="AE112" s="75">
        <f t="shared" si="127"/>
        <v>4.6749381598224461E-6</v>
      </c>
      <c r="AF112" s="75">
        <f t="shared" si="128"/>
        <v>-1.3264085568624635E-2</v>
      </c>
      <c r="AG112" s="84"/>
      <c r="AH112" s="75">
        <f t="shared" si="129"/>
        <v>-6.426733625202059E-3</v>
      </c>
      <c r="AI112" s="75">
        <f t="shared" si="130"/>
        <v>2.0858448798753426E-2</v>
      </c>
      <c r="AJ112" s="75">
        <f t="shared" si="131"/>
        <v>-0.12618670763433767</v>
      </c>
      <c r="AK112" s="75">
        <f t="shared" si="132"/>
        <v>-4.1010031836327586E-2</v>
      </c>
      <c r="AL112" s="75">
        <f t="shared" si="133"/>
        <v>-3.0997334591737893</v>
      </c>
      <c r="AM112" s="75">
        <f t="shared" si="134"/>
        <v>-47.772251409612238</v>
      </c>
      <c r="AN112" s="75">
        <f t="shared" si="152"/>
        <v>-2.7309093282470642</v>
      </c>
      <c r="AO112" s="75">
        <f t="shared" si="152"/>
        <v>-2.4650277787116917</v>
      </c>
      <c r="AP112" s="75">
        <f t="shared" si="152"/>
        <v>-2.7788812212099878</v>
      </c>
      <c r="AQ112" s="75">
        <f t="shared" si="152"/>
        <v>-2.4005341966012228</v>
      </c>
      <c r="AR112" s="75">
        <f t="shared" si="152"/>
        <v>-2.8484097404275994</v>
      </c>
      <c r="AS112" s="75">
        <f t="shared" si="152"/>
        <v>-2.299532462684351</v>
      </c>
      <c r="AT112" s="75">
        <f t="shared" si="152"/>
        <v>-2.9545664487818661</v>
      </c>
      <c r="AU112" s="75">
        <f t="shared" si="135"/>
        <v>-2.1173134336533441</v>
      </c>
      <c r="AV112" s="119">
        <f t="shared" si="136"/>
        <v>-3.0898798056123312E-2</v>
      </c>
      <c r="AW112" s="120">
        <f t="shared" si="137"/>
        <v>-6.8373519434225746E-3</v>
      </c>
      <c r="AX112" s="121">
        <f t="shared" si="138"/>
        <v>4.6749381598224461E-6</v>
      </c>
      <c r="AY112" s="120">
        <f t="shared" si="139"/>
        <v>-3.1309416374343826E-2</v>
      </c>
      <c r="BA112" s="95">
        <f t="shared" si="140"/>
        <v>0</v>
      </c>
      <c r="BB112" s="95">
        <f t="shared" si="141"/>
        <v>0.10523777209385543</v>
      </c>
      <c r="BC112" s="95">
        <f t="shared" si="142"/>
        <v>-0.18905525426327274</v>
      </c>
      <c r="BD112" s="95">
        <f t="shared" si="143"/>
        <v>-9.6956461942629774E-2</v>
      </c>
      <c r="BE112" s="95">
        <f t="shared" si="144"/>
        <v>-3.033653777769858</v>
      </c>
      <c r="BF112" s="95">
        <f t="shared" si="145"/>
        <v>-18.511011973272378</v>
      </c>
      <c r="BG112" s="95">
        <f t="shared" si="153"/>
        <v>-8.962251969842999</v>
      </c>
      <c r="BH112" s="95">
        <f t="shared" si="153"/>
        <v>-8.8130247359970966</v>
      </c>
      <c r="BI112" s="95">
        <f t="shared" si="153"/>
        <v>-9.0039727295251399</v>
      </c>
      <c r="BJ112" s="95">
        <f t="shared" si="153"/>
        <v>-8.7551937793065804</v>
      </c>
      <c r="BK112" s="95">
        <f t="shared" si="153"/>
        <v>-9.0733498879535066</v>
      </c>
      <c r="BL112" s="95">
        <f t="shared" si="153"/>
        <v>-8.65253220008832</v>
      </c>
      <c r="BM112" s="95">
        <f t="shared" si="153"/>
        <v>-9.1925250479398422</v>
      </c>
      <c r="BN112" s="95">
        <f t="shared" si="146"/>
        <v>-8.4453787243216887</v>
      </c>
      <c r="BQ112" s="95">
        <f t="shared" si="80"/>
        <v>-2.6843509900453831E-2</v>
      </c>
      <c r="BR112" s="75">
        <v>-15000</v>
      </c>
      <c r="BS112" s="75">
        <f t="shared" si="110"/>
        <v>-2.6843509900453831E-2</v>
      </c>
      <c r="BT112" s="75">
        <f t="shared" si="81"/>
        <v>-1.8569328756585388E-2</v>
      </c>
      <c r="BU112" s="75">
        <f t="shared" si="82"/>
        <v>-8.2741811438684452E-3</v>
      </c>
      <c r="BV112" s="75">
        <f t="shared" si="83"/>
        <v>3.7998373547385556E-2</v>
      </c>
      <c r="BW112" s="75">
        <f t="shared" si="84"/>
        <v>-0.27309961636634861</v>
      </c>
      <c r="BX112" s="75">
        <f t="shared" si="85"/>
        <v>-2.9496438027900931</v>
      </c>
      <c r="BY112" s="75">
        <f t="shared" si="86"/>
        <v>-10.387431290378975</v>
      </c>
      <c r="BZ112" s="75">
        <f t="shared" si="87"/>
        <v>-1.6138196683397283</v>
      </c>
      <c r="CA112" s="75">
        <f t="shared" si="88"/>
        <v>-1.6138196083319925</v>
      </c>
      <c r="CB112" s="75">
        <f t="shared" si="89"/>
        <v>-1.6138210319859532</v>
      </c>
      <c r="CC112" s="75">
        <f t="shared" si="90"/>
        <v>-1.613787243796744</v>
      </c>
      <c r="CD112" s="75">
        <f t="shared" si="91"/>
        <v>-1.6145821244325367</v>
      </c>
      <c r="CE112" s="75">
        <f t="shared" si="92"/>
        <v>-1.5536297415599192</v>
      </c>
      <c r="CF112" s="75">
        <f t="shared" si="93"/>
        <v>-1.215824694377353</v>
      </c>
      <c r="CG112" s="75">
        <f t="shared" si="94"/>
        <v>-0.63472651979430417</v>
      </c>
      <c r="CI112" s="14">
        <f t="shared" si="111"/>
        <v>-15000</v>
      </c>
      <c r="CJ112" s="86">
        <f t="shared" si="95"/>
        <v>-1.8569328756585388E-2</v>
      </c>
      <c r="CK112" s="86">
        <f t="shared" si="96"/>
        <v>-1.8569328756585388E-2</v>
      </c>
      <c r="CL112" s="95">
        <f t="shared" si="97"/>
        <v>0</v>
      </c>
      <c r="CM112" s="95">
        <f t="shared" si="98"/>
        <v>0.10815981450897871</v>
      </c>
      <c r="CN112" s="95">
        <f t="shared" si="99"/>
        <v>-0.41950442960355977</v>
      </c>
      <c r="CO112" s="95">
        <f t="shared" si="100"/>
        <v>3.0068321704849592</v>
      </c>
      <c r="CP112" s="95">
        <f t="shared" si="101"/>
        <v>14.818679082939013</v>
      </c>
      <c r="CQ112" s="95">
        <f t="shared" si="102"/>
        <v>-3.7137531641972741</v>
      </c>
      <c r="CR112" s="95">
        <f t="shared" si="103"/>
        <v>-3.8238958371303307</v>
      </c>
      <c r="CS112" s="95">
        <f t="shared" si="104"/>
        <v>-3.6746878812695689</v>
      </c>
      <c r="CT112" s="95">
        <f t="shared" si="105"/>
        <v>-3.8811867611374664</v>
      </c>
      <c r="CU112" s="95">
        <f t="shared" si="106"/>
        <v>-3.6022588076473023</v>
      </c>
      <c r="CV112" s="95">
        <f t="shared" si="107"/>
        <v>-3.9964310602571249</v>
      </c>
      <c r="CW112" s="95">
        <f t="shared" si="108"/>
        <v>-3.463625644475913</v>
      </c>
      <c r="CX112" s="95">
        <f t="shared" si="109"/>
        <v>-4.2812771868198451</v>
      </c>
    </row>
    <row r="113" spans="1:102" s="75" customFormat="1" ht="12.95" customHeight="1" x14ac:dyDescent="0.2">
      <c r="A113" s="86" t="s">
        <v>2030</v>
      </c>
      <c r="B113" s="87" t="s">
        <v>2033</v>
      </c>
      <c r="C113" s="88">
        <v>30169.465</v>
      </c>
      <c r="D113" s="88" t="s">
        <v>2034</v>
      </c>
      <c r="E113" s="75">
        <f t="shared" si="117"/>
        <v>-28508.582505573075</v>
      </c>
      <c r="F113" s="75">
        <f t="shared" si="118"/>
        <v>-28508.5</v>
      </c>
      <c r="G113" s="75">
        <f t="shared" si="119"/>
        <v>-3.477791499972227E-2</v>
      </c>
      <c r="H113" s="75">
        <f>G113</f>
        <v>-3.477791499972227E-2</v>
      </c>
      <c r="O113" s="75">
        <f t="shared" ca="1" si="120"/>
        <v>-2.5970642251932213E-2</v>
      </c>
      <c r="P113" s="75">
        <f t="shared" si="121"/>
        <v>-2.4201461319612903E-2</v>
      </c>
      <c r="Q113" s="85">
        <f t="shared" si="147"/>
        <v>15150.965</v>
      </c>
      <c r="S113" s="84">
        <v>0.10009999999999999</v>
      </c>
      <c r="Z113" s="75">
        <f t="shared" si="122"/>
        <v>-28508.5</v>
      </c>
      <c r="AA113" s="75">
        <f t="shared" si="123"/>
        <v>-3.1025190209321464E-2</v>
      </c>
      <c r="AB113" s="75">
        <f t="shared" si="124"/>
        <v>-2.7954186110013709E-2</v>
      </c>
      <c r="AC113" s="75">
        <f t="shared" si="125"/>
        <v>-1.0576453680109368E-2</v>
      </c>
      <c r="AD113" s="75">
        <f t="shared" si="126"/>
        <v>-3.7527247904008063E-3</v>
      </c>
      <c r="AE113" s="75">
        <f t="shared" si="127"/>
        <v>1.4097026295841263E-6</v>
      </c>
      <c r="AF113" s="75">
        <f t="shared" si="128"/>
        <v>-1.0576453680109368E-2</v>
      </c>
      <c r="AG113" s="84"/>
      <c r="AH113" s="75">
        <f t="shared" si="129"/>
        <v>-6.8237288897085606E-3</v>
      </c>
      <c r="AI113" s="75">
        <f t="shared" si="130"/>
        <v>2.1177528111674171E-2</v>
      </c>
      <c r="AJ113" s="75">
        <f t="shared" si="131"/>
        <v>-0.13329344264854504</v>
      </c>
      <c r="AK113" s="75">
        <f t="shared" si="132"/>
        <v>-4.8026748030940203E-2</v>
      </c>
      <c r="AL113" s="75">
        <f t="shared" si="133"/>
        <v>-3.0925661301788789</v>
      </c>
      <c r="AM113" s="75">
        <f t="shared" si="134"/>
        <v>-40.786073431963487</v>
      </c>
      <c r="AN113" s="75">
        <f t="shared" si="152"/>
        <v>-2.663034501270598</v>
      </c>
      <c r="AO113" s="75">
        <f t="shared" si="152"/>
        <v>-2.4352732833822204</v>
      </c>
      <c r="AP113" s="75">
        <f t="shared" si="152"/>
        <v>-2.7118589791908412</v>
      </c>
      <c r="AQ113" s="75">
        <f t="shared" si="152"/>
        <v>-2.3677916160257992</v>
      </c>
      <c r="AR113" s="75">
        <f t="shared" si="152"/>
        <v>-2.7864012128986633</v>
      </c>
      <c r="AS113" s="75">
        <f t="shared" si="152"/>
        <v>-2.2550001638133543</v>
      </c>
      <c r="AT113" s="75">
        <f t="shared" si="152"/>
        <v>-2.9067637956730641</v>
      </c>
      <c r="AU113" s="75">
        <f t="shared" si="135"/>
        <v>-2.0269771507199099</v>
      </c>
      <c r="AV113" s="119">
        <f t="shared" si="136"/>
        <v>-3.1025190209321464E-2</v>
      </c>
      <c r="AW113" s="120">
        <f t="shared" si="137"/>
        <v>-3.7527247904008063E-3</v>
      </c>
      <c r="AX113" s="121">
        <f t="shared" si="138"/>
        <v>1.4097026295841263E-6</v>
      </c>
      <c r="AY113" s="120">
        <f t="shared" si="139"/>
        <v>-2.7954186110013709E-2</v>
      </c>
      <c r="BA113" s="95">
        <f t="shared" si="140"/>
        <v>0</v>
      </c>
      <c r="BB113" s="95">
        <f t="shared" si="141"/>
        <v>0.11024496173686515</v>
      </c>
      <c r="BC113" s="95">
        <f t="shared" si="142"/>
        <v>-0.14657932004796939</v>
      </c>
      <c r="BD113" s="95">
        <f t="shared" si="143"/>
        <v>-0.13541038322583487</v>
      </c>
      <c r="BE113" s="95">
        <f t="shared" si="144"/>
        <v>-2.9905631652869182</v>
      </c>
      <c r="BF113" s="95">
        <f t="shared" si="145"/>
        <v>-13.217265881880104</v>
      </c>
      <c r="BG113" s="95">
        <f t="shared" si="153"/>
        <v>-8.7876647796460112</v>
      </c>
      <c r="BH113" s="95">
        <f t="shared" si="153"/>
        <v>-8.7009808872474128</v>
      </c>
      <c r="BI113" s="95">
        <f t="shared" si="153"/>
        <v>-8.8232302986506124</v>
      </c>
      <c r="BJ113" s="95">
        <f t="shared" si="153"/>
        <v>-8.6469244714939659</v>
      </c>
      <c r="BK113" s="95">
        <f t="shared" si="153"/>
        <v>-8.8944034304495876</v>
      </c>
      <c r="BL113" s="95">
        <f t="shared" si="153"/>
        <v>-8.5287797784359061</v>
      </c>
      <c r="BM113" s="95">
        <f t="shared" si="153"/>
        <v>-9.0408292761075284</v>
      </c>
      <c r="BN113" s="95">
        <f t="shared" si="146"/>
        <v>-8.1916536636598636</v>
      </c>
      <c r="BQ113" s="95">
        <f t="shared" si="80"/>
        <v>-2.6414009016745985E-2</v>
      </c>
      <c r="BR113" s="75">
        <v>-14500</v>
      </c>
      <c r="BS113" s="75">
        <f t="shared" si="110"/>
        <v>-2.6414009016745985E-2</v>
      </c>
      <c r="BT113" s="75">
        <f t="shared" si="81"/>
        <v>-1.830817796557991E-2</v>
      </c>
      <c r="BU113" s="75">
        <f t="shared" si="82"/>
        <v>-8.1058310511660757E-3</v>
      </c>
      <c r="BV113" s="75">
        <f t="shared" si="83"/>
        <v>3.9898361676501404E-2</v>
      </c>
      <c r="BW113" s="75">
        <f t="shared" si="84"/>
        <v>-0.28261951500147475</v>
      </c>
      <c r="BX113" s="75">
        <f t="shared" si="85"/>
        <v>-2.9397336088891182</v>
      </c>
      <c r="BY113" s="75">
        <f t="shared" si="86"/>
        <v>-9.8742377755601591</v>
      </c>
      <c r="BZ113" s="75">
        <f t="shared" si="87"/>
        <v>-1.5631655963054834</v>
      </c>
      <c r="CA113" s="75">
        <f t="shared" si="88"/>
        <v>-1.5631655933347917</v>
      </c>
      <c r="CB113" s="75">
        <f t="shared" si="89"/>
        <v>-1.563165196090071</v>
      </c>
      <c r="CC113" s="75">
        <f t="shared" si="90"/>
        <v>-1.5631122609916168</v>
      </c>
      <c r="CD113" s="75">
        <f t="shared" si="91"/>
        <v>-1.5578704722331778</v>
      </c>
      <c r="CE113" s="75">
        <f t="shared" si="92"/>
        <v>-1.4665156748175492</v>
      </c>
      <c r="CF113" s="75">
        <f t="shared" si="93"/>
        <v>-1.1228731751968346</v>
      </c>
      <c r="CG113" s="75">
        <f t="shared" si="94"/>
        <v>-0.58319412793267611</v>
      </c>
      <c r="CI113" s="14">
        <f t="shared" si="111"/>
        <v>-14500</v>
      </c>
      <c r="CJ113" s="86">
        <f t="shared" si="95"/>
        <v>-1.830817796557991E-2</v>
      </c>
      <c r="CK113" s="86">
        <f t="shared" si="96"/>
        <v>-1.830817796557991E-2</v>
      </c>
      <c r="CL113" s="95">
        <f t="shared" si="97"/>
        <v>0</v>
      </c>
      <c r="CM113" s="95">
        <f t="shared" si="98"/>
        <v>0.10548575352088552</v>
      </c>
      <c r="CN113" s="95">
        <f t="shared" si="99"/>
        <v>-0.39733036533718796</v>
      </c>
      <c r="CO113" s="95">
        <f t="shared" si="100"/>
        <v>3.0311256100811743</v>
      </c>
      <c r="CP113" s="95">
        <f t="shared" si="101"/>
        <v>18.086532370426156</v>
      </c>
      <c r="CQ113" s="95">
        <f t="shared" si="102"/>
        <v>-3.6145779250949226</v>
      </c>
      <c r="CR113" s="95">
        <f t="shared" si="103"/>
        <v>-3.7602690158017826</v>
      </c>
      <c r="CS113" s="95">
        <f t="shared" si="104"/>
        <v>-3.5729215792820264</v>
      </c>
      <c r="CT113" s="95">
        <f t="shared" si="105"/>
        <v>-3.8183164920623125</v>
      </c>
      <c r="CU113" s="95">
        <f t="shared" si="106"/>
        <v>-3.5029894922680551</v>
      </c>
      <c r="CV113" s="95">
        <f t="shared" si="107"/>
        <v>-3.9225286438198155</v>
      </c>
      <c r="CW113" s="95">
        <f t="shared" si="108"/>
        <v>-3.3816825099169527</v>
      </c>
      <c r="CX113" s="95">
        <f t="shared" si="109"/>
        <v>-4.1365395595170344</v>
      </c>
    </row>
    <row r="114" spans="1:102" s="75" customFormat="1" ht="12.95" customHeight="1" x14ac:dyDescent="0.2">
      <c r="A114" s="86" t="s">
        <v>2030</v>
      </c>
      <c r="B114" s="87" t="s">
        <v>2031</v>
      </c>
      <c r="C114" s="88">
        <v>30169.672999999999</v>
      </c>
      <c r="D114" s="88" t="s">
        <v>2034</v>
      </c>
      <c r="E114" s="75">
        <f t="shared" si="117"/>
        <v>-28508.089055658089</v>
      </c>
      <c r="F114" s="75">
        <f t="shared" si="118"/>
        <v>-28508</v>
      </c>
      <c r="G114" s="75">
        <f t="shared" si="119"/>
        <v>-3.7538920001679799E-2</v>
      </c>
      <c r="H114" s="75">
        <f>G114</f>
        <v>-3.7538920001679799E-2</v>
      </c>
      <c r="O114" s="75">
        <f t="shared" ca="1" si="120"/>
        <v>-2.5970296092132264E-2</v>
      </c>
      <c r="P114" s="75">
        <f t="shared" si="121"/>
        <v>-2.4201303655582641E-2</v>
      </c>
      <c r="Q114" s="85">
        <f t="shared" si="147"/>
        <v>15151.172999999999</v>
      </c>
      <c r="S114" s="84">
        <v>0.10009999999999999</v>
      </c>
      <c r="Z114" s="75">
        <f t="shared" si="122"/>
        <v>-28508</v>
      </c>
      <c r="AA114" s="75">
        <f t="shared" si="123"/>
        <v>-3.1025252544706651E-2</v>
      </c>
      <c r="AB114" s="75">
        <f t="shared" si="124"/>
        <v>-3.0714971112555788E-2</v>
      </c>
      <c r="AC114" s="75">
        <f t="shared" si="125"/>
        <v>-1.3337616346097158E-2</v>
      </c>
      <c r="AD114" s="75">
        <f t="shared" si="126"/>
        <v>-6.5136674569731476E-3</v>
      </c>
      <c r="AE114" s="75">
        <f t="shared" si="127"/>
        <v>4.2470291603771059E-6</v>
      </c>
      <c r="AF114" s="75">
        <f t="shared" si="128"/>
        <v>-1.3337616346097158E-2</v>
      </c>
      <c r="AG114" s="84"/>
      <c r="AH114" s="75">
        <f t="shared" si="129"/>
        <v>-6.8239488891240112E-3</v>
      </c>
      <c r="AI114" s="75">
        <f t="shared" si="130"/>
        <v>2.1177728139819774E-2</v>
      </c>
      <c r="AJ114" s="75">
        <f t="shared" si="131"/>
        <v>-0.13329757023904748</v>
      </c>
      <c r="AK114" s="75">
        <f t="shared" si="132"/>
        <v>-4.8030824586670955E-2</v>
      </c>
      <c r="AL114" s="75">
        <f t="shared" si="133"/>
        <v>-3.0925619654235077</v>
      </c>
      <c r="AM114" s="75">
        <f t="shared" si="134"/>
        <v>-40.782607600781574</v>
      </c>
      <c r="AN114" s="75">
        <f t="shared" si="152"/>
        <v>-2.6629953667721633</v>
      </c>
      <c r="AO114" s="75">
        <f t="shared" si="152"/>
        <v>-2.4352566538673837</v>
      </c>
      <c r="AP114" s="75">
        <f t="shared" si="152"/>
        <v>-2.7118198015298285</v>
      </c>
      <c r="AQ114" s="75">
        <f t="shared" si="152"/>
        <v>-2.3677739902863491</v>
      </c>
      <c r="AR114" s="75">
        <f t="shared" si="152"/>
        <v>-2.7863643105923623</v>
      </c>
      <c r="AS114" s="75">
        <f t="shared" si="152"/>
        <v>-2.2549765442779752</v>
      </c>
      <c r="AT114" s="75">
        <f t="shared" si="152"/>
        <v>-2.9067345092774119</v>
      </c>
      <c r="AU114" s="75">
        <f t="shared" si="135"/>
        <v>-2.0269256183280486</v>
      </c>
      <c r="AV114" s="119">
        <f t="shared" si="136"/>
        <v>-3.1025252544706651E-2</v>
      </c>
      <c r="AW114" s="120">
        <f t="shared" si="137"/>
        <v>-6.5136674569731476E-3</v>
      </c>
      <c r="AX114" s="121">
        <f t="shared" si="138"/>
        <v>4.2470291603771059E-6</v>
      </c>
      <c r="AY114" s="120">
        <f t="shared" si="139"/>
        <v>-3.0714971112555788E-2</v>
      </c>
      <c r="BA114" s="95">
        <f t="shared" si="140"/>
        <v>0</v>
      </c>
      <c r="BB114" s="95">
        <f t="shared" si="141"/>
        <v>0.11024841331808188</v>
      </c>
      <c r="BC114" s="95">
        <f t="shared" si="142"/>
        <v>-0.14655410764625448</v>
      </c>
      <c r="BD114" s="95">
        <f t="shared" si="143"/>
        <v>-0.13543306094528473</v>
      </c>
      <c r="BE114" s="95">
        <f t="shared" si="144"/>
        <v>-2.9905376776386783</v>
      </c>
      <c r="BF114" s="95">
        <f t="shared" si="145"/>
        <v>-13.215027218538463</v>
      </c>
      <c r="BG114" s="95">
        <f t="shared" si="153"/>
        <v>-8.7875640073819756</v>
      </c>
      <c r="BH114" s="95">
        <f t="shared" si="153"/>
        <v>-8.7009156903518097</v>
      </c>
      <c r="BI114" s="95">
        <f t="shared" si="153"/>
        <v>-8.8231230990749694</v>
      </c>
      <c r="BJ114" s="95">
        <f t="shared" si="153"/>
        <v>-8.6468659244831478</v>
      </c>
      <c r="BK114" s="95">
        <f t="shared" si="153"/>
        <v>-8.8942924073711946</v>
      </c>
      <c r="BL114" s="95">
        <f t="shared" si="153"/>
        <v>-8.52871981424137</v>
      </c>
      <c r="BM114" s="95">
        <f t="shared" si="153"/>
        <v>-9.0407276848946072</v>
      </c>
      <c r="BN114" s="95">
        <f t="shared" si="146"/>
        <v>-8.1915089260325615</v>
      </c>
      <c r="BQ114" s="95">
        <f t="shared" si="80"/>
        <v>-2.5949415413750364E-2</v>
      </c>
      <c r="BR114" s="75">
        <v>-14000</v>
      </c>
      <c r="BS114" s="75">
        <f t="shared" si="110"/>
        <v>-2.5949415413750364E-2</v>
      </c>
      <c r="BT114" s="75">
        <f t="shared" si="81"/>
        <v>-1.8043266276177299E-2</v>
      </c>
      <c r="BU114" s="75">
        <f t="shared" si="82"/>
        <v>-7.906149137573067E-3</v>
      </c>
      <c r="BV114" s="75">
        <f t="shared" si="83"/>
        <v>4.2114164321858105E-2</v>
      </c>
      <c r="BW114" s="75">
        <f t="shared" si="84"/>
        <v>-0.2931374453258937</v>
      </c>
      <c r="BX114" s="75">
        <f t="shared" si="85"/>
        <v>-2.9287506700331076</v>
      </c>
      <c r="BY114" s="75">
        <f t="shared" si="86"/>
        <v>-9.3611418897492022</v>
      </c>
      <c r="BZ114" s="75">
        <f t="shared" si="87"/>
        <v>-1.5098414628966428</v>
      </c>
      <c r="CA114" s="75">
        <f t="shared" si="88"/>
        <v>-1.5098373751304186</v>
      </c>
      <c r="CB114" s="75">
        <f t="shared" si="89"/>
        <v>-1.509768944884512</v>
      </c>
      <c r="CC114" s="75">
        <f t="shared" si="90"/>
        <v>-1.5086345760347935</v>
      </c>
      <c r="CD114" s="75">
        <f t="shared" si="91"/>
        <v>-1.4921766043215461</v>
      </c>
      <c r="CE114" s="75">
        <f t="shared" si="92"/>
        <v>-1.3710513562520843</v>
      </c>
      <c r="CF114" s="75">
        <f t="shared" si="93"/>
        <v>-1.0284888082622436</v>
      </c>
      <c r="CG114" s="75">
        <f t="shared" si="94"/>
        <v>-0.53166173607104805</v>
      </c>
      <c r="CI114" s="14">
        <f t="shared" si="111"/>
        <v>-14000</v>
      </c>
      <c r="CJ114" s="86">
        <f t="shared" si="95"/>
        <v>-1.8043266276177299E-2</v>
      </c>
      <c r="CK114" s="86">
        <f t="shared" si="96"/>
        <v>-1.8043266276177299E-2</v>
      </c>
      <c r="CL114" s="95">
        <f t="shared" si="97"/>
        <v>0</v>
      </c>
      <c r="CM114" s="95">
        <f t="shared" si="98"/>
        <v>0.10345843963593848</v>
      </c>
      <c r="CN114" s="95">
        <f t="shared" si="99"/>
        <v>-0.37633146494745351</v>
      </c>
      <c r="CO114" s="95">
        <f t="shared" si="100"/>
        <v>3.0538980208855926</v>
      </c>
      <c r="CP114" s="95">
        <f t="shared" si="101"/>
        <v>22.791795224941019</v>
      </c>
      <c r="CQ114" s="95">
        <f t="shared" si="102"/>
        <v>-3.5195261870801859</v>
      </c>
      <c r="CR114" s="95">
        <f t="shared" si="103"/>
        <v>-3.6940150291351119</v>
      </c>
      <c r="CS114" s="95">
        <f t="shared" si="104"/>
        <v>-3.4788226017747683</v>
      </c>
      <c r="CT114" s="95">
        <f t="shared" si="105"/>
        <v>-3.7480705576021425</v>
      </c>
      <c r="CU114" s="95">
        <f t="shared" si="106"/>
        <v>-3.415829768794135</v>
      </c>
      <c r="CV114" s="95">
        <f t="shared" si="107"/>
        <v>-3.836050666711464</v>
      </c>
      <c r="CW114" s="95">
        <f t="shared" si="108"/>
        <v>-3.3155252740673475</v>
      </c>
      <c r="CX114" s="95">
        <f t="shared" si="109"/>
        <v>-3.9918019322142246</v>
      </c>
    </row>
    <row r="115" spans="1:102" s="75" customFormat="1" ht="12.95" customHeight="1" x14ac:dyDescent="0.2">
      <c r="A115" s="86" t="s">
        <v>2030</v>
      </c>
      <c r="B115" s="87" t="s">
        <v>2031</v>
      </c>
      <c r="C115" s="88">
        <v>30914.5</v>
      </c>
      <c r="D115" s="88" t="s">
        <v>2032</v>
      </c>
      <c r="E115" s="75">
        <f t="shared" si="117"/>
        <v>-26741.094729549233</v>
      </c>
      <c r="F115" s="75">
        <f t="shared" si="118"/>
        <v>-26741</v>
      </c>
      <c r="G115" s="75">
        <f t="shared" si="119"/>
        <v>-3.9930589999130461E-2</v>
      </c>
      <c r="I115" s="75">
        <f t="shared" ref="I115:I123" si="154">G115</f>
        <v>-3.9930589999130461E-2</v>
      </c>
      <c r="O115" s="75">
        <f t="shared" ca="1" si="120"/>
        <v>-2.4746967359103728E-2</v>
      </c>
      <c r="P115" s="75">
        <f t="shared" si="121"/>
        <v>-2.3620627103742815E-2</v>
      </c>
      <c r="Q115" s="85">
        <f t="shared" si="147"/>
        <v>15896</v>
      </c>
      <c r="S115" s="84">
        <v>0.1</v>
      </c>
      <c r="Z115" s="75">
        <f t="shared" si="122"/>
        <v>-26741</v>
      </c>
      <c r="AA115" s="75">
        <f t="shared" si="123"/>
        <v>-3.1158259929492331E-2</v>
      </c>
      <c r="AB115" s="75">
        <f t="shared" si="124"/>
        <v>-3.2392957173380942E-2</v>
      </c>
      <c r="AC115" s="75">
        <f t="shared" si="125"/>
        <v>-1.6309962895387647E-2</v>
      </c>
      <c r="AD115" s="75">
        <f t="shared" si="126"/>
        <v>-8.7723300696381304E-3</v>
      </c>
      <c r="AE115" s="75">
        <f t="shared" si="127"/>
        <v>7.6953774850677317E-6</v>
      </c>
      <c r="AF115" s="75">
        <f t="shared" si="128"/>
        <v>-1.6309962895387647E-2</v>
      </c>
      <c r="AG115" s="84"/>
      <c r="AH115" s="75">
        <f t="shared" si="129"/>
        <v>-7.5376328257495172E-3</v>
      </c>
      <c r="AI115" s="75">
        <f t="shared" si="130"/>
        <v>2.2013578890231589E-2</v>
      </c>
      <c r="AJ115" s="75">
        <f t="shared" si="131"/>
        <v>-0.1482316888972956</v>
      </c>
      <c r="AK115" s="75">
        <f t="shared" si="132"/>
        <v>-6.2789809084809009E-2</v>
      </c>
      <c r="AL115" s="75">
        <f t="shared" si="133"/>
        <v>-3.0774775019357103</v>
      </c>
      <c r="AM115" s="75">
        <f t="shared" si="134"/>
        <v>-31.183187998949805</v>
      </c>
      <c r="AN115" s="75">
        <f t="shared" si="152"/>
        <v>-2.5238596284890127</v>
      </c>
      <c r="AO115" s="75">
        <f t="shared" si="152"/>
        <v>-2.3760787394144032</v>
      </c>
      <c r="AP115" s="75">
        <f t="shared" si="152"/>
        <v>-2.568645622517387</v>
      </c>
      <c r="AQ115" s="75">
        <f t="shared" si="152"/>
        <v>-2.3105900549636025</v>
      </c>
      <c r="AR115" s="75">
        <f t="shared" si="152"/>
        <v>-2.6463040178347641</v>
      </c>
      <c r="AS115" s="75">
        <f t="shared" si="152"/>
        <v>-2.1839263971299085</v>
      </c>
      <c r="AT115" s="75">
        <f t="shared" si="152"/>
        <v>-2.7882488190999233</v>
      </c>
      <c r="AU115" s="75">
        <f t="shared" si="135"/>
        <v>-1.8448101454890546</v>
      </c>
      <c r="AV115" s="119">
        <f t="shared" si="136"/>
        <v>-3.1158259929492331E-2</v>
      </c>
      <c r="AW115" s="120">
        <f t="shared" si="137"/>
        <v>-8.7723300696381304E-3</v>
      </c>
      <c r="AX115" s="121">
        <f t="shared" si="138"/>
        <v>7.6953774850677317E-6</v>
      </c>
      <c r="AY115" s="120">
        <f t="shared" si="139"/>
        <v>-3.2392957173380942E-2</v>
      </c>
      <c r="BA115" s="95">
        <f t="shared" si="140"/>
        <v>0</v>
      </c>
      <c r="BB115" s="95">
        <f t="shared" si="141"/>
        <v>0.12716291227701071</v>
      </c>
      <c r="BC115" s="95">
        <f t="shared" si="142"/>
        <v>-5.1806629697974595E-2</v>
      </c>
      <c r="BD115" s="95">
        <f t="shared" si="143"/>
        <v>-0.21944342846221357</v>
      </c>
      <c r="BE115" s="95">
        <f t="shared" si="144"/>
        <v>-2.8952836481782898</v>
      </c>
      <c r="BF115" s="95">
        <f t="shared" si="145"/>
        <v>-8.0787886889411062</v>
      </c>
      <c r="BG115" s="95">
        <f t="shared" si="153"/>
        <v>-8.4352105788961218</v>
      </c>
      <c r="BH115" s="95">
        <f t="shared" si="153"/>
        <v>-8.4291218665148957</v>
      </c>
      <c r="BI115" s="95">
        <f t="shared" si="153"/>
        <v>-8.4414422821954549</v>
      </c>
      <c r="BJ115" s="95">
        <f t="shared" si="153"/>
        <v>-8.416264747234715</v>
      </c>
      <c r="BK115" s="95">
        <f t="shared" si="153"/>
        <v>-8.4667393336505672</v>
      </c>
      <c r="BL115" s="95">
        <f t="shared" si="153"/>
        <v>-8.3610992787649216</v>
      </c>
      <c r="BM115" s="95">
        <f t="shared" si="153"/>
        <v>-8.5664201101078401</v>
      </c>
      <c r="BN115" s="95">
        <f t="shared" si="146"/>
        <v>-7.68000615114443</v>
      </c>
      <c r="BQ115" s="95">
        <f t="shared" si="80"/>
        <v>-2.5444801614405099E-2</v>
      </c>
      <c r="BR115" s="75">
        <v>-13500</v>
      </c>
      <c r="BS115" s="75">
        <f t="shared" si="110"/>
        <v>-2.5444801614405099E-2</v>
      </c>
      <c r="BT115" s="75">
        <f t="shared" si="81"/>
        <v>-1.7774593688377551E-2</v>
      </c>
      <c r="BU115" s="75">
        <f t="shared" si="82"/>
        <v>-7.670207926027549E-3</v>
      </c>
      <c r="BV115" s="75">
        <f t="shared" si="83"/>
        <v>4.4736137671969156E-2</v>
      </c>
      <c r="BW115" s="75">
        <f t="shared" si="84"/>
        <v>-0.30488904411709228</v>
      </c>
      <c r="BX115" s="75">
        <f t="shared" si="85"/>
        <v>-2.9164355453546715</v>
      </c>
      <c r="BY115" s="75">
        <f t="shared" si="86"/>
        <v>-8.8451285447107519</v>
      </c>
      <c r="BZ115" s="75">
        <f t="shared" si="87"/>
        <v>-1.4533740324760813</v>
      </c>
      <c r="CA115" s="75">
        <f t="shared" si="88"/>
        <v>-1.4533134843168272</v>
      </c>
      <c r="CB115" s="75">
        <f t="shared" si="89"/>
        <v>-1.4527875477237082</v>
      </c>
      <c r="CC115" s="75">
        <f t="shared" si="90"/>
        <v>-1.4483136595818833</v>
      </c>
      <c r="CD115" s="75">
        <f t="shared" si="91"/>
        <v>-1.4153542020659575</v>
      </c>
      <c r="CE115" s="75">
        <f t="shared" si="92"/>
        <v>-1.2673457192307704</v>
      </c>
      <c r="CF115" s="75">
        <f t="shared" si="93"/>
        <v>-0.93278536555815528</v>
      </c>
      <c r="CG115" s="75">
        <f t="shared" si="94"/>
        <v>-0.48012934420942005</v>
      </c>
      <c r="CI115" s="14">
        <f t="shared" si="111"/>
        <v>-13500</v>
      </c>
      <c r="CJ115" s="86">
        <f t="shared" si="95"/>
        <v>-1.7774593688377551E-2</v>
      </c>
      <c r="CK115" s="86">
        <f t="shared" si="96"/>
        <v>-1.7774593688377551E-2</v>
      </c>
      <c r="CL115" s="95">
        <f t="shared" si="97"/>
        <v>0</v>
      </c>
      <c r="CM115" s="95">
        <f t="shared" si="98"/>
        <v>0.10201634628982703</v>
      </c>
      <c r="CN115" s="95">
        <f t="shared" si="99"/>
        <v>-0.35703326274156838</v>
      </c>
      <c r="CO115" s="95">
        <f t="shared" si="100"/>
        <v>3.0746415995188419</v>
      </c>
      <c r="CP115" s="95">
        <f t="shared" si="101"/>
        <v>29.861409920793609</v>
      </c>
      <c r="CQ115" s="95">
        <f t="shared" si="102"/>
        <v>-3.431487183831019</v>
      </c>
      <c r="CR115" s="95">
        <f t="shared" si="103"/>
        <v>-3.6215624182708197</v>
      </c>
      <c r="CS115" s="95">
        <f t="shared" si="104"/>
        <v>-3.3948488919194517</v>
      </c>
      <c r="CT115" s="95">
        <f t="shared" si="105"/>
        <v>-3.668036145294697</v>
      </c>
      <c r="CU115" s="95">
        <f t="shared" si="106"/>
        <v>-3.3418486087187333</v>
      </c>
      <c r="CV115" s="95">
        <f t="shared" si="107"/>
        <v>-3.7376097527158429</v>
      </c>
      <c r="CW115" s="95">
        <f t="shared" si="108"/>
        <v>-3.2635106296271532</v>
      </c>
      <c r="CX115" s="95">
        <f t="shared" si="109"/>
        <v>-3.8470643049114148</v>
      </c>
    </row>
    <row r="116" spans="1:102" s="75" customFormat="1" ht="12.95" customHeight="1" x14ac:dyDescent="0.2">
      <c r="A116" s="86" t="s">
        <v>2030</v>
      </c>
      <c r="B116" s="87" t="s">
        <v>2033</v>
      </c>
      <c r="C116" s="88">
        <v>30934.524000000001</v>
      </c>
      <c r="D116" s="88" t="s">
        <v>2032</v>
      </c>
      <c r="E116" s="75">
        <f t="shared" si="117"/>
        <v>-26693.59068581021</v>
      </c>
      <c r="F116" s="75">
        <f t="shared" si="118"/>
        <v>-26693.5</v>
      </c>
      <c r="G116" s="75">
        <f t="shared" si="119"/>
        <v>-3.8226064996706555E-2</v>
      </c>
      <c r="I116" s="75">
        <f t="shared" si="154"/>
        <v>-3.8226064996706555E-2</v>
      </c>
      <c r="O116" s="75">
        <f t="shared" ca="1" si="120"/>
        <v>-2.4714082178108339E-2</v>
      </c>
      <c r="P116" s="75">
        <f t="shared" si="121"/>
        <v>-2.3604369224752487E-2</v>
      </c>
      <c r="Q116" s="85">
        <f t="shared" si="147"/>
        <v>15916.024000000001</v>
      </c>
      <c r="S116" s="84">
        <v>0.1</v>
      </c>
      <c r="Z116" s="75">
        <f t="shared" si="122"/>
        <v>-26693.5</v>
      </c>
      <c r="AA116" s="75">
        <f t="shared" si="123"/>
        <v>-3.1159174910667956E-2</v>
      </c>
      <c r="AB116" s="75">
        <f t="shared" si="124"/>
        <v>-3.0671259310791087E-2</v>
      </c>
      <c r="AC116" s="75">
        <f t="shared" si="125"/>
        <v>-1.4621695771954067E-2</v>
      </c>
      <c r="AD116" s="75">
        <f t="shared" si="126"/>
        <v>-7.0668900860385991E-3</v>
      </c>
      <c r="AE116" s="75">
        <f t="shared" si="127"/>
        <v>4.9940935488150643E-6</v>
      </c>
      <c r="AF116" s="75">
        <f t="shared" si="128"/>
        <v>-1.4621695771954067E-2</v>
      </c>
      <c r="AG116" s="84"/>
      <c r="AH116" s="75">
        <f t="shared" si="129"/>
        <v>-7.5548056859154672E-3</v>
      </c>
      <c r="AI116" s="75">
        <f t="shared" si="130"/>
        <v>2.2039570504256756E-2</v>
      </c>
      <c r="AJ116" s="75">
        <f t="shared" si="131"/>
        <v>-0.14863973838476721</v>
      </c>
      <c r="AK116" s="75">
        <f t="shared" si="132"/>
        <v>-6.319334095062154E-2</v>
      </c>
      <c r="AL116" s="75">
        <f t="shared" si="133"/>
        <v>-3.0770648814598909</v>
      </c>
      <c r="AM116" s="75">
        <f t="shared" si="134"/>
        <v>-30.983651125925977</v>
      </c>
      <c r="AN116" s="75">
        <f t="shared" si="152"/>
        <v>-2.5201318360234204</v>
      </c>
      <c r="AO116" s="75">
        <f t="shared" si="152"/>
        <v>-2.3744247562913481</v>
      </c>
      <c r="AP116" s="75">
        <f t="shared" si="152"/>
        <v>-2.5647042435682028</v>
      </c>
      <c r="AQ116" s="75">
        <f t="shared" si="152"/>
        <v>-2.3091445835920918</v>
      </c>
      <c r="AR116" s="75">
        <f t="shared" si="152"/>
        <v>-2.6422983207508426</v>
      </c>
      <c r="AS116" s="75">
        <f t="shared" si="152"/>
        <v>-2.1823466018597926</v>
      </c>
      <c r="AT116" s="75">
        <f t="shared" si="152"/>
        <v>-2.7846401683650384</v>
      </c>
      <c r="AU116" s="75">
        <f t="shared" si="135"/>
        <v>-1.8399145682622</v>
      </c>
      <c r="AV116" s="119">
        <f t="shared" si="136"/>
        <v>-3.1159174910667956E-2</v>
      </c>
      <c r="AW116" s="120">
        <f t="shared" si="137"/>
        <v>-7.0668900860385991E-3</v>
      </c>
      <c r="AX116" s="121">
        <f t="shared" si="138"/>
        <v>4.9940935488150643E-6</v>
      </c>
      <c r="AY116" s="120">
        <f t="shared" si="139"/>
        <v>-3.0671259310791087E-2</v>
      </c>
      <c r="BA116" s="95">
        <f t="shared" si="140"/>
        <v>0</v>
      </c>
      <c r="BB116" s="95">
        <f t="shared" si="141"/>
        <v>0.12777538840867242</v>
      </c>
      <c r="BC116" s="95">
        <f t="shared" si="142"/>
        <v>-4.9034436764475435E-2</v>
      </c>
      <c r="BD116" s="95">
        <f t="shared" si="143"/>
        <v>-0.22186533513453108</v>
      </c>
      <c r="BE116" s="95">
        <f t="shared" si="144"/>
        <v>-2.8925079238376838</v>
      </c>
      <c r="BF116" s="95">
        <f t="shared" si="145"/>
        <v>-7.9878391571027247</v>
      </c>
      <c r="BG116" s="95">
        <f t="shared" si="153"/>
        <v>-8.42571873062092</v>
      </c>
      <c r="BH116" s="95">
        <f t="shared" si="153"/>
        <v>-8.420364483870916</v>
      </c>
      <c r="BI116" s="95">
        <f t="shared" si="153"/>
        <v>-8.4313568151085576</v>
      </c>
      <c r="BJ116" s="95">
        <f t="shared" si="153"/>
        <v>-8.4085801487204481</v>
      </c>
      <c r="BK116" s="95">
        <f t="shared" si="153"/>
        <v>-8.4549215664076751</v>
      </c>
      <c r="BL116" s="95">
        <f t="shared" si="153"/>
        <v>-8.3566607262533701</v>
      </c>
      <c r="BM116" s="95">
        <f t="shared" si="153"/>
        <v>-8.5504441956664401</v>
      </c>
      <c r="BN116" s="95">
        <f t="shared" si="146"/>
        <v>-7.6662560765506642</v>
      </c>
      <c r="BQ116" s="95">
        <f t="shared" si="80"/>
        <v>-2.4893578864886839E-2</v>
      </c>
      <c r="BR116" s="75">
        <v>-13000</v>
      </c>
      <c r="BS116" s="75">
        <f t="shared" si="110"/>
        <v>-2.4893578864886839E-2</v>
      </c>
      <c r="BT116" s="75">
        <f t="shared" si="81"/>
        <v>-1.7502160202180674E-2</v>
      </c>
      <c r="BU116" s="75">
        <f t="shared" si="82"/>
        <v>-7.3914186627061654E-3</v>
      </c>
      <c r="BV116" s="75">
        <f t="shared" si="83"/>
        <v>4.7896907729302995E-2</v>
      </c>
      <c r="BW116" s="75">
        <f t="shared" si="84"/>
        <v>-0.3182090472596496</v>
      </c>
      <c r="BX116" s="75">
        <f t="shared" si="85"/>
        <v>-2.9024177324623923</v>
      </c>
      <c r="BY116" s="75">
        <f t="shared" si="86"/>
        <v>-8.3221801899209584</v>
      </c>
      <c r="BZ116" s="75">
        <f t="shared" si="87"/>
        <v>-1.3931032193751309</v>
      </c>
      <c r="CA116" s="75">
        <f t="shared" si="88"/>
        <v>-1.3927414637586417</v>
      </c>
      <c r="CB116" s="75">
        <f t="shared" si="89"/>
        <v>-1.3906692258369422</v>
      </c>
      <c r="CC116" s="75">
        <f t="shared" si="90"/>
        <v>-1.3792257228919016</v>
      </c>
      <c r="CD116" s="75">
        <f t="shared" si="91"/>
        <v>-1.3253515998213727</v>
      </c>
      <c r="CE116" s="75">
        <f t="shared" si="92"/>
        <v>-1.1556461557623299</v>
      </c>
      <c r="CF116" s="75">
        <f t="shared" si="93"/>
        <v>-0.83588012121502797</v>
      </c>
      <c r="CG116" s="75">
        <f t="shared" si="94"/>
        <v>-0.42859695234779199</v>
      </c>
      <c r="CI116" s="14">
        <f t="shared" si="111"/>
        <v>-13000</v>
      </c>
      <c r="CJ116" s="86">
        <f t="shared" si="95"/>
        <v>-1.7502160202180674E-2</v>
      </c>
      <c r="CK116" s="86">
        <f t="shared" si="96"/>
        <v>-1.7502160202180674E-2</v>
      </c>
      <c r="CL116" s="95">
        <f t="shared" si="97"/>
        <v>0</v>
      </c>
      <c r="CM116" s="95">
        <f t="shared" si="98"/>
        <v>0.10106541673257019</v>
      </c>
      <c r="CN116" s="95">
        <f t="shared" si="99"/>
        <v>-0.33989152593406685</v>
      </c>
      <c r="CO116" s="95">
        <f t="shared" si="100"/>
        <v>3.0929299367402638</v>
      </c>
      <c r="CP116" s="95">
        <f t="shared" si="101"/>
        <v>41.091115276950823</v>
      </c>
      <c r="CQ116" s="95">
        <f t="shared" si="102"/>
        <v>-3.3529599329160802</v>
      </c>
      <c r="CR116" s="95">
        <f t="shared" si="103"/>
        <v>-3.5402542818277638</v>
      </c>
      <c r="CS116" s="95">
        <f t="shared" si="104"/>
        <v>-3.3226608808746914</v>
      </c>
      <c r="CT116" s="95">
        <f t="shared" si="105"/>
        <v>-3.577078427307554</v>
      </c>
      <c r="CU116" s="95">
        <f t="shared" si="106"/>
        <v>-3.2812105330116612</v>
      </c>
      <c r="CV116" s="95">
        <f t="shared" si="107"/>
        <v>-3.6285135048641695</v>
      </c>
      <c r="CW116" s="95">
        <f t="shared" si="108"/>
        <v>-3.223699513277992</v>
      </c>
      <c r="CX116" s="95">
        <f t="shared" si="109"/>
        <v>-3.702326677608605</v>
      </c>
    </row>
    <row r="117" spans="1:102" s="75" customFormat="1" ht="12.95" customHeight="1" x14ac:dyDescent="0.2">
      <c r="A117" s="86" t="s">
        <v>2030</v>
      </c>
      <c r="B117" s="87" t="s">
        <v>2033</v>
      </c>
      <c r="C117" s="88">
        <v>32352.525000000001</v>
      </c>
      <c r="D117" s="88" t="s">
        <v>2032</v>
      </c>
      <c r="E117" s="75">
        <f t="shared" si="117"/>
        <v>-23329.588412239726</v>
      </c>
      <c r="F117" s="75">
        <f t="shared" si="118"/>
        <v>-23329.5</v>
      </c>
      <c r="G117" s="75">
        <f t="shared" si="119"/>
        <v>-3.726770499633858E-2</v>
      </c>
      <c r="I117" s="75">
        <f t="shared" si="154"/>
        <v>-3.726770499633858E-2</v>
      </c>
      <c r="O117" s="75">
        <f t="shared" ca="1" si="120"/>
        <v>-2.2385119044034771E-2</v>
      </c>
      <c r="P117" s="75">
        <f t="shared" si="121"/>
        <v>-2.2366646829855626E-2</v>
      </c>
      <c r="Q117" s="85">
        <f t="shared" si="147"/>
        <v>17334.025000000001</v>
      </c>
      <c r="S117" s="84">
        <v>0.1</v>
      </c>
      <c r="Z117" s="75">
        <f t="shared" si="122"/>
        <v>-23329.5</v>
      </c>
      <c r="AA117" s="75">
        <f t="shared" si="123"/>
        <v>-3.083313305673167E-2</v>
      </c>
      <c r="AB117" s="75">
        <f t="shared" si="124"/>
        <v>-2.8801218769462535E-2</v>
      </c>
      <c r="AC117" s="75">
        <f t="shared" si="125"/>
        <v>-1.4901058166482954E-2</v>
      </c>
      <c r="AD117" s="75">
        <f t="shared" si="126"/>
        <v>-6.4345719396069097E-3</v>
      </c>
      <c r="AE117" s="75">
        <f t="shared" si="127"/>
        <v>4.1403716045976623E-6</v>
      </c>
      <c r="AF117" s="75">
        <f t="shared" si="128"/>
        <v>-1.4901058166482954E-2</v>
      </c>
      <c r="AG117" s="84"/>
      <c r="AH117" s="75">
        <f t="shared" si="129"/>
        <v>-8.4664862268760445E-3</v>
      </c>
      <c r="AI117" s="75">
        <f t="shared" si="130"/>
        <v>2.4327075275345722E-2</v>
      </c>
      <c r="AJ117" s="75">
        <f t="shared" si="131"/>
        <v>-0.17772246027714966</v>
      </c>
      <c r="AK117" s="75">
        <f t="shared" si="132"/>
        <v>-9.1990999338190937E-2</v>
      </c>
      <c r="AL117" s="75">
        <f t="shared" si="133"/>
        <v>-3.0475858875246868</v>
      </c>
      <c r="AM117" s="75">
        <f t="shared" si="134"/>
        <v>-21.259394275465173</v>
      </c>
      <c r="AN117" s="75">
        <f t="shared" si="152"/>
        <v>-2.2661127951732154</v>
      </c>
      <c r="AO117" s="75">
        <f t="shared" si="152"/>
        <v>-2.2329307286690092</v>
      </c>
      <c r="AP117" s="75">
        <f t="shared" si="152"/>
        <v>-2.286209118086429</v>
      </c>
      <c r="AQ117" s="75">
        <f t="shared" si="152"/>
        <v>-2.198823446336077</v>
      </c>
      <c r="AR117" s="75">
        <f t="shared" si="152"/>
        <v>-2.3377626755791567</v>
      </c>
      <c r="AS117" s="75">
        <f t="shared" si="152"/>
        <v>-2.1027970380072825</v>
      </c>
      <c r="AT117" s="75">
        <f t="shared" si="152"/>
        <v>-2.4702560850185349</v>
      </c>
      <c r="AU117" s="75">
        <f t="shared" si="135"/>
        <v>-1.4932046358171662</v>
      </c>
      <c r="AV117" s="119">
        <f t="shared" si="136"/>
        <v>-3.083313305673167E-2</v>
      </c>
      <c r="AW117" s="120">
        <f t="shared" si="137"/>
        <v>-6.4345719396069097E-3</v>
      </c>
      <c r="AX117" s="121">
        <f t="shared" si="138"/>
        <v>4.1403716045976623E-6</v>
      </c>
      <c r="AY117" s="120">
        <f t="shared" si="139"/>
        <v>-2.8801218769462535E-2</v>
      </c>
      <c r="BA117" s="95">
        <f t="shared" si="140"/>
        <v>0</v>
      </c>
      <c r="BB117" s="95">
        <f t="shared" si="141"/>
        <v>0.2597182530269696</v>
      </c>
      <c r="BC117" s="95">
        <f t="shared" si="142"/>
        <v>0.302012308867534</v>
      </c>
      <c r="BD117" s="95">
        <f t="shared" si="143"/>
        <v>-0.51184268588948134</v>
      </c>
      <c r="BE117" s="95">
        <f t="shared" si="144"/>
        <v>-2.5366509876154448</v>
      </c>
      <c r="BF117" s="95">
        <f t="shared" si="145"/>
        <v>-3.2046599320307658</v>
      </c>
      <c r="BG117" s="95">
        <f t="shared" si="153"/>
        <v>-7.5511077966370088</v>
      </c>
      <c r="BH117" s="95">
        <f t="shared" si="153"/>
        <v>-7.5496640009961649</v>
      </c>
      <c r="BI117" s="95">
        <f t="shared" si="153"/>
        <v>-7.5443550696754764</v>
      </c>
      <c r="BJ117" s="95">
        <f t="shared" si="153"/>
        <v>-7.52554755956821</v>
      </c>
      <c r="BK117" s="95">
        <f t="shared" si="153"/>
        <v>-7.4659387932173917</v>
      </c>
      <c r="BL117" s="95">
        <f t="shared" si="153"/>
        <v>-7.3173183213636595</v>
      </c>
      <c r="BM117" s="95">
        <f t="shared" si="153"/>
        <v>-7.0506120359765196</v>
      </c>
      <c r="BN117" s="95">
        <f t="shared" si="146"/>
        <v>-6.6924613200573573</v>
      </c>
      <c r="BQ117" s="95">
        <f t="shared" si="80"/>
        <v>-2.4286033178887074E-2</v>
      </c>
      <c r="BR117" s="75">
        <v>-12500</v>
      </c>
      <c r="BS117" s="75">
        <f t="shared" si="110"/>
        <v>-2.4286033178887074E-2</v>
      </c>
      <c r="BT117" s="75">
        <f t="shared" si="81"/>
        <v>-1.7225965817586657E-2</v>
      </c>
      <c r="BU117" s="75">
        <f t="shared" si="82"/>
        <v>-7.0600673613004173E-3</v>
      </c>
      <c r="BV117" s="75">
        <f t="shared" si="83"/>
        <v>5.1807020527655623E-2</v>
      </c>
      <c r="BW117" s="75">
        <f t="shared" si="84"/>
        <v>-0.33361708568434323</v>
      </c>
      <c r="BX117" s="75">
        <f t="shared" si="85"/>
        <v>-2.8861195793400629</v>
      </c>
      <c r="BY117" s="75">
        <f t="shared" si="86"/>
        <v>-7.7859884305679117</v>
      </c>
      <c r="BZ117" s="75">
        <f t="shared" si="87"/>
        <v>-1.32798389718465</v>
      </c>
      <c r="CA117" s="75">
        <f t="shared" si="88"/>
        <v>-1.3265747966186214</v>
      </c>
      <c r="CB117" s="75">
        <f t="shared" si="89"/>
        <v>-1.3206976180395058</v>
      </c>
      <c r="CC117" s="75">
        <f t="shared" si="90"/>
        <v>-1.2975164770181633</v>
      </c>
      <c r="CD117" s="75">
        <f t="shared" si="91"/>
        <v>-1.2203997379221032</v>
      </c>
      <c r="CE117" s="75">
        <f t="shared" si="92"/>
        <v>-1.0363408056782248</v>
      </c>
      <c r="CF117" s="75">
        <f t="shared" si="93"/>
        <v>-0.73789354014641284</v>
      </c>
      <c r="CG117" s="75">
        <f t="shared" si="94"/>
        <v>-0.37706456048616394</v>
      </c>
      <c r="CI117" s="14">
        <f t="shared" si="111"/>
        <v>-12500</v>
      </c>
      <c r="CJ117" s="86">
        <f t="shared" si="95"/>
        <v>-1.7225965817586657E-2</v>
      </c>
      <c r="CK117" s="86">
        <f t="shared" si="96"/>
        <v>-1.7225965817586657E-2</v>
      </c>
      <c r="CL117" s="95">
        <f t="shared" si="97"/>
        <v>0</v>
      </c>
      <c r="CM117" s="95">
        <f t="shared" si="98"/>
        <v>0.10049120774389297</v>
      </c>
      <c r="CN117" s="95">
        <f t="shared" si="99"/>
        <v>-0.32515846911575452</v>
      </c>
      <c r="CO117" s="95">
        <f t="shared" si="100"/>
        <v>3.1085521924410866</v>
      </c>
      <c r="CP117" s="95">
        <f t="shared" si="101"/>
        <v>60.526335947411809</v>
      </c>
      <c r="CQ117" s="95">
        <f t="shared" si="102"/>
        <v>-3.2853775562927021</v>
      </c>
      <c r="CR117" s="95">
        <f t="shared" si="103"/>
        <v>-3.4488622164431804</v>
      </c>
      <c r="CS117" s="95">
        <f t="shared" si="104"/>
        <v>-3.2626960474846203</v>
      </c>
      <c r="CT117" s="95">
        <f t="shared" si="105"/>
        <v>-3.4754172629885955</v>
      </c>
      <c r="CU117" s="95">
        <f t="shared" si="106"/>
        <v>-3.2330219674072422</v>
      </c>
      <c r="CV117" s="95">
        <f t="shared" si="107"/>
        <v>-3.5105360095127751</v>
      </c>
      <c r="CW117" s="95">
        <f t="shared" si="108"/>
        <v>-3.1938976562179517</v>
      </c>
      <c r="CX117" s="95">
        <f t="shared" si="109"/>
        <v>-3.5575890503057943</v>
      </c>
    </row>
    <row r="118" spans="1:102" s="75" customFormat="1" ht="12.95" customHeight="1" x14ac:dyDescent="0.2">
      <c r="A118" s="86" t="s">
        <v>2030</v>
      </c>
      <c r="B118" s="87" t="s">
        <v>2031</v>
      </c>
      <c r="C118" s="88">
        <v>32362.43</v>
      </c>
      <c r="D118" s="88" t="s">
        <v>2032</v>
      </c>
      <c r="E118" s="75">
        <f t="shared" si="117"/>
        <v>-23306.090232393792</v>
      </c>
      <c r="F118" s="75">
        <f t="shared" si="118"/>
        <v>-23306</v>
      </c>
      <c r="G118" s="75">
        <f t="shared" si="119"/>
        <v>-3.8034940000216011E-2</v>
      </c>
      <c r="I118" s="75">
        <f t="shared" si="154"/>
        <v>-3.8034940000216011E-2</v>
      </c>
      <c r="O118" s="75">
        <f t="shared" ca="1" si="120"/>
        <v>-2.2368849533437048E-2</v>
      </c>
      <c r="P118" s="75">
        <f t="shared" si="121"/>
        <v>-2.2357401651779123E-2</v>
      </c>
      <c r="Q118" s="85">
        <f t="shared" si="147"/>
        <v>17343.93</v>
      </c>
      <c r="S118" s="84">
        <v>0.1</v>
      </c>
      <c r="Z118" s="75">
        <f t="shared" si="122"/>
        <v>-23306</v>
      </c>
      <c r="AA118" s="75">
        <f t="shared" si="123"/>
        <v>-3.0828194186965811E-2</v>
      </c>
      <c r="AB118" s="75">
        <f t="shared" si="124"/>
        <v>-2.9564147465029323E-2</v>
      </c>
      <c r="AC118" s="75">
        <f t="shared" si="125"/>
        <v>-1.5677538348436888E-2</v>
      </c>
      <c r="AD118" s="75">
        <f t="shared" si="126"/>
        <v>-7.2067458132502003E-3</v>
      </c>
      <c r="AE118" s="75">
        <f t="shared" si="127"/>
        <v>5.1937185216799291E-6</v>
      </c>
      <c r="AF118" s="75">
        <f t="shared" si="128"/>
        <v>-1.5677538348436888E-2</v>
      </c>
      <c r="AG118" s="84"/>
      <c r="AH118" s="75">
        <f t="shared" si="129"/>
        <v>-8.4707925351866879E-3</v>
      </c>
      <c r="AI118" s="75">
        <f t="shared" si="130"/>
        <v>2.4346172783073494E-2</v>
      </c>
      <c r="AJ118" s="75">
        <f t="shared" si="131"/>
        <v>-0.17792652906131823</v>
      </c>
      <c r="AK118" s="75">
        <f t="shared" si="132"/>
        <v>-9.219332642314032E-2</v>
      </c>
      <c r="AL118" s="75">
        <f t="shared" si="133"/>
        <v>-3.0473785136607012</v>
      </c>
      <c r="AM118" s="75">
        <f t="shared" si="134"/>
        <v>-21.212531352226588</v>
      </c>
      <c r="AN118" s="75">
        <f t="shared" si="152"/>
        <v>-2.2644171250635496</v>
      </c>
      <c r="AO118" s="75">
        <f t="shared" si="152"/>
        <v>-2.2317242419052139</v>
      </c>
      <c r="AP118" s="75">
        <f t="shared" si="152"/>
        <v>-2.2843160845117731</v>
      </c>
      <c r="AQ118" s="75">
        <f t="shared" si="152"/>
        <v>-2.1979041594432207</v>
      </c>
      <c r="AR118" s="75">
        <f t="shared" si="152"/>
        <v>-2.3355504736915784</v>
      </c>
      <c r="AS118" s="75">
        <f t="shared" si="152"/>
        <v>-2.1023748087425145</v>
      </c>
      <c r="AT118" s="75">
        <f t="shared" si="152"/>
        <v>-2.467647211500636</v>
      </c>
      <c r="AU118" s="75">
        <f t="shared" si="135"/>
        <v>-1.4907826133996696</v>
      </c>
      <c r="AV118" s="119">
        <f t="shared" si="136"/>
        <v>-3.0828194186965811E-2</v>
      </c>
      <c r="AW118" s="120">
        <f t="shared" si="137"/>
        <v>-7.2067458132502003E-3</v>
      </c>
      <c r="AX118" s="121">
        <f t="shared" si="138"/>
        <v>5.1937185216799291E-6</v>
      </c>
      <c r="AY118" s="120">
        <f t="shared" si="139"/>
        <v>-2.9564147465029323E-2</v>
      </c>
      <c r="BA118" s="95">
        <f t="shared" si="140"/>
        <v>0</v>
      </c>
      <c r="BB118" s="95">
        <f t="shared" si="141"/>
        <v>0.26262654847634315</v>
      </c>
      <c r="BC118" s="95">
        <f t="shared" si="142"/>
        <v>0.30740208048146922</v>
      </c>
      <c r="BD118" s="95">
        <f t="shared" si="143"/>
        <v>-0.51602363607502455</v>
      </c>
      <c r="BE118" s="95">
        <f t="shared" si="144"/>
        <v>-2.5309921044976629</v>
      </c>
      <c r="BF118" s="95">
        <f t="shared" si="145"/>
        <v>-3.1730590171757163</v>
      </c>
      <c r="BG118" s="95">
        <f t="shared" si="153"/>
        <v>-7.5416631000759029</v>
      </c>
      <c r="BH118" s="95">
        <f t="shared" si="153"/>
        <v>-7.5400150934806387</v>
      </c>
      <c r="BI118" s="95">
        <f t="shared" si="153"/>
        <v>-7.534139085979743</v>
      </c>
      <c r="BJ118" s="95">
        <f t="shared" si="153"/>
        <v>-7.5139857502000797</v>
      </c>
      <c r="BK118" s="95">
        <f t="shared" si="153"/>
        <v>-7.452194147520955</v>
      </c>
      <c r="BL118" s="95">
        <f t="shared" si="153"/>
        <v>-7.3024178433540632</v>
      </c>
      <c r="BM118" s="95">
        <f t="shared" si="153"/>
        <v>-7.0381843764957406</v>
      </c>
      <c r="BN118" s="95">
        <f t="shared" si="146"/>
        <v>-6.6856586515741254</v>
      </c>
      <c r="BQ118" s="95">
        <f t="shared" si="80"/>
        <v>-2.3605739139087617E-2</v>
      </c>
      <c r="BR118" s="75">
        <v>-12000</v>
      </c>
      <c r="BS118" s="75">
        <f t="shared" si="110"/>
        <v>-2.3605739139087617E-2</v>
      </c>
      <c r="BT118" s="75">
        <f t="shared" si="81"/>
        <v>-1.6946010534595511E-2</v>
      </c>
      <c r="BU118" s="75">
        <f t="shared" si="82"/>
        <v>-6.6597286044921067E-3</v>
      </c>
      <c r="BV118" s="75">
        <f t="shared" si="83"/>
        <v>5.6840779076112624E-2</v>
      </c>
      <c r="BW118" s="75">
        <f t="shared" si="84"/>
        <v>-0.35202196522275114</v>
      </c>
      <c r="BX118" s="75">
        <f t="shared" si="85"/>
        <v>-2.8665270028233651</v>
      </c>
      <c r="BY118" s="75">
        <f t="shared" si="86"/>
        <v>-7.2250892785507883</v>
      </c>
      <c r="BZ118" s="75">
        <f t="shared" si="87"/>
        <v>-1.256121560892107</v>
      </c>
      <c r="CA118" s="75">
        <f t="shared" si="88"/>
        <v>-1.2518967911194632</v>
      </c>
      <c r="CB118" s="75">
        <f t="shared" si="89"/>
        <v>-1.2384211705786308</v>
      </c>
      <c r="CC118" s="75">
        <f t="shared" si="90"/>
        <v>-1.1985684276686639</v>
      </c>
      <c r="CD118" s="75">
        <f t="shared" si="91"/>
        <v>-1.0992200914345454</v>
      </c>
      <c r="CE118" s="75">
        <f t="shared" si="92"/>
        <v>-0.90995720261715096</v>
      </c>
      <c r="CF118" s="75">
        <f t="shared" si="93"/>
        <v>-0.63894895821463393</v>
      </c>
      <c r="CG118" s="75">
        <f t="shared" si="94"/>
        <v>-0.32553216862453588</v>
      </c>
      <c r="CI118" s="14">
        <f t="shared" si="111"/>
        <v>-12000</v>
      </c>
      <c r="CJ118" s="86">
        <f t="shared" si="95"/>
        <v>-1.6946010534595511E-2</v>
      </c>
      <c r="CK118" s="86">
        <f t="shared" si="96"/>
        <v>-1.6946010534595511E-2</v>
      </c>
      <c r="CL118" s="95">
        <f t="shared" si="97"/>
        <v>0</v>
      </c>
      <c r="CM118" s="95">
        <f t="shared" si="98"/>
        <v>0.10017910946414543</v>
      </c>
      <c r="CN118" s="95">
        <f t="shared" si="99"/>
        <v>-0.31275259937596595</v>
      </c>
      <c r="CO118" s="95">
        <f t="shared" si="100"/>
        <v>3.1216418582707246</v>
      </c>
      <c r="CP118" s="95">
        <f t="shared" si="101"/>
        <v>100.24330501799267</v>
      </c>
      <c r="CQ118" s="95">
        <f t="shared" si="102"/>
        <v>-3.2285042893125739</v>
      </c>
      <c r="CR118" s="95">
        <f t="shared" si="103"/>
        <v>-3.3478828269641689</v>
      </c>
      <c r="CS118" s="95">
        <f t="shared" si="104"/>
        <v>-3.2138428248169681</v>
      </c>
      <c r="CT118" s="95">
        <f t="shared" si="105"/>
        <v>-3.3645560838578641</v>
      </c>
      <c r="CU118" s="95">
        <f t="shared" si="106"/>
        <v>-3.1952799284944486</v>
      </c>
      <c r="CV118" s="95">
        <f t="shared" si="107"/>
        <v>-3.3857575807815601</v>
      </c>
      <c r="CW118" s="95">
        <f t="shared" si="108"/>
        <v>-3.1717014716644831</v>
      </c>
      <c r="CX118" s="95">
        <f t="shared" si="109"/>
        <v>-3.4128514230029845</v>
      </c>
    </row>
    <row r="119" spans="1:102" s="75" customFormat="1" ht="12.95" customHeight="1" x14ac:dyDescent="0.2">
      <c r="A119" s="81" t="s">
        <v>218</v>
      </c>
      <c r="B119" s="82" t="s">
        <v>2031</v>
      </c>
      <c r="C119" s="83">
        <v>32389.404999999999</v>
      </c>
      <c r="D119" s="83" t="s">
        <v>2110</v>
      </c>
      <c r="E119" s="75">
        <f t="shared" si="117"/>
        <v>-23242.095946543814</v>
      </c>
      <c r="F119" s="75">
        <f t="shared" si="118"/>
        <v>-23242</v>
      </c>
      <c r="G119" s="75">
        <f t="shared" si="119"/>
        <v>-4.0443580001010559E-2</v>
      </c>
      <c r="I119" s="75">
        <f t="shared" si="154"/>
        <v>-4.0443580001010559E-2</v>
      </c>
      <c r="O119" s="75">
        <f t="shared" ca="1" si="120"/>
        <v>-2.2324541079043261E-2</v>
      </c>
      <c r="P119" s="75">
        <f t="shared" si="121"/>
        <v>-2.2332181172402338E-2</v>
      </c>
      <c r="Q119" s="85">
        <f t="shared" si="147"/>
        <v>17370.904999999999</v>
      </c>
      <c r="S119" s="84">
        <v>0.1</v>
      </c>
      <c r="Z119" s="75">
        <f t="shared" si="122"/>
        <v>-23242</v>
      </c>
      <c r="AA119" s="75">
        <f t="shared" si="123"/>
        <v>-3.0814566229971273E-2</v>
      </c>
      <c r="AB119" s="75">
        <f t="shared" si="124"/>
        <v>-3.1961194943441629E-2</v>
      </c>
      <c r="AC119" s="75">
        <f t="shared" si="125"/>
        <v>-1.8111398828608221E-2</v>
      </c>
      <c r="AD119" s="75">
        <f t="shared" si="126"/>
        <v>-9.6290137710392867E-3</v>
      </c>
      <c r="AE119" s="75">
        <f t="shared" si="127"/>
        <v>9.2717906202864227E-6</v>
      </c>
      <c r="AF119" s="75">
        <f t="shared" si="128"/>
        <v>-1.8111398828608221E-2</v>
      </c>
      <c r="AG119" s="84"/>
      <c r="AH119" s="75">
        <f t="shared" si="129"/>
        <v>-8.4823850575689343E-3</v>
      </c>
      <c r="AI119" s="75">
        <f t="shared" si="130"/>
        <v>2.4398418826092505E-2</v>
      </c>
      <c r="AJ119" s="75">
        <f t="shared" si="131"/>
        <v>-0.17848249692714588</v>
      </c>
      <c r="AK119" s="75">
        <f t="shared" si="132"/>
        <v>-9.2744567555041055E-2</v>
      </c>
      <c r="AL119" s="75">
        <f t="shared" si="133"/>
        <v>-3.0468135019099427</v>
      </c>
      <c r="AM119" s="75">
        <f t="shared" si="134"/>
        <v>-21.085888184376095</v>
      </c>
      <c r="AN119" s="75">
        <f t="shared" si="152"/>
        <v>-2.2598038509403784</v>
      </c>
      <c r="AO119" s="75">
        <f t="shared" si="152"/>
        <v>-2.2284210727714466</v>
      </c>
      <c r="AP119" s="75">
        <f t="shared" si="152"/>
        <v>-2.2791667729294236</v>
      </c>
      <c r="AQ119" s="75">
        <f t="shared" si="152"/>
        <v>-2.1953838431588224</v>
      </c>
      <c r="AR119" s="75">
        <f t="shared" si="152"/>
        <v>-2.3295245071982214</v>
      </c>
      <c r="AS119" s="75">
        <f t="shared" si="152"/>
        <v>-2.1012258815080926</v>
      </c>
      <c r="AT119" s="75">
        <f t="shared" si="152"/>
        <v>-2.4605131431103029</v>
      </c>
      <c r="AU119" s="75">
        <f t="shared" si="135"/>
        <v>-1.4841864672413811</v>
      </c>
      <c r="AV119" s="119">
        <f t="shared" si="136"/>
        <v>-3.0814566229971273E-2</v>
      </c>
      <c r="AW119" s="120">
        <f t="shared" si="137"/>
        <v>-9.6290137710392867E-3</v>
      </c>
      <c r="AX119" s="121">
        <f t="shared" si="138"/>
        <v>9.2717906202864227E-6</v>
      </c>
      <c r="AY119" s="120">
        <f t="shared" si="139"/>
        <v>-3.1961194943441629E-2</v>
      </c>
      <c r="BA119" s="95">
        <f t="shared" si="140"/>
        <v>0</v>
      </c>
      <c r="BB119" s="95">
        <f t="shared" si="141"/>
        <v>0.27104481037677619</v>
      </c>
      <c r="BC119" s="95">
        <f t="shared" si="142"/>
        <v>0.32270904420475816</v>
      </c>
      <c r="BD119" s="95">
        <f t="shared" si="143"/>
        <v>-0.5278487771335364</v>
      </c>
      <c r="BE119" s="95">
        <f t="shared" si="144"/>
        <v>-2.514863544520527</v>
      </c>
      <c r="BF119" s="95">
        <f t="shared" si="145"/>
        <v>-3.0860262639409819</v>
      </c>
      <c r="BG119" s="95">
        <f t="shared" si="153"/>
        <v>-7.5153125072408749</v>
      </c>
      <c r="BH119" s="95">
        <f t="shared" si="153"/>
        <v>-7.512987068005037</v>
      </c>
      <c r="BI119" s="95">
        <f t="shared" si="153"/>
        <v>-7.5053431503953005</v>
      </c>
      <c r="BJ119" s="95">
        <f t="shared" si="153"/>
        <v>-7.4812757966884558</v>
      </c>
      <c r="BK119" s="95">
        <f t="shared" si="153"/>
        <v>-7.4136349843830454</v>
      </c>
      <c r="BL119" s="95">
        <f t="shared" si="153"/>
        <v>-7.261303155197492</v>
      </c>
      <c r="BM119" s="95">
        <f t="shared" si="153"/>
        <v>-7.0042568842504283</v>
      </c>
      <c r="BN119" s="95">
        <f t="shared" si="146"/>
        <v>-6.6671322352793654</v>
      </c>
      <c r="BQ119" s="95">
        <f t="shared" si="80"/>
        <v>-2.2820993421734027E-2</v>
      </c>
      <c r="BR119" s="75">
        <v>-11500</v>
      </c>
      <c r="BS119" s="75">
        <f t="shared" si="110"/>
        <v>-2.2820993421734027E-2</v>
      </c>
      <c r="BT119" s="75">
        <f t="shared" si="81"/>
        <v>-1.6662294353207225E-2</v>
      </c>
      <c r="BU119" s="75">
        <f t="shared" si="82"/>
        <v>-6.1586990685268015E-3</v>
      </c>
      <c r="BV119" s="75">
        <f t="shared" si="83"/>
        <v>6.3764106695959555E-2</v>
      </c>
      <c r="BW119" s="75">
        <f t="shared" si="84"/>
        <v>-0.37522883459493311</v>
      </c>
      <c r="BX119" s="75">
        <f t="shared" si="85"/>
        <v>-2.841613834402398</v>
      </c>
      <c r="BY119" s="75">
        <f t="shared" si="86"/>
        <v>-6.6170657696252952</v>
      </c>
      <c r="BZ119" s="75">
        <f t="shared" si="87"/>
        <v>-1.1737513917953311</v>
      </c>
      <c r="CA119" s="75">
        <f t="shared" si="88"/>
        <v>-1.1632948476538281</v>
      </c>
      <c r="CB119" s="75">
        <f t="shared" si="89"/>
        <v>-1.1371602020702107</v>
      </c>
      <c r="CC119" s="75">
        <f t="shared" si="90"/>
        <v>-1.0774983382469663</v>
      </c>
      <c r="CD119" s="75">
        <f t="shared" si="91"/>
        <v>-0.96123019786778419</v>
      </c>
      <c r="CE119" s="75">
        <f t="shared" si="92"/>
        <v>-0.7771571110709351</v>
      </c>
      <c r="CF119" s="75">
        <f t="shared" si="93"/>
        <v>-0.53917225477410002</v>
      </c>
      <c r="CG119" s="75">
        <f t="shared" si="94"/>
        <v>-0.27399977676290777</v>
      </c>
      <c r="CI119" s="14">
        <f t="shared" si="111"/>
        <v>-11500</v>
      </c>
      <c r="CJ119" s="86">
        <f t="shared" si="95"/>
        <v>-1.6662294353207225E-2</v>
      </c>
      <c r="CK119" s="86">
        <f t="shared" si="96"/>
        <v>-1.6662294353207225E-2</v>
      </c>
      <c r="CL119" s="95">
        <f t="shared" si="97"/>
        <v>0</v>
      </c>
      <c r="CM119" s="95">
        <f t="shared" si="98"/>
        <v>0.10003513778209705</v>
      </c>
      <c r="CN119" s="95">
        <f t="shared" si="99"/>
        <v>-0.30217679732658542</v>
      </c>
      <c r="CO119" s="95">
        <f t="shared" si="100"/>
        <v>3.1327561119408776</v>
      </c>
      <c r="CP119" s="95">
        <f t="shared" si="101"/>
        <v>226.33141622213461</v>
      </c>
      <c r="CQ119" s="95">
        <f t="shared" si="102"/>
        <v>-3.1801057351777651</v>
      </c>
      <c r="CR119" s="95">
        <f t="shared" si="103"/>
        <v>-3.2395359053981276</v>
      </c>
      <c r="CS119" s="95">
        <f t="shared" si="104"/>
        <v>-3.1733512034085551</v>
      </c>
      <c r="CT119" s="95">
        <f t="shared" si="105"/>
        <v>-3.2470799501921097</v>
      </c>
      <c r="CU119" s="95">
        <f t="shared" si="106"/>
        <v>-3.1649657211039774</v>
      </c>
      <c r="CV119" s="95">
        <f t="shared" si="107"/>
        <v>-3.2564540223828544</v>
      </c>
      <c r="CW119" s="95">
        <f t="shared" si="108"/>
        <v>-3.1545483197058775</v>
      </c>
      <c r="CX119" s="95">
        <f t="shared" si="109"/>
        <v>-3.2681137957001747</v>
      </c>
    </row>
    <row r="120" spans="1:102" s="75" customFormat="1" ht="12.95" customHeight="1" x14ac:dyDescent="0.2">
      <c r="A120" s="81" t="s">
        <v>221</v>
      </c>
      <c r="B120" s="82" t="s">
        <v>2031</v>
      </c>
      <c r="C120" s="83">
        <v>32405.421999999999</v>
      </c>
      <c r="D120" s="83" t="s">
        <v>2110</v>
      </c>
      <c r="E120" s="75">
        <f t="shared" si="117"/>
        <v>-23204.097930734388</v>
      </c>
      <c r="F120" s="75">
        <f t="shared" si="118"/>
        <v>-23204</v>
      </c>
      <c r="G120" s="75">
        <f t="shared" si="119"/>
        <v>-4.127996000170242E-2</v>
      </c>
      <c r="I120" s="75">
        <f t="shared" si="154"/>
        <v>-4.127996000170242E-2</v>
      </c>
      <c r="O120" s="75">
        <f t="shared" ca="1" si="120"/>
        <v>-2.2298232934246945E-2</v>
      </c>
      <c r="P120" s="75">
        <f t="shared" si="121"/>
        <v>-2.2317177358287997E-2</v>
      </c>
      <c r="Q120" s="85">
        <f t="shared" si="147"/>
        <v>17386.921999999999</v>
      </c>
      <c r="S120" s="84">
        <v>0.1</v>
      </c>
      <c r="Z120" s="75">
        <f t="shared" si="122"/>
        <v>-23204</v>
      </c>
      <c r="AA120" s="75">
        <f t="shared" si="123"/>
        <v>-3.0806352149193358E-2</v>
      </c>
      <c r="AB120" s="75">
        <f t="shared" si="124"/>
        <v>-3.2790785210797063E-2</v>
      </c>
      <c r="AC120" s="75">
        <f t="shared" si="125"/>
        <v>-1.8962782643414423E-2</v>
      </c>
      <c r="AD120" s="75">
        <f t="shared" si="126"/>
        <v>-1.0473607852509063E-2</v>
      </c>
      <c r="AE120" s="75">
        <f t="shared" si="127"/>
        <v>1.096964614481395E-5</v>
      </c>
      <c r="AF120" s="75">
        <f t="shared" si="128"/>
        <v>-1.8962782643414423E-2</v>
      </c>
      <c r="AG120" s="84"/>
      <c r="AH120" s="75">
        <f t="shared" si="129"/>
        <v>-8.4891747909053607E-3</v>
      </c>
      <c r="AI120" s="75">
        <f t="shared" si="130"/>
        <v>2.4429604096179114E-2</v>
      </c>
      <c r="AJ120" s="75">
        <f t="shared" si="131"/>
        <v>-0.17881275371191174</v>
      </c>
      <c r="AK120" s="75">
        <f t="shared" si="132"/>
        <v>-9.3072029289481772E-2</v>
      </c>
      <c r="AL120" s="75">
        <f t="shared" si="133"/>
        <v>-3.0464778454581145</v>
      </c>
      <c r="AM120" s="75">
        <f t="shared" si="134"/>
        <v>-21.011365184930224</v>
      </c>
      <c r="AN120" s="75">
        <f t="shared" si="152"/>
        <v>-2.2570679292013907</v>
      </c>
      <c r="AO120" s="75">
        <f t="shared" si="152"/>
        <v>-2.2264477447576216</v>
      </c>
      <c r="AP120" s="75">
        <f t="shared" si="152"/>
        <v>-2.2761136821199823</v>
      </c>
      <c r="AQ120" s="75">
        <f t="shared" si="152"/>
        <v>-2.1938756866752027</v>
      </c>
      <c r="AR120" s="75">
        <f t="shared" si="152"/>
        <v>-2.3259458587821458</v>
      </c>
      <c r="AS120" s="75">
        <f t="shared" si="152"/>
        <v>-2.1005441156658802</v>
      </c>
      <c r="AT120" s="75">
        <f t="shared" si="152"/>
        <v>-2.4562571897281851</v>
      </c>
      <c r="AU120" s="75">
        <f t="shared" si="135"/>
        <v>-1.4802700054598976</v>
      </c>
      <c r="AV120" s="119">
        <f t="shared" si="136"/>
        <v>-3.0806352149193358E-2</v>
      </c>
      <c r="AW120" s="120">
        <f t="shared" si="137"/>
        <v>-1.0473607852509063E-2</v>
      </c>
      <c r="AX120" s="121">
        <f t="shared" si="138"/>
        <v>1.096964614481395E-5</v>
      </c>
      <c r="AY120" s="120">
        <f t="shared" si="139"/>
        <v>-3.2790785210797063E-2</v>
      </c>
      <c r="BA120" s="95">
        <f t="shared" si="140"/>
        <v>0</v>
      </c>
      <c r="BB120" s="95">
        <f t="shared" si="141"/>
        <v>0.27642463723634914</v>
      </c>
      <c r="BC120" s="95">
        <f t="shared" si="142"/>
        <v>0.33227225884474448</v>
      </c>
      <c r="BD120" s="95">
        <f t="shared" si="143"/>
        <v>-0.53519967713130312</v>
      </c>
      <c r="BE120" s="95">
        <f t="shared" si="144"/>
        <v>-2.5047421226592808</v>
      </c>
      <c r="BF120" s="95">
        <f t="shared" si="145"/>
        <v>-3.0335880833600197</v>
      </c>
      <c r="BG120" s="95">
        <f t="shared" si="153"/>
        <v>-7.499194466392165</v>
      </c>
      <c r="BH120" s="95">
        <f t="shared" si="153"/>
        <v>-7.4963710435394129</v>
      </c>
      <c r="BI120" s="95">
        <f t="shared" si="153"/>
        <v>-7.4875136029711014</v>
      </c>
      <c r="BJ120" s="95">
        <f t="shared" si="153"/>
        <v>-7.4609628525696312</v>
      </c>
      <c r="BK120" s="95">
        <f t="shared" si="153"/>
        <v>-7.3899520642711831</v>
      </c>
      <c r="BL120" s="95">
        <f t="shared" si="153"/>
        <v>-7.23652815058069</v>
      </c>
      <c r="BM120" s="95">
        <f t="shared" si="153"/>
        <v>-6.9840573490834483</v>
      </c>
      <c r="BN120" s="95">
        <f t="shared" si="146"/>
        <v>-6.6561321756043528</v>
      </c>
      <c r="BQ120" s="95">
        <f t="shared" si="80"/>
        <v>-2.1865689226827304E-2</v>
      </c>
      <c r="BR120" s="75">
        <v>-11000</v>
      </c>
      <c r="BS120" s="75">
        <f t="shared" si="110"/>
        <v>-2.1865689226827304E-2</v>
      </c>
      <c r="BT120" s="75">
        <f t="shared" si="81"/>
        <v>-1.6374817273421806E-2</v>
      </c>
      <c r="BU120" s="75">
        <f t="shared" si="82"/>
        <v>-5.4908719534054982E-3</v>
      </c>
      <c r="BV120" s="75">
        <f t="shared" si="83"/>
        <v>7.4403058336202643E-2</v>
      </c>
      <c r="BW120" s="75">
        <f t="shared" si="84"/>
        <v>-0.40724217423574172</v>
      </c>
      <c r="BX120" s="75">
        <f t="shared" si="85"/>
        <v>-2.80682500818964</v>
      </c>
      <c r="BY120" s="75">
        <f t="shared" si="86"/>
        <v>-5.9183938975118053</v>
      </c>
      <c r="BZ120" s="75">
        <f t="shared" si="87"/>
        <v>-1.0732053710769507</v>
      </c>
      <c r="CA120" s="75">
        <f t="shared" si="88"/>
        <v>-1.0513617447483525</v>
      </c>
      <c r="CB120" s="75">
        <f t="shared" si="89"/>
        <v>-1.0080827357722941</v>
      </c>
      <c r="CC120" s="75">
        <f t="shared" si="90"/>
        <v>-0.93004746674738614</v>
      </c>
      <c r="CD120" s="75">
        <f t="shared" si="91"/>
        <v>-0.80671821382403075</v>
      </c>
      <c r="CE120" s="75">
        <f t="shared" si="92"/>
        <v>-0.63872752982794967</v>
      </c>
      <c r="CF120" s="75">
        <f t="shared" si="93"/>
        <v>-0.4386915184616465</v>
      </c>
      <c r="CG120" s="75">
        <f t="shared" si="94"/>
        <v>-0.22246738490127971</v>
      </c>
      <c r="CI120" s="14">
        <f t="shared" si="111"/>
        <v>-11000</v>
      </c>
      <c r="CJ120" s="86">
        <f t="shared" si="95"/>
        <v>-1.6374817273421806E-2</v>
      </c>
      <c r="CK120" s="86">
        <f t="shared" si="96"/>
        <v>-1.6374817273421806E-2</v>
      </c>
      <c r="CL120" s="95">
        <f t="shared" si="97"/>
        <v>0</v>
      </c>
      <c r="CM120" s="95">
        <f t="shared" si="98"/>
        <v>0.10000070664617</v>
      </c>
      <c r="CN120" s="95">
        <f t="shared" si="99"/>
        <v>-0.29254358468899871</v>
      </c>
      <c r="CO120" s="95">
        <f t="shared" si="100"/>
        <v>-3.1403395274877548</v>
      </c>
      <c r="CP120" s="95">
        <f t="shared" si="101"/>
        <v>-1596.0083626265566</v>
      </c>
      <c r="CQ120" s="95">
        <f t="shared" si="102"/>
        <v>-3.1361304164137005</v>
      </c>
      <c r="CR120" s="95">
        <f t="shared" si="103"/>
        <v>-3.1274207925264226</v>
      </c>
      <c r="CS120" s="95">
        <f t="shared" si="104"/>
        <v>-3.1370986116524899</v>
      </c>
      <c r="CT120" s="95">
        <f t="shared" si="105"/>
        <v>-3.1263449035895401</v>
      </c>
      <c r="CU120" s="95">
        <f t="shared" si="106"/>
        <v>-3.1382940529499401</v>
      </c>
      <c r="CV120" s="95">
        <f t="shared" si="107"/>
        <v>-3.1250164672132525</v>
      </c>
      <c r="CW120" s="95">
        <f t="shared" si="108"/>
        <v>-3.1397700983409189</v>
      </c>
      <c r="CX120" s="95">
        <f t="shared" si="109"/>
        <v>-3.1233761683973649</v>
      </c>
    </row>
    <row r="121" spans="1:102" s="75" customFormat="1" ht="12.95" customHeight="1" x14ac:dyDescent="0.2">
      <c r="A121" s="81" t="s">
        <v>225</v>
      </c>
      <c r="B121" s="82" t="s">
        <v>2031</v>
      </c>
      <c r="C121" s="83">
        <v>33493.39</v>
      </c>
      <c r="D121" s="83" t="s">
        <v>2110</v>
      </c>
      <c r="E121" s="75">
        <f t="shared" si="117"/>
        <v>-20623.05121386188</v>
      </c>
      <c r="F121" s="75">
        <f t="shared" si="118"/>
        <v>-20623</v>
      </c>
      <c r="G121" s="75">
        <f t="shared" si="119"/>
        <v>-2.1587769995676354E-2</v>
      </c>
      <c r="I121" s="75">
        <f t="shared" si="154"/>
        <v>-2.1587769995676354E-2</v>
      </c>
      <c r="O121" s="75">
        <f t="shared" ca="1" si="120"/>
        <v>-2.0511356046897401E-2</v>
      </c>
      <c r="P121" s="75">
        <f t="shared" si="121"/>
        <v>-2.1247257879192873E-2</v>
      </c>
      <c r="Q121" s="85">
        <f t="shared" si="147"/>
        <v>18474.89</v>
      </c>
      <c r="S121" s="84">
        <v>0.1</v>
      </c>
      <c r="Z121" s="75">
        <f t="shared" si="122"/>
        <v>-20623</v>
      </c>
      <c r="AA121" s="75">
        <f t="shared" si="123"/>
        <v>-3.0044381732191282E-2</v>
      </c>
      <c r="AB121" s="75">
        <f t="shared" si="124"/>
        <v>-1.2790646142677947E-2</v>
      </c>
      <c r="AC121" s="75">
        <f t="shared" si="125"/>
        <v>-3.4051211648348026E-4</v>
      </c>
      <c r="AD121" s="75">
        <f t="shared" si="126"/>
        <v>8.4566117365149282E-3</v>
      </c>
      <c r="AE121" s="75">
        <f t="shared" si="127"/>
        <v>7.1514282062162033E-6</v>
      </c>
      <c r="AF121" s="75">
        <f t="shared" si="128"/>
        <v>-3.4051211648348026E-4</v>
      </c>
      <c r="AG121" s="84"/>
      <c r="AH121" s="75">
        <f t="shared" si="129"/>
        <v>-8.7971238529984067E-3</v>
      </c>
      <c r="AI121" s="75">
        <f t="shared" si="130"/>
        <v>2.6893747166470416E-2</v>
      </c>
      <c r="AJ121" s="75">
        <f t="shared" si="131"/>
        <v>-0.20194823237836804</v>
      </c>
      <c r="AK121" s="75">
        <f t="shared" si="132"/>
        <v>-0.1160354286254274</v>
      </c>
      <c r="AL121" s="75">
        <f t="shared" si="133"/>
        <v>-3.0229107374908644</v>
      </c>
      <c r="AM121" s="75">
        <f t="shared" si="134"/>
        <v>-16.831982059016902</v>
      </c>
      <c r="AN121" s="75">
        <f t="shared" ref="AN121:AT130" si="155">$AU121+$AB$7*SIN(AO121)</f>
        <v>-2.0738501657422495</v>
      </c>
      <c r="AO121" s="75">
        <f t="shared" si="155"/>
        <v>-2.0717331755328114</v>
      </c>
      <c r="AP121" s="75">
        <f t="shared" si="155"/>
        <v>-2.076212949046063</v>
      </c>
      <c r="AQ121" s="75">
        <f t="shared" si="155"/>
        <v>-2.0666895890113182</v>
      </c>
      <c r="AR121" s="75">
        <f t="shared" si="155"/>
        <v>-2.0867424855159977</v>
      </c>
      <c r="AS121" s="75">
        <f t="shared" si="155"/>
        <v>-2.0436144592997314</v>
      </c>
      <c r="AT121" s="75">
        <f t="shared" si="155"/>
        <v>-2.1326288724781906</v>
      </c>
      <c r="AU121" s="75">
        <f t="shared" si="135"/>
        <v>-1.2142597986701735</v>
      </c>
      <c r="AV121" s="119">
        <f t="shared" si="136"/>
        <v>-3.0044381732191282E-2</v>
      </c>
      <c r="AW121" s="120">
        <f t="shared" si="137"/>
        <v>8.4566117365149282E-3</v>
      </c>
      <c r="AX121" s="121">
        <f t="shared" si="138"/>
        <v>7.1514282062162033E-6</v>
      </c>
      <c r="AY121" s="120">
        <f t="shared" si="139"/>
        <v>-1.2790646142677947E-2</v>
      </c>
      <c r="BA121" s="95">
        <f t="shared" si="140"/>
        <v>0</v>
      </c>
      <c r="BB121" s="95">
        <f t="shared" si="141"/>
        <v>0.27580183225768684</v>
      </c>
      <c r="BC121" s="95">
        <f t="shared" si="142"/>
        <v>-0.80390064585332144</v>
      </c>
      <c r="BD121" s="95">
        <f t="shared" si="143"/>
        <v>0.53435663543992462</v>
      </c>
      <c r="BE121" s="95">
        <f t="shared" si="144"/>
        <v>2.5059067268992807</v>
      </c>
      <c r="BF121" s="95">
        <f t="shared" si="145"/>
        <v>3.0395396258252596</v>
      </c>
      <c r="BG121" s="95">
        <f t="shared" ref="BG121:BM130" si="156">$BN121+$BB$7*SIN(BH121)</f>
        <v>-5.0653376284000027</v>
      </c>
      <c r="BH121" s="95">
        <f t="shared" si="156"/>
        <v>-5.0681009008859208</v>
      </c>
      <c r="BI121" s="95">
        <f t="shared" si="156"/>
        <v>-5.0768149927460406</v>
      </c>
      <c r="BJ121" s="95">
        <f t="shared" si="156"/>
        <v>-5.1030798790319984</v>
      </c>
      <c r="BK121" s="95">
        <f t="shared" si="156"/>
        <v>-5.1737151472346188</v>
      </c>
      <c r="BL121" s="95">
        <f t="shared" si="156"/>
        <v>-5.3270320495633738</v>
      </c>
      <c r="BM121" s="95">
        <f t="shared" si="156"/>
        <v>-5.5800307510797271</v>
      </c>
      <c r="BN121" s="95">
        <f t="shared" si="146"/>
        <v>-5.9089965434672473</v>
      </c>
      <c r="BQ121" s="95">
        <f t="shared" si="80"/>
        <v>-2.0602986346041328E-2</v>
      </c>
      <c r="BR121" s="75">
        <v>-10500</v>
      </c>
      <c r="BS121" s="75">
        <f t="shared" si="110"/>
        <v>-2.0602986346041328E-2</v>
      </c>
      <c r="BT121" s="75">
        <f t="shared" si="81"/>
        <v>-1.608357929523925E-2</v>
      </c>
      <c r="BU121" s="75">
        <f t="shared" si="82"/>
        <v>-4.5194070508020783E-3</v>
      </c>
      <c r="BV121" s="75">
        <f t="shared" si="83"/>
        <v>9.3895200838381765E-2</v>
      </c>
      <c r="BW121" s="75">
        <f t="shared" si="84"/>
        <v>-0.45777014498760721</v>
      </c>
      <c r="BX121" s="75">
        <f t="shared" si="85"/>
        <v>-2.7507719695076633</v>
      </c>
      <c r="BY121" s="75">
        <f t="shared" si="86"/>
        <v>-5.0521332104050831</v>
      </c>
      <c r="BZ121" s="75">
        <f t="shared" si="87"/>
        <v>-0.93967024283675626</v>
      </c>
      <c r="CA121" s="75">
        <f t="shared" si="88"/>
        <v>-0.90176644100793091</v>
      </c>
      <c r="CB121" s="75">
        <f t="shared" si="89"/>
        <v>-0.84165443687940722</v>
      </c>
      <c r="CC121" s="75">
        <f t="shared" si="90"/>
        <v>-0.75379087383789112</v>
      </c>
      <c r="CD121" s="75">
        <f t="shared" si="91"/>
        <v>-0.63695575110766622</v>
      </c>
      <c r="CE121" s="75">
        <f t="shared" si="92"/>
        <v>-0.49556798742834418</v>
      </c>
      <c r="CF121" s="75">
        <f t="shared" si="93"/>
        <v>-0.33763670712123184</v>
      </c>
      <c r="CG121" s="75">
        <f t="shared" si="94"/>
        <v>-0.17093499303965165</v>
      </c>
      <c r="CI121" s="14">
        <f t="shared" si="111"/>
        <v>-10500</v>
      </c>
      <c r="CJ121" s="86">
        <f t="shared" si="95"/>
        <v>-1.608357929523925E-2</v>
      </c>
      <c r="CK121" s="86">
        <f t="shared" si="96"/>
        <v>-1.608357929523925E-2</v>
      </c>
      <c r="CL121" s="95">
        <f t="shared" si="97"/>
        <v>0</v>
      </c>
      <c r="CM121" s="95">
        <f t="shared" si="98"/>
        <v>0.10005945694725094</v>
      </c>
      <c r="CN121" s="95">
        <f t="shared" si="99"/>
        <v>-0.28273489130162188</v>
      </c>
      <c r="CO121" s="95">
        <f t="shared" si="100"/>
        <v>-3.1300979589762941</v>
      </c>
      <c r="CP121" s="95">
        <f t="shared" si="101"/>
        <v>-173.99139741117611</v>
      </c>
      <c r="CQ121" s="95">
        <f t="shared" si="102"/>
        <v>-3.091498368030416</v>
      </c>
      <c r="CR121" s="95">
        <f t="shared" si="103"/>
        <v>-3.0158618438901796</v>
      </c>
      <c r="CS121" s="95">
        <f t="shared" si="104"/>
        <v>-3.1002216277601411</v>
      </c>
      <c r="CT121" s="95">
        <f t="shared" si="105"/>
        <v>-3.0060860190855716</v>
      </c>
      <c r="CU121" s="95">
        <f t="shared" si="106"/>
        <v>-3.1110907263747216</v>
      </c>
      <c r="CV121" s="95">
        <f t="shared" si="107"/>
        <v>-2.9938870637057682</v>
      </c>
      <c r="CW121" s="95">
        <f t="shared" si="108"/>
        <v>-3.1246490399875873</v>
      </c>
      <c r="CX121" s="95">
        <f t="shared" si="109"/>
        <v>-2.9786385410945542</v>
      </c>
    </row>
    <row r="122" spans="1:102" s="75" customFormat="1" ht="12.95" customHeight="1" x14ac:dyDescent="0.2">
      <c r="A122" s="81" t="s">
        <v>225</v>
      </c>
      <c r="B122" s="82" t="s">
        <v>2033</v>
      </c>
      <c r="C122" s="83">
        <v>33499.500999999997</v>
      </c>
      <c r="D122" s="83" t="s">
        <v>2110</v>
      </c>
      <c r="E122" s="75">
        <f t="shared" si="117"/>
        <v>-20608.553750253759</v>
      </c>
      <c r="F122" s="75">
        <f t="shared" si="118"/>
        <v>-20608.5</v>
      </c>
      <c r="G122" s="75">
        <f t="shared" si="119"/>
        <v>-2.2656915003608447E-2</v>
      </c>
      <c r="I122" s="75">
        <f t="shared" si="154"/>
        <v>-2.2656915003608447E-2</v>
      </c>
      <c r="O122" s="75">
        <f t="shared" ca="1" si="120"/>
        <v>-2.0501317412698807E-2</v>
      </c>
      <c r="P122" s="75">
        <f t="shared" si="121"/>
        <v>-2.1240964014660548E-2</v>
      </c>
      <c r="Q122" s="85">
        <f t="shared" si="147"/>
        <v>18481.000999999997</v>
      </c>
      <c r="S122" s="84">
        <v>0.1</v>
      </c>
      <c r="Z122" s="75">
        <f t="shared" si="122"/>
        <v>-20608.5</v>
      </c>
      <c r="AA122" s="75">
        <f t="shared" si="123"/>
        <v>-3.0038995693434125E-2</v>
      </c>
      <c r="AB122" s="75">
        <f t="shared" si="124"/>
        <v>-1.385888332483487E-2</v>
      </c>
      <c r="AC122" s="75">
        <f t="shared" si="125"/>
        <v>-1.4159509889478984E-3</v>
      </c>
      <c r="AD122" s="75">
        <f t="shared" si="126"/>
        <v>7.3820806898256784E-3</v>
      </c>
      <c r="AE122" s="75">
        <f t="shared" si="127"/>
        <v>5.4495115311097167E-6</v>
      </c>
      <c r="AF122" s="75">
        <f t="shared" si="128"/>
        <v>-1.4159509889478984E-3</v>
      </c>
      <c r="AG122" s="84"/>
      <c r="AH122" s="75">
        <f t="shared" si="129"/>
        <v>-8.7980316787735768E-3</v>
      </c>
      <c r="AI122" s="75">
        <f t="shared" si="130"/>
        <v>2.6909984996310032E-2</v>
      </c>
      <c r="AJ122" s="75">
        <f t="shared" si="131"/>
        <v>-0.20208520536145275</v>
      </c>
      <c r="AK122" s="75">
        <f t="shared" si="132"/>
        <v>-0.1161715227588863</v>
      </c>
      <c r="AL122" s="75">
        <f t="shared" si="133"/>
        <v>-3.0227708809558518</v>
      </c>
      <c r="AM122" s="75">
        <f t="shared" si="134"/>
        <v>-16.812123734121357</v>
      </c>
      <c r="AN122" s="75">
        <f t="shared" si="155"/>
        <v>-2.0728156240688715</v>
      </c>
      <c r="AO122" s="75">
        <f t="shared" si="155"/>
        <v>-2.0707551320002757</v>
      </c>
      <c r="AP122" s="75">
        <f t="shared" si="155"/>
        <v>-2.0751235555896108</v>
      </c>
      <c r="AQ122" s="75">
        <f t="shared" si="155"/>
        <v>-2.0658202545435334</v>
      </c>
      <c r="AR122" s="75">
        <f t="shared" si="155"/>
        <v>-2.0854481092358124</v>
      </c>
      <c r="AS122" s="75">
        <f t="shared" si="155"/>
        <v>-2.0431659813229412</v>
      </c>
      <c r="AT122" s="75">
        <f t="shared" si="155"/>
        <v>-2.1306222347096271</v>
      </c>
      <c r="AU122" s="75">
        <f t="shared" si="135"/>
        <v>-1.2127653593061862</v>
      </c>
      <c r="AV122" s="119">
        <f t="shared" si="136"/>
        <v>-3.0038995693434125E-2</v>
      </c>
      <c r="AW122" s="120">
        <f t="shared" si="137"/>
        <v>7.3820806898256784E-3</v>
      </c>
      <c r="AX122" s="121">
        <f t="shared" si="138"/>
        <v>5.4495115311097167E-6</v>
      </c>
      <c r="AY122" s="120">
        <f t="shared" si="139"/>
        <v>-1.385888332483487E-2</v>
      </c>
      <c r="BA122" s="95">
        <f t="shared" si="140"/>
        <v>0</v>
      </c>
      <c r="BB122" s="95">
        <f t="shared" si="141"/>
        <v>0.27372640109319157</v>
      </c>
      <c r="BC122" s="95">
        <f t="shared" si="142"/>
        <v>-0.801578387316772</v>
      </c>
      <c r="BD122" s="95">
        <f t="shared" si="143"/>
        <v>0.53153236922218794</v>
      </c>
      <c r="BE122" s="95">
        <f t="shared" si="144"/>
        <v>2.5098009945623025</v>
      </c>
      <c r="BF122" s="95">
        <f t="shared" si="145"/>
        <v>3.059594660785379</v>
      </c>
      <c r="BG122" s="95">
        <f t="shared" si="156"/>
        <v>-5.0591596540923289</v>
      </c>
      <c r="BH122" s="95">
        <f t="shared" si="156"/>
        <v>-5.061727164202475</v>
      </c>
      <c r="BI122" s="95">
        <f t="shared" si="156"/>
        <v>-5.0699687877726145</v>
      </c>
      <c r="BJ122" s="95">
        <f t="shared" si="156"/>
        <v>-5.0952776551053116</v>
      </c>
      <c r="BK122" s="95">
        <f t="shared" si="156"/>
        <v>-5.164633994624964</v>
      </c>
      <c r="BL122" s="95">
        <f t="shared" si="156"/>
        <v>-5.31755839236029</v>
      </c>
      <c r="BM122" s="95">
        <f t="shared" si="156"/>
        <v>-5.5723200127266255</v>
      </c>
      <c r="BN122" s="95">
        <f t="shared" si="146"/>
        <v>-5.9047991522754648</v>
      </c>
      <c r="BQ122" s="95">
        <f t="shared" si="80"/>
        <v>-1.8785787563196779E-2</v>
      </c>
      <c r="BR122" s="75">
        <v>-10000</v>
      </c>
      <c r="BS122" s="75">
        <f t="shared" si="110"/>
        <v>-1.8785787563196779E-2</v>
      </c>
      <c r="BT122" s="75">
        <f t="shared" si="81"/>
        <v>-1.5788580418659565E-2</v>
      </c>
      <c r="BU122" s="75">
        <f t="shared" si="82"/>
        <v>-2.9972071445372151E-3</v>
      </c>
      <c r="BV122" s="75">
        <f t="shared" si="83"/>
        <v>0.1402950501059691</v>
      </c>
      <c r="BW122" s="75">
        <f t="shared" si="84"/>
        <v>-0.55249794107630978</v>
      </c>
      <c r="BX122" s="75">
        <f t="shared" si="85"/>
        <v>-2.6408993194087222</v>
      </c>
      <c r="BY122" s="75">
        <f t="shared" si="86"/>
        <v>-3.9106613552998013</v>
      </c>
      <c r="BZ122" s="75">
        <f t="shared" si="87"/>
        <v>-0.74897754129226513</v>
      </c>
      <c r="CA122" s="75">
        <f t="shared" si="88"/>
        <v>-0.69765636440378953</v>
      </c>
      <c r="CB122" s="75">
        <f t="shared" si="89"/>
        <v>-0.63112678922491094</v>
      </c>
      <c r="CC122" s="75">
        <f t="shared" si="90"/>
        <v>-0.54939052420530143</v>
      </c>
      <c r="CD122" s="75">
        <f t="shared" si="91"/>
        <v>-0.45422183637467795</v>
      </c>
      <c r="CE122" s="75">
        <f t="shared" si="92"/>
        <v>-0.34867440716464682</v>
      </c>
      <c r="CF122" s="75">
        <f t="shared" si="93"/>
        <v>-0.23613930276588957</v>
      </c>
      <c r="CG122" s="75">
        <f t="shared" si="94"/>
        <v>-0.11940260117802358</v>
      </c>
      <c r="CI122" s="14">
        <f t="shared" si="111"/>
        <v>-10000</v>
      </c>
      <c r="CJ122" s="86">
        <f t="shared" si="95"/>
        <v>-1.5788580418659565E-2</v>
      </c>
      <c r="CK122" s="86">
        <f t="shared" si="96"/>
        <v>-1.5788580418659565E-2</v>
      </c>
      <c r="CL122" s="95">
        <f t="shared" si="97"/>
        <v>0</v>
      </c>
      <c r="CM122" s="95">
        <f t="shared" si="98"/>
        <v>0.10023866654009128</v>
      </c>
      <c r="CN122" s="95">
        <f t="shared" si="99"/>
        <v>-0.27165141921830738</v>
      </c>
      <c r="CO122" s="95">
        <f t="shared" si="100"/>
        <v>-3.1185623793451063</v>
      </c>
      <c r="CP122" s="95">
        <f t="shared" si="101"/>
        <v>-86.838375394420652</v>
      </c>
      <c r="CQ122" s="95">
        <f t="shared" si="102"/>
        <v>-3.0412857658602461</v>
      </c>
      <c r="CR122" s="95">
        <f t="shared" si="103"/>
        <v>-2.9090755546296605</v>
      </c>
      <c r="CS122" s="95">
        <f t="shared" si="104"/>
        <v>-3.0579678427187647</v>
      </c>
      <c r="CT122" s="95">
        <f t="shared" si="105"/>
        <v>-2.889982996970216</v>
      </c>
      <c r="CU122" s="95">
        <f t="shared" si="106"/>
        <v>-3.0792388304202278</v>
      </c>
      <c r="CV122" s="95">
        <f t="shared" si="107"/>
        <v>-2.8655007138887623</v>
      </c>
      <c r="CW122" s="95">
        <f t="shared" si="108"/>
        <v>-3.1064745466199719</v>
      </c>
      <c r="CX122" s="95">
        <f t="shared" si="109"/>
        <v>-2.8339009137917444</v>
      </c>
    </row>
    <row r="123" spans="1:102" s="75" customFormat="1" ht="12.95" customHeight="1" x14ac:dyDescent="0.2">
      <c r="A123" s="81" t="s">
        <v>231</v>
      </c>
      <c r="B123" s="82" t="s">
        <v>2031</v>
      </c>
      <c r="C123" s="83">
        <v>33515.714</v>
      </c>
      <c r="D123" s="83" t="s">
        <v>2110</v>
      </c>
      <c r="E123" s="75">
        <f t="shared" si="117"/>
        <v>-20570.090752793665</v>
      </c>
      <c r="F123" s="75">
        <f t="shared" si="118"/>
        <v>-20570</v>
      </c>
      <c r="G123" s="75">
        <f t="shared" si="119"/>
        <v>-3.82543000014266E-2</v>
      </c>
      <c r="I123" s="75">
        <f t="shared" si="154"/>
        <v>-3.82543000014266E-2</v>
      </c>
      <c r="O123" s="75">
        <f t="shared" ca="1" si="120"/>
        <v>-2.0474663108102545E-2</v>
      </c>
      <c r="P123" s="75">
        <f t="shared" si="121"/>
        <v>-2.1224237370951811E-2</v>
      </c>
      <c r="Q123" s="85">
        <f t="shared" si="147"/>
        <v>18497.214</v>
      </c>
      <c r="S123" s="84">
        <v>0.1</v>
      </c>
      <c r="Z123" s="75">
        <f t="shared" si="122"/>
        <v>-20570</v>
      </c>
      <c r="AA123" s="75">
        <f t="shared" si="123"/>
        <v>-3.002463503602347E-2</v>
      </c>
      <c r="AB123" s="75">
        <f t="shared" si="124"/>
        <v>-2.9453902336354941E-2</v>
      </c>
      <c r="AC123" s="75">
        <f t="shared" si="125"/>
        <v>-1.7030062630474789E-2</v>
      </c>
      <c r="AD123" s="75">
        <f t="shared" si="126"/>
        <v>-8.2296649654031301E-3</v>
      </c>
      <c r="AE123" s="75">
        <f t="shared" si="127"/>
        <v>6.7727385442783702E-6</v>
      </c>
      <c r="AF123" s="75">
        <f t="shared" si="128"/>
        <v>-1.7030062630474789E-2</v>
      </c>
      <c r="AG123" s="84"/>
      <c r="AH123" s="75">
        <f t="shared" si="129"/>
        <v>-8.8003976650716589E-3</v>
      </c>
      <c r="AI123" s="75">
        <f t="shared" si="130"/>
        <v>2.6953262630554642E-2</v>
      </c>
      <c r="AJ123" s="75">
        <f t="shared" si="131"/>
        <v>-0.2024494700154664</v>
      </c>
      <c r="AK123" s="75">
        <f t="shared" si="132"/>
        <v>-0.11653345826275661</v>
      </c>
      <c r="AL123" s="75">
        <f t="shared" si="133"/>
        <v>-3.0223989281634736</v>
      </c>
      <c r="AM123" s="75">
        <f t="shared" si="134"/>
        <v>-16.759536415419589</v>
      </c>
      <c r="AN123" s="75">
        <f t="shared" si="155"/>
        <v>-2.0700672670297329</v>
      </c>
      <c r="AO123" s="75">
        <f t="shared" si="155"/>
        <v>-2.0681528620977625</v>
      </c>
      <c r="AP123" s="75">
        <f t="shared" si="155"/>
        <v>-2.0722319897219124</v>
      </c>
      <c r="AQ123" s="75">
        <f t="shared" si="155"/>
        <v>-2.0635031232298142</v>
      </c>
      <c r="AR123" s="75">
        <f t="shared" si="155"/>
        <v>-2.0820154055804299</v>
      </c>
      <c r="AS123" s="75">
        <f t="shared" si="155"/>
        <v>-2.0419640893155631</v>
      </c>
      <c r="AT123" s="75">
        <f t="shared" si="155"/>
        <v>-2.12528432131072</v>
      </c>
      <c r="AU123" s="75">
        <f t="shared" si="135"/>
        <v>-1.208797365132841</v>
      </c>
      <c r="AV123" s="119">
        <f t="shared" si="136"/>
        <v>-3.002463503602347E-2</v>
      </c>
      <c r="AW123" s="120">
        <f t="shared" si="137"/>
        <v>-8.2296649654031301E-3</v>
      </c>
      <c r="AX123" s="121">
        <f t="shared" si="138"/>
        <v>6.7727385442783702E-6</v>
      </c>
      <c r="AY123" s="120">
        <f t="shared" si="139"/>
        <v>-2.9453902336354941E-2</v>
      </c>
      <c r="BA123" s="95">
        <f t="shared" si="140"/>
        <v>0</v>
      </c>
      <c r="BB123" s="95">
        <f t="shared" si="141"/>
        <v>0.26842656684656907</v>
      </c>
      <c r="BC123" s="95">
        <f t="shared" si="142"/>
        <v>-0.79553534120704184</v>
      </c>
      <c r="BD123" s="95">
        <f t="shared" si="143"/>
        <v>0.52421399438025551</v>
      </c>
      <c r="BE123" s="95">
        <f t="shared" si="144"/>
        <v>2.5198408865494408</v>
      </c>
      <c r="BF123" s="95">
        <f t="shared" si="145"/>
        <v>3.112418689017137</v>
      </c>
      <c r="BG123" s="95">
        <f t="shared" si="156"/>
        <v>-5.043014669247837</v>
      </c>
      <c r="BH123" s="95">
        <f t="shared" si="156"/>
        <v>-5.045115843499226</v>
      </c>
      <c r="BI123" s="95">
        <f t="shared" si="156"/>
        <v>-5.0521913079806557</v>
      </c>
      <c r="BJ123" s="95">
        <f t="shared" si="156"/>
        <v>-5.0750419987641839</v>
      </c>
      <c r="BK123" s="95">
        <f t="shared" si="156"/>
        <v>-5.1409389127635787</v>
      </c>
      <c r="BL123" s="95">
        <f t="shared" si="156"/>
        <v>-5.2925936084164764</v>
      </c>
      <c r="BM123" s="95">
        <f t="shared" si="156"/>
        <v>-5.5518752628860311</v>
      </c>
      <c r="BN123" s="95">
        <f t="shared" si="146"/>
        <v>-5.8936543549731484</v>
      </c>
      <c r="BQ123" s="95">
        <f t="shared" si="80"/>
        <v>-1.6129932822564665E-2</v>
      </c>
      <c r="BR123" s="75">
        <v>-9500</v>
      </c>
      <c r="BS123" s="75">
        <f t="shared" si="110"/>
        <v>-1.6129932822564665E-2</v>
      </c>
      <c r="BT123" s="75">
        <f t="shared" si="81"/>
        <v>-1.548982064368274E-2</v>
      </c>
      <c r="BU123" s="75">
        <f t="shared" si="82"/>
        <v>-6.4011217888192585E-4</v>
      </c>
      <c r="BV123" s="75">
        <f t="shared" si="83"/>
        <v>0.30756025790768271</v>
      </c>
      <c r="BW123" s="75">
        <f t="shared" si="84"/>
        <v>-0.76485754596227207</v>
      </c>
      <c r="BX123" s="75">
        <f t="shared" si="85"/>
        <v>-2.3554373016781018</v>
      </c>
      <c r="BY123" s="75">
        <f t="shared" si="86"/>
        <v>-2.4116307196923881</v>
      </c>
      <c r="BZ123" s="75">
        <f t="shared" si="87"/>
        <v>-0.47558451590496337</v>
      </c>
      <c r="CA123" s="75">
        <f t="shared" si="88"/>
        <v>-0.42908069179758412</v>
      </c>
      <c r="CB123" s="75">
        <f t="shared" si="89"/>
        <v>-0.37748329790499252</v>
      </c>
      <c r="CC123" s="75">
        <f t="shared" si="90"/>
        <v>-0.32143851393252615</v>
      </c>
      <c r="CD123" s="75">
        <f t="shared" si="91"/>
        <v>-0.26172083484367392</v>
      </c>
      <c r="CE123" s="75">
        <f t="shared" si="92"/>
        <v>-0.19911996465053622</v>
      </c>
      <c r="CF123" s="75">
        <f t="shared" si="93"/>
        <v>-0.13433196249301271</v>
      </c>
      <c r="CG123" s="75">
        <f t="shared" si="94"/>
        <v>-6.7870209316395494E-2</v>
      </c>
      <c r="CI123" s="14">
        <f t="shared" si="111"/>
        <v>-9500</v>
      </c>
      <c r="CJ123" s="86">
        <f t="shared" si="95"/>
        <v>-1.548982064368274E-2</v>
      </c>
      <c r="CK123" s="86">
        <f t="shared" si="96"/>
        <v>-1.548982064368274E-2</v>
      </c>
      <c r="CL123" s="95">
        <f t="shared" si="97"/>
        <v>0</v>
      </c>
      <c r="CM123" s="95">
        <f t="shared" si="98"/>
        <v>0.10060676380557976</v>
      </c>
      <c r="CN123" s="95">
        <f t="shared" si="99"/>
        <v>-0.2584493758207726</v>
      </c>
      <c r="CO123" s="95">
        <f t="shared" si="100"/>
        <v>-3.1048705138540775</v>
      </c>
      <c r="CP123" s="95">
        <f t="shared" si="101"/>
        <v>-54.45693678934439</v>
      </c>
      <c r="CQ123" s="95">
        <f t="shared" si="102"/>
        <v>-2.9818471435229674</v>
      </c>
      <c r="CR123" s="95">
        <f t="shared" si="103"/>
        <v>-2.8103649054621829</v>
      </c>
      <c r="CS123" s="95">
        <f t="shared" si="104"/>
        <v>-3.0065137810171785</v>
      </c>
      <c r="CT123" s="95">
        <f t="shared" si="105"/>
        <v>-2.7812320901072507</v>
      </c>
      <c r="CU123" s="95">
        <f t="shared" si="106"/>
        <v>-3.0391147111371297</v>
      </c>
      <c r="CV123" s="95">
        <f t="shared" si="107"/>
        <v>-2.7422259970634233</v>
      </c>
      <c r="CW123" s="95">
        <f t="shared" si="108"/>
        <v>-3.0825998749723142</v>
      </c>
      <c r="CX123" s="95">
        <f t="shared" si="109"/>
        <v>-2.6891632864889345</v>
      </c>
    </row>
    <row r="124" spans="1:102" s="75" customFormat="1" ht="12.95" customHeight="1" x14ac:dyDescent="0.2">
      <c r="A124" s="86" t="s">
        <v>2030</v>
      </c>
      <c r="B124" s="87" t="s">
        <v>2031</v>
      </c>
      <c r="C124" s="88">
        <v>33515.718000000001</v>
      </c>
      <c r="D124" s="88" t="s">
        <v>2035</v>
      </c>
      <c r="E124" s="75">
        <f t="shared" si="117"/>
        <v>-20570.081263372223</v>
      </c>
      <c r="F124" s="75">
        <f t="shared" si="118"/>
        <v>-20570</v>
      </c>
      <c r="G124" s="75">
        <f t="shared" si="119"/>
        <v>-3.4254300000611693E-2</v>
      </c>
      <c r="J124" s="75">
        <f>G124</f>
        <v>-3.4254300000611693E-2</v>
      </c>
      <c r="O124" s="75">
        <f t="shared" ca="1" si="120"/>
        <v>-2.0474663108102545E-2</v>
      </c>
      <c r="P124" s="75">
        <f t="shared" si="121"/>
        <v>-2.1224237370951811E-2</v>
      </c>
      <c r="Q124" s="85">
        <f t="shared" si="147"/>
        <v>18497.218000000001</v>
      </c>
      <c r="S124" s="84">
        <v>1</v>
      </c>
      <c r="Z124" s="75">
        <f t="shared" si="122"/>
        <v>-20570</v>
      </c>
      <c r="AA124" s="75">
        <f t="shared" si="123"/>
        <v>-3.002463503602347E-2</v>
      </c>
      <c r="AB124" s="75">
        <f t="shared" si="124"/>
        <v>-2.5453902335540034E-2</v>
      </c>
      <c r="AC124" s="75">
        <f t="shared" si="125"/>
        <v>-1.3030062629659882E-2</v>
      </c>
      <c r="AD124" s="75">
        <f t="shared" si="126"/>
        <v>-4.2296649645882228E-3</v>
      </c>
      <c r="AE124" s="75">
        <f t="shared" si="127"/>
        <v>1.7890065712665093E-5</v>
      </c>
      <c r="AF124" s="75">
        <f t="shared" si="128"/>
        <v>-1.3030062629659882E-2</v>
      </c>
      <c r="AG124" s="84"/>
      <c r="AH124" s="75">
        <f t="shared" si="129"/>
        <v>-8.8003976650716589E-3</v>
      </c>
      <c r="AI124" s="75">
        <f t="shared" si="130"/>
        <v>2.6953262630554642E-2</v>
      </c>
      <c r="AJ124" s="75">
        <f t="shared" si="131"/>
        <v>-0.2024494700154664</v>
      </c>
      <c r="AK124" s="75">
        <f t="shared" si="132"/>
        <v>-0.11653345826275661</v>
      </c>
      <c r="AL124" s="75">
        <f t="shared" si="133"/>
        <v>-3.0223989281634736</v>
      </c>
      <c r="AM124" s="75">
        <f t="shared" si="134"/>
        <v>-16.759536415419589</v>
      </c>
      <c r="AN124" s="75">
        <f t="shared" si="155"/>
        <v>-2.0700672670297329</v>
      </c>
      <c r="AO124" s="75">
        <f t="shared" si="155"/>
        <v>-2.0681528620977625</v>
      </c>
      <c r="AP124" s="75">
        <f t="shared" si="155"/>
        <v>-2.0722319897219124</v>
      </c>
      <c r="AQ124" s="75">
        <f t="shared" si="155"/>
        <v>-2.0635031232298142</v>
      </c>
      <c r="AR124" s="75">
        <f t="shared" si="155"/>
        <v>-2.0820154055804299</v>
      </c>
      <c r="AS124" s="75">
        <f t="shared" si="155"/>
        <v>-2.0419640893155631</v>
      </c>
      <c r="AT124" s="75">
        <f t="shared" si="155"/>
        <v>-2.12528432131072</v>
      </c>
      <c r="AU124" s="75">
        <f t="shared" si="135"/>
        <v>-1.208797365132841</v>
      </c>
      <c r="AV124" s="119">
        <f t="shared" si="136"/>
        <v>-3.002463503602347E-2</v>
      </c>
      <c r="AW124" s="120">
        <f t="shared" si="137"/>
        <v>-4.2296649645882228E-3</v>
      </c>
      <c r="AX124" s="121">
        <f t="shared" si="138"/>
        <v>1.7890065712665093E-5</v>
      </c>
      <c r="AY124" s="120">
        <f t="shared" si="139"/>
        <v>-2.5453902335540034E-2</v>
      </c>
      <c r="BA124" s="95">
        <f t="shared" si="140"/>
        <v>0</v>
      </c>
      <c r="BB124" s="95">
        <f t="shared" si="141"/>
        <v>0.26842656684656907</v>
      </c>
      <c r="BC124" s="95">
        <f t="shared" si="142"/>
        <v>-0.79553534120704184</v>
      </c>
      <c r="BD124" s="95">
        <f t="shared" si="143"/>
        <v>0.52421399438025551</v>
      </c>
      <c r="BE124" s="95">
        <f t="shared" si="144"/>
        <v>2.5198408865494408</v>
      </c>
      <c r="BF124" s="95">
        <f t="shared" si="145"/>
        <v>3.112418689017137</v>
      </c>
      <c r="BG124" s="95">
        <f t="shared" si="156"/>
        <v>-5.043014669247837</v>
      </c>
      <c r="BH124" s="95">
        <f t="shared" si="156"/>
        <v>-5.045115843499226</v>
      </c>
      <c r="BI124" s="95">
        <f t="shared" si="156"/>
        <v>-5.0521913079806557</v>
      </c>
      <c r="BJ124" s="95">
        <f t="shared" si="156"/>
        <v>-5.0750419987641839</v>
      </c>
      <c r="BK124" s="95">
        <f t="shared" si="156"/>
        <v>-5.1409389127635787</v>
      </c>
      <c r="BL124" s="95">
        <f t="shared" si="156"/>
        <v>-5.2925936084164764</v>
      </c>
      <c r="BM124" s="95">
        <f t="shared" si="156"/>
        <v>-5.5518752628860311</v>
      </c>
      <c r="BN124" s="95">
        <f t="shared" si="146"/>
        <v>-5.8936543549731484</v>
      </c>
      <c r="BQ124" s="95">
        <f t="shared" si="80"/>
        <v>-1.2729713502193242E-2</v>
      </c>
      <c r="BR124" s="75">
        <v>-9000</v>
      </c>
      <c r="BS124" s="75">
        <f t="shared" si="110"/>
        <v>-1.2729713502193242E-2</v>
      </c>
      <c r="BT124" s="75">
        <f t="shared" si="81"/>
        <v>-1.5187299970308784E-2</v>
      </c>
      <c r="BU124" s="75">
        <f t="shared" si="82"/>
        <v>2.4575864681155419E-3</v>
      </c>
      <c r="BV124" s="75">
        <f t="shared" si="83"/>
        <v>1.454937495802203</v>
      </c>
      <c r="BW124" s="75">
        <f t="shared" si="84"/>
        <v>-0.84329000932948217</v>
      </c>
      <c r="BX124" s="75">
        <f t="shared" si="85"/>
        <v>-1.0880403744769913</v>
      </c>
      <c r="BY124" s="75">
        <f t="shared" si="86"/>
        <v>-0.60490755783283956</v>
      </c>
      <c r="BZ124" s="75">
        <f t="shared" si="87"/>
        <v>-0.12144152155827828</v>
      </c>
      <c r="CA124" s="75">
        <f t="shared" si="88"/>
        <v>-0.10745534989434835</v>
      </c>
      <c r="CB124" s="75">
        <f t="shared" si="89"/>
        <v>-9.3111558119419027E-2</v>
      </c>
      <c r="CC124" s="75">
        <f t="shared" si="90"/>
        <v>-7.8420906304981608E-2</v>
      </c>
      <c r="CD124" s="75">
        <f t="shared" si="91"/>
        <v>-6.3392540493575289E-2</v>
      </c>
      <c r="CE124" s="75">
        <f t="shared" si="92"/>
        <v>-4.8033491988017603E-2</v>
      </c>
      <c r="CF124" s="75">
        <f t="shared" si="93"/>
        <v>-3.2348166279788398E-2</v>
      </c>
      <c r="CG124" s="75">
        <f t="shared" si="94"/>
        <v>-1.6337817454767437E-2</v>
      </c>
      <c r="CI124" s="14">
        <f t="shared" si="111"/>
        <v>-9000</v>
      </c>
      <c r="CJ124" s="86">
        <f t="shared" si="95"/>
        <v>-1.5187299970308784E-2</v>
      </c>
      <c r="CK124" s="86">
        <f t="shared" si="96"/>
        <v>-1.5187299970308784E-2</v>
      </c>
      <c r="CL124" s="95">
        <f t="shared" si="97"/>
        <v>0</v>
      </c>
      <c r="CM124" s="95">
        <f t="shared" si="98"/>
        <v>0.1012646321044447</v>
      </c>
      <c r="CN124" s="95">
        <f t="shared" si="99"/>
        <v>-0.24267315263594308</v>
      </c>
      <c r="CO124" s="95">
        <f t="shared" si="100"/>
        <v>-3.0885742420898041</v>
      </c>
      <c r="CP124" s="95">
        <f t="shared" si="101"/>
        <v>-37.713907857414227</v>
      </c>
      <c r="CQ124" s="95">
        <f t="shared" si="102"/>
        <v>-2.9114577164129232</v>
      </c>
      <c r="CR124" s="95">
        <f t="shared" si="103"/>
        <v>-2.7215346695947389</v>
      </c>
      <c r="CS124" s="95">
        <f t="shared" si="104"/>
        <v>-2.9435120911842425</v>
      </c>
      <c r="CT124" s="95">
        <f t="shared" si="105"/>
        <v>-2.6821714854523551</v>
      </c>
      <c r="CU124" s="95">
        <f t="shared" si="106"/>
        <v>-2.9879378220451005</v>
      </c>
      <c r="CV124" s="95">
        <f t="shared" si="107"/>
        <v>-2.6262979660523622</v>
      </c>
      <c r="CW124" s="95">
        <f t="shared" si="108"/>
        <v>-3.0504974863845513</v>
      </c>
      <c r="CX124" s="95">
        <f t="shared" si="109"/>
        <v>-2.5444256591861247</v>
      </c>
    </row>
    <row r="125" spans="1:102" s="75" customFormat="1" ht="12.95" customHeight="1" x14ac:dyDescent="0.2">
      <c r="A125" s="81" t="s">
        <v>225</v>
      </c>
      <c r="B125" s="82" t="s">
        <v>2031</v>
      </c>
      <c r="C125" s="83">
        <v>33531.74</v>
      </c>
      <c r="D125" s="83" t="s">
        <v>2110</v>
      </c>
      <c r="E125" s="75">
        <f t="shared" si="117"/>
        <v>-20532.071385786003</v>
      </c>
      <c r="F125" s="75">
        <f t="shared" si="118"/>
        <v>-20532</v>
      </c>
      <c r="G125" s="75">
        <f t="shared" si="119"/>
        <v>-3.0090680003922898E-2</v>
      </c>
      <c r="I125" s="75">
        <f t="shared" ref="I125:I132" si="157">G125</f>
        <v>-3.0090680003922898E-2</v>
      </c>
      <c r="O125" s="75">
        <f t="shared" ca="1" si="120"/>
        <v>-2.0448354963306232E-2</v>
      </c>
      <c r="P125" s="75">
        <f t="shared" si="121"/>
        <v>-2.1207706090518863E-2</v>
      </c>
      <c r="Q125" s="85">
        <f t="shared" si="147"/>
        <v>18513.239999999998</v>
      </c>
      <c r="S125" s="84">
        <v>0.1</v>
      </c>
      <c r="Z125" s="75">
        <f t="shared" si="122"/>
        <v>-20532</v>
      </c>
      <c r="AA125" s="75">
        <f t="shared" si="123"/>
        <v>-3.001037560888583E-2</v>
      </c>
      <c r="AB125" s="75">
        <f t="shared" si="124"/>
        <v>-2.1288010485555932E-2</v>
      </c>
      <c r="AC125" s="75">
        <f t="shared" si="125"/>
        <v>-8.8829739134040353E-3</v>
      </c>
      <c r="AD125" s="75">
        <f t="shared" si="126"/>
        <v>-8.0304395037068821E-5</v>
      </c>
      <c r="AE125" s="75">
        <f t="shared" si="127"/>
        <v>6.4487958622696038E-10</v>
      </c>
      <c r="AF125" s="75">
        <f t="shared" si="128"/>
        <v>-8.8829739134040353E-3</v>
      </c>
      <c r="AG125" s="84"/>
      <c r="AH125" s="75">
        <f t="shared" si="129"/>
        <v>-8.8026695183669647E-3</v>
      </c>
      <c r="AI125" s="75">
        <f t="shared" si="130"/>
        <v>2.6996213081199261E-2</v>
      </c>
      <c r="AJ125" s="75">
        <f t="shared" si="131"/>
        <v>-0.20280983812770637</v>
      </c>
      <c r="AK125" s="75">
        <f t="shared" si="132"/>
        <v>-0.116891533661223</v>
      </c>
      <c r="AL125" s="75">
        <f t="shared" si="133"/>
        <v>-3.0220309260073566</v>
      </c>
      <c r="AM125" s="75">
        <f t="shared" si="134"/>
        <v>-16.707829264855334</v>
      </c>
      <c r="AN125" s="75">
        <f t="shared" si="155"/>
        <v>-2.0673524473303746</v>
      </c>
      <c r="AO125" s="75">
        <f t="shared" si="155"/>
        <v>-2.0655767299704766</v>
      </c>
      <c r="AP125" s="75">
        <f t="shared" si="155"/>
        <v>-2.0693792829551918</v>
      </c>
      <c r="AQ125" s="75">
        <f t="shared" si="155"/>
        <v>-2.0612034056143189</v>
      </c>
      <c r="AR125" s="75">
        <f t="shared" si="155"/>
        <v>-2.078633164162119</v>
      </c>
      <c r="AS125" s="75">
        <f t="shared" si="155"/>
        <v>-2.0407617663755322</v>
      </c>
      <c r="AT125" s="75">
        <f t="shared" si="155"/>
        <v>-2.1200015812102797</v>
      </c>
      <c r="AU125" s="75">
        <f t="shared" si="135"/>
        <v>-1.2048809033513572</v>
      </c>
      <c r="AV125" s="119">
        <f t="shared" si="136"/>
        <v>-3.001037560888583E-2</v>
      </c>
      <c r="AW125" s="120">
        <f t="shared" si="137"/>
        <v>-8.0304395037068821E-5</v>
      </c>
      <c r="AX125" s="121">
        <f t="shared" si="138"/>
        <v>6.4487958622696038E-10</v>
      </c>
      <c r="AY125" s="120">
        <f t="shared" si="139"/>
        <v>-2.1288010485555932E-2</v>
      </c>
      <c r="BA125" s="95">
        <f t="shared" si="140"/>
        <v>0</v>
      </c>
      <c r="BB125" s="95">
        <f t="shared" si="141"/>
        <v>0.26347414904203603</v>
      </c>
      <c r="BC125" s="95">
        <f t="shared" si="142"/>
        <v>-0.78973692173103816</v>
      </c>
      <c r="BD125" s="95">
        <f t="shared" si="143"/>
        <v>0.51723270475739169</v>
      </c>
      <c r="BE125" s="95">
        <f t="shared" si="144"/>
        <v>2.5293514653995541</v>
      </c>
      <c r="BF125" s="95">
        <f t="shared" si="145"/>
        <v>3.1640030413884559</v>
      </c>
      <c r="BG125" s="95">
        <f t="shared" si="156"/>
        <v>-5.0274261537934288</v>
      </c>
      <c r="BH125" s="95">
        <f t="shared" si="156"/>
        <v>-5.0291365850327656</v>
      </c>
      <c r="BI125" s="95">
        <f t="shared" si="156"/>
        <v>-5.035182361815659</v>
      </c>
      <c r="BJ125" s="95">
        <f t="shared" si="156"/>
        <v>-5.0557292197313357</v>
      </c>
      <c r="BK125" s="95">
        <f t="shared" si="156"/>
        <v>-5.1181414761643413</v>
      </c>
      <c r="BL125" s="95">
        <f t="shared" si="156"/>
        <v>-5.2682267444176958</v>
      </c>
      <c r="BM125" s="95">
        <f t="shared" si="156"/>
        <v>-5.53173765175538</v>
      </c>
      <c r="BN125" s="95">
        <f t="shared" si="146"/>
        <v>-5.8826542952981358</v>
      </c>
      <c r="BQ125" s="95">
        <f t="shared" si="80"/>
        <v>-9.4523335253366807E-3</v>
      </c>
      <c r="BR125" s="75">
        <v>-8500</v>
      </c>
      <c r="BS125" s="75">
        <f t="shared" si="110"/>
        <v>-9.4523335253366807E-3</v>
      </c>
      <c r="BT125" s="75">
        <f t="shared" si="81"/>
        <v>-1.4881018398537692E-2</v>
      </c>
      <c r="BU125" s="75">
        <f t="shared" si="82"/>
        <v>5.4286848732010102E-3</v>
      </c>
      <c r="BV125" s="75">
        <f t="shared" si="83"/>
        <v>0.75512954787894981</v>
      </c>
      <c r="BW125" s="75">
        <f t="shared" si="84"/>
        <v>0.94368190493541859</v>
      </c>
      <c r="BX125" s="75">
        <f t="shared" si="85"/>
        <v>1.823340057328489</v>
      </c>
      <c r="BY125" s="75">
        <f t="shared" si="86"/>
        <v>1.2908124319646646</v>
      </c>
      <c r="BZ125" s="75">
        <f t="shared" si="87"/>
        <v>0.25802197474965949</v>
      </c>
      <c r="CA125" s="75">
        <f t="shared" si="88"/>
        <v>0.22938112108130107</v>
      </c>
      <c r="CB125" s="75">
        <f t="shared" si="89"/>
        <v>0.19946966311300834</v>
      </c>
      <c r="CC125" s="75">
        <f t="shared" si="90"/>
        <v>0.16842276606518899</v>
      </c>
      <c r="CD125" s="75">
        <f t="shared" si="91"/>
        <v>0.13636940976534417</v>
      </c>
      <c r="CE125" s="75">
        <f t="shared" si="92"/>
        <v>0.1034239083872233</v>
      </c>
      <c r="CF125" s="75">
        <f t="shared" si="93"/>
        <v>6.9678137406112811E-2</v>
      </c>
      <c r="CG125" s="75">
        <f t="shared" si="94"/>
        <v>3.5194574406860635E-2</v>
      </c>
      <c r="CI125" s="14">
        <f t="shared" si="111"/>
        <v>-8500</v>
      </c>
      <c r="CJ125" s="86">
        <f t="shared" si="95"/>
        <v>-1.4881018398537692E-2</v>
      </c>
      <c r="CK125" s="86">
        <f t="shared" si="96"/>
        <v>-1.4881018398537692E-2</v>
      </c>
      <c r="CL125" s="95">
        <f t="shared" si="97"/>
        <v>0</v>
      </c>
      <c r="CM125" s="95">
        <f t="shared" si="98"/>
        <v>0.10232890950208751</v>
      </c>
      <c r="CN125" s="95">
        <f t="shared" si="99"/>
        <v>-0.22425975632089501</v>
      </c>
      <c r="CO125" s="95">
        <f t="shared" si="100"/>
        <v>-3.0696371950404884</v>
      </c>
      <c r="CP125" s="95">
        <f t="shared" si="101"/>
        <v>-27.782979005270239</v>
      </c>
      <c r="CQ125" s="95">
        <f t="shared" si="102"/>
        <v>-2.8303478743510011</v>
      </c>
      <c r="CR125" s="95">
        <f t="shared" si="103"/>
        <v>-2.6426345412921588</v>
      </c>
      <c r="CS125" s="95">
        <f t="shared" si="104"/>
        <v>-2.8682613480803636</v>
      </c>
      <c r="CT125" s="95">
        <f t="shared" si="105"/>
        <v>-2.5939957559288271</v>
      </c>
      <c r="CU125" s="95">
        <f t="shared" si="106"/>
        <v>-2.9239817686815854</v>
      </c>
      <c r="CV125" s="95">
        <f t="shared" si="107"/>
        <v>-2.5197318810429969</v>
      </c>
      <c r="CW125" s="95">
        <f t="shared" si="108"/>
        <v>-3.0078119037893334</v>
      </c>
      <c r="CX125" s="95">
        <f t="shared" si="109"/>
        <v>-2.399688031883314</v>
      </c>
    </row>
    <row r="126" spans="1:102" s="75" customFormat="1" ht="12.95" customHeight="1" x14ac:dyDescent="0.2">
      <c r="A126" s="81" t="s">
        <v>225</v>
      </c>
      <c r="B126" s="82" t="s">
        <v>2033</v>
      </c>
      <c r="C126" s="83">
        <v>33531.951999999997</v>
      </c>
      <c r="D126" s="83" t="s">
        <v>2110</v>
      </c>
      <c r="E126" s="75">
        <f t="shared" si="117"/>
        <v>-20531.568446449575</v>
      </c>
      <c r="F126" s="75">
        <f t="shared" si="118"/>
        <v>-20531.5</v>
      </c>
      <c r="G126" s="75">
        <f t="shared" si="119"/>
        <v>-2.8851685005065519E-2</v>
      </c>
      <c r="I126" s="75">
        <f t="shared" si="157"/>
        <v>-2.8851685005065519E-2</v>
      </c>
      <c r="O126" s="75">
        <f t="shared" ca="1" si="120"/>
        <v>-2.0448008803506279E-2</v>
      </c>
      <c r="P126" s="75">
        <f t="shared" si="121"/>
        <v>-2.1207488428876476E-2</v>
      </c>
      <c r="Q126" s="85">
        <f t="shared" si="147"/>
        <v>18513.451999999997</v>
      </c>
      <c r="S126" s="84">
        <v>0.1</v>
      </c>
      <c r="Z126" s="75">
        <f t="shared" si="122"/>
        <v>-20531.5</v>
      </c>
      <c r="AA126" s="75">
        <f t="shared" si="123"/>
        <v>-3.0010187419692511E-2</v>
      </c>
      <c r="AB126" s="75">
        <f t="shared" si="124"/>
        <v>-2.0048986014249488E-2</v>
      </c>
      <c r="AC126" s="75">
        <f t="shared" si="125"/>
        <v>-7.6441965761890433E-3</v>
      </c>
      <c r="AD126" s="75">
        <f t="shared" si="126"/>
        <v>1.1585024146269912E-3</v>
      </c>
      <c r="AE126" s="75">
        <f t="shared" si="127"/>
        <v>1.342127844696569E-7</v>
      </c>
      <c r="AF126" s="75">
        <f t="shared" si="128"/>
        <v>-7.6441965761890433E-3</v>
      </c>
      <c r="AG126" s="84"/>
      <c r="AH126" s="75">
        <f t="shared" si="129"/>
        <v>-8.8026989908160328E-3</v>
      </c>
      <c r="AI126" s="75">
        <f t="shared" si="130"/>
        <v>2.699677978570747E-2</v>
      </c>
      <c r="AJ126" s="75">
        <f t="shared" si="131"/>
        <v>-0.20281458539932581</v>
      </c>
      <c r="AK126" s="75">
        <f t="shared" si="132"/>
        <v>-0.11689625080650369</v>
      </c>
      <c r="AL126" s="75">
        <f t="shared" si="133"/>
        <v>-3.0220260779823871</v>
      </c>
      <c r="AM126" s="75">
        <f t="shared" si="134"/>
        <v>-16.707150201481337</v>
      </c>
      <c r="AN126" s="75">
        <f t="shared" si="155"/>
        <v>-2.0673167114047732</v>
      </c>
      <c r="AO126" s="75">
        <f t="shared" si="155"/>
        <v>-2.0655427829472921</v>
      </c>
      <c r="AP126" s="75">
        <f t="shared" si="155"/>
        <v>-2.0693417556297775</v>
      </c>
      <c r="AQ126" s="75">
        <f t="shared" si="155"/>
        <v>-2.0611730622076694</v>
      </c>
      <c r="AR126" s="75">
        <f t="shared" si="155"/>
        <v>-2.0785887002486199</v>
      </c>
      <c r="AS126" s="75">
        <f t="shared" si="155"/>
        <v>-2.0407458388963304</v>
      </c>
      <c r="AT126" s="75">
        <f t="shared" si="155"/>
        <v>-2.1199319778640042</v>
      </c>
      <c r="AU126" s="75">
        <f t="shared" si="135"/>
        <v>-1.2048293709594955</v>
      </c>
      <c r="AV126" s="119">
        <f t="shared" si="136"/>
        <v>-3.0010187419692511E-2</v>
      </c>
      <c r="AW126" s="120">
        <f t="shared" si="137"/>
        <v>1.1585024146269912E-3</v>
      </c>
      <c r="AX126" s="121">
        <f t="shared" si="138"/>
        <v>1.342127844696569E-7</v>
      </c>
      <c r="AY126" s="120">
        <f t="shared" si="139"/>
        <v>-2.0048986014249488E-2</v>
      </c>
      <c r="BA126" s="95">
        <f t="shared" si="140"/>
        <v>0</v>
      </c>
      <c r="BB126" s="95">
        <f t="shared" si="141"/>
        <v>0.26341071831136809</v>
      </c>
      <c r="BC126" s="95">
        <f t="shared" si="142"/>
        <v>-0.78966167943255527</v>
      </c>
      <c r="BD126" s="95">
        <f t="shared" si="143"/>
        <v>0.51714236927699631</v>
      </c>
      <c r="BE126" s="95">
        <f t="shared" si="144"/>
        <v>2.5294741109121555</v>
      </c>
      <c r="BF126" s="95">
        <f t="shared" si="145"/>
        <v>3.1646783920967558</v>
      </c>
      <c r="BG126" s="95">
        <f t="shared" si="156"/>
        <v>-5.0272232254373925</v>
      </c>
      <c r="BH126" s="95">
        <f t="shared" si="156"/>
        <v>-5.0289289397678703</v>
      </c>
      <c r="BI126" s="95">
        <f t="shared" si="156"/>
        <v>-5.0349619435096367</v>
      </c>
      <c r="BJ126" s="95">
        <f t="shared" si="156"/>
        <v>-5.0554793371307287</v>
      </c>
      <c r="BK126" s="95">
        <f t="shared" si="156"/>
        <v>-5.1178453905714543</v>
      </c>
      <c r="BL126" s="95">
        <f t="shared" si="156"/>
        <v>-5.2679079612556574</v>
      </c>
      <c r="BM126" s="95">
        <f t="shared" si="156"/>
        <v>-5.5314729637932087</v>
      </c>
      <c r="BN126" s="95">
        <f t="shared" si="146"/>
        <v>-5.8825095576708319</v>
      </c>
      <c r="BQ126" s="95">
        <f t="shared" si="80"/>
        <v>-7.183072160110709E-3</v>
      </c>
      <c r="BR126" s="75">
        <v>-8000</v>
      </c>
      <c r="BS126" s="75">
        <f t="shared" si="110"/>
        <v>-7.183072160110709E-3</v>
      </c>
      <c r="BT126" s="75">
        <f t="shared" si="81"/>
        <v>-1.4570975928369463E-2</v>
      </c>
      <c r="BU126" s="75">
        <f t="shared" si="82"/>
        <v>7.3879037682587538E-3</v>
      </c>
      <c r="BV126" s="75">
        <f t="shared" si="83"/>
        <v>0.2157112622747871</v>
      </c>
      <c r="BW126" s="75">
        <f t="shared" si="84"/>
        <v>0.5297833328572652</v>
      </c>
      <c r="BX126" s="75">
        <f t="shared" si="85"/>
        <v>2.4985827562284566</v>
      </c>
      <c r="BY126" s="75">
        <f t="shared" si="86"/>
        <v>3.0024578682086029</v>
      </c>
      <c r="BZ126" s="75">
        <f t="shared" si="87"/>
        <v>0.58613839178892957</v>
      </c>
      <c r="CA126" s="75">
        <f t="shared" si="88"/>
        <v>0.5347238948847024</v>
      </c>
      <c r="CB126" s="75">
        <f t="shared" si="89"/>
        <v>0.47477654974503863</v>
      </c>
      <c r="CC126" s="75">
        <f t="shared" si="90"/>
        <v>0.40712282290855495</v>
      </c>
      <c r="CD126" s="75">
        <f t="shared" si="91"/>
        <v>0.33305804374429093</v>
      </c>
      <c r="CE126" s="75">
        <f t="shared" si="92"/>
        <v>0.25408329637625104</v>
      </c>
      <c r="CF126" s="75">
        <f t="shared" si="93"/>
        <v>0.17161288723968937</v>
      </c>
      <c r="CG126" s="75">
        <f t="shared" si="94"/>
        <v>8.6726966268488692E-2</v>
      </c>
      <c r="CI126" s="14">
        <f t="shared" si="111"/>
        <v>-8000</v>
      </c>
      <c r="CJ126" s="86">
        <f t="shared" si="95"/>
        <v>-1.4570975928369463E-2</v>
      </c>
      <c r="CK126" s="86">
        <f t="shared" si="96"/>
        <v>-1.4570975928369463E-2</v>
      </c>
      <c r="CL126" s="95">
        <f t="shared" si="97"/>
        <v>0</v>
      </c>
      <c r="CM126" s="95">
        <f t="shared" si="98"/>
        <v>0.10391061536308344</v>
      </c>
      <c r="CN126" s="95">
        <f t="shared" si="99"/>
        <v>-0.20345310263721433</v>
      </c>
      <c r="CO126" s="95">
        <f t="shared" si="100"/>
        <v>-3.0483373210645741</v>
      </c>
      <c r="CP126" s="95">
        <f t="shared" si="101"/>
        <v>-21.43094994764331</v>
      </c>
      <c r="CQ126" s="95">
        <f t="shared" si="102"/>
        <v>-2.7402813727003732</v>
      </c>
      <c r="CR126" s="95">
        <f t="shared" si="103"/>
        <v>-2.5720385063419458</v>
      </c>
      <c r="CS126" s="95">
        <f t="shared" si="104"/>
        <v>-2.7815436308606487</v>
      </c>
      <c r="CT126" s="95">
        <f t="shared" si="105"/>
        <v>-2.5165848704578306</v>
      </c>
      <c r="CU126" s="95">
        <f t="shared" si="106"/>
        <v>-2.8466291165562865</v>
      </c>
      <c r="CV126" s="95">
        <f t="shared" si="107"/>
        <v>-2.4242018895345732</v>
      </c>
      <c r="CW126" s="95">
        <f t="shared" si="108"/>
        <v>-2.9524089704722347</v>
      </c>
      <c r="CX126" s="95">
        <f t="shared" si="109"/>
        <v>-2.2549504045805042</v>
      </c>
    </row>
    <row r="127" spans="1:102" s="75" customFormat="1" ht="12.95" customHeight="1" x14ac:dyDescent="0.2">
      <c r="A127" s="81" t="s">
        <v>225</v>
      </c>
      <c r="B127" s="82" t="s">
        <v>2031</v>
      </c>
      <c r="C127" s="83">
        <v>33566.300999999999</v>
      </c>
      <c r="D127" s="83" t="s">
        <v>2110</v>
      </c>
      <c r="E127" s="75">
        <f t="shared" si="117"/>
        <v>-20450.080412171123</v>
      </c>
      <c r="F127" s="75">
        <f t="shared" si="118"/>
        <v>-20450</v>
      </c>
      <c r="G127" s="75">
        <f t="shared" si="119"/>
        <v>-3.3895499997015577E-2</v>
      </c>
      <c r="I127" s="75">
        <f t="shared" si="157"/>
        <v>-3.3895499997015577E-2</v>
      </c>
      <c r="O127" s="75">
        <f t="shared" ca="1" si="120"/>
        <v>-2.0391584756114189E-2</v>
      </c>
      <c r="P127" s="75">
        <f t="shared" si="121"/>
        <v>-2.1171959312998891E-2</v>
      </c>
      <c r="Q127" s="85">
        <f t="shared" si="147"/>
        <v>18547.800999999999</v>
      </c>
      <c r="S127" s="84">
        <v>0.1</v>
      </c>
      <c r="Z127" s="75">
        <f t="shared" si="122"/>
        <v>-20450</v>
      </c>
      <c r="AA127" s="75">
        <f t="shared" si="123"/>
        <v>-2.997931609670788E-2</v>
      </c>
      <c r="AB127" s="75">
        <f t="shared" si="124"/>
        <v>-2.5088143213306588E-2</v>
      </c>
      <c r="AC127" s="75">
        <f t="shared" si="125"/>
        <v>-1.2723540684016686E-2</v>
      </c>
      <c r="AD127" s="75">
        <f t="shared" si="126"/>
        <v>-3.9161839003076966E-3</v>
      </c>
      <c r="AE127" s="75">
        <f t="shared" si="127"/>
        <v>1.5336496341029205E-6</v>
      </c>
      <c r="AF127" s="75">
        <f t="shared" si="128"/>
        <v>-1.2723540684016686E-2</v>
      </c>
      <c r="AG127" s="84"/>
      <c r="AH127" s="75">
        <f t="shared" si="129"/>
        <v>-8.8073567837089889E-3</v>
      </c>
      <c r="AI127" s="75">
        <f t="shared" si="130"/>
        <v>2.7089703070346194E-2</v>
      </c>
      <c r="AJ127" s="75">
        <f t="shared" si="131"/>
        <v>-0.20359036372504682</v>
      </c>
      <c r="AK127" s="75">
        <f t="shared" si="132"/>
        <v>-0.11766713274424966</v>
      </c>
      <c r="AL127" s="75">
        <f t="shared" si="133"/>
        <v>-3.0212337694952653</v>
      </c>
      <c r="AM127" s="75">
        <f t="shared" si="134"/>
        <v>-16.596905621677028</v>
      </c>
      <c r="AN127" s="75">
        <f t="shared" si="155"/>
        <v>-2.0614864986880361</v>
      </c>
      <c r="AO127" s="75">
        <f t="shared" si="155"/>
        <v>-2.0599919573679775</v>
      </c>
      <c r="AP127" s="75">
        <f t="shared" si="155"/>
        <v>-2.0632274811474973</v>
      </c>
      <c r="AQ127" s="75">
        <f t="shared" si="155"/>
        <v>-2.0561979387444844</v>
      </c>
      <c r="AR127" s="75">
        <f t="shared" si="155"/>
        <v>-2.0713548797301025</v>
      </c>
      <c r="AS127" s="75">
        <f t="shared" si="155"/>
        <v>-2.0381116950033786</v>
      </c>
      <c r="AT127" s="75">
        <f t="shared" si="155"/>
        <v>-2.1085541860659305</v>
      </c>
      <c r="AU127" s="75">
        <f t="shared" si="135"/>
        <v>-1.1964295910860501</v>
      </c>
      <c r="AV127" s="119">
        <f t="shared" si="136"/>
        <v>-2.997931609670788E-2</v>
      </c>
      <c r="AW127" s="120">
        <f t="shared" si="137"/>
        <v>-3.9161839003076966E-3</v>
      </c>
      <c r="AX127" s="121">
        <f t="shared" si="138"/>
        <v>1.5336496341029205E-6</v>
      </c>
      <c r="AY127" s="120">
        <f t="shared" si="139"/>
        <v>-2.5088143213306588E-2</v>
      </c>
      <c r="BA127" s="95">
        <f t="shared" si="140"/>
        <v>0</v>
      </c>
      <c r="BB127" s="95">
        <f t="shared" si="141"/>
        <v>0.25362009543743935</v>
      </c>
      <c r="BC127" s="95">
        <f t="shared" si="142"/>
        <v>-0.77773951127879792</v>
      </c>
      <c r="BD127" s="95">
        <f t="shared" si="143"/>
        <v>0.50290857823781732</v>
      </c>
      <c r="BE127" s="95">
        <f t="shared" si="144"/>
        <v>2.5486698623814168</v>
      </c>
      <c r="BF127" s="95">
        <f t="shared" si="145"/>
        <v>3.2737160903706326</v>
      </c>
      <c r="BG127" s="95">
        <f t="shared" si="156"/>
        <v>-4.9948500229479391</v>
      </c>
      <c r="BH127" s="95">
        <f t="shared" si="156"/>
        <v>-4.9959158978690992</v>
      </c>
      <c r="BI127" s="95">
        <f t="shared" si="156"/>
        <v>-5.0001191343576084</v>
      </c>
      <c r="BJ127" s="95">
        <f t="shared" si="156"/>
        <v>-5.0161435358925797</v>
      </c>
      <c r="BK127" s="95">
        <f t="shared" si="156"/>
        <v>-5.0709142349262306</v>
      </c>
      <c r="BL127" s="95">
        <f t="shared" si="156"/>
        <v>-5.2165936417624579</v>
      </c>
      <c r="BM127" s="95">
        <f t="shared" si="156"/>
        <v>-5.4884289266752582</v>
      </c>
      <c r="BN127" s="95">
        <f t="shared" si="146"/>
        <v>-5.8589173244204735</v>
      </c>
      <c r="BQ127" s="95">
        <f t="shared" si="80"/>
        <v>-5.9234583807611704E-3</v>
      </c>
      <c r="BR127" s="75">
        <v>-7500</v>
      </c>
      <c r="BS127" s="75">
        <f t="shared" si="110"/>
        <v>-5.9234583807611704E-3</v>
      </c>
      <c r="BT127" s="75">
        <f t="shared" si="81"/>
        <v>-1.4257172559804103E-2</v>
      </c>
      <c r="BU127" s="75">
        <f t="shared" si="82"/>
        <v>8.3337141790429323E-3</v>
      </c>
      <c r="BV127" s="75">
        <f t="shared" si="83"/>
        <v>0.11764695176194129</v>
      </c>
      <c r="BW127" s="75">
        <f t="shared" si="84"/>
        <v>0.35744882355106028</v>
      </c>
      <c r="BX127" s="75">
        <f t="shared" si="85"/>
        <v>2.691393026032272</v>
      </c>
      <c r="BY127" s="75">
        <f t="shared" si="86"/>
        <v>4.3671857258635756</v>
      </c>
      <c r="BZ127" s="75">
        <f t="shared" si="87"/>
        <v>0.82720116400668386</v>
      </c>
      <c r="CA127" s="75">
        <f t="shared" si="88"/>
        <v>0.7796096249767106</v>
      </c>
      <c r="CB127" s="75">
        <f t="shared" si="89"/>
        <v>0.71344049442104795</v>
      </c>
      <c r="CC127" s="75">
        <f t="shared" si="90"/>
        <v>0.62724885064993718</v>
      </c>
      <c r="CD127" s="75">
        <f t="shared" si="91"/>
        <v>0.52240853781285468</v>
      </c>
      <c r="CE127" s="75">
        <f t="shared" si="92"/>
        <v>0.40279258198144252</v>
      </c>
      <c r="CF127" s="75">
        <f t="shared" si="93"/>
        <v>0.27332226497139811</v>
      </c>
      <c r="CG127" s="75">
        <f t="shared" si="94"/>
        <v>0.13825935813011675</v>
      </c>
      <c r="CI127" s="14">
        <f t="shared" si="111"/>
        <v>-7500</v>
      </c>
      <c r="CJ127" s="86">
        <f t="shared" si="95"/>
        <v>-1.4257172559804103E-2</v>
      </c>
      <c r="CK127" s="86">
        <f t="shared" si="96"/>
        <v>-1.4257172559804103E-2</v>
      </c>
      <c r="CL127" s="95">
        <f t="shared" si="97"/>
        <v>0</v>
      </c>
      <c r="CM127" s="95">
        <f t="shared" si="98"/>
        <v>0.10609629701353906</v>
      </c>
      <c r="CN127" s="95">
        <f t="shared" si="99"/>
        <v>-0.1806822290949934</v>
      </c>
      <c r="CO127" s="95">
        <f t="shared" si="100"/>
        <v>-3.0251338687997</v>
      </c>
      <c r="CP127" s="95">
        <f t="shared" si="101"/>
        <v>-17.154043390117387</v>
      </c>
      <c r="CQ127" s="95">
        <f t="shared" si="102"/>
        <v>-2.6439189667388963</v>
      </c>
      <c r="CR127" s="95">
        <f t="shared" si="103"/>
        <v>-2.5068045898146765</v>
      </c>
      <c r="CS127" s="95">
        <f t="shared" si="104"/>
        <v>-2.6852615868938772</v>
      </c>
      <c r="CT127" s="95">
        <f t="shared" si="105"/>
        <v>-2.4484690734222645</v>
      </c>
      <c r="CU127" s="95">
        <f t="shared" si="106"/>
        <v>-2.7562892331434976</v>
      </c>
      <c r="CV127" s="95">
        <f t="shared" si="107"/>
        <v>-2.3408651915301482</v>
      </c>
      <c r="CW127" s="95">
        <f t="shared" si="108"/>
        <v>-2.882420480484543</v>
      </c>
      <c r="CX127" s="95">
        <f t="shared" si="109"/>
        <v>-2.1102127772776944</v>
      </c>
    </row>
    <row r="128" spans="1:102" s="75" customFormat="1" ht="12.95" customHeight="1" x14ac:dyDescent="0.2">
      <c r="A128" s="81" t="s">
        <v>225</v>
      </c>
      <c r="B128" s="82" t="s">
        <v>2031</v>
      </c>
      <c r="C128" s="83">
        <v>33566.305999999997</v>
      </c>
      <c r="D128" s="83" t="s">
        <v>2110</v>
      </c>
      <c r="E128" s="75">
        <f t="shared" si="117"/>
        <v>-20450.068550394324</v>
      </c>
      <c r="F128" s="75">
        <f t="shared" si="118"/>
        <v>-20450</v>
      </c>
      <c r="G128" s="75">
        <f t="shared" si="119"/>
        <v>-2.8895499999634922E-2</v>
      </c>
      <c r="I128" s="75">
        <f t="shared" si="157"/>
        <v>-2.8895499999634922E-2</v>
      </c>
      <c r="O128" s="75">
        <f t="shared" ca="1" si="120"/>
        <v>-2.0391584756114189E-2</v>
      </c>
      <c r="P128" s="75">
        <f t="shared" si="121"/>
        <v>-2.1171959312998891E-2</v>
      </c>
      <c r="Q128" s="85">
        <f t="shared" si="147"/>
        <v>18547.805999999997</v>
      </c>
      <c r="S128" s="84">
        <v>0.1</v>
      </c>
      <c r="Z128" s="75">
        <f t="shared" si="122"/>
        <v>-20450</v>
      </c>
      <c r="AA128" s="75">
        <f t="shared" si="123"/>
        <v>-2.997931609670788E-2</v>
      </c>
      <c r="AB128" s="75">
        <f t="shared" si="124"/>
        <v>-2.0088143215925933E-2</v>
      </c>
      <c r="AC128" s="75">
        <f t="shared" si="125"/>
        <v>-7.7235406866360302E-3</v>
      </c>
      <c r="AD128" s="75">
        <f t="shared" si="126"/>
        <v>1.0838160970729586E-3</v>
      </c>
      <c r="AE128" s="75">
        <f t="shared" si="127"/>
        <v>1.1746573322744609E-7</v>
      </c>
      <c r="AF128" s="75">
        <f t="shared" si="128"/>
        <v>-7.7235406866360302E-3</v>
      </c>
      <c r="AG128" s="84"/>
      <c r="AH128" s="75">
        <f t="shared" si="129"/>
        <v>-8.8073567837089889E-3</v>
      </c>
      <c r="AI128" s="75">
        <f t="shared" si="130"/>
        <v>2.7089703070346194E-2</v>
      </c>
      <c r="AJ128" s="75">
        <f t="shared" si="131"/>
        <v>-0.20359036372504682</v>
      </c>
      <c r="AK128" s="75">
        <f t="shared" si="132"/>
        <v>-0.11766713274424966</v>
      </c>
      <c r="AL128" s="75">
        <f t="shared" si="133"/>
        <v>-3.0212337694952653</v>
      </c>
      <c r="AM128" s="75">
        <f t="shared" si="134"/>
        <v>-16.596905621677028</v>
      </c>
      <c r="AN128" s="75">
        <f t="shared" si="155"/>
        <v>-2.0614864986880361</v>
      </c>
      <c r="AO128" s="75">
        <f t="shared" si="155"/>
        <v>-2.0599919573679775</v>
      </c>
      <c r="AP128" s="75">
        <f t="shared" si="155"/>
        <v>-2.0632274811474973</v>
      </c>
      <c r="AQ128" s="75">
        <f t="shared" si="155"/>
        <v>-2.0561979387444844</v>
      </c>
      <c r="AR128" s="75">
        <f t="shared" si="155"/>
        <v>-2.0713548797301025</v>
      </c>
      <c r="AS128" s="75">
        <f t="shared" si="155"/>
        <v>-2.0381116950033786</v>
      </c>
      <c r="AT128" s="75">
        <f t="shared" si="155"/>
        <v>-2.1085541860659305</v>
      </c>
      <c r="AU128" s="75">
        <f t="shared" si="135"/>
        <v>-1.1964295910860501</v>
      </c>
      <c r="AV128" s="119">
        <f t="shared" si="136"/>
        <v>-2.997931609670788E-2</v>
      </c>
      <c r="AW128" s="120">
        <f t="shared" si="137"/>
        <v>1.0838160970729586E-3</v>
      </c>
      <c r="AX128" s="121">
        <f t="shared" si="138"/>
        <v>1.1746573322744609E-7</v>
      </c>
      <c r="AY128" s="120">
        <f t="shared" si="139"/>
        <v>-2.0088143215925933E-2</v>
      </c>
      <c r="BA128" s="95">
        <f t="shared" si="140"/>
        <v>0</v>
      </c>
      <c r="BB128" s="95">
        <f t="shared" si="141"/>
        <v>0.25362009543743935</v>
      </c>
      <c r="BC128" s="95">
        <f t="shared" si="142"/>
        <v>-0.77773951127879792</v>
      </c>
      <c r="BD128" s="95">
        <f t="shared" si="143"/>
        <v>0.50290857823781732</v>
      </c>
      <c r="BE128" s="95">
        <f t="shared" si="144"/>
        <v>2.5486698623814168</v>
      </c>
      <c r="BF128" s="95">
        <f t="shared" si="145"/>
        <v>3.2737160903706326</v>
      </c>
      <c r="BG128" s="95">
        <f t="shared" si="156"/>
        <v>-4.9948500229479391</v>
      </c>
      <c r="BH128" s="95">
        <f t="shared" si="156"/>
        <v>-4.9959158978690992</v>
      </c>
      <c r="BI128" s="95">
        <f t="shared" si="156"/>
        <v>-5.0001191343576084</v>
      </c>
      <c r="BJ128" s="95">
        <f t="shared" si="156"/>
        <v>-5.0161435358925797</v>
      </c>
      <c r="BK128" s="95">
        <f t="shared" si="156"/>
        <v>-5.0709142349262306</v>
      </c>
      <c r="BL128" s="95">
        <f t="shared" si="156"/>
        <v>-5.2165936417624579</v>
      </c>
      <c r="BM128" s="95">
        <f t="shared" si="156"/>
        <v>-5.4884289266752582</v>
      </c>
      <c r="BN128" s="95">
        <f t="shared" si="146"/>
        <v>-5.8589173244204735</v>
      </c>
      <c r="BQ128" s="95">
        <f t="shared" si="80"/>
        <v>-5.2318427625780636E-3</v>
      </c>
      <c r="BR128" s="75">
        <v>-7000</v>
      </c>
      <c r="BS128" s="75">
        <f t="shared" si="110"/>
        <v>-5.2318427625780636E-3</v>
      </c>
      <c r="BT128" s="75">
        <f t="shared" si="81"/>
        <v>-1.3939608292841604E-2</v>
      </c>
      <c r="BU128" s="75">
        <f t="shared" si="82"/>
        <v>8.7077655302635407E-3</v>
      </c>
      <c r="BV128" s="75">
        <f t="shared" si="83"/>
        <v>8.5103339498593833E-2</v>
      </c>
      <c r="BW128" s="75">
        <f t="shared" si="84"/>
        <v>0.27817053261596858</v>
      </c>
      <c r="BX128" s="75">
        <f t="shared" si="85"/>
        <v>2.77503889535982</v>
      </c>
      <c r="BY128" s="75">
        <f t="shared" si="86"/>
        <v>5.3949960616841697</v>
      </c>
      <c r="BZ128" s="75">
        <f t="shared" si="87"/>
        <v>0.99369707723197243</v>
      </c>
      <c r="CA128" s="75">
        <f t="shared" si="88"/>
        <v>0.96195556779848168</v>
      </c>
      <c r="CB128" s="75">
        <f t="shared" si="89"/>
        <v>0.90742749179489302</v>
      </c>
      <c r="CC128" s="75">
        <f t="shared" si="90"/>
        <v>0.82166596200054087</v>
      </c>
      <c r="CD128" s="75">
        <f t="shared" si="91"/>
        <v>0.70072182829394369</v>
      </c>
      <c r="CE128" s="75">
        <f t="shared" si="92"/>
        <v>0.54844066509038636</v>
      </c>
      <c r="CF128" s="75">
        <f t="shared" si="93"/>
        <v>0.37467305071457757</v>
      </c>
      <c r="CG128" s="75">
        <f t="shared" si="94"/>
        <v>0.18979174999174483</v>
      </c>
      <c r="CI128" s="14">
        <f t="shared" si="111"/>
        <v>-7000</v>
      </c>
      <c r="CJ128" s="86">
        <f t="shared" si="95"/>
        <v>-1.3939608292841604E-2</v>
      </c>
      <c r="CK128" s="86">
        <f t="shared" si="96"/>
        <v>-1.3939608292841604E-2</v>
      </c>
      <c r="CL128" s="95">
        <f t="shared" si="97"/>
        <v>0</v>
      </c>
      <c r="CM128" s="95">
        <f t="shared" si="98"/>
        <v>0.1089389387833597</v>
      </c>
      <c r="CN128" s="95">
        <f t="shared" si="99"/>
        <v>-0.1564359385361058</v>
      </c>
      <c r="CO128" s="95">
        <f t="shared" si="100"/>
        <v>-3.0005349407883264</v>
      </c>
      <c r="CP128" s="95">
        <f t="shared" si="101"/>
        <v>-14.155076294943926</v>
      </c>
      <c r="CQ128" s="95">
        <f t="shared" si="102"/>
        <v>-2.5441442495602078</v>
      </c>
      <c r="CR128" s="95">
        <f t="shared" si="103"/>
        <v>-2.4432284938403788</v>
      </c>
      <c r="CS128" s="95">
        <f t="shared" si="104"/>
        <v>-2.5820046948922428</v>
      </c>
      <c r="CT128" s="95">
        <f t="shared" si="105"/>
        <v>-2.3869438944244528</v>
      </c>
      <c r="CU128" s="95">
        <f t="shared" si="106"/>
        <v>-2.6542284514952872</v>
      </c>
      <c r="CV128" s="95">
        <f t="shared" si="107"/>
        <v>-2.2701142020560527</v>
      </c>
      <c r="CW128" s="95">
        <f t="shared" si="108"/>
        <v>-2.7962832473780512</v>
      </c>
      <c r="CX128" s="95">
        <f t="shared" si="109"/>
        <v>-1.9654751499748837</v>
      </c>
    </row>
    <row r="129" spans="1:102" s="75" customFormat="1" ht="12.95" customHeight="1" x14ac:dyDescent="0.2">
      <c r="A129" s="81" t="s">
        <v>225</v>
      </c>
      <c r="B129" s="82" t="s">
        <v>2031</v>
      </c>
      <c r="C129" s="83">
        <v>33731.531999999999</v>
      </c>
      <c r="D129" s="83" t="s">
        <v>2110</v>
      </c>
      <c r="E129" s="75">
        <f t="shared" si="117"/>
        <v>-20058.093763597302</v>
      </c>
      <c r="F129" s="75">
        <f t="shared" si="118"/>
        <v>-20058</v>
      </c>
      <c r="G129" s="75">
        <f t="shared" si="119"/>
        <v>-3.9523420004115906E-2</v>
      </c>
      <c r="I129" s="75">
        <f t="shared" si="157"/>
        <v>-3.9523420004115906E-2</v>
      </c>
      <c r="O129" s="75">
        <f t="shared" ca="1" si="120"/>
        <v>-2.0120195472952226E-2</v>
      </c>
      <c r="P129" s="75">
        <f t="shared" si="121"/>
        <v>-2.0999674668982237E-2</v>
      </c>
      <c r="Q129" s="85">
        <f t="shared" si="147"/>
        <v>18713.031999999999</v>
      </c>
      <c r="S129" s="84">
        <v>0.1</v>
      </c>
      <c r="Z129" s="75">
        <f t="shared" si="122"/>
        <v>-20058</v>
      </c>
      <c r="AA129" s="75">
        <f t="shared" si="123"/>
        <v>-2.9825336400371945E-2</v>
      </c>
      <c r="AB129" s="75">
        <f t="shared" si="124"/>
        <v>-3.0697758272726198E-2</v>
      </c>
      <c r="AC129" s="75">
        <f t="shared" si="125"/>
        <v>-1.8523745335133669E-2</v>
      </c>
      <c r="AD129" s="75">
        <f t="shared" si="126"/>
        <v>-9.6980836037439608E-3</v>
      </c>
      <c r="AE129" s="75">
        <f t="shared" si="127"/>
        <v>9.4052825585207457E-6</v>
      </c>
      <c r="AF129" s="75">
        <f t="shared" si="128"/>
        <v>-1.8523745335133669E-2</v>
      </c>
      <c r="AG129" s="84"/>
      <c r="AH129" s="75">
        <f t="shared" si="129"/>
        <v>-8.8256617313897077E-3</v>
      </c>
      <c r="AI129" s="75">
        <f t="shared" si="130"/>
        <v>2.7552670357062992E-2</v>
      </c>
      <c r="AJ129" s="75">
        <f t="shared" si="131"/>
        <v>-0.20738028275628739</v>
      </c>
      <c r="AK129" s="75">
        <f t="shared" si="132"/>
        <v>-0.1214338958871081</v>
      </c>
      <c r="AL129" s="75">
        <f t="shared" si="133"/>
        <v>-3.0173612080865277</v>
      </c>
      <c r="AM129" s="75">
        <f t="shared" si="134"/>
        <v>-16.078273000958855</v>
      </c>
      <c r="AN129" s="75">
        <f t="shared" si="155"/>
        <v>-2.0332782539357757</v>
      </c>
      <c r="AO129" s="75">
        <f t="shared" si="155"/>
        <v>-2.0328180639590383</v>
      </c>
      <c r="AP129" s="75">
        <f t="shared" si="155"/>
        <v>-2.0338703955526793</v>
      </c>
      <c r="AQ129" s="75">
        <f t="shared" si="155"/>
        <v>-2.0314607133775437</v>
      </c>
      <c r="AR129" s="75">
        <f t="shared" si="155"/>
        <v>-2.0369614588336713</v>
      </c>
      <c r="AS129" s="75">
        <f t="shared" si="155"/>
        <v>-2.0243139429586559</v>
      </c>
      <c r="AT129" s="75">
        <f t="shared" si="155"/>
        <v>-2.0529337833719818</v>
      </c>
      <c r="AU129" s="75">
        <f t="shared" si="135"/>
        <v>-1.1560281958665337</v>
      </c>
      <c r="AV129" s="119">
        <f t="shared" si="136"/>
        <v>-2.9825336400371945E-2</v>
      </c>
      <c r="AW129" s="120">
        <f t="shared" si="137"/>
        <v>-9.6980836037439608E-3</v>
      </c>
      <c r="AX129" s="121">
        <f t="shared" si="138"/>
        <v>9.4052825585207457E-6</v>
      </c>
      <c r="AY129" s="120">
        <f t="shared" si="139"/>
        <v>-3.0697758272726198E-2</v>
      </c>
      <c r="BA129" s="95">
        <f t="shared" si="140"/>
        <v>0</v>
      </c>
      <c r="BB129" s="95">
        <f t="shared" si="141"/>
        <v>0.21776315192579754</v>
      </c>
      <c r="BC129" s="95">
        <f t="shared" si="142"/>
        <v>-0.72803418983795865</v>
      </c>
      <c r="BD129" s="95">
        <f t="shared" si="143"/>
        <v>0.44509045543005876</v>
      </c>
      <c r="BE129" s="95">
        <f t="shared" si="144"/>
        <v>2.6242814557006389</v>
      </c>
      <c r="BF129" s="95">
        <f t="shared" si="145"/>
        <v>3.7795392544393653</v>
      </c>
      <c r="BG129" s="95">
        <f t="shared" si="156"/>
        <v>-4.8545253359143743</v>
      </c>
      <c r="BH129" s="95">
        <f t="shared" si="156"/>
        <v>-4.8545753070153941</v>
      </c>
      <c r="BI129" s="95">
        <f t="shared" si="156"/>
        <v>-4.8549665889489226</v>
      </c>
      <c r="BJ129" s="95">
        <f t="shared" si="156"/>
        <v>-4.8579942906345881</v>
      </c>
      <c r="BK129" s="95">
        <f t="shared" si="156"/>
        <v>-4.8795917715241659</v>
      </c>
      <c r="BL129" s="95">
        <f t="shared" si="156"/>
        <v>-4.9887418555678167</v>
      </c>
      <c r="BM129" s="95">
        <f t="shared" si="156"/>
        <v>-5.2844646274208493</v>
      </c>
      <c r="BN129" s="95">
        <f t="shared" si="146"/>
        <v>-5.7454430246150716</v>
      </c>
      <c r="BQ129" s="95">
        <f t="shared" si="80"/>
        <v>-4.7903351925254953E-3</v>
      </c>
      <c r="BR129" s="75">
        <v>-6500</v>
      </c>
      <c r="BS129" s="75">
        <f t="shared" si="110"/>
        <v>-4.7903351925254953E-3</v>
      </c>
      <c r="BT129" s="75">
        <f t="shared" si="81"/>
        <v>-1.3618283127481973E-2</v>
      </c>
      <c r="BU129" s="75">
        <f t="shared" si="82"/>
        <v>8.8279479349564777E-3</v>
      </c>
      <c r="BV129" s="75">
        <f t="shared" si="83"/>
        <v>6.9874360312314976E-2</v>
      </c>
      <c r="BW129" s="75">
        <f t="shared" si="84"/>
        <v>0.23356320938951075</v>
      </c>
      <c r="BX129" s="75">
        <f t="shared" si="85"/>
        <v>2.8211871926293979</v>
      </c>
      <c r="BY129" s="75">
        <f t="shared" si="86"/>
        <v>6.1885983592939251</v>
      </c>
      <c r="BZ129" s="75">
        <f t="shared" si="87"/>
        <v>1.1128458122123366</v>
      </c>
      <c r="CA129" s="75">
        <f t="shared" si="88"/>
        <v>1.0958293565104644</v>
      </c>
      <c r="CB129" s="75">
        <f t="shared" si="89"/>
        <v>1.0591591309553761</v>
      </c>
      <c r="CC129" s="75">
        <f t="shared" si="90"/>
        <v>0.98727101157818631</v>
      </c>
      <c r="CD129" s="75">
        <f t="shared" si="91"/>
        <v>0.86511565224903797</v>
      </c>
      <c r="CE129" s="75">
        <f t="shared" si="92"/>
        <v>0.68998024921466494</v>
      </c>
      <c r="CF129" s="75">
        <f t="shared" si="93"/>
        <v>0.47553297664421845</v>
      </c>
      <c r="CG129" s="75">
        <f t="shared" si="94"/>
        <v>0.24132414185337292</v>
      </c>
      <c r="CI129" s="14">
        <f t="shared" si="111"/>
        <v>-6500</v>
      </c>
      <c r="CJ129" s="86">
        <f t="shared" si="95"/>
        <v>-1.3618283127481973E-2</v>
      </c>
      <c r="CK129" s="86">
        <f t="shared" si="96"/>
        <v>-1.3618283127481973E-2</v>
      </c>
      <c r="CL129" s="95">
        <f t="shared" si="97"/>
        <v>0</v>
      </c>
      <c r="CM129" s="95">
        <f t="shared" si="98"/>
        <v>0.11246416831264772</v>
      </c>
      <c r="CN129" s="95">
        <f t="shared" si="99"/>
        <v>-0.13113972556669085</v>
      </c>
      <c r="CO129" s="95">
        <f t="shared" si="100"/>
        <v>-2.9749723628963043</v>
      </c>
      <c r="CP129" s="95">
        <f t="shared" si="101"/>
        <v>-11.975557093144689</v>
      </c>
      <c r="CQ129" s="95">
        <f t="shared" si="102"/>
        <v>-2.4434384454728697</v>
      </c>
      <c r="CR129" s="95">
        <f t="shared" si="103"/>
        <v>-2.3774892738708324</v>
      </c>
      <c r="CS129" s="95">
        <f t="shared" si="104"/>
        <v>-2.4746164215907909</v>
      </c>
      <c r="CT129" s="95">
        <f t="shared" si="105"/>
        <v>-2.3283311642955757</v>
      </c>
      <c r="CU129" s="95">
        <f t="shared" si="106"/>
        <v>-2.5423794408634572</v>
      </c>
      <c r="CV129" s="95">
        <f t="shared" si="107"/>
        <v>-2.2112506530466116</v>
      </c>
      <c r="CW129" s="95">
        <f t="shared" si="108"/>
        <v>-2.6927717942394818</v>
      </c>
      <c r="CX129" s="95">
        <f t="shared" si="109"/>
        <v>-1.8207375226720748</v>
      </c>
    </row>
    <row r="130" spans="1:102" s="75" customFormat="1" ht="12.95" customHeight="1" x14ac:dyDescent="0.2">
      <c r="A130" s="81" t="s">
        <v>225</v>
      </c>
      <c r="B130" s="82" t="s">
        <v>2031</v>
      </c>
      <c r="C130" s="83">
        <v>33731.538</v>
      </c>
      <c r="D130" s="83" t="s">
        <v>2110</v>
      </c>
      <c r="E130" s="75">
        <f t="shared" si="117"/>
        <v>-20058.079529465136</v>
      </c>
      <c r="F130" s="75">
        <f t="shared" si="118"/>
        <v>-20058</v>
      </c>
      <c r="G130" s="75">
        <f t="shared" si="119"/>
        <v>-3.3523420002893545E-2</v>
      </c>
      <c r="I130" s="75">
        <f t="shared" si="157"/>
        <v>-3.3523420002893545E-2</v>
      </c>
      <c r="O130" s="75">
        <f t="shared" ca="1" si="120"/>
        <v>-2.0120195472952226E-2</v>
      </c>
      <c r="P130" s="75">
        <f t="shared" si="121"/>
        <v>-2.0999674668982237E-2</v>
      </c>
      <c r="Q130" s="85">
        <f t="shared" si="147"/>
        <v>18713.038</v>
      </c>
      <c r="S130" s="84">
        <v>0.1</v>
      </c>
      <c r="Z130" s="75">
        <f t="shared" si="122"/>
        <v>-20058</v>
      </c>
      <c r="AA130" s="75">
        <f t="shared" si="123"/>
        <v>-2.9825336400371945E-2</v>
      </c>
      <c r="AB130" s="75">
        <f t="shared" si="124"/>
        <v>-2.4697758271503837E-2</v>
      </c>
      <c r="AC130" s="75">
        <f t="shared" si="125"/>
        <v>-1.2523745333911308E-2</v>
      </c>
      <c r="AD130" s="75">
        <f t="shared" si="126"/>
        <v>-3.6980836025215999E-3</v>
      </c>
      <c r="AE130" s="75">
        <f t="shared" si="127"/>
        <v>1.3675822331239136E-6</v>
      </c>
      <c r="AF130" s="75">
        <f t="shared" si="128"/>
        <v>-1.2523745333911308E-2</v>
      </c>
      <c r="AG130" s="84"/>
      <c r="AH130" s="75">
        <f t="shared" si="129"/>
        <v>-8.8256617313897077E-3</v>
      </c>
      <c r="AI130" s="75">
        <f t="shared" si="130"/>
        <v>2.7552670357062992E-2</v>
      </c>
      <c r="AJ130" s="75">
        <f t="shared" si="131"/>
        <v>-0.20738028275628739</v>
      </c>
      <c r="AK130" s="75">
        <f t="shared" si="132"/>
        <v>-0.1214338958871081</v>
      </c>
      <c r="AL130" s="75">
        <f t="shared" si="133"/>
        <v>-3.0173612080865277</v>
      </c>
      <c r="AM130" s="75">
        <f t="shared" si="134"/>
        <v>-16.078273000958855</v>
      </c>
      <c r="AN130" s="75">
        <f t="shared" si="155"/>
        <v>-2.0332782539357757</v>
      </c>
      <c r="AO130" s="75">
        <f t="shared" si="155"/>
        <v>-2.0328180639590383</v>
      </c>
      <c r="AP130" s="75">
        <f t="shared" si="155"/>
        <v>-2.0338703955526793</v>
      </c>
      <c r="AQ130" s="75">
        <f t="shared" si="155"/>
        <v>-2.0314607133775437</v>
      </c>
      <c r="AR130" s="75">
        <f t="shared" si="155"/>
        <v>-2.0369614588336713</v>
      </c>
      <c r="AS130" s="75">
        <f t="shared" si="155"/>
        <v>-2.0243139429586559</v>
      </c>
      <c r="AT130" s="75">
        <f t="shared" si="155"/>
        <v>-2.0529337833719818</v>
      </c>
      <c r="AU130" s="75">
        <f t="shared" si="135"/>
        <v>-1.1560281958665337</v>
      </c>
      <c r="AV130" s="119">
        <f t="shared" si="136"/>
        <v>-2.9825336400371945E-2</v>
      </c>
      <c r="AW130" s="120">
        <f t="shared" si="137"/>
        <v>-3.6980836025215999E-3</v>
      </c>
      <c r="AX130" s="121">
        <f t="shared" si="138"/>
        <v>1.3675822331239136E-6</v>
      </c>
      <c r="AY130" s="120">
        <f t="shared" si="139"/>
        <v>-2.4697758271503837E-2</v>
      </c>
      <c r="BA130" s="95">
        <f t="shared" si="140"/>
        <v>0</v>
      </c>
      <c r="BB130" s="95">
        <f t="shared" si="141"/>
        <v>0.21776315192579754</v>
      </c>
      <c r="BC130" s="95">
        <f t="shared" si="142"/>
        <v>-0.72803418983795865</v>
      </c>
      <c r="BD130" s="95">
        <f t="shared" si="143"/>
        <v>0.44509045543005876</v>
      </c>
      <c r="BE130" s="95">
        <f t="shared" si="144"/>
        <v>2.6242814557006389</v>
      </c>
      <c r="BF130" s="95">
        <f t="shared" si="145"/>
        <v>3.7795392544393653</v>
      </c>
      <c r="BG130" s="95">
        <f t="shared" si="156"/>
        <v>-4.8545253359143743</v>
      </c>
      <c r="BH130" s="95">
        <f t="shared" si="156"/>
        <v>-4.8545753070153941</v>
      </c>
      <c r="BI130" s="95">
        <f t="shared" si="156"/>
        <v>-4.8549665889489226</v>
      </c>
      <c r="BJ130" s="95">
        <f t="shared" si="156"/>
        <v>-4.8579942906345881</v>
      </c>
      <c r="BK130" s="95">
        <f t="shared" si="156"/>
        <v>-4.8795917715241659</v>
      </c>
      <c r="BL130" s="95">
        <f t="shared" si="156"/>
        <v>-4.9887418555678167</v>
      </c>
      <c r="BM130" s="95">
        <f t="shared" si="156"/>
        <v>-5.2844646274208493</v>
      </c>
      <c r="BN130" s="95">
        <f t="shared" si="146"/>
        <v>-5.7454430246150716</v>
      </c>
      <c r="BQ130" s="95">
        <f t="shared" si="80"/>
        <v>-4.4582792786986309E-3</v>
      </c>
      <c r="BR130" s="75">
        <v>-6000</v>
      </c>
      <c r="BS130" s="75">
        <f t="shared" si="110"/>
        <v>-4.4582792786986309E-3</v>
      </c>
      <c r="BT130" s="75">
        <f t="shared" si="81"/>
        <v>-1.3293197063725207E-2</v>
      </c>
      <c r="BU130" s="75">
        <f t="shared" si="82"/>
        <v>8.8349177850265762E-3</v>
      </c>
      <c r="BV130" s="75">
        <f t="shared" si="83"/>
        <v>6.0932493526225984E-2</v>
      </c>
      <c r="BW130" s="75">
        <f t="shared" si="84"/>
        <v>0.20393545664822077</v>
      </c>
      <c r="BX130" s="75">
        <f t="shared" si="85"/>
        <v>2.8515516493832611</v>
      </c>
      <c r="BY130" s="75">
        <f t="shared" si="86"/>
        <v>6.8471686528638642</v>
      </c>
      <c r="BZ130" s="75">
        <f t="shared" si="87"/>
        <v>1.2054793638026287</v>
      </c>
      <c r="CA130" s="75">
        <f t="shared" si="88"/>
        <v>1.1978223431802859</v>
      </c>
      <c r="CB130" s="75">
        <f t="shared" si="89"/>
        <v>1.1769359453392219</v>
      </c>
      <c r="CC130" s="75">
        <f t="shared" si="90"/>
        <v>1.1246621012703657</v>
      </c>
      <c r="CD130" s="75">
        <f t="shared" si="91"/>
        <v>1.0136759106547895</v>
      </c>
      <c r="CE130" s="75">
        <f t="shared" si="92"/>
        <v>0.82644861128984204</v>
      </c>
      <c r="CF130" s="75">
        <f t="shared" si="93"/>
        <v>0.57577107816801054</v>
      </c>
      <c r="CG130" s="75">
        <f t="shared" si="94"/>
        <v>0.29285653371500098</v>
      </c>
      <c r="CI130" s="14">
        <f t="shared" si="111"/>
        <v>-6000</v>
      </c>
      <c r="CJ130" s="86">
        <f t="shared" si="95"/>
        <v>-1.3293197063725207E-2</v>
      </c>
      <c r="CK130" s="86">
        <f t="shared" si="96"/>
        <v>-1.3293197063725207E-2</v>
      </c>
      <c r="CL130" s="95">
        <f t="shared" si="97"/>
        <v>0</v>
      </c>
      <c r="CM130" s="95">
        <f t="shared" si="98"/>
        <v>0.11669505834711913</v>
      </c>
      <c r="CN130" s="95">
        <f t="shared" si="99"/>
        <v>-0.10503182022148784</v>
      </c>
      <c r="CO130" s="95">
        <f t="shared" si="100"/>
        <v>-2.9486797144342445</v>
      </c>
      <c r="CP130" s="95">
        <f t="shared" si="101"/>
        <v>-10.335198826559367</v>
      </c>
      <c r="CQ130" s="95">
        <f t="shared" si="102"/>
        <v>-2.34335861403971</v>
      </c>
      <c r="CR130" s="95">
        <f t="shared" si="103"/>
        <v>-2.3062749834751477</v>
      </c>
      <c r="CS130" s="95">
        <f t="shared" si="104"/>
        <v>-2.3657670667099517</v>
      </c>
      <c r="CT130" s="95">
        <f t="shared" si="105"/>
        <v>-2.2683622922860001</v>
      </c>
      <c r="CU130" s="95">
        <f t="shared" si="106"/>
        <v>-2.4231933154489518</v>
      </c>
      <c r="CV130" s="95">
        <f t="shared" si="107"/>
        <v>-2.1620995497836666</v>
      </c>
      <c r="CW130" s="95">
        <f t="shared" si="108"/>
        <v>-2.5710239813963263</v>
      </c>
      <c r="CX130" s="95">
        <f t="shared" si="109"/>
        <v>-1.675999895369265</v>
      </c>
    </row>
    <row r="131" spans="1:102" s="75" customFormat="1" ht="12.95" customHeight="1" x14ac:dyDescent="0.2">
      <c r="A131" s="81" t="s">
        <v>225</v>
      </c>
      <c r="B131" s="82" t="s">
        <v>2031</v>
      </c>
      <c r="C131" s="83">
        <v>33731.54</v>
      </c>
      <c r="D131" s="83" t="s">
        <v>2110</v>
      </c>
      <c r="E131" s="75">
        <f t="shared" si="117"/>
        <v>-20058.074784754415</v>
      </c>
      <c r="F131" s="75">
        <f t="shared" si="118"/>
        <v>-20058</v>
      </c>
      <c r="G131" s="75">
        <f t="shared" si="119"/>
        <v>-3.1523420002486091E-2</v>
      </c>
      <c r="I131" s="75">
        <f t="shared" si="157"/>
        <v>-3.1523420002486091E-2</v>
      </c>
      <c r="O131" s="75">
        <f t="shared" ca="1" si="120"/>
        <v>-2.0120195472952226E-2</v>
      </c>
      <c r="P131" s="75">
        <f t="shared" si="121"/>
        <v>-2.0999674668982237E-2</v>
      </c>
      <c r="Q131" s="85">
        <f t="shared" si="147"/>
        <v>18713.04</v>
      </c>
      <c r="S131" s="84">
        <v>0.1</v>
      </c>
      <c r="Z131" s="75">
        <f t="shared" si="122"/>
        <v>-20058</v>
      </c>
      <c r="AA131" s="75">
        <f t="shared" si="123"/>
        <v>-2.9825336400371945E-2</v>
      </c>
      <c r="AB131" s="75">
        <f t="shared" si="124"/>
        <v>-2.2697758271096383E-2</v>
      </c>
      <c r="AC131" s="75">
        <f t="shared" si="125"/>
        <v>-1.0523745333503854E-2</v>
      </c>
      <c r="AD131" s="75">
        <f t="shared" si="126"/>
        <v>-1.6980836021141463E-3</v>
      </c>
      <c r="AE131" s="75">
        <f t="shared" si="127"/>
        <v>2.8834879197689545E-7</v>
      </c>
      <c r="AF131" s="75">
        <f t="shared" si="128"/>
        <v>-1.0523745333503854E-2</v>
      </c>
      <c r="AG131" s="84"/>
      <c r="AH131" s="75">
        <f t="shared" si="129"/>
        <v>-8.8256617313897077E-3</v>
      </c>
      <c r="AI131" s="75">
        <f t="shared" si="130"/>
        <v>2.7552670357062992E-2</v>
      </c>
      <c r="AJ131" s="75">
        <f t="shared" si="131"/>
        <v>-0.20738028275628739</v>
      </c>
      <c r="AK131" s="75">
        <f t="shared" si="132"/>
        <v>-0.1214338958871081</v>
      </c>
      <c r="AL131" s="75">
        <f t="shared" si="133"/>
        <v>-3.0173612080865277</v>
      </c>
      <c r="AM131" s="75">
        <f t="shared" si="134"/>
        <v>-16.078273000958855</v>
      </c>
      <c r="AN131" s="75">
        <f t="shared" ref="AN131:AT140" si="158">$AU131+$AB$7*SIN(AO131)</f>
        <v>-2.0332782539357757</v>
      </c>
      <c r="AO131" s="75">
        <f t="shared" si="158"/>
        <v>-2.0328180639590383</v>
      </c>
      <c r="AP131" s="75">
        <f t="shared" si="158"/>
        <v>-2.0338703955526793</v>
      </c>
      <c r="AQ131" s="75">
        <f t="shared" si="158"/>
        <v>-2.0314607133775437</v>
      </c>
      <c r="AR131" s="75">
        <f t="shared" si="158"/>
        <v>-2.0369614588336713</v>
      </c>
      <c r="AS131" s="75">
        <f t="shared" si="158"/>
        <v>-2.0243139429586559</v>
      </c>
      <c r="AT131" s="75">
        <f t="shared" si="158"/>
        <v>-2.0529337833719818</v>
      </c>
      <c r="AU131" s="75">
        <f t="shared" si="135"/>
        <v>-1.1560281958665337</v>
      </c>
      <c r="AV131" s="119">
        <f t="shared" si="136"/>
        <v>-2.9825336400371945E-2</v>
      </c>
      <c r="AW131" s="120">
        <f t="shared" si="137"/>
        <v>-1.6980836021141463E-3</v>
      </c>
      <c r="AX131" s="121">
        <f t="shared" si="138"/>
        <v>2.8834879197689545E-7</v>
      </c>
      <c r="AY131" s="120">
        <f t="shared" si="139"/>
        <v>-2.2697758271096383E-2</v>
      </c>
      <c r="BA131" s="95">
        <f t="shared" si="140"/>
        <v>0</v>
      </c>
      <c r="BB131" s="95">
        <f t="shared" si="141"/>
        <v>0.21776315192579754</v>
      </c>
      <c r="BC131" s="95">
        <f t="shared" si="142"/>
        <v>-0.72803418983795865</v>
      </c>
      <c r="BD131" s="95">
        <f t="shared" si="143"/>
        <v>0.44509045543005876</v>
      </c>
      <c r="BE131" s="95">
        <f t="shared" si="144"/>
        <v>2.6242814557006389</v>
      </c>
      <c r="BF131" s="95">
        <f t="shared" si="145"/>
        <v>3.7795392544393653</v>
      </c>
      <c r="BG131" s="95">
        <f t="shared" ref="BG131:BM140" si="159">$BN131+$BB$7*SIN(BH131)</f>
        <v>-4.8545253359143743</v>
      </c>
      <c r="BH131" s="95">
        <f t="shared" si="159"/>
        <v>-4.8545753070153941</v>
      </c>
      <c r="BI131" s="95">
        <f t="shared" si="159"/>
        <v>-4.8549665889489226</v>
      </c>
      <c r="BJ131" s="95">
        <f t="shared" si="159"/>
        <v>-4.8579942906345881</v>
      </c>
      <c r="BK131" s="95">
        <f t="shared" si="159"/>
        <v>-4.8795917715241659</v>
      </c>
      <c r="BL131" s="95">
        <f t="shared" si="159"/>
        <v>-4.9887418555678167</v>
      </c>
      <c r="BM131" s="95">
        <f t="shared" si="159"/>
        <v>-5.2844646274208493</v>
      </c>
      <c r="BN131" s="95">
        <f t="shared" si="146"/>
        <v>-5.7454430246150716</v>
      </c>
      <c r="BQ131" s="95">
        <f t="shared" si="80"/>
        <v>-4.182230142099317E-3</v>
      </c>
      <c r="BR131" s="75">
        <v>-5500</v>
      </c>
      <c r="BS131" s="75">
        <f t="shared" si="110"/>
        <v>-4.182230142099317E-3</v>
      </c>
      <c r="BT131" s="75">
        <f t="shared" si="81"/>
        <v>-1.2964350101571305E-2</v>
      </c>
      <c r="BU131" s="75">
        <f t="shared" si="82"/>
        <v>8.7821199594719877E-3</v>
      </c>
      <c r="BV131" s="75">
        <f t="shared" si="83"/>
        <v>5.4832917490460042E-2</v>
      </c>
      <c r="BW131" s="75">
        <f t="shared" si="84"/>
        <v>0.18173825258665524</v>
      </c>
      <c r="BX131" s="75">
        <f t="shared" si="85"/>
        <v>2.874173984006505</v>
      </c>
      <c r="BY131" s="75">
        <f t="shared" si="86"/>
        <v>7.4342864030485636</v>
      </c>
      <c r="BZ131" s="75">
        <f t="shared" si="87"/>
        <v>1.2833798952140778</v>
      </c>
      <c r="CA131" s="75">
        <f t="shared" si="88"/>
        <v>1.2804823665306238</v>
      </c>
      <c r="CB131" s="75">
        <f t="shared" si="89"/>
        <v>1.2703259876107498</v>
      </c>
      <c r="CC131" s="75">
        <f t="shared" si="90"/>
        <v>1.2370866346004381</v>
      </c>
      <c r="CD131" s="75">
        <f t="shared" si="91"/>
        <v>1.1454988326340039</v>
      </c>
      <c r="CE131" s="75">
        <f t="shared" si="92"/>
        <v>0.95698570138105787</v>
      </c>
      <c r="CF131" s="75">
        <f t="shared" si="93"/>
        <v>0.67525804163730729</v>
      </c>
      <c r="CG131" s="75">
        <f t="shared" si="94"/>
        <v>0.34438892557662903</v>
      </c>
      <c r="CI131" s="14">
        <f t="shared" si="111"/>
        <v>-5500</v>
      </c>
      <c r="CJ131" s="86">
        <f t="shared" si="95"/>
        <v>-1.2964350101571305E-2</v>
      </c>
      <c r="CK131" s="86">
        <f t="shared" si="96"/>
        <v>-1.2964350101571305E-2</v>
      </c>
      <c r="CL131" s="95">
        <f t="shared" si="97"/>
        <v>0</v>
      </c>
      <c r="CM131" s="95">
        <f t="shared" si="98"/>
        <v>0.12169480499384056</v>
      </c>
      <c r="CN131" s="95">
        <f t="shared" si="99"/>
        <v>-7.8046609353759289E-2</v>
      </c>
      <c r="CO131" s="95">
        <f t="shared" si="100"/>
        <v>-2.9215798774461907</v>
      </c>
      <c r="CP131" s="95">
        <f t="shared" si="101"/>
        <v>-9.0536827686571435</v>
      </c>
      <c r="CQ131" s="95">
        <f t="shared" si="102"/>
        <v>-2.2441964746023531</v>
      </c>
      <c r="CR131" s="95">
        <f t="shared" si="103"/>
        <v>-2.2272704051314669</v>
      </c>
      <c r="CS131" s="95">
        <f t="shared" si="104"/>
        <v>-2.2574963424710144</v>
      </c>
      <c r="CT131" s="95">
        <f t="shared" si="105"/>
        <v>-2.2026623415848392</v>
      </c>
      <c r="CU131" s="95">
        <f t="shared" si="106"/>
        <v>-2.2995573267315019</v>
      </c>
      <c r="CV131" s="95">
        <f t="shared" si="107"/>
        <v>-2.1186178191367091</v>
      </c>
      <c r="CW131" s="95">
        <f t="shared" si="108"/>
        <v>-2.4305590358564024</v>
      </c>
      <c r="CX131" s="95">
        <f t="shared" si="109"/>
        <v>-1.5312622680664543</v>
      </c>
    </row>
    <row r="132" spans="1:102" s="75" customFormat="1" ht="12.95" customHeight="1" x14ac:dyDescent="0.2">
      <c r="A132" s="86" t="s">
        <v>2030</v>
      </c>
      <c r="B132" s="87" t="s">
        <v>2031</v>
      </c>
      <c r="C132" s="88">
        <v>33731.540500000003</v>
      </c>
      <c r="D132" s="88" t="s">
        <v>2032</v>
      </c>
      <c r="E132" s="75">
        <f t="shared" si="117"/>
        <v>-20058.073598576731</v>
      </c>
      <c r="F132" s="75">
        <f t="shared" si="118"/>
        <v>-20058</v>
      </c>
      <c r="G132" s="75">
        <f t="shared" si="119"/>
        <v>-3.1023420000565238E-2</v>
      </c>
      <c r="I132" s="75">
        <f t="shared" si="157"/>
        <v>-3.1023420000565238E-2</v>
      </c>
      <c r="O132" s="75">
        <f t="shared" ca="1" si="120"/>
        <v>-2.0120195472952226E-2</v>
      </c>
      <c r="P132" s="75">
        <f t="shared" si="121"/>
        <v>-2.0999674668982237E-2</v>
      </c>
      <c r="Q132" s="85">
        <f t="shared" si="147"/>
        <v>18713.040500000003</v>
      </c>
      <c r="S132" s="84">
        <v>0.1</v>
      </c>
      <c r="Z132" s="75">
        <f t="shared" si="122"/>
        <v>-20058</v>
      </c>
      <c r="AA132" s="75">
        <f t="shared" si="123"/>
        <v>-2.9825336400371945E-2</v>
      </c>
      <c r="AB132" s="75">
        <f t="shared" si="124"/>
        <v>-2.2197758269175531E-2</v>
      </c>
      <c r="AC132" s="75">
        <f t="shared" si="125"/>
        <v>-1.0023745331583001E-2</v>
      </c>
      <c r="AD132" s="75">
        <f t="shared" si="126"/>
        <v>-1.1980836001932935E-3</v>
      </c>
      <c r="AE132" s="75">
        <f t="shared" si="127"/>
        <v>1.4354043130521234E-7</v>
      </c>
      <c r="AF132" s="75">
        <f t="shared" si="128"/>
        <v>-1.0023745331583001E-2</v>
      </c>
      <c r="AG132" s="84"/>
      <c r="AH132" s="75">
        <f t="shared" si="129"/>
        <v>-8.8256617313897077E-3</v>
      </c>
      <c r="AI132" s="75">
        <f t="shared" si="130"/>
        <v>2.7552670357062992E-2</v>
      </c>
      <c r="AJ132" s="75">
        <f t="shared" si="131"/>
        <v>-0.20738028275628739</v>
      </c>
      <c r="AK132" s="75">
        <f t="shared" si="132"/>
        <v>-0.1214338958871081</v>
      </c>
      <c r="AL132" s="75">
        <f t="shared" si="133"/>
        <v>-3.0173612080865277</v>
      </c>
      <c r="AM132" s="75">
        <f t="shared" si="134"/>
        <v>-16.078273000958855</v>
      </c>
      <c r="AN132" s="75">
        <f t="shared" si="158"/>
        <v>-2.0332782539357757</v>
      </c>
      <c r="AO132" s="75">
        <f t="shared" si="158"/>
        <v>-2.0328180639590383</v>
      </c>
      <c r="AP132" s="75">
        <f t="shared" si="158"/>
        <v>-2.0338703955526793</v>
      </c>
      <c r="AQ132" s="75">
        <f t="shared" si="158"/>
        <v>-2.0314607133775437</v>
      </c>
      <c r="AR132" s="75">
        <f t="shared" si="158"/>
        <v>-2.0369614588336713</v>
      </c>
      <c r="AS132" s="75">
        <f t="shared" si="158"/>
        <v>-2.0243139429586559</v>
      </c>
      <c r="AT132" s="75">
        <f t="shared" si="158"/>
        <v>-2.0529337833719818</v>
      </c>
      <c r="AU132" s="75">
        <f t="shared" si="135"/>
        <v>-1.1560281958665337</v>
      </c>
      <c r="AV132" s="119">
        <f t="shared" si="136"/>
        <v>-2.9825336400371945E-2</v>
      </c>
      <c r="AW132" s="120">
        <f t="shared" si="137"/>
        <v>-1.1980836001932935E-3</v>
      </c>
      <c r="AX132" s="121">
        <f t="shared" si="138"/>
        <v>1.4354043130521234E-7</v>
      </c>
      <c r="AY132" s="120">
        <f t="shared" si="139"/>
        <v>-2.2197758269175531E-2</v>
      </c>
      <c r="BA132" s="95">
        <f t="shared" si="140"/>
        <v>0</v>
      </c>
      <c r="BB132" s="95">
        <f t="shared" si="141"/>
        <v>0.21776315192579754</v>
      </c>
      <c r="BC132" s="95">
        <f t="shared" si="142"/>
        <v>-0.72803418983795865</v>
      </c>
      <c r="BD132" s="95">
        <f t="shared" si="143"/>
        <v>0.44509045543005876</v>
      </c>
      <c r="BE132" s="95">
        <f t="shared" si="144"/>
        <v>2.6242814557006389</v>
      </c>
      <c r="BF132" s="95">
        <f t="shared" si="145"/>
        <v>3.7795392544393653</v>
      </c>
      <c r="BG132" s="95">
        <f t="shared" si="159"/>
        <v>-4.8545253359143743</v>
      </c>
      <c r="BH132" s="95">
        <f t="shared" si="159"/>
        <v>-4.8545753070153941</v>
      </c>
      <c r="BI132" s="95">
        <f t="shared" si="159"/>
        <v>-4.8549665889489226</v>
      </c>
      <c r="BJ132" s="95">
        <f t="shared" si="159"/>
        <v>-4.8579942906345881</v>
      </c>
      <c r="BK132" s="95">
        <f t="shared" si="159"/>
        <v>-4.8795917715241659</v>
      </c>
      <c r="BL132" s="95">
        <f t="shared" si="159"/>
        <v>-4.9887418555678167</v>
      </c>
      <c r="BM132" s="95">
        <f t="shared" si="159"/>
        <v>-5.2844646274208493</v>
      </c>
      <c r="BN132" s="95">
        <f t="shared" si="146"/>
        <v>-5.7454430246150716</v>
      </c>
      <c r="BQ132" s="95">
        <f t="shared" ref="BQ132:BQ195" si="160">BS132+CL132</f>
        <v>-3.9410343990882116E-3</v>
      </c>
      <c r="BR132" s="75">
        <v>-5000</v>
      </c>
      <c r="BS132" s="75">
        <f t="shared" si="110"/>
        <v>-3.9410343990882116E-3</v>
      </c>
      <c r="BT132" s="75">
        <f t="shared" ref="BT132:BT195" si="161">AB$3+AB$4*BR132+AB$5*BR132^2</f>
        <v>-1.2631742241020269E-2</v>
      </c>
      <c r="BU132" s="75">
        <f t="shared" ref="BU132:BU195" si="162">$AB$6*($AB$11/BV132*BW132+$AB$12)</f>
        <v>8.6907078419320577E-3</v>
      </c>
      <c r="BV132" s="75">
        <f t="shared" ref="BV132:BV195" si="163">1+$AB$7*COS(BX132)</f>
        <v>5.0270770716915769E-2</v>
      </c>
      <c r="BW132" s="75">
        <f t="shared" ref="BW132:BW195" si="164">SIN(BX132+RADIANS($AB$9))</f>
        <v>0.1637881156510719</v>
      </c>
      <c r="BX132" s="75">
        <f t="shared" ref="BX132:BX195" si="165">2*ATAN(BY132)</f>
        <v>2.8923984260850659</v>
      </c>
      <c r="BY132" s="75">
        <f t="shared" ref="BY132:BY195" si="166">SQRT((1+$AB$7)/(1-$AB$7))*TAN(BZ132/2)</f>
        <v>7.9842926756880077</v>
      </c>
      <c r="BZ132" s="75">
        <f t="shared" ref="BZ132:BZ195" si="167">$CG132+$AB$7*SIN(CA132)</f>
        <v>1.3524680753109011</v>
      </c>
      <c r="CA132" s="75">
        <f t="shared" ref="CA132:CA195" si="168">$CG132+$AB$7*SIN(CB132)</f>
        <v>1.3515797697446896</v>
      </c>
      <c r="CB132" s="75">
        <f t="shared" ref="CB132:CB195" si="169">$CG132+$AB$7*SIN(CC132)</f>
        <v>1.3474498508584007</v>
      </c>
      <c r="CC132" s="75">
        <f t="shared" ref="CC132:CC195" si="170">$CG132+$AB$7*SIN(CD132)</f>
        <v>1.3291590289829514</v>
      </c>
      <c r="CD132" s="75">
        <f t="shared" ref="CD132:CD195" si="171">$CG132+$AB$7*SIN(CE132)</f>
        <v>1.2606318407921857</v>
      </c>
      <c r="CE132" s="75">
        <f t="shared" ref="CE132:CE195" si="172">$CG132+$AB$7*SIN(CF132)</f>
        <v>1.0808490640311113</v>
      </c>
      <c r="CF132" s="75">
        <f t="shared" ref="CF132:CF195" si="173">$CG132+$AB$7*SIN(CG132)</f>
        <v>0.77386654767483432</v>
      </c>
      <c r="CG132" s="75">
        <f t="shared" ref="CG132:CG195" si="174">RADIANS($AB$9)+$AB$18*(BR132-AB$15)</f>
        <v>0.39592131743825709</v>
      </c>
      <c r="CI132" s="14">
        <f t="shared" si="111"/>
        <v>-5000</v>
      </c>
      <c r="CJ132" s="86">
        <f t="shared" ref="CJ132:CJ195" si="175">AB$3+AB$4*BR132+AB$5*BR132^2+CL132</f>
        <v>-1.2631742241020269E-2</v>
      </c>
      <c r="CK132" s="86">
        <f t="shared" ref="CK132:CK195" si="176">AB$3+AB$4*BR132+AB$5*BR132^2</f>
        <v>-1.2631742241020269E-2</v>
      </c>
      <c r="CL132" s="95">
        <f t="shared" ref="CL132:CL195" si="177">$BB$6*($BB$11/CM132*CN132+$BB$12)</f>
        <v>0</v>
      </c>
      <c r="CM132" s="95">
        <f t="shared" ref="CM132:CM195" si="178">1+$BB$7*COS(CO132)</f>
        <v>0.12762051508962446</v>
      </c>
      <c r="CN132" s="95">
        <f t="shared" ref="CN132:CN195" si="179">SIN(CO132+RADIANS($BB$9))</f>
        <v>-4.9732595392116184E-2</v>
      </c>
      <c r="CO132" s="95">
        <f t="shared" ref="CO132:CO195" si="180">2*ATAN(CP132)</f>
        <v>-2.8932069353506948</v>
      </c>
      <c r="CP132" s="95">
        <f t="shared" ref="CP132:CP195" si="181">TAN(CQ132/2)*SQRT((1+$BB$7)/(1-$BB$7))</f>
        <v>-8.0105524903214675</v>
      </c>
      <c r="CQ132" s="95">
        <f t="shared" ref="CQ132:CQ195" si="182">$CX132+$BB$7*SIN(CR132)</f>
        <v>-2.1449194615295046</v>
      </c>
      <c r="CR132" s="95">
        <f t="shared" ref="CR132:CR195" si="183">$CX132+$BB$7*SIN(CS132)</f>
        <v>-2.1393865259709863</v>
      </c>
      <c r="CS132" s="95">
        <f t="shared" ref="CS132:CS195" si="184">$CX132+$BB$7*SIN(CT132)</f>
        <v>-2.1507040690900863</v>
      </c>
      <c r="CT132" s="95">
        <f t="shared" ref="CT132:CT195" si="185">$CX132+$BB$7*SIN(CU132)</f>
        <v>-2.1273357331389358</v>
      </c>
      <c r="CU132" s="95">
        <f t="shared" ref="CU132:CU195" si="186">$CX132+$BB$7*SIN(CV132)</f>
        <v>-2.1747030224691812</v>
      </c>
      <c r="CV132" s="95">
        <f t="shared" ref="CV132:CV195" si="187">$CX132+$BB$7*SIN(CW132)</f>
        <v>-2.0745976849077001</v>
      </c>
      <c r="CW132" s="95">
        <f t="shared" ref="CW132:CW195" si="188">$CX132+$BB$7*SIN(CX132)</f>
        <v>-2.2712876054416231</v>
      </c>
      <c r="CX132" s="95">
        <f t="shared" ref="CX132:CX195" si="189">RADIANS($BB$9)+$BB$18*(CI132-BB$15)</f>
        <v>-1.3865246407636445</v>
      </c>
    </row>
    <row r="133" spans="1:102" s="75" customFormat="1" ht="12.95" customHeight="1" x14ac:dyDescent="0.2">
      <c r="A133" s="86" t="s">
        <v>2036</v>
      </c>
      <c r="B133" s="87" t="s">
        <v>2031</v>
      </c>
      <c r="C133" s="88">
        <v>33750.512999999999</v>
      </c>
      <c r="D133" s="88" t="s">
        <v>2035</v>
      </c>
      <c r="E133" s="75">
        <f t="shared" si="117"/>
        <v>-20013.064086499304</v>
      </c>
      <c r="F133" s="75">
        <f t="shared" si="118"/>
        <v>-20013</v>
      </c>
      <c r="G133" s="75">
        <f t="shared" si="119"/>
        <v>-2.7013869999791496E-2</v>
      </c>
      <c r="J133" s="75">
        <f>G133</f>
        <v>-2.7013869999791496E-2</v>
      </c>
      <c r="O133" s="75">
        <f t="shared" ca="1" si="120"/>
        <v>-2.0089041090956591E-2</v>
      </c>
      <c r="P133" s="75">
        <f t="shared" si="121"/>
        <v>-2.0979749178917796E-2</v>
      </c>
      <c r="Q133" s="85">
        <f t="shared" si="147"/>
        <v>18732.012999999999</v>
      </c>
      <c r="S133" s="84">
        <v>1</v>
      </c>
      <c r="Z133" s="75">
        <f t="shared" si="122"/>
        <v>-20013</v>
      </c>
      <c r="AA133" s="75">
        <f t="shared" si="123"/>
        <v>-2.9807072995588092E-2</v>
      </c>
      <c r="AB133" s="75">
        <f t="shared" si="124"/>
        <v>-1.81865461831212E-2</v>
      </c>
      <c r="AC133" s="75">
        <f t="shared" si="125"/>
        <v>-6.0341208208736993E-3</v>
      </c>
      <c r="AD133" s="75">
        <f t="shared" si="126"/>
        <v>2.7932029957965961E-3</v>
      </c>
      <c r="AE133" s="75">
        <f t="shared" si="127"/>
        <v>7.8019829757270793E-6</v>
      </c>
      <c r="AF133" s="75">
        <f t="shared" si="128"/>
        <v>-6.0341208208736993E-3</v>
      </c>
      <c r="AG133" s="84"/>
      <c r="AH133" s="75">
        <f t="shared" si="129"/>
        <v>-8.8273238166702954E-3</v>
      </c>
      <c r="AI133" s="75">
        <f t="shared" si="130"/>
        <v>2.7607603444411377E-2</v>
      </c>
      <c r="AJ133" s="75">
        <f t="shared" si="131"/>
        <v>-0.20782199888725861</v>
      </c>
      <c r="AK133" s="75">
        <f t="shared" si="132"/>
        <v>-0.12187299586405055</v>
      </c>
      <c r="AL133" s="75">
        <f t="shared" si="133"/>
        <v>-3.0169096541990106</v>
      </c>
      <c r="AM133" s="75">
        <f t="shared" si="134"/>
        <v>-16.019893354664752</v>
      </c>
      <c r="AN133" s="75">
        <f t="shared" si="158"/>
        <v>-2.0300201782810126</v>
      </c>
      <c r="AO133" s="75">
        <f t="shared" si="158"/>
        <v>-2.0296493186253901</v>
      </c>
      <c r="AP133" s="75">
        <f t="shared" si="158"/>
        <v>-2.0305029751780048</v>
      </c>
      <c r="AQ133" s="75">
        <f t="shared" si="158"/>
        <v>-2.0285357861485869</v>
      </c>
      <c r="AR133" s="75">
        <f t="shared" si="158"/>
        <v>-2.0330573427447445</v>
      </c>
      <c r="AS133" s="75">
        <f t="shared" si="158"/>
        <v>-2.022601912366798</v>
      </c>
      <c r="AT133" s="75">
        <f t="shared" si="158"/>
        <v>-2.0464546313068412</v>
      </c>
      <c r="AU133" s="75">
        <f t="shared" si="135"/>
        <v>-1.1513902805989873</v>
      </c>
      <c r="AV133" s="119">
        <f t="shared" si="136"/>
        <v>-2.9807072995588092E-2</v>
      </c>
      <c r="AW133" s="120">
        <f t="shared" si="137"/>
        <v>2.7932029957965961E-3</v>
      </c>
      <c r="AX133" s="121">
        <f t="shared" si="138"/>
        <v>7.8019829757270793E-6</v>
      </c>
      <c r="AY133" s="120">
        <f t="shared" si="139"/>
        <v>-1.81865461831212E-2</v>
      </c>
      <c r="BA133" s="95">
        <f t="shared" si="140"/>
        <v>0</v>
      </c>
      <c r="BB133" s="95">
        <f t="shared" si="141"/>
        <v>0.21451344269316619</v>
      </c>
      <c r="BC133" s="95">
        <f t="shared" si="142"/>
        <v>-0.72297670542520265</v>
      </c>
      <c r="BD133" s="95">
        <f t="shared" si="143"/>
        <v>0.43933002206798716</v>
      </c>
      <c r="BE133" s="95">
        <f t="shared" si="144"/>
        <v>2.631630210485203</v>
      </c>
      <c r="BF133" s="95">
        <f t="shared" si="145"/>
        <v>3.8364930067219531</v>
      </c>
      <c r="BG133" s="95">
        <f t="shared" si="159"/>
        <v>-4.8397044521701504</v>
      </c>
      <c r="BH133" s="95">
        <f t="shared" si="159"/>
        <v>-4.8397351481934754</v>
      </c>
      <c r="BI133" s="95">
        <f t="shared" si="159"/>
        <v>-4.8400034190285846</v>
      </c>
      <c r="BJ133" s="95">
        <f t="shared" si="159"/>
        <v>-4.8423245543020021</v>
      </c>
      <c r="BK133" s="95">
        <f t="shared" si="159"/>
        <v>-4.8609087040210071</v>
      </c>
      <c r="BL133" s="95">
        <f t="shared" si="159"/>
        <v>-4.9646836977220756</v>
      </c>
      <c r="BM133" s="95">
        <f t="shared" si="159"/>
        <v>-5.2614084928808049</v>
      </c>
      <c r="BN133" s="95">
        <f t="shared" si="146"/>
        <v>-5.7324166381578179</v>
      </c>
      <c r="BQ133" s="95">
        <f t="shared" si="160"/>
        <v>-3.7245839257961412E-3</v>
      </c>
      <c r="BR133" s="75">
        <v>-4500</v>
      </c>
      <c r="BS133" s="75">
        <f t="shared" ref="BS133:BS196" si="190">BT133+BU133</f>
        <v>-3.7245839257961412E-3</v>
      </c>
      <c r="BT133" s="75">
        <f t="shared" si="161"/>
        <v>-1.2295373482072099E-2</v>
      </c>
      <c r="BU133" s="75">
        <f t="shared" si="162"/>
        <v>8.5707895562759581E-3</v>
      </c>
      <c r="BV133" s="75">
        <f t="shared" si="163"/>
        <v>4.6666819052947228E-2</v>
      </c>
      <c r="BW133" s="75">
        <f t="shared" si="164"/>
        <v>0.14860043957738236</v>
      </c>
      <c r="BX133" s="75">
        <f t="shared" si="165"/>
        <v>2.9077749895259499</v>
      </c>
      <c r="BY133" s="75">
        <f t="shared" si="166"/>
        <v>8.5146685189568228</v>
      </c>
      <c r="BZ133" s="75">
        <f t="shared" si="167"/>
        <v>1.4156529274392082</v>
      </c>
      <c r="CA133" s="75">
        <f t="shared" si="168"/>
        <v>1.4154524579608714</v>
      </c>
      <c r="CB133" s="75">
        <f t="shared" si="169"/>
        <v>1.4141358558247352</v>
      </c>
      <c r="CC133" s="75">
        <f t="shared" si="170"/>
        <v>1.4057476177181889</v>
      </c>
      <c r="CD133" s="75">
        <f t="shared" si="171"/>
        <v>1.3599346517056075</v>
      </c>
      <c r="CE133" s="75">
        <f t="shared" si="172"/>
        <v>1.1974252102042429</v>
      </c>
      <c r="CF133" s="75">
        <f t="shared" si="173"/>
        <v>0.87147160920760958</v>
      </c>
      <c r="CG133" s="75">
        <f t="shared" si="174"/>
        <v>0.44745370929988515</v>
      </c>
      <c r="CI133" s="14">
        <f t="shared" ref="CI133:CI196" si="191">BR133</f>
        <v>-4500</v>
      </c>
      <c r="CJ133" s="86">
        <f t="shared" si="175"/>
        <v>-1.2295373482072099E-2</v>
      </c>
      <c r="CK133" s="86">
        <f t="shared" si="176"/>
        <v>-1.2295373482072099E-2</v>
      </c>
      <c r="CL133" s="95">
        <f t="shared" si="177"/>
        <v>0</v>
      </c>
      <c r="CM133" s="95">
        <f t="shared" si="178"/>
        <v>0.13477749508048786</v>
      </c>
      <c r="CN133" s="95">
        <f t="shared" si="179"/>
        <v>-1.9235801173044662E-2</v>
      </c>
      <c r="CO133" s="95">
        <f t="shared" si="180"/>
        <v>-2.8626908038752674</v>
      </c>
      <c r="CP133" s="95">
        <f t="shared" si="181"/>
        <v>-7.124437466863041</v>
      </c>
      <c r="CQ133" s="95">
        <f t="shared" si="182"/>
        <v>-2.0434566729098407</v>
      </c>
      <c r="CR133" s="95">
        <f t="shared" si="183"/>
        <v>-2.0426130109836635</v>
      </c>
      <c r="CS133" s="95">
        <f t="shared" si="184"/>
        <v>-2.0446713281052649</v>
      </c>
      <c r="CT133" s="95">
        <f t="shared" si="185"/>
        <v>-2.0396348957554484</v>
      </c>
      <c r="CU133" s="95">
        <f t="shared" si="186"/>
        <v>-2.0518720847928078</v>
      </c>
      <c r="CV133" s="95">
        <f t="shared" si="187"/>
        <v>-2.0216062377755128</v>
      </c>
      <c r="CW133" s="95">
        <f t="shared" si="188"/>
        <v>-2.0935136273595818</v>
      </c>
      <c r="CX133" s="95">
        <f t="shared" si="189"/>
        <v>-1.2417870134608346</v>
      </c>
    </row>
    <row r="134" spans="1:102" s="75" customFormat="1" ht="12.95" customHeight="1" x14ac:dyDescent="0.2">
      <c r="A134" s="81" t="s">
        <v>225</v>
      </c>
      <c r="B134" s="82" t="s">
        <v>2033</v>
      </c>
      <c r="C134" s="83">
        <v>33819.421999999999</v>
      </c>
      <c r="D134" s="83" t="s">
        <v>2110</v>
      </c>
      <c r="E134" s="75">
        <f t="shared" si="117"/>
        <v>-19849.587450961339</v>
      </c>
      <c r="F134" s="75">
        <f t="shared" si="118"/>
        <v>-19849.5</v>
      </c>
      <c r="G134" s="75">
        <f t="shared" si="119"/>
        <v>-3.6862504995951895E-2</v>
      </c>
      <c r="I134" s="75">
        <f t="shared" ref="I134:I147" si="192">G134</f>
        <v>-3.6862504995951895E-2</v>
      </c>
      <c r="O134" s="75">
        <f t="shared" ca="1" si="120"/>
        <v>-1.9975846836372459E-2</v>
      </c>
      <c r="P134" s="75">
        <f t="shared" si="121"/>
        <v>-2.0907096815511384E-2</v>
      </c>
      <c r="Q134" s="85">
        <f t="shared" si="147"/>
        <v>18800.921999999999</v>
      </c>
      <c r="S134" s="84">
        <v>0.1</v>
      </c>
      <c r="Z134" s="75">
        <f t="shared" si="122"/>
        <v>-19849.5</v>
      </c>
      <c r="AA134" s="75">
        <f t="shared" si="123"/>
        <v>-2.9739685966649013E-2</v>
      </c>
      <c r="AB134" s="75">
        <f t="shared" si="124"/>
        <v>-2.8029915844814263E-2</v>
      </c>
      <c r="AC134" s="75">
        <f t="shared" si="125"/>
        <v>-1.5955408180440511E-2</v>
      </c>
      <c r="AD134" s="75">
        <f t="shared" si="126"/>
        <v>-7.122819029302882E-3</v>
      </c>
      <c r="AE134" s="75">
        <f t="shared" si="127"/>
        <v>5.0734550924199258E-6</v>
      </c>
      <c r="AF134" s="75">
        <f t="shared" si="128"/>
        <v>-1.5955408180440511E-2</v>
      </c>
      <c r="AG134" s="84"/>
      <c r="AH134" s="75">
        <f t="shared" si="129"/>
        <v>-8.8325891511376303E-3</v>
      </c>
      <c r="AI134" s="75">
        <f t="shared" si="130"/>
        <v>2.7810477784713239E-2</v>
      </c>
      <c r="AJ134" s="75">
        <f t="shared" si="131"/>
        <v>-0.20943933548522792</v>
      </c>
      <c r="AK134" s="75">
        <f t="shared" si="132"/>
        <v>-0.12348090093132826</v>
      </c>
      <c r="AL134" s="75">
        <f t="shared" si="133"/>
        <v>-3.0152559262842202</v>
      </c>
      <c r="AM134" s="75">
        <f t="shared" si="134"/>
        <v>-15.809647544610662</v>
      </c>
      <c r="AN134" s="75">
        <f t="shared" si="158"/>
        <v>-2.0181434840885952</v>
      </c>
      <c r="AO134" s="75">
        <f t="shared" si="158"/>
        <v>-2.0180528353639096</v>
      </c>
      <c r="AP134" s="75">
        <f t="shared" si="158"/>
        <v>-2.0182666607292719</v>
      </c>
      <c r="AQ134" s="75">
        <f t="shared" si="158"/>
        <v>-2.0177621291659262</v>
      </c>
      <c r="AR134" s="75">
        <f t="shared" si="158"/>
        <v>-2.0189517469546328</v>
      </c>
      <c r="AS134" s="75">
        <f t="shared" si="158"/>
        <v>-2.0161420448858056</v>
      </c>
      <c r="AT134" s="75">
        <f t="shared" si="158"/>
        <v>-2.02275195202854</v>
      </c>
      <c r="AU134" s="75">
        <f t="shared" si="135"/>
        <v>-1.1345391884602347</v>
      </c>
      <c r="AV134" s="119">
        <f t="shared" si="136"/>
        <v>-2.9739685966649013E-2</v>
      </c>
      <c r="AW134" s="120">
        <f t="shared" si="137"/>
        <v>-7.122819029302882E-3</v>
      </c>
      <c r="AX134" s="121">
        <f t="shared" si="138"/>
        <v>5.0734550924199258E-6</v>
      </c>
      <c r="AY134" s="120">
        <f t="shared" si="139"/>
        <v>-2.8029915844814263E-2</v>
      </c>
      <c r="BA134" s="95">
        <f t="shared" si="140"/>
        <v>0</v>
      </c>
      <c r="BB134" s="95">
        <f t="shared" si="141"/>
        <v>0.20378763664367494</v>
      </c>
      <c r="BC134" s="95">
        <f t="shared" si="142"/>
        <v>-0.7054991011066275</v>
      </c>
      <c r="BD134" s="95">
        <f t="shared" si="143"/>
        <v>0.41957820777363475</v>
      </c>
      <c r="BE134" s="95">
        <f t="shared" si="144"/>
        <v>2.6566043536830324</v>
      </c>
      <c r="BF134" s="95">
        <f t="shared" si="145"/>
        <v>4.0426607767757154</v>
      </c>
      <c r="BG134" s="95">
        <f t="shared" si="159"/>
        <v>-4.7876342813312229</v>
      </c>
      <c r="BH134" s="95">
        <f t="shared" si="159"/>
        <v>-4.7876374488025082</v>
      </c>
      <c r="BI134" s="95">
        <f t="shared" si="159"/>
        <v>-4.7876842489978548</v>
      </c>
      <c r="BJ134" s="95">
        <f t="shared" si="159"/>
        <v>-4.7883723808593297</v>
      </c>
      <c r="BK134" s="95">
        <f t="shared" si="159"/>
        <v>-4.7978543351213192</v>
      </c>
      <c r="BL134" s="95">
        <f t="shared" si="159"/>
        <v>-4.8810253401437986</v>
      </c>
      <c r="BM134" s="95">
        <f t="shared" si="159"/>
        <v>-5.1783230301685927</v>
      </c>
      <c r="BN134" s="95">
        <f t="shared" si="146"/>
        <v>-5.685087434029799</v>
      </c>
      <c r="BQ134" s="95">
        <f t="shared" si="160"/>
        <v>-3.5267489977985553E-3</v>
      </c>
      <c r="BR134" s="75">
        <v>-4000</v>
      </c>
      <c r="BS134" s="75">
        <f t="shared" si="190"/>
        <v>-3.5267489977985553E-3</v>
      </c>
      <c r="BT134" s="75">
        <f t="shared" si="161"/>
        <v>-1.1955243824726793E-2</v>
      </c>
      <c r="BU134" s="75">
        <f t="shared" si="162"/>
        <v>8.4284948269282376E-3</v>
      </c>
      <c r="BV134" s="75">
        <f t="shared" si="163"/>
        <v>4.372239245992815E-2</v>
      </c>
      <c r="BW134" s="75">
        <f t="shared" si="164"/>
        <v>0.13539399920371026</v>
      </c>
      <c r="BX134" s="75">
        <f t="shared" si="165"/>
        <v>2.9211167249462364</v>
      </c>
      <c r="BY134" s="75">
        <f t="shared" si="166"/>
        <v>9.034509278157552</v>
      </c>
      <c r="BZ134" s="75">
        <f t="shared" si="167"/>
        <v>1.474437473722761</v>
      </c>
      <c r="CA134" s="75">
        <f t="shared" si="168"/>
        <v>1.4744111459763738</v>
      </c>
      <c r="CB134" s="75">
        <f t="shared" si="169"/>
        <v>1.4741323898750811</v>
      </c>
      <c r="CC134" s="75">
        <f t="shared" si="170"/>
        <v>1.4712286579137825</v>
      </c>
      <c r="CD134" s="75">
        <f t="shared" si="171"/>
        <v>1.4448898240100732</v>
      </c>
      <c r="CE134" s="75">
        <f t="shared" si="172"/>
        <v>1.3062372175680061</v>
      </c>
      <c r="CF134" s="75">
        <f t="shared" si="173"/>
        <v>0.96795090330759415</v>
      </c>
      <c r="CG134" s="75">
        <f t="shared" si="174"/>
        <v>0.49898610116151321</v>
      </c>
      <c r="CI134" s="14">
        <f t="shared" si="191"/>
        <v>-4000</v>
      </c>
      <c r="CJ134" s="86">
        <f t="shared" si="175"/>
        <v>-1.1955243824726793E-2</v>
      </c>
      <c r="CK134" s="86">
        <f t="shared" si="176"/>
        <v>-1.1955243824726793E-2</v>
      </c>
      <c r="CL134" s="95">
        <f t="shared" si="177"/>
        <v>0</v>
      </c>
      <c r="CM134" s="95">
        <f t="shared" si="178"/>
        <v>0.14367080697381629</v>
      </c>
      <c r="CN134" s="95">
        <f t="shared" si="179"/>
        <v>1.4656713964379703E-2</v>
      </c>
      <c r="CO134" s="95">
        <f t="shared" si="180"/>
        <v>-2.828796577472942</v>
      </c>
      <c r="CP134" s="95">
        <f t="shared" si="181"/>
        <v>-6.3417242105394065</v>
      </c>
      <c r="CQ134" s="95">
        <f t="shared" si="182"/>
        <v>-1.937239935906254</v>
      </c>
      <c r="CR134" s="95">
        <f t="shared" si="183"/>
        <v>-1.9374141578783655</v>
      </c>
      <c r="CS134" s="95">
        <f t="shared" si="184"/>
        <v>-1.9368737454098339</v>
      </c>
      <c r="CT134" s="95">
        <f t="shared" si="185"/>
        <v>-1.9385475582859233</v>
      </c>
      <c r="CU134" s="95">
        <f t="shared" si="186"/>
        <v>-1.9333393157620453</v>
      </c>
      <c r="CV134" s="95">
        <f t="shared" si="187"/>
        <v>-1.9493205149000639</v>
      </c>
      <c r="CW134" s="95">
        <f t="shared" si="188"/>
        <v>-1.8979279721365627</v>
      </c>
      <c r="CX134" s="95">
        <f t="shared" si="189"/>
        <v>-1.0970493861580244</v>
      </c>
    </row>
    <row r="135" spans="1:102" s="75" customFormat="1" ht="12.95" customHeight="1" x14ac:dyDescent="0.2">
      <c r="A135" s="81" t="s">
        <v>260</v>
      </c>
      <c r="B135" s="82" t="s">
        <v>2033</v>
      </c>
      <c r="C135" s="83">
        <v>33819.425999999999</v>
      </c>
      <c r="D135" s="83" t="s">
        <v>2110</v>
      </c>
      <c r="E135" s="75">
        <f t="shared" si="117"/>
        <v>-19849.577961539897</v>
      </c>
      <c r="F135" s="75">
        <f t="shared" si="118"/>
        <v>-19849.5</v>
      </c>
      <c r="G135" s="75">
        <f t="shared" si="119"/>
        <v>-3.2862504995136987E-2</v>
      </c>
      <c r="I135" s="75">
        <f t="shared" si="192"/>
        <v>-3.2862504995136987E-2</v>
      </c>
      <c r="O135" s="75">
        <f t="shared" ca="1" si="120"/>
        <v>-1.9975846836372459E-2</v>
      </c>
      <c r="P135" s="75">
        <f t="shared" si="121"/>
        <v>-2.0907096815511384E-2</v>
      </c>
      <c r="Q135" s="85">
        <f t="shared" si="147"/>
        <v>18800.925999999999</v>
      </c>
      <c r="S135" s="84">
        <v>0.1</v>
      </c>
      <c r="Z135" s="75">
        <f t="shared" si="122"/>
        <v>-19849.5</v>
      </c>
      <c r="AA135" s="75">
        <f t="shared" si="123"/>
        <v>-2.9739685966649013E-2</v>
      </c>
      <c r="AB135" s="75">
        <f t="shared" si="124"/>
        <v>-2.4029915843999355E-2</v>
      </c>
      <c r="AC135" s="75">
        <f t="shared" si="125"/>
        <v>-1.1955408179625603E-2</v>
      </c>
      <c r="AD135" s="75">
        <f t="shared" si="126"/>
        <v>-3.1228190284879748E-3</v>
      </c>
      <c r="AE135" s="75">
        <f t="shared" si="127"/>
        <v>9.7519986846865798E-7</v>
      </c>
      <c r="AF135" s="75">
        <f t="shared" si="128"/>
        <v>-1.1955408179625603E-2</v>
      </c>
      <c r="AG135" s="84"/>
      <c r="AH135" s="75">
        <f t="shared" si="129"/>
        <v>-8.8325891511376303E-3</v>
      </c>
      <c r="AI135" s="75">
        <f t="shared" si="130"/>
        <v>2.7810477784713239E-2</v>
      </c>
      <c r="AJ135" s="75">
        <f t="shared" si="131"/>
        <v>-0.20943933548522792</v>
      </c>
      <c r="AK135" s="75">
        <f t="shared" si="132"/>
        <v>-0.12348090093132826</v>
      </c>
      <c r="AL135" s="75">
        <f t="shared" si="133"/>
        <v>-3.0152559262842202</v>
      </c>
      <c r="AM135" s="75">
        <f t="shared" si="134"/>
        <v>-15.809647544610662</v>
      </c>
      <c r="AN135" s="75">
        <f t="shared" si="158"/>
        <v>-2.0181434840885952</v>
      </c>
      <c r="AO135" s="75">
        <f t="shared" si="158"/>
        <v>-2.0180528353639096</v>
      </c>
      <c r="AP135" s="75">
        <f t="shared" si="158"/>
        <v>-2.0182666607292719</v>
      </c>
      <c r="AQ135" s="75">
        <f t="shared" si="158"/>
        <v>-2.0177621291659262</v>
      </c>
      <c r="AR135" s="75">
        <f t="shared" si="158"/>
        <v>-2.0189517469546328</v>
      </c>
      <c r="AS135" s="75">
        <f t="shared" si="158"/>
        <v>-2.0161420448858056</v>
      </c>
      <c r="AT135" s="75">
        <f t="shared" si="158"/>
        <v>-2.02275195202854</v>
      </c>
      <c r="AU135" s="75">
        <f t="shared" si="135"/>
        <v>-1.1345391884602347</v>
      </c>
      <c r="AV135" s="119">
        <f t="shared" si="136"/>
        <v>-2.9739685966649013E-2</v>
      </c>
      <c r="AW135" s="120">
        <f t="shared" si="137"/>
        <v>-3.1228190284879748E-3</v>
      </c>
      <c r="AX135" s="121">
        <f t="shared" si="138"/>
        <v>9.7519986846865798E-7</v>
      </c>
      <c r="AY135" s="120">
        <f t="shared" si="139"/>
        <v>-2.4029915843999355E-2</v>
      </c>
      <c r="BA135" s="95">
        <f t="shared" si="140"/>
        <v>0</v>
      </c>
      <c r="BB135" s="95">
        <f t="shared" si="141"/>
        <v>0.20378763664367494</v>
      </c>
      <c r="BC135" s="95">
        <f t="shared" si="142"/>
        <v>-0.7054991011066275</v>
      </c>
      <c r="BD135" s="95">
        <f t="shared" si="143"/>
        <v>0.41957820777363475</v>
      </c>
      <c r="BE135" s="95">
        <f t="shared" si="144"/>
        <v>2.6566043536830324</v>
      </c>
      <c r="BF135" s="95">
        <f t="shared" si="145"/>
        <v>4.0426607767757154</v>
      </c>
      <c r="BG135" s="95">
        <f t="shared" si="159"/>
        <v>-4.7876342813312229</v>
      </c>
      <c r="BH135" s="95">
        <f t="shared" si="159"/>
        <v>-4.7876374488025082</v>
      </c>
      <c r="BI135" s="95">
        <f t="shared" si="159"/>
        <v>-4.7876842489978548</v>
      </c>
      <c r="BJ135" s="95">
        <f t="shared" si="159"/>
        <v>-4.7883723808593297</v>
      </c>
      <c r="BK135" s="95">
        <f t="shared" si="159"/>
        <v>-4.7978543351213192</v>
      </c>
      <c r="BL135" s="95">
        <f t="shared" si="159"/>
        <v>-4.8810253401437986</v>
      </c>
      <c r="BM135" s="95">
        <f t="shared" si="159"/>
        <v>-5.1783230301685927</v>
      </c>
      <c r="BN135" s="95">
        <f t="shared" si="146"/>
        <v>-5.685087434029799</v>
      </c>
      <c r="BQ135" s="95">
        <f t="shared" si="160"/>
        <v>-3.3431614579558459E-3</v>
      </c>
      <c r="BR135" s="75">
        <v>-3500</v>
      </c>
      <c r="BS135" s="75">
        <f t="shared" si="190"/>
        <v>-3.3431614579558459E-3</v>
      </c>
      <c r="BT135" s="75">
        <f t="shared" si="161"/>
        <v>-1.1611353268984352E-2</v>
      </c>
      <c r="BU135" s="75">
        <f t="shared" si="162"/>
        <v>8.2681918110285059E-3</v>
      </c>
      <c r="BV135" s="75">
        <f t="shared" si="163"/>
        <v>4.1261701050167687E-2</v>
      </c>
      <c r="BW135" s="75">
        <f t="shared" si="164"/>
        <v>0.1237015786100414</v>
      </c>
      <c r="BX135" s="75">
        <f t="shared" si="165"/>
        <v>2.9329085846355838</v>
      </c>
      <c r="BY135" s="75">
        <f t="shared" si="166"/>
        <v>9.5490593171322224</v>
      </c>
      <c r="BZ135" s="75">
        <f t="shared" si="167"/>
        <v>1.5296906313367318</v>
      </c>
      <c r="CA135" s="75">
        <f t="shared" si="168"/>
        <v>1.5296897388715913</v>
      </c>
      <c r="CB135" s="75">
        <f t="shared" si="169"/>
        <v>1.529667584516003</v>
      </c>
      <c r="CC135" s="75">
        <f t="shared" si="170"/>
        <v>1.5291214022975594</v>
      </c>
      <c r="CD135" s="75">
        <f t="shared" si="171"/>
        <v>1.5173933000283135</v>
      </c>
      <c r="CE135" s="75">
        <f t="shared" si="172"/>
        <v>1.4069484890946296</v>
      </c>
      <c r="CF135" s="75">
        <f t="shared" si="173"/>
        <v>1.063185095959041</v>
      </c>
      <c r="CG135" s="75">
        <f t="shared" si="174"/>
        <v>0.55051849302314126</v>
      </c>
      <c r="CI135" s="14">
        <f t="shared" si="191"/>
        <v>-3500</v>
      </c>
      <c r="CJ135" s="86">
        <f t="shared" si="175"/>
        <v>-1.1611353268984352E-2</v>
      </c>
      <c r="CK135" s="86">
        <f t="shared" si="176"/>
        <v>-1.1611353268984352E-2</v>
      </c>
      <c r="CL135" s="95">
        <f t="shared" si="177"/>
        <v>0</v>
      </c>
      <c r="CM135" s="95">
        <f t="shared" si="178"/>
        <v>0.15508045085190347</v>
      </c>
      <c r="CN135" s="95">
        <f t="shared" si="179"/>
        <v>5.3503468738866453E-2</v>
      </c>
      <c r="CO135" s="95">
        <f t="shared" si="180"/>
        <v>-2.789924787873816</v>
      </c>
      <c r="CP135" s="95">
        <f t="shared" si="181"/>
        <v>-5.6284519245976092</v>
      </c>
      <c r="CQ135" s="95">
        <f t="shared" si="182"/>
        <v>-1.823672292284741</v>
      </c>
      <c r="CR135" s="95">
        <f t="shared" si="183"/>
        <v>-1.8237463053574845</v>
      </c>
      <c r="CS135" s="95">
        <f t="shared" si="184"/>
        <v>-1.8234174924839945</v>
      </c>
      <c r="CT135" s="95">
        <f t="shared" si="185"/>
        <v>-1.8248751027432935</v>
      </c>
      <c r="CU135" s="95">
        <f t="shared" si="186"/>
        <v>-1.8183496990829042</v>
      </c>
      <c r="CV135" s="95">
        <f t="shared" si="187"/>
        <v>-1.846387941564601</v>
      </c>
      <c r="CW135" s="95">
        <f t="shared" si="188"/>
        <v>-1.6855939958328221</v>
      </c>
      <c r="CX135" s="95">
        <f t="shared" si="189"/>
        <v>-0.95231175885521413</v>
      </c>
    </row>
    <row r="136" spans="1:102" s="75" customFormat="1" ht="12.95" customHeight="1" x14ac:dyDescent="0.2">
      <c r="A136" s="81" t="s">
        <v>225</v>
      </c>
      <c r="B136" s="82" t="s">
        <v>2033</v>
      </c>
      <c r="C136" s="83">
        <v>33835.446000000004</v>
      </c>
      <c r="D136" s="83" t="s">
        <v>2110</v>
      </c>
      <c r="E136" s="75">
        <f t="shared" si="117"/>
        <v>-19811.572828664383</v>
      </c>
      <c r="F136" s="75">
        <f t="shared" si="118"/>
        <v>-19811.5</v>
      </c>
      <c r="G136" s="75">
        <f t="shared" si="119"/>
        <v>-3.0698884998855647E-2</v>
      </c>
      <c r="I136" s="75">
        <f t="shared" si="192"/>
        <v>-3.0698884998855647E-2</v>
      </c>
      <c r="O136" s="75">
        <f t="shared" ca="1" si="120"/>
        <v>-1.9949538691576146E-2</v>
      </c>
      <c r="P136" s="75">
        <f t="shared" si="121"/>
        <v>-2.0890153656529579E-2</v>
      </c>
      <c r="Q136" s="85">
        <f t="shared" si="147"/>
        <v>18816.946000000004</v>
      </c>
      <c r="S136" s="84">
        <v>0.1</v>
      </c>
      <c r="Z136" s="75">
        <f t="shared" si="122"/>
        <v>-19811.5</v>
      </c>
      <c r="AA136" s="75">
        <f t="shared" si="123"/>
        <v>-2.9723791512173709E-2</v>
      </c>
      <c r="AB136" s="75">
        <f t="shared" si="124"/>
        <v>-2.1865247143211516E-2</v>
      </c>
      <c r="AC136" s="75">
        <f t="shared" si="125"/>
        <v>-9.8087313423260679E-3</v>
      </c>
      <c r="AD136" s="75">
        <f t="shared" si="126"/>
        <v>-9.750934866819376E-4</v>
      </c>
      <c r="AE136" s="75">
        <f t="shared" si="127"/>
        <v>9.5080730776953812E-8</v>
      </c>
      <c r="AF136" s="75">
        <f t="shared" si="128"/>
        <v>-9.8087313423260679E-3</v>
      </c>
      <c r="AG136" s="84"/>
      <c r="AH136" s="75">
        <f t="shared" si="129"/>
        <v>-8.8336378556441303E-3</v>
      </c>
      <c r="AI136" s="75">
        <f t="shared" si="130"/>
        <v>2.7858384778485901E-2</v>
      </c>
      <c r="AJ136" s="75">
        <f t="shared" si="131"/>
        <v>-0.20981810845592577</v>
      </c>
      <c r="AK136" s="75">
        <f t="shared" si="132"/>
        <v>-0.12385749858004394</v>
      </c>
      <c r="AL136" s="75">
        <f t="shared" si="133"/>
        <v>-3.0148685461340441</v>
      </c>
      <c r="AM136" s="75">
        <f t="shared" si="134"/>
        <v>-15.761190380895053</v>
      </c>
      <c r="AN136" s="75">
        <f t="shared" si="158"/>
        <v>-2.0153739743227401</v>
      </c>
      <c r="AO136" s="75">
        <f t="shared" si="158"/>
        <v>-2.0153390822411468</v>
      </c>
      <c r="AP136" s="75">
        <f t="shared" si="158"/>
        <v>-2.0154218667434192</v>
      </c>
      <c r="AQ136" s="75">
        <f t="shared" si="158"/>
        <v>-2.0152254298698034</v>
      </c>
      <c r="AR136" s="75">
        <f t="shared" si="158"/>
        <v>-2.0156914172188412</v>
      </c>
      <c r="AS136" s="75">
        <f t="shared" si="158"/>
        <v>-2.014585259335786</v>
      </c>
      <c r="AT136" s="75">
        <f t="shared" si="158"/>
        <v>-2.0172068789962996</v>
      </c>
      <c r="AU136" s="75">
        <f t="shared" si="135"/>
        <v>-1.1306227266787512</v>
      </c>
      <c r="AV136" s="119">
        <f t="shared" si="136"/>
        <v>-2.9723791512173709E-2</v>
      </c>
      <c r="AW136" s="120">
        <f t="shared" si="137"/>
        <v>-9.750934866819376E-4</v>
      </c>
      <c r="AX136" s="121">
        <f t="shared" si="138"/>
        <v>9.5080730776953812E-8</v>
      </c>
      <c r="AY136" s="120">
        <f t="shared" si="139"/>
        <v>-2.1865247143211516E-2</v>
      </c>
      <c r="BA136" s="95">
        <f t="shared" si="140"/>
        <v>0</v>
      </c>
      <c r="BB136" s="95">
        <f t="shared" si="141"/>
        <v>0.20151099292279639</v>
      </c>
      <c r="BC136" s="95">
        <f t="shared" si="142"/>
        <v>-0.70162311677256584</v>
      </c>
      <c r="BD136" s="95">
        <f t="shared" si="143"/>
        <v>0.41522922052387107</v>
      </c>
      <c r="BE136" s="95">
        <f t="shared" si="144"/>
        <v>2.6620586369097405</v>
      </c>
      <c r="BF136" s="95">
        <f t="shared" si="145"/>
        <v>4.0904852624155819</v>
      </c>
      <c r="BG136" s="95">
        <f t="shared" si="159"/>
        <v>-4.7759021166343256</v>
      </c>
      <c r="BH136" s="95">
        <f t="shared" si="159"/>
        <v>-4.7759036764288592</v>
      </c>
      <c r="BI136" s="95">
        <f t="shared" si="159"/>
        <v>-4.7759309756026065</v>
      </c>
      <c r="BJ136" s="95">
        <f t="shared" si="159"/>
        <v>-4.7764068773860924</v>
      </c>
      <c r="BK136" s="95">
        <f t="shared" si="159"/>
        <v>-4.7841989151718654</v>
      </c>
      <c r="BL136" s="95">
        <f t="shared" si="159"/>
        <v>-4.8624299502389849</v>
      </c>
      <c r="BM136" s="95">
        <f t="shared" si="159"/>
        <v>-5.1591723097595032</v>
      </c>
      <c r="BN136" s="95">
        <f t="shared" si="146"/>
        <v>-5.6740873743547864</v>
      </c>
      <c r="BQ136" s="95">
        <f t="shared" si="160"/>
        <v>-3.170498601725873E-3</v>
      </c>
      <c r="BR136" s="75">
        <v>-3000</v>
      </c>
      <c r="BS136" s="75">
        <f t="shared" si="190"/>
        <v>-3.170498601725873E-3</v>
      </c>
      <c r="BT136" s="75">
        <f t="shared" si="161"/>
        <v>-1.1263701814844778E-2</v>
      </c>
      <c r="BU136" s="75">
        <f t="shared" si="162"/>
        <v>8.0932032131189047E-3</v>
      </c>
      <c r="BV136" s="75">
        <f t="shared" si="163"/>
        <v>3.9170337603523286E-2</v>
      </c>
      <c r="BW136" s="75">
        <f t="shared" si="164"/>
        <v>0.11321150057985464</v>
      </c>
      <c r="BX136" s="75">
        <f t="shared" si="165"/>
        <v>2.9434730957403858</v>
      </c>
      <c r="BY136" s="75">
        <f t="shared" si="166"/>
        <v>10.061872965993011</v>
      </c>
      <c r="BZ136" s="75">
        <f t="shared" si="167"/>
        <v>1.5819894948583568</v>
      </c>
      <c r="CA136" s="75">
        <f t="shared" si="168"/>
        <v>1.5819894977600266</v>
      </c>
      <c r="CB136" s="75">
        <f t="shared" si="169"/>
        <v>1.5819892332251126</v>
      </c>
      <c r="CC136" s="75">
        <f t="shared" si="170"/>
        <v>1.5820133242908336</v>
      </c>
      <c r="CD136" s="75">
        <f t="shared" si="171"/>
        <v>1.5795515973789445</v>
      </c>
      <c r="CE136" s="75">
        <f t="shared" si="172"/>
        <v>1.4993627477094014</v>
      </c>
      <c r="CF136" s="75">
        <f t="shared" si="173"/>
        <v>1.1570581588902802</v>
      </c>
      <c r="CG136" s="75">
        <f t="shared" si="174"/>
        <v>0.60205088488476943</v>
      </c>
      <c r="CI136" s="14">
        <f t="shared" si="191"/>
        <v>-3000</v>
      </c>
      <c r="CJ136" s="86">
        <f t="shared" si="175"/>
        <v>-1.1263701814844778E-2</v>
      </c>
      <c r="CK136" s="86">
        <f t="shared" si="176"/>
        <v>-1.1263701814844778E-2</v>
      </c>
      <c r="CL136" s="95">
        <f t="shared" si="177"/>
        <v>0</v>
      </c>
      <c r="CM136" s="95">
        <f t="shared" si="178"/>
        <v>0.17024815610999422</v>
      </c>
      <c r="CN136" s="95">
        <f t="shared" si="179"/>
        <v>9.9416611162204363E-2</v>
      </c>
      <c r="CO136" s="95">
        <f t="shared" si="180"/>
        <v>-2.7438727056858951</v>
      </c>
      <c r="CP136" s="95">
        <f t="shared" si="181"/>
        <v>-4.9622019661954857</v>
      </c>
      <c r="CQ136" s="95">
        <f t="shared" si="182"/>
        <v>-1.7000648921200101</v>
      </c>
      <c r="CR136" s="95">
        <f t="shared" si="183"/>
        <v>-1.700065254712706</v>
      </c>
      <c r="CS136" s="95">
        <f t="shared" si="184"/>
        <v>-1.7000621293686571</v>
      </c>
      <c r="CT136" s="95">
        <f t="shared" si="185"/>
        <v>-1.7000890656005028</v>
      </c>
      <c r="CU136" s="95">
        <f t="shared" si="186"/>
        <v>-1.699856728228933</v>
      </c>
      <c r="CV136" s="95">
        <f t="shared" si="187"/>
        <v>-1.7018472747389901</v>
      </c>
      <c r="CW136" s="95">
        <f t="shared" si="188"/>
        <v>-1.4579253026784811</v>
      </c>
      <c r="CX136" s="95">
        <f t="shared" si="189"/>
        <v>-0.80757413155240432</v>
      </c>
    </row>
    <row r="137" spans="1:102" s="75" customFormat="1" ht="12.95" customHeight="1" x14ac:dyDescent="0.2">
      <c r="A137" s="86" t="s">
        <v>2030</v>
      </c>
      <c r="B137" s="87" t="s">
        <v>2033</v>
      </c>
      <c r="C137" s="88">
        <v>33835.447</v>
      </c>
      <c r="D137" s="88" t="s">
        <v>2032</v>
      </c>
      <c r="E137" s="75">
        <f t="shared" si="117"/>
        <v>-19811.570456309029</v>
      </c>
      <c r="F137" s="75">
        <f t="shared" si="118"/>
        <v>-19811.5</v>
      </c>
      <c r="G137" s="75">
        <f t="shared" si="119"/>
        <v>-2.9698885002289899E-2</v>
      </c>
      <c r="I137" s="75">
        <f t="shared" si="192"/>
        <v>-2.9698885002289899E-2</v>
      </c>
      <c r="O137" s="75">
        <f t="shared" ca="1" si="120"/>
        <v>-1.9949538691576146E-2</v>
      </c>
      <c r="P137" s="75">
        <f t="shared" si="121"/>
        <v>-2.0890153656529579E-2</v>
      </c>
      <c r="Q137" s="85">
        <f t="shared" si="147"/>
        <v>18816.947</v>
      </c>
      <c r="S137" s="84">
        <v>0.1</v>
      </c>
      <c r="Z137" s="75">
        <f t="shared" si="122"/>
        <v>-19811.5</v>
      </c>
      <c r="AA137" s="75">
        <f t="shared" si="123"/>
        <v>-2.9723791512173709E-2</v>
      </c>
      <c r="AB137" s="75">
        <f t="shared" si="124"/>
        <v>-2.0865247146645768E-2</v>
      </c>
      <c r="AC137" s="75">
        <f t="shared" si="125"/>
        <v>-8.8087313457603199E-3</v>
      </c>
      <c r="AD137" s="75">
        <f t="shared" si="126"/>
        <v>2.4906509883810407E-5</v>
      </c>
      <c r="AE137" s="75">
        <f t="shared" si="127"/>
        <v>6.2033423459234543E-11</v>
      </c>
      <c r="AF137" s="75">
        <f t="shared" si="128"/>
        <v>-8.8087313457603199E-3</v>
      </c>
      <c r="AG137" s="84"/>
      <c r="AH137" s="75">
        <f t="shared" si="129"/>
        <v>-8.8336378556441303E-3</v>
      </c>
      <c r="AI137" s="75">
        <f t="shared" si="130"/>
        <v>2.7858384778485901E-2</v>
      </c>
      <c r="AJ137" s="75">
        <f t="shared" si="131"/>
        <v>-0.20981810845592577</v>
      </c>
      <c r="AK137" s="75">
        <f t="shared" si="132"/>
        <v>-0.12385749858004394</v>
      </c>
      <c r="AL137" s="75">
        <f t="shared" si="133"/>
        <v>-3.0148685461340441</v>
      </c>
      <c r="AM137" s="75">
        <f t="shared" si="134"/>
        <v>-15.761190380895053</v>
      </c>
      <c r="AN137" s="75">
        <f t="shared" si="158"/>
        <v>-2.0153739743227401</v>
      </c>
      <c r="AO137" s="75">
        <f t="shared" si="158"/>
        <v>-2.0153390822411468</v>
      </c>
      <c r="AP137" s="75">
        <f t="shared" si="158"/>
        <v>-2.0154218667434192</v>
      </c>
      <c r="AQ137" s="75">
        <f t="shared" si="158"/>
        <v>-2.0152254298698034</v>
      </c>
      <c r="AR137" s="75">
        <f t="shared" si="158"/>
        <v>-2.0156914172188412</v>
      </c>
      <c r="AS137" s="75">
        <f t="shared" si="158"/>
        <v>-2.014585259335786</v>
      </c>
      <c r="AT137" s="75">
        <f t="shared" si="158"/>
        <v>-2.0172068789962996</v>
      </c>
      <c r="AU137" s="75">
        <f t="shared" si="135"/>
        <v>-1.1306227266787512</v>
      </c>
      <c r="AV137" s="119">
        <f t="shared" si="136"/>
        <v>-2.9723791512173709E-2</v>
      </c>
      <c r="AW137" s="120">
        <f t="shared" si="137"/>
        <v>2.4906509883810407E-5</v>
      </c>
      <c r="AX137" s="121">
        <f t="shared" si="138"/>
        <v>6.2033423459234543E-11</v>
      </c>
      <c r="AY137" s="120">
        <f t="shared" si="139"/>
        <v>-2.0865247146645768E-2</v>
      </c>
      <c r="BA137" s="95">
        <f t="shared" si="140"/>
        <v>0</v>
      </c>
      <c r="BB137" s="95">
        <f t="shared" si="141"/>
        <v>0.20151099292279639</v>
      </c>
      <c r="BC137" s="95">
        <f t="shared" si="142"/>
        <v>-0.70162311677256584</v>
      </c>
      <c r="BD137" s="95">
        <f t="shared" si="143"/>
        <v>0.41522922052387107</v>
      </c>
      <c r="BE137" s="95">
        <f t="shared" si="144"/>
        <v>2.6620586369097405</v>
      </c>
      <c r="BF137" s="95">
        <f t="shared" si="145"/>
        <v>4.0904852624155819</v>
      </c>
      <c r="BG137" s="95">
        <f t="shared" si="159"/>
        <v>-4.7759021166343256</v>
      </c>
      <c r="BH137" s="95">
        <f t="shared" si="159"/>
        <v>-4.7759036764288592</v>
      </c>
      <c r="BI137" s="95">
        <f t="shared" si="159"/>
        <v>-4.7759309756026065</v>
      </c>
      <c r="BJ137" s="95">
        <f t="shared" si="159"/>
        <v>-4.7764068773860924</v>
      </c>
      <c r="BK137" s="95">
        <f t="shared" si="159"/>
        <v>-4.7841989151718654</v>
      </c>
      <c r="BL137" s="95">
        <f t="shared" si="159"/>
        <v>-4.8624299502389849</v>
      </c>
      <c r="BM137" s="95">
        <f t="shared" si="159"/>
        <v>-5.1591723097595032</v>
      </c>
      <c r="BN137" s="95">
        <f t="shared" si="146"/>
        <v>-5.6740873743547864</v>
      </c>
      <c r="BQ137" s="95">
        <f t="shared" si="160"/>
        <v>-3.0061854387859639E-3</v>
      </c>
      <c r="BR137" s="75">
        <v>-2500</v>
      </c>
      <c r="BS137" s="75">
        <f t="shared" si="190"/>
        <v>-3.0061854387859639E-3</v>
      </c>
      <c r="BT137" s="75">
        <f t="shared" si="161"/>
        <v>-1.0912289462308067E-2</v>
      </c>
      <c r="BU137" s="75">
        <f t="shared" si="162"/>
        <v>7.9061040235221033E-3</v>
      </c>
      <c r="BV137" s="75">
        <f t="shared" si="163"/>
        <v>3.736871642763917E-2</v>
      </c>
      <c r="BW137" s="75">
        <f t="shared" si="164"/>
        <v>0.10369963814335355</v>
      </c>
      <c r="BX137" s="75">
        <f t="shared" si="165"/>
        <v>2.9530414365546331</v>
      </c>
      <c r="BY137" s="75">
        <f t="shared" si="166"/>
        <v>10.575753671968512</v>
      </c>
      <c r="BZ137" s="75">
        <f t="shared" si="167"/>
        <v>1.631762590769555</v>
      </c>
      <c r="CA137" s="75">
        <f t="shared" si="168"/>
        <v>1.6317621923594094</v>
      </c>
      <c r="CB137" s="75">
        <f t="shared" si="169"/>
        <v>1.6317688644648629</v>
      </c>
      <c r="CC137" s="75">
        <f t="shared" si="170"/>
        <v>1.6316570315481573</v>
      </c>
      <c r="CD137" s="75">
        <f t="shared" si="171"/>
        <v>1.6335051868450139</v>
      </c>
      <c r="CE137" s="75">
        <f t="shared" si="172"/>
        <v>1.5834204807157075</v>
      </c>
      <c r="CF137" s="75">
        <f t="shared" si="173"/>
        <v>1.2494576776287545</v>
      </c>
      <c r="CG137" s="75">
        <f t="shared" si="174"/>
        <v>0.65358327674639749</v>
      </c>
      <c r="CI137" s="14">
        <f t="shared" si="191"/>
        <v>-2500</v>
      </c>
      <c r="CJ137" s="86">
        <f t="shared" si="175"/>
        <v>-1.0912289462308067E-2</v>
      </c>
      <c r="CK137" s="86">
        <f t="shared" si="176"/>
        <v>-1.0912289462308067E-2</v>
      </c>
      <c r="CL137" s="95">
        <f t="shared" si="177"/>
        <v>0</v>
      </c>
      <c r="CM137" s="95">
        <f t="shared" si="178"/>
        <v>0.19137591811511823</v>
      </c>
      <c r="CN137" s="95">
        <f t="shared" si="179"/>
        <v>0.15574605134274572</v>
      </c>
      <c r="CO137" s="95">
        <f t="shared" si="180"/>
        <v>-2.687071140015743</v>
      </c>
      <c r="CP137" s="95">
        <f t="shared" si="181"/>
        <v>-4.3242160535955136</v>
      </c>
      <c r="CQ137" s="95">
        <f t="shared" si="182"/>
        <v>-1.5628077868502874</v>
      </c>
      <c r="CR137" s="95">
        <f t="shared" si="183"/>
        <v>-1.5628077861093534</v>
      </c>
      <c r="CS137" s="95">
        <f t="shared" si="184"/>
        <v>-1.5628076830538067</v>
      </c>
      <c r="CT137" s="95">
        <f t="shared" si="185"/>
        <v>-1.5627933621199148</v>
      </c>
      <c r="CU137" s="95">
        <f t="shared" si="186"/>
        <v>-1.5610048935371483</v>
      </c>
      <c r="CV137" s="95">
        <f t="shared" si="187"/>
        <v>-1.5069870222021347</v>
      </c>
      <c r="CW137" s="95">
        <f t="shared" si="188"/>
        <v>-1.2166561831674598</v>
      </c>
      <c r="CX137" s="95">
        <f t="shared" si="189"/>
        <v>-0.66283650424959406</v>
      </c>
    </row>
    <row r="138" spans="1:102" s="75" customFormat="1" ht="12.95" customHeight="1" x14ac:dyDescent="0.2">
      <c r="A138" s="81" t="s">
        <v>260</v>
      </c>
      <c r="B138" s="82" t="s">
        <v>2031</v>
      </c>
      <c r="C138" s="83">
        <v>33855.474999999999</v>
      </c>
      <c r="D138" s="83" t="s">
        <v>2110</v>
      </c>
      <c r="E138" s="75">
        <f t="shared" si="117"/>
        <v>-19764.056923148568</v>
      </c>
      <c r="F138" s="75">
        <f t="shared" si="118"/>
        <v>-19764</v>
      </c>
      <c r="G138" s="75">
        <f t="shared" si="119"/>
        <v>-2.3994360002689064E-2</v>
      </c>
      <c r="I138" s="75">
        <f t="shared" si="192"/>
        <v>-2.3994360002689064E-2</v>
      </c>
      <c r="O138" s="75">
        <f t="shared" ca="1" si="120"/>
        <v>-1.9916653510580758E-2</v>
      </c>
      <c r="P138" s="75">
        <f t="shared" si="121"/>
        <v>-2.086894415990509E-2</v>
      </c>
      <c r="Q138" s="85">
        <f t="shared" si="147"/>
        <v>18836.974999999999</v>
      </c>
      <c r="S138" s="84">
        <v>0.1</v>
      </c>
      <c r="Z138" s="75">
        <f t="shared" si="122"/>
        <v>-19764</v>
      </c>
      <c r="AA138" s="75">
        <f t="shared" si="123"/>
        <v>-2.9703799322310515E-2</v>
      </c>
      <c r="AB138" s="75">
        <f t="shared" si="124"/>
        <v>-1.515950484028364E-2</v>
      </c>
      <c r="AC138" s="75">
        <f t="shared" si="125"/>
        <v>-3.125415842783974E-3</v>
      </c>
      <c r="AD138" s="75">
        <f t="shared" si="126"/>
        <v>5.709439319621451E-3</v>
      </c>
      <c r="AE138" s="75">
        <f t="shared" si="127"/>
        <v>3.2597697344439459E-6</v>
      </c>
      <c r="AF138" s="75">
        <f t="shared" si="128"/>
        <v>-3.125415842783974E-3</v>
      </c>
      <c r="AG138" s="84"/>
      <c r="AH138" s="75">
        <f t="shared" si="129"/>
        <v>-8.8348551624054233E-3</v>
      </c>
      <c r="AI138" s="75">
        <f t="shared" si="130"/>
        <v>2.7918679294342774E-2</v>
      </c>
      <c r="AJ138" s="75">
        <f t="shared" si="131"/>
        <v>-0.21029314729355661</v>
      </c>
      <c r="AK138" s="75">
        <f t="shared" si="132"/>
        <v>-0.12432982721433002</v>
      </c>
      <c r="AL138" s="75">
        <f t="shared" si="133"/>
        <v>-3.0143826670547824</v>
      </c>
      <c r="AM138" s="75">
        <f t="shared" si="134"/>
        <v>-15.700828710559515</v>
      </c>
      <c r="AN138" s="75">
        <f t="shared" si="158"/>
        <v>-2.0119070001627746</v>
      </c>
      <c r="AO138" s="75">
        <f t="shared" si="158"/>
        <v>-2.0119371480235162</v>
      </c>
      <c r="AP138" s="75">
        <f t="shared" si="158"/>
        <v>-2.011865092905877</v>
      </c>
      <c r="AQ138" s="75">
        <f t="shared" si="158"/>
        <v>-2.0120372905111399</v>
      </c>
      <c r="AR138" s="75">
        <f t="shared" si="158"/>
        <v>-2.0116256676305295</v>
      </c>
      <c r="AS138" s="75">
        <f t="shared" si="158"/>
        <v>-2.0126090196558311</v>
      </c>
      <c r="AT138" s="75">
        <f t="shared" si="158"/>
        <v>-2.0102564170498156</v>
      </c>
      <c r="AU138" s="75">
        <f t="shared" si="135"/>
        <v>-1.1257271494518963</v>
      </c>
      <c r="AV138" s="119">
        <f t="shared" si="136"/>
        <v>-2.9703799322310515E-2</v>
      </c>
      <c r="AW138" s="120">
        <f t="shared" si="137"/>
        <v>5.709439319621451E-3</v>
      </c>
      <c r="AX138" s="121">
        <f t="shared" si="138"/>
        <v>3.2597697344439459E-6</v>
      </c>
      <c r="AY138" s="120">
        <f t="shared" si="139"/>
        <v>-1.515950484028364E-2</v>
      </c>
      <c r="BA138" s="95">
        <f t="shared" si="140"/>
        <v>0</v>
      </c>
      <c r="BB138" s="95">
        <f t="shared" si="141"/>
        <v>0.19876748016024137</v>
      </c>
      <c r="BC138" s="95">
        <f t="shared" si="142"/>
        <v>-0.69686934206291029</v>
      </c>
      <c r="BD138" s="95">
        <f t="shared" si="143"/>
        <v>0.40991029402935336</v>
      </c>
      <c r="BE138" s="95">
        <f t="shared" si="144"/>
        <v>2.6687084278950928</v>
      </c>
      <c r="BF138" s="95">
        <f t="shared" si="145"/>
        <v>4.150255664762434</v>
      </c>
      <c r="BG138" s="95">
        <f t="shared" si="159"/>
        <v>-4.7614188757640505</v>
      </c>
      <c r="BH138" s="95">
        <f t="shared" si="159"/>
        <v>-4.7614194177191163</v>
      </c>
      <c r="BI138" s="95">
        <f t="shared" si="159"/>
        <v>-4.7614317027050257</v>
      </c>
      <c r="BJ138" s="95">
        <f t="shared" si="159"/>
        <v>-4.7617093574119673</v>
      </c>
      <c r="BK138" s="95">
        <f t="shared" si="159"/>
        <v>-4.767613902529793</v>
      </c>
      <c r="BL138" s="95">
        <f t="shared" si="159"/>
        <v>-4.8396370262133246</v>
      </c>
      <c r="BM138" s="95">
        <f t="shared" si="159"/>
        <v>-5.1353216401895487</v>
      </c>
      <c r="BN138" s="95">
        <f t="shared" si="146"/>
        <v>-5.6603372997610188</v>
      </c>
      <c r="BQ138" s="95">
        <f t="shared" si="160"/>
        <v>-2.8482035829120343E-3</v>
      </c>
      <c r="BR138" s="75">
        <v>-2000</v>
      </c>
      <c r="BS138" s="75">
        <f t="shared" si="190"/>
        <v>-2.8482035829120343E-3</v>
      </c>
      <c r="BT138" s="75">
        <f t="shared" si="161"/>
        <v>-1.0557116211374224E-2</v>
      </c>
      <c r="BU138" s="75">
        <f t="shared" si="162"/>
        <v>7.7089126284621895E-3</v>
      </c>
      <c r="BV138" s="75">
        <f t="shared" si="163"/>
        <v>3.5799147647482044E-2</v>
      </c>
      <c r="BW138" s="75">
        <f t="shared" si="164"/>
        <v>9.4997632893824624E-2</v>
      </c>
      <c r="BX138" s="75">
        <f t="shared" si="165"/>
        <v>2.9617867361038175</v>
      </c>
      <c r="BY138" s="75">
        <f t="shared" si="166"/>
        <v>11.093120631849338</v>
      </c>
      <c r="BZ138" s="75">
        <f t="shared" si="167"/>
        <v>1.6793477405579083</v>
      </c>
      <c r="CA138" s="75">
        <f t="shared" si="168"/>
        <v>1.6793451490595412</v>
      </c>
      <c r="CB138" s="75">
        <f t="shared" si="169"/>
        <v>1.6793695554932666</v>
      </c>
      <c r="CC138" s="75">
        <f t="shared" si="170"/>
        <v>1.6791394814247556</v>
      </c>
      <c r="CD138" s="75">
        <f t="shared" si="171"/>
        <v>1.681289387134713</v>
      </c>
      <c r="CE138" s="75">
        <f t="shared" si="172"/>
        <v>1.6591921658553388</v>
      </c>
      <c r="CF138" s="75">
        <f t="shared" si="173"/>
        <v>1.3402751499614216</v>
      </c>
      <c r="CG138" s="75">
        <f t="shared" si="174"/>
        <v>0.70511566860802555</v>
      </c>
      <c r="CI138" s="14">
        <f t="shared" si="191"/>
        <v>-2000</v>
      </c>
      <c r="CJ138" s="86">
        <f t="shared" si="175"/>
        <v>-1.0557116211374224E-2</v>
      </c>
      <c r="CK138" s="86">
        <f t="shared" si="176"/>
        <v>-1.0557116211374224E-2</v>
      </c>
      <c r="CL138" s="95">
        <f t="shared" si="177"/>
        <v>0</v>
      </c>
      <c r="CM138" s="95">
        <f t="shared" si="178"/>
        <v>0.22294180280719933</v>
      </c>
      <c r="CN138" s="95">
        <f t="shared" si="179"/>
        <v>0.22865034783136381</v>
      </c>
      <c r="CO138" s="95">
        <f t="shared" si="180"/>
        <v>-2.612762738898204</v>
      </c>
      <c r="CP138" s="95">
        <f t="shared" si="181"/>
        <v>-3.69338242467333</v>
      </c>
      <c r="CQ138" s="95">
        <f t="shared" si="182"/>
        <v>-1.4058722999942104</v>
      </c>
      <c r="CR138" s="95">
        <f t="shared" si="183"/>
        <v>-1.4057753795561374</v>
      </c>
      <c r="CS138" s="95">
        <f t="shared" si="184"/>
        <v>-1.4051211134078043</v>
      </c>
      <c r="CT138" s="95">
        <f t="shared" si="185"/>
        <v>-1.4007697056616351</v>
      </c>
      <c r="CU138" s="95">
        <f t="shared" si="186"/>
        <v>-1.3742422926760567</v>
      </c>
      <c r="CV138" s="95">
        <f t="shared" si="187"/>
        <v>-1.2573301432832407</v>
      </c>
      <c r="CW138" s="95">
        <f t="shared" si="188"/>
        <v>-0.96380534582088839</v>
      </c>
      <c r="CX138" s="95">
        <f t="shared" si="189"/>
        <v>-0.51809887694678425</v>
      </c>
    </row>
    <row r="139" spans="1:102" s="75" customFormat="1" ht="12.95" customHeight="1" x14ac:dyDescent="0.2">
      <c r="A139" s="81" t="s">
        <v>225</v>
      </c>
      <c r="B139" s="82" t="s">
        <v>2031</v>
      </c>
      <c r="C139" s="83">
        <v>33858.42</v>
      </c>
      <c r="D139" s="83" t="s">
        <v>2110</v>
      </c>
      <c r="E139" s="75">
        <f t="shared" si="117"/>
        <v>-19757.070336611843</v>
      </c>
      <c r="F139" s="75">
        <f t="shared" si="118"/>
        <v>-19757</v>
      </c>
      <c r="G139" s="75">
        <f t="shared" si="119"/>
        <v>-2.9648430005181581E-2</v>
      </c>
      <c r="I139" s="75">
        <f t="shared" si="192"/>
        <v>-2.9648430005181581E-2</v>
      </c>
      <c r="O139" s="75">
        <f t="shared" ca="1" si="120"/>
        <v>-1.9911807273381436E-2</v>
      </c>
      <c r="P139" s="75">
        <f t="shared" si="121"/>
        <v>-2.0865815680310741E-2</v>
      </c>
      <c r="Q139" s="85">
        <f t="shared" si="147"/>
        <v>18839.919999999998</v>
      </c>
      <c r="S139" s="84">
        <v>0.1</v>
      </c>
      <c r="Z139" s="75">
        <f t="shared" si="122"/>
        <v>-19757</v>
      </c>
      <c r="AA139" s="75">
        <f t="shared" si="123"/>
        <v>-2.9700841418491206E-2</v>
      </c>
      <c r="AB139" s="75">
        <f t="shared" si="124"/>
        <v>-2.0813404267001116E-2</v>
      </c>
      <c r="AC139" s="75">
        <f t="shared" si="125"/>
        <v>-8.7826143248708397E-3</v>
      </c>
      <c r="AD139" s="75">
        <f t="shared" si="126"/>
        <v>5.2411413309624844E-5</v>
      </c>
      <c r="AE139" s="75">
        <f t="shared" si="127"/>
        <v>2.7469562451123205E-10</v>
      </c>
      <c r="AF139" s="75">
        <f t="shared" si="128"/>
        <v>-8.7826143248708397E-3</v>
      </c>
      <c r="AG139" s="84"/>
      <c r="AH139" s="75">
        <f t="shared" si="129"/>
        <v>-8.8350257381804662E-3</v>
      </c>
      <c r="AI139" s="75">
        <f t="shared" si="130"/>
        <v>2.7927603741066731E-2</v>
      </c>
      <c r="AJ139" s="75">
        <f t="shared" si="131"/>
        <v>-0.21036330236054557</v>
      </c>
      <c r="AK139" s="75">
        <f t="shared" si="132"/>
        <v>-0.12439958372685719</v>
      </c>
      <c r="AL139" s="75">
        <f t="shared" si="133"/>
        <v>-3.0143109067696892</v>
      </c>
      <c r="AM139" s="75">
        <f t="shared" si="134"/>
        <v>-15.691952800622525</v>
      </c>
      <c r="AN139" s="75">
        <f t="shared" si="158"/>
        <v>-2.0113955922054707</v>
      </c>
      <c r="AO139" s="75">
        <f t="shared" si="158"/>
        <v>-2.011434898317455</v>
      </c>
      <c r="AP139" s="75">
        <f t="shared" si="158"/>
        <v>-2.0113408522053939</v>
      </c>
      <c r="AQ139" s="75">
        <f t="shared" si="158"/>
        <v>-2.0115658412162509</v>
      </c>
      <c r="AR139" s="75">
        <f t="shared" si="158"/>
        <v>-2.0110274150880176</v>
      </c>
      <c r="AS139" s="75">
        <f t="shared" si="158"/>
        <v>-2.0123149116532915</v>
      </c>
      <c r="AT139" s="75">
        <f t="shared" si="158"/>
        <v>-2.0092303450159767</v>
      </c>
      <c r="AU139" s="75">
        <f t="shared" si="135"/>
        <v>-1.1250056959658337</v>
      </c>
      <c r="AV139" s="119">
        <f t="shared" si="136"/>
        <v>-2.9700841418491206E-2</v>
      </c>
      <c r="AW139" s="120">
        <f t="shared" si="137"/>
        <v>5.2411413309624844E-5</v>
      </c>
      <c r="AX139" s="121">
        <f t="shared" si="138"/>
        <v>2.7469562451123205E-10</v>
      </c>
      <c r="AY139" s="120">
        <f t="shared" si="139"/>
        <v>-2.0813404267001116E-2</v>
      </c>
      <c r="BA139" s="95">
        <f t="shared" si="140"/>
        <v>0</v>
      </c>
      <c r="BB139" s="95">
        <f t="shared" si="141"/>
        <v>0.19837239975133913</v>
      </c>
      <c r="BC139" s="95">
        <f t="shared" si="142"/>
        <v>-0.69617711435849228</v>
      </c>
      <c r="BD139" s="95">
        <f t="shared" si="143"/>
        <v>0.40913712923611961</v>
      </c>
      <c r="BE139" s="95">
        <f t="shared" si="144"/>
        <v>2.6696731592819156</v>
      </c>
      <c r="BF139" s="95">
        <f t="shared" si="145"/>
        <v>4.1590642321455604</v>
      </c>
      <c r="BG139" s="95">
        <f t="shared" si="159"/>
        <v>-4.7593011487166841</v>
      </c>
      <c r="BH139" s="95">
        <f t="shared" si="159"/>
        <v>-4.759301602605496</v>
      </c>
      <c r="BI139" s="95">
        <f t="shared" si="159"/>
        <v>-4.7593123555359513</v>
      </c>
      <c r="BJ139" s="95">
        <f t="shared" si="159"/>
        <v>-4.7595663834003723</v>
      </c>
      <c r="BK139" s="95">
        <f t="shared" si="159"/>
        <v>-4.7652136882464085</v>
      </c>
      <c r="BL139" s="95">
        <f t="shared" si="159"/>
        <v>-4.836320475491755</v>
      </c>
      <c r="BM139" s="95">
        <f t="shared" si="159"/>
        <v>-5.1318151507857053</v>
      </c>
      <c r="BN139" s="95">
        <f t="shared" si="146"/>
        <v>-5.6583109729787795</v>
      </c>
      <c r="BQ139" s="95">
        <f t="shared" si="160"/>
        <v>-2.6949391521425012E-3</v>
      </c>
      <c r="BR139" s="75">
        <v>-1500</v>
      </c>
      <c r="BS139" s="75">
        <f t="shared" si="190"/>
        <v>-2.6949391521425012E-3</v>
      </c>
      <c r="BT139" s="75">
        <f t="shared" si="161"/>
        <v>-1.0198182062043244E-2</v>
      </c>
      <c r="BU139" s="75">
        <f t="shared" si="162"/>
        <v>7.5032429099007427E-3</v>
      </c>
      <c r="BV139" s="75">
        <f t="shared" si="163"/>
        <v>3.4418689474440822E-2</v>
      </c>
      <c r="BW139" s="75">
        <f t="shared" si="164"/>
        <v>8.6975952326934974E-2</v>
      </c>
      <c r="BX139" s="75">
        <f t="shared" si="165"/>
        <v>2.9698418507167532</v>
      </c>
      <c r="BY139" s="75">
        <f t="shared" si="166"/>
        <v>11.616138953205008</v>
      </c>
      <c r="BZ139" s="75">
        <f t="shared" si="167"/>
        <v>1.7250168325335968</v>
      </c>
      <c r="CA139" s="75">
        <f t="shared" si="168"/>
        <v>1.7250179322946717</v>
      </c>
      <c r="CB139" s="75">
        <f t="shared" si="169"/>
        <v>1.7250106266224066</v>
      </c>
      <c r="CC139" s="75">
        <f t="shared" si="170"/>
        <v>1.7250591515005227</v>
      </c>
      <c r="CD139" s="75">
        <f t="shared" si="171"/>
        <v>1.7247365609225513</v>
      </c>
      <c r="CE139" s="75">
        <f t="shared" si="172"/>
        <v>1.7268687064325219</v>
      </c>
      <c r="CF139" s="75">
        <f t="shared" si="173"/>
        <v>1.4294062740081053</v>
      </c>
      <c r="CG139" s="75">
        <f t="shared" si="174"/>
        <v>0.7566480604696536</v>
      </c>
      <c r="CI139" s="14">
        <f t="shared" si="191"/>
        <v>-1500</v>
      </c>
      <c r="CJ139" s="86">
        <f t="shared" si="175"/>
        <v>-1.0198182062043244E-2</v>
      </c>
      <c r="CK139" s="86">
        <f t="shared" si="176"/>
        <v>-1.0198182062043244E-2</v>
      </c>
      <c r="CL139" s="95">
        <f t="shared" si="177"/>
        <v>0</v>
      </c>
      <c r="CM139" s="95">
        <f t="shared" si="178"/>
        <v>0.27621637650691311</v>
      </c>
      <c r="CN139" s="95">
        <f t="shared" si="179"/>
        <v>0.3319051187606567</v>
      </c>
      <c r="CO139" s="95">
        <f t="shared" si="180"/>
        <v>-2.5051313522390233</v>
      </c>
      <c r="CP139" s="95">
        <f t="shared" si="181"/>
        <v>-3.0355748442130914</v>
      </c>
      <c r="CQ139" s="95">
        <f t="shared" si="182"/>
        <v>-1.2166231608875004</v>
      </c>
      <c r="CR139" s="95">
        <f t="shared" si="183"/>
        <v>-1.2138199233245708</v>
      </c>
      <c r="CS139" s="95">
        <f t="shared" si="184"/>
        <v>-1.205010495259732</v>
      </c>
      <c r="CT139" s="95">
        <f t="shared" si="185"/>
        <v>-1.1785552784033015</v>
      </c>
      <c r="CU139" s="95">
        <f t="shared" si="186"/>
        <v>-1.1076696373779418</v>
      </c>
      <c r="CV139" s="95">
        <f t="shared" si="187"/>
        <v>-0.9542809650808618</v>
      </c>
      <c r="CW139" s="95">
        <f t="shared" si="188"/>
        <v>-0.70163370107710321</v>
      </c>
      <c r="CX139" s="95">
        <f t="shared" si="189"/>
        <v>-0.37336124964397399</v>
      </c>
    </row>
    <row r="140" spans="1:102" s="75" customFormat="1" ht="12.95" customHeight="1" x14ac:dyDescent="0.2">
      <c r="A140" s="81" t="s">
        <v>260</v>
      </c>
      <c r="B140" s="82" t="s">
        <v>2031</v>
      </c>
      <c r="C140" s="83">
        <v>33858.427000000003</v>
      </c>
      <c r="D140" s="83" t="s">
        <v>2110</v>
      </c>
      <c r="E140" s="75">
        <f t="shared" si="117"/>
        <v>-19757.053730124309</v>
      </c>
      <c r="F140" s="75">
        <f t="shared" si="118"/>
        <v>-19757</v>
      </c>
      <c r="G140" s="75">
        <f t="shared" si="119"/>
        <v>-2.2648430000117514E-2</v>
      </c>
      <c r="I140" s="75">
        <f t="shared" si="192"/>
        <v>-2.2648430000117514E-2</v>
      </c>
      <c r="O140" s="75">
        <f t="shared" ca="1" si="120"/>
        <v>-1.9911807273381436E-2</v>
      </c>
      <c r="P140" s="75">
        <f t="shared" si="121"/>
        <v>-2.0865815680310741E-2</v>
      </c>
      <c r="Q140" s="85">
        <f t="shared" si="147"/>
        <v>18839.927000000003</v>
      </c>
      <c r="S140" s="84">
        <v>0.1</v>
      </c>
      <c r="Z140" s="75">
        <f t="shared" si="122"/>
        <v>-19757</v>
      </c>
      <c r="AA140" s="75">
        <f t="shared" si="123"/>
        <v>-2.9700841418491206E-2</v>
      </c>
      <c r="AB140" s="75">
        <f t="shared" si="124"/>
        <v>-1.3813404261937048E-2</v>
      </c>
      <c r="AC140" s="75">
        <f t="shared" si="125"/>
        <v>-1.7826143198067732E-3</v>
      </c>
      <c r="AD140" s="75">
        <f t="shared" si="126"/>
        <v>7.0524114183736913E-3</v>
      </c>
      <c r="AE140" s="75">
        <f t="shared" si="127"/>
        <v>4.9736506814007631E-6</v>
      </c>
      <c r="AF140" s="75">
        <f t="shared" si="128"/>
        <v>-1.7826143198067732E-3</v>
      </c>
      <c r="AG140" s="84"/>
      <c r="AH140" s="75">
        <f t="shared" si="129"/>
        <v>-8.8350257381804662E-3</v>
      </c>
      <c r="AI140" s="75">
        <f t="shared" si="130"/>
        <v>2.7927603741066731E-2</v>
      </c>
      <c r="AJ140" s="75">
        <f t="shared" si="131"/>
        <v>-0.21036330236054557</v>
      </c>
      <c r="AK140" s="75">
        <f t="shared" si="132"/>
        <v>-0.12439958372685719</v>
      </c>
      <c r="AL140" s="75">
        <f t="shared" si="133"/>
        <v>-3.0143109067696892</v>
      </c>
      <c r="AM140" s="75">
        <f t="shared" si="134"/>
        <v>-15.691952800622525</v>
      </c>
      <c r="AN140" s="75">
        <f t="shared" si="158"/>
        <v>-2.0113955922054707</v>
      </c>
      <c r="AO140" s="75">
        <f t="shared" si="158"/>
        <v>-2.011434898317455</v>
      </c>
      <c r="AP140" s="75">
        <f t="shared" si="158"/>
        <v>-2.0113408522053939</v>
      </c>
      <c r="AQ140" s="75">
        <f t="shared" si="158"/>
        <v>-2.0115658412162509</v>
      </c>
      <c r="AR140" s="75">
        <f t="shared" si="158"/>
        <v>-2.0110274150880176</v>
      </c>
      <c r="AS140" s="75">
        <f t="shared" si="158"/>
        <v>-2.0123149116532915</v>
      </c>
      <c r="AT140" s="75">
        <f t="shared" si="158"/>
        <v>-2.0092303450159767</v>
      </c>
      <c r="AU140" s="75">
        <f t="shared" si="135"/>
        <v>-1.1250056959658337</v>
      </c>
      <c r="AV140" s="119">
        <f t="shared" si="136"/>
        <v>-2.9700841418491206E-2</v>
      </c>
      <c r="AW140" s="120">
        <f t="shared" si="137"/>
        <v>7.0524114183736913E-3</v>
      </c>
      <c r="AX140" s="121">
        <f t="shared" si="138"/>
        <v>4.9736506814007631E-6</v>
      </c>
      <c r="AY140" s="120">
        <f t="shared" si="139"/>
        <v>-1.3813404261937048E-2</v>
      </c>
      <c r="BA140" s="95">
        <f t="shared" si="140"/>
        <v>0</v>
      </c>
      <c r="BB140" s="95">
        <f t="shared" si="141"/>
        <v>0.19837239975133913</v>
      </c>
      <c r="BC140" s="95">
        <f t="shared" si="142"/>
        <v>-0.69617711435849228</v>
      </c>
      <c r="BD140" s="95">
        <f t="shared" si="143"/>
        <v>0.40913712923611961</v>
      </c>
      <c r="BE140" s="95">
        <f t="shared" si="144"/>
        <v>2.6696731592819156</v>
      </c>
      <c r="BF140" s="95">
        <f t="shared" si="145"/>
        <v>4.1590642321455604</v>
      </c>
      <c r="BG140" s="95">
        <f t="shared" si="159"/>
        <v>-4.7593011487166841</v>
      </c>
      <c r="BH140" s="95">
        <f t="shared" si="159"/>
        <v>-4.759301602605496</v>
      </c>
      <c r="BI140" s="95">
        <f t="shared" si="159"/>
        <v>-4.7593123555359513</v>
      </c>
      <c r="BJ140" s="95">
        <f t="shared" si="159"/>
        <v>-4.7595663834003723</v>
      </c>
      <c r="BK140" s="95">
        <f t="shared" si="159"/>
        <v>-4.7652136882464085</v>
      </c>
      <c r="BL140" s="95">
        <f t="shared" si="159"/>
        <v>-4.836320475491755</v>
      </c>
      <c r="BM140" s="95">
        <f t="shared" si="159"/>
        <v>-5.1318151507857053</v>
      </c>
      <c r="BN140" s="95">
        <f t="shared" si="146"/>
        <v>-5.6583109729787795</v>
      </c>
      <c r="BQ140" s="95">
        <f t="shared" si="160"/>
        <v>-2.5450671032867913E-3</v>
      </c>
      <c r="BR140" s="75">
        <v>-1000</v>
      </c>
      <c r="BS140" s="75">
        <f t="shared" si="190"/>
        <v>-2.5450671032867913E-3</v>
      </c>
      <c r="BT140" s="75">
        <f t="shared" si="161"/>
        <v>-9.8354870143151311E-3</v>
      </c>
      <c r="BU140" s="75">
        <f t="shared" si="162"/>
        <v>7.2904199110283398E-3</v>
      </c>
      <c r="BV140" s="75">
        <f t="shared" si="163"/>
        <v>3.3194723909169999E-2</v>
      </c>
      <c r="BW140" s="75">
        <f t="shared" si="164"/>
        <v>7.9533329506217318E-2</v>
      </c>
      <c r="BX140" s="75">
        <f t="shared" si="165"/>
        <v>2.9773104197834694</v>
      </c>
      <c r="BY140" s="75">
        <f t="shared" si="166"/>
        <v>12.146778263492829</v>
      </c>
      <c r="BZ140" s="75">
        <f t="shared" si="167"/>
        <v>1.7689899524902815</v>
      </c>
      <c r="CA140" s="75">
        <f t="shared" si="168"/>
        <v>1.7690203848429549</v>
      </c>
      <c r="CB140" s="75">
        <f t="shared" si="169"/>
        <v>1.7688626340661866</v>
      </c>
      <c r="CC140" s="75">
        <f t="shared" si="170"/>
        <v>1.7696790204934092</v>
      </c>
      <c r="CD140" s="75">
        <f t="shared" si="171"/>
        <v>1.7654175785322308</v>
      </c>
      <c r="CE140" s="75">
        <f t="shared" si="172"/>
        <v>1.7867495728907561</v>
      </c>
      <c r="CF140" s="75">
        <f t="shared" si="173"/>
        <v>1.5167512251429645</v>
      </c>
      <c r="CG140" s="75">
        <f t="shared" si="174"/>
        <v>0.80818045233128166</v>
      </c>
      <c r="CI140" s="14">
        <f t="shared" si="191"/>
        <v>-1000</v>
      </c>
      <c r="CJ140" s="86">
        <f t="shared" si="175"/>
        <v>-9.8354870143151311E-3</v>
      </c>
      <c r="CK140" s="86">
        <f t="shared" si="176"/>
        <v>-9.8354870143151311E-3</v>
      </c>
      <c r="CL140" s="95">
        <f t="shared" si="177"/>
        <v>0</v>
      </c>
      <c r="CM140" s="95">
        <f t="shared" si="178"/>
        <v>0.39814731491475619</v>
      </c>
      <c r="CN140" s="95">
        <f t="shared" si="179"/>
        <v>0.51427715512425742</v>
      </c>
      <c r="CO140" s="95">
        <f t="shared" si="180"/>
        <v>-2.3032892260544182</v>
      </c>
      <c r="CP140" s="95">
        <f t="shared" si="181"/>
        <v>-2.2443894388269037</v>
      </c>
      <c r="CQ140" s="95">
        <f t="shared" si="182"/>
        <v>-0.95099009813208557</v>
      </c>
      <c r="CR140" s="95">
        <f t="shared" si="183"/>
        <v>-0.9316904735556929</v>
      </c>
      <c r="CS140" s="95">
        <f t="shared" si="184"/>
        <v>-0.896562321749796</v>
      </c>
      <c r="CT140" s="95">
        <f t="shared" si="185"/>
        <v>-0.83627865538052659</v>
      </c>
      <c r="CU140" s="95">
        <f t="shared" si="186"/>
        <v>-0.74119819799501463</v>
      </c>
      <c r="CV140" s="95">
        <f t="shared" si="187"/>
        <v>-0.60593066808037421</v>
      </c>
      <c r="CW140" s="95">
        <f t="shared" si="188"/>
        <v>-0.43259708014989418</v>
      </c>
      <c r="CX140" s="95">
        <f t="shared" si="189"/>
        <v>-0.22862362234116418</v>
      </c>
    </row>
    <row r="141" spans="1:102" s="75" customFormat="1" ht="12.95" customHeight="1" x14ac:dyDescent="0.2">
      <c r="A141" s="81" t="s">
        <v>225</v>
      </c>
      <c r="B141" s="82" t="s">
        <v>2033</v>
      </c>
      <c r="C141" s="83">
        <v>33886.455999999998</v>
      </c>
      <c r="D141" s="83" t="s">
        <v>2110</v>
      </c>
      <c r="E141" s="75">
        <f t="shared" si="117"/>
        <v>-19690.558981724349</v>
      </c>
      <c r="F141" s="75">
        <f t="shared" si="118"/>
        <v>-19690.5</v>
      </c>
      <c r="G141" s="75">
        <f t="shared" si="119"/>
        <v>-2.4862095000571571E-2</v>
      </c>
      <c r="I141" s="75">
        <f t="shared" si="192"/>
        <v>-2.4862095000571571E-2</v>
      </c>
      <c r="O141" s="75">
        <f t="shared" ca="1" si="120"/>
        <v>-1.9865768019987885E-2</v>
      </c>
      <c r="P141" s="75">
        <f t="shared" si="121"/>
        <v>-2.0836058359502148E-2</v>
      </c>
      <c r="Q141" s="85">
        <f t="shared" si="147"/>
        <v>18867.955999999998</v>
      </c>
      <c r="S141" s="84">
        <v>0.1</v>
      </c>
      <c r="Z141" s="75">
        <f t="shared" si="122"/>
        <v>-19690.5</v>
      </c>
      <c r="AA141" s="75">
        <f t="shared" si="123"/>
        <v>-2.967259114533119E-2</v>
      </c>
      <c r="AB141" s="75">
        <f t="shared" si="124"/>
        <v>-1.6025562214742529E-2</v>
      </c>
      <c r="AC141" s="75">
        <f t="shared" si="125"/>
        <v>-4.0260366410694234E-3</v>
      </c>
      <c r="AD141" s="75">
        <f t="shared" si="126"/>
        <v>4.8104961447596184E-3</v>
      </c>
      <c r="AE141" s="75">
        <f t="shared" si="127"/>
        <v>2.3140873158747151E-6</v>
      </c>
      <c r="AF141" s="75">
        <f t="shared" si="128"/>
        <v>-4.0260366410694234E-3</v>
      </c>
      <c r="AG141" s="84"/>
      <c r="AH141" s="75">
        <f t="shared" si="129"/>
        <v>-8.8365327858290401E-3</v>
      </c>
      <c r="AI141" s="75">
        <f t="shared" si="130"/>
        <v>2.8012890845031002E-2</v>
      </c>
      <c r="AJ141" s="75">
        <f t="shared" si="131"/>
        <v>-0.21103171607828544</v>
      </c>
      <c r="AK141" s="75">
        <f t="shared" si="132"/>
        <v>-0.12506422204837925</v>
      </c>
      <c r="AL141" s="75">
        <f t="shared" si="133"/>
        <v>-3.0136271434447743</v>
      </c>
      <c r="AM141" s="75">
        <f t="shared" si="134"/>
        <v>-15.607877914115766</v>
      </c>
      <c r="AN141" s="75">
        <f t="shared" ref="AN141:AT150" si="193">$AU141+$AB$7*SIN(AO141)</f>
        <v>-2.0065308703500473</v>
      </c>
      <c r="AO141" s="75">
        <f t="shared" si="193"/>
        <v>-2.0066518932742352</v>
      </c>
      <c r="AP141" s="75">
        <f t="shared" si="193"/>
        <v>-2.0063592934547652</v>
      </c>
      <c r="AQ141" s="75">
        <f t="shared" si="193"/>
        <v>-2.0070664037886523</v>
      </c>
      <c r="AR141" s="75">
        <f t="shared" si="193"/>
        <v>-2.0053557248494549</v>
      </c>
      <c r="AS141" s="75">
        <f t="shared" si="193"/>
        <v>-2.009483571499902</v>
      </c>
      <c r="AT141" s="75">
        <f t="shared" si="193"/>
        <v>-1.9994597289962517</v>
      </c>
      <c r="AU141" s="75">
        <f t="shared" si="135"/>
        <v>-1.118151887848237</v>
      </c>
      <c r="AV141" s="119">
        <f t="shared" si="136"/>
        <v>-2.967259114533119E-2</v>
      </c>
      <c r="AW141" s="120">
        <f t="shared" si="137"/>
        <v>4.8104961447596184E-3</v>
      </c>
      <c r="AX141" s="121">
        <f t="shared" si="138"/>
        <v>2.3140873158747151E-6</v>
      </c>
      <c r="AY141" s="120">
        <f t="shared" si="139"/>
        <v>-1.6025562214742529E-2</v>
      </c>
      <c r="BA141" s="95">
        <f t="shared" si="140"/>
        <v>0</v>
      </c>
      <c r="BB141" s="95">
        <f t="shared" si="141"/>
        <v>0.19473138324961914</v>
      </c>
      <c r="BC141" s="95">
        <f t="shared" si="142"/>
        <v>-0.68970385422493941</v>
      </c>
      <c r="BD141" s="95">
        <f t="shared" si="143"/>
        <v>0.40192344404989394</v>
      </c>
      <c r="BE141" s="95">
        <f t="shared" si="144"/>
        <v>2.6786515072940373</v>
      </c>
      <c r="BF141" s="95">
        <f t="shared" si="145"/>
        <v>4.2427697164604607</v>
      </c>
      <c r="BG141" s="95">
        <f t="shared" ref="BG141:BM150" si="194">$BN141+$BB$7*SIN(BH141)</f>
        <v>-4.7393888979069807</v>
      </c>
      <c r="BH141" s="95">
        <f t="shared" si="194"/>
        <v>-4.7393889510818754</v>
      </c>
      <c r="BI141" s="95">
        <f t="shared" si="194"/>
        <v>-4.7393911395287374</v>
      </c>
      <c r="BJ141" s="95">
        <f t="shared" si="194"/>
        <v>-4.7394810531493672</v>
      </c>
      <c r="BK141" s="95">
        <f t="shared" si="194"/>
        <v>-4.7429473871683889</v>
      </c>
      <c r="BL141" s="95">
        <f t="shared" si="194"/>
        <v>-4.8053563471056115</v>
      </c>
      <c r="BM141" s="95">
        <f t="shared" si="194"/>
        <v>-5.0986121759984551</v>
      </c>
      <c r="BN141" s="95">
        <f t="shared" si="146"/>
        <v>-5.6390608685475057</v>
      </c>
      <c r="BQ141" s="95">
        <f t="shared" si="160"/>
        <v>-2.3974772782076057E-3</v>
      </c>
      <c r="BR141" s="75">
        <v>-500</v>
      </c>
      <c r="BS141" s="75">
        <f t="shared" si="190"/>
        <v>-2.3974772782076057E-3</v>
      </c>
      <c r="BT141" s="75">
        <f t="shared" si="161"/>
        <v>-9.4690310681898801E-3</v>
      </c>
      <c r="BU141" s="75">
        <f t="shared" si="162"/>
        <v>7.0715537899822744E-3</v>
      </c>
      <c r="BV141" s="75">
        <f t="shared" si="163"/>
        <v>3.2101994196016115E-2</v>
      </c>
      <c r="BW141" s="75">
        <f t="shared" si="164"/>
        <v>7.2589267440117164E-2</v>
      </c>
      <c r="BX141" s="75">
        <f t="shared" si="165"/>
        <v>2.9842746705623839</v>
      </c>
      <c r="BY141" s="75">
        <f t="shared" si="166"/>
        <v>12.686874281884258</v>
      </c>
      <c r="BZ141" s="75">
        <f t="shared" si="167"/>
        <v>1.8114473334420271</v>
      </c>
      <c r="CA141" s="75">
        <f t="shared" si="168"/>
        <v>1.8115538031364009</v>
      </c>
      <c r="CB141" s="75">
        <f t="shared" si="169"/>
        <v>1.8110977374092667</v>
      </c>
      <c r="CC141" s="75">
        <f t="shared" si="170"/>
        <v>1.813045385728604</v>
      </c>
      <c r="CD141" s="75">
        <f t="shared" si="171"/>
        <v>1.8046168068987443</v>
      </c>
      <c r="CE141" s="75">
        <f t="shared" si="172"/>
        <v>1.8392291912293084</v>
      </c>
      <c r="CF141" s="75">
        <f t="shared" si="173"/>
        <v>1.6022149210288539</v>
      </c>
      <c r="CG141" s="75">
        <f t="shared" si="174"/>
        <v>0.85971284419290972</v>
      </c>
      <c r="CI141" s="14">
        <f t="shared" si="191"/>
        <v>-500</v>
      </c>
      <c r="CJ141" s="86">
        <f t="shared" si="175"/>
        <v>-9.4690310681898801E-3</v>
      </c>
      <c r="CK141" s="86">
        <f t="shared" si="176"/>
        <v>-9.4690310681898801E-3</v>
      </c>
      <c r="CL141" s="95">
        <f t="shared" si="177"/>
        <v>0</v>
      </c>
      <c r="CM141" s="95">
        <f t="shared" si="178"/>
        <v>1.0010242628389041</v>
      </c>
      <c r="CN141" s="95">
        <f t="shared" si="179"/>
        <v>0.95621852485848602</v>
      </c>
      <c r="CO141" s="95">
        <f t="shared" si="180"/>
        <v>-1.56965825672822</v>
      </c>
      <c r="CP141" s="95">
        <f t="shared" si="181"/>
        <v>-0.99886257704406689</v>
      </c>
      <c r="CQ141" s="95">
        <f t="shared" si="182"/>
        <v>-0.45053099243650568</v>
      </c>
      <c r="CR141" s="95">
        <f t="shared" si="183"/>
        <v>-0.41958701957837707</v>
      </c>
      <c r="CS141" s="95">
        <f t="shared" si="184"/>
        <v>-0.38224150079634722</v>
      </c>
      <c r="CT141" s="95">
        <f t="shared" si="185"/>
        <v>-0.33789951672133933</v>
      </c>
      <c r="CU141" s="95">
        <f t="shared" si="186"/>
        <v>-0.28612536880128792</v>
      </c>
      <c r="CV141" s="95">
        <f t="shared" si="187"/>
        <v>-0.22664584094982179</v>
      </c>
      <c r="CW141" s="95">
        <f t="shared" si="188"/>
        <v>-0.15929487761876165</v>
      </c>
      <c r="CX141" s="95">
        <f t="shared" si="189"/>
        <v>-8.3885995038353922E-2</v>
      </c>
    </row>
    <row r="142" spans="1:102" s="75" customFormat="1" ht="12.95" customHeight="1" x14ac:dyDescent="0.2">
      <c r="A142" s="81" t="s">
        <v>260</v>
      </c>
      <c r="B142" s="82" t="s">
        <v>2031</v>
      </c>
      <c r="C142" s="83">
        <v>33896.351000000002</v>
      </c>
      <c r="D142" s="83" t="s">
        <v>2110</v>
      </c>
      <c r="E142" s="75">
        <f t="shared" si="117"/>
        <v>-19667.084525432008</v>
      </c>
      <c r="F142" s="75">
        <f t="shared" si="118"/>
        <v>-19667</v>
      </c>
      <c r="G142" s="75">
        <f t="shared" si="119"/>
        <v>-3.5629329999210313E-2</v>
      </c>
      <c r="I142" s="75">
        <f t="shared" si="192"/>
        <v>-3.5629329999210313E-2</v>
      </c>
      <c r="O142" s="75">
        <f t="shared" ca="1" si="120"/>
        <v>-1.9849498509390169E-2</v>
      </c>
      <c r="P142" s="75">
        <f t="shared" si="121"/>
        <v>-2.0825526705954524E-2</v>
      </c>
      <c r="Q142" s="85">
        <f t="shared" si="147"/>
        <v>18877.851000000002</v>
      </c>
      <c r="S142" s="84">
        <v>0.1</v>
      </c>
      <c r="Z142" s="75">
        <f t="shared" si="122"/>
        <v>-19667</v>
      </c>
      <c r="AA142" s="75">
        <f t="shared" si="123"/>
        <v>-2.9662542813696721E-2</v>
      </c>
      <c r="AB142" s="75">
        <f t="shared" si="124"/>
        <v>-2.6792313891468116E-2</v>
      </c>
      <c r="AC142" s="75">
        <f t="shared" si="125"/>
        <v>-1.4803803293255789E-2</v>
      </c>
      <c r="AD142" s="75">
        <f t="shared" si="126"/>
        <v>-5.9667871855135918E-3</v>
      </c>
      <c r="AE142" s="75">
        <f t="shared" si="127"/>
        <v>3.5602549317209209E-6</v>
      </c>
      <c r="AF142" s="75">
        <f t="shared" si="128"/>
        <v>-1.4803803293255789E-2</v>
      </c>
      <c r="AG142" s="84"/>
      <c r="AH142" s="75">
        <f t="shared" si="129"/>
        <v>-8.8370161077421967E-3</v>
      </c>
      <c r="AI142" s="75">
        <f t="shared" si="130"/>
        <v>2.8043250451315727E-2</v>
      </c>
      <c r="AJ142" s="75">
        <f t="shared" si="131"/>
        <v>-0.2112687716181362</v>
      </c>
      <c r="AK142" s="75">
        <f t="shared" si="132"/>
        <v>-0.12529994815145049</v>
      </c>
      <c r="AL142" s="75">
        <f t="shared" si="133"/>
        <v>-3.0133846198751142</v>
      </c>
      <c r="AM142" s="75">
        <f t="shared" si="134"/>
        <v>-15.578272603826976</v>
      </c>
      <c r="AN142" s="75">
        <f t="shared" si="193"/>
        <v>-2.0048089682423105</v>
      </c>
      <c r="AO142" s="75">
        <f t="shared" si="193"/>
        <v>-2.0049566423875214</v>
      </c>
      <c r="AP142" s="75">
        <f t="shared" si="193"/>
        <v>-2.0045982765168273</v>
      </c>
      <c r="AQ142" s="75">
        <f t="shared" si="193"/>
        <v>-2.005467456208712</v>
      </c>
      <c r="AR142" s="75">
        <f t="shared" si="193"/>
        <v>-2.0033565231112682</v>
      </c>
      <c r="AS142" s="75">
        <f t="shared" si="193"/>
        <v>-2.0084666994544276</v>
      </c>
      <c r="AT142" s="75">
        <f t="shared" si="193"/>
        <v>-1.9959970479819953</v>
      </c>
      <c r="AU142" s="75">
        <f t="shared" si="135"/>
        <v>-1.1157298654307406</v>
      </c>
      <c r="AV142" s="119">
        <f t="shared" si="136"/>
        <v>-2.9662542813696721E-2</v>
      </c>
      <c r="AW142" s="120">
        <f t="shared" si="137"/>
        <v>-5.9667871855135918E-3</v>
      </c>
      <c r="AX142" s="121">
        <f t="shared" si="138"/>
        <v>3.5602549317209209E-6</v>
      </c>
      <c r="AY142" s="120">
        <f t="shared" si="139"/>
        <v>-2.6792313891468116E-2</v>
      </c>
      <c r="BA142" s="95">
        <f t="shared" si="140"/>
        <v>0</v>
      </c>
      <c r="BB142" s="95">
        <f t="shared" si="141"/>
        <v>0.19349133765898674</v>
      </c>
      <c r="BC142" s="95">
        <f t="shared" si="142"/>
        <v>-0.68745957950670222</v>
      </c>
      <c r="BD142" s="95">
        <f t="shared" si="143"/>
        <v>0.39942931485922439</v>
      </c>
      <c r="BE142" s="95">
        <f t="shared" si="144"/>
        <v>2.6817463855160311</v>
      </c>
      <c r="BF142" s="95">
        <f t="shared" si="145"/>
        <v>4.2723670968978809</v>
      </c>
      <c r="BG142" s="95">
        <f t="shared" si="194"/>
        <v>-4.7324390975631427</v>
      </c>
      <c r="BH142" s="95">
        <f t="shared" si="194"/>
        <v>-4.7324391152790293</v>
      </c>
      <c r="BI142" s="95">
        <f t="shared" si="194"/>
        <v>-4.7324400970756653</v>
      </c>
      <c r="BJ142" s="95">
        <f t="shared" si="194"/>
        <v>-4.7324944323183686</v>
      </c>
      <c r="BK142" s="95">
        <f t="shared" si="194"/>
        <v>-4.7353014994858551</v>
      </c>
      <c r="BL142" s="95">
        <f t="shared" si="194"/>
        <v>-4.7946489489687298</v>
      </c>
      <c r="BM142" s="95">
        <f t="shared" si="194"/>
        <v>-5.0869264196168498</v>
      </c>
      <c r="BN142" s="95">
        <f t="shared" si="146"/>
        <v>-5.6322582000642738</v>
      </c>
      <c r="BQ142" s="95">
        <f t="shared" si="160"/>
        <v>-2.2512408775351087E-3</v>
      </c>
      <c r="BR142" s="75">
        <v>0</v>
      </c>
      <c r="BS142" s="75">
        <f t="shared" si="190"/>
        <v>-2.2512408775351087E-3</v>
      </c>
      <c r="BT142" s="75">
        <f t="shared" si="161"/>
        <v>-9.0988142236674979E-3</v>
      </c>
      <c r="BU142" s="75">
        <f t="shared" si="162"/>
        <v>6.8475733461323893E-3</v>
      </c>
      <c r="BV142" s="75">
        <f t="shared" si="163"/>
        <v>3.1120535941692729E-2</v>
      </c>
      <c r="BW142" s="75">
        <f t="shared" si="164"/>
        <v>6.6078326706853707E-2</v>
      </c>
      <c r="BX142" s="75">
        <f t="shared" si="165"/>
        <v>2.9908013293145279</v>
      </c>
      <c r="BY142" s="75">
        <f t="shared" si="166"/>
        <v>13.238221111701785</v>
      </c>
      <c r="BZ142" s="75">
        <f t="shared" si="167"/>
        <v>1.852541364737714</v>
      </c>
      <c r="CA142" s="75">
        <f t="shared" si="168"/>
        <v>1.8527767467844871</v>
      </c>
      <c r="CB142" s="75">
        <f t="shared" si="169"/>
        <v>1.8519122816464857</v>
      </c>
      <c r="CC142" s="75">
        <f t="shared" si="170"/>
        <v>1.8550745619575275</v>
      </c>
      <c r="CD142" s="75">
        <f t="shared" si="171"/>
        <v>1.8433331371990325</v>
      </c>
      <c r="CE142" s="75">
        <f t="shared" si="172"/>
        <v>1.8847821349584235</v>
      </c>
      <c r="CF142" s="75">
        <f t="shared" si="173"/>
        <v>1.685707274060908</v>
      </c>
      <c r="CG142" s="75">
        <f t="shared" si="174"/>
        <v>0.91124523605453778</v>
      </c>
      <c r="CI142" s="14">
        <f t="shared" si="191"/>
        <v>0</v>
      </c>
      <c r="CJ142" s="86">
        <f t="shared" si="175"/>
        <v>-9.0988142236674979E-3</v>
      </c>
      <c r="CK142" s="86">
        <f t="shared" si="176"/>
        <v>-9.0988142236674979E-3</v>
      </c>
      <c r="CL142" s="95">
        <f t="shared" si="177"/>
        <v>0</v>
      </c>
      <c r="CM142" s="95">
        <f t="shared" si="178"/>
        <v>1.2646105828040655</v>
      </c>
      <c r="CN142" s="95">
        <f t="shared" si="179"/>
        <v>-0.82727295640664633</v>
      </c>
      <c r="CO142" s="95">
        <f t="shared" si="180"/>
        <v>1.2723749123776125</v>
      </c>
      <c r="CP142" s="95">
        <f t="shared" si="181"/>
        <v>0.7386345573352866</v>
      </c>
      <c r="CQ142" s="95">
        <f t="shared" si="182"/>
        <v>0.3357196473573697</v>
      </c>
      <c r="CR142" s="95">
        <f t="shared" si="183"/>
        <v>0.31036782265222035</v>
      </c>
      <c r="CS142" s="95">
        <f t="shared" si="184"/>
        <v>0.2809205298216626</v>
      </c>
      <c r="CT142" s="95">
        <f t="shared" si="185"/>
        <v>0.24702566320507127</v>
      </c>
      <c r="CU142" s="95">
        <f t="shared" si="186"/>
        <v>0.20836448178683617</v>
      </c>
      <c r="CV142" s="95">
        <f t="shared" si="187"/>
        <v>0.16464603804218486</v>
      </c>
      <c r="CW142" s="95">
        <f t="shared" si="188"/>
        <v>0.11558430824031349</v>
      </c>
      <c r="CX142" s="95">
        <f t="shared" si="189"/>
        <v>6.085163226445589E-2</v>
      </c>
    </row>
    <row r="143" spans="1:102" s="75" customFormat="1" ht="12.95" customHeight="1" x14ac:dyDescent="0.2">
      <c r="A143" s="81" t="s">
        <v>225</v>
      </c>
      <c r="B143" s="82" t="s">
        <v>2031</v>
      </c>
      <c r="C143" s="83">
        <v>33896.353000000003</v>
      </c>
      <c r="D143" s="83" t="s">
        <v>2110</v>
      </c>
      <c r="E143" s="75">
        <f t="shared" si="117"/>
        <v>-19667.079780721288</v>
      </c>
      <c r="F143" s="75">
        <f t="shared" si="118"/>
        <v>-19667</v>
      </c>
      <c r="G143" s="75">
        <f t="shared" si="119"/>
        <v>-3.3629329998802859E-2</v>
      </c>
      <c r="I143" s="75">
        <f t="shared" si="192"/>
        <v>-3.3629329998802859E-2</v>
      </c>
      <c r="O143" s="75">
        <f t="shared" ca="1" si="120"/>
        <v>-1.9849498509390169E-2</v>
      </c>
      <c r="P143" s="75">
        <f t="shared" si="121"/>
        <v>-2.0825526705954524E-2</v>
      </c>
      <c r="Q143" s="85">
        <f t="shared" si="147"/>
        <v>18877.853000000003</v>
      </c>
      <c r="S143" s="84">
        <v>0.1</v>
      </c>
      <c r="Z143" s="75">
        <f t="shared" si="122"/>
        <v>-19667</v>
      </c>
      <c r="AA143" s="75">
        <f t="shared" si="123"/>
        <v>-2.9662542813696721E-2</v>
      </c>
      <c r="AB143" s="75">
        <f t="shared" si="124"/>
        <v>-2.4792313891060663E-2</v>
      </c>
      <c r="AC143" s="75">
        <f t="shared" si="125"/>
        <v>-1.2803803292848335E-2</v>
      </c>
      <c r="AD143" s="75">
        <f t="shared" si="126"/>
        <v>-3.9667871851061381E-3</v>
      </c>
      <c r="AE143" s="75">
        <f t="shared" si="127"/>
        <v>1.573540057192228E-6</v>
      </c>
      <c r="AF143" s="75">
        <f t="shared" si="128"/>
        <v>-1.2803803292848335E-2</v>
      </c>
      <c r="AG143" s="84"/>
      <c r="AH143" s="75">
        <f t="shared" si="129"/>
        <v>-8.8370161077421967E-3</v>
      </c>
      <c r="AI143" s="75">
        <f t="shared" si="130"/>
        <v>2.8043250451315727E-2</v>
      </c>
      <c r="AJ143" s="75">
        <f t="shared" si="131"/>
        <v>-0.2112687716181362</v>
      </c>
      <c r="AK143" s="75">
        <f t="shared" si="132"/>
        <v>-0.12529994815145049</v>
      </c>
      <c r="AL143" s="75">
        <f t="shared" si="133"/>
        <v>-3.0133846198751142</v>
      </c>
      <c r="AM143" s="75">
        <f t="shared" si="134"/>
        <v>-15.578272603826976</v>
      </c>
      <c r="AN143" s="75">
        <f t="shared" si="193"/>
        <v>-2.0048089682423105</v>
      </c>
      <c r="AO143" s="75">
        <f t="shared" si="193"/>
        <v>-2.0049566423875214</v>
      </c>
      <c r="AP143" s="75">
        <f t="shared" si="193"/>
        <v>-2.0045982765168273</v>
      </c>
      <c r="AQ143" s="75">
        <f t="shared" si="193"/>
        <v>-2.005467456208712</v>
      </c>
      <c r="AR143" s="75">
        <f t="shared" si="193"/>
        <v>-2.0033565231112682</v>
      </c>
      <c r="AS143" s="75">
        <f t="shared" si="193"/>
        <v>-2.0084666994544276</v>
      </c>
      <c r="AT143" s="75">
        <f t="shared" si="193"/>
        <v>-1.9959970479819953</v>
      </c>
      <c r="AU143" s="75">
        <f t="shared" si="135"/>
        <v>-1.1157298654307406</v>
      </c>
      <c r="AV143" s="119">
        <f t="shared" si="136"/>
        <v>-2.9662542813696721E-2</v>
      </c>
      <c r="AW143" s="120">
        <f t="shared" si="137"/>
        <v>-3.9667871851061381E-3</v>
      </c>
      <c r="AX143" s="121">
        <f t="shared" si="138"/>
        <v>1.573540057192228E-6</v>
      </c>
      <c r="AY143" s="120">
        <f t="shared" si="139"/>
        <v>-2.4792313891060663E-2</v>
      </c>
      <c r="BA143" s="95">
        <f t="shared" si="140"/>
        <v>0</v>
      </c>
      <c r="BB143" s="95">
        <f t="shared" si="141"/>
        <v>0.19349133765898674</v>
      </c>
      <c r="BC143" s="95">
        <f t="shared" si="142"/>
        <v>-0.68745957950670222</v>
      </c>
      <c r="BD143" s="95">
        <f t="shared" si="143"/>
        <v>0.39942931485922439</v>
      </c>
      <c r="BE143" s="95">
        <f t="shared" si="144"/>
        <v>2.6817463855160311</v>
      </c>
      <c r="BF143" s="95">
        <f t="shared" si="145"/>
        <v>4.2723670968978809</v>
      </c>
      <c r="BG143" s="95">
        <f t="shared" si="194"/>
        <v>-4.7324390975631427</v>
      </c>
      <c r="BH143" s="95">
        <f t="shared" si="194"/>
        <v>-4.7324391152790293</v>
      </c>
      <c r="BI143" s="95">
        <f t="shared" si="194"/>
        <v>-4.7324400970756653</v>
      </c>
      <c r="BJ143" s="95">
        <f t="shared" si="194"/>
        <v>-4.7324944323183686</v>
      </c>
      <c r="BK143" s="95">
        <f t="shared" si="194"/>
        <v>-4.7353014994858551</v>
      </c>
      <c r="BL143" s="95">
        <f t="shared" si="194"/>
        <v>-4.7946489489687298</v>
      </c>
      <c r="BM143" s="95">
        <f t="shared" si="194"/>
        <v>-5.0869264196168498</v>
      </c>
      <c r="BN143" s="95">
        <f t="shared" si="146"/>
        <v>-5.6322582000642738</v>
      </c>
      <c r="BQ143" s="95">
        <f t="shared" si="160"/>
        <v>-2.1056090805164438E-3</v>
      </c>
      <c r="BR143" s="75">
        <v>500</v>
      </c>
      <c r="BS143" s="75">
        <f t="shared" si="190"/>
        <v>-2.1056090805164438E-3</v>
      </c>
      <c r="BT143" s="75">
        <f t="shared" si="161"/>
        <v>-8.7248364807479793E-3</v>
      </c>
      <c r="BU143" s="75">
        <f t="shared" si="162"/>
        <v>6.6192274002315355E-3</v>
      </c>
      <c r="BV143" s="75">
        <f t="shared" si="163"/>
        <v>3.0234212596481846E-2</v>
      </c>
      <c r="BW143" s="75">
        <f t="shared" si="164"/>
        <v>5.9945697057599723E-2</v>
      </c>
      <c r="BX143" s="75">
        <f t="shared" si="165"/>
        <v>2.996946179967594</v>
      </c>
      <c r="BY143" s="75">
        <f t="shared" si="166"/>
        <v>13.802698628057355</v>
      </c>
      <c r="BZ143" s="75">
        <f t="shared" si="167"/>
        <v>1.892408418142252</v>
      </c>
      <c r="CA143" s="75">
        <f t="shared" si="168"/>
        <v>1.8928011922069889</v>
      </c>
      <c r="CB143" s="75">
        <f t="shared" si="169"/>
        <v>1.8915323362624039</v>
      </c>
      <c r="CC143" s="75">
        <f t="shared" si="170"/>
        <v>1.8956141351868721</v>
      </c>
      <c r="CD143" s="75">
        <f t="shared" si="171"/>
        <v>1.8822993406680928</v>
      </c>
      <c r="CE143" s="75">
        <f t="shared" si="172"/>
        <v>1.9239476686530801</v>
      </c>
      <c r="CF143" s="75">
        <f t="shared" si="173"/>
        <v>1.767143430549114</v>
      </c>
      <c r="CG143" s="75">
        <f t="shared" si="174"/>
        <v>0.96277762791616583</v>
      </c>
      <c r="CI143" s="14">
        <f t="shared" si="191"/>
        <v>500</v>
      </c>
      <c r="CJ143" s="86">
        <f t="shared" si="175"/>
        <v>-8.7248364807479793E-3</v>
      </c>
      <c r="CK143" s="86">
        <f t="shared" si="176"/>
        <v>-8.7248364807479793E-3</v>
      </c>
      <c r="CL143" s="95">
        <f t="shared" si="177"/>
        <v>0</v>
      </c>
      <c r="CM143" s="95">
        <f t="shared" si="178"/>
        <v>0.43584830757590365</v>
      </c>
      <c r="CN143" s="95">
        <f t="shared" si="179"/>
        <v>-0.92890706719720417</v>
      </c>
      <c r="CO143" s="95">
        <f t="shared" si="180"/>
        <v>2.2482810338349939</v>
      </c>
      <c r="CP143" s="95">
        <f t="shared" si="181"/>
        <v>2.0879565404888609</v>
      </c>
      <c r="CQ143" s="95">
        <f t="shared" si="182"/>
        <v>0.89343022957618889</v>
      </c>
      <c r="CR143" s="95">
        <f t="shared" si="183"/>
        <v>0.86990510761339557</v>
      </c>
      <c r="CS143" s="95">
        <f t="shared" si="184"/>
        <v>0.83029246939436629</v>
      </c>
      <c r="CT143" s="95">
        <f t="shared" si="185"/>
        <v>0.76718932440035847</v>
      </c>
      <c r="CU143" s="95">
        <f t="shared" si="186"/>
        <v>0.67385125580662542</v>
      </c>
      <c r="CV143" s="95">
        <f t="shared" si="187"/>
        <v>0.54719179434334442</v>
      </c>
      <c r="CW143" s="95">
        <f t="shared" si="188"/>
        <v>0.38931890059058594</v>
      </c>
      <c r="CX143" s="95">
        <f t="shared" si="189"/>
        <v>0.20558925956726615</v>
      </c>
    </row>
    <row r="144" spans="1:102" s="75" customFormat="1" ht="12.95" customHeight="1" x14ac:dyDescent="0.2">
      <c r="A144" s="81" t="s">
        <v>225</v>
      </c>
      <c r="B144" s="82" t="s">
        <v>2031</v>
      </c>
      <c r="C144" s="83">
        <v>33898.46</v>
      </c>
      <c r="D144" s="83" t="s">
        <v>2110</v>
      </c>
      <c r="E144" s="75">
        <f t="shared" si="117"/>
        <v>-19662.081227976683</v>
      </c>
      <c r="F144" s="75">
        <f t="shared" si="118"/>
        <v>-19662</v>
      </c>
      <c r="G144" s="75">
        <f t="shared" si="119"/>
        <v>-3.4239380001963582E-2</v>
      </c>
      <c r="I144" s="75">
        <f t="shared" si="192"/>
        <v>-3.4239380001963582E-2</v>
      </c>
      <c r="O144" s="75">
        <f t="shared" ca="1" si="120"/>
        <v>-1.9846036911390655E-2</v>
      </c>
      <c r="P144" s="75">
        <f t="shared" si="121"/>
        <v>-2.0823284856747924E-2</v>
      </c>
      <c r="Q144" s="85">
        <f t="shared" si="147"/>
        <v>18879.96</v>
      </c>
      <c r="S144" s="84">
        <v>0.1</v>
      </c>
      <c r="Z144" s="75">
        <f t="shared" si="122"/>
        <v>-19662</v>
      </c>
      <c r="AA144" s="75">
        <f t="shared" si="123"/>
        <v>-2.9660400470058676E-2</v>
      </c>
      <c r="AB144" s="75">
        <f t="shared" si="124"/>
        <v>-2.5402264388652826E-2</v>
      </c>
      <c r="AC144" s="75">
        <f t="shared" si="125"/>
        <v>-1.3416095145215658E-2</v>
      </c>
      <c r="AD144" s="75">
        <f t="shared" si="126"/>
        <v>-4.5789795319049059E-3</v>
      </c>
      <c r="AE144" s="75">
        <f t="shared" si="127"/>
        <v>2.0967053553604072E-6</v>
      </c>
      <c r="AF144" s="75">
        <f t="shared" si="128"/>
        <v>-1.3416095145215658E-2</v>
      </c>
      <c r="AG144" s="84"/>
      <c r="AH144" s="75">
        <f t="shared" si="129"/>
        <v>-8.8371156133107542E-3</v>
      </c>
      <c r="AI144" s="75">
        <f t="shared" si="130"/>
        <v>2.8049724941278775E-2</v>
      </c>
      <c r="AJ144" s="75">
        <f t="shared" si="131"/>
        <v>-0.21131926680843349</v>
      </c>
      <c r="AK144" s="75">
        <f t="shared" si="132"/>
        <v>-0.12535016080275335</v>
      </c>
      <c r="AL144" s="75">
        <f t="shared" si="133"/>
        <v>-3.0133329582980366</v>
      </c>
      <c r="AM144" s="75">
        <f t="shared" si="134"/>
        <v>-15.571980622587668</v>
      </c>
      <c r="AN144" s="75">
        <f t="shared" si="193"/>
        <v>-2.0044424152439166</v>
      </c>
      <c r="AO144" s="75">
        <f t="shared" si="193"/>
        <v>-2.0045956138984797</v>
      </c>
      <c r="AP144" s="75">
        <f t="shared" si="193"/>
        <v>-2.0042235461450586</v>
      </c>
      <c r="AQ144" s="75">
        <f t="shared" si="193"/>
        <v>-2.0051266551109799</v>
      </c>
      <c r="AR144" s="75">
        <f t="shared" si="193"/>
        <v>-2.0029315040790556</v>
      </c>
      <c r="AS144" s="75">
        <f t="shared" si="193"/>
        <v>-2.0082492322253715</v>
      </c>
      <c r="AT144" s="75">
        <f t="shared" si="193"/>
        <v>-1.9952596409102057</v>
      </c>
      <c r="AU144" s="75">
        <f t="shared" si="135"/>
        <v>-1.1152145415121244</v>
      </c>
      <c r="AV144" s="119">
        <f t="shared" si="136"/>
        <v>-2.9660400470058676E-2</v>
      </c>
      <c r="AW144" s="120">
        <f t="shared" si="137"/>
        <v>-4.5789795319049059E-3</v>
      </c>
      <c r="AX144" s="121">
        <f t="shared" si="138"/>
        <v>2.0967053553604072E-6</v>
      </c>
      <c r="AY144" s="120">
        <f t="shared" si="139"/>
        <v>-2.5402264388652826E-2</v>
      </c>
      <c r="BA144" s="95">
        <f t="shared" si="140"/>
        <v>0</v>
      </c>
      <c r="BB144" s="95">
        <f t="shared" si="141"/>
        <v>0.19323051728753504</v>
      </c>
      <c r="BC144" s="95">
        <f t="shared" si="142"/>
        <v>-0.68698490901101805</v>
      </c>
      <c r="BD144" s="95">
        <f t="shared" si="143"/>
        <v>0.39890224587467765</v>
      </c>
      <c r="BE144" s="95">
        <f t="shared" si="144"/>
        <v>2.6823997991476607</v>
      </c>
      <c r="BF144" s="95">
        <f t="shared" si="145"/>
        <v>4.2786660149531413</v>
      </c>
      <c r="BG144" s="95">
        <f t="shared" si="194"/>
        <v>-4.7309661190868768</v>
      </c>
      <c r="BH144" s="95">
        <f t="shared" si="194"/>
        <v>-4.7309661325333074</v>
      </c>
      <c r="BI144" s="95">
        <f t="shared" si="194"/>
        <v>-4.7309669368015719</v>
      </c>
      <c r="BJ144" s="95">
        <f t="shared" si="194"/>
        <v>-4.731014979163743</v>
      </c>
      <c r="BK144" s="95">
        <f t="shared" si="194"/>
        <v>-4.7336891155629015</v>
      </c>
      <c r="BL144" s="95">
        <f t="shared" si="194"/>
        <v>-4.7923865811795681</v>
      </c>
      <c r="BM144" s="95">
        <f t="shared" si="194"/>
        <v>-5.0844433367120079</v>
      </c>
      <c r="BN144" s="95">
        <f t="shared" si="146"/>
        <v>-5.6308108237912462</v>
      </c>
      <c r="BQ144" s="95">
        <f t="shared" si="160"/>
        <v>-1.9600315422793526E-3</v>
      </c>
      <c r="BR144" s="75">
        <v>1000</v>
      </c>
      <c r="BS144" s="75">
        <f t="shared" si="190"/>
        <v>-1.9600315422793526E-3</v>
      </c>
      <c r="BT144" s="75">
        <f t="shared" si="161"/>
        <v>-8.347097839431326E-3</v>
      </c>
      <c r="BU144" s="75">
        <f t="shared" si="162"/>
        <v>6.3870662971519734E-3</v>
      </c>
      <c r="BV144" s="75">
        <f t="shared" si="163"/>
        <v>2.9429684970940118E-2</v>
      </c>
      <c r="BW144" s="75">
        <f t="shared" si="164"/>
        <v>5.4143835295579361E-2</v>
      </c>
      <c r="BX144" s="75">
        <f t="shared" si="165"/>
        <v>3.002757513023373</v>
      </c>
      <c r="BY144" s="75">
        <f t="shared" si="166"/>
        <v>14.38242815639938</v>
      </c>
      <c r="BZ144" s="75">
        <f t="shared" si="167"/>
        <v>1.9311794903678494</v>
      </c>
      <c r="CA144" s="75">
        <f t="shared" si="168"/>
        <v>1.9316915278758549</v>
      </c>
      <c r="CB144" s="75">
        <f t="shared" si="169"/>
        <v>1.9302089506727573</v>
      </c>
      <c r="CC144" s="75">
        <f t="shared" si="170"/>
        <v>1.9344858131136915</v>
      </c>
      <c r="CD144" s="75">
        <f t="shared" si="171"/>
        <v>1.9220128021835206</v>
      </c>
      <c r="CE144" s="75">
        <f t="shared" si="172"/>
        <v>1.9573141605074924</v>
      </c>
      <c r="CF144" s="75">
        <f t="shared" si="173"/>
        <v>1.8464439960048389</v>
      </c>
      <c r="CG144" s="75">
        <f t="shared" si="174"/>
        <v>1.0143100197777939</v>
      </c>
      <c r="CI144" s="14">
        <f t="shared" si="191"/>
        <v>1000</v>
      </c>
      <c r="CJ144" s="86">
        <f t="shared" si="175"/>
        <v>-8.347097839431326E-3</v>
      </c>
      <c r="CK144" s="86">
        <f t="shared" si="176"/>
        <v>-8.347097839431326E-3</v>
      </c>
      <c r="CL144" s="95">
        <f t="shared" si="177"/>
        <v>0</v>
      </c>
      <c r="CM144" s="95">
        <f t="shared" si="178"/>
        <v>0.28853029994643398</v>
      </c>
      <c r="CN144" s="95">
        <f t="shared" si="179"/>
        <v>-0.81762538684421271</v>
      </c>
      <c r="CO144" s="95">
        <f t="shared" si="180"/>
        <v>2.4824570118649243</v>
      </c>
      <c r="CP144" s="95">
        <f t="shared" si="181"/>
        <v>2.9236170959675265</v>
      </c>
      <c r="CQ144" s="95">
        <f t="shared" si="182"/>
        <v>1.1816122093363455</v>
      </c>
      <c r="CR144" s="95">
        <f t="shared" si="183"/>
        <v>1.177498816261211</v>
      </c>
      <c r="CS144" s="95">
        <f t="shared" si="184"/>
        <v>1.1657392885843914</v>
      </c>
      <c r="CT144" s="95">
        <f t="shared" si="185"/>
        <v>1.133768851241161</v>
      </c>
      <c r="CU144" s="95">
        <f t="shared" si="186"/>
        <v>1.0561991812360789</v>
      </c>
      <c r="CV144" s="95">
        <f t="shared" si="187"/>
        <v>0.90157109260616952</v>
      </c>
      <c r="CW144" s="95">
        <f t="shared" si="188"/>
        <v>0.65921125883224496</v>
      </c>
      <c r="CX144" s="95">
        <f t="shared" si="189"/>
        <v>0.35032688687007596</v>
      </c>
    </row>
    <row r="145" spans="1:102" s="75" customFormat="1" ht="12.95" customHeight="1" x14ac:dyDescent="0.2">
      <c r="A145" s="81" t="s">
        <v>260</v>
      </c>
      <c r="B145" s="82" t="s">
        <v>2031</v>
      </c>
      <c r="C145" s="83">
        <v>33912.368000000002</v>
      </c>
      <c r="D145" s="83" t="s">
        <v>2110</v>
      </c>
      <c r="E145" s="75">
        <f t="shared" si="117"/>
        <v>-19629.086509622586</v>
      </c>
      <c r="F145" s="75">
        <f t="shared" si="118"/>
        <v>-19629</v>
      </c>
      <c r="G145" s="75">
        <f t="shared" si="119"/>
        <v>-3.6465709999902174E-2</v>
      </c>
      <c r="I145" s="75">
        <f t="shared" si="192"/>
        <v>-3.6465709999902174E-2</v>
      </c>
      <c r="O145" s="75">
        <f t="shared" ca="1" si="120"/>
        <v>-1.9823190364593856E-2</v>
      </c>
      <c r="P145" s="75">
        <f t="shared" si="121"/>
        <v>-2.0808479219651184E-2</v>
      </c>
      <c r="Q145" s="85">
        <f t="shared" si="147"/>
        <v>18893.868000000002</v>
      </c>
      <c r="S145" s="84">
        <v>0.1</v>
      </c>
      <c r="Z145" s="75">
        <f t="shared" si="122"/>
        <v>-19629</v>
      </c>
      <c r="AA145" s="75">
        <f t="shared" si="123"/>
        <v>-2.9646222211328968E-2</v>
      </c>
      <c r="AB145" s="75">
        <f t="shared" si="124"/>
        <v>-2.762796700822439E-2</v>
      </c>
      <c r="AC145" s="75">
        <f t="shared" si="125"/>
        <v>-1.565723078025099E-2</v>
      </c>
      <c r="AD145" s="75">
        <f t="shared" si="126"/>
        <v>-6.8194877885732058E-3</v>
      </c>
      <c r="AE145" s="75">
        <f t="shared" si="127"/>
        <v>4.6505413698499072E-6</v>
      </c>
      <c r="AF145" s="75">
        <f t="shared" si="128"/>
        <v>-1.565723078025099E-2</v>
      </c>
      <c r="AG145" s="84"/>
      <c r="AH145" s="75">
        <f t="shared" si="129"/>
        <v>-8.8377429916777824E-3</v>
      </c>
      <c r="AI145" s="75">
        <f t="shared" si="130"/>
        <v>2.8092589368915455E-2</v>
      </c>
      <c r="AJ145" s="75">
        <f t="shared" si="131"/>
        <v>-0.21165304764964357</v>
      </c>
      <c r="AK145" s="75">
        <f t="shared" si="132"/>
        <v>-0.12568207971059525</v>
      </c>
      <c r="AL145" s="75">
        <f t="shared" si="133"/>
        <v>-3.012991452942928</v>
      </c>
      <c r="AM145" s="75">
        <f t="shared" si="134"/>
        <v>-15.530514892224001</v>
      </c>
      <c r="AN145" s="75">
        <f t="shared" si="193"/>
        <v>-2.0020214696695913</v>
      </c>
      <c r="AO145" s="75">
        <f t="shared" si="193"/>
        <v>-2.0022098683381619</v>
      </c>
      <c r="AP145" s="75">
        <f t="shared" si="193"/>
        <v>-2.0017498964923508</v>
      </c>
      <c r="AQ145" s="75">
        <f t="shared" si="193"/>
        <v>-2.0028721016217235</v>
      </c>
      <c r="AR145" s="75">
        <f t="shared" si="193"/>
        <v>-2.0001294010875803</v>
      </c>
      <c r="AS145" s="75">
        <f t="shared" si="193"/>
        <v>-2.0068041009553759</v>
      </c>
      <c r="AT145" s="75">
        <f t="shared" si="193"/>
        <v>-1.9903868957157831</v>
      </c>
      <c r="AU145" s="75">
        <f t="shared" si="135"/>
        <v>-1.1118134036492568</v>
      </c>
      <c r="AV145" s="119">
        <f t="shared" si="136"/>
        <v>-2.9646222211328968E-2</v>
      </c>
      <c r="AW145" s="120">
        <f t="shared" si="137"/>
        <v>-6.8194877885732058E-3</v>
      </c>
      <c r="AX145" s="121">
        <f t="shared" si="138"/>
        <v>4.6505413698499072E-6</v>
      </c>
      <c r="AY145" s="120">
        <f t="shared" si="139"/>
        <v>-2.762796700822439E-2</v>
      </c>
      <c r="BA145" s="95">
        <f t="shared" si="140"/>
        <v>0</v>
      </c>
      <c r="BB145" s="95">
        <f t="shared" si="141"/>
        <v>0.19153501000076201</v>
      </c>
      <c r="BC145" s="95">
        <f t="shared" si="142"/>
        <v>-0.68387658899633175</v>
      </c>
      <c r="BD145" s="95">
        <f t="shared" si="143"/>
        <v>0.39545462438253531</v>
      </c>
      <c r="BE145" s="95">
        <f t="shared" si="144"/>
        <v>2.6866686731901646</v>
      </c>
      <c r="BF145" s="95">
        <f t="shared" si="145"/>
        <v>4.3202554342785682</v>
      </c>
      <c r="BG145" s="95">
        <f t="shared" si="194"/>
        <v>-4.7212938234655955</v>
      </c>
      <c r="BH145" s="95">
        <f t="shared" si="194"/>
        <v>-4.7212938245259606</v>
      </c>
      <c r="BI145" s="95">
        <f t="shared" si="194"/>
        <v>-4.7212939568348737</v>
      </c>
      <c r="BJ145" s="95">
        <f t="shared" si="194"/>
        <v>-4.7213104505146601</v>
      </c>
      <c r="BK145" s="95">
        <f t="shared" si="194"/>
        <v>-4.7231707172206709</v>
      </c>
      <c r="BL145" s="95">
        <f t="shared" si="194"/>
        <v>-4.7775938645528315</v>
      </c>
      <c r="BM145" s="95">
        <f t="shared" si="194"/>
        <v>-5.0680837970415826</v>
      </c>
      <c r="BN145" s="95">
        <f t="shared" si="146"/>
        <v>-5.6212581403892594</v>
      </c>
      <c r="BQ145" s="95">
        <f t="shared" si="160"/>
        <v>-1.8141815515066509E-3</v>
      </c>
      <c r="BR145" s="75">
        <v>1500</v>
      </c>
      <c r="BS145" s="75">
        <f t="shared" si="190"/>
        <v>-1.8141815515066509E-3</v>
      </c>
      <c r="BT145" s="75">
        <f t="shared" si="161"/>
        <v>-7.9655982997175381E-3</v>
      </c>
      <c r="BU145" s="75">
        <f t="shared" si="162"/>
        <v>6.1514167482108872E-3</v>
      </c>
      <c r="BV145" s="75">
        <f t="shared" si="163"/>
        <v>2.8695700572700211E-2</v>
      </c>
      <c r="BW145" s="75">
        <f t="shared" si="164"/>
        <v>4.8630040134853433E-2</v>
      </c>
      <c r="BX145" s="75">
        <f t="shared" si="165"/>
        <v>3.0082786096131913</v>
      </c>
      <c r="BY145" s="75">
        <f t="shared" si="166"/>
        <v>14.979944774999064</v>
      </c>
      <c r="BZ145" s="75">
        <f t="shared" si="167"/>
        <v>1.9689886506753442</v>
      </c>
      <c r="CA145" s="75">
        <f t="shared" si="168"/>
        <v>1.9694671271140345</v>
      </c>
      <c r="CB145" s="75">
        <f t="shared" si="169"/>
        <v>1.9682075176532983</v>
      </c>
      <c r="CC145" s="75">
        <f t="shared" si="170"/>
        <v>1.9715154389262812</v>
      </c>
      <c r="CD145" s="75">
        <f t="shared" si="171"/>
        <v>1.9627719395246999</v>
      </c>
      <c r="CE145" s="75">
        <f t="shared" si="172"/>
        <v>1.9855038324356706</v>
      </c>
      <c r="CF145" s="75">
        <f t="shared" si="173"/>
        <v>1.9235352459331794</v>
      </c>
      <c r="CG145" s="75">
        <f t="shared" si="174"/>
        <v>1.0658424116394221</v>
      </c>
      <c r="CI145" s="14">
        <f t="shared" si="191"/>
        <v>1500</v>
      </c>
      <c r="CJ145" s="86">
        <f t="shared" si="175"/>
        <v>-7.9655982997175381E-3</v>
      </c>
      <c r="CK145" s="86">
        <f t="shared" si="176"/>
        <v>-7.9655982997175381E-3</v>
      </c>
      <c r="CL145" s="95">
        <f t="shared" si="177"/>
        <v>0</v>
      </c>
      <c r="CM145" s="95">
        <f t="shared" si="178"/>
        <v>0.22948618656461661</v>
      </c>
      <c r="CN145" s="95">
        <f t="shared" si="179"/>
        <v>-0.74544915246336985</v>
      </c>
      <c r="CO145" s="95">
        <f t="shared" si="180"/>
        <v>2.5985230695027952</v>
      </c>
      <c r="CP145" s="95">
        <f t="shared" si="181"/>
        <v>3.5918096684284051</v>
      </c>
      <c r="CQ145" s="95">
        <f t="shared" si="182"/>
        <v>1.3784304974130563</v>
      </c>
      <c r="CR145" s="95">
        <f t="shared" si="183"/>
        <v>1.3782374769718346</v>
      </c>
      <c r="CS145" s="95">
        <f t="shared" si="184"/>
        <v>1.3771199917167294</v>
      </c>
      <c r="CT145" s="95">
        <f t="shared" si="185"/>
        <v>1.3707714823794523</v>
      </c>
      <c r="CU145" s="95">
        <f t="shared" si="186"/>
        <v>1.3379248189598867</v>
      </c>
      <c r="CV145" s="95">
        <f t="shared" si="187"/>
        <v>1.2125451277850923</v>
      </c>
      <c r="CW145" s="95">
        <f t="shared" si="188"/>
        <v>0.92264409283513571</v>
      </c>
      <c r="CX145" s="95">
        <f t="shared" si="189"/>
        <v>0.49506451417288622</v>
      </c>
    </row>
    <row r="146" spans="1:102" s="75" customFormat="1" ht="12.95" customHeight="1" x14ac:dyDescent="0.2">
      <c r="A146" s="81" t="s">
        <v>225</v>
      </c>
      <c r="B146" s="82" t="s">
        <v>2031</v>
      </c>
      <c r="C146" s="83">
        <v>33912.370000000003</v>
      </c>
      <c r="D146" s="83" t="s">
        <v>2110</v>
      </c>
      <c r="E146" s="75">
        <f t="shared" si="117"/>
        <v>-19629.081764911865</v>
      </c>
      <c r="F146" s="75">
        <f t="shared" si="118"/>
        <v>-19629</v>
      </c>
      <c r="G146" s="75">
        <f t="shared" si="119"/>
        <v>-3.446570999949472E-2</v>
      </c>
      <c r="I146" s="75">
        <f t="shared" si="192"/>
        <v>-3.446570999949472E-2</v>
      </c>
      <c r="O146" s="75">
        <f t="shared" ca="1" si="120"/>
        <v>-1.9823190364593856E-2</v>
      </c>
      <c r="P146" s="75">
        <f t="shared" si="121"/>
        <v>-2.0808479219651184E-2</v>
      </c>
      <c r="Q146" s="85">
        <f t="shared" si="147"/>
        <v>18893.870000000003</v>
      </c>
      <c r="S146" s="84">
        <v>0.1</v>
      </c>
      <c r="Z146" s="75">
        <f t="shared" si="122"/>
        <v>-19629</v>
      </c>
      <c r="AA146" s="75">
        <f t="shared" si="123"/>
        <v>-2.9646222211328968E-2</v>
      </c>
      <c r="AB146" s="75">
        <f t="shared" si="124"/>
        <v>-2.5627967007816936E-2</v>
      </c>
      <c r="AC146" s="75">
        <f t="shared" si="125"/>
        <v>-1.3657230779843536E-2</v>
      </c>
      <c r="AD146" s="75">
        <f t="shared" si="126"/>
        <v>-4.8194877881657522E-3</v>
      </c>
      <c r="AE146" s="75">
        <f t="shared" si="127"/>
        <v>2.3227462540278814E-6</v>
      </c>
      <c r="AF146" s="75">
        <f t="shared" si="128"/>
        <v>-1.3657230779843536E-2</v>
      </c>
      <c r="AG146" s="84"/>
      <c r="AH146" s="75">
        <f t="shared" si="129"/>
        <v>-8.8377429916777824E-3</v>
      </c>
      <c r="AI146" s="75">
        <f t="shared" si="130"/>
        <v>2.8092589368915455E-2</v>
      </c>
      <c r="AJ146" s="75">
        <f t="shared" si="131"/>
        <v>-0.21165304764964357</v>
      </c>
      <c r="AK146" s="75">
        <f t="shared" si="132"/>
        <v>-0.12568207971059525</v>
      </c>
      <c r="AL146" s="75">
        <f t="shared" si="133"/>
        <v>-3.012991452942928</v>
      </c>
      <c r="AM146" s="75">
        <f t="shared" si="134"/>
        <v>-15.530514892224001</v>
      </c>
      <c r="AN146" s="75">
        <f t="shared" si="193"/>
        <v>-2.0020214696695913</v>
      </c>
      <c r="AO146" s="75">
        <f t="shared" si="193"/>
        <v>-2.0022098683381619</v>
      </c>
      <c r="AP146" s="75">
        <f t="shared" si="193"/>
        <v>-2.0017498964923508</v>
      </c>
      <c r="AQ146" s="75">
        <f t="shared" si="193"/>
        <v>-2.0028721016217235</v>
      </c>
      <c r="AR146" s="75">
        <f t="shared" si="193"/>
        <v>-2.0001294010875803</v>
      </c>
      <c r="AS146" s="75">
        <f t="shared" si="193"/>
        <v>-2.0068041009553759</v>
      </c>
      <c r="AT146" s="75">
        <f t="shared" si="193"/>
        <v>-1.9903868957157831</v>
      </c>
      <c r="AU146" s="75">
        <f t="shared" si="135"/>
        <v>-1.1118134036492568</v>
      </c>
      <c r="AV146" s="119">
        <f t="shared" si="136"/>
        <v>-2.9646222211328968E-2</v>
      </c>
      <c r="AW146" s="120">
        <f t="shared" si="137"/>
        <v>-4.8194877881657522E-3</v>
      </c>
      <c r="AX146" s="121">
        <f t="shared" si="138"/>
        <v>2.3227462540278814E-6</v>
      </c>
      <c r="AY146" s="120">
        <f t="shared" si="139"/>
        <v>-2.5627967007816936E-2</v>
      </c>
      <c r="BA146" s="95">
        <f t="shared" si="140"/>
        <v>0</v>
      </c>
      <c r="BB146" s="95">
        <f t="shared" si="141"/>
        <v>0.19153501000076201</v>
      </c>
      <c r="BC146" s="95">
        <f t="shared" si="142"/>
        <v>-0.68387658899633175</v>
      </c>
      <c r="BD146" s="95">
        <f t="shared" si="143"/>
        <v>0.39545462438253531</v>
      </c>
      <c r="BE146" s="95">
        <f t="shared" si="144"/>
        <v>2.6866686731901646</v>
      </c>
      <c r="BF146" s="95">
        <f t="shared" si="145"/>
        <v>4.3202554342785682</v>
      </c>
      <c r="BG146" s="95">
        <f t="shared" si="194"/>
        <v>-4.7212938234655955</v>
      </c>
      <c r="BH146" s="95">
        <f t="shared" si="194"/>
        <v>-4.7212938245259606</v>
      </c>
      <c r="BI146" s="95">
        <f t="shared" si="194"/>
        <v>-4.7212939568348737</v>
      </c>
      <c r="BJ146" s="95">
        <f t="shared" si="194"/>
        <v>-4.7213104505146601</v>
      </c>
      <c r="BK146" s="95">
        <f t="shared" si="194"/>
        <v>-4.7231707172206709</v>
      </c>
      <c r="BL146" s="95">
        <f t="shared" si="194"/>
        <v>-4.7775938645528315</v>
      </c>
      <c r="BM146" s="95">
        <f t="shared" si="194"/>
        <v>-5.0680837970415826</v>
      </c>
      <c r="BN146" s="95">
        <f t="shared" si="146"/>
        <v>-5.6212581403892594</v>
      </c>
      <c r="BQ146" s="95">
        <f t="shared" si="160"/>
        <v>-1.6679759965859816E-3</v>
      </c>
      <c r="BR146" s="75">
        <v>2000</v>
      </c>
      <c r="BS146" s="75">
        <f t="shared" si="190"/>
        <v>-1.6679759965859816E-3</v>
      </c>
      <c r="BT146" s="75">
        <f t="shared" si="161"/>
        <v>-7.5803378616066163E-3</v>
      </c>
      <c r="BU146" s="75">
        <f t="shared" si="162"/>
        <v>5.9123618650206346E-3</v>
      </c>
      <c r="BV146" s="75">
        <f t="shared" si="163"/>
        <v>2.8022618814342759E-2</v>
      </c>
      <c r="BW146" s="75">
        <f t="shared" si="164"/>
        <v>4.3364851542359063E-2</v>
      </c>
      <c r="BX146" s="75">
        <f t="shared" si="165"/>
        <v>3.0135493831507199</v>
      </c>
      <c r="BY146" s="75">
        <f t="shared" si="166"/>
        <v>15.598373370288263</v>
      </c>
      <c r="BZ146" s="75">
        <f t="shared" si="167"/>
        <v>2.0059785740058897</v>
      </c>
      <c r="CA146" s="75">
        <f t="shared" si="168"/>
        <v>2.0061082717444512</v>
      </c>
      <c r="CB146" s="75">
        <f t="shared" si="169"/>
        <v>2.0057943247913097</v>
      </c>
      <c r="CC146" s="75">
        <f t="shared" si="170"/>
        <v>2.0065539022233798</v>
      </c>
      <c r="CD146" s="75">
        <f t="shared" si="171"/>
        <v>2.004714009205514</v>
      </c>
      <c r="CE146" s="75">
        <f t="shared" si="172"/>
        <v>2.0091582535756238</v>
      </c>
      <c r="CF146" s="75">
        <f t="shared" si="173"/>
        <v>1.998349321571482</v>
      </c>
      <c r="CG146" s="75">
        <f t="shared" si="174"/>
        <v>1.11737480350105</v>
      </c>
      <c r="CI146" s="14">
        <f t="shared" si="191"/>
        <v>2000</v>
      </c>
      <c r="CJ146" s="86">
        <f t="shared" si="175"/>
        <v>-7.5803378616066163E-3</v>
      </c>
      <c r="CK146" s="86">
        <f t="shared" si="176"/>
        <v>-7.5803378616066163E-3</v>
      </c>
      <c r="CL146" s="95">
        <f t="shared" si="177"/>
        <v>0</v>
      </c>
      <c r="CM146" s="95">
        <f t="shared" si="178"/>
        <v>0.19553166509990927</v>
      </c>
      <c r="CN146" s="95">
        <f t="shared" si="179"/>
        <v>-0.6911413885320421</v>
      </c>
      <c r="CO146" s="95">
        <f t="shared" si="180"/>
        <v>2.6766643317780345</v>
      </c>
      <c r="CP146" s="95">
        <f t="shared" si="181"/>
        <v>4.2239697076667282</v>
      </c>
      <c r="CQ146" s="95">
        <f t="shared" si="182"/>
        <v>1.5393573924646209</v>
      </c>
      <c r="CR146" s="95">
        <f t="shared" si="183"/>
        <v>1.5393572977653518</v>
      </c>
      <c r="CS146" s="95">
        <f t="shared" si="184"/>
        <v>1.5393539505517495</v>
      </c>
      <c r="CT146" s="95">
        <f t="shared" si="185"/>
        <v>1.539235868835239</v>
      </c>
      <c r="CU146" s="95">
        <f t="shared" si="186"/>
        <v>1.5353207629743082</v>
      </c>
      <c r="CV146" s="95">
        <f t="shared" si="187"/>
        <v>1.47096199206565</v>
      </c>
      <c r="CW146" s="95">
        <f t="shared" si="188"/>
        <v>1.1771351968475239</v>
      </c>
      <c r="CX146" s="95">
        <f t="shared" si="189"/>
        <v>0.63980214147569603</v>
      </c>
    </row>
    <row r="147" spans="1:102" s="75" customFormat="1" ht="12.95" customHeight="1" x14ac:dyDescent="0.2">
      <c r="A147" s="81" t="s">
        <v>225</v>
      </c>
      <c r="B147" s="82" t="s">
        <v>2031</v>
      </c>
      <c r="C147" s="83">
        <v>33912.374000000003</v>
      </c>
      <c r="D147" s="83" t="s">
        <v>2110</v>
      </c>
      <c r="E147" s="75">
        <f t="shared" si="117"/>
        <v>-19629.07227549042</v>
      </c>
      <c r="F147" s="75">
        <f t="shared" si="118"/>
        <v>-19629</v>
      </c>
      <c r="G147" s="75">
        <f t="shared" si="119"/>
        <v>-3.0465709998679813E-2</v>
      </c>
      <c r="I147" s="75">
        <f t="shared" si="192"/>
        <v>-3.0465709998679813E-2</v>
      </c>
      <c r="O147" s="75">
        <f t="shared" ca="1" si="120"/>
        <v>-1.9823190364593856E-2</v>
      </c>
      <c r="P147" s="75">
        <f t="shared" si="121"/>
        <v>-2.0808479219651184E-2</v>
      </c>
      <c r="Q147" s="85">
        <f t="shared" si="147"/>
        <v>18893.874000000003</v>
      </c>
      <c r="S147" s="84">
        <v>0.1</v>
      </c>
      <c r="Z147" s="75">
        <f t="shared" si="122"/>
        <v>-19629</v>
      </c>
      <c r="AA147" s="75">
        <f t="shared" si="123"/>
        <v>-2.9646222211328968E-2</v>
      </c>
      <c r="AB147" s="75">
        <f t="shared" si="124"/>
        <v>-2.1627967007002029E-2</v>
      </c>
      <c r="AC147" s="75">
        <f t="shared" si="125"/>
        <v>-9.6572307790286291E-3</v>
      </c>
      <c r="AD147" s="75">
        <f t="shared" si="126"/>
        <v>-8.1948778735084493E-4</v>
      </c>
      <c r="AE147" s="75">
        <f t="shared" si="127"/>
        <v>6.7156023361718366E-8</v>
      </c>
      <c r="AF147" s="75">
        <f t="shared" si="128"/>
        <v>-9.6572307790286291E-3</v>
      </c>
      <c r="AG147" s="84"/>
      <c r="AH147" s="75">
        <f t="shared" si="129"/>
        <v>-8.8377429916777824E-3</v>
      </c>
      <c r="AI147" s="75">
        <f t="shared" si="130"/>
        <v>2.8092589368915455E-2</v>
      </c>
      <c r="AJ147" s="75">
        <f t="shared" si="131"/>
        <v>-0.21165304764964357</v>
      </c>
      <c r="AK147" s="75">
        <f t="shared" si="132"/>
        <v>-0.12568207971059525</v>
      </c>
      <c r="AL147" s="75">
        <f t="shared" si="133"/>
        <v>-3.012991452942928</v>
      </c>
      <c r="AM147" s="75">
        <f t="shared" si="134"/>
        <v>-15.530514892224001</v>
      </c>
      <c r="AN147" s="75">
        <f t="shared" si="193"/>
        <v>-2.0020214696695913</v>
      </c>
      <c r="AO147" s="75">
        <f t="shared" si="193"/>
        <v>-2.0022098683381619</v>
      </c>
      <c r="AP147" s="75">
        <f t="shared" si="193"/>
        <v>-2.0017498964923508</v>
      </c>
      <c r="AQ147" s="75">
        <f t="shared" si="193"/>
        <v>-2.0028721016217235</v>
      </c>
      <c r="AR147" s="75">
        <f t="shared" si="193"/>
        <v>-2.0001294010875803</v>
      </c>
      <c r="AS147" s="75">
        <f t="shared" si="193"/>
        <v>-2.0068041009553759</v>
      </c>
      <c r="AT147" s="75">
        <f t="shared" si="193"/>
        <v>-1.9903868957157831</v>
      </c>
      <c r="AU147" s="75">
        <f t="shared" si="135"/>
        <v>-1.1118134036492568</v>
      </c>
      <c r="AV147" s="119">
        <f t="shared" si="136"/>
        <v>-2.9646222211328968E-2</v>
      </c>
      <c r="AW147" s="120">
        <f t="shared" si="137"/>
        <v>-8.1948778735084493E-4</v>
      </c>
      <c r="AX147" s="121">
        <f t="shared" si="138"/>
        <v>6.7156023361718366E-8</v>
      </c>
      <c r="AY147" s="120">
        <f t="shared" si="139"/>
        <v>-2.1627967007002029E-2</v>
      </c>
      <c r="BA147" s="95">
        <f t="shared" si="140"/>
        <v>0</v>
      </c>
      <c r="BB147" s="95">
        <f t="shared" si="141"/>
        <v>0.19153501000076201</v>
      </c>
      <c r="BC147" s="95">
        <f t="shared" si="142"/>
        <v>-0.68387658899633175</v>
      </c>
      <c r="BD147" s="95">
        <f t="shared" si="143"/>
        <v>0.39545462438253531</v>
      </c>
      <c r="BE147" s="95">
        <f t="shared" si="144"/>
        <v>2.6866686731901646</v>
      </c>
      <c r="BF147" s="95">
        <f t="shared" si="145"/>
        <v>4.3202554342785682</v>
      </c>
      <c r="BG147" s="95">
        <f t="shared" si="194"/>
        <v>-4.7212938234655955</v>
      </c>
      <c r="BH147" s="95">
        <f t="shared" si="194"/>
        <v>-4.7212938245259606</v>
      </c>
      <c r="BI147" s="95">
        <f t="shared" si="194"/>
        <v>-4.7212939568348737</v>
      </c>
      <c r="BJ147" s="95">
        <f t="shared" si="194"/>
        <v>-4.7213104505146601</v>
      </c>
      <c r="BK147" s="95">
        <f t="shared" si="194"/>
        <v>-4.7231707172206709</v>
      </c>
      <c r="BL147" s="95">
        <f t="shared" si="194"/>
        <v>-4.7775938645528315</v>
      </c>
      <c r="BM147" s="95">
        <f t="shared" si="194"/>
        <v>-5.0680837970415826</v>
      </c>
      <c r="BN147" s="95">
        <f t="shared" si="146"/>
        <v>-5.6212581403892594</v>
      </c>
      <c r="BQ147" s="95">
        <f t="shared" si="160"/>
        <v>-1.5215812162375324E-3</v>
      </c>
      <c r="BR147" s="75">
        <v>2500</v>
      </c>
      <c r="BS147" s="75">
        <f t="shared" si="190"/>
        <v>-1.5215812162375324E-3</v>
      </c>
      <c r="BT147" s="75">
        <f t="shared" si="161"/>
        <v>-7.1913165250985589E-3</v>
      </c>
      <c r="BU147" s="75">
        <f t="shared" si="162"/>
        <v>5.6697353088610266E-3</v>
      </c>
      <c r="BV147" s="75">
        <f t="shared" si="163"/>
        <v>2.7402106891861178E-2</v>
      </c>
      <c r="BW147" s="75">
        <f t="shared" si="164"/>
        <v>3.8311153783990179E-2</v>
      </c>
      <c r="BX147" s="75">
        <f t="shared" si="165"/>
        <v>3.0186073057391258</v>
      </c>
      <c r="BY147" s="75">
        <f t="shared" si="166"/>
        <v>16.241597067363394</v>
      </c>
      <c r="BZ147" s="75">
        <f t="shared" si="167"/>
        <v>2.0423028399857088</v>
      </c>
      <c r="CA147" s="75">
        <f t="shared" si="168"/>
        <v>2.0415646863735679</v>
      </c>
      <c r="CB147" s="75">
        <f t="shared" si="169"/>
        <v>2.0432226255150194</v>
      </c>
      <c r="CC147" s="75">
        <f t="shared" si="170"/>
        <v>2.0394912011697084</v>
      </c>
      <c r="CD147" s="75">
        <f t="shared" si="171"/>
        <v>2.0478512999852767</v>
      </c>
      <c r="CE147" s="75">
        <f t="shared" si="172"/>
        <v>2.0289249111209551</v>
      </c>
      <c r="CF147" s="75">
        <f t="shared" si="173"/>
        <v>2.0708244100543425</v>
      </c>
      <c r="CG147" s="75">
        <f t="shared" si="174"/>
        <v>1.1689071953626782</v>
      </c>
      <c r="CI147" s="14">
        <f t="shared" si="191"/>
        <v>2500</v>
      </c>
      <c r="CJ147" s="86">
        <f t="shared" si="175"/>
        <v>-7.1913165250985589E-3</v>
      </c>
      <c r="CK147" s="86">
        <f t="shared" si="176"/>
        <v>-7.1913165250985589E-3</v>
      </c>
      <c r="CL147" s="95">
        <f t="shared" si="177"/>
        <v>0</v>
      </c>
      <c r="CM147" s="95">
        <f t="shared" si="178"/>
        <v>0.17313355264409735</v>
      </c>
      <c r="CN147" s="95">
        <f t="shared" si="179"/>
        <v>-0.64731483882752672</v>
      </c>
      <c r="CO147" s="95">
        <f t="shared" si="180"/>
        <v>2.735675150832634</v>
      </c>
      <c r="CP147" s="95">
        <f t="shared" si="181"/>
        <v>4.8592701052219587</v>
      </c>
      <c r="CQ147" s="95">
        <f t="shared" si="182"/>
        <v>1.6792518326203791</v>
      </c>
      <c r="CR147" s="95">
        <f t="shared" si="183"/>
        <v>1.679251360842182</v>
      </c>
      <c r="CS147" s="95">
        <f t="shared" si="184"/>
        <v>1.6792562035438556</v>
      </c>
      <c r="CT147" s="95">
        <f t="shared" si="185"/>
        <v>1.6792064840072811</v>
      </c>
      <c r="CU147" s="95">
        <f t="shared" si="186"/>
        <v>1.6797158741131641</v>
      </c>
      <c r="CV147" s="95">
        <f t="shared" si="187"/>
        <v>1.6743789302999739</v>
      </c>
      <c r="CW147" s="95">
        <f t="shared" si="188"/>
        <v>1.4203893584616383</v>
      </c>
      <c r="CX147" s="95">
        <f t="shared" si="189"/>
        <v>0.78453976877850629</v>
      </c>
    </row>
    <row r="148" spans="1:102" s="75" customFormat="1" ht="12.95" customHeight="1" x14ac:dyDescent="0.2">
      <c r="A148" s="86" t="s">
        <v>2030</v>
      </c>
      <c r="B148" s="87" t="s">
        <v>2031</v>
      </c>
      <c r="C148" s="88">
        <v>34153.4827</v>
      </c>
      <c r="D148" s="88" t="s">
        <v>2035</v>
      </c>
      <c r="E148" s="75">
        <f t="shared" si="117"/>
        <v>-19057.076758577798</v>
      </c>
      <c r="F148" s="75">
        <f t="shared" si="118"/>
        <v>-19057</v>
      </c>
      <c r="G148" s="75">
        <f t="shared" si="119"/>
        <v>-3.2355429997551255E-2</v>
      </c>
      <c r="J148" s="75">
        <f>G148</f>
        <v>-3.2355429997551255E-2</v>
      </c>
      <c r="O148" s="75">
        <f t="shared" ca="1" si="120"/>
        <v>-1.9427183553449363E-2</v>
      </c>
      <c r="P148" s="75">
        <f t="shared" si="121"/>
        <v>-2.0549245183642352E-2</v>
      </c>
      <c r="Q148" s="85">
        <f t="shared" si="147"/>
        <v>19134.9827</v>
      </c>
      <c r="S148" s="84">
        <v>1</v>
      </c>
      <c r="Z148" s="75">
        <f t="shared" si="122"/>
        <v>-19057</v>
      </c>
      <c r="AA148" s="75">
        <f t="shared" si="123"/>
        <v>-2.9389566881444562E-2</v>
      </c>
      <c r="AB148" s="75">
        <f t="shared" si="124"/>
        <v>-2.3515108299749045E-2</v>
      </c>
      <c r="AC148" s="75">
        <f t="shared" si="125"/>
        <v>-1.1806184813908903E-2</v>
      </c>
      <c r="AD148" s="75">
        <f t="shared" si="126"/>
        <v>-2.9658631161066928E-3</v>
      </c>
      <c r="AE148" s="75">
        <f t="shared" si="127"/>
        <v>8.7963440234821024E-6</v>
      </c>
      <c r="AF148" s="75">
        <f t="shared" si="128"/>
        <v>-1.1806184813908903E-2</v>
      </c>
      <c r="AG148" s="84"/>
      <c r="AH148" s="75">
        <f t="shared" si="129"/>
        <v>-8.8403216978022101E-3</v>
      </c>
      <c r="AI148" s="75">
        <f t="shared" si="130"/>
        <v>2.8874512757067095E-2</v>
      </c>
      <c r="AJ148" s="75">
        <f t="shared" si="131"/>
        <v>-0.21758999952702085</v>
      </c>
      <c r="AK148" s="75">
        <f t="shared" si="132"/>
        <v>-0.13158756790508774</v>
      </c>
      <c r="AL148" s="75">
        <f t="shared" si="133"/>
        <v>-3.006912842521865</v>
      </c>
      <c r="AM148" s="75">
        <f t="shared" si="134"/>
        <v>-14.827582258000659</v>
      </c>
      <c r="AN148" s="75">
        <f t="shared" si="193"/>
        <v>-1.9595467360711536</v>
      </c>
      <c r="AO148" s="75">
        <f t="shared" si="193"/>
        <v>-1.9600562041502341</v>
      </c>
      <c r="AP148" s="75">
        <f t="shared" si="193"/>
        <v>-1.9586840530105176</v>
      </c>
      <c r="AQ148" s="75">
        <f t="shared" si="193"/>
        <v>-1.9623692632198881</v>
      </c>
      <c r="AR148" s="75">
        <f t="shared" si="193"/>
        <v>-1.9523953925488944</v>
      </c>
      <c r="AS148" s="75">
        <f t="shared" si="193"/>
        <v>-1.9788550550524033</v>
      </c>
      <c r="AT148" s="75">
        <f t="shared" si="193"/>
        <v>-1.9043263905742216</v>
      </c>
      <c r="AU148" s="75">
        <f t="shared" si="135"/>
        <v>-1.0528603473595544</v>
      </c>
      <c r="AV148" s="119">
        <f t="shared" si="136"/>
        <v>-2.9389566881444562E-2</v>
      </c>
      <c r="AW148" s="120">
        <f t="shared" si="137"/>
        <v>-2.9658631161066928E-3</v>
      </c>
      <c r="AX148" s="121">
        <f t="shared" si="138"/>
        <v>8.7963440234821024E-6</v>
      </c>
      <c r="AY148" s="120">
        <f t="shared" si="139"/>
        <v>-2.3515108299749045E-2</v>
      </c>
      <c r="BA148" s="95">
        <f t="shared" si="140"/>
        <v>0</v>
      </c>
      <c r="BB148" s="95">
        <f t="shared" si="141"/>
        <v>0.16787017174729379</v>
      </c>
      <c r="BC148" s="95">
        <f t="shared" si="142"/>
        <v>-0.63575065507913964</v>
      </c>
      <c r="BD148" s="95">
        <f t="shared" si="143"/>
        <v>0.34287016337401194</v>
      </c>
      <c r="BE148" s="95">
        <f t="shared" si="144"/>
        <v>2.7507508758467409</v>
      </c>
      <c r="BF148" s="95">
        <f t="shared" si="145"/>
        <v>5.0518534806519524</v>
      </c>
      <c r="BG148" s="95">
        <f t="shared" si="194"/>
        <v>-4.5653856036006477</v>
      </c>
      <c r="BH148" s="95">
        <f t="shared" si="194"/>
        <v>-4.5653832393515446</v>
      </c>
      <c r="BI148" s="95">
        <f t="shared" si="194"/>
        <v>-4.5654011746287164</v>
      </c>
      <c r="BJ148" s="95">
        <f t="shared" si="194"/>
        <v>-4.5652651712076988</v>
      </c>
      <c r="BK148" s="95">
        <f t="shared" si="194"/>
        <v>-4.5662996241487663</v>
      </c>
      <c r="BL148" s="95">
        <f t="shared" si="194"/>
        <v>-4.5586049570878879</v>
      </c>
      <c r="BM148" s="95">
        <f t="shared" si="194"/>
        <v>-4.7930563341878374</v>
      </c>
      <c r="BN148" s="95">
        <f t="shared" si="146"/>
        <v>-5.4556782947548461</v>
      </c>
      <c r="BQ148" s="95">
        <f t="shared" si="160"/>
        <v>-1.3753995797241179E-3</v>
      </c>
      <c r="BR148" s="75">
        <v>3000</v>
      </c>
      <c r="BS148" s="75">
        <f t="shared" si="190"/>
        <v>-1.3753995797241179E-3</v>
      </c>
      <c r="BT148" s="75">
        <f t="shared" si="161"/>
        <v>-6.798534290193366E-3</v>
      </c>
      <c r="BU148" s="75">
        <f t="shared" si="162"/>
        <v>5.4231347104692481E-3</v>
      </c>
      <c r="BV148" s="75">
        <f t="shared" si="163"/>
        <v>2.6826954274271286E-2</v>
      </c>
      <c r="BW148" s="75">
        <f t="shared" si="164"/>
        <v>3.3433846933213621E-2</v>
      </c>
      <c r="BX148" s="75">
        <f t="shared" si="165"/>
        <v>3.0234877586319038</v>
      </c>
      <c r="BY148" s="75">
        <f t="shared" si="166"/>
        <v>16.91441041200703</v>
      </c>
      <c r="BZ148" s="75">
        <f t="shared" si="167"/>
        <v>2.0781250887708818</v>
      </c>
      <c r="CA148" s="75">
        <f t="shared" si="168"/>
        <v>2.0757657086703798</v>
      </c>
      <c r="CB148" s="75">
        <f t="shared" si="169"/>
        <v>2.0807200195252382</v>
      </c>
      <c r="CC148" s="75">
        <f t="shared" si="170"/>
        <v>2.0702649871002996</v>
      </c>
      <c r="CD148" s="75">
        <f t="shared" si="171"/>
        <v>2.0921038105425844</v>
      </c>
      <c r="CE148" s="75">
        <f t="shared" si="172"/>
        <v>2.0454451157209337</v>
      </c>
      <c r="CF148" s="75">
        <f t="shared" si="173"/>
        <v>2.140904908526748</v>
      </c>
      <c r="CG148" s="75">
        <f t="shared" si="174"/>
        <v>1.2204395872243061</v>
      </c>
      <c r="CI148" s="14">
        <f t="shared" si="191"/>
        <v>3000</v>
      </c>
      <c r="CJ148" s="86">
        <f t="shared" si="175"/>
        <v>-6.798534290193366E-3</v>
      </c>
      <c r="CK148" s="86">
        <f t="shared" si="176"/>
        <v>-6.798534290193366E-3</v>
      </c>
      <c r="CL148" s="95">
        <f t="shared" si="177"/>
        <v>0</v>
      </c>
      <c r="CM148" s="95">
        <f t="shared" si="178"/>
        <v>0.15720127886223367</v>
      </c>
      <c r="CN148" s="95">
        <f t="shared" si="179"/>
        <v>-0.61041556473840142</v>
      </c>
      <c r="CO148" s="95">
        <f t="shared" si="180"/>
        <v>2.7831463569306725</v>
      </c>
      <c r="CP148" s="95">
        <f t="shared" si="181"/>
        <v>5.5197670167578989</v>
      </c>
      <c r="CQ148" s="95">
        <f t="shared" si="182"/>
        <v>1.8047486356074454</v>
      </c>
      <c r="CR148" s="95">
        <f t="shared" si="183"/>
        <v>1.8048001061463894</v>
      </c>
      <c r="CS148" s="95">
        <f t="shared" si="184"/>
        <v>1.8045533380826746</v>
      </c>
      <c r="CT148" s="95">
        <f t="shared" si="185"/>
        <v>1.8057341175121018</v>
      </c>
      <c r="CU148" s="95">
        <f t="shared" si="186"/>
        <v>1.8000300562746427</v>
      </c>
      <c r="CV148" s="95">
        <f t="shared" si="187"/>
        <v>1.8264312042031707</v>
      </c>
      <c r="CW148" s="95">
        <f t="shared" si="188"/>
        <v>1.6503463570931181</v>
      </c>
      <c r="CX148" s="95">
        <f t="shared" si="189"/>
        <v>0.92927739608131632</v>
      </c>
    </row>
    <row r="149" spans="1:102" s="75" customFormat="1" ht="12.95" customHeight="1" x14ac:dyDescent="0.2">
      <c r="A149" s="81" t="s">
        <v>260</v>
      </c>
      <c r="B149" s="82" t="s">
        <v>2031</v>
      </c>
      <c r="C149" s="83">
        <v>34169.512999999999</v>
      </c>
      <c r="D149" s="83" t="s">
        <v>2110</v>
      </c>
      <c r="E149" s="75">
        <f t="shared" ref="E149:E212" si="195">+(C149-C$7)/C$8</f>
        <v>-19019.047190442085</v>
      </c>
      <c r="F149" s="75">
        <f t="shared" ref="F149:F212" si="196">ROUND(2*E149,0)/2</f>
        <v>-19019</v>
      </c>
      <c r="G149" s="75">
        <f t="shared" ref="G149:G212" si="197">+C149-(C$7+F149*C$8)</f>
        <v>-1.9891809999535326E-2</v>
      </c>
      <c r="I149" s="75">
        <f t="shared" ref="I149:I157" si="198">G149</f>
        <v>-1.9891809999535326E-2</v>
      </c>
      <c r="O149" s="75">
        <f t="shared" ref="O149:O212" ca="1" si="199">+C$11+C$12*$F149</f>
        <v>-1.9400875408653047E-2</v>
      </c>
      <c r="P149" s="75">
        <f t="shared" ref="P149:P212" si="200">+D$11+D$12*F149+D$13*F149^2</f>
        <v>-2.0531848986839629E-2</v>
      </c>
      <c r="Q149" s="85">
        <f t="shared" si="147"/>
        <v>19151.012999999999</v>
      </c>
      <c r="S149" s="84">
        <v>0.1</v>
      </c>
      <c r="Z149" s="75">
        <f t="shared" ref="Z149:Z212" si="201">F149</f>
        <v>-19019</v>
      </c>
      <c r="AA149" s="75">
        <f t="shared" ref="AA149:AA212" si="202">AB$3+AB$4*Z149+AB$5*Z149^2+AH149</f>
        <v>-2.9371771332450922E-2</v>
      </c>
      <c r="AB149" s="75">
        <f t="shared" ref="AB149:AB212" si="203">IF(S149&lt;&gt;0,G149-AH149, -9999)</f>
        <v>-1.1051887653924033E-2</v>
      </c>
      <c r="AC149" s="75">
        <f t="shared" ref="AC149:AC212" si="204">+G149-P149</f>
        <v>6.4003898730430331E-4</v>
      </c>
      <c r="AD149" s="75">
        <f t="shared" ref="AD149:AD212" si="205">IF(S149&lt;&gt;0,G149-AA149, -9999)</f>
        <v>9.4799613329155964E-3</v>
      </c>
      <c r="AE149" s="75">
        <f t="shared" ref="AE149:AE212" si="206">+(G149-AA149)^2*S149</f>
        <v>8.9869666873574848E-6</v>
      </c>
      <c r="AF149" s="75">
        <f t="shared" ref="AF149:AF212" si="207">IF(S149&lt;&gt;0,G149-P149, -9999)</f>
        <v>6.4003898730430331E-4</v>
      </c>
      <c r="AG149" s="84"/>
      <c r="AH149" s="75">
        <f t="shared" ref="AH149:AH212" si="208">$AB$6*($AB$11/AI149*AJ149+$AB$12)</f>
        <v>-8.8399223456112931E-3</v>
      </c>
      <c r="AI149" s="75">
        <f t="shared" ref="AI149:AI212" si="209">1+$AB$7*COS(AL149)</f>
        <v>2.8929236678277515E-2</v>
      </c>
      <c r="AJ149" s="75">
        <f t="shared" ref="AJ149:AJ212" si="210">SIN(AL149+RADIANS($AB$9))</f>
        <v>-0.2179952700753254</v>
      </c>
      <c r="AK149" s="75">
        <f t="shared" ref="AK149:AK212" si="211">$AB$7*SIN(AL149)</f>
        <v>-0.13199080506522878</v>
      </c>
      <c r="AL149" s="75">
        <f t="shared" ref="AL149:AL212" si="212">2*ATAN(AM149)</f>
        <v>-3.0064976042016078</v>
      </c>
      <c r="AM149" s="75">
        <f t="shared" ref="AM149:AM212" si="213">SQRT((1+$AB$7)/(1-$AB$7))*TAN(AN149/2)</f>
        <v>-14.781868800311633</v>
      </c>
      <c r="AN149" s="75">
        <f t="shared" si="193"/>
        <v>-1.9566877019150883</v>
      </c>
      <c r="AO149" s="75">
        <f t="shared" si="193"/>
        <v>-1.9572030705492498</v>
      </c>
      <c r="AP149" s="75">
        <f t="shared" si="193"/>
        <v>-1.9558052359939837</v>
      </c>
      <c r="AQ149" s="75">
        <f t="shared" si="193"/>
        <v>-1.9595854977459513</v>
      </c>
      <c r="AR149" s="75">
        <f t="shared" si="193"/>
        <v>-1.9492796469066858</v>
      </c>
      <c r="AS149" s="75">
        <f t="shared" si="193"/>
        <v>-1.9767911572910908</v>
      </c>
      <c r="AT149" s="75">
        <f t="shared" si="193"/>
        <v>-1.8985031905583596</v>
      </c>
      <c r="AU149" s="75">
        <f t="shared" ref="AU149:AU212" si="214">RADIANS($AB$9)+$AB$18*(F149-AB$15)</f>
        <v>-1.0489438855780706</v>
      </c>
      <c r="AV149" s="119">
        <f t="shared" ref="AV149:AV212" si="215">AA149+BA149</f>
        <v>-2.9371771332450922E-2</v>
      </c>
      <c r="AW149" s="120">
        <f t="shared" ref="AW149:AW212" si="216">G149-AV149</f>
        <v>9.4799613329155964E-3</v>
      </c>
      <c r="AX149" s="121">
        <f t="shared" ref="AX149:AX212" si="217">S149*(G149-AV149)^2</f>
        <v>8.9869666873574848E-6</v>
      </c>
      <c r="AY149" s="120">
        <f t="shared" ref="AY149:AY212" si="218">IF(S149&lt;&gt;0,G149-AH149-BA149,-9999)</f>
        <v>-1.1051887653924033E-2</v>
      </c>
      <c r="BA149" s="95">
        <f t="shared" ref="BA149:BA212" si="219">$BB$6*($BB$11/BB149*BC149+$BB$12)</f>
        <v>0</v>
      </c>
      <c r="BB149" s="95">
        <f t="shared" ref="BB149:BB212" si="220">1+$BB$7*COS(BE149)</f>
        <v>0.16660231576110207</v>
      </c>
      <c r="BC149" s="95">
        <f t="shared" ref="BC149:BC212" si="221">SIN(BE149+RADIANS($BB$9))</f>
        <v>-0.63287905468531902</v>
      </c>
      <c r="BD149" s="95">
        <f t="shared" ref="BD149:BD212" si="222">$BB$7*SIN(BE149)</f>
        <v>0.33977683838843731</v>
      </c>
      <c r="BE149" s="95">
        <f t="shared" ref="BE149:BE212" si="223">2*ATAN(BF149)</f>
        <v>2.7544654004110543</v>
      </c>
      <c r="BF149" s="95">
        <f t="shared" ref="BF149:BF212" si="224">TAN(BG149/2)*SQRT((1+$BB$7)/(1-$BB$7))</f>
        <v>5.1015769422671946</v>
      </c>
      <c r="BG149" s="95">
        <f t="shared" si="194"/>
        <v>-4.5557038461712507</v>
      </c>
      <c r="BH149" s="95">
        <f t="shared" si="194"/>
        <v>-4.5556996430498877</v>
      </c>
      <c r="BI149" s="95">
        <f t="shared" si="194"/>
        <v>-4.5557295732537213</v>
      </c>
      <c r="BJ149" s="95">
        <f t="shared" si="194"/>
        <v>-4.5555165652941714</v>
      </c>
      <c r="BK149" s="95">
        <f t="shared" si="194"/>
        <v>-4.5570388100711492</v>
      </c>
      <c r="BL149" s="95">
        <f t="shared" si="194"/>
        <v>-4.5464641488690205</v>
      </c>
      <c r="BM149" s="95">
        <f t="shared" si="194"/>
        <v>-4.7753970001189021</v>
      </c>
      <c r="BN149" s="95">
        <f t="shared" ref="BN149:BN212" si="225">RADIANS($BB$9)+$BB$18*(F149-BB$15)</f>
        <v>-5.4446782350798317</v>
      </c>
      <c r="BQ149" s="95">
        <f t="shared" si="160"/>
        <v>-1.2300355369995958E-3</v>
      </c>
      <c r="BR149" s="75">
        <v>3500</v>
      </c>
      <c r="BS149" s="75">
        <f t="shared" si="190"/>
        <v>-1.2300355369995958E-3</v>
      </c>
      <c r="BT149" s="75">
        <f t="shared" si="161"/>
        <v>-6.4019911568910402E-3</v>
      </c>
      <c r="BU149" s="75">
        <f t="shared" si="162"/>
        <v>5.1719556198914444E-3</v>
      </c>
      <c r="BV149" s="75">
        <f t="shared" si="163"/>
        <v>2.6290964019987428E-2</v>
      </c>
      <c r="BW149" s="75">
        <f t="shared" si="164"/>
        <v>2.8699940452340034E-2</v>
      </c>
      <c r="BX149" s="75">
        <f t="shared" si="165"/>
        <v>3.0282239556766397</v>
      </c>
      <c r="BY149" s="75">
        <f t="shared" si="166"/>
        <v>17.6226551141676</v>
      </c>
      <c r="BZ149" s="75">
        <f t="shared" si="167"/>
        <v>2.1136154812794836</v>
      </c>
      <c r="CA149" s="75">
        <f t="shared" si="168"/>
        <v>2.1086310819720224</v>
      </c>
      <c r="CB149" s="75">
        <f t="shared" si="169"/>
        <v>2.1184784058351225</v>
      </c>
      <c r="CC149" s="75">
        <f t="shared" si="170"/>
        <v>2.0988644894261084</v>
      </c>
      <c r="CD149" s="75">
        <f t="shared" si="171"/>
        <v>2.13732736702912</v>
      </c>
      <c r="CE149" s="75">
        <f t="shared" si="172"/>
        <v>2.0593434214117696</v>
      </c>
      <c r="CF149" s="75">
        <f t="shared" si="173"/>
        <v>2.2085415717696479</v>
      </c>
      <c r="CG149" s="75">
        <f t="shared" si="174"/>
        <v>1.2719719790859343</v>
      </c>
      <c r="CI149" s="14">
        <f t="shared" si="191"/>
        <v>3500</v>
      </c>
      <c r="CJ149" s="86">
        <f t="shared" si="175"/>
        <v>-6.4019911568910402E-3</v>
      </c>
      <c r="CK149" s="86">
        <f t="shared" si="176"/>
        <v>-6.4019911568910402E-3</v>
      </c>
      <c r="CL149" s="95">
        <f t="shared" si="177"/>
        <v>0</v>
      </c>
      <c r="CM149" s="95">
        <f t="shared" si="178"/>
        <v>0.14529312265168381</v>
      </c>
      <c r="CN149" s="95">
        <f t="shared" si="179"/>
        <v>-0.57837937701598241</v>
      </c>
      <c r="CO149" s="95">
        <f t="shared" si="180"/>
        <v>2.8229908252428548</v>
      </c>
      <c r="CP149" s="95">
        <f t="shared" si="181"/>
        <v>6.224237523651051</v>
      </c>
      <c r="CQ149" s="95">
        <f t="shared" si="182"/>
        <v>1.9197239960360057</v>
      </c>
      <c r="CR149" s="95">
        <f t="shared" si="183"/>
        <v>1.9199089097627273</v>
      </c>
      <c r="CS149" s="95">
        <f t="shared" si="184"/>
        <v>1.9193077665225022</v>
      </c>
      <c r="CT149" s="95">
        <f t="shared" si="185"/>
        <v>1.9212584280718437</v>
      </c>
      <c r="CU149" s="95">
        <f t="shared" si="186"/>
        <v>1.9148900652094536</v>
      </c>
      <c r="CV149" s="95">
        <f t="shared" si="187"/>
        <v>1.935286556226135</v>
      </c>
      <c r="CW149" s="95">
        <f t="shared" si="188"/>
        <v>1.8652240482093245</v>
      </c>
      <c r="CX149" s="95">
        <f t="shared" si="189"/>
        <v>1.0740150233841264</v>
      </c>
    </row>
    <row r="150" spans="1:102" s="75" customFormat="1" ht="12.95" customHeight="1" x14ac:dyDescent="0.2">
      <c r="A150" s="81" t="s">
        <v>294</v>
      </c>
      <c r="B150" s="82" t="s">
        <v>2031</v>
      </c>
      <c r="C150" s="83">
        <v>34211.646000000001</v>
      </c>
      <c r="D150" s="83" t="s">
        <v>2110</v>
      </c>
      <c r="E150" s="75">
        <f t="shared" si="195"/>
        <v>-18919.092742037359</v>
      </c>
      <c r="F150" s="75">
        <f t="shared" si="196"/>
        <v>-18919</v>
      </c>
      <c r="G150" s="75">
        <f t="shared" si="197"/>
        <v>-3.9092810002330225E-2</v>
      </c>
      <c r="I150" s="75">
        <f t="shared" si="198"/>
        <v>-3.9092810002330225E-2</v>
      </c>
      <c r="O150" s="75">
        <f t="shared" ca="1" si="199"/>
        <v>-1.9331643448662752E-2</v>
      </c>
      <c r="P150" s="75">
        <f t="shared" si="200"/>
        <v>-2.0485965720773536E-2</v>
      </c>
      <c r="Q150" s="85">
        <f t="shared" ref="Q150:Q213" si="226">+C150-15018.5</f>
        <v>19193.146000000001</v>
      </c>
      <c r="S150" s="84">
        <v>0.1</v>
      </c>
      <c r="Z150" s="75">
        <f t="shared" si="201"/>
        <v>-18919</v>
      </c>
      <c r="AA150" s="75">
        <f t="shared" si="202"/>
        <v>-2.9324486590707494E-2</v>
      </c>
      <c r="AB150" s="75">
        <f t="shared" si="203"/>
        <v>-3.0254289132396271E-2</v>
      </c>
      <c r="AC150" s="75">
        <f t="shared" si="204"/>
        <v>-1.8606844281556689E-2</v>
      </c>
      <c r="AD150" s="75">
        <f t="shared" si="205"/>
        <v>-9.7683234116227313E-3</v>
      </c>
      <c r="AE150" s="75">
        <f t="shared" si="206"/>
        <v>9.5420142274056758E-6</v>
      </c>
      <c r="AF150" s="75">
        <f t="shared" si="207"/>
        <v>-1.8606844281556689E-2</v>
      </c>
      <c r="AG150" s="84"/>
      <c r="AH150" s="75">
        <f t="shared" si="208"/>
        <v>-8.8385208699339555E-3</v>
      </c>
      <c r="AI150" s="75">
        <f t="shared" si="209"/>
        <v>2.9075018473452507E-2</v>
      </c>
      <c r="AJ150" s="75">
        <f t="shared" si="210"/>
        <v>-0.2190687153463616</v>
      </c>
      <c r="AK150" s="75">
        <f t="shared" si="211"/>
        <v>-0.13305893524176909</v>
      </c>
      <c r="AL150" s="75">
        <f t="shared" si="212"/>
        <v>-3.0053975708244347</v>
      </c>
      <c r="AM150" s="75">
        <f t="shared" si="213"/>
        <v>-14.662111777624707</v>
      </c>
      <c r="AN150" s="75">
        <f t="shared" si="193"/>
        <v>-1.9491398046950414</v>
      </c>
      <c r="AO150" s="75">
        <f t="shared" si="193"/>
        <v>-1.9496639033501038</v>
      </c>
      <c r="AP150" s="75">
        <f t="shared" si="193"/>
        <v>-1.9482153632977768</v>
      </c>
      <c r="AQ150" s="75">
        <f t="shared" si="193"/>
        <v>-1.9522061742720995</v>
      </c>
      <c r="AR150" s="75">
        <f t="shared" si="193"/>
        <v>-1.9411123294570687</v>
      </c>
      <c r="AS150" s="75">
        <f t="shared" si="193"/>
        <v>-1.9712280741904551</v>
      </c>
      <c r="AT150" s="75">
        <f t="shared" si="193"/>
        <v>-1.8831167888967677</v>
      </c>
      <c r="AU150" s="75">
        <f t="shared" si="214"/>
        <v>-1.0386374072057449</v>
      </c>
      <c r="AV150" s="119">
        <f t="shared" si="215"/>
        <v>-2.9324486590707494E-2</v>
      </c>
      <c r="AW150" s="120">
        <f t="shared" si="216"/>
        <v>-9.7683234116227313E-3</v>
      </c>
      <c r="AX150" s="121">
        <f t="shared" si="217"/>
        <v>9.5420142274056758E-6</v>
      </c>
      <c r="AY150" s="120">
        <f t="shared" si="218"/>
        <v>-3.0254289132396271E-2</v>
      </c>
      <c r="BA150" s="95">
        <f t="shared" si="219"/>
        <v>0</v>
      </c>
      <c r="BB150" s="95">
        <f t="shared" si="220"/>
        <v>0.1634073299432075</v>
      </c>
      <c r="BC150" s="95">
        <f t="shared" si="221"/>
        <v>-0.62548403077028469</v>
      </c>
      <c r="BD150" s="95">
        <f t="shared" si="222"/>
        <v>0.33183234382327259</v>
      </c>
      <c r="BE150" s="95">
        <f t="shared" si="223"/>
        <v>2.7639797483410331</v>
      </c>
      <c r="BF150" s="95">
        <f t="shared" si="224"/>
        <v>5.2333435916713054</v>
      </c>
      <c r="BG150" s="95">
        <f t="shared" si="194"/>
        <v>-4.5305682413067858</v>
      </c>
      <c r="BH150" s="95">
        <f t="shared" si="194"/>
        <v>-4.5305558405818998</v>
      </c>
      <c r="BI150" s="95">
        <f t="shared" si="194"/>
        <v>-4.5306320515337113</v>
      </c>
      <c r="BJ150" s="95">
        <f t="shared" si="194"/>
        <v>-4.5301641814245857</v>
      </c>
      <c r="BK150" s="95">
        <f t="shared" si="194"/>
        <v>-4.5330555456288755</v>
      </c>
      <c r="BL150" s="95">
        <f t="shared" si="194"/>
        <v>-4.5158596134246904</v>
      </c>
      <c r="BM150" s="95">
        <f t="shared" si="194"/>
        <v>-4.7293141019243627</v>
      </c>
      <c r="BN150" s="95">
        <f t="shared" si="225"/>
        <v>-5.4157307096192708</v>
      </c>
      <c r="BQ150" s="95">
        <f t="shared" si="160"/>
        <v>-1.0862432629774018E-3</v>
      </c>
      <c r="BR150" s="75">
        <v>4000</v>
      </c>
      <c r="BS150" s="75">
        <f t="shared" si="190"/>
        <v>-1.0862432629774018E-3</v>
      </c>
      <c r="BT150" s="75">
        <f t="shared" si="161"/>
        <v>-6.0016871251915788E-3</v>
      </c>
      <c r="BU150" s="75">
        <f t="shared" si="162"/>
        <v>4.915443862214177E-3</v>
      </c>
      <c r="BV150" s="75">
        <f t="shared" si="163"/>
        <v>2.5788887927665427E-2</v>
      </c>
      <c r="BW150" s="75">
        <f t="shared" si="164"/>
        <v>2.4078920139541677E-2</v>
      </c>
      <c r="BX150" s="75">
        <f t="shared" si="165"/>
        <v>3.0328465899987318</v>
      </c>
      <c r="BY150" s="75">
        <f t="shared" si="166"/>
        <v>18.373342394089693</v>
      </c>
      <c r="BZ150" s="75">
        <f t="shared" si="167"/>
        <v>2.1489451666554058</v>
      </c>
      <c r="CA150" s="75">
        <f t="shared" si="168"/>
        <v>2.1400814577919482</v>
      </c>
      <c r="CB150" s="75">
        <f t="shared" si="169"/>
        <v>2.156647212907064</v>
      </c>
      <c r="CC150" s="75">
        <f t="shared" si="170"/>
        <v>2.1253306049404994</v>
      </c>
      <c r="CD150" s="75">
        <f t="shared" si="171"/>
        <v>2.1833367744105705</v>
      </c>
      <c r="CE150" s="75">
        <f t="shared" si="172"/>
        <v>2.0712186657800173</v>
      </c>
      <c r="CF150" s="75">
        <f t="shared" si="173"/>
        <v>2.2736916429459999</v>
      </c>
      <c r="CG150" s="75">
        <f t="shared" si="174"/>
        <v>1.3235043709475625</v>
      </c>
      <c r="CI150" s="14">
        <f t="shared" si="191"/>
        <v>4000</v>
      </c>
      <c r="CJ150" s="86">
        <f t="shared" si="175"/>
        <v>-6.0016871251915788E-3</v>
      </c>
      <c r="CK150" s="86">
        <f t="shared" si="176"/>
        <v>-6.0016871251915788E-3</v>
      </c>
      <c r="CL150" s="95">
        <f t="shared" si="177"/>
        <v>0</v>
      </c>
      <c r="CM150" s="95">
        <f t="shared" si="178"/>
        <v>0.13606030074227415</v>
      </c>
      <c r="CN150" s="95">
        <f t="shared" si="179"/>
        <v>-0.54983955411133834</v>
      </c>
      <c r="CO150" s="95">
        <f t="shared" si="180"/>
        <v>2.8575593537973125</v>
      </c>
      <c r="CP150" s="95">
        <f t="shared" si="181"/>
        <v>6.9940252372421714</v>
      </c>
      <c r="CQ150" s="95">
        <f t="shared" si="182"/>
        <v>2.0269390721147866</v>
      </c>
      <c r="CR150" s="95">
        <f t="shared" si="183"/>
        <v>2.0264242268829964</v>
      </c>
      <c r="CS150" s="95">
        <f t="shared" si="184"/>
        <v>2.0277225439500564</v>
      </c>
      <c r="CT150" s="95">
        <f t="shared" si="185"/>
        <v>2.024441869545635</v>
      </c>
      <c r="CU150" s="95">
        <f t="shared" si="186"/>
        <v>2.0326899003603649</v>
      </c>
      <c r="CV150" s="95">
        <f t="shared" si="187"/>
        <v>2.0116804613284502</v>
      </c>
      <c r="CW150" s="95">
        <f t="shared" si="188"/>
        <v>2.0635556323103881</v>
      </c>
      <c r="CX150" s="95">
        <f t="shared" si="189"/>
        <v>1.2187526506869364</v>
      </c>
    </row>
    <row r="151" spans="1:102" s="75" customFormat="1" ht="12.95" customHeight="1" x14ac:dyDescent="0.2">
      <c r="A151" s="81" t="s">
        <v>294</v>
      </c>
      <c r="B151" s="82" t="s">
        <v>2031</v>
      </c>
      <c r="C151" s="83">
        <v>34213.747000000003</v>
      </c>
      <c r="D151" s="83" t="s">
        <v>2110</v>
      </c>
      <c r="E151" s="75">
        <f t="shared" si="195"/>
        <v>-18914.108423424903</v>
      </c>
      <c r="F151" s="75">
        <f t="shared" si="196"/>
        <v>-18914</v>
      </c>
      <c r="G151" s="75">
        <f t="shared" si="197"/>
        <v>-4.5702859992161393E-2</v>
      </c>
      <c r="I151" s="75">
        <f t="shared" si="198"/>
        <v>-4.5702859992161393E-2</v>
      </c>
      <c r="O151" s="75">
        <f t="shared" ca="1" si="199"/>
        <v>-1.9328181850663238E-2</v>
      </c>
      <c r="P151" s="75">
        <f t="shared" si="200"/>
        <v>-2.0483667608526917E-2</v>
      </c>
      <c r="Q151" s="85">
        <f t="shared" si="226"/>
        <v>19195.247000000003</v>
      </c>
      <c r="S151" s="84">
        <v>0.1</v>
      </c>
      <c r="Z151" s="75">
        <f t="shared" si="201"/>
        <v>-18914</v>
      </c>
      <c r="AA151" s="75">
        <f t="shared" si="202"/>
        <v>-2.9322104978831781E-2</v>
      </c>
      <c r="AB151" s="75">
        <f t="shared" si="203"/>
        <v>-3.6864422621856532E-2</v>
      </c>
      <c r="AC151" s="75">
        <f t="shared" si="204"/>
        <v>-2.5219192383634476E-2</v>
      </c>
      <c r="AD151" s="75">
        <f t="shared" si="205"/>
        <v>-1.6380755013329612E-2</v>
      </c>
      <c r="AE151" s="75">
        <f t="shared" si="206"/>
        <v>2.6832913480672323E-5</v>
      </c>
      <c r="AF151" s="75">
        <f t="shared" si="207"/>
        <v>-2.5219192383634476E-2</v>
      </c>
      <c r="AG151" s="84"/>
      <c r="AH151" s="75">
        <f t="shared" si="208"/>
        <v>-8.8384373703048625E-3</v>
      </c>
      <c r="AI151" s="75">
        <f t="shared" si="209"/>
        <v>2.9082375905224334E-2</v>
      </c>
      <c r="AJ151" s="75">
        <f t="shared" si="210"/>
        <v>-0.21912265552986768</v>
      </c>
      <c r="AK151" s="75">
        <f t="shared" si="211"/>
        <v>-0.13311261105603697</v>
      </c>
      <c r="AL151" s="75">
        <f t="shared" si="212"/>
        <v>-3.0053422874414264</v>
      </c>
      <c r="AM151" s="75">
        <f t="shared" si="213"/>
        <v>-14.656144212162507</v>
      </c>
      <c r="AN151" s="75">
        <f t="shared" ref="AN151:AT160" si="227">$AU151+$AB$7*SIN(AO151)</f>
        <v>-1.9487614777570978</v>
      </c>
      <c r="AO151" s="75">
        <f t="shared" si="227"/>
        <v>-1.9492857710443163</v>
      </c>
      <c r="AP151" s="75">
        <f t="shared" si="227"/>
        <v>-1.9478353088217057</v>
      </c>
      <c r="AQ151" s="75">
        <f t="shared" si="227"/>
        <v>-1.9518351828143738</v>
      </c>
      <c r="AR151" s="75">
        <f t="shared" si="227"/>
        <v>-1.9407051694359814</v>
      </c>
      <c r="AS151" s="75">
        <f t="shared" si="227"/>
        <v>-1.9709448424333738</v>
      </c>
      <c r="AT151" s="75">
        <f t="shared" si="227"/>
        <v>-1.8823451095901427</v>
      </c>
      <c r="AU151" s="75">
        <f t="shared" si="214"/>
        <v>-1.0381220832871287</v>
      </c>
      <c r="AV151" s="119">
        <f t="shared" si="215"/>
        <v>-2.9322104978831781E-2</v>
      </c>
      <c r="AW151" s="120">
        <f t="shared" si="216"/>
        <v>-1.6380755013329612E-2</v>
      </c>
      <c r="AX151" s="121">
        <f t="shared" si="217"/>
        <v>2.6832913480672323E-5</v>
      </c>
      <c r="AY151" s="120">
        <f t="shared" si="218"/>
        <v>-3.6864422621856532E-2</v>
      </c>
      <c r="BA151" s="95">
        <f t="shared" si="219"/>
        <v>0</v>
      </c>
      <c r="BB151" s="95">
        <f t="shared" si="220"/>
        <v>0.16325272805630153</v>
      </c>
      <c r="BC151" s="95">
        <f t="shared" si="221"/>
        <v>-0.62512023384001592</v>
      </c>
      <c r="BD151" s="95">
        <f t="shared" si="222"/>
        <v>0.33144230703816063</v>
      </c>
      <c r="BE151" s="95">
        <f t="shared" si="223"/>
        <v>2.7644459259159042</v>
      </c>
      <c r="BF151" s="95">
        <f t="shared" si="224"/>
        <v>5.2399685708913957</v>
      </c>
      <c r="BG151" s="95">
        <f t="shared" ref="BG151:BM160" si="228">$BN151+$BB$7*SIN(BH151)</f>
        <v>-4.5293241214769644</v>
      </c>
      <c r="BH151" s="95">
        <f t="shared" si="228"/>
        <v>-4.5293111619876036</v>
      </c>
      <c r="BI151" s="95">
        <f t="shared" si="228"/>
        <v>-4.5293902719605139</v>
      </c>
      <c r="BJ151" s="95">
        <f t="shared" si="228"/>
        <v>-4.5289078780996981</v>
      </c>
      <c r="BK151" s="95">
        <f t="shared" si="228"/>
        <v>-4.5318692111454242</v>
      </c>
      <c r="BL151" s="95">
        <f t="shared" si="228"/>
        <v>-4.5143797266819705</v>
      </c>
      <c r="BM151" s="95">
        <f t="shared" si="228"/>
        <v>-4.7270249373597135</v>
      </c>
      <c r="BN151" s="95">
        <f t="shared" si="225"/>
        <v>-5.4142833333462415</v>
      </c>
      <c r="BQ151" s="95">
        <f t="shared" si="160"/>
        <v>-9.4486044733214751E-4</v>
      </c>
      <c r="BR151" s="75">
        <v>4500</v>
      </c>
      <c r="BS151" s="75">
        <f t="shared" si="190"/>
        <v>-9.4486044733214751E-4</v>
      </c>
      <c r="BT151" s="75">
        <f t="shared" si="161"/>
        <v>-5.5976221950949819E-3</v>
      </c>
      <c r="BU151" s="75">
        <f t="shared" si="162"/>
        <v>4.6527617477628343E-3</v>
      </c>
      <c r="BV151" s="75">
        <f t="shared" si="163"/>
        <v>2.5316380493647594E-2</v>
      </c>
      <c r="BW151" s="75">
        <f t="shared" si="164"/>
        <v>1.9543248742533614E-2</v>
      </c>
      <c r="BX151" s="75">
        <f t="shared" si="165"/>
        <v>3.0373833445395682</v>
      </c>
      <c r="BY151" s="75">
        <f t="shared" si="166"/>
        <v>19.174772009591798</v>
      </c>
      <c r="BZ151" s="75">
        <f t="shared" si="167"/>
        <v>2.1842795878412118</v>
      </c>
      <c r="CA151" s="75">
        <f t="shared" si="168"/>
        <v>2.1700478867868593</v>
      </c>
      <c r="CB151" s="75">
        <f t="shared" si="169"/>
        <v>2.1953300633834103</v>
      </c>
      <c r="CC151" s="75">
        <f t="shared" si="170"/>
        <v>2.1497529678946758</v>
      </c>
      <c r="CD151" s="75">
        <f t="shared" si="171"/>
        <v>2.229924047729559</v>
      </c>
      <c r="CE151" s="75">
        <f t="shared" si="172"/>
        <v>2.081636667752905</v>
      </c>
      <c r="CF151" s="75">
        <f t="shared" si="173"/>
        <v>2.3363189671201594</v>
      </c>
      <c r="CG151" s="75">
        <f t="shared" si="174"/>
        <v>1.3750367628091904</v>
      </c>
      <c r="CI151" s="14">
        <f t="shared" si="191"/>
        <v>4500</v>
      </c>
      <c r="CJ151" s="86">
        <f t="shared" si="175"/>
        <v>-5.5976221950949819E-3</v>
      </c>
      <c r="CK151" s="86">
        <f t="shared" si="176"/>
        <v>-5.5976221950949819E-3</v>
      </c>
      <c r="CL151" s="95">
        <f t="shared" si="177"/>
        <v>0</v>
      </c>
      <c r="CM151" s="95">
        <f t="shared" si="178"/>
        <v>0.12866672715055649</v>
      </c>
      <c r="CN151" s="95">
        <f t="shared" si="179"/>
        <v>-0.52371824677153633</v>
      </c>
      <c r="CO151" s="95">
        <f t="shared" si="180"/>
        <v>2.8885216716448721</v>
      </c>
      <c r="CP151" s="95">
        <f t="shared" si="181"/>
        <v>7.8606975003754131</v>
      </c>
      <c r="CQ151" s="95">
        <f t="shared" si="182"/>
        <v>2.1289819076568133</v>
      </c>
      <c r="CR151" s="95">
        <f t="shared" si="183"/>
        <v>2.1245695256473098</v>
      </c>
      <c r="CS151" s="95">
        <f t="shared" si="184"/>
        <v>2.1338228073698775</v>
      </c>
      <c r="CT151" s="95">
        <f t="shared" si="185"/>
        <v>2.1142555680832431</v>
      </c>
      <c r="CU151" s="95">
        <f t="shared" si="186"/>
        <v>2.1549417908312281</v>
      </c>
      <c r="CV151" s="95">
        <f t="shared" si="187"/>
        <v>2.0670120140070281</v>
      </c>
      <c r="CW151" s="95">
        <f t="shared" si="188"/>
        <v>2.2442203292778764</v>
      </c>
      <c r="CX151" s="95">
        <f t="shared" si="189"/>
        <v>1.3634902779897464</v>
      </c>
    </row>
    <row r="152" spans="1:102" s="75" customFormat="1" ht="12.95" customHeight="1" x14ac:dyDescent="0.2">
      <c r="A152" s="86" t="s">
        <v>2030</v>
      </c>
      <c r="B152" s="87" t="s">
        <v>2031</v>
      </c>
      <c r="C152" s="88">
        <v>34213.760000000002</v>
      </c>
      <c r="D152" s="88" t="s">
        <v>2032</v>
      </c>
      <c r="E152" s="75">
        <f t="shared" si="195"/>
        <v>-18914.077582805217</v>
      </c>
      <c r="F152" s="75">
        <f t="shared" si="196"/>
        <v>-18914</v>
      </c>
      <c r="G152" s="75">
        <f t="shared" si="197"/>
        <v>-3.2702859993150923E-2</v>
      </c>
      <c r="I152" s="75">
        <f t="shared" si="198"/>
        <v>-3.2702859993150923E-2</v>
      </c>
      <c r="O152" s="75">
        <f t="shared" ca="1" si="199"/>
        <v>-1.9328181850663238E-2</v>
      </c>
      <c r="P152" s="75">
        <f t="shared" si="200"/>
        <v>-2.0483667608526917E-2</v>
      </c>
      <c r="Q152" s="85">
        <f t="shared" si="226"/>
        <v>19195.260000000002</v>
      </c>
      <c r="S152" s="84">
        <v>0.1</v>
      </c>
      <c r="Z152" s="75">
        <f t="shared" si="201"/>
        <v>-18914</v>
      </c>
      <c r="AA152" s="75">
        <f t="shared" si="202"/>
        <v>-2.9322104978831781E-2</v>
      </c>
      <c r="AB152" s="75">
        <f t="shared" si="203"/>
        <v>-2.3864422622846063E-2</v>
      </c>
      <c r="AC152" s="75">
        <f t="shared" si="204"/>
        <v>-1.2219192384624007E-2</v>
      </c>
      <c r="AD152" s="75">
        <f t="shared" si="205"/>
        <v>-3.3807550143191423E-3</v>
      </c>
      <c r="AE152" s="75">
        <f t="shared" si="206"/>
        <v>1.1429504466844023E-6</v>
      </c>
      <c r="AF152" s="75">
        <f t="shared" si="207"/>
        <v>-1.2219192384624007E-2</v>
      </c>
      <c r="AG152" s="84"/>
      <c r="AH152" s="75">
        <f t="shared" si="208"/>
        <v>-8.8384373703048625E-3</v>
      </c>
      <c r="AI152" s="75">
        <f t="shared" si="209"/>
        <v>2.9082375905224334E-2</v>
      </c>
      <c r="AJ152" s="75">
        <f t="shared" si="210"/>
        <v>-0.21912265552986768</v>
      </c>
      <c r="AK152" s="75">
        <f t="shared" si="211"/>
        <v>-0.13311261105603697</v>
      </c>
      <c r="AL152" s="75">
        <f t="shared" si="212"/>
        <v>-3.0053422874414264</v>
      </c>
      <c r="AM152" s="75">
        <f t="shared" si="213"/>
        <v>-14.656144212162507</v>
      </c>
      <c r="AN152" s="75">
        <f t="shared" si="227"/>
        <v>-1.9487614777570978</v>
      </c>
      <c r="AO152" s="75">
        <f t="shared" si="227"/>
        <v>-1.9492857710443163</v>
      </c>
      <c r="AP152" s="75">
        <f t="shared" si="227"/>
        <v>-1.9478353088217057</v>
      </c>
      <c r="AQ152" s="75">
        <f t="shared" si="227"/>
        <v>-1.9518351828143738</v>
      </c>
      <c r="AR152" s="75">
        <f t="shared" si="227"/>
        <v>-1.9407051694359814</v>
      </c>
      <c r="AS152" s="75">
        <f t="shared" si="227"/>
        <v>-1.9709448424333738</v>
      </c>
      <c r="AT152" s="75">
        <f t="shared" si="227"/>
        <v>-1.8823451095901427</v>
      </c>
      <c r="AU152" s="75">
        <f t="shared" si="214"/>
        <v>-1.0381220832871287</v>
      </c>
      <c r="AV152" s="119">
        <f t="shared" si="215"/>
        <v>-2.9322104978831781E-2</v>
      </c>
      <c r="AW152" s="120">
        <f t="shared" si="216"/>
        <v>-3.3807550143191423E-3</v>
      </c>
      <c r="AX152" s="121">
        <f t="shared" si="217"/>
        <v>1.1429504466844023E-6</v>
      </c>
      <c r="AY152" s="120">
        <f t="shared" si="218"/>
        <v>-2.3864422622846063E-2</v>
      </c>
      <c r="BA152" s="95">
        <f t="shared" si="219"/>
        <v>0</v>
      </c>
      <c r="BB152" s="95">
        <f t="shared" si="220"/>
        <v>0.16325272805630153</v>
      </c>
      <c r="BC152" s="95">
        <f t="shared" si="221"/>
        <v>-0.62512023384001592</v>
      </c>
      <c r="BD152" s="95">
        <f t="shared" si="222"/>
        <v>0.33144230703816063</v>
      </c>
      <c r="BE152" s="95">
        <f t="shared" si="223"/>
        <v>2.7644459259159042</v>
      </c>
      <c r="BF152" s="95">
        <f t="shared" si="224"/>
        <v>5.2399685708913957</v>
      </c>
      <c r="BG152" s="95">
        <f t="shared" si="228"/>
        <v>-4.5293241214769644</v>
      </c>
      <c r="BH152" s="95">
        <f t="shared" si="228"/>
        <v>-4.5293111619876036</v>
      </c>
      <c r="BI152" s="95">
        <f t="shared" si="228"/>
        <v>-4.5293902719605139</v>
      </c>
      <c r="BJ152" s="95">
        <f t="shared" si="228"/>
        <v>-4.5289078780996981</v>
      </c>
      <c r="BK152" s="95">
        <f t="shared" si="228"/>
        <v>-4.5318692111454242</v>
      </c>
      <c r="BL152" s="95">
        <f t="shared" si="228"/>
        <v>-4.5143797266819705</v>
      </c>
      <c r="BM152" s="95">
        <f t="shared" si="228"/>
        <v>-4.7270249373597135</v>
      </c>
      <c r="BN152" s="95">
        <f t="shared" si="225"/>
        <v>-5.4142833333462415</v>
      </c>
      <c r="BQ152" s="95">
        <f t="shared" si="160"/>
        <v>-8.0673407178740841E-4</v>
      </c>
      <c r="BR152" s="75">
        <v>5000</v>
      </c>
      <c r="BS152" s="75">
        <f t="shared" si="190"/>
        <v>-8.0673407178740841E-4</v>
      </c>
      <c r="BT152" s="75">
        <f t="shared" si="161"/>
        <v>-5.1897963666012511E-3</v>
      </c>
      <c r="BU152" s="75">
        <f t="shared" si="162"/>
        <v>4.3830622948138427E-3</v>
      </c>
      <c r="BV152" s="75">
        <f t="shared" si="163"/>
        <v>2.4869953990036109E-2</v>
      </c>
      <c r="BW152" s="75">
        <f t="shared" si="164"/>
        <v>1.5068880481570325E-2</v>
      </c>
      <c r="BX152" s="75">
        <f t="shared" si="165"/>
        <v>3.0418583867248428</v>
      </c>
      <c r="BY152" s="75">
        <f t="shared" si="166"/>
        <v>20.036663097342316</v>
      </c>
      <c r="BZ152" s="75">
        <f t="shared" si="167"/>
        <v>2.2197714561136919</v>
      </c>
      <c r="CA152" s="75">
        <f t="shared" si="168"/>
        <v>2.1984798087517539</v>
      </c>
      <c r="CB152" s="75">
        <f t="shared" si="169"/>
        <v>2.2345845701142446</v>
      </c>
      <c r="CC152" s="75">
        <f t="shared" si="170"/>
        <v>2.1722648654233638</v>
      </c>
      <c r="CD152" s="75">
        <f t="shared" si="171"/>
        <v>2.2768720741096611</v>
      </c>
      <c r="CE152" s="75">
        <f t="shared" si="172"/>
        <v>2.0911245602585291</v>
      </c>
      <c r="CF152" s="75">
        <f t="shared" si="173"/>
        <v>2.3963940872492313</v>
      </c>
      <c r="CG152" s="75">
        <f t="shared" si="174"/>
        <v>1.4265691546708186</v>
      </c>
      <c r="CI152" s="14">
        <f t="shared" si="191"/>
        <v>5000</v>
      </c>
      <c r="CJ152" s="86">
        <f t="shared" si="175"/>
        <v>-5.1897963666012511E-3</v>
      </c>
      <c r="CK152" s="86">
        <f t="shared" si="176"/>
        <v>-5.1897963666012511E-3</v>
      </c>
      <c r="CL152" s="95">
        <f t="shared" si="177"/>
        <v>0</v>
      </c>
      <c r="CM152" s="95">
        <f t="shared" si="178"/>
        <v>0.12257003575904557</v>
      </c>
      <c r="CN152" s="95">
        <f t="shared" si="179"/>
        <v>-0.49910364263702095</v>
      </c>
      <c r="CO152" s="95">
        <f t="shared" si="180"/>
        <v>2.9171674307840791</v>
      </c>
      <c r="CP152" s="95">
        <f t="shared" si="181"/>
        <v>8.8742186515171788</v>
      </c>
      <c r="CQ152" s="95">
        <f t="shared" si="182"/>
        <v>2.2284482272057176</v>
      </c>
      <c r="CR152" s="95">
        <f t="shared" si="183"/>
        <v>2.2138893209956154</v>
      </c>
      <c r="CS152" s="95">
        <f t="shared" si="184"/>
        <v>2.2403991590298609</v>
      </c>
      <c r="CT152" s="95">
        <f t="shared" si="185"/>
        <v>2.1914067713980598</v>
      </c>
      <c r="CU152" s="95">
        <f t="shared" si="186"/>
        <v>2.2796822025118146</v>
      </c>
      <c r="CV152" s="95">
        <f t="shared" si="187"/>
        <v>2.1118403553515561</v>
      </c>
      <c r="CW152" s="95">
        <f t="shared" si="188"/>
        <v>2.4064668166157603</v>
      </c>
      <c r="CX152" s="95">
        <f t="shared" si="189"/>
        <v>1.5082279052925565</v>
      </c>
    </row>
    <row r="153" spans="1:102" s="75" customFormat="1" ht="12.95" customHeight="1" x14ac:dyDescent="0.2">
      <c r="A153" s="81" t="s">
        <v>294</v>
      </c>
      <c r="B153" s="82" t="s">
        <v>2031</v>
      </c>
      <c r="C153" s="83">
        <v>34216.726999999999</v>
      </c>
      <c r="D153" s="83" t="s">
        <v>2110</v>
      </c>
      <c r="E153" s="75">
        <f t="shared" si="195"/>
        <v>-18907.038804450567</v>
      </c>
      <c r="F153" s="75">
        <f t="shared" si="196"/>
        <v>-18907</v>
      </c>
      <c r="G153" s="75">
        <f t="shared" si="197"/>
        <v>-1.6356929998437408E-2</v>
      </c>
      <c r="I153" s="75">
        <f t="shared" si="198"/>
        <v>-1.6356929998437408E-2</v>
      </c>
      <c r="O153" s="75">
        <f t="shared" ca="1" si="199"/>
        <v>-1.9323335613463916E-2</v>
      </c>
      <c r="P153" s="75">
        <f t="shared" si="200"/>
        <v>-2.0480449619550714E-2</v>
      </c>
      <c r="Q153" s="85">
        <f t="shared" si="226"/>
        <v>19198.226999999999</v>
      </c>
      <c r="S153" s="84">
        <v>0.1</v>
      </c>
      <c r="Z153" s="75">
        <f t="shared" si="201"/>
        <v>-18907</v>
      </c>
      <c r="AA153" s="75">
        <f t="shared" si="202"/>
        <v>-2.9318767930813998E-2</v>
      </c>
      <c r="AB153" s="75">
        <f t="shared" si="203"/>
        <v>-7.5186116871741229E-3</v>
      </c>
      <c r="AC153" s="75">
        <f t="shared" si="204"/>
        <v>4.1235196211133057E-3</v>
      </c>
      <c r="AD153" s="75">
        <f t="shared" si="205"/>
        <v>1.2961837932376589E-2</v>
      </c>
      <c r="AE153" s="75">
        <f t="shared" si="206"/>
        <v>1.6800924258519662E-5</v>
      </c>
      <c r="AF153" s="75">
        <f t="shared" si="207"/>
        <v>4.1235196211133057E-3</v>
      </c>
      <c r="AG153" s="84"/>
      <c r="AH153" s="75">
        <f t="shared" si="208"/>
        <v>-8.8383183112632855E-3</v>
      </c>
      <c r="AI153" s="75">
        <f t="shared" si="209"/>
        <v>2.9092687364655867E-2</v>
      </c>
      <c r="AJ153" s="75">
        <f t="shared" si="210"/>
        <v>-0.21919821512639875</v>
      </c>
      <c r="AK153" s="75">
        <f t="shared" si="211"/>
        <v>-0.13318780075973174</v>
      </c>
      <c r="AL153" s="75">
        <f t="shared" si="212"/>
        <v>-3.0052648451321482</v>
      </c>
      <c r="AM153" s="75">
        <f t="shared" si="213"/>
        <v>-14.647792827172971</v>
      </c>
      <c r="AN153" s="75">
        <f t="shared" si="227"/>
        <v>-1.9482316691236812</v>
      </c>
      <c r="AO153" s="75">
        <f t="shared" si="227"/>
        <v>-1.9487561982517869</v>
      </c>
      <c r="AP153" s="75">
        <f t="shared" si="227"/>
        <v>-1.9473031394592475</v>
      </c>
      <c r="AQ153" s="75">
        <f t="shared" si="227"/>
        <v>-1.9513154726143787</v>
      </c>
      <c r="AR153" s="75">
        <f t="shared" si="227"/>
        <v>-1.9401353367019385</v>
      </c>
      <c r="AS153" s="75">
        <f t="shared" si="227"/>
        <v>-1.9705474974862367</v>
      </c>
      <c r="AT153" s="75">
        <f t="shared" si="227"/>
        <v>-1.881264381935585</v>
      </c>
      <c r="AU153" s="75">
        <f t="shared" si="214"/>
        <v>-1.0374006298010658</v>
      </c>
      <c r="AV153" s="119">
        <f t="shared" si="215"/>
        <v>-2.9318767930813998E-2</v>
      </c>
      <c r="AW153" s="120">
        <f t="shared" si="216"/>
        <v>1.2961837932376589E-2</v>
      </c>
      <c r="AX153" s="121">
        <f t="shared" si="217"/>
        <v>1.6800924258519662E-5</v>
      </c>
      <c r="AY153" s="120">
        <f t="shared" si="218"/>
        <v>-7.5186116871741229E-3</v>
      </c>
      <c r="BA153" s="95">
        <f t="shared" si="219"/>
        <v>0</v>
      </c>
      <c r="BB153" s="95">
        <f t="shared" si="220"/>
        <v>0.16303708095581848</v>
      </c>
      <c r="BC153" s="95">
        <f t="shared" si="221"/>
        <v>-0.62461184644026313</v>
      </c>
      <c r="BD153" s="95">
        <f t="shared" si="222"/>
        <v>0.33089737403769587</v>
      </c>
      <c r="BE153" s="95">
        <f t="shared" si="223"/>
        <v>2.7650970935841706</v>
      </c>
      <c r="BF153" s="95">
        <f t="shared" si="224"/>
        <v>5.2492496324443687</v>
      </c>
      <c r="BG153" s="95">
        <f t="shared" si="228"/>
        <v>-4.527584333772535</v>
      </c>
      <c r="BH153" s="95">
        <f t="shared" si="228"/>
        <v>-4.5275705658138072</v>
      </c>
      <c r="BI153" s="95">
        <f t="shared" si="228"/>
        <v>-4.5276538291440103</v>
      </c>
      <c r="BJ153" s="95">
        <f t="shared" si="228"/>
        <v>-4.5271508492014529</v>
      </c>
      <c r="BK153" s="95">
        <f t="shared" si="228"/>
        <v>-4.5302101678643645</v>
      </c>
      <c r="BL153" s="95">
        <f t="shared" si="228"/>
        <v>-4.5123158326087953</v>
      </c>
      <c r="BM153" s="95">
        <f t="shared" si="228"/>
        <v>-4.7238225261201956</v>
      </c>
      <c r="BN153" s="95">
        <f t="shared" si="225"/>
        <v>-5.4122570065640021</v>
      </c>
      <c r="BQ153" s="95">
        <f t="shared" si="160"/>
        <v>-6.7264424685229123E-4</v>
      </c>
      <c r="BR153" s="75">
        <v>5500</v>
      </c>
      <c r="BS153" s="75">
        <f t="shared" si="190"/>
        <v>-6.7264424685229123E-4</v>
      </c>
      <c r="BT153" s="75">
        <f t="shared" si="161"/>
        <v>-4.7782096397103848E-3</v>
      </c>
      <c r="BU153" s="75">
        <f t="shared" si="162"/>
        <v>4.1055653928580935E-3</v>
      </c>
      <c r="BV153" s="75">
        <f t="shared" si="163"/>
        <v>2.4446923626675221E-2</v>
      </c>
      <c r="BW153" s="75">
        <f t="shared" si="164"/>
        <v>1.0635697818719063E-2</v>
      </c>
      <c r="BX153" s="75">
        <f t="shared" si="165"/>
        <v>3.0462919392055281</v>
      </c>
      <c r="BY153" s="75">
        <f t="shared" si="166"/>
        <v>20.970315693561634</v>
      </c>
      <c r="BZ153" s="75">
        <f t="shared" si="167"/>
        <v>2.2555541194163653</v>
      </c>
      <c r="CA153" s="75">
        <f t="shared" si="168"/>
        <v>2.2253512832867557</v>
      </c>
      <c r="CB153" s="75">
        <f t="shared" si="169"/>
        <v>2.2744246447182275</v>
      </c>
      <c r="CC153" s="75">
        <f t="shared" si="170"/>
        <v>2.1930368537653817</v>
      </c>
      <c r="CD153" s="75">
        <f t="shared" si="171"/>
        <v>2.3239642471015252</v>
      </c>
      <c r="CE153" s="75">
        <f t="shared" si="172"/>
        <v>2.1001666844501603</v>
      </c>
      <c r="CF153" s="75">
        <f t="shared" si="173"/>
        <v>2.4538943223915073</v>
      </c>
      <c r="CG153" s="75">
        <f t="shared" si="174"/>
        <v>1.4781015465324465</v>
      </c>
      <c r="CI153" s="14">
        <f t="shared" si="191"/>
        <v>5500</v>
      </c>
      <c r="CJ153" s="86">
        <f t="shared" si="175"/>
        <v>-4.7782096397103848E-3</v>
      </c>
      <c r="CK153" s="86">
        <f t="shared" si="176"/>
        <v>-4.7782096397103848E-3</v>
      </c>
      <c r="CL153" s="95">
        <f t="shared" si="177"/>
        <v>0</v>
      </c>
      <c r="CM153" s="95">
        <f t="shared" si="178"/>
        <v>0.11743664767231221</v>
      </c>
      <c r="CN153" s="95">
        <f t="shared" si="179"/>
        <v>-0.47529863335611616</v>
      </c>
      <c r="CO153" s="95">
        <f t="shared" si="180"/>
        <v>2.944428066558344</v>
      </c>
      <c r="CP153" s="95">
        <f t="shared" si="181"/>
        <v>10.110927369592906</v>
      </c>
      <c r="CQ153" s="95">
        <f t="shared" si="182"/>
        <v>2.3275275450358999</v>
      </c>
      <c r="CR153" s="95">
        <f t="shared" si="183"/>
        <v>2.2942660179688832</v>
      </c>
      <c r="CS153" s="95">
        <f t="shared" si="184"/>
        <v>2.3484579931709764</v>
      </c>
      <c r="CT153" s="95">
        <f t="shared" si="185"/>
        <v>2.2583996054902782</v>
      </c>
      <c r="CU153" s="95">
        <f t="shared" si="186"/>
        <v>2.4037347088328791</v>
      </c>
      <c r="CV153" s="95">
        <f t="shared" si="187"/>
        <v>2.1549339611537008</v>
      </c>
      <c r="CW153" s="95">
        <f t="shared" si="188"/>
        <v>2.549928941433004</v>
      </c>
      <c r="CX153" s="95">
        <f t="shared" si="189"/>
        <v>1.6529655325953665</v>
      </c>
    </row>
    <row r="154" spans="1:102" s="75" customFormat="1" ht="12.95" customHeight="1" x14ac:dyDescent="0.2">
      <c r="A154" s="86" t="s">
        <v>2036</v>
      </c>
      <c r="B154" s="87" t="s">
        <v>2033</v>
      </c>
      <c r="C154" s="88">
        <v>34242.631999999998</v>
      </c>
      <c r="D154" s="88" t="s">
        <v>2032</v>
      </c>
      <c r="E154" s="75">
        <f t="shared" si="195"/>
        <v>-18845.582938836342</v>
      </c>
      <c r="F154" s="75">
        <f t="shared" si="196"/>
        <v>-18845.5</v>
      </c>
      <c r="G154" s="75">
        <f t="shared" si="197"/>
        <v>-3.4960545002832077E-2</v>
      </c>
      <c r="I154" s="75">
        <f t="shared" si="198"/>
        <v>-3.4960545002832077E-2</v>
      </c>
      <c r="O154" s="75">
        <f t="shared" ca="1" si="199"/>
        <v>-1.9280757958069883E-2</v>
      </c>
      <c r="P154" s="75">
        <f t="shared" si="200"/>
        <v>-2.0452145600381794E-2</v>
      </c>
      <c r="Q154" s="85">
        <f t="shared" si="226"/>
        <v>19224.131999999998</v>
      </c>
      <c r="S154" s="84">
        <v>0.1</v>
      </c>
      <c r="Z154" s="75">
        <f t="shared" si="201"/>
        <v>-18845.5</v>
      </c>
      <c r="AA154" s="75">
        <f t="shared" si="202"/>
        <v>-2.9289309204269962E-2</v>
      </c>
      <c r="AB154" s="75">
        <f t="shared" si="203"/>
        <v>-2.6123381398943914E-2</v>
      </c>
      <c r="AC154" s="75">
        <f t="shared" si="204"/>
        <v>-1.4508399402450283E-2</v>
      </c>
      <c r="AD154" s="75">
        <f t="shared" si="205"/>
        <v>-5.6712357985621159E-3</v>
      </c>
      <c r="AE154" s="75">
        <f t="shared" si="206"/>
        <v>3.2162915482892481E-6</v>
      </c>
      <c r="AF154" s="75">
        <f t="shared" si="207"/>
        <v>-1.4508399402450283E-2</v>
      </c>
      <c r="AG154" s="84"/>
      <c r="AH154" s="75">
        <f t="shared" si="208"/>
        <v>-8.8371636038881655E-3</v>
      </c>
      <c r="AI154" s="75">
        <f t="shared" si="209"/>
        <v>2.9183839334674722E-2</v>
      </c>
      <c r="AJ154" s="75">
        <f t="shared" si="210"/>
        <v>-0.21986424934652779</v>
      </c>
      <c r="AK154" s="75">
        <f t="shared" si="211"/>
        <v>-0.13385059652850739</v>
      </c>
      <c r="AL154" s="75">
        <f t="shared" si="212"/>
        <v>-3.0045821570438109</v>
      </c>
      <c r="AM154" s="75">
        <f t="shared" si="213"/>
        <v>-14.574579503273586</v>
      </c>
      <c r="AN154" s="75">
        <f t="shared" si="227"/>
        <v>-1.9435692944573033</v>
      </c>
      <c r="AO154" s="75">
        <f t="shared" si="227"/>
        <v>-1.94409412381945</v>
      </c>
      <c r="AP154" s="75">
        <f t="shared" si="227"/>
        <v>-1.9426228717205283</v>
      </c>
      <c r="AQ154" s="75">
        <f t="shared" si="227"/>
        <v>-1.9467333537082356</v>
      </c>
      <c r="AR154" s="75">
        <f t="shared" si="227"/>
        <v>-1.9351384837933785</v>
      </c>
      <c r="AS154" s="75">
        <f t="shared" si="227"/>
        <v>-1.9670151242295704</v>
      </c>
      <c r="AT154" s="75">
        <f t="shared" si="227"/>
        <v>-1.871750557316131</v>
      </c>
      <c r="AU154" s="75">
        <f t="shared" si="214"/>
        <v>-1.0310621456020856</v>
      </c>
      <c r="AV154" s="119">
        <f t="shared" si="215"/>
        <v>-2.9289309204269962E-2</v>
      </c>
      <c r="AW154" s="120">
        <f t="shared" si="216"/>
        <v>-5.6712357985621159E-3</v>
      </c>
      <c r="AX154" s="121">
        <f t="shared" si="217"/>
        <v>3.2162915482892481E-6</v>
      </c>
      <c r="AY154" s="120">
        <f t="shared" si="218"/>
        <v>-2.6123381398943914E-2</v>
      </c>
      <c r="BA154" s="95">
        <f t="shared" si="219"/>
        <v>0</v>
      </c>
      <c r="BB154" s="95">
        <f t="shared" si="220"/>
        <v>0.16118149129532944</v>
      </c>
      <c r="BC154" s="95">
        <f t="shared" si="221"/>
        <v>-0.62019108654411714</v>
      </c>
      <c r="BD154" s="95">
        <f t="shared" si="222"/>
        <v>0.32616485012102792</v>
      </c>
      <c r="BE154" s="95">
        <f t="shared" si="223"/>
        <v>2.7707452184018257</v>
      </c>
      <c r="BF154" s="95">
        <f t="shared" si="224"/>
        <v>5.3311032996334804</v>
      </c>
      <c r="BG154" s="95">
        <f t="shared" si="228"/>
        <v>-4.5123969173027332</v>
      </c>
      <c r="BH154" s="95">
        <f t="shared" si="228"/>
        <v>-4.5123746692579996</v>
      </c>
      <c r="BI154" s="95">
        <f t="shared" si="228"/>
        <v>-4.5124991267899333</v>
      </c>
      <c r="BJ154" s="95">
        <f t="shared" si="228"/>
        <v>-4.511803879373752</v>
      </c>
      <c r="BK154" s="95">
        <f t="shared" si="228"/>
        <v>-4.5157187451095337</v>
      </c>
      <c r="BL154" s="95">
        <f t="shared" si="228"/>
        <v>-4.4945779771119057</v>
      </c>
      <c r="BM154" s="95">
        <f t="shared" si="228"/>
        <v>-4.6958091037038141</v>
      </c>
      <c r="BN154" s="95">
        <f t="shared" si="225"/>
        <v>-5.3944542784057576</v>
      </c>
      <c r="BQ154" s="95">
        <f t="shared" si="160"/>
        <v>-5.4323160527180048E-4</v>
      </c>
      <c r="BR154" s="75">
        <v>6000</v>
      </c>
      <c r="BS154" s="75">
        <f t="shared" si="190"/>
        <v>-5.4323160527180048E-4</v>
      </c>
      <c r="BT154" s="75">
        <f t="shared" si="161"/>
        <v>-4.3628620144223846E-3</v>
      </c>
      <c r="BU154" s="75">
        <f t="shared" si="162"/>
        <v>3.8196304091505841E-3</v>
      </c>
      <c r="BV154" s="75">
        <f t="shared" si="163"/>
        <v>2.404533750962079E-2</v>
      </c>
      <c r="BW154" s="75">
        <f t="shared" si="164"/>
        <v>6.2278108232999389E-3</v>
      </c>
      <c r="BX154" s="75">
        <f t="shared" si="165"/>
        <v>3.0506999864671251</v>
      </c>
      <c r="BY154" s="75">
        <f t="shared" si="166"/>
        <v>21.988824410375177</v>
      </c>
      <c r="BZ154" s="75">
        <f t="shared" si="167"/>
        <v>2.291735874252312</v>
      </c>
      <c r="CA154" s="75">
        <f t="shared" si="168"/>
        <v>2.2506654021496</v>
      </c>
      <c r="CB154" s="75">
        <f t="shared" si="169"/>
        <v>2.3148245512893415</v>
      </c>
      <c r="CC154" s="75">
        <f t="shared" si="170"/>
        <v>2.212269841578824</v>
      </c>
      <c r="CD154" s="75">
        <f t="shared" si="171"/>
        <v>2.3709907184484877</v>
      </c>
      <c r="CE154" s="75">
        <f t="shared" si="172"/>
        <v>2.1092019319828368</v>
      </c>
      <c r="CF154" s="75">
        <f t="shared" si="173"/>
        <v>2.5088038279243645</v>
      </c>
      <c r="CG154" s="75">
        <f t="shared" si="174"/>
        <v>1.5296339383940747</v>
      </c>
      <c r="CI154" s="14">
        <f t="shared" si="191"/>
        <v>6000</v>
      </c>
      <c r="CJ154" s="86">
        <f t="shared" si="175"/>
        <v>-4.3628620144223846E-3</v>
      </c>
      <c r="CK154" s="86">
        <f t="shared" si="176"/>
        <v>-4.3628620144223846E-3</v>
      </c>
      <c r="CL154" s="95">
        <f t="shared" si="177"/>
        <v>0</v>
      </c>
      <c r="CM154" s="95">
        <f t="shared" si="178"/>
        <v>0.11308938487614062</v>
      </c>
      <c r="CN154" s="95">
        <f t="shared" si="179"/>
        <v>-0.45190248896582369</v>
      </c>
      <c r="CO154" s="95">
        <f t="shared" si="180"/>
        <v>2.9708346269081898</v>
      </c>
      <c r="CP154" s="95">
        <f t="shared" si="181"/>
        <v>11.684006650620256</v>
      </c>
      <c r="CQ154" s="95">
        <f t="shared" si="182"/>
        <v>2.4274455946307865</v>
      </c>
      <c r="CR154" s="95">
        <f t="shared" si="183"/>
        <v>2.3665958155537212</v>
      </c>
      <c r="CS154" s="95">
        <f t="shared" si="184"/>
        <v>2.4573285465578225</v>
      </c>
      <c r="CT154" s="95">
        <f t="shared" si="185"/>
        <v>2.3189927054881503</v>
      </c>
      <c r="CU154" s="95">
        <f t="shared" si="186"/>
        <v>2.5238326663569262</v>
      </c>
      <c r="CV154" s="95">
        <f t="shared" si="187"/>
        <v>2.2028590243920836</v>
      </c>
      <c r="CW154" s="95">
        <f t="shared" si="188"/>
        <v>2.6746333775919644</v>
      </c>
      <c r="CX154" s="95">
        <f t="shared" si="189"/>
        <v>1.7977031598981765</v>
      </c>
    </row>
    <row r="155" spans="1:102" s="75" customFormat="1" ht="12.95" customHeight="1" x14ac:dyDescent="0.2">
      <c r="A155" s="86" t="s">
        <v>2030</v>
      </c>
      <c r="B155" s="87" t="s">
        <v>2031</v>
      </c>
      <c r="C155" s="88">
        <v>34253.383999999998</v>
      </c>
      <c r="D155" s="88" t="s">
        <v>2032</v>
      </c>
      <c r="E155" s="75">
        <f t="shared" si="195"/>
        <v>-18820.075374000044</v>
      </c>
      <c r="F155" s="75">
        <f t="shared" si="196"/>
        <v>-18820</v>
      </c>
      <c r="G155" s="75">
        <f t="shared" si="197"/>
        <v>-3.1771800000569783E-2</v>
      </c>
      <c r="I155" s="75">
        <f t="shared" si="198"/>
        <v>-3.1771800000569783E-2</v>
      </c>
      <c r="O155" s="75">
        <f t="shared" ca="1" si="199"/>
        <v>-1.9263103808272359E-2</v>
      </c>
      <c r="P155" s="75">
        <f t="shared" si="200"/>
        <v>-2.0440393100449462E-2</v>
      </c>
      <c r="Q155" s="85">
        <f t="shared" si="226"/>
        <v>19234.883999999998</v>
      </c>
      <c r="S155" s="84">
        <v>0.1</v>
      </c>
      <c r="Z155" s="75">
        <f t="shared" si="201"/>
        <v>-18820</v>
      </c>
      <c r="AA155" s="75">
        <f t="shared" si="202"/>
        <v>-2.9277020425666739E-2</v>
      </c>
      <c r="AB155" s="75">
        <f t="shared" si="203"/>
        <v>-2.2935172675352507E-2</v>
      </c>
      <c r="AC155" s="75">
        <f t="shared" si="204"/>
        <v>-1.1331406900120321E-2</v>
      </c>
      <c r="AD155" s="75">
        <f t="shared" si="205"/>
        <v>-2.4947795749030444E-3</v>
      </c>
      <c r="AE155" s="75">
        <f t="shared" si="206"/>
        <v>6.223925127353415E-7</v>
      </c>
      <c r="AF155" s="75">
        <f t="shared" si="207"/>
        <v>-1.1331406900120321E-2</v>
      </c>
      <c r="AG155" s="84"/>
      <c r="AH155" s="75">
        <f t="shared" si="208"/>
        <v>-8.8366273252172747E-3</v>
      </c>
      <c r="AI155" s="75">
        <f t="shared" si="209"/>
        <v>2.9221930853160272E-2</v>
      </c>
      <c r="AJ155" s="75">
        <f t="shared" si="210"/>
        <v>-0.22014157330344727</v>
      </c>
      <c r="AK155" s="75">
        <f t="shared" si="211"/>
        <v>-0.13412658373168848</v>
      </c>
      <c r="AL155" s="75">
        <f t="shared" si="212"/>
        <v>-3.0042978677756573</v>
      </c>
      <c r="AM155" s="75">
        <f t="shared" si="213"/>
        <v>-14.544305944966478</v>
      </c>
      <c r="AN155" s="75">
        <f t="shared" si="227"/>
        <v>-1.941632058784565</v>
      </c>
      <c r="AO155" s="75">
        <f t="shared" si="227"/>
        <v>-1.9421561233658107</v>
      </c>
      <c r="AP155" s="75">
        <f t="shared" si="227"/>
        <v>-1.9406796810857792</v>
      </c>
      <c r="AQ155" s="75">
        <f t="shared" si="227"/>
        <v>-1.9448250186822009</v>
      </c>
      <c r="AR155" s="75">
        <f t="shared" si="227"/>
        <v>-1.9330715972349015</v>
      </c>
      <c r="AS155" s="75">
        <f t="shared" si="227"/>
        <v>-1.9655284939504951</v>
      </c>
      <c r="AT155" s="75">
        <f t="shared" si="227"/>
        <v>-1.8677958877542875</v>
      </c>
      <c r="AU155" s="75">
        <f t="shared" si="214"/>
        <v>-1.0284339936171427</v>
      </c>
      <c r="AV155" s="119">
        <f t="shared" si="215"/>
        <v>-2.9277020425666739E-2</v>
      </c>
      <c r="AW155" s="120">
        <f t="shared" si="216"/>
        <v>-2.4947795749030444E-3</v>
      </c>
      <c r="AX155" s="121">
        <f t="shared" si="217"/>
        <v>6.223925127353415E-7</v>
      </c>
      <c r="AY155" s="120">
        <f t="shared" si="218"/>
        <v>-2.2935172675352507E-2</v>
      </c>
      <c r="BA155" s="95">
        <f t="shared" si="219"/>
        <v>0</v>
      </c>
      <c r="BB155" s="95">
        <f t="shared" si="220"/>
        <v>0.16043208050624713</v>
      </c>
      <c r="BC155" s="95">
        <f t="shared" si="221"/>
        <v>-0.61838169408735455</v>
      </c>
      <c r="BD155" s="95">
        <f t="shared" si="222"/>
        <v>0.3242309494125003</v>
      </c>
      <c r="BE155" s="95">
        <f t="shared" si="223"/>
        <v>2.7730496934859752</v>
      </c>
      <c r="BF155" s="95">
        <f t="shared" si="224"/>
        <v>5.3652124285044769</v>
      </c>
      <c r="BG155" s="95">
        <f t="shared" si="228"/>
        <v>-4.5061502807986464</v>
      </c>
      <c r="BH155" s="95">
        <f t="shared" si="228"/>
        <v>-4.5061237564314007</v>
      </c>
      <c r="BI155" s="95">
        <f t="shared" si="228"/>
        <v>-4.5062677058249978</v>
      </c>
      <c r="BJ155" s="95">
        <f t="shared" si="228"/>
        <v>-4.505487669508728</v>
      </c>
      <c r="BK155" s="95">
        <f t="shared" si="228"/>
        <v>-4.5097499820397067</v>
      </c>
      <c r="BL155" s="95">
        <f t="shared" si="228"/>
        <v>-4.4874287307560836</v>
      </c>
      <c r="BM155" s="95">
        <f t="shared" si="228"/>
        <v>-4.6842585372359897</v>
      </c>
      <c r="BN155" s="95">
        <f t="shared" si="225"/>
        <v>-5.387072659413314</v>
      </c>
      <c r="BQ155" s="95">
        <f t="shared" si="160"/>
        <v>-4.1893270001290128E-4</v>
      </c>
      <c r="BR155" s="75">
        <v>6500</v>
      </c>
      <c r="BS155" s="75">
        <f t="shared" si="190"/>
        <v>-4.1893270001290128E-4</v>
      </c>
      <c r="BT155" s="75">
        <f t="shared" si="161"/>
        <v>-3.9437534907372489E-3</v>
      </c>
      <c r="BU155" s="75">
        <f t="shared" si="162"/>
        <v>3.5248207907243477E-3</v>
      </c>
      <c r="BV155" s="75">
        <f t="shared" si="163"/>
        <v>2.3663890730278969E-2</v>
      </c>
      <c r="BW155" s="75">
        <f t="shared" si="164"/>
        <v>1.8336908644714738E-3</v>
      </c>
      <c r="BX155" s="75">
        <f t="shared" si="165"/>
        <v>3.0550941456573062</v>
      </c>
      <c r="BY155" s="75">
        <f t="shared" si="166"/>
        <v>23.107367902646654</v>
      </c>
      <c r="BZ155" s="75">
        <f t="shared" si="167"/>
        <v>2.3283955682163171</v>
      </c>
      <c r="CA155" s="75">
        <f t="shared" si="168"/>
        <v>2.2744569740980181</v>
      </c>
      <c r="CB155" s="75">
        <f t="shared" si="169"/>
        <v>2.3557239394780582</v>
      </c>
      <c r="CC155" s="75">
        <f t="shared" si="170"/>
        <v>2.2301882502973314</v>
      </c>
      <c r="CD155" s="75">
        <f t="shared" si="171"/>
        <v>2.417751948931993</v>
      </c>
      <c r="CE155" s="75">
        <f t="shared" si="172"/>
        <v>2.118622392075296</v>
      </c>
      <c r="CF155" s="75">
        <f t="shared" si="173"/>
        <v>2.5611136376117347</v>
      </c>
      <c r="CG155" s="75">
        <f t="shared" si="174"/>
        <v>1.5811663302557026</v>
      </c>
      <c r="CI155" s="14">
        <f t="shared" si="191"/>
        <v>6500</v>
      </c>
      <c r="CJ155" s="86">
        <f t="shared" si="175"/>
        <v>-3.9437534907372489E-3</v>
      </c>
      <c r="CK155" s="86">
        <f t="shared" si="176"/>
        <v>-3.9437534907372489E-3</v>
      </c>
      <c r="CL155" s="95">
        <f t="shared" si="177"/>
        <v>0</v>
      </c>
      <c r="CM155" s="95">
        <f t="shared" si="178"/>
        <v>0.109453845210713</v>
      </c>
      <c r="CN155" s="95">
        <f t="shared" si="179"/>
        <v>-0.42884085204679928</v>
      </c>
      <c r="CO155" s="95">
        <f t="shared" si="180"/>
        <v>2.9965222286204236</v>
      </c>
      <c r="CP155" s="95">
        <f t="shared" si="181"/>
        <v>13.762220646504941</v>
      </c>
      <c r="CQ155" s="95">
        <f t="shared" si="182"/>
        <v>2.5281261097801346</v>
      </c>
      <c r="CR155" s="95">
        <f t="shared" si="183"/>
        <v>2.4330057665906106</v>
      </c>
      <c r="CS155" s="95">
        <f t="shared" si="184"/>
        <v>2.5651174245421045</v>
      </c>
      <c r="CT155" s="95">
        <f t="shared" si="185"/>
        <v>2.3775266467910567</v>
      </c>
      <c r="CU155" s="95">
        <f t="shared" si="186"/>
        <v>2.6370253240843056</v>
      </c>
      <c r="CV155" s="95">
        <f t="shared" si="187"/>
        <v>2.2599875227358375</v>
      </c>
      <c r="CW155" s="95">
        <f t="shared" si="188"/>
        <v>2.7809990678929903</v>
      </c>
      <c r="CX155" s="95">
        <f t="shared" si="189"/>
        <v>1.9424407872009866</v>
      </c>
    </row>
    <row r="156" spans="1:102" s="75" customFormat="1" ht="12.95" customHeight="1" x14ac:dyDescent="0.2">
      <c r="A156" s="81" t="s">
        <v>260</v>
      </c>
      <c r="B156" s="82" t="s">
        <v>2031</v>
      </c>
      <c r="C156" s="83">
        <v>34253.385000000002</v>
      </c>
      <c r="D156" s="83" t="s">
        <v>2110</v>
      </c>
      <c r="E156" s="75">
        <f t="shared" si="195"/>
        <v>-18820.073001644676</v>
      </c>
      <c r="F156" s="75">
        <f t="shared" si="196"/>
        <v>-18820</v>
      </c>
      <c r="G156" s="75">
        <f t="shared" si="197"/>
        <v>-3.0771799996728078E-2</v>
      </c>
      <c r="I156" s="75">
        <f t="shared" si="198"/>
        <v>-3.0771799996728078E-2</v>
      </c>
      <c r="O156" s="75">
        <f t="shared" ca="1" si="199"/>
        <v>-1.9263103808272359E-2</v>
      </c>
      <c r="P156" s="75">
        <f t="shared" si="200"/>
        <v>-2.0440393100449462E-2</v>
      </c>
      <c r="Q156" s="85">
        <f t="shared" si="226"/>
        <v>19234.885000000002</v>
      </c>
      <c r="S156" s="84">
        <v>0.1</v>
      </c>
      <c r="Z156" s="75">
        <f t="shared" si="201"/>
        <v>-18820</v>
      </c>
      <c r="AA156" s="75">
        <f t="shared" si="202"/>
        <v>-2.9277020425666739E-2</v>
      </c>
      <c r="AB156" s="75">
        <f t="shared" si="203"/>
        <v>-2.1935172671510801E-2</v>
      </c>
      <c r="AC156" s="75">
        <f t="shared" si="204"/>
        <v>-1.0331406896278615E-2</v>
      </c>
      <c r="AD156" s="75">
        <f t="shared" si="205"/>
        <v>-1.4947795710613387E-3</v>
      </c>
      <c r="AE156" s="75">
        <f t="shared" si="206"/>
        <v>2.23436596606232E-7</v>
      </c>
      <c r="AF156" s="75">
        <f t="shared" si="207"/>
        <v>-1.0331406896278615E-2</v>
      </c>
      <c r="AG156" s="84"/>
      <c r="AH156" s="75">
        <f t="shared" si="208"/>
        <v>-8.8366273252172747E-3</v>
      </c>
      <c r="AI156" s="75">
        <f t="shared" si="209"/>
        <v>2.9221930853160272E-2</v>
      </c>
      <c r="AJ156" s="75">
        <f t="shared" si="210"/>
        <v>-0.22014157330344727</v>
      </c>
      <c r="AK156" s="75">
        <f t="shared" si="211"/>
        <v>-0.13412658373168848</v>
      </c>
      <c r="AL156" s="75">
        <f t="shared" si="212"/>
        <v>-3.0042978677756573</v>
      </c>
      <c r="AM156" s="75">
        <f t="shared" si="213"/>
        <v>-14.544305944966478</v>
      </c>
      <c r="AN156" s="75">
        <f t="shared" si="227"/>
        <v>-1.941632058784565</v>
      </c>
      <c r="AO156" s="75">
        <f t="shared" si="227"/>
        <v>-1.9421561233658107</v>
      </c>
      <c r="AP156" s="75">
        <f t="shared" si="227"/>
        <v>-1.9406796810857792</v>
      </c>
      <c r="AQ156" s="75">
        <f t="shared" si="227"/>
        <v>-1.9448250186822009</v>
      </c>
      <c r="AR156" s="75">
        <f t="shared" si="227"/>
        <v>-1.9330715972349015</v>
      </c>
      <c r="AS156" s="75">
        <f t="shared" si="227"/>
        <v>-1.9655284939504951</v>
      </c>
      <c r="AT156" s="75">
        <f t="shared" si="227"/>
        <v>-1.8677958877542875</v>
      </c>
      <c r="AU156" s="75">
        <f t="shared" si="214"/>
        <v>-1.0284339936171427</v>
      </c>
      <c r="AV156" s="119">
        <f t="shared" si="215"/>
        <v>-2.9277020425666739E-2</v>
      </c>
      <c r="AW156" s="120">
        <f t="shared" si="216"/>
        <v>-1.4947795710613387E-3</v>
      </c>
      <c r="AX156" s="121">
        <f t="shared" si="217"/>
        <v>2.23436596606232E-7</v>
      </c>
      <c r="AY156" s="120">
        <f t="shared" si="218"/>
        <v>-2.1935172671510801E-2</v>
      </c>
      <c r="BA156" s="95">
        <f t="shared" si="219"/>
        <v>0</v>
      </c>
      <c r="BB156" s="95">
        <f t="shared" si="220"/>
        <v>0.16043208050624713</v>
      </c>
      <c r="BC156" s="95">
        <f t="shared" si="221"/>
        <v>-0.61838169408735455</v>
      </c>
      <c r="BD156" s="95">
        <f t="shared" si="222"/>
        <v>0.3242309494125003</v>
      </c>
      <c r="BE156" s="95">
        <f t="shared" si="223"/>
        <v>2.7730496934859752</v>
      </c>
      <c r="BF156" s="95">
        <f t="shared" si="224"/>
        <v>5.3652124285044769</v>
      </c>
      <c r="BG156" s="95">
        <f t="shared" si="228"/>
        <v>-4.5061502807986464</v>
      </c>
      <c r="BH156" s="95">
        <f t="shared" si="228"/>
        <v>-4.5061237564314007</v>
      </c>
      <c r="BI156" s="95">
        <f t="shared" si="228"/>
        <v>-4.5062677058249978</v>
      </c>
      <c r="BJ156" s="95">
        <f t="shared" si="228"/>
        <v>-4.505487669508728</v>
      </c>
      <c r="BK156" s="95">
        <f t="shared" si="228"/>
        <v>-4.5097499820397067</v>
      </c>
      <c r="BL156" s="95">
        <f t="shared" si="228"/>
        <v>-4.4874287307560836</v>
      </c>
      <c r="BM156" s="95">
        <f t="shared" si="228"/>
        <v>-4.6842585372359897</v>
      </c>
      <c r="BN156" s="95">
        <f t="shared" si="225"/>
        <v>-5.387072659413314</v>
      </c>
      <c r="BQ156" s="95">
        <f t="shared" si="160"/>
        <v>-2.9992663802203912E-4</v>
      </c>
      <c r="BR156" s="75">
        <v>7000</v>
      </c>
      <c r="BS156" s="75">
        <f t="shared" si="190"/>
        <v>-2.9992663802203912E-4</v>
      </c>
      <c r="BT156" s="75">
        <f t="shared" si="161"/>
        <v>-3.5208840686549794E-3</v>
      </c>
      <c r="BU156" s="75">
        <f t="shared" si="162"/>
        <v>3.2209574306329403E-3</v>
      </c>
      <c r="BV156" s="75">
        <f t="shared" si="163"/>
        <v>2.3301826258927183E-2</v>
      </c>
      <c r="BW156" s="75">
        <f t="shared" si="164"/>
        <v>-2.5538627178753452E-3</v>
      </c>
      <c r="BX156" s="75">
        <f t="shared" si="165"/>
        <v>3.0594817030434101</v>
      </c>
      <c r="BY156" s="75">
        <f t="shared" si="166"/>
        <v>24.343600446002714</v>
      </c>
      <c r="BZ156" s="75">
        <f t="shared" si="167"/>
        <v>2.3655796463659549</v>
      </c>
      <c r="CA156" s="75">
        <f t="shared" si="168"/>
        <v>2.2967936675591654</v>
      </c>
      <c r="CB156" s="75">
        <f t="shared" si="169"/>
        <v>2.3970332011242572</v>
      </c>
      <c r="CC156" s="75">
        <f t="shared" si="170"/>
        <v>2.247033669039729</v>
      </c>
      <c r="CD156" s="75">
        <f t="shared" si="171"/>
        <v>2.4640602257778257</v>
      </c>
      <c r="CE156" s="75">
        <f t="shared" si="172"/>
        <v>2.1287731403667416</v>
      </c>
      <c r="CF156" s="75">
        <f t="shared" si="173"/>
        <v>2.6108216874094587</v>
      </c>
      <c r="CG156" s="75">
        <f t="shared" si="174"/>
        <v>1.6326987221173308</v>
      </c>
      <c r="CI156" s="14">
        <f t="shared" si="191"/>
        <v>7000</v>
      </c>
      <c r="CJ156" s="86">
        <f t="shared" si="175"/>
        <v>-3.5208840686549794E-3</v>
      </c>
      <c r="CK156" s="86">
        <f t="shared" si="176"/>
        <v>-3.5208840686549794E-3</v>
      </c>
      <c r="CL156" s="95">
        <f t="shared" si="177"/>
        <v>0</v>
      </c>
      <c r="CM156" s="95">
        <f t="shared" si="178"/>
        <v>0.10650382660993662</v>
      </c>
      <c r="CN156" s="95">
        <f t="shared" si="179"/>
        <v>-0.40632801613426739</v>
      </c>
      <c r="CO156" s="95">
        <f t="shared" si="180"/>
        <v>3.0212997238141757</v>
      </c>
      <c r="CP156" s="95">
        <f t="shared" si="181"/>
        <v>16.606027389875873</v>
      </c>
      <c r="CQ156" s="95">
        <f t="shared" si="182"/>
        <v>2.6281966399163714</v>
      </c>
      <c r="CR156" s="95">
        <f t="shared" si="183"/>
        <v>2.4966765915778506</v>
      </c>
      <c r="CS156" s="95">
        <f t="shared" si="184"/>
        <v>2.6692227140163256</v>
      </c>
      <c r="CT156" s="95">
        <f t="shared" si="185"/>
        <v>2.4383218461114784</v>
      </c>
      <c r="CU156" s="95">
        <f t="shared" si="186"/>
        <v>2.740787981257728</v>
      </c>
      <c r="CV156" s="95">
        <f t="shared" si="187"/>
        <v>2.3287665811808611</v>
      </c>
      <c r="CW156" s="95">
        <f t="shared" si="188"/>
        <v>2.8698284629604913</v>
      </c>
      <c r="CX156" s="95">
        <f t="shared" si="189"/>
        <v>2.0871784145037964</v>
      </c>
    </row>
    <row r="157" spans="1:102" s="75" customFormat="1" ht="12.95" customHeight="1" x14ac:dyDescent="0.2">
      <c r="A157" s="81" t="s">
        <v>260</v>
      </c>
      <c r="B157" s="82" t="s">
        <v>2031</v>
      </c>
      <c r="C157" s="83">
        <v>34478.468000000001</v>
      </c>
      <c r="D157" s="83" t="s">
        <v>2110</v>
      </c>
      <c r="E157" s="75">
        <f t="shared" si="195"/>
        <v>-18286.096140033111</v>
      </c>
      <c r="F157" s="75">
        <f t="shared" si="196"/>
        <v>-18286</v>
      </c>
      <c r="G157" s="75">
        <f t="shared" si="197"/>
        <v>-4.0525140000681859E-2</v>
      </c>
      <c r="I157" s="75">
        <f t="shared" si="198"/>
        <v>-4.0525140000681859E-2</v>
      </c>
      <c r="O157" s="75">
        <f t="shared" ca="1" si="199"/>
        <v>-1.8893405141924176E-2</v>
      </c>
      <c r="P157" s="75">
        <f t="shared" si="200"/>
        <v>-2.019203461560241E-2</v>
      </c>
      <c r="Q157" s="85">
        <f t="shared" si="226"/>
        <v>19459.968000000001</v>
      </c>
      <c r="S157" s="84">
        <v>0.1</v>
      </c>
      <c r="Z157" s="75">
        <f t="shared" si="201"/>
        <v>-18286</v>
      </c>
      <c r="AA157" s="75">
        <f t="shared" si="202"/>
        <v>-2.9009442088923504E-2</v>
      </c>
      <c r="AB157" s="75">
        <f t="shared" si="203"/>
        <v>-3.1707732527360762E-2</v>
      </c>
      <c r="AC157" s="75">
        <f t="shared" si="204"/>
        <v>-2.0333105385079448E-2</v>
      </c>
      <c r="AD157" s="75">
        <f t="shared" si="205"/>
        <v>-1.1515697911758355E-2</v>
      </c>
      <c r="AE157" s="75">
        <f t="shared" si="206"/>
        <v>1.3261129839487575E-5</v>
      </c>
      <c r="AF157" s="75">
        <f t="shared" si="207"/>
        <v>-2.0333105385079448E-2</v>
      </c>
      <c r="AG157" s="84"/>
      <c r="AH157" s="75">
        <f t="shared" si="208"/>
        <v>-8.8174074733210952E-3</v>
      </c>
      <c r="AI157" s="75">
        <f t="shared" si="209"/>
        <v>3.0062121735199288E-2</v>
      </c>
      <c r="AJ157" s="75">
        <f t="shared" si="210"/>
        <v>-0.2261153541440209</v>
      </c>
      <c r="AK157" s="75">
        <f t="shared" si="211"/>
        <v>-0.14007323908290423</v>
      </c>
      <c r="AL157" s="75">
        <f t="shared" si="212"/>
        <v>-2.9981695760510427</v>
      </c>
      <c r="AM157" s="75">
        <f t="shared" si="213"/>
        <v>-13.920845202349501</v>
      </c>
      <c r="AN157" s="75">
        <f t="shared" si="227"/>
        <v>-1.9004836813333683</v>
      </c>
      <c r="AO157" s="75">
        <f t="shared" si="227"/>
        <v>-1.9009071987395192</v>
      </c>
      <c r="AP157" s="75">
        <f t="shared" si="227"/>
        <v>-1.8995713740563298</v>
      </c>
      <c r="AQ157" s="75">
        <f t="shared" si="227"/>
        <v>-1.9037671835727599</v>
      </c>
      <c r="AR157" s="75">
        <f t="shared" si="227"/>
        <v>-1.8904098402683354</v>
      </c>
      <c r="AS157" s="75">
        <f t="shared" si="227"/>
        <v>-1.9312781510589938</v>
      </c>
      <c r="AT157" s="75">
        <f t="shared" si="227"/>
        <v>-1.7836628663885898</v>
      </c>
      <c r="AU157" s="75">
        <f t="shared" si="214"/>
        <v>-0.97339739910892376</v>
      </c>
      <c r="AV157" s="119">
        <f t="shared" si="215"/>
        <v>-2.9009442088923504E-2</v>
      </c>
      <c r="AW157" s="120">
        <f t="shared" si="216"/>
        <v>-1.1515697911758355E-2</v>
      </c>
      <c r="AX157" s="121">
        <f t="shared" si="217"/>
        <v>1.3261129839487575E-5</v>
      </c>
      <c r="AY157" s="120">
        <f t="shared" si="218"/>
        <v>-3.1707732527360762E-2</v>
      </c>
      <c r="BA157" s="95">
        <f t="shared" si="219"/>
        <v>0</v>
      </c>
      <c r="BB157" s="95">
        <f t="shared" si="220"/>
        <v>0.14700380688327264</v>
      </c>
      <c r="BC157" s="95">
        <f t="shared" si="221"/>
        <v>-0.58327435077513967</v>
      </c>
      <c r="BD157" s="95">
        <f t="shared" si="222"/>
        <v>0.28704963774297099</v>
      </c>
      <c r="BE157" s="95">
        <f t="shared" si="223"/>
        <v>2.8169775214220834</v>
      </c>
      <c r="BF157" s="95">
        <f t="shared" si="224"/>
        <v>6.106944453580498</v>
      </c>
      <c r="BG157" s="95">
        <f t="shared" si="228"/>
        <v>-4.3813965966470931</v>
      </c>
      <c r="BH157" s="95">
        <f t="shared" si="228"/>
        <v>-4.3812188697658065</v>
      </c>
      <c r="BI157" s="95">
        <f t="shared" si="228"/>
        <v>-4.3818267405101459</v>
      </c>
      <c r="BJ157" s="95">
        <f t="shared" si="228"/>
        <v>-4.3797520979364677</v>
      </c>
      <c r="BK157" s="95">
        <f t="shared" si="228"/>
        <v>-4.3868852184831191</v>
      </c>
      <c r="BL157" s="95">
        <f t="shared" si="228"/>
        <v>-4.3629474404323574</v>
      </c>
      <c r="BM157" s="95">
        <f t="shared" si="228"/>
        <v>-4.4515020761214146</v>
      </c>
      <c r="BN157" s="95">
        <f t="shared" si="225"/>
        <v>-5.2324928734539133</v>
      </c>
      <c r="BQ157" s="95">
        <f t="shared" si="160"/>
        <v>-1.8609501939797525E-4</v>
      </c>
      <c r="BR157" s="75">
        <v>7500</v>
      </c>
      <c r="BS157" s="75">
        <f t="shared" si="190"/>
        <v>-1.8609501939797525E-4</v>
      </c>
      <c r="BT157" s="75">
        <f t="shared" si="161"/>
        <v>-3.0942537481755739E-3</v>
      </c>
      <c r="BU157" s="75">
        <f t="shared" si="162"/>
        <v>2.9081587287775987E-3</v>
      </c>
      <c r="BV157" s="75">
        <f t="shared" si="163"/>
        <v>2.2958827351135414E-2</v>
      </c>
      <c r="BW157" s="75">
        <f t="shared" si="164"/>
        <v>-6.9379042716334162E-3</v>
      </c>
      <c r="BX157" s="75">
        <f t="shared" si="165"/>
        <v>3.0638657974810024</v>
      </c>
      <c r="BY157" s="75">
        <f t="shared" si="166"/>
        <v>25.718176290408159</v>
      </c>
      <c r="BZ157" s="75">
        <f t="shared" si="167"/>
        <v>2.4033006346720009</v>
      </c>
      <c r="CA157" s="75">
        <f t="shared" si="168"/>
        <v>2.3177758400374824</v>
      </c>
      <c r="CB157" s="75">
        <f t="shared" si="169"/>
        <v>2.4386386624400243</v>
      </c>
      <c r="CC157" s="75">
        <f t="shared" si="170"/>
        <v>2.2630592278805133</v>
      </c>
      <c r="CD157" s="75">
        <f t="shared" si="171"/>
        <v>2.5097397627184077</v>
      </c>
      <c r="CE157" s="75">
        <f t="shared" si="172"/>
        <v>2.1399529960561225</v>
      </c>
      <c r="CF157" s="75">
        <f t="shared" si="173"/>
        <v>2.6579328209453221</v>
      </c>
      <c r="CG157" s="75">
        <f t="shared" si="174"/>
        <v>1.6842311139789587</v>
      </c>
      <c r="CI157" s="14">
        <f t="shared" si="191"/>
        <v>7500</v>
      </c>
      <c r="CJ157" s="86">
        <f t="shared" si="175"/>
        <v>-3.0942537481755739E-3</v>
      </c>
      <c r="CK157" s="86">
        <f t="shared" si="176"/>
        <v>-3.0942537481755739E-3</v>
      </c>
      <c r="CL157" s="95">
        <f t="shared" si="177"/>
        <v>0</v>
      </c>
      <c r="CM157" s="95">
        <f t="shared" si="178"/>
        <v>0.104216266129323</v>
      </c>
      <c r="CN157" s="95">
        <f t="shared" si="179"/>
        <v>-0.3847830293683126</v>
      </c>
      <c r="CO157" s="95">
        <f t="shared" si="180"/>
        <v>3.0447587492121468</v>
      </c>
      <c r="CP157" s="95">
        <f t="shared" si="181"/>
        <v>20.637781443548175</v>
      </c>
      <c r="CQ157" s="95">
        <f t="shared" si="182"/>
        <v>2.7252916822864703</v>
      </c>
      <c r="CR157" s="95">
        <f t="shared" si="183"/>
        <v>2.5613879453692006</v>
      </c>
      <c r="CS157" s="95">
        <f t="shared" si="184"/>
        <v>2.7667996678981881</v>
      </c>
      <c r="CT157" s="95">
        <f t="shared" si="185"/>
        <v>2.5051788429073212</v>
      </c>
      <c r="CU157" s="95">
        <f t="shared" si="186"/>
        <v>2.8330973333968048</v>
      </c>
      <c r="CV157" s="95">
        <f t="shared" si="187"/>
        <v>2.4101026419203833</v>
      </c>
      <c r="CW157" s="95">
        <f t="shared" si="188"/>
        <v>2.9422907400467087</v>
      </c>
      <c r="CX157" s="95">
        <f t="shared" si="189"/>
        <v>2.2319160418066066</v>
      </c>
    </row>
    <row r="158" spans="1:102" s="75" customFormat="1" ht="12.95" customHeight="1" x14ac:dyDescent="0.2">
      <c r="A158" s="86" t="s">
        <v>2037</v>
      </c>
      <c r="B158" s="87" t="s">
        <v>2038</v>
      </c>
      <c r="C158" s="88">
        <v>34492.813999999998</v>
      </c>
      <c r="D158" s="88">
        <v>1E-3</v>
      </c>
      <c r="E158" s="75">
        <f t="shared" si="195"/>
        <v>-18252.06233003112</v>
      </c>
      <c r="F158" s="75">
        <f t="shared" si="196"/>
        <v>-18252</v>
      </c>
      <c r="G158" s="75">
        <f t="shared" si="197"/>
        <v>-2.6273479998053517E-2</v>
      </c>
      <c r="K158" s="75">
        <f>G158</f>
        <v>-2.6273479998053517E-2</v>
      </c>
      <c r="O158" s="75">
        <f t="shared" ca="1" si="199"/>
        <v>-1.8869866275527475E-2</v>
      </c>
      <c r="P158" s="75">
        <f t="shared" si="200"/>
        <v>-2.017607626761253E-2</v>
      </c>
      <c r="Q158" s="85">
        <f t="shared" si="226"/>
        <v>19474.313999999998</v>
      </c>
      <c r="S158" s="84">
        <v>1</v>
      </c>
      <c r="Z158" s="75">
        <f t="shared" si="201"/>
        <v>-18252</v>
      </c>
      <c r="AA158" s="75">
        <f t="shared" si="202"/>
        <v>-2.8991727451882547E-2</v>
      </c>
      <c r="AB158" s="75">
        <f t="shared" si="203"/>
        <v>-1.7457828813783501E-2</v>
      </c>
      <c r="AC158" s="75">
        <f t="shared" si="204"/>
        <v>-6.0974037304409867E-3</v>
      </c>
      <c r="AD158" s="75">
        <f t="shared" si="205"/>
        <v>2.7182474538290299E-3</v>
      </c>
      <c r="AE158" s="75">
        <f t="shared" si="206"/>
        <v>7.3888692202480039E-6</v>
      </c>
      <c r="AF158" s="75">
        <f t="shared" si="207"/>
        <v>-6.0974037304409867E-3</v>
      </c>
      <c r="AG158" s="84"/>
      <c r="AH158" s="75">
        <f t="shared" si="208"/>
        <v>-8.8156511842700166E-3</v>
      </c>
      <c r="AI158" s="75">
        <f t="shared" si="209"/>
        <v>3.0118529775025604E-2</v>
      </c>
      <c r="AJ158" s="75">
        <f t="shared" si="210"/>
        <v>-0.22650706453146918</v>
      </c>
      <c r="AK158" s="75">
        <f t="shared" si="211"/>
        <v>-0.14046328244150535</v>
      </c>
      <c r="AL158" s="75">
        <f t="shared" si="212"/>
        <v>-2.9977674320538212</v>
      </c>
      <c r="AM158" s="75">
        <f t="shared" si="213"/>
        <v>-13.881787726532645</v>
      </c>
      <c r="AN158" s="75">
        <f t="shared" si="227"/>
        <v>-1.8978241653188719</v>
      </c>
      <c r="AO158" s="75">
        <f t="shared" si="227"/>
        <v>-1.8982377483984449</v>
      </c>
      <c r="AP158" s="75">
        <f t="shared" si="227"/>
        <v>-1.8969230288690633</v>
      </c>
      <c r="AQ158" s="75">
        <f t="shared" si="227"/>
        <v>-1.9010848550607884</v>
      </c>
      <c r="AR158" s="75">
        <f t="shared" si="227"/>
        <v>-1.8877298329014498</v>
      </c>
      <c r="AS158" s="75">
        <f t="shared" si="227"/>
        <v>-1.928886222841701</v>
      </c>
      <c r="AT158" s="75">
        <f t="shared" si="227"/>
        <v>-1.7782220224535137</v>
      </c>
      <c r="AU158" s="75">
        <f t="shared" si="214"/>
        <v>-0.96989319646233318</v>
      </c>
      <c r="AV158" s="119">
        <f t="shared" si="215"/>
        <v>-2.8991727451882547E-2</v>
      </c>
      <c r="AW158" s="120">
        <f t="shared" si="216"/>
        <v>2.7182474538290299E-3</v>
      </c>
      <c r="AX158" s="121">
        <f t="shared" si="217"/>
        <v>7.3888692202480039E-6</v>
      </c>
      <c r="AY158" s="120">
        <f t="shared" si="218"/>
        <v>-1.7457828813783501E-2</v>
      </c>
      <c r="BA158" s="95">
        <f t="shared" si="219"/>
        <v>0</v>
      </c>
      <c r="BB158" s="95">
        <f t="shared" si="220"/>
        <v>0.14627327088469078</v>
      </c>
      <c r="BC158" s="95">
        <f t="shared" si="221"/>
        <v>-0.58119734552703639</v>
      </c>
      <c r="BD158" s="95">
        <f t="shared" si="222"/>
        <v>0.28486957014408421</v>
      </c>
      <c r="BE158" s="95">
        <f t="shared" si="223"/>
        <v>2.8195322025420513</v>
      </c>
      <c r="BF158" s="95">
        <f t="shared" si="224"/>
        <v>6.1562445164932509</v>
      </c>
      <c r="BG158" s="95">
        <f t="shared" si="228"/>
        <v>-4.3738026481559151</v>
      </c>
      <c r="BH158" s="95">
        <f t="shared" si="228"/>
        <v>-4.3736201150779248</v>
      </c>
      <c r="BI158" s="95">
        <f t="shared" si="228"/>
        <v>-4.3742309321035222</v>
      </c>
      <c r="BJ158" s="95">
        <f t="shared" si="228"/>
        <v>-4.3721910727890245</v>
      </c>
      <c r="BK158" s="95">
        <f t="shared" si="228"/>
        <v>-4.3790501808453257</v>
      </c>
      <c r="BL158" s="95">
        <f t="shared" si="228"/>
        <v>-4.356490842512633</v>
      </c>
      <c r="BM158" s="95">
        <f t="shared" si="228"/>
        <v>-4.4372956803255814</v>
      </c>
      <c r="BN158" s="95">
        <f t="shared" si="225"/>
        <v>-5.2226507147973207</v>
      </c>
      <c r="BQ158" s="95">
        <f t="shared" si="160"/>
        <v>-7.699626006493895E-5</v>
      </c>
      <c r="BR158" s="75">
        <v>8000</v>
      </c>
      <c r="BS158" s="75">
        <f t="shared" si="190"/>
        <v>-7.699626006493895E-5</v>
      </c>
      <c r="BT158" s="75">
        <f t="shared" si="161"/>
        <v>-2.6638625292990351E-3</v>
      </c>
      <c r="BU158" s="75">
        <f t="shared" si="162"/>
        <v>2.5868662692340961E-3</v>
      </c>
      <c r="BV158" s="75">
        <f t="shared" si="163"/>
        <v>2.263490702677684E-2</v>
      </c>
      <c r="BW158" s="75">
        <f t="shared" si="164"/>
        <v>-1.1317640763422931E-2</v>
      </c>
      <c r="BX158" s="75">
        <f t="shared" si="165"/>
        <v>3.0682457199376039</v>
      </c>
      <c r="BY158" s="75">
        <f t="shared" si="166"/>
        <v>27.255444655611097</v>
      </c>
      <c r="BZ158" s="75">
        <f t="shared" si="167"/>
        <v>2.441536939506125</v>
      </c>
      <c r="CA158" s="75">
        <f t="shared" si="168"/>
        <v>2.3375352868714767</v>
      </c>
      <c r="CB158" s="75">
        <f t="shared" si="169"/>
        <v>2.480407304258577</v>
      </c>
      <c r="CC158" s="75">
        <f t="shared" si="170"/>
        <v>2.2785247468603744</v>
      </c>
      <c r="CD158" s="75">
        <f t="shared" si="171"/>
        <v>2.5546259221996825</v>
      </c>
      <c r="CE158" s="75">
        <f t="shared" si="172"/>
        <v>2.1524160713713609</v>
      </c>
      <c r="CF158" s="75">
        <f t="shared" si="173"/>
        <v>2.7024587766592258</v>
      </c>
      <c r="CG158" s="75">
        <f t="shared" si="174"/>
        <v>1.7357635058405869</v>
      </c>
      <c r="CI158" s="14">
        <f t="shared" si="191"/>
        <v>8000</v>
      </c>
      <c r="CJ158" s="86">
        <f t="shared" si="175"/>
        <v>-2.6638625292990351E-3</v>
      </c>
      <c r="CK158" s="86">
        <f t="shared" si="176"/>
        <v>-2.6638625292990351E-3</v>
      </c>
      <c r="CL158" s="95">
        <f t="shared" si="177"/>
        <v>0</v>
      </c>
      <c r="CM158" s="95">
        <f t="shared" si="178"/>
        <v>0.10254340425407749</v>
      </c>
      <c r="CN158" s="95">
        <f t="shared" si="179"/>
        <v>-0.36472403130255343</v>
      </c>
      <c r="CO158" s="95">
        <f t="shared" si="180"/>
        <v>3.0663950900494932</v>
      </c>
      <c r="CP158" s="95">
        <f t="shared" si="181"/>
        <v>26.584072295142867</v>
      </c>
      <c r="CQ158" s="95">
        <f t="shared" si="182"/>
        <v>2.8165518456045531</v>
      </c>
      <c r="CR158" s="95">
        <f t="shared" si="183"/>
        <v>2.6309067487742368</v>
      </c>
      <c r="CS158" s="95">
        <f t="shared" si="184"/>
        <v>2.8551898178675144</v>
      </c>
      <c r="CT158" s="95">
        <f t="shared" si="185"/>
        <v>2.580978040132424</v>
      </c>
      <c r="CU158" s="95">
        <f t="shared" si="186"/>
        <v>2.9125686923900611</v>
      </c>
      <c r="CV158" s="95">
        <f t="shared" si="187"/>
        <v>2.5037531337550831</v>
      </c>
      <c r="CW158" s="95">
        <f t="shared" si="188"/>
        <v>2.9998973526888464</v>
      </c>
      <c r="CX158" s="95">
        <f t="shared" si="189"/>
        <v>2.3766536691094169</v>
      </c>
    </row>
    <row r="159" spans="1:102" s="75" customFormat="1" ht="12.95" customHeight="1" x14ac:dyDescent="0.2">
      <c r="A159" s="86" t="s">
        <v>2030</v>
      </c>
      <c r="B159" s="87" t="s">
        <v>2033</v>
      </c>
      <c r="C159" s="88">
        <v>34549.504999999997</v>
      </c>
      <c r="D159" s="88" t="s">
        <v>2032</v>
      </c>
      <c r="E159" s="75">
        <f t="shared" si="195"/>
        <v>-18117.571132287972</v>
      </c>
      <c r="F159" s="75">
        <f t="shared" si="196"/>
        <v>-18117.5</v>
      </c>
      <c r="G159" s="75">
        <f t="shared" si="197"/>
        <v>-2.9983824999362696E-2</v>
      </c>
      <c r="I159" s="75">
        <f>G159</f>
        <v>-2.9983824999362696E-2</v>
      </c>
      <c r="O159" s="75">
        <f t="shared" ca="1" si="199"/>
        <v>-1.8776749289340526E-2</v>
      </c>
      <c r="P159" s="75">
        <f t="shared" si="200"/>
        <v>-2.0112776452056079E-2</v>
      </c>
      <c r="Q159" s="85">
        <f t="shared" si="226"/>
        <v>19531.004999999997</v>
      </c>
      <c r="S159" s="84">
        <v>0.1</v>
      </c>
      <c r="Z159" s="75">
        <f t="shared" si="201"/>
        <v>-18117.5</v>
      </c>
      <c r="AA159" s="75">
        <f t="shared" si="202"/>
        <v>-2.8920831183842519E-2</v>
      </c>
      <c r="AB159" s="75">
        <f t="shared" si="203"/>
        <v>-2.1175770267576256E-2</v>
      </c>
      <c r="AC159" s="75">
        <f t="shared" si="204"/>
        <v>-9.871048547306617E-3</v>
      </c>
      <c r="AD159" s="75">
        <f t="shared" si="205"/>
        <v>-1.0629938155201774E-3</v>
      </c>
      <c r="AE159" s="75">
        <f t="shared" si="206"/>
        <v>1.1299558518341449E-7</v>
      </c>
      <c r="AF159" s="75">
        <f t="shared" si="207"/>
        <v>-9.871048547306617E-3</v>
      </c>
      <c r="AG159" s="84"/>
      <c r="AH159" s="75">
        <f t="shared" si="208"/>
        <v>-8.8080547317864414E-3</v>
      </c>
      <c r="AI159" s="75">
        <f t="shared" si="209"/>
        <v>3.0345334417270386E-2</v>
      </c>
      <c r="AJ159" s="75">
        <f t="shared" si="210"/>
        <v>-0.22807082490371025</v>
      </c>
      <c r="AK159" s="75">
        <f t="shared" si="211"/>
        <v>-0.14202052497313489</v>
      </c>
      <c r="AL159" s="75">
        <f t="shared" si="212"/>
        <v>-2.996161643774593</v>
      </c>
      <c r="AM159" s="75">
        <f t="shared" si="213"/>
        <v>-13.72797816337836</v>
      </c>
      <c r="AN159" s="75">
        <f t="shared" si="227"/>
        <v>-1.8872541649212824</v>
      </c>
      <c r="AO159" s="75">
        <f t="shared" si="227"/>
        <v>-1.8876266041955303</v>
      </c>
      <c r="AP159" s="75">
        <f t="shared" si="227"/>
        <v>-1.8864045139632246</v>
      </c>
      <c r="AQ159" s="75">
        <f t="shared" si="227"/>
        <v>-1.8903976729219447</v>
      </c>
      <c r="AR159" s="75">
        <f t="shared" si="227"/>
        <v>-1.8771638668420119</v>
      </c>
      <c r="AS159" s="75">
        <f t="shared" si="227"/>
        <v>-1.9191630284002024</v>
      </c>
      <c r="AT159" s="75">
        <f t="shared" si="227"/>
        <v>-1.7566016181642072</v>
      </c>
      <c r="AU159" s="75">
        <f t="shared" si="214"/>
        <v>-0.95603098305155521</v>
      </c>
      <c r="AV159" s="119">
        <f t="shared" si="215"/>
        <v>-2.8920831183842519E-2</v>
      </c>
      <c r="AW159" s="120">
        <f t="shared" si="216"/>
        <v>-1.0629938155201774E-3</v>
      </c>
      <c r="AX159" s="121">
        <f t="shared" si="217"/>
        <v>1.1299558518341449E-7</v>
      </c>
      <c r="AY159" s="120">
        <f t="shared" si="218"/>
        <v>-2.1175770267576256E-2</v>
      </c>
      <c r="BA159" s="95">
        <f t="shared" si="219"/>
        <v>0</v>
      </c>
      <c r="BB159" s="95">
        <f t="shared" si="220"/>
        <v>0.14350410582614581</v>
      </c>
      <c r="BC159" s="95">
        <f t="shared" si="221"/>
        <v>-0.57313990445567908</v>
      </c>
      <c r="BD159" s="95">
        <f t="shared" si="222"/>
        <v>0.27643223991302102</v>
      </c>
      <c r="BE159" s="95">
        <f t="shared" si="223"/>
        <v>2.8293990604174892</v>
      </c>
      <c r="BF159" s="95">
        <f t="shared" si="224"/>
        <v>6.3541643866378692</v>
      </c>
      <c r="BG159" s="95">
        <f t="shared" si="228"/>
        <v>-4.3441164071666432</v>
      </c>
      <c r="BH159" s="95">
        <f t="shared" si="228"/>
        <v>-4.3439446242976505</v>
      </c>
      <c r="BI159" s="95">
        <f t="shared" si="228"/>
        <v>-4.3444749402428613</v>
      </c>
      <c r="BJ159" s="95">
        <f t="shared" si="228"/>
        <v>-4.3428401262033498</v>
      </c>
      <c r="BK159" s="95">
        <f t="shared" si="228"/>
        <v>-4.3479022576213122</v>
      </c>
      <c r="BL159" s="95">
        <f t="shared" si="228"/>
        <v>-4.3324365028705234</v>
      </c>
      <c r="BM159" s="95">
        <f t="shared" si="228"/>
        <v>-4.3818465498793273</v>
      </c>
      <c r="BN159" s="95">
        <f t="shared" si="225"/>
        <v>-5.1837162930528651</v>
      </c>
      <c r="BQ159" s="95">
        <f t="shared" si="160"/>
        <v>2.81454232791533E-5</v>
      </c>
      <c r="BR159" s="75">
        <v>8500</v>
      </c>
      <c r="BS159" s="75">
        <f t="shared" si="190"/>
        <v>2.81454232791533E-5</v>
      </c>
      <c r="BT159" s="75">
        <f t="shared" si="161"/>
        <v>-2.2297104120253602E-3</v>
      </c>
      <c r="BU159" s="75">
        <f t="shared" si="162"/>
        <v>2.2578558353045135E-3</v>
      </c>
      <c r="BV159" s="75">
        <f t="shared" si="163"/>
        <v>2.2330300082721077E-2</v>
      </c>
      <c r="BW159" s="75">
        <f t="shared" si="164"/>
        <v>-1.5688811651448899E-2</v>
      </c>
      <c r="BX159" s="75">
        <f t="shared" si="165"/>
        <v>3.072617292876374</v>
      </c>
      <c r="BY159" s="75">
        <f t="shared" si="166"/>
        <v>28.984364605606139</v>
      </c>
      <c r="BZ159" s="75">
        <f t="shared" si="167"/>
        <v>2.4802337736795588</v>
      </c>
      <c r="CA159" s="75">
        <f t="shared" si="168"/>
        <v>2.3562331199674844</v>
      </c>
      <c r="CB159" s="75">
        <f t="shared" si="169"/>
        <v>2.5221908640645871</v>
      </c>
      <c r="CC159" s="75">
        <f t="shared" si="170"/>
        <v>2.293692596393393</v>
      </c>
      <c r="CD159" s="75">
        <f t="shared" si="171"/>
        <v>2.5985640081139705</v>
      </c>
      <c r="CE159" s="75">
        <f t="shared" si="172"/>
        <v>2.1663739417610937</v>
      </c>
      <c r="CF159" s="75">
        <f t="shared" si="173"/>
        <v>2.7444181566376313</v>
      </c>
      <c r="CG159" s="75">
        <f t="shared" si="174"/>
        <v>1.7872958977022149</v>
      </c>
      <c r="CI159" s="14">
        <f t="shared" si="191"/>
        <v>8500</v>
      </c>
      <c r="CJ159" s="86">
        <f t="shared" si="175"/>
        <v>-2.2297104120253602E-3</v>
      </c>
      <c r="CK159" s="86">
        <f t="shared" si="176"/>
        <v>-2.2297104120253602E-3</v>
      </c>
      <c r="CL159" s="95">
        <f t="shared" si="177"/>
        <v>0</v>
      </c>
      <c r="CM159" s="95">
        <f t="shared" si="178"/>
        <v>0.10140376606006707</v>
      </c>
      <c r="CN159" s="95">
        <f t="shared" si="179"/>
        <v>-0.34665104986383077</v>
      </c>
      <c r="CO159" s="95">
        <f t="shared" si="180"/>
        <v>3.0857330850215168</v>
      </c>
      <c r="CP159" s="95">
        <f t="shared" si="181"/>
        <v>35.794761320833075</v>
      </c>
      <c r="CQ159" s="95">
        <f t="shared" si="182"/>
        <v>2.899236380989008</v>
      </c>
      <c r="CR159" s="95">
        <f t="shared" si="183"/>
        <v>2.7083369931601986</v>
      </c>
      <c r="CS159" s="95">
        <f t="shared" si="184"/>
        <v>2.9323517288075034</v>
      </c>
      <c r="CT159" s="95">
        <f t="shared" si="185"/>
        <v>2.6673973341090345</v>
      </c>
      <c r="CU159" s="95">
        <f t="shared" si="186"/>
        <v>2.9786435645259504</v>
      </c>
      <c r="CV159" s="95">
        <f t="shared" si="187"/>
        <v>2.6086639500233382</v>
      </c>
      <c r="CW159" s="95">
        <f t="shared" si="188"/>
        <v>3.0444704225357722</v>
      </c>
      <c r="CX159" s="95">
        <f t="shared" si="189"/>
        <v>2.5213912964122267</v>
      </c>
    </row>
    <row r="160" spans="1:102" s="75" customFormat="1" ht="12.95" customHeight="1" x14ac:dyDescent="0.2">
      <c r="A160" s="81" t="s">
        <v>260</v>
      </c>
      <c r="B160" s="82" t="s">
        <v>2033</v>
      </c>
      <c r="C160" s="83">
        <v>34549.508000000002</v>
      </c>
      <c r="D160" s="83" t="s">
        <v>2110</v>
      </c>
      <c r="E160" s="75">
        <f t="shared" si="195"/>
        <v>-18117.56401522188</v>
      </c>
      <c r="F160" s="75">
        <f t="shared" si="196"/>
        <v>-18117.5</v>
      </c>
      <c r="G160" s="75">
        <f t="shared" si="197"/>
        <v>-2.6983824995113537E-2</v>
      </c>
      <c r="I160" s="75">
        <f>G160</f>
        <v>-2.6983824995113537E-2</v>
      </c>
      <c r="O160" s="75">
        <f t="shared" ca="1" si="199"/>
        <v>-1.8776749289340526E-2</v>
      </c>
      <c r="P160" s="75">
        <f t="shared" si="200"/>
        <v>-2.0112776452056079E-2</v>
      </c>
      <c r="Q160" s="85">
        <f t="shared" si="226"/>
        <v>19531.008000000002</v>
      </c>
      <c r="S160" s="84">
        <v>0.1</v>
      </c>
      <c r="Z160" s="75">
        <f t="shared" si="201"/>
        <v>-18117.5</v>
      </c>
      <c r="AA160" s="75">
        <f t="shared" si="202"/>
        <v>-2.8920831183842519E-2</v>
      </c>
      <c r="AB160" s="75">
        <f t="shared" si="203"/>
        <v>-1.8175770263327097E-2</v>
      </c>
      <c r="AC160" s="75">
        <f t="shared" si="204"/>
        <v>-6.8710485430574578E-3</v>
      </c>
      <c r="AD160" s="75">
        <f t="shared" si="205"/>
        <v>1.9370061887289819E-3</v>
      </c>
      <c r="AE160" s="75">
        <f t="shared" si="206"/>
        <v>3.7519929751743767E-7</v>
      </c>
      <c r="AF160" s="75">
        <f t="shared" si="207"/>
        <v>-6.8710485430574578E-3</v>
      </c>
      <c r="AG160" s="84"/>
      <c r="AH160" s="75">
        <f t="shared" si="208"/>
        <v>-8.8080547317864414E-3</v>
      </c>
      <c r="AI160" s="75">
        <f t="shared" si="209"/>
        <v>3.0345334417270386E-2</v>
      </c>
      <c r="AJ160" s="75">
        <f t="shared" si="210"/>
        <v>-0.22807082490371025</v>
      </c>
      <c r="AK160" s="75">
        <f t="shared" si="211"/>
        <v>-0.14202052497313489</v>
      </c>
      <c r="AL160" s="75">
        <f t="shared" si="212"/>
        <v>-2.996161643774593</v>
      </c>
      <c r="AM160" s="75">
        <f t="shared" si="213"/>
        <v>-13.72797816337836</v>
      </c>
      <c r="AN160" s="75">
        <f t="shared" si="227"/>
        <v>-1.8872541649212824</v>
      </c>
      <c r="AO160" s="75">
        <f t="shared" si="227"/>
        <v>-1.8876266041955303</v>
      </c>
      <c r="AP160" s="75">
        <f t="shared" si="227"/>
        <v>-1.8864045139632246</v>
      </c>
      <c r="AQ160" s="75">
        <f t="shared" si="227"/>
        <v>-1.8903976729219447</v>
      </c>
      <c r="AR160" s="75">
        <f t="shared" si="227"/>
        <v>-1.8771638668420119</v>
      </c>
      <c r="AS160" s="75">
        <f t="shared" si="227"/>
        <v>-1.9191630284002024</v>
      </c>
      <c r="AT160" s="75">
        <f t="shared" si="227"/>
        <v>-1.7566016181642072</v>
      </c>
      <c r="AU160" s="75">
        <f t="shared" si="214"/>
        <v>-0.95603098305155521</v>
      </c>
      <c r="AV160" s="119">
        <f t="shared" si="215"/>
        <v>-2.8920831183842519E-2</v>
      </c>
      <c r="AW160" s="120">
        <f t="shared" si="216"/>
        <v>1.9370061887289819E-3</v>
      </c>
      <c r="AX160" s="121">
        <f t="shared" si="217"/>
        <v>3.7519929751743767E-7</v>
      </c>
      <c r="AY160" s="120">
        <f t="shared" si="218"/>
        <v>-1.8175770263327097E-2</v>
      </c>
      <c r="BA160" s="95">
        <f t="shared" si="219"/>
        <v>0</v>
      </c>
      <c r="BB160" s="95">
        <f t="shared" si="220"/>
        <v>0.14350410582614581</v>
      </c>
      <c r="BC160" s="95">
        <f t="shared" si="221"/>
        <v>-0.57313990445567908</v>
      </c>
      <c r="BD160" s="95">
        <f t="shared" si="222"/>
        <v>0.27643223991302102</v>
      </c>
      <c r="BE160" s="95">
        <f t="shared" si="223"/>
        <v>2.8293990604174892</v>
      </c>
      <c r="BF160" s="95">
        <f t="shared" si="224"/>
        <v>6.3541643866378692</v>
      </c>
      <c r="BG160" s="95">
        <f t="shared" si="228"/>
        <v>-4.3441164071666432</v>
      </c>
      <c r="BH160" s="95">
        <f t="shared" si="228"/>
        <v>-4.3439446242976505</v>
      </c>
      <c r="BI160" s="95">
        <f t="shared" si="228"/>
        <v>-4.3444749402428613</v>
      </c>
      <c r="BJ160" s="95">
        <f t="shared" si="228"/>
        <v>-4.3428401262033498</v>
      </c>
      <c r="BK160" s="95">
        <f t="shared" si="228"/>
        <v>-4.3479022576213122</v>
      </c>
      <c r="BL160" s="95">
        <f t="shared" si="228"/>
        <v>-4.3324365028705234</v>
      </c>
      <c r="BM160" s="95">
        <f t="shared" si="228"/>
        <v>-4.3818465498793273</v>
      </c>
      <c r="BN160" s="95">
        <f t="shared" si="225"/>
        <v>-5.1837162930528651</v>
      </c>
      <c r="BQ160" s="95">
        <f t="shared" si="160"/>
        <v>1.3043672887986602E-4</v>
      </c>
      <c r="BR160" s="75">
        <v>9000</v>
      </c>
      <c r="BS160" s="75">
        <f t="shared" si="190"/>
        <v>1.3043672887986602E-4</v>
      </c>
      <c r="BT160" s="75">
        <f t="shared" si="161"/>
        <v>-1.7917973963545507E-3</v>
      </c>
      <c r="BU160" s="75">
        <f t="shared" si="162"/>
        <v>1.9222341252344167E-3</v>
      </c>
      <c r="BV160" s="75">
        <f t="shared" si="163"/>
        <v>2.2045362342331565E-2</v>
      </c>
      <c r="BW160" s="75">
        <f t="shared" si="164"/>
        <v>-2.0044113735128453E-2</v>
      </c>
      <c r="BX160" s="75">
        <f t="shared" si="165"/>
        <v>3.0769732937027863</v>
      </c>
      <c r="BY160" s="75">
        <f t="shared" si="166"/>
        <v>30.93970617235097</v>
      </c>
      <c r="BZ160" s="75">
        <f t="shared" si="167"/>
        <v>2.5193049896141972</v>
      </c>
      <c r="CA160" s="75">
        <f t="shared" si="168"/>
        <v>2.3740569532792573</v>
      </c>
      <c r="CB160" s="75">
        <f t="shared" si="169"/>
        <v>2.5638292984857811</v>
      </c>
      <c r="CC160" s="75">
        <f t="shared" si="170"/>
        <v>2.3088241334000319</v>
      </c>
      <c r="CD160" s="75">
        <f t="shared" si="171"/>
        <v>2.6414079811383191</v>
      </c>
      <c r="CE160" s="75">
        <f t="shared" si="172"/>
        <v>2.181998274961706</v>
      </c>
      <c r="CF160" s="75">
        <f t="shared" si="173"/>
        <v>2.7838363772250228</v>
      </c>
      <c r="CG160" s="75">
        <f t="shared" si="174"/>
        <v>1.8388282895638428</v>
      </c>
      <c r="CI160" s="14">
        <f t="shared" si="191"/>
        <v>9000</v>
      </c>
      <c r="CJ160" s="86">
        <f t="shared" si="175"/>
        <v>-1.7917973963545507E-3</v>
      </c>
      <c r="CK160" s="86">
        <f t="shared" si="176"/>
        <v>-1.7917973963545507E-3</v>
      </c>
      <c r="CL160" s="95">
        <f t="shared" si="177"/>
        <v>0</v>
      </c>
      <c r="CM160" s="95">
        <f t="shared" si="178"/>
        <v>0.10068913908751731</v>
      </c>
      <c r="CN160" s="95">
        <f t="shared" si="179"/>
        <v>-0.33091656669117886</v>
      </c>
      <c r="CO160" s="95">
        <f t="shared" si="180"/>
        <v>3.1024567918806554</v>
      </c>
      <c r="CP160" s="95">
        <f t="shared" si="181"/>
        <v>51.097500779904493</v>
      </c>
      <c r="CQ160" s="95">
        <f t="shared" si="182"/>
        <v>2.9713936606252593</v>
      </c>
      <c r="CR160" s="95">
        <f t="shared" si="183"/>
        <v>2.7955443319308637</v>
      </c>
      <c r="CS160" s="95">
        <f t="shared" si="184"/>
        <v>2.9972975466574159</v>
      </c>
      <c r="CT160" s="95">
        <f t="shared" si="185"/>
        <v>2.7647729856900565</v>
      </c>
      <c r="CU160" s="95">
        <f t="shared" si="186"/>
        <v>3.0317674961757817</v>
      </c>
      <c r="CV160" s="95">
        <f t="shared" si="187"/>
        <v>2.7232297633217368</v>
      </c>
      <c r="CW160" s="95">
        <f t="shared" si="188"/>
        <v>3.0781046343481355</v>
      </c>
      <c r="CX160" s="95">
        <f t="shared" si="189"/>
        <v>2.666128923715037</v>
      </c>
    </row>
    <row r="161" spans="1:102" s="75" customFormat="1" ht="12.95" customHeight="1" x14ac:dyDescent="0.2">
      <c r="A161" s="86" t="s">
        <v>2030</v>
      </c>
      <c r="B161" s="87" t="s">
        <v>2031</v>
      </c>
      <c r="C161" s="88">
        <v>34813.590750000003</v>
      </c>
      <c r="D161" s="88" t="s">
        <v>2035</v>
      </c>
      <c r="E161" s="75">
        <f t="shared" si="195"/>
        <v>-17491.065887638932</v>
      </c>
      <c r="F161" s="75">
        <f t="shared" si="196"/>
        <v>-17491</v>
      </c>
      <c r="G161" s="75">
        <f t="shared" si="197"/>
        <v>-2.777308999793604E-2</v>
      </c>
      <c r="J161" s="75">
        <f>G161</f>
        <v>-2.777308999793604E-2</v>
      </c>
      <c r="O161" s="75">
        <f t="shared" ca="1" si="199"/>
        <v>-1.8343011060001323E-2</v>
      </c>
      <c r="P161" s="75">
        <f t="shared" si="200"/>
        <v>-1.9814340241093419E-2</v>
      </c>
      <c r="Q161" s="85">
        <f t="shared" si="226"/>
        <v>19795.090750000003</v>
      </c>
      <c r="S161" s="84">
        <v>1</v>
      </c>
      <c r="Z161" s="75">
        <f t="shared" si="201"/>
        <v>-17491</v>
      </c>
      <c r="AA161" s="75">
        <f t="shared" si="202"/>
        <v>-2.8572734098823944E-2</v>
      </c>
      <c r="AB161" s="75">
        <f t="shared" si="203"/>
        <v>-1.9014696140205515E-2</v>
      </c>
      <c r="AC161" s="75">
        <f t="shared" si="204"/>
        <v>-7.9587497568426209E-3</v>
      </c>
      <c r="AD161" s="75">
        <f t="shared" si="205"/>
        <v>7.9964410088790433E-4</v>
      </c>
      <c r="AE161" s="75">
        <f t="shared" si="206"/>
        <v>6.3943068808482496E-7</v>
      </c>
      <c r="AF161" s="75">
        <f t="shared" si="207"/>
        <v>-7.9587497568426209E-3</v>
      </c>
      <c r="AG161" s="84"/>
      <c r="AH161" s="75">
        <f t="shared" si="208"/>
        <v>-8.7583938577305252E-3</v>
      </c>
      <c r="AI161" s="75">
        <f t="shared" si="209"/>
        <v>3.1485277406976597E-2</v>
      </c>
      <c r="AJ161" s="75">
        <f t="shared" si="210"/>
        <v>-0.23567576162607728</v>
      </c>
      <c r="AK161" s="75">
        <f t="shared" si="211"/>
        <v>-0.14959689876651497</v>
      </c>
      <c r="AL161" s="75">
        <f t="shared" si="212"/>
        <v>-2.9883436117186348</v>
      </c>
      <c r="AM161" s="75">
        <f t="shared" si="213"/>
        <v>-13.025101045939387</v>
      </c>
      <c r="AN161" s="75">
        <f t="shared" ref="AN161:AT170" si="229">$AU161+$AB$7*SIN(AO161)</f>
        <v>-1.8369168483372935</v>
      </c>
      <c r="AO161" s="75">
        <f t="shared" si="229"/>
        <v>-1.8370972072447103</v>
      </c>
      <c r="AP161" s="75">
        <f t="shared" si="229"/>
        <v>-1.8363969751619913</v>
      </c>
      <c r="AQ161" s="75">
        <f t="shared" si="229"/>
        <v>-1.8391055990587581</v>
      </c>
      <c r="AR161" s="75">
        <f t="shared" si="229"/>
        <v>-1.8284740229902634</v>
      </c>
      <c r="AS161" s="75">
        <f t="shared" si="229"/>
        <v>-1.8680794856562035</v>
      </c>
      <c r="AT161" s="75">
        <f t="shared" si="229"/>
        <v>-1.6538915111011852</v>
      </c>
      <c r="AU161" s="75">
        <f t="shared" si="214"/>
        <v>-0.89146089604893519</v>
      </c>
      <c r="AV161" s="119">
        <f t="shared" si="215"/>
        <v>-2.8572734098823944E-2</v>
      </c>
      <c r="AW161" s="120">
        <f t="shared" si="216"/>
        <v>7.9964410088790433E-4</v>
      </c>
      <c r="AX161" s="121">
        <f t="shared" si="217"/>
        <v>6.3943068808482496E-7</v>
      </c>
      <c r="AY161" s="120">
        <f t="shared" si="218"/>
        <v>-1.9014696140205515E-2</v>
      </c>
      <c r="BA161" s="95">
        <f t="shared" si="219"/>
        <v>0</v>
      </c>
      <c r="BB161" s="95">
        <f t="shared" si="220"/>
        <v>0.13270132840995197</v>
      </c>
      <c r="BC161" s="95">
        <f t="shared" si="221"/>
        <v>-0.53839796227876213</v>
      </c>
      <c r="BD161" s="95">
        <f t="shared" si="222"/>
        <v>0.24040177673664978</v>
      </c>
      <c r="BE161" s="95">
        <f t="shared" si="223"/>
        <v>2.8711966367551027</v>
      </c>
      <c r="BF161" s="95">
        <f t="shared" si="224"/>
        <v>7.3514376456795167</v>
      </c>
      <c r="BG161" s="95">
        <f t="shared" ref="BG161:BM170" si="230">$BN161+$BB$7*SIN(BH161)</f>
        <v>-4.2120043769923408</v>
      </c>
      <c r="BH161" s="95">
        <f t="shared" si="230"/>
        <v>-4.2136218534277408</v>
      </c>
      <c r="BI161" s="95">
        <f t="shared" si="230"/>
        <v>-4.2098775870821621</v>
      </c>
      <c r="BJ161" s="95">
        <f t="shared" si="230"/>
        <v>-4.2185846582529845</v>
      </c>
      <c r="BK161" s="95">
        <f t="shared" si="230"/>
        <v>-4.1985450435208795</v>
      </c>
      <c r="BL161" s="95">
        <f t="shared" si="230"/>
        <v>-4.2458441909488149</v>
      </c>
      <c r="BM161" s="95">
        <f t="shared" si="230"/>
        <v>-4.1399331119864335</v>
      </c>
      <c r="BN161" s="95">
        <f t="shared" si="225"/>
        <v>-5.0023600460424449</v>
      </c>
      <c r="BQ161" s="95">
        <f t="shared" si="160"/>
        <v>2.3129858414452443E-4</v>
      </c>
      <c r="BR161" s="75">
        <v>9500</v>
      </c>
      <c r="BS161" s="75">
        <f t="shared" si="190"/>
        <v>2.3129858414452443E-4</v>
      </c>
      <c r="BT161" s="75">
        <f t="shared" si="161"/>
        <v>-1.3501234822866073E-3</v>
      </c>
      <c r="BU161" s="75">
        <f t="shared" si="162"/>
        <v>1.5814220664311317E-3</v>
      </c>
      <c r="BV161" s="75">
        <f t="shared" si="163"/>
        <v>2.1780480716757977E-2</v>
      </c>
      <c r="BW161" s="75">
        <f t="shared" si="164"/>
        <v>-2.4373639269804792E-2</v>
      </c>
      <c r="BX161" s="75">
        <f t="shared" si="165"/>
        <v>3.0813038907566521</v>
      </c>
      <c r="BY161" s="75">
        <f t="shared" si="166"/>
        <v>33.163629177105996</v>
      </c>
      <c r="BZ161" s="75">
        <f t="shared" si="167"/>
        <v>2.5586355986011142</v>
      </c>
      <c r="CA161" s="75">
        <f t="shared" si="168"/>
        <v>2.3912175368648882</v>
      </c>
      <c r="CB161" s="75">
        <f t="shared" si="169"/>
        <v>2.6051536696124664</v>
      </c>
      <c r="CC161" s="75">
        <f t="shared" si="170"/>
        <v>2.3241765526536673</v>
      </c>
      <c r="CD161" s="75">
        <f t="shared" si="171"/>
        <v>2.68301935484285</v>
      </c>
      <c r="CE161" s="75">
        <f t="shared" si="172"/>
        <v>2.1994237709089579</v>
      </c>
      <c r="CF161" s="75">
        <f t="shared" si="173"/>
        <v>2.8207456015435213</v>
      </c>
      <c r="CG161" s="75">
        <f t="shared" si="174"/>
        <v>1.890360681425471</v>
      </c>
      <c r="CI161" s="14">
        <f t="shared" si="191"/>
        <v>9500</v>
      </c>
      <c r="CJ161" s="86">
        <f t="shared" si="175"/>
        <v>-1.3501234822866073E-3</v>
      </c>
      <c r="CK161" s="86">
        <f t="shared" si="176"/>
        <v>-1.3501234822866073E-3</v>
      </c>
      <c r="CL161" s="95">
        <f t="shared" si="177"/>
        <v>0</v>
      </c>
      <c r="CM161" s="95">
        <f t="shared" si="178"/>
        <v>0.10028232049189589</v>
      </c>
      <c r="CN161" s="95">
        <f t="shared" si="179"/>
        <v>-0.3175901943739865</v>
      </c>
      <c r="CO161" s="95">
        <f t="shared" si="180"/>
        <v>3.1165444665500481</v>
      </c>
      <c r="CP161" s="95">
        <f t="shared" si="181"/>
        <v>79.841923374369244</v>
      </c>
      <c r="CQ161" s="95">
        <f t="shared" si="182"/>
        <v>3.0325127142164501</v>
      </c>
      <c r="CR161" s="95">
        <f t="shared" si="183"/>
        <v>2.892759195048495</v>
      </c>
      <c r="CS161" s="95">
        <f t="shared" si="184"/>
        <v>3.0504747954283582</v>
      </c>
      <c r="CT161" s="95">
        <f t="shared" si="185"/>
        <v>2.872111467902386</v>
      </c>
      <c r="CU161" s="95">
        <f t="shared" si="186"/>
        <v>3.0734901153873806</v>
      </c>
      <c r="CV161" s="95">
        <f t="shared" si="187"/>
        <v>2.8454803124630921</v>
      </c>
      <c r="CW161" s="95">
        <f t="shared" si="188"/>
        <v>3.1031234310402271</v>
      </c>
      <c r="CX161" s="95">
        <f t="shared" si="189"/>
        <v>2.8108665510178468</v>
      </c>
    </row>
    <row r="162" spans="1:102" s="75" customFormat="1" ht="12.95" customHeight="1" x14ac:dyDescent="0.2">
      <c r="A162" s="86" t="s">
        <v>2030</v>
      </c>
      <c r="B162" s="87" t="s">
        <v>2031</v>
      </c>
      <c r="C162" s="88">
        <v>34859.53645</v>
      </c>
      <c r="D162" s="88" t="s">
        <v>2035</v>
      </c>
      <c r="E162" s="75">
        <f t="shared" si="195"/>
        <v>-17382.066359951168</v>
      </c>
      <c r="F162" s="75">
        <f t="shared" si="196"/>
        <v>-17382</v>
      </c>
      <c r="G162" s="75">
        <f t="shared" si="197"/>
        <v>-2.7972180003416725E-2</v>
      </c>
      <c r="J162" s="75">
        <f>G162</f>
        <v>-2.7972180003416725E-2</v>
      </c>
      <c r="O162" s="75">
        <f t="shared" ca="1" si="199"/>
        <v>-1.8267548223611898E-2</v>
      </c>
      <c r="P162" s="75">
        <f t="shared" si="200"/>
        <v>-1.9761814561599367E-2</v>
      </c>
      <c r="Q162" s="85">
        <f t="shared" si="226"/>
        <v>19841.03645</v>
      </c>
      <c r="S162" s="84">
        <v>1</v>
      </c>
      <c r="Z162" s="75">
        <f t="shared" si="201"/>
        <v>-17382</v>
      </c>
      <c r="AA162" s="75">
        <f t="shared" si="202"/>
        <v>-2.8509044135799945E-2</v>
      </c>
      <c r="AB162" s="75">
        <f t="shared" si="203"/>
        <v>-1.9224950429216146E-2</v>
      </c>
      <c r="AC162" s="75">
        <f t="shared" si="204"/>
        <v>-8.2103654418173577E-3</v>
      </c>
      <c r="AD162" s="75">
        <f t="shared" si="205"/>
        <v>5.3686413238322045E-4</v>
      </c>
      <c r="AE162" s="75">
        <f t="shared" si="206"/>
        <v>2.8822309663958804E-7</v>
      </c>
      <c r="AF162" s="75">
        <f t="shared" si="207"/>
        <v>-8.2103654418173577E-3</v>
      </c>
      <c r="AG162" s="84"/>
      <c r="AH162" s="75">
        <f t="shared" si="208"/>
        <v>-8.7472295742005782E-3</v>
      </c>
      <c r="AI162" s="75">
        <f t="shared" si="209"/>
        <v>3.1698938520111075E-2</v>
      </c>
      <c r="AJ162" s="75">
        <f t="shared" si="210"/>
        <v>-0.23705717924724351</v>
      </c>
      <c r="AK162" s="75">
        <f t="shared" si="211"/>
        <v>-0.15097368756482146</v>
      </c>
      <c r="AL162" s="75">
        <f t="shared" si="212"/>
        <v>-2.9869219085523073</v>
      </c>
      <c r="AM162" s="75">
        <f t="shared" si="213"/>
        <v>-12.904904774504979</v>
      </c>
      <c r="AN162" s="75">
        <f t="shared" si="229"/>
        <v>-1.8279615137510639</v>
      </c>
      <c r="AO162" s="75">
        <f t="shared" si="229"/>
        <v>-1.8281134956216332</v>
      </c>
      <c r="AP162" s="75">
        <f t="shared" si="229"/>
        <v>-1.8275033915453118</v>
      </c>
      <c r="AQ162" s="75">
        <f t="shared" si="229"/>
        <v>-1.8299440475119251</v>
      </c>
      <c r="AR162" s="75">
        <f t="shared" si="229"/>
        <v>-1.8200402675117342</v>
      </c>
      <c r="AS162" s="75">
        <f t="shared" si="229"/>
        <v>-1.8581639138355379</v>
      </c>
      <c r="AT162" s="75">
        <f t="shared" si="229"/>
        <v>-1.6356925538915321</v>
      </c>
      <c r="AU162" s="75">
        <f t="shared" si="214"/>
        <v>-0.88022683462310036</v>
      </c>
      <c r="AV162" s="119">
        <f t="shared" si="215"/>
        <v>-2.8509044135799945E-2</v>
      </c>
      <c r="AW162" s="120">
        <f t="shared" si="216"/>
        <v>5.3686413238322045E-4</v>
      </c>
      <c r="AX162" s="121">
        <f t="shared" si="217"/>
        <v>2.8822309663958804E-7</v>
      </c>
      <c r="AY162" s="120">
        <f t="shared" si="218"/>
        <v>-1.9224950429216146E-2</v>
      </c>
      <c r="BA162" s="95">
        <f t="shared" si="219"/>
        <v>0</v>
      </c>
      <c r="BB162" s="95">
        <f t="shared" si="220"/>
        <v>0.13110660856768575</v>
      </c>
      <c r="BC162" s="95">
        <f t="shared" si="221"/>
        <v>-0.53272724241195735</v>
      </c>
      <c r="BD162" s="95">
        <f t="shared" si="222"/>
        <v>0.2345725353174391</v>
      </c>
      <c r="BE162" s="95">
        <f t="shared" si="223"/>
        <v>2.8779115845304286</v>
      </c>
      <c r="BF162" s="95">
        <f t="shared" si="224"/>
        <v>7.5409228494654315</v>
      </c>
      <c r="BG162" s="95">
        <f t="shared" si="230"/>
        <v>-4.1898133394528099</v>
      </c>
      <c r="BH162" s="95">
        <f t="shared" si="230"/>
        <v>-4.1922920327875</v>
      </c>
      <c r="BI162" s="95">
        <f t="shared" si="230"/>
        <v>-4.1867767079871019</v>
      </c>
      <c r="BJ162" s="95">
        <f t="shared" si="230"/>
        <v>-4.1991221052898862</v>
      </c>
      <c r="BK162" s="95">
        <f t="shared" si="230"/>
        <v>-4.1718431666127387</v>
      </c>
      <c r="BL162" s="95">
        <f t="shared" si="230"/>
        <v>-4.23400033942485</v>
      </c>
      <c r="BM162" s="95">
        <f t="shared" si="230"/>
        <v>-4.1006913806727328</v>
      </c>
      <c r="BN162" s="95">
        <f t="shared" si="225"/>
        <v>-4.970807243290432</v>
      </c>
      <c r="BQ162" s="95">
        <f t="shared" si="160"/>
        <v>3.3243741958794142E-4</v>
      </c>
      <c r="BR162" s="75">
        <v>10000</v>
      </c>
      <c r="BS162" s="75">
        <f t="shared" si="190"/>
        <v>3.3243741958794142E-4</v>
      </c>
      <c r="BT162" s="75">
        <f t="shared" si="161"/>
        <v>-9.0468866982152828E-4</v>
      </c>
      <c r="BU162" s="75">
        <f t="shared" si="162"/>
        <v>1.2371260894094697E-3</v>
      </c>
      <c r="BV162" s="75">
        <f t="shared" si="163"/>
        <v>2.1535996401379709E-2</v>
      </c>
      <c r="BW162" s="75">
        <f t="shared" si="164"/>
        <v>-2.8665302168718872E-2</v>
      </c>
      <c r="BX162" s="75">
        <f t="shared" si="165"/>
        <v>3.0855970668813799</v>
      </c>
      <c r="BY162" s="75">
        <f t="shared" si="166"/>
        <v>35.707767449816473</v>
      </c>
      <c r="BZ162" s="75">
        <f t="shared" si="167"/>
        <v>2.5980847723016387</v>
      </c>
      <c r="CA162" s="75">
        <f t="shared" si="168"/>
        <v>2.4079449518638336</v>
      </c>
      <c r="CB162" s="75">
        <f t="shared" si="169"/>
        <v>2.6459885675188488</v>
      </c>
      <c r="CC162" s="75">
        <f t="shared" si="170"/>
        <v>2.3400000043658542</v>
      </c>
      <c r="CD162" s="75">
        <f t="shared" si="171"/>
        <v>2.7232664448213102</v>
      </c>
      <c r="CE162" s="75">
        <f t="shared" si="172"/>
        <v>2.2187512810559489</v>
      </c>
      <c r="CF162" s="75">
        <f t="shared" si="173"/>
        <v>2.8551846540997987</v>
      </c>
      <c r="CG162" s="75">
        <f t="shared" si="174"/>
        <v>1.9418930732870989</v>
      </c>
      <c r="CI162" s="14">
        <f t="shared" si="191"/>
        <v>10000</v>
      </c>
      <c r="CJ162" s="86">
        <f t="shared" si="175"/>
        <v>-9.0468866982152828E-4</v>
      </c>
      <c r="CK162" s="86">
        <f t="shared" si="176"/>
        <v>-9.0468866982152828E-4</v>
      </c>
      <c r="CL162" s="95">
        <f t="shared" si="177"/>
        <v>0</v>
      </c>
      <c r="CM162" s="95">
        <f t="shared" si="178"/>
        <v>0.10007861246208771</v>
      </c>
      <c r="CN162" s="95">
        <f t="shared" si="179"/>
        <v>-0.30634984647589603</v>
      </c>
      <c r="CO162" s="95">
        <f t="shared" si="180"/>
        <v>3.1283753579726548</v>
      </c>
      <c r="CP162" s="95">
        <f t="shared" si="181"/>
        <v>151.31468204216665</v>
      </c>
      <c r="CQ162" s="95">
        <f t="shared" si="182"/>
        <v>3.0839948876202787</v>
      </c>
      <c r="CR162" s="95">
        <f t="shared" si="183"/>
        <v>2.9984479617825213</v>
      </c>
      <c r="CS162" s="95">
        <f t="shared" si="184"/>
        <v>3.0939704515910087</v>
      </c>
      <c r="CT162" s="95">
        <f t="shared" si="185"/>
        <v>2.9872401797746329</v>
      </c>
      <c r="CU162" s="95">
        <f t="shared" si="186"/>
        <v>3.1064342980452095</v>
      </c>
      <c r="CV162" s="95">
        <f t="shared" si="187"/>
        <v>2.9732090613108593</v>
      </c>
      <c r="CW162" s="95">
        <f t="shared" si="188"/>
        <v>3.1220304248319026</v>
      </c>
      <c r="CX162" s="95">
        <f t="shared" si="189"/>
        <v>2.955604178320657</v>
      </c>
    </row>
    <row r="163" spans="1:102" s="75" customFormat="1" ht="12.95" customHeight="1" x14ac:dyDescent="0.2">
      <c r="A163" s="86" t="s">
        <v>2039</v>
      </c>
      <c r="B163" s="87" t="s">
        <v>2031</v>
      </c>
      <c r="C163" s="88">
        <v>34866.273000000001</v>
      </c>
      <c r="D163" s="88" t="s">
        <v>2034</v>
      </c>
      <c r="E163" s="75">
        <f t="shared" si="195"/>
        <v>-17366.084869447262</v>
      </c>
      <c r="F163" s="75">
        <f t="shared" si="196"/>
        <v>-17366</v>
      </c>
      <c r="G163" s="75">
        <f t="shared" si="197"/>
        <v>-3.5774339994532056E-2</v>
      </c>
      <c r="H163" s="75">
        <f>G163</f>
        <v>-3.5774339994532056E-2</v>
      </c>
      <c r="O163" s="75">
        <f t="shared" ca="1" si="199"/>
        <v>-1.8256471110013453E-2</v>
      </c>
      <c r="P163" s="75">
        <f t="shared" si="200"/>
        <v>-1.9754089326520414E-2</v>
      </c>
      <c r="Q163" s="85">
        <f t="shared" si="226"/>
        <v>19847.773000000001</v>
      </c>
      <c r="S163" s="84">
        <v>0.10009999999999999</v>
      </c>
      <c r="Z163" s="75">
        <f t="shared" si="201"/>
        <v>-17366</v>
      </c>
      <c r="AA163" s="75">
        <f t="shared" si="202"/>
        <v>-2.8499614302163044E-2</v>
      </c>
      <c r="AB163" s="75">
        <f t="shared" si="203"/>
        <v>-2.7028815018889426E-2</v>
      </c>
      <c r="AC163" s="75">
        <f t="shared" si="204"/>
        <v>-1.6020250668011642E-2</v>
      </c>
      <c r="AD163" s="75">
        <f t="shared" si="205"/>
        <v>-7.2747256923690121E-3</v>
      </c>
      <c r="AE163" s="75">
        <f t="shared" si="206"/>
        <v>5.2974555533113012E-6</v>
      </c>
      <c r="AF163" s="75">
        <f t="shared" si="207"/>
        <v>-1.6020250668011642E-2</v>
      </c>
      <c r="AG163" s="84"/>
      <c r="AH163" s="75">
        <f t="shared" si="208"/>
        <v>-8.7455249756426302E-3</v>
      </c>
      <c r="AI163" s="75">
        <f t="shared" si="209"/>
        <v>3.173071432448582E-2</v>
      </c>
      <c r="AJ163" s="75">
        <f t="shared" si="210"/>
        <v>-0.23726150927550455</v>
      </c>
      <c r="AK163" s="75">
        <f t="shared" si="211"/>
        <v>-0.15117734756711904</v>
      </c>
      <c r="AL163" s="75">
        <f t="shared" si="212"/>
        <v>-2.9867115779522897</v>
      </c>
      <c r="AM163" s="75">
        <f t="shared" si="213"/>
        <v>-12.887309620315495</v>
      </c>
      <c r="AN163" s="75">
        <f t="shared" si="229"/>
        <v>-1.8266417755129796</v>
      </c>
      <c r="AO163" s="75">
        <f t="shared" si="229"/>
        <v>-1.8267897892259666</v>
      </c>
      <c r="AP163" s="75">
        <f t="shared" si="229"/>
        <v>-1.8261926211756321</v>
      </c>
      <c r="AQ163" s="75">
        <f t="shared" si="229"/>
        <v>-1.8285936404727354</v>
      </c>
      <c r="AR163" s="75">
        <f t="shared" si="229"/>
        <v>-1.8188019106910915</v>
      </c>
      <c r="AS163" s="75">
        <f t="shared" si="229"/>
        <v>-1.8566816556039019</v>
      </c>
      <c r="AT163" s="75">
        <f t="shared" si="229"/>
        <v>-1.6330131013959397</v>
      </c>
      <c r="AU163" s="75">
        <f t="shared" si="214"/>
        <v>-0.87857779808352821</v>
      </c>
      <c r="AV163" s="119">
        <f t="shared" si="215"/>
        <v>-2.8499614302163044E-2</v>
      </c>
      <c r="AW163" s="120">
        <f t="shared" si="216"/>
        <v>-7.2747256923690121E-3</v>
      </c>
      <c r="AX163" s="121">
        <f t="shared" si="217"/>
        <v>5.2974555533113012E-6</v>
      </c>
      <c r="AY163" s="120">
        <f t="shared" si="218"/>
        <v>-2.7028815018889426E-2</v>
      </c>
      <c r="BA163" s="95">
        <f t="shared" si="219"/>
        <v>0</v>
      </c>
      <c r="BB163" s="95">
        <f t="shared" si="220"/>
        <v>0.13087841925615651</v>
      </c>
      <c r="BC163" s="95">
        <f t="shared" si="221"/>
        <v>-0.53190224311201062</v>
      </c>
      <c r="BD163" s="95">
        <f t="shared" si="222"/>
        <v>0.23372564661440717</v>
      </c>
      <c r="BE163" s="95">
        <f t="shared" si="223"/>
        <v>2.8788861315275058</v>
      </c>
      <c r="BF163" s="95">
        <f t="shared" si="224"/>
        <v>7.5692231741366509</v>
      </c>
      <c r="BG163" s="95">
        <f t="shared" si="230"/>
        <v>-4.186570440256701</v>
      </c>
      <c r="BH163" s="95">
        <f t="shared" si="230"/>
        <v>-4.1891955372006864</v>
      </c>
      <c r="BI163" s="95">
        <f t="shared" si="230"/>
        <v>-4.1833871021199327</v>
      </c>
      <c r="BJ163" s="95">
        <f t="shared" si="230"/>
        <v>-4.1963186344794305</v>
      </c>
      <c r="BK163" s="95">
        <f t="shared" si="230"/>
        <v>-4.1679088247166813</v>
      </c>
      <c r="BL163" s="95">
        <f t="shared" si="230"/>
        <v>-4.232320130474629</v>
      </c>
      <c r="BM163" s="95">
        <f t="shared" si="230"/>
        <v>-4.0950038604655417</v>
      </c>
      <c r="BN163" s="95">
        <f t="shared" si="225"/>
        <v>-4.9661756392167424</v>
      </c>
      <c r="BQ163" s="95">
        <f t="shared" si="160"/>
        <v>4.3580616070056804E-4</v>
      </c>
      <c r="BR163" s="75">
        <v>10500</v>
      </c>
      <c r="BS163" s="75">
        <f t="shared" si="190"/>
        <v>4.3580616070056804E-4</v>
      </c>
      <c r="BT163" s="75">
        <f t="shared" si="161"/>
        <v>-4.5549295895931533E-4</v>
      </c>
      <c r="BU163" s="75">
        <f t="shared" si="162"/>
        <v>8.9129911965988337E-4</v>
      </c>
      <c r="BV163" s="75">
        <f t="shared" si="163"/>
        <v>2.1312142340697005E-2</v>
      </c>
      <c r="BW163" s="75">
        <f t="shared" si="164"/>
        <v>-3.2905234696746839E-2</v>
      </c>
      <c r="BX163" s="75">
        <f t="shared" si="165"/>
        <v>3.0898390131895792</v>
      </c>
      <c r="BY163" s="75">
        <f t="shared" si="166"/>
        <v>38.635998512550387</v>
      </c>
      <c r="BZ163" s="75">
        <f t="shared" si="167"/>
        <v>2.6374891517966841</v>
      </c>
      <c r="CA163" s="75">
        <f t="shared" si="168"/>
        <v>2.4244844570700583</v>
      </c>
      <c r="CB163" s="75">
        <f t="shared" si="169"/>
        <v>2.6861542034726904</v>
      </c>
      <c r="CC163" s="75">
        <f t="shared" si="170"/>
        <v>2.3565348641254333</v>
      </c>
      <c r="CD163" s="75">
        <f t="shared" si="171"/>
        <v>2.7620240687833801</v>
      </c>
      <c r="CE163" s="75">
        <f t="shared" si="172"/>
        <v>2.2400509938734894</v>
      </c>
      <c r="CF163" s="75">
        <f t="shared" si="173"/>
        <v>2.8871989177060233</v>
      </c>
      <c r="CG163" s="75">
        <f t="shared" si="174"/>
        <v>1.9934254651487271</v>
      </c>
      <c r="CI163" s="14">
        <f t="shared" si="191"/>
        <v>10500</v>
      </c>
      <c r="CJ163" s="86">
        <f t="shared" si="175"/>
        <v>-4.5549295895931533E-4</v>
      </c>
      <c r="CK163" s="86">
        <f t="shared" si="176"/>
        <v>-4.5549295895931533E-4</v>
      </c>
      <c r="CL163" s="95">
        <f t="shared" si="177"/>
        <v>0</v>
      </c>
      <c r="CM163" s="95">
        <f t="shared" si="178"/>
        <v>0.10000363335137863</v>
      </c>
      <c r="CN163" s="95">
        <f t="shared" si="179"/>
        <v>-0.29645661609739787</v>
      </c>
      <c r="CO163" s="95">
        <f t="shared" si="180"/>
        <v>3.1387511540547983</v>
      </c>
      <c r="CP163" s="95">
        <f t="shared" si="181"/>
        <v>703.85324005224481</v>
      </c>
      <c r="CQ163" s="95">
        <f t="shared" si="182"/>
        <v>3.1292069942720602</v>
      </c>
      <c r="CR163" s="95">
        <f t="shared" si="183"/>
        <v>3.1095147207088338</v>
      </c>
      <c r="CS163" s="95">
        <f t="shared" si="184"/>
        <v>3.1314003492501059</v>
      </c>
      <c r="CT163" s="95">
        <f t="shared" si="185"/>
        <v>3.1070763074094292</v>
      </c>
      <c r="CU163" s="95">
        <f t="shared" si="186"/>
        <v>3.1341098039965614</v>
      </c>
      <c r="CV163" s="95">
        <f t="shared" si="187"/>
        <v>3.1040638466848849</v>
      </c>
      <c r="CW163" s="95">
        <f t="shared" si="188"/>
        <v>3.137457040621682</v>
      </c>
      <c r="CX163" s="95">
        <f t="shared" si="189"/>
        <v>3.1003418056234668</v>
      </c>
    </row>
    <row r="164" spans="1:102" s="75" customFormat="1" ht="12.95" customHeight="1" x14ac:dyDescent="0.2">
      <c r="A164" s="86" t="s">
        <v>2036</v>
      </c>
      <c r="B164" s="87" t="s">
        <v>2031</v>
      </c>
      <c r="C164" s="88">
        <v>34866.275999999998</v>
      </c>
      <c r="D164" s="88" t="s">
        <v>2034</v>
      </c>
      <c r="E164" s="75">
        <f t="shared" si="195"/>
        <v>-17366.077752381188</v>
      </c>
      <c r="F164" s="75">
        <f t="shared" si="196"/>
        <v>-17366</v>
      </c>
      <c r="G164" s="75">
        <f t="shared" si="197"/>
        <v>-3.2774339997558855E-2</v>
      </c>
      <c r="H164" s="75">
        <f>G164</f>
        <v>-3.2774339997558855E-2</v>
      </c>
      <c r="O164" s="75">
        <f t="shared" ca="1" si="199"/>
        <v>-1.8256471110013453E-2</v>
      </c>
      <c r="P164" s="75">
        <f t="shared" si="200"/>
        <v>-1.9754089326520414E-2</v>
      </c>
      <c r="Q164" s="85">
        <f t="shared" si="226"/>
        <v>19847.775999999998</v>
      </c>
      <c r="S164" s="84">
        <v>0.10009999999999999</v>
      </c>
      <c r="Z164" s="75">
        <f t="shared" si="201"/>
        <v>-17366</v>
      </c>
      <c r="AA164" s="75">
        <f t="shared" si="202"/>
        <v>-2.8499614302163044E-2</v>
      </c>
      <c r="AB164" s="75">
        <f t="shared" si="203"/>
        <v>-2.4028815021916224E-2</v>
      </c>
      <c r="AC164" s="75">
        <f t="shared" si="204"/>
        <v>-1.3020250671038441E-2</v>
      </c>
      <c r="AD164" s="75">
        <f t="shared" si="205"/>
        <v>-4.2747256953958104E-3</v>
      </c>
      <c r="AE164" s="75">
        <f t="shared" si="206"/>
        <v>1.8291553050648073E-6</v>
      </c>
      <c r="AF164" s="75">
        <f t="shared" si="207"/>
        <v>-1.3020250671038441E-2</v>
      </c>
      <c r="AG164" s="84"/>
      <c r="AH164" s="75">
        <f t="shared" si="208"/>
        <v>-8.7455249756426302E-3</v>
      </c>
      <c r="AI164" s="75">
        <f t="shared" si="209"/>
        <v>3.173071432448582E-2</v>
      </c>
      <c r="AJ164" s="75">
        <f t="shared" si="210"/>
        <v>-0.23726150927550455</v>
      </c>
      <c r="AK164" s="75">
        <f t="shared" si="211"/>
        <v>-0.15117734756711904</v>
      </c>
      <c r="AL164" s="75">
        <f t="shared" si="212"/>
        <v>-2.9867115779522897</v>
      </c>
      <c r="AM164" s="75">
        <f t="shared" si="213"/>
        <v>-12.887309620315495</v>
      </c>
      <c r="AN164" s="75">
        <f t="shared" si="229"/>
        <v>-1.8266417755129796</v>
      </c>
      <c r="AO164" s="75">
        <f t="shared" si="229"/>
        <v>-1.8267897892259666</v>
      </c>
      <c r="AP164" s="75">
        <f t="shared" si="229"/>
        <v>-1.8261926211756321</v>
      </c>
      <c r="AQ164" s="75">
        <f t="shared" si="229"/>
        <v>-1.8285936404727354</v>
      </c>
      <c r="AR164" s="75">
        <f t="shared" si="229"/>
        <v>-1.8188019106910915</v>
      </c>
      <c r="AS164" s="75">
        <f t="shared" si="229"/>
        <v>-1.8566816556039019</v>
      </c>
      <c r="AT164" s="75">
        <f t="shared" si="229"/>
        <v>-1.6330131013959397</v>
      </c>
      <c r="AU164" s="75">
        <f t="shared" si="214"/>
        <v>-0.87857779808352821</v>
      </c>
      <c r="AV164" s="119">
        <f t="shared" si="215"/>
        <v>-2.8499614302163044E-2</v>
      </c>
      <c r="AW164" s="120">
        <f t="shared" si="216"/>
        <v>-4.2747256953958104E-3</v>
      </c>
      <c r="AX164" s="121">
        <f t="shared" si="217"/>
        <v>1.8291553050648073E-6</v>
      </c>
      <c r="AY164" s="120">
        <f t="shared" si="218"/>
        <v>-2.4028815021916224E-2</v>
      </c>
      <c r="BA164" s="95">
        <f t="shared" si="219"/>
        <v>0</v>
      </c>
      <c r="BB164" s="95">
        <f t="shared" si="220"/>
        <v>0.13087841925615651</v>
      </c>
      <c r="BC164" s="95">
        <f t="shared" si="221"/>
        <v>-0.53190224311201062</v>
      </c>
      <c r="BD164" s="95">
        <f t="shared" si="222"/>
        <v>0.23372564661440717</v>
      </c>
      <c r="BE164" s="95">
        <f t="shared" si="223"/>
        <v>2.8788861315275058</v>
      </c>
      <c r="BF164" s="95">
        <f t="shared" si="224"/>
        <v>7.5692231741366509</v>
      </c>
      <c r="BG164" s="95">
        <f t="shared" si="230"/>
        <v>-4.186570440256701</v>
      </c>
      <c r="BH164" s="95">
        <f t="shared" si="230"/>
        <v>-4.1891955372006864</v>
      </c>
      <c r="BI164" s="95">
        <f t="shared" si="230"/>
        <v>-4.1833871021199327</v>
      </c>
      <c r="BJ164" s="95">
        <f t="shared" si="230"/>
        <v>-4.1963186344794305</v>
      </c>
      <c r="BK164" s="95">
        <f t="shared" si="230"/>
        <v>-4.1679088247166813</v>
      </c>
      <c r="BL164" s="95">
        <f t="shared" si="230"/>
        <v>-4.232320130474629</v>
      </c>
      <c r="BM164" s="95">
        <f t="shared" si="230"/>
        <v>-4.0950038604655417</v>
      </c>
      <c r="BN164" s="95">
        <f t="shared" si="225"/>
        <v>-4.9661756392167424</v>
      </c>
      <c r="BQ164" s="95">
        <f t="shared" si="160"/>
        <v>5.4355700379472079E-4</v>
      </c>
      <c r="BR164" s="75">
        <v>11000</v>
      </c>
      <c r="BS164" s="75">
        <f t="shared" si="190"/>
        <v>5.4355700379472079E-4</v>
      </c>
      <c r="BT164" s="75">
        <f t="shared" si="161"/>
        <v>-2.5363496999659561E-6</v>
      </c>
      <c r="BU164" s="75">
        <f t="shared" si="162"/>
        <v>5.4609335349468675E-4</v>
      </c>
      <c r="BV164" s="75">
        <f t="shared" si="163"/>
        <v>2.1108995089335836E-2</v>
      </c>
      <c r="BW164" s="75">
        <f t="shared" si="164"/>
        <v>-3.7078144873199298E-2</v>
      </c>
      <c r="BX164" s="75">
        <f t="shared" si="165"/>
        <v>3.0940144834527255</v>
      </c>
      <c r="BY164" s="75">
        <f t="shared" si="166"/>
        <v>42.028154921165367</v>
      </c>
      <c r="BZ164" s="75">
        <f t="shared" si="167"/>
        <v>2.6766663265204373</v>
      </c>
      <c r="CA164" s="75">
        <f t="shared" si="168"/>
        <v>2.4410920632797248</v>
      </c>
      <c r="CB164" s="75">
        <f t="shared" si="169"/>
        <v>2.7254683129145976</v>
      </c>
      <c r="CC164" s="75">
        <f t="shared" si="170"/>
        <v>2.374009087247027</v>
      </c>
      <c r="CD164" s="75">
        <f t="shared" si="171"/>
        <v>2.7991737345680452</v>
      </c>
      <c r="CE164" s="75">
        <f t="shared" si="172"/>
        <v>2.263365592147851</v>
      </c>
      <c r="CF164" s="75">
        <f t="shared" si="173"/>
        <v>2.9168402129885038</v>
      </c>
      <c r="CG164" s="75">
        <f t="shared" si="174"/>
        <v>2.0449578570103548</v>
      </c>
      <c r="CI164" s="14">
        <f t="shared" si="191"/>
        <v>11000</v>
      </c>
      <c r="CJ164" s="86">
        <f t="shared" si="175"/>
        <v>-2.5363496999659561E-6</v>
      </c>
      <c r="CK164" s="86">
        <f t="shared" si="176"/>
        <v>-2.5363496999659561E-6</v>
      </c>
      <c r="CL164" s="95">
        <f t="shared" si="177"/>
        <v>0</v>
      </c>
      <c r="CM164" s="95">
        <f t="shared" si="178"/>
        <v>0.10002327091836472</v>
      </c>
      <c r="CN164" s="95">
        <f t="shared" si="179"/>
        <v>-0.286860163100637</v>
      </c>
      <c r="CO164" s="95">
        <f t="shared" si="180"/>
        <v>-3.1344014523843455</v>
      </c>
      <c r="CP164" s="95">
        <f t="shared" si="181"/>
        <v>-278.11645425547488</v>
      </c>
      <c r="CQ164" s="95">
        <f t="shared" si="182"/>
        <v>3.1729359417833374</v>
      </c>
      <c r="CR164" s="95">
        <f t="shared" si="183"/>
        <v>3.2218381819068096</v>
      </c>
      <c r="CS164" s="95">
        <f t="shared" si="184"/>
        <v>3.1674191368130931</v>
      </c>
      <c r="CT164" s="95">
        <f t="shared" si="185"/>
        <v>3.2279893143465839</v>
      </c>
      <c r="CU164" s="95">
        <f t="shared" si="186"/>
        <v>3.1605828156051459</v>
      </c>
      <c r="CV164" s="95">
        <f t="shared" si="187"/>
        <v>3.2356162576998124</v>
      </c>
      <c r="CW164" s="95">
        <f t="shared" si="188"/>
        <v>3.1521074864855576</v>
      </c>
      <c r="CX164" s="95">
        <f t="shared" si="189"/>
        <v>3.2450794329262771</v>
      </c>
    </row>
    <row r="165" spans="1:102" s="75" customFormat="1" ht="12.95" customHeight="1" x14ac:dyDescent="0.2">
      <c r="A165" s="86" t="s">
        <v>2039</v>
      </c>
      <c r="B165" s="87" t="s">
        <v>2033</v>
      </c>
      <c r="C165" s="88">
        <v>34866.485999999997</v>
      </c>
      <c r="D165" s="88" t="s">
        <v>2034</v>
      </c>
      <c r="E165" s="75">
        <f t="shared" si="195"/>
        <v>-17365.579557755482</v>
      </c>
      <c r="F165" s="75">
        <f t="shared" si="196"/>
        <v>-17365.5</v>
      </c>
      <c r="G165" s="75">
        <f t="shared" si="197"/>
        <v>-3.3535344999108929E-2</v>
      </c>
      <c r="H165" s="75">
        <f>G165</f>
        <v>-3.3535344999108929E-2</v>
      </c>
      <c r="O165" s="75">
        <f t="shared" ca="1" si="199"/>
        <v>-1.8256124950213497E-2</v>
      </c>
      <c r="P165" s="75">
        <f t="shared" si="200"/>
        <v>-1.9753847850869373E-2</v>
      </c>
      <c r="Q165" s="85">
        <f t="shared" si="226"/>
        <v>19847.985999999997</v>
      </c>
      <c r="S165" s="84">
        <v>0.10009999999999999</v>
      </c>
      <c r="Z165" s="75">
        <f t="shared" si="201"/>
        <v>-17365.5</v>
      </c>
      <c r="AA165" s="75">
        <f t="shared" si="202"/>
        <v>-2.8499319284305269E-2</v>
      </c>
      <c r="AB165" s="75">
        <f t="shared" si="203"/>
        <v>-2.4789873565673033E-2</v>
      </c>
      <c r="AC165" s="75">
        <f t="shared" si="204"/>
        <v>-1.3781497148239556E-2</v>
      </c>
      <c r="AD165" s="75">
        <f t="shared" si="205"/>
        <v>-5.0360257148036602E-3</v>
      </c>
      <c r="AE165" s="75">
        <f t="shared" si="206"/>
        <v>2.538691655516388E-6</v>
      </c>
      <c r="AF165" s="75">
        <f t="shared" si="207"/>
        <v>-1.3781497148239556E-2</v>
      </c>
      <c r="AG165" s="84"/>
      <c r="AH165" s="75">
        <f t="shared" si="208"/>
        <v>-8.745471433435896E-3</v>
      </c>
      <c r="AI165" s="75">
        <f t="shared" si="209"/>
        <v>3.1731709043169354E-2</v>
      </c>
      <c r="AJ165" s="75">
        <f t="shared" si="210"/>
        <v>-0.23726790106754855</v>
      </c>
      <c r="AK165" s="75">
        <f t="shared" si="211"/>
        <v>-0.1511837184604817</v>
      </c>
      <c r="AL165" s="75">
        <f t="shared" si="212"/>
        <v>-2.9867049982778857</v>
      </c>
      <c r="AM165" s="75">
        <f t="shared" si="213"/>
        <v>-12.886759968574889</v>
      </c>
      <c r="AN165" s="75">
        <f t="shared" si="229"/>
        <v>-1.8266005120816398</v>
      </c>
      <c r="AO165" s="75">
        <f t="shared" si="229"/>
        <v>-1.8267484026318206</v>
      </c>
      <c r="AP165" s="75">
        <f t="shared" si="229"/>
        <v>-1.8261516374690847</v>
      </c>
      <c r="AQ165" s="75">
        <f t="shared" si="229"/>
        <v>-1.8285514173989124</v>
      </c>
      <c r="AR165" s="75">
        <f t="shared" si="229"/>
        <v>-1.8187632094676687</v>
      </c>
      <c r="AS165" s="75">
        <f t="shared" si="229"/>
        <v>-1.8566352239010879</v>
      </c>
      <c r="AT165" s="75">
        <f t="shared" si="229"/>
        <v>-1.6329293354336287</v>
      </c>
      <c r="AU165" s="75">
        <f t="shared" si="214"/>
        <v>-0.87852626569166659</v>
      </c>
      <c r="AV165" s="119">
        <f t="shared" si="215"/>
        <v>-2.8499319284305269E-2</v>
      </c>
      <c r="AW165" s="120">
        <f t="shared" si="216"/>
        <v>-5.0360257148036602E-3</v>
      </c>
      <c r="AX165" s="121">
        <f t="shared" si="217"/>
        <v>2.538691655516388E-6</v>
      </c>
      <c r="AY165" s="120">
        <f t="shared" si="218"/>
        <v>-2.4789873565673033E-2</v>
      </c>
      <c r="BA165" s="95">
        <f t="shared" si="219"/>
        <v>0</v>
      </c>
      <c r="BB165" s="95">
        <f t="shared" si="220"/>
        <v>0.13087131196723822</v>
      </c>
      <c r="BC165" s="95">
        <f t="shared" si="221"/>
        <v>-0.53187649116259839</v>
      </c>
      <c r="BD165" s="95">
        <f t="shared" si="222"/>
        <v>0.23369921616995287</v>
      </c>
      <c r="BE165" s="95">
        <f t="shared" si="223"/>
        <v>2.878916541929192</v>
      </c>
      <c r="BF165" s="95">
        <f t="shared" si="224"/>
        <v>7.5701096350541466</v>
      </c>
      <c r="BG165" s="95">
        <f t="shared" si="230"/>
        <v>-4.1864691558219373</v>
      </c>
      <c r="BH165" s="95">
        <f t="shared" si="230"/>
        <v>-4.1890989147951512</v>
      </c>
      <c r="BI165" s="95">
        <f t="shared" si="230"/>
        <v>-4.1832811788176212</v>
      </c>
      <c r="BJ165" s="95">
        <f t="shared" si="230"/>
        <v>-4.1962312450755217</v>
      </c>
      <c r="BK165" s="95">
        <f t="shared" si="230"/>
        <v>-4.1677858188512058</v>
      </c>
      <c r="BL165" s="95">
        <f t="shared" si="230"/>
        <v>-4.2322678500806727</v>
      </c>
      <c r="BM165" s="95">
        <f t="shared" si="230"/>
        <v>-4.0948264264693819</v>
      </c>
      <c r="BN165" s="95">
        <f t="shared" si="225"/>
        <v>-4.9660309015894395</v>
      </c>
      <c r="BQ165" s="95">
        <f t="shared" si="160"/>
        <v>6.5798822456095292E-4</v>
      </c>
      <c r="BR165" s="75">
        <v>11500</v>
      </c>
      <c r="BS165" s="75">
        <f t="shared" si="190"/>
        <v>6.5798822456095292E-4</v>
      </c>
      <c r="BT165" s="75">
        <f t="shared" si="161"/>
        <v>4.5418115795651647E-4</v>
      </c>
      <c r="BU165" s="75">
        <f t="shared" si="162"/>
        <v>2.0380706660443651E-4</v>
      </c>
      <c r="BV165" s="75">
        <f t="shared" si="163"/>
        <v>2.0926440444991479E-2</v>
      </c>
      <c r="BW165" s="75">
        <f t="shared" si="164"/>
        <v>-4.1167632354397632E-2</v>
      </c>
      <c r="BX165" s="75">
        <f t="shared" si="165"/>
        <v>3.0981071070862223</v>
      </c>
      <c r="BY165" s="75">
        <f t="shared" si="166"/>
        <v>45.985045271152401</v>
      </c>
      <c r="BZ165" s="75">
        <f t="shared" si="167"/>
        <v>2.7154183881610958</v>
      </c>
      <c r="CA165" s="75">
        <f t="shared" si="168"/>
        <v>2.4580299021280365</v>
      </c>
      <c r="CB165" s="75">
        <f t="shared" si="169"/>
        <v>2.7637480020323681</v>
      </c>
      <c r="CC165" s="75">
        <f t="shared" si="170"/>
        <v>2.3926356257150472</v>
      </c>
      <c r="CD165" s="75">
        <f t="shared" si="171"/>
        <v>2.8346043055767409</v>
      </c>
      <c r="CE165" s="75">
        <f t="shared" si="172"/>
        <v>2.2887133063283427</v>
      </c>
      <c r="CF165" s="75">
        <f t="shared" si="173"/>
        <v>2.9441666608039352</v>
      </c>
      <c r="CG165" s="75">
        <f t="shared" si="174"/>
        <v>2.0964902488719828</v>
      </c>
      <c r="CI165" s="14">
        <f t="shared" si="191"/>
        <v>11500</v>
      </c>
      <c r="CJ165" s="86">
        <f t="shared" si="175"/>
        <v>4.5418115795651647E-4</v>
      </c>
      <c r="CK165" s="86">
        <f t="shared" si="176"/>
        <v>4.5418115795651647E-4</v>
      </c>
      <c r="CL165" s="95">
        <f t="shared" si="177"/>
        <v>0</v>
      </c>
      <c r="CM165" s="95">
        <f t="shared" si="178"/>
        <v>0.10014693656232554</v>
      </c>
      <c r="CN165" s="95">
        <f t="shared" si="179"/>
        <v>-0.27642154702128441</v>
      </c>
      <c r="CO165" s="95">
        <f t="shared" si="180"/>
        <v>-3.1235223857621501</v>
      </c>
      <c r="CP165" s="95">
        <f t="shared" si="181"/>
        <v>-110.67603404386129</v>
      </c>
      <c r="CQ165" s="95">
        <f t="shared" si="182"/>
        <v>3.2203205795749925</v>
      </c>
      <c r="CR165" s="95">
        <f t="shared" si="183"/>
        <v>3.3310535066232894</v>
      </c>
      <c r="CS165" s="95">
        <f t="shared" si="184"/>
        <v>3.2069319723992531</v>
      </c>
      <c r="CT165" s="95">
        <f t="shared" si="185"/>
        <v>3.3462234295080902</v>
      </c>
      <c r="CU165" s="95">
        <f t="shared" si="186"/>
        <v>3.1900489815347299</v>
      </c>
      <c r="CV165" s="95">
        <f t="shared" si="187"/>
        <v>3.3654214549913535</v>
      </c>
      <c r="CW165" s="95">
        <f t="shared" si="188"/>
        <v>3.1687022021023652</v>
      </c>
      <c r="CX165" s="95">
        <f t="shared" si="189"/>
        <v>3.3898170602290869</v>
      </c>
    </row>
    <row r="166" spans="1:102" s="75" customFormat="1" ht="12.95" customHeight="1" x14ac:dyDescent="0.2">
      <c r="A166" s="81" t="s">
        <v>2039</v>
      </c>
      <c r="B166" s="82" t="s">
        <v>2031</v>
      </c>
      <c r="C166" s="83">
        <v>34876.819000000003</v>
      </c>
      <c r="D166" s="83" t="s">
        <v>2110</v>
      </c>
      <c r="E166" s="75">
        <f t="shared" si="195"/>
        <v>-17341.066009815229</v>
      </c>
      <c r="F166" s="75">
        <f t="shared" si="196"/>
        <v>-17341</v>
      </c>
      <c r="G166" s="75">
        <f t="shared" si="197"/>
        <v>-2.7824589997180738E-2</v>
      </c>
      <c r="I166" s="75">
        <f>G166</f>
        <v>-2.7824589997180738E-2</v>
      </c>
      <c r="O166" s="75">
        <f t="shared" ca="1" si="199"/>
        <v>-1.8239163120015875E-2</v>
      </c>
      <c r="P166" s="75">
        <f t="shared" si="200"/>
        <v>-1.9742010936867831E-2</v>
      </c>
      <c r="Q166" s="85">
        <f t="shared" si="226"/>
        <v>19858.319000000003</v>
      </c>
      <c r="S166" s="84">
        <v>0.1</v>
      </c>
      <c r="Z166" s="75">
        <f t="shared" si="201"/>
        <v>-17341</v>
      </c>
      <c r="AA166" s="75">
        <f t="shared" si="202"/>
        <v>-2.8484838446300769E-2</v>
      </c>
      <c r="AB166" s="75">
        <f t="shared" si="203"/>
        <v>-1.9081762487747799E-2</v>
      </c>
      <c r="AC166" s="75">
        <f t="shared" si="204"/>
        <v>-8.0825790603129069E-3</v>
      </c>
      <c r="AD166" s="75">
        <f t="shared" si="205"/>
        <v>6.6024844912003153E-4</v>
      </c>
      <c r="AE166" s="75">
        <f t="shared" si="206"/>
        <v>4.3592801456540685E-8</v>
      </c>
      <c r="AF166" s="75">
        <f t="shared" si="207"/>
        <v>-8.0825790603129069E-3</v>
      </c>
      <c r="AG166" s="84"/>
      <c r="AH166" s="75">
        <f t="shared" si="208"/>
        <v>-8.7428275094329384E-3</v>
      </c>
      <c r="AI166" s="75">
        <f t="shared" si="209"/>
        <v>3.1780578863025877E-2</v>
      </c>
      <c r="AJ166" s="75">
        <f t="shared" si="210"/>
        <v>-0.23758158163656506</v>
      </c>
      <c r="AK166" s="75">
        <f t="shared" si="211"/>
        <v>-0.15149637795400508</v>
      </c>
      <c r="AL166" s="75">
        <f t="shared" si="212"/>
        <v>-2.9863820842837985</v>
      </c>
      <c r="AM166" s="75">
        <f t="shared" si="213"/>
        <v>-12.859841584651351</v>
      </c>
      <c r="AN166" s="75">
        <f t="shared" si="229"/>
        <v>-1.8245769948914501</v>
      </c>
      <c r="AO166" s="75">
        <f t="shared" si="229"/>
        <v>-1.8247189135799609</v>
      </c>
      <c r="AP166" s="75">
        <f t="shared" si="229"/>
        <v>-1.8241417852251467</v>
      </c>
      <c r="AQ166" s="75">
        <f t="shared" si="229"/>
        <v>-1.8264807951226625</v>
      </c>
      <c r="AR166" s="75">
        <f t="shared" si="229"/>
        <v>-1.8168666329217649</v>
      </c>
      <c r="AS166" s="75">
        <f t="shared" si="229"/>
        <v>-1.8543518018214964</v>
      </c>
      <c r="AT166" s="75">
        <f t="shared" si="229"/>
        <v>-1.6288223508149282</v>
      </c>
      <c r="AU166" s="75">
        <f t="shared" si="214"/>
        <v>-0.87600117849044679</v>
      </c>
      <c r="AV166" s="119">
        <f t="shared" si="215"/>
        <v>-2.8484838446300769E-2</v>
      </c>
      <c r="AW166" s="120">
        <f t="shared" si="216"/>
        <v>6.6024844912003153E-4</v>
      </c>
      <c r="AX166" s="121">
        <f t="shared" si="217"/>
        <v>4.3592801456540685E-8</v>
      </c>
      <c r="AY166" s="120">
        <f t="shared" si="218"/>
        <v>-1.9081762487747799E-2</v>
      </c>
      <c r="BA166" s="95">
        <f t="shared" si="219"/>
        <v>0</v>
      </c>
      <c r="BB166" s="95">
        <f t="shared" si="220"/>
        <v>0.13052479247465654</v>
      </c>
      <c r="BC166" s="95">
        <f t="shared" si="221"/>
        <v>-0.53061678957859093</v>
      </c>
      <c r="BD166" s="95">
        <f t="shared" si="222"/>
        <v>0.23240667696682221</v>
      </c>
      <c r="BE166" s="95">
        <f t="shared" si="223"/>
        <v>2.8804034119037802</v>
      </c>
      <c r="BF166" s="95">
        <f t="shared" si="224"/>
        <v>7.6137021131193592</v>
      </c>
      <c r="BG166" s="95">
        <f t="shared" si="230"/>
        <v>-4.1815103002081209</v>
      </c>
      <c r="BH166" s="95">
        <f t="shared" si="230"/>
        <v>-4.1843750594821358</v>
      </c>
      <c r="BI166" s="95">
        <f t="shared" si="230"/>
        <v>-4.1780909918498672</v>
      </c>
      <c r="BJ166" s="95">
        <f t="shared" si="230"/>
        <v>-4.1919653914308519</v>
      </c>
      <c r="BK166" s="95">
        <f t="shared" si="230"/>
        <v>-4.1617543349995563</v>
      </c>
      <c r="BL166" s="95">
        <f t="shared" si="230"/>
        <v>-4.2297225517687247</v>
      </c>
      <c r="BM166" s="95">
        <f t="shared" si="230"/>
        <v>-4.0861545312731176</v>
      </c>
      <c r="BN166" s="95">
        <f t="shared" si="225"/>
        <v>-4.9589387578516018</v>
      </c>
      <c r="BQ166" s="95">
        <f t="shared" si="160"/>
        <v>7.8148729445986337E-4</v>
      </c>
      <c r="BR166" s="75">
        <v>12000</v>
      </c>
      <c r="BS166" s="75">
        <f t="shared" si="190"/>
        <v>7.8148729445986337E-4</v>
      </c>
      <c r="BT166" s="75">
        <f t="shared" si="161"/>
        <v>9.1465956401013369E-4</v>
      </c>
      <c r="BU166" s="75">
        <f t="shared" si="162"/>
        <v>-1.3317226955027029E-4</v>
      </c>
      <c r="BV166" s="75">
        <f t="shared" si="163"/>
        <v>2.0764151757521443E-2</v>
      </c>
      <c r="BW166" s="75">
        <f t="shared" si="164"/>
        <v>-4.5156467568019228E-2</v>
      </c>
      <c r="BX166" s="75">
        <f t="shared" si="165"/>
        <v>3.1020996656913136</v>
      </c>
      <c r="BY166" s="75">
        <f t="shared" si="166"/>
        <v>50.635319085860168</v>
      </c>
      <c r="BZ166" s="75">
        <f t="shared" si="167"/>
        <v>2.7535355115344573</v>
      </c>
      <c r="CA166" s="75">
        <f t="shared" si="168"/>
        <v>2.4755614494736822</v>
      </c>
      <c r="CB166" s="75">
        <f t="shared" si="169"/>
        <v>2.8008116615772436</v>
      </c>
      <c r="CC166" s="75">
        <f t="shared" si="170"/>
        <v>2.4126099246091419</v>
      </c>
      <c r="CD166" s="75">
        <f t="shared" si="171"/>
        <v>2.8682130982334426</v>
      </c>
      <c r="CE166" s="75">
        <f t="shared" si="172"/>
        <v>2.3160908059603664</v>
      </c>
      <c r="CF166" s="75">
        <f t="shared" si="173"/>
        <v>2.9692425279285386</v>
      </c>
      <c r="CG166" s="75">
        <f t="shared" si="174"/>
        <v>2.1480226407336112</v>
      </c>
      <c r="CI166" s="14">
        <f t="shared" si="191"/>
        <v>12000</v>
      </c>
      <c r="CJ166" s="86">
        <f t="shared" si="175"/>
        <v>9.1465956401013369E-4</v>
      </c>
      <c r="CK166" s="86">
        <f t="shared" si="176"/>
        <v>9.1465956401013369E-4</v>
      </c>
      <c r="CL166" s="95">
        <f t="shared" si="177"/>
        <v>0</v>
      </c>
      <c r="CM166" s="95">
        <f t="shared" si="178"/>
        <v>0.10042677205418959</v>
      </c>
      <c r="CN166" s="95">
        <f t="shared" si="179"/>
        <v>-0.26416860474834991</v>
      </c>
      <c r="CO166" s="95">
        <f t="shared" si="180"/>
        <v>-3.1107956195679112</v>
      </c>
      <c r="CP166" s="95">
        <f t="shared" si="181"/>
        <v>-64.93618573343069</v>
      </c>
      <c r="CQ166" s="95">
        <f t="shared" si="182"/>
        <v>3.2756433262318048</v>
      </c>
      <c r="CR166" s="95">
        <f t="shared" si="183"/>
        <v>3.4333954627681846</v>
      </c>
      <c r="CS166" s="95">
        <f t="shared" si="184"/>
        <v>3.2542298148947801</v>
      </c>
      <c r="CT166" s="95">
        <f t="shared" si="185"/>
        <v>3.4583344358638319</v>
      </c>
      <c r="CU166" s="95">
        <f t="shared" si="186"/>
        <v>3.2263833856394761</v>
      </c>
      <c r="CV166" s="95">
        <f t="shared" si="187"/>
        <v>3.4910761343520842</v>
      </c>
      <c r="CW166" s="95">
        <f t="shared" si="188"/>
        <v>3.1899209677368163</v>
      </c>
      <c r="CX166" s="95">
        <f t="shared" si="189"/>
        <v>3.5345546875318972</v>
      </c>
    </row>
    <row r="167" spans="1:102" s="75" customFormat="1" ht="12.95" customHeight="1" x14ac:dyDescent="0.2">
      <c r="A167" s="81" t="s">
        <v>331</v>
      </c>
      <c r="B167" s="82" t="s">
        <v>2031</v>
      </c>
      <c r="C167" s="83">
        <v>35019.307000000001</v>
      </c>
      <c r="D167" s="83" t="s">
        <v>2110</v>
      </c>
      <c r="E167" s="75">
        <f t="shared" si="195"/>
        <v>-17003.033839205687</v>
      </c>
      <c r="F167" s="75">
        <f t="shared" si="196"/>
        <v>-17003</v>
      </c>
      <c r="G167" s="75">
        <f t="shared" si="197"/>
        <v>-1.4263969998864923E-2</v>
      </c>
      <c r="I167" s="75">
        <f>G167</f>
        <v>-1.4263969998864923E-2</v>
      </c>
      <c r="O167" s="75">
        <f t="shared" ca="1" si="199"/>
        <v>-1.8005159095248677E-2</v>
      </c>
      <c r="P167" s="75">
        <f t="shared" si="200"/>
        <v>-1.9577788229429079E-2</v>
      </c>
      <c r="Q167" s="85">
        <f t="shared" si="226"/>
        <v>20000.807000000001</v>
      </c>
      <c r="S167" s="84">
        <v>0.1</v>
      </c>
      <c r="Z167" s="75">
        <f t="shared" si="201"/>
        <v>-17003</v>
      </c>
      <c r="AA167" s="75">
        <f t="shared" si="202"/>
        <v>-2.8279976557686288E-2</v>
      </c>
      <c r="AB167" s="75">
        <f t="shared" si="203"/>
        <v>-5.5617816706077135E-3</v>
      </c>
      <c r="AC167" s="75">
        <f t="shared" si="204"/>
        <v>5.313818230564156E-3</v>
      </c>
      <c r="AD167" s="75">
        <f t="shared" si="205"/>
        <v>1.4016006558821365E-2</v>
      </c>
      <c r="AE167" s="75">
        <f t="shared" si="206"/>
        <v>1.9644843985692356E-5</v>
      </c>
      <c r="AF167" s="75">
        <f t="shared" si="207"/>
        <v>5.313818230564156E-3</v>
      </c>
      <c r="AG167" s="84"/>
      <c r="AH167" s="75">
        <f t="shared" si="208"/>
        <v>-8.7021883282572092E-3</v>
      </c>
      <c r="AI167" s="75">
        <f t="shared" si="209"/>
        <v>3.2481524824695795E-2</v>
      </c>
      <c r="AJ167" s="75">
        <f t="shared" si="210"/>
        <v>-0.24200889650630233</v>
      </c>
      <c r="AK167" s="75">
        <f t="shared" si="211"/>
        <v>-0.15591023120518485</v>
      </c>
      <c r="AL167" s="75">
        <f t="shared" si="212"/>
        <v>-2.981821709028448</v>
      </c>
      <c r="AM167" s="75">
        <f t="shared" si="213"/>
        <v>-12.491280784596372</v>
      </c>
      <c r="AN167" s="75">
        <f t="shared" si="229"/>
        <v>-1.7963305933274993</v>
      </c>
      <c r="AO167" s="75">
        <f t="shared" si="229"/>
        <v>-1.7964034187569147</v>
      </c>
      <c r="AP167" s="75">
        <f t="shared" si="229"/>
        <v>-1.7960709817922496</v>
      </c>
      <c r="AQ167" s="75">
        <f t="shared" si="229"/>
        <v>-1.7975846082833158</v>
      </c>
      <c r="AR167" s="75">
        <f t="shared" si="229"/>
        <v>-1.790610027313301</v>
      </c>
      <c r="AS167" s="75">
        <f t="shared" si="229"/>
        <v>-1.8211649013221243</v>
      </c>
      <c r="AT167" s="75">
        <f t="shared" si="229"/>
        <v>-1.5716772700353108</v>
      </c>
      <c r="AU167" s="75">
        <f t="shared" si="214"/>
        <v>-0.84116528159198622</v>
      </c>
      <c r="AV167" s="119">
        <f t="shared" si="215"/>
        <v>-2.8279976557686288E-2</v>
      </c>
      <c r="AW167" s="120">
        <f t="shared" si="216"/>
        <v>1.4016006558821365E-2</v>
      </c>
      <c r="AX167" s="121">
        <f t="shared" si="217"/>
        <v>1.9644843985692356E-5</v>
      </c>
      <c r="AY167" s="120">
        <f t="shared" si="218"/>
        <v>-5.5617816706077135E-3</v>
      </c>
      <c r="BA167" s="95">
        <f t="shared" si="219"/>
        <v>0</v>
      </c>
      <c r="BB167" s="95">
        <f t="shared" si="220"/>
        <v>0.12606508606481215</v>
      </c>
      <c r="BC167" s="95">
        <f t="shared" si="221"/>
        <v>-0.51361634513582022</v>
      </c>
      <c r="BD167" s="95">
        <f t="shared" si="222"/>
        <v>0.21502968679951112</v>
      </c>
      <c r="BE167" s="95">
        <f t="shared" si="223"/>
        <v>2.9003372353265351</v>
      </c>
      <c r="BF167" s="95">
        <f t="shared" si="224"/>
        <v>8.2497209587119276</v>
      </c>
      <c r="BG167" s="95">
        <f t="shared" si="230"/>
        <v>-4.1137618510374647</v>
      </c>
      <c r="BH167" s="95">
        <f t="shared" si="230"/>
        <v>-4.1213665634343766</v>
      </c>
      <c r="BI167" s="95">
        <f t="shared" si="230"/>
        <v>-4.1063693296856929</v>
      </c>
      <c r="BJ167" s="95">
        <f t="shared" si="230"/>
        <v>-4.1362738325489161</v>
      </c>
      <c r="BK167" s="95">
        <f t="shared" si="230"/>
        <v>-4.0778719666658585</v>
      </c>
      <c r="BL167" s="95">
        <f t="shared" si="230"/>
        <v>-4.197300341733329</v>
      </c>
      <c r="BM167" s="95">
        <f t="shared" si="230"/>
        <v>-3.971029013286381</v>
      </c>
      <c r="BN167" s="95">
        <f t="shared" si="225"/>
        <v>-4.861096121794902</v>
      </c>
      <c r="BQ167" s="95">
        <f t="shared" si="160"/>
        <v>9.1647243885832055E-4</v>
      </c>
      <c r="BR167" s="75">
        <v>12500</v>
      </c>
      <c r="BS167" s="75">
        <f t="shared" si="190"/>
        <v>9.1647243885832055E-4</v>
      </c>
      <c r="BT167" s="75">
        <f t="shared" si="161"/>
        <v>1.3788988684608856E-3</v>
      </c>
      <c r="BU167" s="75">
        <f t="shared" si="162"/>
        <v>-4.62426429602565E-4</v>
      </c>
      <c r="BV167" s="75">
        <f t="shared" si="163"/>
        <v>2.0621579618552932E-2</v>
      </c>
      <c r="BW167" s="75">
        <f t="shared" si="164"/>
        <v>-4.9026845104815253E-2</v>
      </c>
      <c r="BX167" s="75">
        <f t="shared" si="165"/>
        <v>3.105974344340261</v>
      </c>
      <c r="BY167" s="75">
        <f t="shared" si="166"/>
        <v>56.14496009697497</v>
      </c>
      <c r="BZ167" s="75">
        <f t="shared" si="167"/>
        <v>2.790799563524808</v>
      </c>
      <c r="CA167" s="75">
        <f t="shared" si="168"/>
        <v>2.4939466580972116</v>
      </c>
      <c r="CB167" s="75">
        <f t="shared" si="169"/>
        <v>2.8364810586219953</v>
      </c>
      <c r="CC167" s="75">
        <f t="shared" si="170"/>
        <v>2.4341075418313332</v>
      </c>
      <c r="CD167" s="75">
        <f t="shared" si="171"/>
        <v>2.899907342092293</v>
      </c>
      <c r="CE167" s="75">
        <f t="shared" si="172"/>
        <v>2.3454758876809145</v>
      </c>
      <c r="CF167" s="75">
        <f t="shared" si="173"/>
        <v>2.9921380564297841</v>
      </c>
      <c r="CG167" s="75">
        <f t="shared" si="174"/>
        <v>2.1995550325952391</v>
      </c>
      <c r="CI167" s="14">
        <f t="shared" si="191"/>
        <v>12500</v>
      </c>
      <c r="CJ167" s="86">
        <f t="shared" si="175"/>
        <v>1.3788988684608856E-3</v>
      </c>
      <c r="CK167" s="86">
        <f t="shared" si="176"/>
        <v>1.3788988684608856E-3</v>
      </c>
      <c r="CL167" s="95">
        <f t="shared" si="177"/>
        <v>0</v>
      </c>
      <c r="CM167" s="95">
        <f t="shared" si="178"/>
        <v>0.10095190291165568</v>
      </c>
      <c r="CN167" s="95">
        <f t="shared" si="179"/>
        <v>-0.24947876101691094</v>
      </c>
      <c r="CO167" s="95">
        <f t="shared" si="180"/>
        <v>-3.0955957754628276</v>
      </c>
      <c r="CP167" s="95">
        <f t="shared" si="181"/>
        <v>-43.473545383801124</v>
      </c>
      <c r="CQ167" s="95">
        <f t="shared" si="182"/>
        <v>3.3414557865551662</v>
      </c>
      <c r="CR167" s="95">
        <f t="shared" si="183"/>
        <v>3.5263928162436851</v>
      </c>
      <c r="CS167" s="95">
        <f t="shared" si="184"/>
        <v>3.3123090061489884</v>
      </c>
      <c r="CT167" s="95">
        <f t="shared" si="185"/>
        <v>3.561591316166755</v>
      </c>
      <c r="CU167" s="95">
        <f t="shared" si="186"/>
        <v>3.2727472274540572</v>
      </c>
      <c r="CV167" s="95">
        <f t="shared" si="187"/>
        <v>3.6102813321913545</v>
      </c>
      <c r="CW167" s="95">
        <f t="shared" si="188"/>
        <v>3.2183468635098751</v>
      </c>
      <c r="CX167" s="95">
        <f t="shared" si="189"/>
        <v>3.679292314834707</v>
      </c>
    </row>
    <row r="168" spans="1:102" s="75" customFormat="1" ht="12.95" customHeight="1" x14ac:dyDescent="0.2">
      <c r="A168" s="81" t="s">
        <v>331</v>
      </c>
      <c r="B168" s="82" t="s">
        <v>2031</v>
      </c>
      <c r="C168" s="83">
        <v>35227.527999999998</v>
      </c>
      <c r="D168" s="83" t="s">
        <v>2110</v>
      </c>
      <c r="E168" s="75">
        <f t="shared" si="195"/>
        <v>-16509.059633683188</v>
      </c>
      <c r="F168" s="75">
        <f t="shared" si="196"/>
        <v>-16509</v>
      </c>
      <c r="G168" s="75">
        <f t="shared" si="197"/>
        <v>-2.5136910000583157E-2</v>
      </c>
      <c r="I168" s="75">
        <f>G168</f>
        <v>-2.5136910000583157E-2</v>
      </c>
      <c r="O168" s="75">
        <f t="shared" ca="1" si="199"/>
        <v>-1.7663153212896611E-2</v>
      </c>
      <c r="P168" s="75">
        <f t="shared" si="200"/>
        <v>-1.933467890759254E-2</v>
      </c>
      <c r="Q168" s="85">
        <f t="shared" si="226"/>
        <v>20209.027999999998</v>
      </c>
      <c r="S168" s="84">
        <v>0.1</v>
      </c>
      <c r="Z168" s="75">
        <f t="shared" si="201"/>
        <v>-16509</v>
      </c>
      <c r="AA168" s="75">
        <f t="shared" si="202"/>
        <v>-2.796272942542341E-2</v>
      </c>
      <c r="AB168" s="75">
        <f t="shared" si="203"/>
        <v>-1.650885948275229E-2</v>
      </c>
      <c r="AC168" s="75">
        <f t="shared" si="204"/>
        <v>-5.8022310929906167E-3</v>
      </c>
      <c r="AD168" s="75">
        <f t="shared" si="205"/>
        <v>2.8258194248402535E-3</v>
      </c>
      <c r="AE168" s="75">
        <f t="shared" si="206"/>
        <v>7.9852554218045017E-7</v>
      </c>
      <c r="AF168" s="75">
        <f t="shared" si="207"/>
        <v>-5.8022310929906167E-3</v>
      </c>
      <c r="AG168" s="84"/>
      <c r="AH168" s="75">
        <f t="shared" si="208"/>
        <v>-8.6280505178308684E-3</v>
      </c>
      <c r="AI168" s="75">
        <f t="shared" si="209"/>
        <v>3.3604521219219419E-2</v>
      </c>
      <c r="AJ168" s="75">
        <f t="shared" si="210"/>
        <v>-0.24884203398665211</v>
      </c>
      <c r="AK168" s="75">
        <f t="shared" si="211"/>
        <v>-0.1627260845472106</v>
      </c>
      <c r="AL168" s="75">
        <f t="shared" si="212"/>
        <v>-2.9747729723380036</v>
      </c>
      <c r="AM168" s="75">
        <f t="shared" si="213"/>
        <v>-11.961176870915764</v>
      </c>
      <c r="AN168" s="75">
        <f t="shared" si="229"/>
        <v>-1.7538712234971907</v>
      </c>
      <c r="AO168" s="75">
        <f t="shared" si="229"/>
        <v>-1.753887080037523</v>
      </c>
      <c r="AP168" s="75">
        <f t="shared" si="229"/>
        <v>-1.7537981907670463</v>
      </c>
      <c r="AQ168" s="75">
        <f t="shared" si="229"/>
        <v>-1.7542959403730127</v>
      </c>
      <c r="AR168" s="75">
        <f t="shared" si="229"/>
        <v>-1.7514912535550451</v>
      </c>
      <c r="AS168" s="75">
        <f t="shared" si="229"/>
        <v>-1.7667773015110924</v>
      </c>
      <c r="AT168" s="75">
        <f t="shared" si="229"/>
        <v>-1.4865707873473208</v>
      </c>
      <c r="AU168" s="75">
        <f t="shared" si="214"/>
        <v>-0.79025127843269771</v>
      </c>
      <c r="AV168" s="119">
        <f t="shared" si="215"/>
        <v>-2.796272942542341E-2</v>
      </c>
      <c r="AW168" s="120">
        <f t="shared" si="216"/>
        <v>2.8258194248402535E-3</v>
      </c>
      <c r="AX168" s="121">
        <f t="shared" si="217"/>
        <v>7.9852554218045017E-7</v>
      </c>
      <c r="AY168" s="120">
        <f t="shared" si="218"/>
        <v>-1.650885948275229E-2</v>
      </c>
      <c r="BA168" s="95">
        <f t="shared" si="219"/>
        <v>0</v>
      </c>
      <c r="BB168" s="95">
        <f t="shared" si="220"/>
        <v>0.12045117775504988</v>
      </c>
      <c r="BC168" s="95">
        <f t="shared" si="221"/>
        <v>-0.48968441885243558</v>
      </c>
      <c r="BD168" s="95">
        <f t="shared" si="222"/>
        <v>0.19077177277448845</v>
      </c>
      <c r="BE168" s="95">
        <f t="shared" si="223"/>
        <v>2.9280037214016938</v>
      </c>
      <c r="BF168" s="95">
        <f t="shared" si="224"/>
        <v>9.3281558186732312</v>
      </c>
      <c r="BG168" s="95">
        <f t="shared" si="230"/>
        <v>-4.0158607744033636</v>
      </c>
      <c r="BH168" s="95">
        <f t="shared" si="230"/>
        <v>-4.036675075745273</v>
      </c>
      <c r="BI168" s="95">
        <f t="shared" si="230"/>
        <v>-4.0005067524667295</v>
      </c>
      <c r="BJ168" s="95">
        <f t="shared" si="230"/>
        <v>-4.0644355050765606</v>
      </c>
      <c r="BK168" s="95">
        <f t="shared" si="230"/>
        <v>-3.95449998675379</v>
      </c>
      <c r="BL168" s="95">
        <f t="shared" si="230"/>
        <v>-4.1546222667935728</v>
      </c>
      <c r="BM168" s="95">
        <f t="shared" si="230"/>
        <v>-3.818109999153906</v>
      </c>
      <c r="BN168" s="95">
        <f t="shared" si="225"/>
        <v>-4.7180953460197257</v>
      </c>
      <c r="BQ168" s="95">
        <f t="shared" si="160"/>
        <v>1.065334477056062E-3</v>
      </c>
      <c r="BR168" s="75">
        <v>13000</v>
      </c>
      <c r="BS168" s="75">
        <f t="shared" si="190"/>
        <v>1.065334477056062E-3</v>
      </c>
      <c r="BT168" s="75">
        <f t="shared" si="161"/>
        <v>1.8468990713087741E-3</v>
      </c>
      <c r="BU168" s="75">
        <f t="shared" si="162"/>
        <v>-7.8156459425271203E-4</v>
      </c>
      <c r="BV168" s="75">
        <f t="shared" si="163"/>
        <v>2.0497951669617764E-2</v>
      </c>
      <c r="BW168" s="75">
        <f t="shared" si="164"/>
        <v>-5.2760627617024172E-2</v>
      </c>
      <c r="BX168" s="75">
        <f t="shared" si="165"/>
        <v>3.1097129740310212</v>
      </c>
      <c r="BY168" s="75">
        <f t="shared" si="166"/>
        <v>62.730574433237784</v>
      </c>
      <c r="BZ168" s="75">
        <f t="shared" si="167"/>
        <v>2.8269877893410227</v>
      </c>
      <c r="CA168" s="75">
        <f t="shared" si="168"/>
        <v>2.5134370501493137</v>
      </c>
      <c r="CB168" s="75">
        <f t="shared" si="169"/>
        <v>2.8705837012233544</v>
      </c>
      <c r="CC168" s="75">
        <f t="shared" si="170"/>
        <v>2.4572819487916466</v>
      </c>
      <c r="CD168" s="75">
        <f t="shared" si="171"/>
        <v>2.9296059181374874</v>
      </c>
      <c r="CE168" s="75">
        <f t="shared" si="172"/>
        <v>2.3768299330153493</v>
      </c>
      <c r="CF168" s="75">
        <f t="shared" si="173"/>
        <v>3.0129292771737166</v>
      </c>
      <c r="CG168" s="75">
        <f t="shared" si="174"/>
        <v>2.251087424456867</v>
      </c>
      <c r="CI168" s="14">
        <f t="shared" si="191"/>
        <v>13000</v>
      </c>
      <c r="CJ168" s="86">
        <f t="shared" si="175"/>
        <v>1.8468990713087741E-3</v>
      </c>
      <c r="CK168" s="86">
        <f t="shared" si="176"/>
        <v>1.8468990713087741E-3</v>
      </c>
      <c r="CL168" s="95">
        <f t="shared" si="177"/>
        <v>0</v>
      </c>
      <c r="CM168" s="95">
        <f t="shared" si="178"/>
        <v>0.10183495464249348</v>
      </c>
      <c r="CN168" s="95">
        <f t="shared" si="179"/>
        <v>-0.23213424469940327</v>
      </c>
      <c r="CO168" s="95">
        <f t="shared" si="180"/>
        <v>-3.0777251081699175</v>
      </c>
      <c r="CP168" s="95">
        <f t="shared" si="181"/>
        <v>-31.30416390265021</v>
      </c>
      <c r="CQ168" s="95">
        <f t="shared" si="182"/>
        <v>3.4183003168134141</v>
      </c>
      <c r="CR168" s="95">
        <f t="shared" si="183"/>
        <v>3.6092660043917628</v>
      </c>
      <c r="CS168" s="95">
        <f t="shared" si="184"/>
        <v>3.382543999876046</v>
      </c>
      <c r="CT168" s="95">
        <f t="shared" si="185"/>
        <v>3.6543019040677232</v>
      </c>
      <c r="CU168" s="95">
        <f t="shared" si="186"/>
        <v>3.3313154870057602</v>
      </c>
      <c r="CV168" s="95">
        <f t="shared" si="187"/>
        <v>3.7209192142407663</v>
      </c>
      <c r="CW168" s="95">
        <f t="shared" si="188"/>
        <v>3.2564122509045683</v>
      </c>
      <c r="CX168" s="95">
        <f t="shared" si="189"/>
        <v>3.8240299421375172</v>
      </c>
    </row>
    <row r="169" spans="1:102" s="75" customFormat="1" ht="12.95" customHeight="1" x14ac:dyDescent="0.2">
      <c r="A169" s="81" t="s">
        <v>331</v>
      </c>
      <c r="B169" s="82" t="s">
        <v>2031</v>
      </c>
      <c r="C169" s="83">
        <v>35265.462</v>
      </c>
      <c r="D169" s="83" t="s">
        <v>2110</v>
      </c>
      <c r="E169" s="75">
        <f t="shared" si="195"/>
        <v>-16419.066705437279</v>
      </c>
      <c r="F169" s="75">
        <f t="shared" si="196"/>
        <v>-16419</v>
      </c>
      <c r="G169" s="75">
        <f t="shared" si="197"/>
        <v>-2.8117809997638687E-2</v>
      </c>
      <c r="I169" s="75">
        <f>G169</f>
        <v>-2.8117809997638687E-2</v>
      </c>
      <c r="O169" s="75">
        <f t="shared" ca="1" si="199"/>
        <v>-1.7600844448905344E-2</v>
      </c>
      <c r="P169" s="75">
        <f t="shared" si="200"/>
        <v>-1.9289992389958523E-2</v>
      </c>
      <c r="Q169" s="85">
        <f t="shared" si="226"/>
        <v>20246.962</v>
      </c>
      <c r="S169" s="84">
        <v>0.1</v>
      </c>
      <c r="Z169" s="75">
        <f t="shared" si="201"/>
        <v>-16419</v>
      </c>
      <c r="AA169" s="75">
        <f t="shared" si="202"/>
        <v>-2.7902536192479642E-2</v>
      </c>
      <c r="AB169" s="75">
        <f t="shared" si="203"/>
        <v>-1.9505266195117568E-2</v>
      </c>
      <c r="AC169" s="75">
        <f t="shared" si="204"/>
        <v>-8.8278176076801648E-3</v>
      </c>
      <c r="AD169" s="75">
        <f t="shared" si="205"/>
        <v>-2.1527380515904554E-4</v>
      </c>
      <c r="AE169" s="75">
        <f t="shared" si="206"/>
        <v>4.6342811187654704E-9</v>
      </c>
      <c r="AF169" s="75">
        <f t="shared" si="207"/>
        <v>-8.8278176076801648E-3</v>
      </c>
      <c r="AG169" s="84"/>
      <c r="AH169" s="75">
        <f t="shared" si="208"/>
        <v>-8.6125438025211193E-3</v>
      </c>
      <c r="AI169" s="75">
        <f t="shared" si="209"/>
        <v>3.3823068707351522E-2</v>
      </c>
      <c r="AJ169" s="75">
        <f t="shared" si="210"/>
        <v>-0.25013745726361697</v>
      </c>
      <c r="AK169" s="75">
        <f t="shared" si="211"/>
        <v>-0.16401871063363715</v>
      </c>
      <c r="AL169" s="75">
        <f t="shared" si="212"/>
        <v>-2.9734352466342475</v>
      </c>
      <c r="AM169" s="75">
        <f t="shared" si="213"/>
        <v>-11.865578773142273</v>
      </c>
      <c r="AN169" s="75">
        <f t="shared" si="229"/>
        <v>-1.7459751642070327</v>
      </c>
      <c r="AO169" s="75">
        <f t="shared" si="229"/>
        <v>-1.7459854806069683</v>
      </c>
      <c r="AP169" s="75">
        <f t="shared" si="229"/>
        <v>-1.7459250728406661</v>
      </c>
      <c r="AQ169" s="75">
        <f t="shared" si="229"/>
        <v>-1.7462784984404345</v>
      </c>
      <c r="AR169" s="75">
        <f t="shared" si="229"/>
        <v>-1.7442006074337542</v>
      </c>
      <c r="AS169" s="75">
        <f t="shared" si="229"/>
        <v>-1.7560865924960283</v>
      </c>
      <c r="AT169" s="75">
        <f t="shared" si="229"/>
        <v>-1.4708685406469755</v>
      </c>
      <c r="AU169" s="75">
        <f t="shared" si="214"/>
        <v>-0.78097544789760465</v>
      </c>
      <c r="AV169" s="119">
        <f t="shared" si="215"/>
        <v>-2.7902536192479642E-2</v>
      </c>
      <c r="AW169" s="120">
        <f t="shared" si="216"/>
        <v>-2.1527380515904554E-4</v>
      </c>
      <c r="AX169" s="121">
        <f t="shared" si="217"/>
        <v>4.6342811187654704E-9</v>
      </c>
      <c r="AY169" s="120">
        <f t="shared" si="218"/>
        <v>-1.9505266195117568E-2</v>
      </c>
      <c r="BA169" s="95">
        <f t="shared" si="219"/>
        <v>0</v>
      </c>
      <c r="BB169" s="95">
        <f t="shared" si="220"/>
        <v>0.11952579028873289</v>
      </c>
      <c r="BC169" s="95">
        <f t="shared" si="221"/>
        <v>-0.48540076955951167</v>
      </c>
      <c r="BD169" s="95">
        <f t="shared" si="222"/>
        <v>0.18645419285529533</v>
      </c>
      <c r="BE169" s="95">
        <f t="shared" si="223"/>
        <v>2.9329099881719896</v>
      </c>
      <c r="BF169" s="95">
        <f t="shared" si="224"/>
        <v>9.5491240097404049</v>
      </c>
      <c r="BG169" s="95">
        <f t="shared" si="230"/>
        <v>-3.9980371125271734</v>
      </c>
      <c r="BH169" s="95">
        <f t="shared" si="230"/>
        <v>-4.0221866029152986</v>
      </c>
      <c r="BI169" s="95">
        <f t="shared" si="230"/>
        <v>-3.9810553934128419</v>
      </c>
      <c r="BJ169" s="95">
        <f t="shared" si="230"/>
        <v>-4.0523784175702442</v>
      </c>
      <c r="BK169" s="95">
        <f t="shared" si="230"/>
        <v>-3.9321393423842976</v>
      </c>
      <c r="BL169" s="95">
        <f t="shared" si="230"/>
        <v>-4.1469190948070755</v>
      </c>
      <c r="BM169" s="95">
        <f t="shared" si="230"/>
        <v>-3.7922288560088266</v>
      </c>
      <c r="BN169" s="95">
        <f t="shared" si="225"/>
        <v>-4.69204257310522</v>
      </c>
      <c r="BQ169" s="95">
        <f t="shared" si="160"/>
        <v>1.2303803771858415E-3</v>
      </c>
      <c r="BR169" s="75">
        <v>13500</v>
      </c>
      <c r="BS169" s="75">
        <f t="shared" si="190"/>
        <v>1.2303803771858415E-3</v>
      </c>
      <c r="BT169" s="75">
        <f t="shared" si="161"/>
        <v>2.3186601725537956E-3</v>
      </c>
      <c r="BU169" s="75">
        <f t="shared" si="162"/>
        <v>-1.0882797953679542E-3</v>
      </c>
      <c r="BV169" s="75">
        <f t="shared" si="163"/>
        <v>2.0392281469488349E-2</v>
      </c>
      <c r="BW169" s="75">
        <f t="shared" si="164"/>
        <v>-5.6339600449667265E-2</v>
      </c>
      <c r="BX169" s="75">
        <f t="shared" si="165"/>
        <v>3.1132972857148169</v>
      </c>
      <c r="BY169" s="75">
        <f t="shared" si="166"/>
        <v>70.67823147173678</v>
      </c>
      <c r="BZ169" s="75">
        <f t="shared" si="167"/>
        <v>2.8618766682432426</v>
      </c>
      <c r="CA169" s="75">
        <f t="shared" si="168"/>
        <v>2.5342708168371111</v>
      </c>
      <c r="CB169" s="75">
        <f t="shared" si="169"/>
        <v>2.9029555511068503</v>
      </c>
      <c r="CC169" s="75">
        <f t="shared" si="170"/>
        <v>2.4822625715125874</v>
      </c>
      <c r="CD169" s="75">
        <f t="shared" si="171"/>
        <v>2.9572412826395986</v>
      </c>
      <c r="CE169" s="75">
        <f t="shared" si="172"/>
        <v>2.4101001220904328</v>
      </c>
      <c r="CF169" s="75">
        <f t="shared" si="173"/>
        <v>3.0316978079630221</v>
      </c>
      <c r="CG169" s="75">
        <f t="shared" si="174"/>
        <v>2.3026198163184954</v>
      </c>
      <c r="CI169" s="14">
        <f t="shared" si="191"/>
        <v>13500</v>
      </c>
      <c r="CJ169" s="86">
        <f t="shared" si="175"/>
        <v>2.3186601725537956E-3</v>
      </c>
      <c r="CK169" s="86">
        <f t="shared" si="176"/>
        <v>2.3186601725537956E-3</v>
      </c>
      <c r="CL169" s="95">
        <f t="shared" si="177"/>
        <v>0</v>
      </c>
      <c r="CM169" s="95">
        <f t="shared" si="178"/>
        <v>0.10319185846244294</v>
      </c>
      <c r="CN169" s="95">
        <f t="shared" si="179"/>
        <v>-0.21226663029932227</v>
      </c>
      <c r="CO169" s="95">
        <f t="shared" si="180"/>
        <v>-3.0573476813283063</v>
      </c>
      <c r="CP169" s="95">
        <f t="shared" si="181"/>
        <v>-23.726246649225075</v>
      </c>
      <c r="CQ169" s="95">
        <f t="shared" si="182"/>
        <v>3.5049732354066827</v>
      </c>
      <c r="CR169" s="95">
        <f t="shared" si="183"/>
        <v>3.6829818696396073</v>
      </c>
      <c r="CS169" s="95">
        <f t="shared" si="184"/>
        <v>3.4647263917660354</v>
      </c>
      <c r="CT169" s="95">
        <f t="shared" si="185"/>
        <v>3.7360336789785338</v>
      </c>
      <c r="CU169" s="95">
        <f t="shared" si="186"/>
        <v>3.4031582486889049</v>
      </c>
      <c r="CV169" s="95">
        <f t="shared" si="187"/>
        <v>3.8211577569908513</v>
      </c>
      <c r="CW169" s="95">
        <f t="shared" si="188"/>
        <v>3.3063479061654593</v>
      </c>
      <c r="CX169" s="95">
        <f t="shared" si="189"/>
        <v>3.9687675694403275</v>
      </c>
    </row>
    <row r="170" spans="1:102" s="75" customFormat="1" ht="12.95" customHeight="1" x14ac:dyDescent="0.2">
      <c r="A170" s="81" t="s">
        <v>331</v>
      </c>
      <c r="B170" s="82" t="s">
        <v>2031</v>
      </c>
      <c r="C170" s="83">
        <v>35265.464999999997</v>
      </c>
      <c r="D170" s="83" t="s">
        <v>2110</v>
      </c>
      <c r="E170" s="75">
        <f t="shared" si="195"/>
        <v>-16419.059588371205</v>
      </c>
      <c r="F170" s="75">
        <f t="shared" si="196"/>
        <v>-16419</v>
      </c>
      <c r="G170" s="75">
        <f t="shared" si="197"/>
        <v>-2.5117810000665486E-2</v>
      </c>
      <c r="I170" s="75">
        <f>G170</f>
        <v>-2.5117810000665486E-2</v>
      </c>
      <c r="O170" s="75">
        <f t="shared" ca="1" si="199"/>
        <v>-1.7600844448905344E-2</v>
      </c>
      <c r="P170" s="75">
        <f t="shared" si="200"/>
        <v>-1.9289992389958523E-2</v>
      </c>
      <c r="Q170" s="85">
        <f t="shared" si="226"/>
        <v>20246.964999999997</v>
      </c>
      <c r="S170" s="84">
        <v>0.1</v>
      </c>
      <c r="Z170" s="75">
        <f t="shared" si="201"/>
        <v>-16419</v>
      </c>
      <c r="AA170" s="75">
        <f t="shared" si="202"/>
        <v>-2.7902536192479642E-2</v>
      </c>
      <c r="AB170" s="75">
        <f t="shared" si="203"/>
        <v>-1.6505266198144367E-2</v>
      </c>
      <c r="AC170" s="75">
        <f t="shared" si="204"/>
        <v>-5.8278176107069632E-3</v>
      </c>
      <c r="AD170" s="75">
        <f t="shared" si="205"/>
        <v>2.7847261918141561E-3</v>
      </c>
      <c r="AE170" s="75">
        <f t="shared" si="206"/>
        <v>7.7546999633757718E-7</v>
      </c>
      <c r="AF170" s="75">
        <f t="shared" si="207"/>
        <v>-5.8278176107069632E-3</v>
      </c>
      <c r="AG170" s="84"/>
      <c r="AH170" s="75">
        <f t="shared" si="208"/>
        <v>-8.6125438025211193E-3</v>
      </c>
      <c r="AI170" s="75">
        <f t="shared" si="209"/>
        <v>3.3823068707351522E-2</v>
      </c>
      <c r="AJ170" s="75">
        <f t="shared" si="210"/>
        <v>-0.25013745726361697</v>
      </c>
      <c r="AK170" s="75">
        <f t="shared" si="211"/>
        <v>-0.16401871063363715</v>
      </c>
      <c r="AL170" s="75">
        <f t="shared" si="212"/>
        <v>-2.9734352466342475</v>
      </c>
      <c r="AM170" s="75">
        <f t="shared" si="213"/>
        <v>-11.865578773142273</v>
      </c>
      <c r="AN170" s="75">
        <f t="shared" si="229"/>
        <v>-1.7459751642070327</v>
      </c>
      <c r="AO170" s="75">
        <f t="shared" si="229"/>
        <v>-1.7459854806069683</v>
      </c>
      <c r="AP170" s="75">
        <f t="shared" si="229"/>
        <v>-1.7459250728406661</v>
      </c>
      <c r="AQ170" s="75">
        <f t="shared" si="229"/>
        <v>-1.7462784984404345</v>
      </c>
      <c r="AR170" s="75">
        <f t="shared" si="229"/>
        <v>-1.7442006074337542</v>
      </c>
      <c r="AS170" s="75">
        <f t="shared" si="229"/>
        <v>-1.7560865924960283</v>
      </c>
      <c r="AT170" s="75">
        <f t="shared" si="229"/>
        <v>-1.4708685406469755</v>
      </c>
      <c r="AU170" s="75">
        <f t="shared" si="214"/>
        <v>-0.78097544789760465</v>
      </c>
      <c r="AV170" s="119">
        <f t="shared" si="215"/>
        <v>-2.7902536192479642E-2</v>
      </c>
      <c r="AW170" s="120">
        <f t="shared" si="216"/>
        <v>2.7847261918141561E-3</v>
      </c>
      <c r="AX170" s="121">
        <f t="shared" si="217"/>
        <v>7.7546999633757718E-7</v>
      </c>
      <c r="AY170" s="120">
        <f t="shared" si="218"/>
        <v>-1.6505266198144367E-2</v>
      </c>
      <c r="BA170" s="95">
        <f t="shared" si="219"/>
        <v>0</v>
      </c>
      <c r="BB170" s="95">
        <f t="shared" si="220"/>
        <v>0.11952579028873289</v>
      </c>
      <c r="BC170" s="95">
        <f t="shared" si="221"/>
        <v>-0.48540076955951167</v>
      </c>
      <c r="BD170" s="95">
        <f t="shared" si="222"/>
        <v>0.18645419285529533</v>
      </c>
      <c r="BE170" s="95">
        <f t="shared" si="223"/>
        <v>2.9329099881719896</v>
      </c>
      <c r="BF170" s="95">
        <f t="shared" si="224"/>
        <v>9.5491240097404049</v>
      </c>
      <c r="BG170" s="95">
        <f t="shared" si="230"/>
        <v>-3.9980371125271734</v>
      </c>
      <c r="BH170" s="95">
        <f t="shared" si="230"/>
        <v>-4.0221866029152986</v>
      </c>
      <c r="BI170" s="95">
        <f t="shared" si="230"/>
        <v>-3.9810553934128419</v>
      </c>
      <c r="BJ170" s="95">
        <f t="shared" si="230"/>
        <v>-4.0523784175702442</v>
      </c>
      <c r="BK170" s="95">
        <f t="shared" si="230"/>
        <v>-3.9321393423842976</v>
      </c>
      <c r="BL170" s="95">
        <f t="shared" si="230"/>
        <v>-4.1469190948070755</v>
      </c>
      <c r="BM170" s="95">
        <f t="shared" si="230"/>
        <v>-3.7922288560088266</v>
      </c>
      <c r="BN170" s="95">
        <f t="shared" si="225"/>
        <v>-4.69204257310522</v>
      </c>
      <c r="BQ170" s="95">
        <f t="shared" si="160"/>
        <v>1.4137794929655174E-3</v>
      </c>
      <c r="BR170" s="75">
        <v>14000</v>
      </c>
      <c r="BS170" s="75">
        <f t="shared" si="190"/>
        <v>1.4137794929655174E-3</v>
      </c>
      <c r="BT170" s="75">
        <f t="shared" si="161"/>
        <v>2.794182172195952E-3</v>
      </c>
      <c r="BU170" s="75">
        <f t="shared" si="162"/>
        <v>-1.3804026792304347E-3</v>
      </c>
      <c r="BV170" s="75">
        <f t="shared" si="163"/>
        <v>2.0303385646558647E-2</v>
      </c>
      <c r="BW170" s="75">
        <f t="shared" si="164"/>
        <v>-5.9745759587739637E-2</v>
      </c>
      <c r="BX170" s="75">
        <f t="shared" si="165"/>
        <v>3.1167091986572162</v>
      </c>
      <c r="BY170" s="75">
        <f t="shared" si="166"/>
        <v>80.370543665751981</v>
      </c>
      <c r="BZ170" s="75">
        <f t="shared" si="167"/>
        <v>2.8952460632708288</v>
      </c>
      <c r="CA170" s="75">
        <f t="shared" si="168"/>
        <v>2.5566679720814172</v>
      </c>
      <c r="CB170" s="75">
        <f t="shared" si="169"/>
        <v>2.9334441338248567</v>
      </c>
      <c r="CC170" s="75">
        <f t="shared" si="170"/>
        <v>2.5091531240896376</v>
      </c>
      <c r="CD170" s="75">
        <f t="shared" si="171"/>
        <v>2.9827614808314071</v>
      </c>
      <c r="CE170" s="75">
        <f t="shared" si="172"/>
        <v>2.4452214002727568</v>
      </c>
      <c r="CF170" s="75">
        <f t="shared" si="173"/>
        <v>3.0485306368417797</v>
      </c>
      <c r="CG170" s="75">
        <f t="shared" si="174"/>
        <v>2.3541522081801234</v>
      </c>
      <c r="CI170" s="14">
        <f t="shared" si="191"/>
        <v>14000</v>
      </c>
      <c r="CJ170" s="86">
        <f t="shared" si="175"/>
        <v>2.794182172195952E-3</v>
      </c>
      <c r="CK170" s="86">
        <f t="shared" si="176"/>
        <v>2.794182172195952E-3</v>
      </c>
      <c r="CL170" s="95">
        <f t="shared" si="177"/>
        <v>0</v>
      </c>
      <c r="CM170" s="95">
        <f t="shared" si="178"/>
        <v>0.10512101795798123</v>
      </c>
      <c r="CN170" s="95">
        <f t="shared" si="179"/>
        <v>-0.19024423558273854</v>
      </c>
      <c r="CO170" s="95">
        <f t="shared" si="180"/>
        <v>-3.0348647358693466</v>
      </c>
      <c r="CP170" s="95">
        <f t="shared" si="181"/>
        <v>-18.721448028044595</v>
      </c>
      <c r="CQ170" s="95">
        <f t="shared" si="182"/>
        <v>3.5991001235321707</v>
      </c>
      <c r="CR170" s="95">
        <f t="shared" si="183"/>
        <v>3.7499998460980226</v>
      </c>
      <c r="CS170" s="95">
        <f t="shared" si="184"/>
        <v>3.5573630730155572</v>
      </c>
      <c r="CT170" s="95">
        <f t="shared" si="185"/>
        <v>3.8077070581401871</v>
      </c>
      <c r="CU170" s="95">
        <f t="shared" si="186"/>
        <v>3.4882710624864566</v>
      </c>
      <c r="CV170" s="95">
        <f t="shared" si="187"/>
        <v>3.9096017842146091</v>
      </c>
      <c r="CW170" s="95">
        <f t="shared" si="188"/>
        <v>3.3701363693362478</v>
      </c>
      <c r="CX170" s="95">
        <f t="shared" si="189"/>
        <v>4.1135051967431373</v>
      </c>
    </row>
    <row r="171" spans="1:102" s="75" customFormat="1" ht="12.95" customHeight="1" x14ac:dyDescent="0.2">
      <c r="A171" s="86" t="s">
        <v>2036</v>
      </c>
      <c r="B171" s="87" t="s">
        <v>2031</v>
      </c>
      <c r="C171" s="88">
        <v>35305.087599999999</v>
      </c>
      <c r="D171" s="88" t="s">
        <v>2035</v>
      </c>
      <c r="E171" s="75">
        <f t="shared" si="195"/>
        <v>-16325.060700863522</v>
      </c>
      <c r="F171" s="75">
        <f t="shared" si="196"/>
        <v>-16325</v>
      </c>
      <c r="G171" s="75">
        <f t="shared" si="197"/>
        <v>-2.5586750001821201E-2</v>
      </c>
      <c r="J171" s="75">
        <f>G171</f>
        <v>-2.5586750001821201E-2</v>
      </c>
      <c r="O171" s="75">
        <f t="shared" ca="1" si="199"/>
        <v>-1.7535766406514466E-2</v>
      </c>
      <c r="P171" s="75">
        <f t="shared" si="200"/>
        <v>-1.9243189707876751E-2</v>
      </c>
      <c r="Q171" s="85">
        <f t="shared" si="226"/>
        <v>20286.587599999999</v>
      </c>
      <c r="S171" s="84">
        <v>1</v>
      </c>
      <c r="Z171" s="75">
        <f t="shared" si="201"/>
        <v>-16325</v>
      </c>
      <c r="AA171" s="75">
        <f t="shared" si="202"/>
        <v>-2.7838849494632011E-2</v>
      </c>
      <c r="AB171" s="75">
        <f t="shared" si="203"/>
        <v>-1.6991090215065941E-2</v>
      </c>
      <c r="AC171" s="75">
        <f t="shared" si="204"/>
        <v>-6.3435602939444502E-3</v>
      </c>
      <c r="AD171" s="75">
        <f t="shared" si="205"/>
        <v>2.25209949281081E-3</v>
      </c>
      <c r="AE171" s="75">
        <f t="shared" si="206"/>
        <v>5.0719521255187075E-6</v>
      </c>
      <c r="AF171" s="75">
        <f t="shared" si="207"/>
        <v>-6.3435602939444502E-3</v>
      </c>
      <c r="AG171" s="84"/>
      <c r="AH171" s="75">
        <f t="shared" si="208"/>
        <v>-8.5956597867552602E-3</v>
      </c>
      <c r="AI171" s="75">
        <f t="shared" si="209"/>
        <v>3.4056288639093824E-2</v>
      </c>
      <c r="AJ171" s="75">
        <f t="shared" si="210"/>
        <v>-0.25150819711230604</v>
      </c>
      <c r="AK171" s="75">
        <f t="shared" si="211"/>
        <v>-0.16538665750996479</v>
      </c>
      <c r="AL171" s="75">
        <f t="shared" si="212"/>
        <v>-2.9720192412176503</v>
      </c>
      <c r="AM171" s="75">
        <f t="shared" si="213"/>
        <v>-11.766025994229064</v>
      </c>
      <c r="AN171" s="75">
        <f t="shared" ref="AN171:AT180" si="231">$AU171+$AB$7*SIN(AO171)</f>
        <v>-1.7376726704868148</v>
      </c>
      <c r="AO171" s="75">
        <f t="shared" si="231"/>
        <v>-1.737678472747779</v>
      </c>
      <c r="AP171" s="75">
        <f t="shared" si="231"/>
        <v>-1.73764282558566</v>
      </c>
      <c r="AQ171" s="75">
        <f t="shared" si="231"/>
        <v>-1.7378617108341219</v>
      </c>
      <c r="AR171" s="75">
        <f t="shared" si="231"/>
        <v>-1.7365131635982136</v>
      </c>
      <c r="AS171" s="75">
        <f t="shared" si="231"/>
        <v>-1.7446568532492839</v>
      </c>
      <c r="AT171" s="75">
        <f t="shared" si="231"/>
        <v>-1.4544050505629893</v>
      </c>
      <c r="AU171" s="75">
        <f t="shared" si="214"/>
        <v>-0.77128735822761862</v>
      </c>
      <c r="AV171" s="119">
        <f t="shared" si="215"/>
        <v>-2.7838849494632011E-2</v>
      </c>
      <c r="AW171" s="120">
        <f t="shared" si="216"/>
        <v>2.25209949281081E-3</v>
      </c>
      <c r="AX171" s="121">
        <f t="shared" si="217"/>
        <v>5.0719521255187075E-6</v>
      </c>
      <c r="AY171" s="120">
        <f t="shared" si="218"/>
        <v>-1.6991090215065941E-2</v>
      </c>
      <c r="BA171" s="95">
        <f t="shared" si="219"/>
        <v>0</v>
      </c>
      <c r="BB171" s="95">
        <f t="shared" si="220"/>
        <v>0.11858817023070101</v>
      </c>
      <c r="BC171" s="95">
        <f t="shared" si="221"/>
        <v>-0.48094446180572031</v>
      </c>
      <c r="BD171" s="95">
        <f t="shared" si="222"/>
        <v>0.18197028972537338</v>
      </c>
      <c r="BE171" s="95">
        <f t="shared" si="223"/>
        <v>2.937999867255106</v>
      </c>
      <c r="BF171" s="95">
        <f t="shared" si="224"/>
        <v>9.7895751688793666</v>
      </c>
      <c r="BG171" s="95">
        <f t="shared" ref="BG171:BM180" si="232">$BN171+$BB$7*SIN(BH171)</f>
        <v>-3.9794017182771024</v>
      </c>
      <c r="BH171" s="95">
        <f t="shared" si="232"/>
        <v>-4.0073543195074208</v>
      </c>
      <c r="BI171" s="95">
        <f t="shared" si="232"/>
        <v>-3.960691349498533</v>
      </c>
      <c r="BJ171" s="95">
        <f t="shared" si="232"/>
        <v>-4.0400682068865965</v>
      </c>
      <c r="BK171" s="95">
        <f t="shared" si="232"/>
        <v>-3.9088753368962075</v>
      </c>
      <c r="BL171" s="95">
        <f t="shared" si="232"/>
        <v>-4.1387869300995259</v>
      </c>
      <c r="BM171" s="95">
        <f t="shared" si="232"/>
        <v>-3.7658494615556184</v>
      </c>
      <c r="BN171" s="95">
        <f t="shared" si="225"/>
        <v>-4.6648318991722917</v>
      </c>
      <c r="BQ171" s="95">
        <f t="shared" si="160"/>
        <v>1.6175129837321136E-3</v>
      </c>
      <c r="BR171" s="75">
        <v>14500</v>
      </c>
      <c r="BS171" s="75">
        <f t="shared" si="190"/>
        <v>1.6175129837321136E-3</v>
      </c>
      <c r="BT171" s="75">
        <f t="shared" si="161"/>
        <v>3.2734650702352444E-3</v>
      </c>
      <c r="BU171" s="75">
        <f t="shared" si="162"/>
        <v>-1.6559520865031309E-3</v>
      </c>
      <c r="BV171" s="75">
        <f t="shared" si="163"/>
        <v>2.022990882777298E-2</v>
      </c>
      <c r="BW171" s="75">
        <f t="shared" si="164"/>
        <v>-6.2961655807181494E-2</v>
      </c>
      <c r="BX171" s="75">
        <f t="shared" si="165"/>
        <v>3.1199311661908982</v>
      </c>
      <c r="BY171" s="75">
        <f t="shared" si="166"/>
        <v>92.326152826930283</v>
      </c>
      <c r="BZ171" s="75">
        <f t="shared" si="167"/>
        <v>2.9268838054994979</v>
      </c>
      <c r="CA171" s="75">
        <f t="shared" si="168"/>
        <v>2.5808256091252875</v>
      </c>
      <c r="CB171" s="75">
        <f t="shared" si="169"/>
        <v>2.9619120629732132</v>
      </c>
      <c r="CC171" s="75">
        <f t="shared" si="170"/>
        <v>2.5380302731625255</v>
      </c>
      <c r="CD171" s="75">
        <f t="shared" si="171"/>
        <v>3.0061321551625344</v>
      </c>
      <c r="CE171" s="75">
        <f t="shared" si="172"/>
        <v>2.4821182036467913</v>
      </c>
      <c r="CF171" s="75">
        <f t="shared" si="173"/>
        <v>3.0635198911422248</v>
      </c>
      <c r="CG171" s="75">
        <f t="shared" si="174"/>
        <v>2.4056846000417513</v>
      </c>
      <c r="CI171" s="14">
        <f t="shared" si="191"/>
        <v>14500</v>
      </c>
      <c r="CJ171" s="86">
        <f t="shared" si="175"/>
        <v>3.2734650702352444E-3</v>
      </c>
      <c r="CK171" s="86">
        <f t="shared" si="176"/>
        <v>3.2734650702352444E-3</v>
      </c>
      <c r="CL171" s="95">
        <f t="shared" si="177"/>
        <v>0</v>
      </c>
      <c r="CM171" s="95">
        <f t="shared" si="178"/>
        <v>0.10768942992120933</v>
      </c>
      <c r="CN171" s="95">
        <f t="shared" si="179"/>
        <v>-0.16654625050469699</v>
      </c>
      <c r="CO171" s="95">
        <f t="shared" si="180"/>
        <v>-3.0107797724473735</v>
      </c>
      <c r="CP171" s="95">
        <f t="shared" si="181"/>
        <v>-15.267205853048248</v>
      </c>
      <c r="CQ171" s="95">
        <f t="shared" si="182"/>
        <v>3.6978092492528249</v>
      </c>
      <c r="CR171" s="95">
        <f t="shared" si="183"/>
        <v>3.813786367568071</v>
      </c>
      <c r="CS171" s="95">
        <f t="shared" si="184"/>
        <v>3.6580935433221882</v>
      </c>
      <c r="CT171" s="95">
        <f t="shared" si="185"/>
        <v>3.8715428665337903</v>
      </c>
      <c r="CU171" s="95">
        <f t="shared" si="186"/>
        <v>3.5857162008264005</v>
      </c>
      <c r="CV171" s="95">
        <f t="shared" si="187"/>
        <v>3.9855095796804201</v>
      </c>
      <c r="CW171" s="95">
        <f t="shared" si="188"/>
        <v>3.4494704845206905</v>
      </c>
      <c r="CX171" s="95">
        <f t="shared" si="189"/>
        <v>4.2582428240459471</v>
      </c>
    </row>
    <row r="172" spans="1:102" s="75" customFormat="1" ht="12.95" customHeight="1" x14ac:dyDescent="0.2">
      <c r="A172" s="81" t="s">
        <v>349</v>
      </c>
      <c r="B172" s="82" t="s">
        <v>2031</v>
      </c>
      <c r="C172" s="83">
        <v>35311.410400000001</v>
      </c>
      <c r="D172" s="83" t="s">
        <v>2110</v>
      </c>
      <c r="E172" s="75">
        <f t="shared" si="195"/>
        <v>-16310.06077239003</v>
      </c>
      <c r="F172" s="75">
        <f t="shared" si="196"/>
        <v>-16310</v>
      </c>
      <c r="G172" s="75">
        <f t="shared" si="197"/>
        <v>-2.5616899998567533E-2</v>
      </c>
      <c r="I172" s="75">
        <f t="shared" ref="I172:I177" si="233">G172</f>
        <v>-2.5616899998567533E-2</v>
      </c>
      <c r="O172" s="75">
        <f t="shared" ca="1" si="199"/>
        <v>-1.752538161251592E-2</v>
      </c>
      <c r="P172" s="75">
        <f t="shared" si="200"/>
        <v>-1.9235708896640839E-2</v>
      </c>
      <c r="Q172" s="85">
        <f t="shared" si="226"/>
        <v>20292.910400000001</v>
      </c>
      <c r="S172" s="84">
        <v>0.1</v>
      </c>
      <c r="Z172" s="75">
        <f t="shared" si="201"/>
        <v>-16310</v>
      </c>
      <c r="AA172" s="75">
        <f t="shared" si="202"/>
        <v>-2.7828608496410293E-2</v>
      </c>
      <c r="AB172" s="75">
        <f t="shared" si="203"/>
        <v>-1.7024000398798082E-2</v>
      </c>
      <c r="AC172" s="75">
        <f t="shared" si="204"/>
        <v>-6.3811911019266941E-3</v>
      </c>
      <c r="AD172" s="75">
        <f t="shared" si="205"/>
        <v>2.2117084978427598E-3</v>
      </c>
      <c r="AE172" s="75">
        <f t="shared" si="206"/>
        <v>4.8916544794298773E-7</v>
      </c>
      <c r="AF172" s="75">
        <f t="shared" si="207"/>
        <v>-6.3811911019266941E-3</v>
      </c>
      <c r="AG172" s="84"/>
      <c r="AH172" s="75">
        <f t="shared" si="208"/>
        <v>-8.5928995997694522E-3</v>
      </c>
      <c r="AI172" s="75">
        <f t="shared" si="209"/>
        <v>3.4093984460021987E-2</v>
      </c>
      <c r="AJ172" s="75">
        <f t="shared" si="210"/>
        <v>-0.25172864273379791</v>
      </c>
      <c r="AK172" s="75">
        <f t="shared" si="211"/>
        <v>-0.16560666998549209</v>
      </c>
      <c r="AL172" s="75">
        <f t="shared" si="212"/>
        <v>-2.9717914673162826</v>
      </c>
      <c r="AM172" s="75">
        <f t="shared" si="213"/>
        <v>-11.750166920876127</v>
      </c>
      <c r="AN172" s="75">
        <f t="shared" si="231"/>
        <v>-1.7363424793609801</v>
      </c>
      <c r="AO172" s="75">
        <f t="shared" si="231"/>
        <v>-1.7363476712962287</v>
      </c>
      <c r="AP172" s="75">
        <f t="shared" si="231"/>
        <v>-1.7363155200445162</v>
      </c>
      <c r="AQ172" s="75">
        <f t="shared" si="231"/>
        <v>-1.7365145184948851</v>
      </c>
      <c r="AR172" s="75">
        <f t="shared" si="231"/>
        <v>-1.7352789971690386</v>
      </c>
      <c r="AS172" s="75">
        <f t="shared" si="231"/>
        <v>-1.7428078445920858</v>
      </c>
      <c r="AT172" s="75">
        <f t="shared" si="231"/>
        <v>-1.4517719493320964</v>
      </c>
      <c r="AU172" s="75">
        <f t="shared" si="214"/>
        <v>-0.76974138647176971</v>
      </c>
      <c r="AV172" s="119">
        <f t="shared" si="215"/>
        <v>-2.7828608496410293E-2</v>
      </c>
      <c r="AW172" s="120">
        <f t="shared" si="216"/>
        <v>2.2117084978427598E-3</v>
      </c>
      <c r="AX172" s="121">
        <f t="shared" si="217"/>
        <v>4.8916544794298773E-7</v>
      </c>
      <c r="AY172" s="120">
        <f t="shared" si="218"/>
        <v>-1.7024000398798082E-2</v>
      </c>
      <c r="BA172" s="95">
        <f t="shared" si="219"/>
        <v>0</v>
      </c>
      <c r="BB172" s="95">
        <f t="shared" si="220"/>
        <v>0.11844121473008595</v>
      </c>
      <c r="BC172" s="95">
        <f t="shared" si="221"/>
        <v>-0.48023486778151625</v>
      </c>
      <c r="BD172" s="95">
        <f t="shared" si="222"/>
        <v>0.18125702224585283</v>
      </c>
      <c r="BE172" s="95">
        <f t="shared" si="223"/>
        <v>2.9388090326881748</v>
      </c>
      <c r="BF172" s="95">
        <f t="shared" si="224"/>
        <v>9.8289090441607669</v>
      </c>
      <c r="BG172" s="95">
        <f t="shared" si="232"/>
        <v>-3.9764256550052672</v>
      </c>
      <c r="BH172" s="95">
        <f t="shared" si="232"/>
        <v>-4.005015387489264</v>
      </c>
      <c r="BI172" s="95">
        <f t="shared" si="232"/>
        <v>-3.9574376132147835</v>
      </c>
      <c r="BJ172" s="95">
        <f t="shared" si="232"/>
        <v>-4.0381288236381314</v>
      </c>
      <c r="BK172" s="95">
        <f t="shared" si="232"/>
        <v>-3.9051729654437217</v>
      </c>
      <c r="BL172" s="95">
        <f t="shared" si="232"/>
        <v>-4.1374783370687975</v>
      </c>
      <c r="BM172" s="95">
        <f t="shared" si="232"/>
        <v>-3.7617015859124936</v>
      </c>
      <c r="BN172" s="95">
        <f t="shared" si="225"/>
        <v>-4.6604897703532071</v>
      </c>
      <c r="BQ172" s="95">
        <f t="shared" si="160"/>
        <v>1.8433265097576941E-3</v>
      </c>
      <c r="BR172" s="75">
        <v>15000</v>
      </c>
      <c r="BS172" s="75">
        <f t="shared" si="190"/>
        <v>1.8433265097576941E-3</v>
      </c>
      <c r="BT172" s="75">
        <f t="shared" si="161"/>
        <v>3.7565088666716702E-3</v>
      </c>
      <c r="BU172" s="75">
        <f t="shared" si="162"/>
        <v>-1.9131823569139761E-3</v>
      </c>
      <c r="BV172" s="75">
        <f t="shared" si="163"/>
        <v>2.0170355974625576E-2</v>
      </c>
      <c r="BW172" s="75">
        <f t="shared" si="164"/>
        <v>-6.5970815678394967E-2</v>
      </c>
      <c r="BX172" s="75">
        <f t="shared" si="165"/>
        <v>3.1229465996533992</v>
      </c>
      <c r="BY172" s="75">
        <f t="shared" si="166"/>
        <v>107.25819310609052</v>
      </c>
      <c r="BZ172" s="75">
        <f t="shared" si="167"/>
        <v>2.9565908470588851</v>
      </c>
      <c r="CA172" s="75">
        <f t="shared" si="168"/>
        <v>2.6069133149393067</v>
      </c>
      <c r="CB172" s="75">
        <f t="shared" si="169"/>
        <v>2.9882409544687945</v>
      </c>
      <c r="CC172" s="75">
        <f t="shared" si="170"/>
        <v>2.5689426567234572</v>
      </c>
      <c r="CD172" s="75">
        <f t="shared" si="171"/>
        <v>3.0273384558963192</v>
      </c>
      <c r="CE172" s="75">
        <f t="shared" si="172"/>
        <v>2.520705956225116</v>
      </c>
      <c r="CF172" s="75">
        <f t="shared" si="173"/>
        <v>3.0767625928866993</v>
      </c>
      <c r="CG172" s="75">
        <f t="shared" si="174"/>
        <v>2.4572169919033793</v>
      </c>
      <c r="CI172" s="14">
        <f t="shared" si="191"/>
        <v>15000</v>
      </c>
      <c r="CJ172" s="86">
        <f t="shared" si="175"/>
        <v>3.7565088666716702E-3</v>
      </c>
      <c r="CK172" s="86">
        <f t="shared" si="176"/>
        <v>3.7565088666716702E-3</v>
      </c>
      <c r="CL172" s="95">
        <f t="shared" si="177"/>
        <v>0</v>
      </c>
      <c r="CM172" s="95">
        <f t="shared" si="178"/>
        <v>0.11093205855418531</v>
      </c>
      <c r="CN172" s="95">
        <f t="shared" si="179"/>
        <v>-0.14163911720082864</v>
      </c>
      <c r="CO172" s="95">
        <f t="shared" si="180"/>
        <v>-2.9855708460991801</v>
      </c>
      <c r="CP172" s="95">
        <f t="shared" si="181"/>
        <v>-12.792706680205722</v>
      </c>
      <c r="CQ172" s="95">
        <f t="shared" si="182"/>
        <v>3.7983836912194948</v>
      </c>
      <c r="CR172" s="95">
        <f t="shared" si="183"/>
        <v>3.8781939386759721</v>
      </c>
      <c r="CS172" s="95">
        <f t="shared" si="184"/>
        <v>3.764127225116658</v>
      </c>
      <c r="CT172" s="95">
        <f t="shared" si="185"/>
        <v>3.9308593057886516</v>
      </c>
      <c r="CU172" s="95">
        <f t="shared" si="186"/>
        <v>3.693813248886145</v>
      </c>
      <c r="CV172" s="95">
        <f t="shared" si="187"/>
        <v>4.0490872104885733</v>
      </c>
      <c r="CW172" s="95">
        <f t="shared" si="188"/>
        <v>3.5457179983909342</v>
      </c>
      <c r="CX172" s="95">
        <f t="shared" si="189"/>
        <v>4.4029804513487569</v>
      </c>
    </row>
    <row r="173" spans="1:102" s="75" customFormat="1" ht="12.95" customHeight="1" x14ac:dyDescent="0.2">
      <c r="A173" s="81" t="s">
        <v>331</v>
      </c>
      <c r="B173" s="82" t="s">
        <v>2031</v>
      </c>
      <c r="C173" s="83">
        <v>35311.423999999999</v>
      </c>
      <c r="D173" s="83" t="s">
        <v>2110</v>
      </c>
      <c r="E173" s="75">
        <f t="shared" si="195"/>
        <v>-16310.028508357133</v>
      </c>
      <c r="F173" s="75">
        <f t="shared" si="196"/>
        <v>-16310</v>
      </c>
      <c r="G173" s="75">
        <f t="shared" si="197"/>
        <v>-1.2016900000162423E-2</v>
      </c>
      <c r="I173" s="75">
        <f t="shared" si="233"/>
        <v>-1.2016900000162423E-2</v>
      </c>
      <c r="O173" s="75">
        <f t="shared" ca="1" si="199"/>
        <v>-1.752538161251592E-2</v>
      </c>
      <c r="P173" s="75">
        <f t="shared" si="200"/>
        <v>-1.9235708896640839E-2</v>
      </c>
      <c r="Q173" s="85">
        <f t="shared" si="226"/>
        <v>20292.923999999999</v>
      </c>
      <c r="S173" s="84">
        <v>0.1</v>
      </c>
      <c r="Z173" s="75">
        <f t="shared" si="201"/>
        <v>-16310</v>
      </c>
      <c r="AA173" s="75">
        <f t="shared" si="202"/>
        <v>-2.7828608496410293E-2</v>
      </c>
      <c r="AB173" s="75">
        <f t="shared" si="203"/>
        <v>-3.4240004003929705E-3</v>
      </c>
      <c r="AC173" s="75">
        <f t="shared" si="204"/>
        <v>7.218808896478416E-3</v>
      </c>
      <c r="AD173" s="75">
        <f t="shared" si="205"/>
        <v>1.581170849624787E-2</v>
      </c>
      <c r="AE173" s="75">
        <f t="shared" si="206"/>
        <v>2.5001012557031708E-5</v>
      </c>
      <c r="AF173" s="75">
        <f t="shared" si="207"/>
        <v>7.218808896478416E-3</v>
      </c>
      <c r="AG173" s="84"/>
      <c r="AH173" s="75">
        <f t="shared" si="208"/>
        <v>-8.5928995997694522E-3</v>
      </c>
      <c r="AI173" s="75">
        <f t="shared" si="209"/>
        <v>3.4093984460021987E-2</v>
      </c>
      <c r="AJ173" s="75">
        <f t="shared" si="210"/>
        <v>-0.25172864273379791</v>
      </c>
      <c r="AK173" s="75">
        <f t="shared" si="211"/>
        <v>-0.16560666998549209</v>
      </c>
      <c r="AL173" s="75">
        <f t="shared" si="212"/>
        <v>-2.9717914673162826</v>
      </c>
      <c r="AM173" s="75">
        <f t="shared" si="213"/>
        <v>-11.750166920876127</v>
      </c>
      <c r="AN173" s="75">
        <f t="shared" si="231"/>
        <v>-1.7363424793609801</v>
      </c>
      <c r="AO173" s="75">
        <f t="shared" si="231"/>
        <v>-1.7363476712962287</v>
      </c>
      <c r="AP173" s="75">
        <f t="shared" si="231"/>
        <v>-1.7363155200445162</v>
      </c>
      <c r="AQ173" s="75">
        <f t="shared" si="231"/>
        <v>-1.7365145184948851</v>
      </c>
      <c r="AR173" s="75">
        <f t="shared" si="231"/>
        <v>-1.7352789971690386</v>
      </c>
      <c r="AS173" s="75">
        <f t="shared" si="231"/>
        <v>-1.7428078445920858</v>
      </c>
      <c r="AT173" s="75">
        <f t="shared" si="231"/>
        <v>-1.4517719493320964</v>
      </c>
      <c r="AU173" s="75">
        <f t="shared" si="214"/>
        <v>-0.76974138647176971</v>
      </c>
      <c r="AV173" s="119">
        <f t="shared" si="215"/>
        <v>-2.7828608496410293E-2</v>
      </c>
      <c r="AW173" s="120">
        <f t="shared" si="216"/>
        <v>1.581170849624787E-2</v>
      </c>
      <c r="AX173" s="121">
        <f t="shared" si="217"/>
        <v>2.5001012557031708E-5</v>
      </c>
      <c r="AY173" s="120">
        <f t="shared" si="218"/>
        <v>-3.4240004003929705E-3</v>
      </c>
      <c r="BA173" s="95">
        <f t="shared" si="219"/>
        <v>0</v>
      </c>
      <c r="BB173" s="95">
        <f t="shared" si="220"/>
        <v>0.11844121473008595</v>
      </c>
      <c r="BC173" s="95">
        <f t="shared" si="221"/>
        <v>-0.48023486778151625</v>
      </c>
      <c r="BD173" s="95">
        <f t="shared" si="222"/>
        <v>0.18125702224585283</v>
      </c>
      <c r="BE173" s="95">
        <f t="shared" si="223"/>
        <v>2.9388090326881748</v>
      </c>
      <c r="BF173" s="95">
        <f t="shared" si="224"/>
        <v>9.8289090441607669</v>
      </c>
      <c r="BG173" s="95">
        <f t="shared" si="232"/>
        <v>-3.9764256550052672</v>
      </c>
      <c r="BH173" s="95">
        <f t="shared" si="232"/>
        <v>-4.005015387489264</v>
      </c>
      <c r="BI173" s="95">
        <f t="shared" si="232"/>
        <v>-3.9574376132147835</v>
      </c>
      <c r="BJ173" s="95">
        <f t="shared" si="232"/>
        <v>-4.0381288236381314</v>
      </c>
      <c r="BK173" s="95">
        <f t="shared" si="232"/>
        <v>-3.9051729654437217</v>
      </c>
      <c r="BL173" s="95">
        <f t="shared" si="232"/>
        <v>-4.1374783370687975</v>
      </c>
      <c r="BM173" s="95">
        <f t="shared" si="232"/>
        <v>-3.7617015859124936</v>
      </c>
      <c r="BN173" s="95">
        <f t="shared" si="225"/>
        <v>-4.6604897703532071</v>
      </c>
      <c r="BQ173" s="95">
        <f t="shared" si="160"/>
        <v>2.0926859899656146E-3</v>
      </c>
      <c r="BR173" s="75">
        <v>15500</v>
      </c>
      <c r="BS173" s="75">
        <f t="shared" si="190"/>
        <v>2.0926859899656146E-3</v>
      </c>
      <c r="BT173" s="75">
        <f t="shared" si="161"/>
        <v>4.2433135615052306E-3</v>
      </c>
      <c r="BU173" s="75">
        <f t="shared" si="162"/>
        <v>-2.150627571539616E-3</v>
      </c>
      <c r="BV173" s="75">
        <f t="shared" si="163"/>
        <v>2.0123131671997641E-2</v>
      </c>
      <c r="BW173" s="75">
        <f t="shared" si="164"/>
        <v>-6.8758254787764178E-2</v>
      </c>
      <c r="BX173" s="75">
        <f t="shared" si="165"/>
        <v>3.1257403859637543</v>
      </c>
      <c r="BY173" s="75">
        <f t="shared" si="166"/>
        <v>126.16227309595253</v>
      </c>
      <c r="BZ173" s="75">
        <f t="shared" si="167"/>
        <v>2.9841870831403647</v>
      </c>
      <c r="CA173" s="75">
        <f t="shared" si="168"/>
        <v>2.6350688071748545</v>
      </c>
      <c r="CB173" s="75">
        <f t="shared" si="169"/>
        <v>3.0123356592287114</v>
      </c>
      <c r="CC173" s="75">
        <f t="shared" si="170"/>
        <v>2.6019102664804938</v>
      </c>
      <c r="CD173" s="75">
        <f t="shared" si="171"/>
        <v>3.0463867666261479</v>
      </c>
      <c r="CE173" s="75">
        <f t="shared" si="172"/>
        <v>2.5608923569491169</v>
      </c>
      <c r="CF173" s="75">
        <f t="shared" si="173"/>
        <v>3.0883604011942043</v>
      </c>
      <c r="CG173" s="75">
        <f t="shared" si="174"/>
        <v>2.5087493837650077</v>
      </c>
      <c r="CI173" s="14">
        <f t="shared" si="191"/>
        <v>15500</v>
      </c>
      <c r="CJ173" s="86">
        <f t="shared" si="175"/>
        <v>4.2433135615052306E-3</v>
      </c>
      <c r="CK173" s="86">
        <f t="shared" si="176"/>
        <v>4.2433135615052306E-3</v>
      </c>
      <c r="CL173" s="95">
        <f t="shared" si="177"/>
        <v>0</v>
      </c>
      <c r="CM173" s="95">
        <f t="shared" si="178"/>
        <v>0.11486879641681791</v>
      </c>
      <c r="CN173" s="95">
        <f t="shared" si="179"/>
        <v>-0.11585295523996093</v>
      </c>
      <c r="CO173" s="95">
        <f t="shared" si="180"/>
        <v>-2.9595675106734052</v>
      </c>
      <c r="CP173" s="95">
        <f t="shared" si="181"/>
        <v>-10.95713879998962</v>
      </c>
      <c r="CQ173" s="95">
        <f t="shared" si="182"/>
        <v>3.8988329305330982</v>
      </c>
      <c r="CR173" s="95">
        <f t="shared" si="183"/>
        <v>3.9468132133452971</v>
      </c>
      <c r="CS173" s="95">
        <f t="shared" si="184"/>
        <v>3.8726700184783325</v>
      </c>
      <c r="CT173" s="95">
        <f t="shared" si="185"/>
        <v>3.9897354697694438</v>
      </c>
      <c r="CU173" s="95">
        <f t="shared" si="186"/>
        <v>3.8103107286610065</v>
      </c>
      <c r="CV173" s="95">
        <f t="shared" si="187"/>
        <v>4.1018541260703536</v>
      </c>
      <c r="CW173" s="95">
        <f t="shared" si="188"/>
        <v>3.6598929572746339</v>
      </c>
      <c r="CX173" s="95">
        <f t="shared" si="189"/>
        <v>4.5477180786515676</v>
      </c>
    </row>
    <row r="174" spans="1:102" s="75" customFormat="1" ht="12.95" customHeight="1" x14ac:dyDescent="0.2">
      <c r="A174" s="81" t="s">
        <v>331</v>
      </c>
      <c r="B174" s="82" t="s">
        <v>2031</v>
      </c>
      <c r="C174" s="83">
        <v>35313.53</v>
      </c>
      <c r="D174" s="83" t="s">
        <v>2110</v>
      </c>
      <c r="E174" s="75">
        <f t="shared" si="195"/>
        <v>-16305.032327967881</v>
      </c>
      <c r="F174" s="75">
        <f t="shared" si="196"/>
        <v>-16305</v>
      </c>
      <c r="G174" s="75">
        <f t="shared" si="197"/>
        <v>-1.3626949999888893E-2</v>
      </c>
      <c r="I174" s="75">
        <f t="shared" si="233"/>
        <v>-1.3626949999888893E-2</v>
      </c>
      <c r="O174" s="75">
        <f t="shared" ca="1" si="199"/>
        <v>-1.7521920014516405E-2</v>
      </c>
      <c r="P174" s="75">
        <f t="shared" si="200"/>
        <v>-1.9233214540715853E-2</v>
      </c>
      <c r="Q174" s="85">
        <f t="shared" si="226"/>
        <v>20295.03</v>
      </c>
      <c r="S174" s="84">
        <v>0.1</v>
      </c>
      <c r="Z174" s="75">
        <f t="shared" si="201"/>
        <v>-16305</v>
      </c>
      <c r="AA174" s="75">
        <f t="shared" si="202"/>
        <v>-2.7825190014371726E-2</v>
      </c>
      <c r="AB174" s="75">
        <f t="shared" si="203"/>
        <v>-5.0349745262330201E-3</v>
      </c>
      <c r="AC174" s="75">
        <f t="shared" si="204"/>
        <v>5.6062645408269593E-3</v>
      </c>
      <c r="AD174" s="75">
        <f t="shared" si="205"/>
        <v>1.4198240014482832E-2</v>
      </c>
      <c r="AE174" s="75">
        <f t="shared" si="206"/>
        <v>2.0159001950886147E-5</v>
      </c>
      <c r="AF174" s="75">
        <f t="shared" si="207"/>
        <v>5.6062645408269593E-3</v>
      </c>
      <c r="AG174" s="84"/>
      <c r="AH174" s="75">
        <f t="shared" si="208"/>
        <v>-8.5919754736558732E-3</v>
      </c>
      <c r="AI174" s="75">
        <f t="shared" si="209"/>
        <v>3.4106579481743116E-2</v>
      </c>
      <c r="AJ174" s="75">
        <f t="shared" si="210"/>
        <v>-0.25180223042307787</v>
      </c>
      <c r="AK174" s="75">
        <f t="shared" si="211"/>
        <v>-0.16568011407390348</v>
      </c>
      <c r="AL174" s="75">
        <f t="shared" si="212"/>
        <v>-2.971715430345772</v>
      </c>
      <c r="AM174" s="75">
        <f t="shared" si="213"/>
        <v>-11.744882186948931</v>
      </c>
      <c r="AN174" s="75">
        <f t="shared" si="231"/>
        <v>-1.7358987538083817</v>
      </c>
      <c r="AO174" s="75">
        <f t="shared" si="231"/>
        <v>-1.7359037486648381</v>
      </c>
      <c r="AP174" s="75">
        <f t="shared" si="231"/>
        <v>-1.7358727355253154</v>
      </c>
      <c r="AQ174" s="75">
        <f t="shared" si="231"/>
        <v>-1.7360652033229607</v>
      </c>
      <c r="AR174" s="75">
        <f t="shared" si="231"/>
        <v>-1.734867132558535</v>
      </c>
      <c r="AS174" s="75">
        <f t="shared" si="231"/>
        <v>-1.7421899665720397</v>
      </c>
      <c r="AT174" s="75">
        <f t="shared" si="231"/>
        <v>-1.4508938865550933</v>
      </c>
      <c r="AU174" s="75">
        <f t="shared" si="214"/>
        <v>-0.7692260625531534</v>
      </c>
      <c r="AV174" s="119">
        <f t="shared" si="215"/>
        <v>-2.7825190014371726E-2</v>
      </c>
      <c r="AW174" s="120">
        <f t="shared" si="216"/>
        <v>1.4198240014482832E-2</v>
      </c>
      <c r="AX174" s="121">
        <f t="shared" si="217"/>
        <v>2.0159001950886147E-5</v>
      </c>
      <c r="AY174" s="120">
        <f t="shared" si="218"/>
        <v>-5.0349745262330201E-3</v>
      </c>
      <c r="BA174" s="95">
        <f t="shared" si="219"/>
        <v>0</v>
      </c>
      <c r="BB174" s="95">
        <f t="shared" si="220"/>
        <v>0.11839239039189753</v>
      </c>
      <c r="BC174" s="95">
        <f t="shared" si="221"/>
        <v>-0.4799984243712036</v>
      </c>
      <c r="BD174" s="95">
        <f t="shared" si="222"/>
        <v>0.18101939863199135</v>
      </c>
      <c r="BE174" s="95">
        <f t="shared" si="223"/>
        <v>2.9390785745908712</v>
      </c>
      <c r="BF174" s="95">
        <f t="shared" si="224"/>
        <v>9.8420811419779035</v>
      </c>
      <c r="BG174" s="95">
        <f t="shared" si="232"/>
        <v>-3.9754334765651338</v>
      </c>
      <c r="BH174" s="95">
        <f t="shared" si="232"/>
        <v>-4.0042374335208981</v>
      </c>
      <c r="BI174" s="95">
        <f t="shared" si="232"/>
        <v>-3.9563527965252794</v>
      </c>
      <c r="BJ174" s="95">
        <f t="shared" si="232"/>
        <v>-4.0374838309839296</v>
      </c>
      <c r="BK174" s="95">
        <f t="shared" si="232"/>
        <v>-3.9039395006982645</v>
      </c>
      <c r="BL174" s="95">
        <f t="shared" si="232"/>
        <v>-4.1370413805971378</v>
      </c>
      <c r="BM174" s="95">
        <f t="shared" si="232"/>
        <v>-3.7603227266215447</v>
      </c>
      <c r="BN174" s="95">
        <f t="shared" si="225"/>
        <v>-4.6590423940801795</v>
      </c>
      <c r="BQ174" s="95">
        <f t="shared" si="160"/>
        <v>2.3667360515203951E-3</v>
      </c>
      <c r="BR174" s="75">
        <v>16000</v>
      </c>
      <c r="BS174" s="75">
        <f t="shared" si="190"/>
        <v>2.3667360515203951E-3</v>
      </c>
      <c r="BT174" s="75">
        <f t="shared" si="161"/>
        <v>4.7338791547359262E-3</v>
      </c>
      <c r="BU174" s="75">
        <f t="shared" si="162"/>
        <v>-2.3671431032155311E-3</v>
      </c>
      <c r="BV174" s="75">
        <f t="shared" si="163"/>
        <v>2.0086585540691981E-2</v>
      </c>
      <c r="BW174" s="75">
        <f t="shared" si="164"/>
        <v>-7.1311089806690681E-2</v>
      </c>
      <c r="BX174" s="75">
        <f t="shared" si="165"/>
        <v>3.128299505459756</v>
      </c>
      <c r="BY174" s="75">
        <f t="shared" si="166"/>
        <v>150.45123465496332</v>
      </c>
      <c r="BZ174" s="75">
        <f t="shared" si="167"/>
        <v>3.0095178773795643</v>
      </c>
      <c r="CA174" s="75">
        <f t="shared" si="168"/>
        <v>2.6653938726624569</v>
      </c>
      <c r="CB174" s="75">
        <f t="shared" si="169"/>
        <v>3.0341286897917814</v>
      </c>
      <c r="CC174" s="75">
        <f t="shared" si="170"/>
        <v>2.636924192495441</v>
      </c>
      <c r="CD174" s="75">
        <f t="shared" si="171"/>
        <v>3.0633061635582219</v>
      </c>
      <c r="CE174" s="75">
        <f t="shared" si="172"/>
        <v>2.6025784780428327</v>
      </c>
      <c r="CF174" s="75">
        <f t="shared" si="173"/>
        <v>3.0984193423754625</v>
      </c>
      <c r="CG174" s="75">
        <f t="shared" si="174"/>
        <v>2.5602817756266356</v>
      </c>
      <c r="CI174" s="14">
        <f t="shared" si="191"/>
        <v>16000</v>
      </c>
      <c r="CJ174" s="86">
        <f t="shared" si="175"/>
        <v>4.7338791547359262E-3</v>
      </c>
      <c r="CK174" s="86">
        <f t="shared" si="176"/>
        <v>4.7338791547359262E-3</v>
      </c>
      <c r="CL174" s="95">
        <f t="shared" si="177"/>
        <v>0</v>
      </c>
      <c r="CM174" s="95">
        <f t="shared" si="178"/>
        <v>0.11954025088144749</v>
      </c>
      <c r="CN174" s="95">
        <f t="shared" si="179"/>
        <v>-8.9259677119522207E-2</v>
      </c>
      <c r="CO174" s="95">
        <f t="shared" si="180"/>
        <v>-2.9328324466294902</v>
      </c>
      <c r="CP174" s="95">
        <f t="shared" si="181"/>
        <v>-9.5455512191057466</v>
      </c>
      <c r="CQ174" s="95">
        <f t="shared" si="182"/>
        <v>3.9983198760243948</v>
      </c>
      <c r="CR174" s="95">
        <f t="shared" si="183"/>
        <v>4.0224141454545181</v>
      </c>
      <c r="CS174" s="95">
        <f t="shared" si="184"/>
        <v>3.9813642097597084</v>
      </c>
      <c r="CT174" s="95">
        <f t="shared" si="185"/>
        <v>4.0525674839233687</v>
      </c>
      <c r="CU174" s="95">
        <f t="shared" si="186"/>
        <v>3.9324933190349318</v>
      </c>
      <c r="CV174" s="95">
        <f t="shared" si="187"/>
        <v>4.1470417784874165</v>
      </c>
      <c r="CW174" s="95">
        <f t="shared" si="188"/>
        <v>3.7926345009774081</v>
      </c>
      <c r="CX174" s="95">
        <f t="shared" si="189"/>
        <v>4.6924557059543774</v>
      </c>
    </row>
    <row r="175" spans="1:102" s="75" customFormat="1" ht="12.95" customHeight="1" x14ac:dyDescent="0.2">
      <c r="A175" s="81" t="s">
        <v>331</v>
      </c>
      <c r="B175" s="82" t="s">
        <v>2031</v>
      </c>
      <c r="C175" s="83">
        <v>35332.487000000001</v>
      </c>
      <c r="D175" s="83" t="s">
        <v>2110</v>
      </c>
      <c r="E175" s="75">
        <f t="shared" si="195"/>
        <v>-16260.059587398528</v>
      </c>
      <c r="F175" s="75">
        <f t="shared" si="196"/>
        <v>-16260</v>
      </c>
      <c r="G175" s="75">
        <f t="shared" si="197"/>
        <v>-2.5117400000453927E-2</v>
      </c>
      <c r="I175" s="75">
        <f t="shared" si="233"/>
        <v>-2.5117400000453927E-2</v>
      </c>
      <c r="O175" s="75">
        <f t="shared" ca="1" si="199"/>
        <v>-1.7490765632520774E-2</v>
      </c>
      <c r="P175" s="75">
        <f t="shared" si="200"/>
        <v>-1.921074841334821E-2</v>
      </c>
      <c r="Q175" s="85">
        <f t="shared" si="226"/>
        <v>20313.987000000001</v>
      </c>
      <c r="S175" s="84">
        <v>0.1</v>
      </c>
      <c r="Z175" s="75">
        <f t="shared" si="201"/>
        <v>-16260</v>
      </c>
      <c r="AA175" s="75">
        <f t="shared" si="202"/>
        <v>-2.7794314908204422E-2</v>
      </c>
      <c r="AB175" s="75">
        <f t="shared" si="203"/>
        <v>-1.6533833505597714E-2</v>
      </c>
      <c r="AC175" s="75">
        <f t="shared" si="204"/>
        <v>-5.9066515871057171E-3</v>
      </c>
      <c r="AD175" s="75">
        <f t="shared" si="205"/>
        <v>2.6769149077504953E-3</v>
      </c>
      <c r="AE175" s="75">
        <f t="shared" si="206"/>
        <v>7.1658734233368437E-7</v>
      </c>
      <c r="AF175" s="75">
        <f t="shared" si="207"/>
        <v>-5.9066515871057171E-3</v>
      </c>
      <c r="AG175" s="84"/>
      <c r="AH175" s="75">
        <f t="shared" si="208"/>
        <v>-8.5835664948562106E-3</v>
      </c>
      <c r="AI175" s="75">
        <f t="shared" si="209"/>
        <v>3.4220609216426556E-2</v>
      </c>
      <c r="AJ175" s="75">
        <f t="shared" si="210"/>
        <v>-0.25246691608204547</v>
      </c>
      <c r="AK175" s="75">
        <f t="shared" si="211"/>
        <v>-0.16634352508501685</v>
      </c>
      <c r="AL175" s="75">
        <f t="shared" si="212"/>
        <v>-2.9710285531674541</v>
      </c>
      <c r="AM175" s="75">
        <f t="shared" si="213"/>
        <v>-11.697355756943962</v>
      </c>
      <c r="AN175" s="75">
        <f t="shared" si="231"/>
        <v>-1.7318977956514543</v>
      </c>
      <c r="AO175" s="75">
        <f t="shared" si="231"/>
        <v>-1.7319011552383765</v>
      </c>
      <c r="AP175" s="75">
        <f t="shared" si="231"/>
        <v>-1.731879782503178</v>
      </c>
      <c r="AQ175" s="75">
        <f t="shared" si="231"/>
        <v>-1.7320157018536899</v>
      </c>
      <c r="AR175" s="75">
        <f t="shared" si="231"/>
        <v>-1.7311493799812754</v>
      </c>
      <c r="AS175" s="75">
        <f t="shared" si="231"/>
        <v>-1.7365943012502794</v>
      </c>
      <c r="AT175" s="75">
        <f t="shared" si="231"/>
        <v>-1.4429831871093035</v>
      </c>
      <c r="AU175" s="75">
        <f t="shared" si="214"/>
        <v>-0.76458814728560698</v>
      </c>
      <c r="AV175" s="119">
        <f t="shared" si="215"/>
        <v>-2.7794314908204422E-2</v>
      </c>
      <c r="AW175" s="120">
        <f t="shared" si="216"/>
        <v>2.6769149077504953E-3</v>
      </c>
      <c r="AX175" s="121">
        <f t="shared" si="217"/>
        <v>7.1658734233368437E-7</v>
      </c>
      <c r="AY175" s="120">
        <f t="shared" si="218"/>
        <v>-1.6533833505597714E-2</v>
      </c>
      <c r="BA175" s="95">
        <f t="shared" si="219"/>
        <v>0</v>
      </c>
      <c r="BB175" s="95">
        <f t="shared" si="220"/>
        <v>0.11795656420456879</v>
      </c>
      <c r="BC175" s="95">
        <f t="shared" si="221"/>
        <v>-0.47787235362927466</v>
      </c>
      <c r="BD175" s="95">
        <f t="shared" si="222"/>
        <v>0.1788836978882957</v>
      </c>
      <c r="BE175" s="95">
        <f t="shared" si="223"/>
        <v>2.9415004819237587</v>
      </c>
      <c r="BF175" s="95">
        <f t="shared" si="224"/>
        <v>9.9620225701518788</v>
      </c>
      <c r="BG175" s="95">
        <f t="shared" si="232"/>
        <v>-3.9665001603129655</v>
      </c>
      <c r="BH175" s="95">
        <f t="shared" si="232"/>
        <v>-3.9972736264240125</v>
      </c>
      <c r="BI175" s="95">
        <f t="shared" si="232"/>
        <v>-3.9465843216295049</v>
      </c>
      <c r="BJ175" s="95">
        <f t="shared" si="232"/>
        <v>-4.0317111382948498</v>
      </c>
      <c r="BK175" s="95">
        <f t="shared" si="232"/>
        <v>-3.8928537745779339</v>
      </c>
      <c r="BL175" s="95">
        <f t="shared" si="232"/>
        <v>-4.1330905584627136</v>
      </c>
      <c r="BM175" s="95">
        <f t="shared" si="232"/>
        <v>-3.7479976971370617</v>
      </c>
      <c r="BN175" s="95">
        <f t="shared" si="225"/>
        <v>-4.6460160076229258</v>
      </c>
      <c r="BQ175" s="95">
        <f t="shared" si="160"/>
        <v>2.6662608311196307E-3</v>
      </c>
      <c r="BR175" s="75">
        <v>16500</v>
      </c>
      <c r="BS175" s="75">
        <f t="shared" si="190"/>
        <v>2.6662608311196307E-3</v>
      </c>
      <c r="BT175" s="75">
        <f t="shared" si="161"/>
        <v>5.2282056463637573E-3</v>
      </c>
      <c r="BU175" s="75">
        <f t="shared" si="162"/>
        <v>-2.5619448152441266E-3</v>
      </c>
      <c r="BV175" s="75">
        <f t="shared" si="163"/>
        <v>2.0059062268645733E-2</v>
      </c>
      <c r="BW175" s="75">
        <f t="shared" si="164"/>
        <v>-7.361924369226007E-2</v>
      </c>
      <c r="BX175" s="75">
        <f t="shared" si="165"/>
        <v>3.1306137441320034</v>
      </c>
      <c r="BY175" s="75">
        <f t="shared" si="166"/>
        <v>182.16562566984021</v>
      </c>
      <c r="BZ175" s="75">
        <f t="shared" si="167"/>
        <v>3.0324612255466388</v>
      </c>
      <c r="CA175" s="75">
        <f t="shared" si="168"/>
        <v>2.6979507051626808</v>
      </c>
      <c r="CB175" s="75">
        <f t="shared" si="169"/>
        <v>3.0535846617671139</v>
      </c>
      <c r="CC175" s="75">
        <f t="shared" si="170"/>
        <v>2.6739467231847107</v>
      </c>
      <c r="CD175" s="75">
        <f t="shared" si="171"/>
        <v>3.078149535048659</v>
      </c>
      <c r="CE175" s="75">
        <f t="shared" si="172"/>
        <v>2.645659698301718</v>
      </c>
      <c r="CF175" s="75">
        <f t="shared" si="173"/>
        <v>3.1070495284330835</v>
      </c>
      <c r="CG175" s="75">
        <f t="shared" si="174"/>
        <v>2.6118141674882636</v>
      </c>
      <c r="CI175" s="14">
        <f t="shared" si="191"/>
        <v>16500</v>
      </c>
      <c r="CJ175" s="86">
        <f t="shared" si="175"/>
        <v>5.2282056463637573E-3</v>
      </c>
      <c r="CK175" s="86">
        <f t="shared" si="176"/>
        <v>5.2282056463637573E-3</v>
      </c>
      <c r="CL175" s="95">
        <f t="shared" si="177"/>
        <v>0</v>
      </c>
      <c r="CM175" s="95">
        <f t="shared" si="178"/>
        <v>0.12505816955264126</v>
      </c>
      <c r="CN175" s="95">
        <f t="shared" si="179"/>
        <v>-6.1572579302851489E-2</v>
      </c>
      <c r="CO175" s="95">
        <f t="shared" si="180"/>
        <v>-2.9050653675535787</v>
      </c>
      <c r="CP175" s="95">
        <f t="shared" si="181"/>
        <v>-8.4162260298421288</v>
      </c>
      <c r="CQ175" s="95">
        <f t="shared" si="182"/>
        <v>4.0973477372907663</v>
      </c>
      <c r="CR175" s="95">
        <f t="shared" si="183"/>
        <v>4.1065957194964717</v>
      </c>
      <c r="CS175" s="95">
        <f t="shared" si="184"/>
        <v>4.0887781333869295</v>
      </c>
      <c r="CT175" s="95">
        <f t="shared" si="185"/>
        <v>4.1235254761869937</v>
      </c>
      <c r="CU175" s="95">
        <f t="shared" si="186"/>
        <v>4.0572516846040525</v>
      </c>
      <c r="CV175" s="95">
        <f t="shared" si="187"/>
        <v>4.1899442144663928</v>
      </c>
      <c r="CW175" s="95">
        <f t="shared" si="188"/>
        <v>3.944193496813432</v>
      </c>
      <c r="CX175" s="95">
        <f t="shared" si="189"/>
        <v>4.8371933332571873</v>
      </c>
    </row>
    <row r="176" spans="1:102" s="75" customFormat="1" ht="12.95" customHeight="1" x14ac:dyDescent="0.2">
      <c r="A176" s="81" t="s">
        <v>331</v>
      </c>
      <c r="B176" s="82" t="s">
        <v>2031</v>
      </c>
      <c r="C176" s="83">
        <v>35332.497000000003</v>
      </c>
      <c r="D176" s="83" t="s">
        <v>2110</v>
      </c>
      <c r="E176" s="75">
        <f t="shared" si="195"/>
        <v>-16260.035863844918</v>
      </c>
      <c r="F176" s="75">
        <f t="shared" si="196"/>
        <v>-16260</v>
      </c>
      <c r="G176" s="75">
        <f t="shared" si="197"/>
        <v>-1.5117399998416658E-2</v>
      </c>
      <c r="I176" s="75">
        <f t="shared" si="233"/>
        <v>-1.5117399998416658E-2</v>
      </c>
      <c r="O176" s="75">
        <f t="shared" ca="1" si="199"/>
        <v>-1.7490765632520774E-2</v>
      </c>
      <c r="P176" s="75">
        <f t="shared" si="200"/>
        <v>-1.921074841334821E-2</v>
      </c>
      <c r="Q176" s="85">
        <f t="shared" si="226"/>
        <v>20313.997000000003</v>
      </c>
      <c r="S176" s="84">
        <v>0.1</v>
      </c>
      <c r="Z176" s="75">
        <f t="shared" si="201"/>
        <v>-16260</v>
      </c>
      <c r="AA176" s="75">
        <f t="shared" si="202"/>
        <v>-2.7794314908204422E-2</v>
      </c>
      <c r="AB176" s="75">
        <f t="shared" si="203"/>
        <v>-6.5338335035604479E-3</v>
      </c>
      <c r="AC176" s="75">
        <f t="shared" si="204"/>
        <v>4.093348414931551E-3</v>
      </c>
      <c r="AD176" s="75">
        <f t="shared" si="205"/>
        <v>1.2676914909787763E-2</v>
      </c>
      <c r="AE176" s="75">
        <f t="shared" si="206"/>
        <v>1.6070417162999928E-5</v>
      </c>
      <c r="AF176" s="75">
        <f t="shared" si="207"/>
        <v>4.093348414931551E-3</v>
      </c>
      <c r="AG176" s="84"/>
      <c r="AH176" s="75">
        <f t="shared" si="208"/>
        <v>-8.5835664948562106E-3</v>
      </c>
      <c r="AI176" s="75">
        <f t="shared" si="209"/>
        <v>3.4220609216426556E-2</v>
      </c>
      <c r="AJ176" s="75">
        <f t="shared" si="210"/>
        <v>-0.25246691608204547</v>
      </c>
      <c r="AK176" s="75">
        <f t="shared" si="211"/>
        <v>-0.16634352508501685</v>
      </c>
      <c r="AL176" s="75">
        <f t="shared" si="212"/>
        <v>-2.9710285531674541</v>
      </c>
      <c r="AM176" s="75">
        <f t="shared" si="213"/>
        <v>-11.697355756943962</v>
      </c>
      <c r="AN176" s="75">
        <f t="shared" si="231"/>
        <v>-1.7318977956514543</v>
      </c>
      <c r="AO176" s="75">
        <f t="shared" si="231"/>
        <v>-1.7319011552383765</v>
      </c>
      <c r="AP176" s="75">
        <f t="shared" si="231"/>
        <v>-1.731879782503178</v>
      </c>
      <c r="AQ176" s="75">
        <f t="shared" si="231"/>
        <v>-1.7320157018536899</v>
      </c>
      <c r="AR176" s="75">
        <f t="shared" si="231"/>
        <v>-1.7311493799812754</v>
      </c>
      <c r="AS176" s="75">
        <f t="shared" si="231"/>
        <v>-1.7365943012502794</v>
      </c>
      <c r="AT176" s="75">
        <f t="shared" si="231"/>
        <v>-1.4429831871093035</v>
      </c>
      <c r="AU176" s="75">
        <f t="shared" si="214"/>
        <v>-0.76458814728560698</v>
      </c>
      <c r="AV176" s="119">
        <f t="shared" si="215"/>
        <v>-2.7794314908204422E-2</v>
      </c>
      <c r="AW176" s="120">
        <f t="shared" si="216"/>
        <v>1.2676914909787763E-2</v>
      </c>
      <c r="AX176" s="121">
        <f t="shared" si="217"/>
        <v>1.6070417162999928E-5</v>
      </c>
      <c r="AY176" s="120">
        <f t="shared" si="218"/>
        <v>-6.5338335035604479E-3</v>
      </c>
      <c r="BA176" s="95">
        <f t="shared" si="219"/>
        <v>0</v>
      </c>
      <c r="BB176" s="95">
        <f t="shared" si="220"/>
        <v>0.11795656420456879</v>
      </c>
      <c r="BC176" s="95">
        <f t="shared" si="221"/>
        <v>-0.47787235362927466</v>
      </c>
      <c r="BD176" s="95">
        <f t="shared" si="222"/>
        <v>0.1788836978882957</v>
      </c>
      <c r="BE176" s="95">
        <f t="shared" si="223"/>
        <v>2.9415004819237587</v>
      </c>
      <c r="BF176" s="95">
        <f t="shared" si="224"/>
        <v>9.9620225701518788</v>
      </c>
      <c r="BG176" s="95">
        <f t="shared" si="232"/>
        <v>-3.9665001603129655</v>
      </c>
      <c r="BH176" s="95">
        <f t="shared" si="232"/>
        <v>-3.9972736264240125</v>
      </c>
      <c r="BI176" s="95">
        <f t="shared" si="232"/>
        <v>-3.9465843216295049</v>
      </c>
      <c r="BJ176" s="95">
        <f t="shared" si="232"/>
        <v>-4.0317111382948498</v>
      </c>
      <c r="BK176" s="95">
        <f t="shared" si="232"/>
        <v>-3.8928537745779339</v>
      </c>
      <c r="BL176" s="95">
        <f t="shared" si="232"/>
        <v>-4.1330905584627136</v>
      </c>
      <c r="BM176" s="95">
        <f t="shared" si="232"/>
        <v>-3.7479976971370617</v>
      </c>
      <c r="BN176" s="95">
        <f t="shared" si="225"/>
        <v>-4.6460160076229258</v>
      </c>
      <c r="BQ176" s="95">
        <f t="shared" si="160"/>
        <v>2.9916470468047546E-3</v>
      </c>
      <c r="BR176" s="75">
        <v>17000</v>
      </c>
      <c r="BS176" s="75">
        <f t="shared" si="190"/>
        <v>2.9916470468047546E-3</v>
      </c>
      <c r="BT176" s="75">
        <f t="shared" si="161"/>
        <v>5.7262930363887223E-3</v>
      </c>
      <c r="BU176" s="75">
        <f t="shared" si="162"/>
        <v>-2.7346459895839677E-3</v>
      </c>
      <c r="BV176" s="75">
        <f t="shared" si="163"/>
        <v>2.0038953848697139E-2</v>
      </c>
      <c r="BW176" s="75">
        <f t="shared" si="164"/>
        <v>-7.5676222655354342E-2</v>
      </c>
      <c r="BX176" s="75">
        <f t="shared" si="165"/>
        <v>3.1326764785654748</v>
      </c>
      <c r="BY176" s="75">
        <f t="shared" si="166"/>
        <v>224.30994735202427</v>
      </c>
      <c r="BZ176" s="75">
        <f t="shared" si="167"/>
        <v>3.0529353615606967</v>
      </c>
      <c r="CA176" s="75">
        <f t="shared" si="168"/>
        <v>2.7327587628863155</v>
      </c>
      <c r="CB176" s="75">
        <f t="shared" si="169"/>
        <v>3.0707045190659703</v>
      </c>
      <c r="CC176" s="75">
        <f t="shared" si="170"/>
        <v>2.7129117930706554</v>
      </c>
      <c r="CD176" s="75">
        <f t="shared" si="171"/>
        <v>3.0909942969850075</v>
      </c>
      <c r="CE176" s="75">
        <f t="shared" si="172"/>
        <v>2.6900264956232882</v>
      </c>
      <c r="CF176" s="75">
        <f t="shared" si="173"/>
        <v>3.114364864714223</v>
      </c>
      <c r="CG176" s="75">
        <f t="shared" si="174"/>
        <v>2.6633465593498915</v>
      </c>
      <c r="CI176" s="14">
        <f t="shared" si="191"/>
        <v>17000</v>
      </c>
      <c r="CJ176" s="86">
        <f t="shared" si="175"/>
        <v>5.7262930363887223E-3</v>
      </c>
      <c r="CK176" s="86">
        <f t="shared" si="176"/>
        <v>5.7262930363887223E-3</v>
      </c>
      <c r="CL176" s="95">
        <f t="shared" si="177"/>
        <v>0</v>
      </c>
      <c r="CM176" s="95">
        <f t="shared" si="178"/>
        <v>0.13166071698603221</v>
      </c>
      <c r="CN176" s="95">
        <f t="shared" si="179"/>
        <v>-3.2100290887829362E-2</v>
      </c>
      <c r="CO176" s="95">
        <f t="shared" si="180"/>
        <v>-2.875559622534507</v>
      </c>
      <c r="CP176" s="95">
        <f t="shared" si="181"/>
        <v>-7.4734722204101436</v>
      </c>
      <c r="CQ176" s="95">
        <f t="shared" si="182"/>
        <v>4.197616448974518</v>
      </c>
      <c r="CR176" s="95">
        <f t="shared" si="183"/>
        <v>4.199765063965879</v>
      </c>
      <c r="CS176" s="95">
        <f t="shared" si="184"/>
        <v>4.1949183956934011</v>
      </c>
      <c r="CT176" s="95">
        <f t="shared" si="185"/>
        <v>4.2059108855996419</v>
      </c>
      <c r="CU176" s="95">
        <f t="shared" si="186"/>
        <v>4.1812772639584335</v>
      </c>
      <c r="CV176" s="95">
        <f t="shared" si="187"/>
        <v>4.2380946246537112</v>
      </c>
      <c r="CW176" s="95">
        <f t="shared" si="188"/>
        <v>4.1144272933591273</v>
      </c>
      <c r="CX176" s="95">
        <f t="shared" si="189"/>
        <v>4.981930960559998</v>
      </c>
    </row>
    <row r="177" spans="1:102" s="75" customFormat="1" ht="12.95" customHeight="1" x14ac:dyDescent="0.2">
      <c r="A177" s="81" t="s">
        <v>349</v>
      </c>
      <c r="B177" s="82" t="s">
        <v>2033</v>
      </c>
      <c r="C177" s="83">
        <v>35664.438399999999</v>
      </c>
      <c r="D177" s="83" t="s">
        <v>2110</v>
      </c>
      <c r="E177" s="75">
        <f t="shared" si="195"/>
        <v>-15472.552904176937</v>
      </c>
      <c r="F177" s="75">
        <f t="shared" si="196"/>
        <v>-15472.5</v>
      </c>
      <c r="G177" s="75">
        <f t="shared" si="197"/>
        <v>-2.2300274998997338E-2</v>
      </c>
      <c r="I177" s="75">
        <f t="shared" si="233"/>
        <v>-2.2300274998997338E-2</v>
      </c>
      <c r="O177" s="75">
        <f t="shared" ca="1" si="199"/>
        <v>-1.6945563947597192E-2</v>
      </c>
      <c r="P177" s="75">
        <f t="shared" si="200"/>
        <v>-1.8812659941447363E-2</v>
      </c>
      <c r="Q177" s="85">
        <f t="shared" si="226"/>
        <v>20645.938399999999</v>
      </c>
      <c r="S177" s="84">
        <v>0.1</v>
      </c>
      <c r="Z177" s="75">
        <f t="shared" si="201"/>
        <v>-15472.5</v>
      </c>
      <c r="AA177" s="75">
        <f t="shared" si="202"/>
        <v>-2.722065074586856E-2</v>
      </c>
      <c r="AB177" s="75">
        <f t="shared" si="203"/>
        <v>-1.3892284194576139E-2</v>
      </c>
      <c r="AC177" s="75">
        <f t="shared" si="204"/>
        <v>-3.4876150575499747E-3</v>
      </c>
      <c r="AD177" s="75">
        <f t="shared" si="205"/>
        <v>4.9203757468712223E-3</v>
      </c>
      <c r="AE177" s="75">
        <f t="shared" si="206"/>
        <v>2.4210097490398541E-6</v>
      </c>
      <c r="AF177" s="75">
        <f t="shared" si="207"/>
        <v>-3.4876150575499747E-3</v>
      </c>
      <c r="AG177" s="84"/>
      <c r="AH177" s="75">
        <f t="shared" si="208"/>
        <v>-8.4079908044211987E-3</v>
      </c>
      <c r="AI177" s="75">
        <f t="shared" si="209"/>
        <v>3.6434560238880698E-2</v>
      </c>
      <c r="AJ177" s="75">
        <f t="shared" si="210"/>
        <v>-0.2648619846226607</v>
      </c>
      <c r="AK177" s="75">
        <f t="shared" si="211"/>
        <v>-0.17872225182657239</v>
      </c>
      <c r="AL177" s="75">
        <f t="shared" si="212"/>
        <v>-2.9581966770907631</v>
      </c>
      <c r="AM177" s="75">
        <f t="shared" si="213"/>
        <v>-10.874781510962098</v>
      </c>
      <c r="AN177" s="75">
        <f t="shared" si="231"/>
        <v>-1.6595660720857426</v>
      </c>
      <c r="AO177" s="75">
        <f t="shared" si="231"/>
        <v>-1.659564457824843</v>
      </c>
      <c r="AP177" s="75">
        <f t="shared" si="231"/>
        <v>-1.6595830365434592</v>
      </c>
      <c r="AQ177" s="75">
        <f t="shared" si="231"/>
        <v>-1.6593689768316837</v>
      </c>
      <c r="AR177" s="75">
        <f t="shared" si="231"/>
        <v>-1.661804889937331</v>
      </c>
      <c r="AS177" s="75">
        <f t="shared" si="231"/>
        <v>-1.6282985281074684</v>
      </c>
      <c r="AT177" s="75">
        <f t="shared" si="231"/>
        <v>-1.3022478159800883</v>
      </c>
      <c r="AU177" s="75">
        <f t="shared" si="214"/>
        <v>-0.68342463010354271</v>
      </c>
      <c r="AV177" s="119">
        <f t="shared" si="215"/>
        <v>-2.722065074586856E-2</v>
      </c>
      <c r="AW177" s="120">
        <f t="shared" si="216"/>
        <v>4.9203757468712223E-3</v>
      </c>
      <c r="AX177" s="121">
        <f t="shared" si="217"/>
        <v>2.4210097490398541E-6</v>
      </c>
      <c r="AY177" s="120">
        <f t="shared" si="218"/>
        <v>-1.3892284194576139E-2</v>
      </c>
      <c r="BA177" s="95">
        <f t="shared" si="219"/>
        <v>0</v>
      </c>
      <c r="BB177" s="95">
        <f t="shared" si="220"/>
        <v>0.11130929810985579</v>
      </c>
      <c r="BC177" s="95">
        <f t="shared" si="221"/>
        <v>-0.44111019997082257</v>
      </c>
      <c r="BD177" s="95">
        <f t="shared" si="222"/>
        <v>0.14222811386643286</v>
      </c>
      <c r="BE177" s="95">
        <f t="shared" si="223"/>
        <v>2.982896136612128</v>
      </c>
      <c r="BF177" s="95">
        <f t="shared" si="224"/>
        <v>12.576210520304807</v>
      </c>
      <c r="BG177" s="95">
        <f t="shared" si="232"/>
        <v>-3.8088757574398207</v>
      </c>
      <c r="BH177" s="95">
        <f t="shared" si="232"/>
        <v>-3.8850879931978968</v>
      </c>
      <c r="BI177" s="95">
        <f t="shared" si="232"/>
        <v>-3.7753600426410694</v>
      </c>
      <c r="BJ177" s="95">
        <f t="shared" si="232"/>
        <v>-3.9369369510227266</v>
      </c>
      <c r="BK177" s="95">
        <f t="shared" si="232"/>
        <v>-3.7055971627841551</v>
      </c>
      <c r="BL177" s="95">
        <f t="shared" si="232"/>
        <v>-4.0550467779009782</v>
      </c>
      <c r="BM177" s="95">
        <f t="shared" si="232"/>
        <v>-3.5567584301591659</v>
      </c>
      <c r="BN177" s="95">
        <f t="shared" si="225"/>
        <v>-4.4180542446210005</v>
      </c>
      <c r="BQ177" s="95">
        <f t="shared" si="160"/>
        <v>3.3428497812961668E-3</v>
      </c>
      <c r="BR177" s="75">
        <v>17500</v>
      </c>
      <c r="BS177" s="75">
        <f t="shared" si="190"/>
        <v>3.3428497812961668E-3</v>
      </c>
      <c r="BT177" s="75">
        <f t="shared" si="161"/>
        <v>6.2281413248108219E-3</v>
      </c>
      <c r="BU177" s="75">
        <f t="shared" si="162"/>
        <v>-2.8852915435146551E-3</v>
      </c>
      <c r="BV177" s="75">
        <f t="shared" si="163"/>
        <v>2.002475063906084E-2</v>
      </c>
      <c r="BW177" s="75">
        <f t="shared" si="164"/>
        <v>-7.747992558146595E-2</v>
      </c>
      <c r="BX177" s="75">
        <f t="shared" si="165"/>
        <v>3.1344854937557525</v>
      </c>
      <c r="BY177" s="75">
        <f t="shared" si="166"/>
        <v>281.40517845025181</v>
      </c>
      <c r="BZ177" s="75">
        <f t="shared" si="167"/>
        <v>3.0709064553483132</v>
      </c>
      <c r="CA177" s="75">
        <f t="shared" si="168"/>
        <v>2.769792291763816</v>
      </c>
      <c r="CB177" s="75">
        <f t="shared" si="169"/>
        <v>3.0855292683993314</v>
      </c>
      <c r="CC177" s="75">
        <f t="shared" si="170"/>
        <v>2.7537257738747409</v>
      </c>
      <c r="CD177" s="75">
        <f t="shared" si="171"/>
        <v>3.1019426503318583</v>
      </c>
      <c r="CE177" s="75">
        <f t="shared" si="172"/>
        <v>2.7355651227175599</v>
      </c>
      <c r="CF177" s="75">
        <f t="shared" si="173"/>
        <v>3.1204827474919088</v>
      </c>
      <c r="CG177" s="75">
        <f t="shared" si="174"/>
        <v>2.7148789512115199</v>
      </c>
      <c r="CI177" s="14">
        <f t="shared" si="191"/>
        <v>17500</v>
      </c>
      <c r="CJ177" s="86">
        <f t="shared" si="175"/>
        <v>6.2281413248108219E-3</v>
      </c>
      <c r="CK177" s="86">
        <f t="shared" si="176"/>
        <v>6.2281413248108219E-3</v>
      </c>
      <c r="CL177" s="95">
        <f t="shared" si="177"/>
        <v>0</v>
      </c>
      <c r="CM177" s="95">
        <f t="shared" si="178"/>
        <v>0.13976427412227077</v>
      </c>
      <c r="CN177" s="95">
        <f t="shared" si="179"/>
        <v>2.2927307156090233E-4</v>
      </c>
      <c r="CO177" s="95">
        <f t="shared" si="180"/>
        <v>-2.8432245431719045</v>
      </c>
      <c r="CP177" s="95">
        <f t="shared" si="181"/>
        <v>-6.6533272646150543</v>
      </c>
      <c r="CQ177" s="95">
        <f t="shared" si="182"/>
        <v>4.3015608611217759</v>
      </c>
      <c r="CR177" s="95">
        <f t="shared" si="183"/>
        <v>4.3015507220529381</v>
      </c>
      <c r="CS177" s="95">
        <f t="shared" si="184"/>
        <v>4.3015789309117007</v>
      </c>
      <c r="CT177" s="95">
        <f t="shared" si="185"/>
        <v>4.3015004529158736</v>
      </c>
      <c r="CU177" s="95">
        <f t="shared" si="186"/>
        <v>4.3017188164047191</v>
      </c>
      <c r="CV177" s="95">
        <f t="shared" si="187"/>
        <v>4.3011114954189233</v>
      </c>
      <c r="CW177" s="95">
        <f t="shared" si="188"/>
        <v>4.3028027036417296</v>
      </c>
      <c r="CX177" s="95">
        <f t="shared" si="189"/>
        <v>5.1266685878628078</v>
      </c>
    </row>
    <row r="178" spans="1:102" s="75" customFormat="1" ht="12.95" customHeight="1" x14ac:dyDescent="0.2">
      <c r="A178" s="86" t="s">
        <v>2036</v>
      </c>
      <c r="B178" s="87" t="s">
        <v>2033</v>
      </c>
      <c r="C178" s="88">
        <v>35664.438699999999</v>
      </c>
      <c r="D178" s="88" t="s">
        <v>2035</v>
      </c>
      <c r="E178" s="75">
        <f t="shared" si="195"/>
        <v>-15472.55219247033</v>
      </c>
      <c r="F178" s="75">
        <f t="shared" si="196"/>
        <v>-15472.5</v>
      </c>
      <c r="G178" s="75">
        <f t="shared" si="197"/>
        <v>-2.2000274999300018E-2</v>
      </c>
      <c r="J178" s="75">
        <f>G178</f>
        <v>-2.2000274999300018E-2</v>
      </c>
      <c r="O178" s="75">
        <f t="shared" ca="1" si="199"/>
        <v>-1.6945563947597192E-2</v>
      </c>
      <c r="P178" s="75">
        <f t="shared" si="200"/>
        <v>-1.8812659941447363E-2</v>
      </c>
      <c r="Q178" s="85">
        <f t="shared" si="226"/>
        <v>20645.938699999999</v>
      </c>
      <c r="S178" s="84">
        <v>1</v>
      </c>
      <c r="Z178" s="75">
        <f t="shared" si="201"/>
        <v>-15472.5</v>
      </c>
      <c r="AA178" s="75">
        <f t="shared" si="202"/>
        <v>-2.722065074586856E-2</v>
      </c>
      <c r="AB178" s="75">
        <f t="shared" si="203"/>
        <v>-1.3592284194878819E-2</v>
      </c>
      <c r="AC178" s="75">
        <f t="shared" si="204"/>
        <v>-3.1876150578526545E-3</v>
      </c>
      <c r="AD178" s="75">
        <f t="shared" si="205"/>
        <v>5.2203757465685424E-3</v>
      </c>
      <c r="AE178" s="75">
        <f t="shared" si="206"/>
        <v>2.7252322935361065E-5</v>
      </c>
      <c r="AF178" s="75">
        <f t="shared" si="207"/>
        <v>-3.1876150578526545E-3</v>
      </c>
      <c r="AG178" s="84"/>
      <c r="AH178" s="75">
        <f t="shared" si="208"/>
        <v>-8.4079908044211987E-3</v>
      </c>
      <c r="AI178" s="75">
        <f t="shared" si="209"/>
        <v>3.6434560238880698E-2</v>
      </c>
      <c r="AJ178" s="75">
        <f t="shared" si="210"/>
        <v>-0.2648619846226607</v>
      </c>
      <c r="AK178" s="75">
        <f t="shared" si="211"/>
        <v>-0.17872225182657239</v>
      </c>
      <c r="AL178" s="75">
        <f t="shared" si="212"/>
        <v>-2.9581966770907631</v>
      </c>
      <c r="AM178" s="75">
        <f t="shared" si="213"/>
        <v>-10.874781510962098</v>
      </c>
      <c r="AN178" s="75">
        <f t="shared" si="231"/>
        <v>-1.6595660720857426</v>
      </c>
      <c r="AO178" s="75">
        <f t="shared" si="231"/>
        <v>-1.659564457824843</v>
      </c>
      <c r="AP178" s="75">
        <f t="shared" si="231"/>
        <v>-1.6595830365434592</v>
      </c>
      <c r="AQ178" s="75">
        <f t="shared" si="231"/>
        <v>-1.6593689768316837</v>
      </c>
      <c r="AR178" s="75">
        <f t="shared" si="231"/>
        <v>-1.661804889937331</v>
      </c>
      <c r="AS178" s="75">
        <f t="shared" si="231"/>
        <v>-1.6282985281074684</v>
      </c>
      <c r="AT178" s="75">
        <f t="shared" si="231"/>
        <v>-1.3022478159800883</v>
      </c>
      <c r="AU178" s="75">
        <f t="shared" si="214"/>
        <v>-0.68342463010354271</v>
      </c>
      <c r="AV178" s="119">
        <f t="shared" si="215"/>
        <v>-2.722065074586856E-2</v>
      </c>
      <c r="AW178" s="120">
        <f t="shared" si="216"/>
        <v>5.2203757465685424E-3</v>
      </c>
      <c r="AX178" s="121">
        <f t="shared" si="217"/>
        <v>2.7252322935361065E-5</v>
      </c>
      <c r="AY178" s="120">
        <f t="shared" si="218"/>
        <v>-1.3592284194878819E-2</v>
      </c>
      <c r="BA178" s="95">
        <f t="shared" si="219"/>
        <v>0</v>
      </c>
      <c r="BB178" s="95">
        <f t="shared" si="220"/>
        <v>0.11130929810985579</v>
      </c>
      <c r="BC178" s="95">
        <f t="shared" si="221"/>
        <v>-0.44111019997082257</v>
      </c>
      <c r="BD178" s="95">
        <f t="shared" si="222"/>
        <v>0.14222811386643286</v>
      </c>
      <c r="BE178" s="95">
        <f t="shared" si="223"/>
        <v>2.982896136612128</v>
      </c>
      <c r="BF178" s="95">
        <f t="shared" si="224"/>
        <v>12.576210520304807</v>
      </c>
      <c r="BG178" s="95">
        <f t="shared" si="232"/>
        <v>-3.8088757574398207</v>
      </c>
      <c r="BH178" s="95">
        <f t="shared" si="232"/>
        <v>-3.8850879931978968</v>
      </c>
      <c r="BI178" s="95">
        <f t="shared" si="232"/>
        <v>-3.7753600426410694</v>
      </c>
      <c r="BJ178" s="95">
        <f t="shared" si="232"/>
        <v>-3.9369369510227266</v>
      </c>
      <c r="BK178" s="95">
        <f t="shared" si="232"/>
        <v>-3.7055971627841551</v>
      </c>
      <c r="BL178" s="95">
        <f t="shared" si="232"/>
        <v>-4.0550467779009782</v>
      </c>
      <c r="BM178" s="95">
        <f t="shared" si="232"/>
        <v>-3.5567584301591659</v>
      </c>
      <c r="BN178" s="95">
        <f t="shared" si="225"/>
        <v>-4.4180542446210005</v>
      </c>
      <c r="BQ178" s="95">
        <f t="shared" si="160"/>
        <v>3.7193622141077627E-3</v>
      </c>
      <c r="BR178" s="75">
        <v>18000</v>
      </c>
      <c r="BS178" s="75">
        <f t="shared" si="190"/>
        <v>3.7193622141077627E-3</v>
      </c>
      <c r="BT178" s="75">
        <f t="shared" si="161"/>
        <v>6.7337505116300579E-3</v>
      </c>
      <c r="BU178" s="75">
        <f t="shared" si="162"/>
        <v>-3.0143882975222952E-3</v>
      </c>
      <c r="BV178" s="75">
        <f t="shared" si="163"/>
        <v>2.0015087085303196E-2</v>
      </c>
      <c r="BW178" s="75">
        <f t="shared" si="164"/>
        <v>-7.9033428209742587E-2</v>
      </c>
      <c r="BX178" s="75">
        <f t="shared" si="165"/>
        <v>3.1360437754141066</v>
      </c>
      <c r="BY178" s="75">
        <f t="shared" si="166"/>
        <v>360.4322900953058</v>
      </c>
      <c r="BZ178" s="75">
        <f t="shared" si="167"/>
        <v>3.0863958893695682</v>
      </c>
      <c r="CA178" s="75">
        <f t="shared" si="168"/>
        <v>2.8089786853433716</v>
      </c>
      <c r="CB178" s="75">
        <f t="shared" si="169"/>
        <v>3.0981429200300807</v>
      </c>
      <c r="CC178" s="75">
        <f t="shared" si="170"/>
        <v>2.7962686098029814</v>
      </c>
      <c r="CD178" s="75">
        <f t="shared" si="171"/>
        <v>3.1111213396640229</v>
      </c>
      <c r="CE178" s="75">
        <f t="shared" si="172"/>
        <v>2.7821581886739044</v>
      </c>
      <c r="CF178" s="75">
        <f t="shared" si="173"/>
        <v>3.1255237522779624</v>
      </c>
      <c r="CG178" s="75">
        <f t="shared" si="174"/>
        <v>2.7664113430731478</v>
      </c>
      <c r="CI178" s="14">
        <f t="shared" si="191"/>
        <v>18000</v>
      </c>
      <c r="CJ178" s="86">
        <f t="shared" si="175"/>
        <v>6.7337505116300579E-3</v>
      </c>
      <c r="CK178" s="86">
        <f t="shared" si="176"/>
        <v>6.7337505116300579E-3</v>
      </c>
      <c r="CL178" s="95">
        <f t="shared" si="177"/>
        <v>0</v>
      </c>
      <c r="CM178" s="95">
        <f t="shared" si="178"/>
        <v>0.15002260361723629</v>
      </c>
      <c r="CN178" s="95">
        <f t="shared" si="179"/>
        <v>3.6825398582222758E-2</v>
      </c>
      <c r="CO178" s="95">
        <f t="shared" si="180"/>
        <v>-2.8066200893648161</v>
      </c>
      <c r="CP178" s="95">
        <f t="shared" si="181"/>
        <v>-5.9147047897222995</v>
      </c>
      <c r="CQ178" s="95">
        <f t="shared" si="182"/>
        <v>4.4117985184668367</v>
      </c>
      <c r="CR178" s="95">
        <f t="shared" si="183"/>
        <v>4.4116561384123623</v>
      </c>
      <c r="CS178" s="95">
        <f t="shared" si="184"/>
        <v>4.4121906613574415</v>
      </c>
      <c r="CT178" s="95">
        <f t="shared" si="185"/>
        <v>4.4101886961098078</v>
      </c>
      <c r="CU178" s="95">
        <f t="shared" si="186"/>
        <v>4.4177545171707395</v>
      </c>
      <c r="CV178" s="95">
        <f t="shared" si="187"/>
        <v>4.3900652455758911</v>
      </c>
      <c r="CW178" s="95">
        <f t="shared" si="188"/>
        <v>4.5084071553770109</v>
      </c>
      <c r="CX178" s="95">
        <f t="shared" si="189"/>
        <v>5.2714062151656176</v>
      </c>
    </row>
    <row r="179" spans="1:102" s="75" customFormat="1" ht="12.95" customHeight="1" x14ac:dyDescent="0.2">
      <c r="A179" s="86" t="s">
        <v>2036</v>
      </c>
      <c r="B179" s="87" t="s">
        <v>2033</v>
      </c>
      <c r="C179" s="88">
        <v>35672.446199999998</v>
      </c>
      <c r="D179" s="88" t="s">
        <v>2035</v>
      </c>
      <c r="E179" s="75">
        <f t="shared" si="195"/>
        <v>-15453.555556920979</v>
      </c>
      <c r="F179" s="75">
        <f t="shared" si="196"/>
        <v>-15453.5</v>
      </c>
      <c r="G179" s="75">
        <f t="shared" si="197"/>
        <v>-2.3418465003487654E-2</v>
      </c>
      <c r="J179" s="75">
        <f>G179</f>
        <v>-2.3418465003487654E-2</v>
      </c>
      <c r="O179" s="75">
        <f t="shared" ca="1" si="199"/>
        <v>-1.6932409875199034E-2</v>
      </c>
      <c r="P179" s="75">
        <f t="shared" si="200"/>
        <v>-1.8802940006951496E-2</v>
      </c>
      <c r="Q179" s="85">
        <f t="shared" si="226"/>
        <v>20653.946199999998</v>
      </c>
      <c r="S179" s="84">
        <v>1</v>
      </c>
      <c r="Z179" s="75">
        <f t="shared" si="201"/>
        <v>-15453.5</v>
      </c>
      <c r="AA179" s="75">
        <f t="shared" si="202"/>
        <v>-2.7205987820081795E-2</v>
      </c>
      <c r="AB179" s="75">
        <f t="shared" si="203"/>
        <v>-1.5015417190357355E-2</v>
      </c>
      <c r="AC179" s="75">
        <f t="shared" si="204"/>
        <v>-4.6155249965361585E-3</v>
      </c>
      <c r="AD179" s="75">
        <f t="shared" si="205"/>
        <v>3.787522816594141E-3</v>
      </c>
      <c r="AE179" s="75">
        <f t="shared" si="206"/>
        <v>1.4345329086221216E-5</v>
      </c>
      <c r="AF179" s="75">
        <f t="shared" si="207"/>
        <v>-4.6155249965361585E-3</v>
      </c>
      <c r="AG179" s="84"/>
      <c r="AH179" s="75">
        <f t="shared" si="208"/>
        <v>-8.4030478131302995E-3</v>
      </c>
      <c r="AI179" s="75">
        <f t="shared" si="209"/>
        <v>3.6493664616146004E-2</v>
      </c>
      <c r="AJ179" s="75">
        <f t="shared" si="210"/>
        <v>-0.26518058088131313</v>
      </c>
      <c r="AK179" s="75">
        <f t="shared" si="211"/>
        <v>-0.17904061459673426</v>
      </c>
      <c r="AL179" s="75">
        <f t="shared" si="212"/>
        <v>-2.95786626618301</v>
      </c>
      <c r="AM179" s="75">
        <f t="shared" si="213"/>
        <v>-10.855114297732666</v>
      </c>
      <c r="AN179" s="75">
        <f t="shared" si="231"/>
        <v>-1.6577629027149769</v>
      </c>
      <c r="AO179" s="75">
        <f t="shared" si="231"/>
        <v>-1.6577613852852193</v>
      </c>
      <c r="AP179" s="75">
        <f t="shared" si="231"/>
        <v>-1.6577792107512703</v>
      </c>
      <c r="AQ179" s="75">
        <f t="shared" si="231"/>
        <v>-1.6575695818674685</v>
      </c>
      <c r="AR179" s="75">
        <f t="shared" si="231"/>
        <v>-1.6600037507761987</v>
      </c>
      <c r="AS179" s="75">
        <f t="shared" si="231"/>
        <v>-1.625438248633519</v>
      </c>
      <c r="AT179" s="75">
        <f t="shared" si="231"/>
        <v>-1.2988003271986699</v>
      </c>
      <c r="AU179" s="75">
        <f t="shared" si="214"/>
        <v>-0.68146639921280083</v>
      </c>
      <c r="AV179" s="119">
        <f t="shared" si="215"/>
        <v>-2.7205987820081795E-2</v>
      </c>
      <c r="AW179" s="120">
        <f t="shared" si="216"/>
        <v>3.787522816594141E-3</v>
      </c>
      <c r="AX179" s="121">
        <f t="shared" si="217"/>
        <v>1.4345329086221216E-5</v>
      </c>
      <c r="AY179" s="120">
        <f t="shared" si="218"/>
        <v>-1.5015417190357355E-2</v>
      </c>
      <c r="BA179" s="95">
        <f t="shared" si="219"/>
        <v>0</v>
      </c>
      <c r="BB179" s="95">
        <f t="shared" si="220"/>
        <v>0.11117078155304305</v>
      </c>
      <c r="BC179" s="95">
        <f t="shared" si="221"/>
        <v>-0.44023328062235073</v>
      </c>
      <c r="BD179" s="95">
        <f t="shared" si="222"/>
        <v>0.14135989684125969</v>
      </c>
      <c r="BE179" s="95">
        <f t="shared" si="223"/>
        <v>2.9838730223799828</v>
      </c>
      <c r="BF179" s="95">
        <f t="shared" si="224"/>
        <v>12.654432115607213</v>
      </c>
      <c r="BG179" s="95">
        <f t="shared" si="232"/>
        <v>-3.8050478645303656</v>
      </c>
      <c r="BH179" s="95">
        <f t="shared" si="232"/>
        <v>-3.8825669189510368</v>
      </c>
      <c r="BI179" s="95">
        <f t="shared" si="232"/>
        <v>-3.7712585660509452</v>
      </c>
      <c r="BJ179" s="95">
        <f t="shared" si="232"/>
        <v>-3.9347196545037422</v>
      </c>
      <c r="BK179" s="95">
        <f t="shared" si="232"/>
        <v>-3.7012870975360666</v>
      </c>
      <c r="BL179" s="95">
        <f t="shared" si="232"/>
        <v>-4.0528858889062178</v>
      </c>
      <c r="BM179" s="95">
        <f t="shared" si="232"/>
        <v>-3.5527074392146774</v>
      </c>
      <c r="BN179" s="95">
        <f t="shared" si="225"/>
        <v>-4.4125542147834933</v>
      </c>
      <c r="BQ179" s="95">
        <f t="shared" si="160"/>
        <v>4.1201915677345439E-3</v>
      </c>
      <c r="BR179" s="75">
        <v>18500</v>
      </c>
      <c r="BS179" s="75">
        <f t="shared" si="190"/>
        <v>4.1201915677345439E-3</v>
      </c>
      <c r="BT179" s="75">
        <f t="shared" si="161"/>
        <v>7.2431205968464269E-3</v>
      </c>
      <c r="BU179" s="75">
        <f t="shared" si="162"/>
        <v>-3.1229290291118835E-3</v>
      </c>
      <c r="BV179" s="75">
        <f t="shared" si="163"/>
        <v>2.0008777672699818E-2</v>
      </c>
      <c r="BW179" s="75">
        <f t="shared" si="164"/>
        <v>-8.0345668339507292E-2</v>
      </c>
      <c r="BX179" s="75">
        <f t="shared" si="165"/>
        <v>3.1373602022319833</v>
      </c>
      <c r="BY179" s="75">
        <f t="shared" si="166"/>
        <v>472.53868864933463</v>
      </c>
      <c r="BZ179" s="75">
        <f t="shared" si="167"/>
        <v>3.0994864534882343</v>
      </c>
      <c r="CA179" s="75">
        <f t="shared" si="168"/>
        <v>2.8501978710810572</v>
      </c>
      <c r="CB179" s="75">
        <f t="shared" si="169"/>
        <v>3.108674324949249</v>
      </c>
      <c r="CC179" s="75">
        <f t="shared" si="170"/>
        <v>2.8403953028942426</v>
      </c>
      <c r="CD179" s="75">
        <f t="shared" si="171"/>
        <v>3.118680885833145</v>
      </c>
      <c r="CE179" s="75">
        <f t="shared" si="172"/>
        <v>2.8296851671082597</v>
      </c>
      <c r="CF179" s="75">
        <f t="shared" si="173"/>
        <v>3.1296113136950412</v>
      </c>
      <c r="CG179" s="75">
        <f t="shared" si="174"/>
        <v>2.8179437349347758</v>
      </c>
      <c r="CI179" s="14">
        <f t="shared" si="191"/>
        <v>18500</v>
      </c>
      <c r="CJ179" s="86">
        <f t="shared" si="175"/>
        <v>7.2431205968464269E-3</v>
      </c>
      <c r="CK179" s="86">
        <f t="shared" si="176"/>
        <v>7.2431205968464269E-3</v>
      </c>
      <c r="CL179" s="95">
        <f t="shared" si="177"/>
        <v>0</v>
      </c>
      <c r="CM179" s="95">
        <f t="shared" si="178"/>
        <v>0.16345154606804224</v>
      </c>
      <c r="CN179" s="95">
        <f t="shared" si="179"/>
        <v>7.9523237725122181E-2</v>
      </c>
      <c r="CO179" s="95">
        <f t="shared" si="180"/>
        <v>-2.7638465223268263</v>
      </c>
      <c r="CP179" s="95">
        <f t="shared" si="181"/>
        <v>-5.2314532482637208</v>
      </c>
      <c r="CQ179" s="95">
        <f t="shared" si="182"/>
        <v>4.5309235743163123</v>
      </c>
      <c r="CR179" s="95">
        <f t="shared" si="183"/>
        <v>4.5309113302499391</v>
      </c>
      <c r="CS179" s="95">
        <f t="shared" si="184"/>
        <v>4.5309867240655279</v>
      </c>
      <c r="CT179" s="95">
        <f t="shared" si="185"/>
        <v>4.5305229714736566</v>
      </c>
      <c r="CU179" s="95">
        <f t="shared" si="186"/>
        <v>4.5333943700060031</v>
      </c>
      <c r="CV179" s="95">
        <f t="shared" si="187"/>
        <v>4.5162828951978859</v>
      </c>
      <c r="CW179" s="95">
        <f t="shared" si="188"/>
        <v>4.7299677750775198</v>
      </c>
      <c r="CX179" s="95">
        <f t="shared" si="189"/>
        <v>5.4161438424684274</v>
      </c>
    </row>
    <row r="180" spans="1:102" s="75" customFormat="1" ht="12.95" customHeight="1" x14ac:dyDescent="0.2">
      <c r="A180" s="86" t="s">
        <v>2040</v>
      </c>
      <c r="B180" s="87" t="s">
        <v>2031</v>
      </c>
      <c r="C180" s="88">
        <v>35933.576000000001</v>
      </c>
      <c r="D180" s="88" t="s">
        <v>2035</v>
      </c>
      <c r="E180" s="75">
        <f t="shared" si="195"/>
        <v>-14834.06287609987</v>
      </c>
      <c r="F180" s="75">
        <f t="shared" si="196"/>
        <v>-14834</v>
      </c>
      <c r="G180" s="75">
        <f t="shared" si="197"/>
        <v>-2.6503659995796625E-2</v>
      </c>
      <c r="H180" s="77"/>
      <c r="I180" s="77"/>
      <c r="J180" s="18">
        <f>G180</f>
        <v>-2.6503659995796625E-2</v>
      </c>
      <c r="O180" s="75">
        <f t="shared" ca="1" si="199"/>
        <v>-1.6503517883059149E-2</v>
      </c>
      <c r="P180" s="75">
        <f t="shared" si="200"/>
        <v>-1.8483043732473028E-2</v>
      </c>
      <c r="Q180" s="85">
        <f t="shared" si="226"/>
        <v>20915.076000000001</v>
      </c>
      <c r="S180" s="84">
        <v>1</v>
      </c>
      <c r="Z180" s="75">
        <f t="shared" si="201"/>
        <v>-14834</v>
      </c>
      <c r="AA180" s="75">
        <f t="shared" si="202"/>
        <v>-2.6704550108491397E-2</v>
      </c>
      <c r="AB180" s="75">
        <f t="shared" si="203"/>
        <v>-1.8282153619778259E-2</v>
      </c>
      <c r="AC180" s="75">
        <f t="shared" si="204"/>
        <v>-8.0206162633235968E-3</v>
      </c>
      <c r="AD180" s="75">
        <f t="shared" si="205"/>
        <v>2.0089011269477236E-4</v>
      </c>
      <c r="AE180" s="75">
        <f t="shared" si="206"/>
        <v>4.0356837378518338E-8</v>
      </c>
      <c r="AF180" s="75">
        <f t="shared" si="207"/>
        <v>-8.0206162633235968E-3</v>
      </c>
      <c r="AG180" s="84"/>
      <c r="AH180" s="75">
        <f t="shared" si="208"/>
        <v>-8.2215063760183674E-3</v>
      </c>
      <c r="AI180" s="75">
        <f t="shared" si="209"/>
        <v>3.8598547610747214E-2</v>
      </c>
      <c r="AJ180" s="75">
        <f t="shared" si="210"/>
        <v>-0.27616133158724754</v>
      </c>
      <c r="AK180" s="75">
        <f t="shared" si="211"/>
        <v>-0.19001907100034765</v>
      </c>
      <c r="AL180" s="75">
        <f t="shared" si="212"/>
        <v>-2.9464596549796447</v>
      </c>
      <c r="AM180" s="75">
        <f t="shared" si="213"/>
        <v>-10.216876875404255</v>
      </c>
      <c r="AN180" s="75">
        <f t="shared" si="231"/>
        <v>-1.597274255907049</v>
      </c>
      <c r="AO180" s="75">
        <f t="shared" si="231"/>
        <v>-1.5972742675143405</v>
      </c>
      <c r="AP180" s="75">
        <f t="shared" si="231"/>
        <v>-1.5972738201359151</v>
      </c>
      <c r="AQ180" s="75">
        <f t="shared" si="231"/>
        <v>-1.5972910579234934</v>
      </c>
      <c r="AR180" s="75">
        <f t="shared" si="231"/>
        <v>-1.596618557649057</v>
      </c>
      <c r="AS180" s="75">
        <f t="shared" si="231"/>
        <v>-1.5256349858201781</v>
      </c>
      <c r="AT180" s="75">
        <f t="shared" si="231"/>
        <v>-1.1851305369007619</v>
      </c>
      <c r="AU180" s="75">
        <f t="shared" si="214"/>
        <v>-0.61761776569624371</v>
      </c>
      <c r="AV180" s="119">
        <f t="shared" si="215"/>
        <v>-2.6704550108491397E-2</v>
      </c>
      <c r="AW180" s="120">
        <f t="shared" si="216"/>
        <v>2.0089011269477236E-4</v>
      </c>
      <c r="AX180" s="121">
        <f t="shared" si="217"/>
        <v>4.0356837378518338E-8</v>
      </c>
      <c r="AY180" s="120">
        <f t="shared" si="218"/>
        <v>-1.8282153619778259E-2</v>
      </c>
      <c r="BA180" s="95">
        <f t="shared" si="219"/>
        <v>0</v>
      </c>
      <c r="BB180" s="95">
        <f t="shared" si="220"/>
        <v>0.10719791091516395</v>
      </c>
      <c r="BC180" s="95">
        <f t="shared" si="221"/>
        <v>-0.41204383828874491</v>
      </c>
      <c r="BD180" s="95">
        <f t="shared" si="222"/>
        <v>0.11359766602246947</v>
      </c>
      <c r="BE180" s="95">
        <f t="shared" si="223"/>
        <v>3.0150354565073902</v>
      </c>
      <c r="BF180" s="95">
        <f t="shared" si="224"/>
        <v>15.782032781643801</v>
      </c>
      <c r="BG180" s="95">
        <f t="shared" si="232"/>
        <v>-3.6805440519553896</v>
      </c>
      <c r="BH180" s="95">
        <f t="shared" si="232"/>
        <v>-3.8028240220802063</v>
      </c>
      <c r="BI180" s="95">
        <f t="shared" si="232"/>
        <v>-3.6402223393456512</v>
      </c>
      <c r="BJ180" s="95">
        <f t="shared" si="232"/>
        <v>-3.8609362757494123</v>
      </c>
      <c r="BK180" s="95">
        <f t="shared" si="232"/>
        <v>-3.5680558343317763</v>
      </c>
      <c r="BL180" s="95">
        <f t="shared" si="232"/>
        <v>-3.9732903880375852</v>
      </c>
      <c r="BM180" s="95">
        <f t="shared" si="232"/>
        <v>-3.4345819849794101</v>
      </c>
      <c r="BN180" s="95">
        <f t="shared" si="225"/>
        <v>-4.2332242945553116</v>
      </c>
      <c r="BQ180" s="95">
        <f t="shared" si="160"/>
        <v>4.5438446641000293E-3</v>
      </c>
      <c r="BR180" s="75">
        <v>19000</v>
      </c>
      <c r="BS180" s="75">
        <f t="shared" si="190"/>
        <v>4.5438446641000293E-3</v>
      </c>
      <c r="BT180" s="75">
        <f t="shared" si="161"/>
        <v>7.7562515804599306E-3</v>
      </c>
      <c r="BU180" s="75">
        <f t="shared" si="162"/>
        <v>-3.2124069163599013E-3</v>
      </c>
      <c r="BV180" s="75">
        <f t="shared" si="163"/>
        <v>2.0004839204857849E-2</v>
      </c>
      <c r="BW180" s="75">
        <f t="shared" si="164"/>
        <v>-8.1431948081286676E-2</v>
      </c>
      <c r="BX180" s="75">
        <f t="shared" si="165"/>
        <v>3.1384500533273978</v>
      </c>
      <c r="BY180" s="75">
        <f t="shared" si="166"/>
        <v>636.41512983448536</v>
      </c>
      <c r="BZ180" s="75">
        <f t="shared" si="167"/>
        <v>3.1103266973247456</v>
      </c>
      <c r="CA180" s="75">
        <f t="shared" si="168"/>
        <v>2.8932829181458688</v>
      </c>
      <c r="CB180" s="75">
        <f t="shared" si="169"/>
        <v>3.1172976194075126</v>
      </c>
      <c r="CC180" s="75">
        <f t="shared" si="170"/>
        <v>2.8859377567889588</v>
      </c>
      <c r="CD180" s="75">
        <f t="shared" si="171"/>
        <v>3.1247942819336534</v>
      </c>
      <c r="CE180" s="75">
        <f t="shared" si="172"/>
        <v>2.8780228491664706</v>
      </c>
      <c r="CF180" s="75">
        <f t="shared" si="173"/>
        <v>3.1328713977577411</v>
      </c>
      <c r="CG180" s="75">
        <f t="shared" si="174"/>
        <v>2.8694761267964037</v>
      </c>
      <c r="CI180" s="14">
        <f t="shared" si="191"/>
        <v>19000</v>
      </c>
      <c r="CJ180" s="86">
        <f t="shared" si="175"/>
        <v>7.7562515804599306E-3</v>
      </c>
      <c r="CK180" s="86">
        <f t="shared" si="176"/>
        <v>7.7562515804599306E-3</v>
      </c>
      <c r="CL180" s="95">
        <f t="shared" si="177"/>
        <v>0</v>
      </c>
      <c r="CM180" s="95">
        <f t="shared" si="178"/>
        <v>0.18176418625216784</v>
      </c>
      <c r="CN180" s="95">
        <f t="shared" si="179"/>
        <v>0.13103885117135061</v>
      </c>
      <c r="CO180" s="95">
        <f t="shared" si="180"/>
        <v>-2.7120370220562151</v>
      </c>
      <c r="CP180" s="95">
        <f t="shared" si="181"/>
        <v>-4.5841605988124208</v>
      </c>
      <c r="CQ180" s="95">
        <f t="shared" si="182"/>
        <v>4.6620227645031225</v>
      </c>
      <c r="CR180" s="95">
        <f t="shared" si="183"/>
        <v>4.6620228536033395</v>
      </c>
      <c r="CS180" s="95">
        <f t="shared" si="184"/>
        <v>4.6620208871988442</v>
      </c>
      <c r="CT180" s="95">
        <f t="shared" si="185"/>
        <v>4.6620643027721691</v>
      </c>
      <c r="CU180" s="95">
        <f t="shared" si="186"/>
        <v>4.661114291301967</v>
      </c>
      <c r="CV180" s="95">
        <f t="shared" si="187"/>
        <v>4.6896424754250319</v>
      </c>
      <c r="CW180" s="95">
        <f t="shared" si="188"/>
        <v>4.9658780069361921</v>
      </c>
      <c r="CX180" s="95">
        <f t="shared" si="189"/>
        <v>5.5608814697712372</v>
      </c>
    </row>
    <row r="181" spans="1:102" s="75" customFormat="1" ht="12.95" customHeight="1" x14ac:dyDescent="0.2">
      <c r="A181" s="81" t="s">
        <v>331</v>
      </c>
      <c r="B181" s="82" t="s">
        <v>2033</v>
      </c>
      <c r="C181" s="83">
        <v>35959.497000000003</v>
      </c>
      <c r="D181" s="83" t="s">
        <v>2110</v>
      </c>
      <c r="E181" s="75">
        <f t="shared" si="195"/>
        <v>-14772.569052799867</v>
      </c>
      <c r="F181" s="75">
        <f t="shared" si="196"/>
        <v>-14772.5</v>
      </c>
      <c r="G181" s="75">
        <f t="shared" si="197"/>
        <v>-2.9107274996931665E-2</v>
      </c>
      <c r="I181" s="75">
        <f>G181</f>
        <v>-2.9107274996931665E-2</v>
      </c>
      <c r="O181" s="75">
        <f t="shared" ca="1" si="199"/>
        <v>-1.6460940227665116E-2</v>
      </c>
      <c r="P181" s="75">
        <f t="shared" si="200"/>
        <v>-1.8450971451067909E-2</v>
      </c>
      <c r="Q181" s="85">
        <f t="shared" si="226"/>
        <v>20940.997000000003</v>
      </c>
      <c r="S181" s="84">
        <v>0.1</v>
      </c>
      <c r="Z181" s="75">
        <f t="shared" si="201"/>
        <v>-14772.5</v>
      </c>
      <c r="AA181" s="75">
        <f t="shared" si="202"/>
        <v>-2.6652170211149885E-2</v>
      </c>
      <c r="AB181" s="75">
        <f t="shared" si="203"/>
        <v>-2.0906076236849688E-2</v>
      </c>
      <c r="AC181" s="75">
        <f t="shared" si="204"/>
        <v>-1.0656303545863756E-2</v>
      </c>
      <c r="AD181" s="75">
        <f t="shared" si="205"/>
        <v>-2.4551047857817795E-3</v>
      </c>
      <c r="AE181" s="75">
        <f t="shared" si="206"/>
        <v>6.027539509168598E-7</v>
      </c>
      <c r="AF181" s="75">
        <f t="shared" si="207"/>
        <v>-1.0656303545863756E-2</v>
      </c>
      <c r="AG181" s="84"/>
      <c r="AH181" s="75">
        <f t="shared" si="208"/>
        <v>-8.2011987600819763E-3</v>
      </c>
      <c r="AI181" s="75">
        <f t="shared" si="209"/>
        <v>3.8828310002319011E-2</v>
      </c>
      <c r="AJ181" s="75">
        <f t="shared" si="210"/>
        <v>-0.27731972964415752</v>
      </c>
      <c r="AK181" s="75">
        <f t="shared" si="211"/>
        <v>-0.19117788142722403</v>
      </c>
      <c r="AL181" s="75">
        <f t="shared" si="212"/>
        <v>-2.9452541764873073</v>
      </c>
      <c r="AM181" s="75">
        <f t="shared" si="213"/>
        <v>-10.153746215336255</v>
      </c>
      <c r="AN181" s="75">
        <f t="shared" ref="AN181:AT190" si="234">$AU181+$AB$7*SIN(AO181)</f>
        <v>-1.5910777338216437</v>
      </c>
      <c r="AO181" s="75">
        <f t="shared" si="234"/>
        <v>-1.5910777440667003</v>
      </c>
      <c r="AP181" s="75">
        <f t="shared" si="234"/>
        <v>-1.5910772285707315</v>
      </c>
      <c r="AQ181" s="75">
        <f t="shared" si="234"/>
        <v>-1.5911031503191619</v>
      </c>
      <c r="AR181" s="75">
        <f t="shared" si="234"/>
        <v>-1.5897558139056924</v>
      </c>
      <c r="AS181" s="75">
        <f t="shared" si="234"/>
        <v>-1.5150296394366531</v>
      </c>
      <c r="AT181" s="75">
        <f t="shared" si="234"/>
        <v>-1.1737165220571524</v>
      </c>
      <c r="AU181" s="75">
        <f t="shared" si="214"/>
        <v>-0.6112792814972634</v>
      </c>
      <c r="AV181" s="119">
        <f t="shared" si="215"/>
        <v>-2.6652170211149885E-2</v>
      </c>
      <c r="AW181" s="120">
        <f t="shared" si="216"/>
        <v>-2.4551047857817795E-3</v>
      </c>
      <c r="AX181" s="121">
        <f t="shared" si="217"/>
        <v>6.027539509168598E-7</v>
      </c>
      <c r="AY181" s="120">
        <f t="shared" si="218"/>
        <v>-2.0906076236849688E-2</v>
      </c>
      <c r="BA181" s="95">
        <f t="shared" si="219"/>
        <v>0</v>
      </c>
      <c r="BB181" s="95">
        <f t="shared" si="220"/>
        <v>0.10686038502234607</v>
      </c>
      <c r="BC181" s="95">
        <f t="shared" si="221"/>
        <v>-0.40930231826763508</v>
      </c>
      <c r="BD181" s="95">
        <f t="shared" si="222"/>
        <v>0.11091270512239818</v>
      </c>
      <c r="BE181" s="95">
        <f t="shared" si="223"/>
        <v>3.0180422275247674</v>
      </c>
      <c r="BF181" s="95">
        <f t="shared" si="224"/>
        <v>16.167125425340846</v>
      </c>
      <c r="BG181" s="95">
        <f t="shared" ref="BG181:BM190" si="235">$BN181+$BB$7*SIN(BH181)</f>
        <v>-3.6682985052940369</v>
      </c>
      <c r="BH181" s="95">
        <f t="shared" si="235"/>
        <v>-3.7950240446439656</v>
      </c>
      <c r="BI181" s="95">
        <f t="shared" si="235"/>
        <v>-3.6276102472151734</v>
      </c>
      <c r="BJ181" s="95">
        <f t="shared" si="235"/>
        <v>-3.8532948249802996</v>
      </c>
      <c r="BK181" s="95">
        <f t="shared" si="235"/>
        <v>-3.5556892493652219</v>
      </c>
      <c r="BL181" s="95">
        <f t="shared" si="235"/>
        <v>-3.9643672592938457</v>
      </c>
      <c r="BM181" s="95">
        <f t="shared" si="235"/>
        <v>-3.424292385274855</v>
      </c>
      <c r="BN181" s="95">
        <f t="shared" si="225"/>
        <v>-4.2154215663970662</v>
      </c>
      <c r="BQ181" s="95">
        <f t="shared" si="160"/>
        <v>4.9883274841248729E-3</v>
      </c>
      <c r="BR181" s="75">
        <v>19500</v>
      </c>
      <c r="BS181" s="75">
        <f t="shared" si="190"/>
        <v>4.9883274841248729E-3</v>
      </c>
      <c r="BT181" s="75">
        <f t="shared" si="161"/>
        <v>8.2731434624705707E-3</v>
      </c>
      <c r="BU181" s="75">
        <f t="shared" si="162"/>
        <v>-3.2848159783456982E-3</v>
      </c>
      <c r="BV181" s="75">
        <f t="shared" si="163"/>
        <v>2.0002496986050389E-2</v>
      </c>
      <c r="BW181" s="75">
        <f t="shared" si="164"/>
        <v>-8.2314168255011685E-2</v>
      </c>
      <c r="BX181" s="75">
        <f t="shared" si="165"/>
        <v>3.1393352453274876</v>
      </c>
      <c r="BY181" s="75">
        <f t="shared" si="166"/>
        <v>885.97139652623036</v>
      </c>
      <c r="BZ181" s="75">
        <f t="shared" si="167"/>
        <v>3.1191326596495483</v>
      </c>
      <c r="CA181" s="75">
        <f t="shared" si="168"/>
        <v>2.9380220452575561</v>
      </c>
      <c r="CB181" s="75">
        <f t="shared" si="169"/>
        <v>3.1242310399689726</v>
      </c>
      <c r="CC181" s="75">
        <f t="shared" si="170"/>
        <v>2.9327069853805403</v>
      </c>
      <c r="CD181" s="75">
        <f t="shared" si="171"/>
        <v>3.1296551591274762</v>
      </c>
      <c r="CE181" s="75">
        <f t="shared" si="172"/>
        <v>2.9270457569045303</v>
      </c>
      <c r="CF181" s="75">
        <f t="shared" si="173"/>
        <v>3.1354321674328558</v>
      </c>
      <c r="CG181" s="75">
        <f t="shared" si="174"/>
        <v>2.9210085186580321</v>
      </c>
      <c r="CI181" s="14">
        <f t="shared" si="191"/>
        <v>19500</v>
      </c>
      <c r="CJ181" s="86">
        <f t="shared" si="175"/>
        <v>8.2731434624705707E-3</v>
      </c>
      <c r="CK181" s="86">
        <f t="shared" si="176"/>
        <v>8.2731434624705707E-3</v>
      </c>
      <c r="CL181" s="95">
        <f t="shared" si="177"/>
        <v>0</v>
      </c>
      <c r="CM181" s="95">
        <f t="shared" si="178"/>
        <v>0.20824572384526663</v>
      </c>
      <c r="CN181" s="95">
        <f t="shared" si="179"/>
        <v>0.19609088304025449</v>
      </c>
      <c r="CO181" s="95">
        <f t="shared" si="180"/>
        <v>-2.6460840085172994</v>
      </c>
      <c r="CP181" s="95">
        <f t="shared" si="181"/>
        <v>-3.9533318101927146</v>
      </c>
      <c r="CQ181" s="95">
        <f t="shared" si="182"/>
        <v>4.8098948775012023</v>
      </c>
      <c r="CR181" s="95">
        <f t="shared" si="183"/>
        <v>4.8099044530456174</v>
      </c>
      <c r="CS181" s="95">
        <f t="shared" si="184"/>
        <v>4.8100136708876526</v>
      </c>
      <c r="CT181" s="95">
        <f t="shared" si="185"/>
        <v>4.8112508911001237</v>
      </c>
      <c r="CU181" s="95">
        <f t="shared" si="186"/>
        <v>4.8243182972141074</v>
      </c>
      <c r="CV181" s="95">
        <f t="shared" si="187"/>
        <v>4.9165910218344289</v>
      </c>
      <c r="CW181" s="95">
        <f t="shared" si="188"/>
        <v>5.2142312098196513</v>
      </c>
      <c r="CX181" s="95">
        <f t="shared" si="189"/>
        <v>5.7056190970740479</v>
      </c>
    </row>
    <row r="182" spans="1:102" s="75" customFormat="1" ht="12.95" customHeight="1" x14ac:dyDescent="0.2">
      <c r="A182" s="86" t="s">
        <v>2030</v>
      </c>
      <c r="B182" s="87" t="s">
        <v>2031</v>
      </c>
      <c r="C182" s="88">
        <v>35960.558799999999</v>
      </c>
      <c r="D182" s="88" t="s">
        <v>2035</v>
      </c>
      <c r="E182" s="75">
        <f t="shared" si="195"/>
        <v>-14770.050085878078</v>
      </c>
      <c r="F182" s="75">
        <f t="shared" si="196"/>
        <v>-14770</v>
      </c>
      <c r="G182" s="75">
        <f t="shared" si="197"/>
        <v>-2.1112299997184891E-2</v>
      </c>
      <c r="J182" s="75">
        <f>G182</f>
        <v>-2.1112299997184891E-2</v>
      </c>
      <c r="O182" s="75">
        <f t="shared" ca="1" si="199"/>
        <v>-1.6459209428665359E-2</v>
      </c>
      <c r="P182" s="75">
        <f t="shared" si="200"/>
        <v>-1.8449666496303786E-2</v>
      </c>
      <c r="Q182" s="85">
        <f t="shared" si="226"/>
        <v>20942.058799999999</v>
      </c>
      <c r="S182" s="84">
        <v>1</v>
      </c>
      <c r="Z182" s="75">
        <f t="shared" si="201"/>
        <v>-14770</v>
      </c>
      <c r="AA182" s="75">
        <f t="shared" si="202"/>
        <v>-2.6650030498653894E-2</v>
      </c>
      <c r="AB182" s="75">
        <f t="shared" si="203"/>
        <v>-1.2911935994834783E-2</v>
      </c>
      <c r="AC182" s="75">
        <f t="shared" si="204"/>
        <v>-2.662633500881105E-3</v>
      </c>
      <c r="AD182" s="75">
        <f t="shared" si="205"/>
        <v>5.5377305014690029E-3</v>
      </c>
      <c r="AE182" s="75">
        <f t="shared" si="206"/>
        <v>3.0666459106900135E-5</v>
      </c>
      <c r="AF182" s="75">
        <f t="shared" si="207"/>
        <v>-2.662633500881105E-3</v>
      </c>
      <c r="AG182" s="84"/>
      <c r="AH182" s="75">
        <f t="shared" si="208"/>
        <v>-8.2003640023501079E-3</v>
      </c>
      <c r="AI182" s="75">
        <f t="shared" si="209"/>
        <v>3.8837737607678169E-2</v>
      </c>
      <c r="AJ182" s="75">
        <f t="shared" si="210"/>
        <v>-0.27736710251911056</v>
      </c>
      <c r="AK182" s="75">
        <f t="shared" si="211"/>
        <v>-0.19122527383396154</v>
      </c>
      <c r="AL182" s="75">
        <f t="shared" si="212"/>
        <v>-2.9452048693347503</v>
      </c>
      <c r="AM182" s="75">
        <f t="shared" si="213"/>
        <v>-10.151180455768674</v>
      </c>
      <c r="AN182" s="75">
        <f t="shared" si="234"/>
        <v>-1.5908250622909041</v>
      </c>
      <c r="AO182" s="75">
        <f t="shared" si="234"/>
        <v>-1.5908250723585642</v>
      </c>
      <c r="AP182" s="75">
        <f t="shared" si="234"/>
        <v>-1.5908245593987942</v>
      </c>
      <c r="AQ182" s="75">
        <f t="shared" si="234"/>
        <v>-1.5908506786415963</v>
      </c>
      <c r="AR182" s="75">
        <f t="shared" si="234"/>
        <v>-1.5894743650889638</v>
      </c>
      <c r="AS182" s="75">
        <f t="shared" si="234"/>
        <v>-1.5145958517673603</v>
      </c>
      <c r="AT182" s="75">
        <f t="shared" si="234"/>
        <v>-1.1732520583807107</v>
      </c>
      <c r="AU182" s="75">
        <f t="shared" si="214"/>
        <v>-0.61102161953795531</v>
      </c>
      <c r="AV182" s="119">
        <f t="shared" si="215"/>
        <v>-2.6650030498653894E-2</v>
      </c>
      <c r="AW182" s="120">
        <f t="shared" si="216"/>
        <v>5.5377305014690029E-3</v>
      </c>
      <c r="AX182" s="121">
        <f t="shared" si="217"/>
        <v>3.0666459106900135E-5</v>
      </c>
      <c r="AY182" s="120">
        <f t="shared" si="218"/>
        <v>-1.2911935994834783E-2</v>
      </c>
      <c r="BA182" s="95">
        <f t="shared" si="219"/>
        <v>0</v>
      </c>
      <c r="BB182" s="95">
        <f t="shared" si="220"/>
        <v>0.10684687875341303</v>
      </c>
      <c r="BC182" s="95">
        <f t="shared" si="221"/>
        <v>-0.40919115436859976</v>
      </c>
      <c r="BD182" s="95">
        <f t="shared" si="222"/>
        <v>0.11080388985716823</v>
      </c>
      <c r="BE182" s="95">
        <f t="shared" si="223"/>
        <v>3.0181640611558276</v>
      </c>
      <c r="BF182" s="95">
        <f t="shared" si="224"/>
        <v>16.183124288849896</v>
      </c>
      <c r="BG182" s="95">
        <f t="shared" si="235"/>
        <v>-3.6678015072205685</v>
      </c>
      <c r="BH182" s="95">
        <f t="shared" si="235"/>
        <v>-3.7947068576369993</v>
      </c>
      <c r="BI182" s="95">
        <f t="shared" si="235"/>
        <v>-3.6270994951528488</v>
      </c>
      <c r="BJ182" s="95">
        <f t="shared" si="235"/>
        <v>-3.8529824269837585</v>
      </c>
      <c r="BK182" s="95">
        <f t="shared" si="235"/>
        <v>-3.5551901244811974</v>
      </c>
      <c r="BL182" s="95">
        <f t="shared" si="235"/>
        <v>-3.9640005008135786</v>
      </c>
      <c r="BM182" s="95">
        <f t="shared" si="235"/>
        <v>-3.423879428576905</v>
      </c>
      <c r="BN182" s="95">
        <f t="shared" si="225"/>
        <v>-4.2146978782605524</v>
      </c>
      <c r="BQ182" s="95">
        <f t="shared" si="160"/>
        <v>5.4511636533886645E-3</v>
      </c>
      <c r="BR182" s="75">
        <v>20000</v>
      </c>
      <c r="BS182" s="75">
        <f t="shared" si="190"/>
        <v>5.4511636533886645E-3</v>
      </c>
      <c r="BT182" s="75">
        <f t="shared" si="161"/>
        <v>8.7937962428783437E-3</v>
      </c>
      <c r="BU182" s="75">
        <f t="shared" si="162"/>
        <v>-3.3426325894896788E-3</v>
      </c>
      <c r="BV182" s="75">
        <f t="shared" si="163"/>
        <v>2.0001174838896185E-2</v>
      </c>
      <c r="BW182" s="75">
        <f t="shared" si="164"/>
        <v>-8.3020721279191703E-2</v>
      </c>
      <c r="BX182" s="75">
        <f t="shared" si="165"/>
        <v>3.1400442250704552</v>
      </c>
      <c r="BY182" s="75">
        <f t="shared" si="166"/>
        <v>1291.631854759454</v>
      </c>
      <c r="BZ182" s="75">
        <f t="shared" si="167"/>
        <v>3.1261862860117686</v>
      </c>
      <c r="CA182" s="75">
        <f t="shared" si="168"/>
        <v>2.9841621612499396</v>
      </c>
      <c r="CB182" s="75">
        <f t="shared" si="169"/>
        <v>3.1297339565337006</v>
      </c>
      <c r="CC182" s="75">
        <f t="shared" si="170"/>
        <v>2.9804956855062077</v>
      </c>
      <c r="CD182" s="75">
        <f t="shared" si="171"/>
        <v>3.1334754471177169</v>
      </c>
      <c r="CE182" s="75">
        <f t="shared" si="172"/>
        <v>2.9766265296831191</v>
      </c>
      <c r="CF182" s="75">
        <f t="shared" si="173"/>
        <v>3.1374236423667261</v>
      </c>
      <c r="CG182" s="75">
        <f t="shared" si="174"/>
        <v>2.9725409105196601</v>
      </c>
      <c r="CI182" s="14">
        <f t="shared" si="191"/>
        <v>20000</v>
      </c>
      <c r="CJ182" s="86">
        <f t="shared" si="175"/>
        <v>8.7937962428783437E-3</v>
      </c>
      <c r="CK182" s="86">
        <f t="shared" si="176"/>
        <v>8.7937962428783437E-3</v>
      </c>
      <c r="CL182" s="95">
        <f t="shared" si="177"/>
        <v>0</v>
      </c>
      <c r="CM182" s="95">
        <f t="shared" si="178"/>
        <v>0.25031578062796933</v>
      </c>
      <c r="CN182" s="95">
        <f t="shared" si="179"/>
        <v>0.28420884706901089</v>
      </c>
      <c r="CO182" s="95">
        <f t="shared" si="180"/>
        <v>-2.5552726705512279</v>
      </c>
      <c r="CP182" s="95">
        <f t="shared" si="181"/>
        <v>-3.3128221534898885</v>
      </c>
      <c r="CQ182" s="95">
        <f t="shared" si="182"/>
        <v>4.9834272615029942</v>
      </c>
      <c r="CR182" s="95">
        <f t="shared" si="183"/>
        <v>4.9843165651385251</v>
      </c>
      <c r="CS182" s="95">
        <f t="shared" si="184"/>
        <v>4.9879715342965412</v>
      </c>
      <c r="CT182" s="95">
        <f t="shared" si="185"/>
        <v>5.0025222203029891</v>
      </c>
      <c r="CU182" s="95">
        <f t="shared" si="186"/>
        <v>5.0545304918909899</v>
      </c>
      <c r="CV182" s="95">
        <f t="shared" si="187"/>
        <v>5.1982967616668327</v>
      </c>
      <c r="CW182" s="95">
        <f t="shared" si="188"/>
        <v>5.4728605297762831</v>
      </c>
      <c r="CX182" s="95">
        <f t="shared" si="189"/>
        <v>5.8503567243768577</v>
      </c>
    </row>
    <row r="183" spans="1:102" s="75" customFormat="1" ht="12.95" customHeight="1" x14ac:dyDescent="0.2">
      <c r="A183" s="81" t="s">
        <v>331</v>
      </c>
      <c r="B183" s="82" t="s">
        <v>2031</v>
      </c>
      <c r="C183" s="83">
        <v>35963.5</v>
      </c>
      <c r="D183" s="83" t="s">
        <v>2110</v>
      </c>
      <c r="E183" s="75">
        <f t="shared" si="195"/>
        <v>-14763.072514291718</v>
      </c>
      <c r="F183" s="75">
        <f t="shared" si="196"/>
        <v>-14763</v>
      </c>
      <c r="G183" s="75">
        <f t="shared" si="197"/>
        <v>-3.0566369998268783E-2</v>
      </c>
      <c r="I183" s="75">
        <f>G183</f>
        <v>-3.0566369998268783E-2</v>
      </c>
      <c r="O183" s="75">
        <f t="shared" ca="1" si="199"/>
        <v>-1.6454363191466037E-2</v>
      </c>
      <c r="P183" s="75">
        <f t="shared" si="200"/>
        <v>-1.8446012122764775E-2</v>
      </c>
      <c r="Q183" s="85">
        <f t="shared" si="226"/>
        <v>20945</v>
      </c>
      <c r="S183" s="84">
        <v>0.1</v>
      </c>
      <c r="Z183" s="75">
        <f t="shared" si="201"/>
        <v>-14763</v>
      </c>
      <c r="AA183" s="75">
        <f t="shared" si="202"/>
        <v>-2.6644034937192848E-2</v>
      </c>
      <c r="AB183" s="75">
        <f t="shared" si="203"/>
        <v>-2.236834718384071E-2</v>
      </c>
      <c r="AC183" s="75">
        <f t="shared" si="204"/>
        <v>-1.2120357875504008E-2</v>
      </c>
      <c r="AD183" s="75">
        <f t="shared" si="205"/>
        <v>-3.922335061075935E-3</v>
      </c>
      <c r="AE183" s="75">
        <f t="shared" si="206"/>
        <v>1.538471233134556E-6</v>
      </c>
      <c r="AF183" s="75">
        <f t="shared" si="207"/>
        <v>-1.2120357875504008E-2</v>
      </c>
      <c r="AG183" s="84"/>
      <c r="AH183" s="75">
        <f t="shared" si="208"/>
        <v>-8.1980228144280728E-3</v>
      </c>
      <c r="AI183" s="75">
        <f t="shared" si="209"/>
        <v>3.8864171732850172E-2</v>
      </c>
      <c r="AJ183" s="75">
        <f t="shared" si="210"/>
        <v>-0.27749986547597633</v>
      </c>
      <c r="AK183" s="75">
        <f t="shared" si="211"/>
        <v>-0.19135809264627324</v>
      </c>
      <c r="AL183" s="75">
        <f t="shared" si="212"/>
        <v>-2.9450666818052036</v>
      </c>
      <c r="AM183" s="75">
        <f t="shared" si="213"/>
        <v>-10.143996532487147</v>
      </c>
      <c r="AN183" s="75">
        <f t="shared" si="234"/>
        <v>-1.5901172554030261</v>
      </c>
      <c r="AO183" s="75">
        <f t="shared" si="234"/>
        <v>-1.590117264945401</v>
      </c>
      <c r="AP183" s="75">
        <f t="shared" si="234"/>
        <v>-1.590116760940359</v>
      </c>
      <c r="AQ183" s="75">
        <f t="shared" si="234"/>
        <v>-1.5901433632958661</v>
      </c>
      <c r="AR183" s="75">
        <f t="shared" si="234"/>
        <v>-1.5886852663537665</v>
      </c>
      <c r="AS183" s="75">
        <f t="shared" si="234"/>
        <v>-1.5133801338555215</v>
      </c>
      <c r="AT183" s="75">
        <f t="shared" si="234"/>
        <v>-1.1719513615545831</v>
      </c>
      <c r="AU183" s="75">
        <f t="shared" si="214"/>
        <v>-0.61030016605189252</v>
      </c>
      <c r="AV183" s="119">
        <f t="shared" si="215"/>
        <v>-2.6644034937192848E-2</v>
      </c>
      <c r="AW183" s="120">
        <f t="shared" si="216"/>
        <v>-3.922335061075935E-3</v>
      </c>
      <c r="AX183" s="121">
        <f t="shared" si="217"/>
        <v>1.538471233134556E-6</v>
      </c>
      <c r="AY183" s="120">
        <f t="shared" si="218"/>
        <v>-2.236834718384071E-2</v>
      </c>
      <c r="BA183" s="95">
        <f t="shared" si="219"/>
        <v>0</v>
      </c>
      <c r="BB183" s="95">
        <f t="shared" si="220"/>
        <v>0.10680915009912273</v>
      </c>
      <c r="BC183" s="95">
        <f t="shared" si="221"/>
        <v>-0.40888001484435732</v>
      </c>
      <c r="BD183" s="95">
        <f t="shared" si="222"/>
        <v>0.11049934684580064</v>
      </c>
      <c r="BE183" s="95">
        <f t="shared" si="223"/>
        <v>3.0185050290918309</v>
      </c>
      <c r="BF183" s="95">
        <f t="shared" si="224"/>
        <v>16.228067414762478</v>
      </c>
      <c r="BG183" s="95">
        <f t="shared" si="235"/>
        <v>-3.6664102570697121</v>
      </c>
      <c r="BH183" s="95">
        <f t="shared" si="235"/>
        <v>-3.793818661581001</v>
      </c>
      <c r="BI183" s="95">
        <f t="shared" si="235"/>
        <v>-3.6256702115887314</v>
      </c>
      <c r="BJ183" s="95">
        <f t="shared" si="235"/>
        <v>-3.8521069544838742</v>
      </c>
      <c r="BK183" s="95">
        <f t="shared" si="235"/>
        <v>-3.5537940751158232</v>
      </c>
      <c r="BL183" s="95">
        <f t="shared" si="235"/>
        <v>-3.9629718995659604</v>
      </c>
      <c r="BM183" s="95">
        <f t="shared" si="235"/>
        <v>-3.4227253526920438</v>
      </c>
      <c r="BN183" s="95">
        <f t="shared" si="225"/>
        <v>-4.2126715514783131</v>
      </c>
      <c r="BQ183" s="95">
        <f t="shared" si="160"/>
        <v>5.9294364779761549E-3</v>
      </c>
      <c r="BR183" s="75">
        <v>20500</v>
      </c>
      <c r="BS183" s="75">
        <f t="shared" si="190"/>
        <v>5.9294364779761549E-3</v>
      </c>
      <c r="BT183" s="75">
        <f t="shared" si="161"/>
        <v>9.3182099216832515E-3</v>
      </c>
      <c r="BU183" s="75">
        <f t="shared" si="162"/>
        <v>-3.3887734437070965E-3</v>
      </c>
      <c r="BV183" s="75">
        <f t="shared" si="163"/>
        <v>2.0000471734518022E-2</v>
      </c>
      <c r="BW183" s="75">
        <f t="shared" si="164"/>
        <v>-8.3585993399265687E-2</v>
      </c>
      <c r="BX183" s="75">
        <f t="shared" si="165"/>
        <v>3.1406114688042646</v>
      </c>
      <c r="BY183" s="75">
        <f t="shared" si="166"/>
        <v>2038.351867093889</v>
      </c>
      <c r="BZ183" s="75">
        <f t="shared" si="167"/>
        <v>3.1318300649943369</v>
      </c>
      <c r="CA183" s="75">
        <f t="shared" si="168"/>
        <v>3.0314139926473445</v>
      </c>
      <c r="CB183" s="75">
        <f t="shared" si="169"/>
        <v>3.1341020832708799</v>
      </c>
      <c r="CC183" s="75">
        <f t="shared" si="170"/>
        <v>3.0290811601498899</v>
      </c>
      <c r="CD183" s="75">
        <f t="shared" si="171"/>
        <v>3.1364825724024041</v>
      </c>
      <c r="CE183" s="75">
        <f t="shared" si="172"/>
        <v>3.0266362933681146</v>
      </c>
      <c r="CF183" s="75">
        <f t="shared" si="173"/>
        <v>3.1389773536831092</v>
      </c>
      <c r="CG183" s="75">
        <f t="shared" si="174"/>
        <v>3.024073302381288</v>
      </c>
      <c r="CI183" s="14">
        <f t="shared" si="191"/>
        <v>20500</v>
      </c>
      <c r="CJ183" s="86">
        <f t="shared" si="175"/>
        <v>9.3182099216832515E-3</v>
      </c>
      <c r="CK183" s="86">
        <f t="shared" si="176"/>
        <v>9.3182099216832515E-3</v>
      </c>
      <c r="CL183" s="95">
        <f t="shared" si="177"/>
        <v>0</v>
      </c>
      <c r="CM183" s="95">
        <f t="shared" si="178"/>
        <v>0.33193968414757358</v>
      </c>
      <c r="CN183" s="95">
        <f t="shared" si="179"/>
        <v>0.42247767192124031</v>
      </c>
      <c r="CO183" s="95">
        <f t="shared" si="180"/>
        <v>-2.4072766213398764</v>
      </c>
      <c r="CP183" s="95">
        <f t="shared" si="181"/>
        <v>-2.6001227503479445</v>
      </c>
      <c r="CQ183" s="95">
        <f t="shared" si="182"/>
        <v>5.2074879362076647</v>
      </c>
      <c r="CR183" s="95">
        <f t="shared" si="183"/>
        <v>5.2175052024548032</v>
      </c>
      <c r="CS183" s="95">
        <f t="shared" si="184"/>
        <v>5.2400484077642648</v>
      </c>
      <c r="CT183" s="95">
        <f t="shared" si="185"/>
        <v>5.2878528610692737</v>
      </c>
      <c r="CU183" s="95">
        <f t="shared" si="186"/>
        <v>5.3791581394321284</v>
      </c>
      <c r="CV183" s="95">
        <f t="shared" si="187"/>
        <v>5.529441101650276</v>
      </c>
      <c r="CW183" s="95">
        <f t="shared" si="188"/>
        <v>5.7393842142278748</v>
      </c>
      <c r="CX183" s="95">
        <f t="shared" si="189"/>
        <v>5.9950943516796684</v>
      </c>
    </row>
    <row r="184" spans="1:102" s="75" customFormat="1" ht="12.95" customHeight="1" x14ac:dyDescent="0.2">
      <c r="A184" s="86" t="s">
        <v>2036</v>
      </c>
      <c r="B184" s="87" t="s">
        <v>2033</v>
      </c>
      <c r="C184" s="88">
        <v>36005.453000000001</v>
      </c>
      <c r="D184" s="88" t="s">
        <v>2035</v>
      </c>
      <c r="E184" s="75">
        <f t="shared" si="195"/>
        <v>-14663.545089851887</v>
      </c>
      <c r="F184" s="75">
        <f t="shared" si="196"/>
        <v>-14663.5</v>
      </c>
      <c r="G184" s="75">
        <f t="shared" si="197"/>
        <v>-1.9006365000677761E-2</v>
      </c>
      <c r="J184" s="75">
        <f>G184</f>
        <v>-1.9006365000677761E-2</v>
      </c>
      <c r="O184" s="75">
        <f t="shared" ca="1" si="199"/>
        <v>-1.6385477391275695E-2</v>
      </c>
      <c r="P184" s="75">
        <f t="shared" si="200"/>
        <v>-1.8393988106574277E-2</v>
      </c>
      <c r="Q184" s="85">
        <f t="shared" si="226"/>
        <v>20986.953000000001</v>
      </c>
      <c r="S184" s="84">
        <v>1</v>
      </c>
      <c r="Z184" s="75">
        <f t="shared" si="201"/>
        <v>-14663.5</v>
      </c>
      <c r="AA184" s="75">
        <f t="shared" si="202"/>
        <v>-2.6558110569159417E-2</v>
      </c>
      <c r="AB184" s="75">
        <f t="shared" si="203"/>
        <v>-1.0842242538092621E-2</v>
      </c>
      <c r="AC184" s="75">
        <f t="shared" si="204"/>
        <v>-6.123768941034835E-4</v>
      </c>
      <c r="AD184" s="75">
        <f t="shared" si="205"/>
        <v>7.5517455684816562E-3</v>
      </c>
      <c r="AE184" s="75">
        <f t="shared" si="206"/>
        <v>5.7028861131082332E-5</v>
      </c>
      <c r="AF184" s="75">
        <f t="shared" si="207"/>
        <v>-6.123768941034835E-4</v>
      </c>
      <c r="AG184" s="84"/>
      <c r="AH184" s="75">
        <f t="shared" si="208"/>
        <v>-8.1641224625851397E-3</v>
      </c>
      <c r="AI184" s="75">
        <f t="shared" si="209"/>
        <v>3.9245881309972641E-2</v>
      </c>
      <c r="AJ184" s="75">
        <f t="shared" si="210"/>
        <v>-0.27940621126318715</v>
      </c>
      <c r="AK184" s="75">
        <f t="shared" si="211"/>
        <v>-0.19326542220518575</v>
      </c>
      <c r="AL184" s="75">
        <f t="shared" si="212"/>
        <v>-2.9430818346127272</v>
      </c>
      <c r="AM184" s="75">
        <f t="shared" si="213"/>
        <v>-10.041910738846866</v>
      </c>
      <c r="AN184" s="75">
        <f t="shared" si="234"/>
        <v>-1.5800036804226383</v>
      </c>
      <c r="AO184" s="75">
        <f t="shared" si="234"/>
        <v>-1.5800036821346803</v>
      </c>
      <c r="AP184" s="75">
        <f t="shared" si="234"/>
        <v>-1.5800034923924147</v>
      </c>
      <c r="AQ184" s="75">
        <f t="shared" si="234"/>
        <v>-1.5800244974119604</v>
      </c>
      <c r="AR184" s="75">
        <f t="shared" si="234"/>
        <v>-1.5772995022359648</v>
      </c>
      <c r="AS184" s="75">
        <f t="shared" si="234"/>
        <v>-1.4959222702078292</v>
      </c>
      <c r="AT184" s="75">
        <f t="shared" si="234"/>
        <v>-1.1534314187335404</v>
      </c>
      <c r="AU184" s="75">
        <f t="shared" si="214"/>
        <v>-0.60004522007142846</v>
      </c>
      <c r="AV184" s="119">
        <f t="shared" si="215"/>
        <v>-2.6558110569159417E-2</v>
      </c>
      <c r="AW184" s="120">
        <f t="shared" si="216"/>
        <v>7.5517455684816562E-3</v>
      </c>
      <c r="AX184" s="121">
        <f t="shared" si="217"/>
        <v>5.7028861131082332E-5</v>
      </c>
      <c r="AY184" s="120">
        <f t="shared" si="218"/>
        <v>-1.0842242538092621E-2</v>
      </c>
      <c r="BA184" s="95">
        <f t="shared" si="219"/>
        <v>0</v>
      </c>
      <c r="BB184" s="95">
        <f t="shared" si="220"/>
        <v>0.10628698572054462</v>
      </c>
      <c r="BC184" s="95">
        <f t="shared" si="221"/>
        <v>-0.40447716670065464</v>
      </c>
      <c r="BD184" s="95">
        <f t="shared" si="222"/>
        <v>0.10619344663174801</v>
      </c>
      <c r="BE184" s="95">
        <f t="shared" si="223"/>
        <v>3.0233244174944338</v>
      </c>
      <c r="BF184" s="95">
        <f t="shared" si="224"/>
        <v>16.890995359625151</v>
      </c>
      <c r="BG184" s="95">
        <f t="shared" si="235"/>
        <v>-3.6466937005547586</v>
      </c>
      <c r="BH184" s="95">
        <f t="shared" si="235"/>
        <v>-3.7811759847358402</v>
      </c>
      <c r="BI184" s="95">
        <f t="shared" si="235"/>
        <v>-3.6054894046051649</v>
      </c>
      <c r="BJ184" s="95">
        <f t="shared" si="235"/>
        <v>-3.8395365505512271</v>
      </c>
      <c r="BK184" s="95">
        <f t="shared" si="235"/>
        <v>-3.5341920658195187</v>
      </c>
      <c r="BL184" s="95">
        <f t="shared" si="235"/>
        <v>-3.9480832596053119</v>
      </c>
      <c r="BM184" s="95">
        <f t="shared" si="235"/>
        <v>-3.4066699788316486</v>
      </c>
      <c r="BN184" s="95">
        <f t="shared" si="225"/>
        <v>-4.1838687636450533</v>
      </c>
      <c r="BQ184" s="95">
        <f t="shared" si="160"/>
        <v>6.4198577518746712E-3</v>
      </c>
      <c r="BR184" s="75">
        <v>21000</v>
      </c>
      <c r="BS184" s="75">
        <f t="shared" si="190"/>
        <v>6.4198577518746712E-3</v>
      </c>
      <c r="BT184" s="75">
        <f t="shared" si="161"/>
        <v>9.8463844988852956E-3</v>
      </c>
      <c r="BU184" s="75">
        <f t="shared" si="162"/>
        <v>-3.4265267470106244E-3</v>
      </c>
      <c r="BV184" s="75">
        <f t="shared" si="163"/>
        <v>2.0000130504911118E-2</v>
      </c>
      <c r="BW184" s="75">
        <f t="shared" si="164"/>
        <v>-8.404946346248908E-2</v>
      </c>
      <c r="BX184" s="75">
        <f t="shared" si="165"/>
        <v>3.1410765755344867</v>
      </c>
      <c r="BY184" s="75">
        <f t="shared" si="166"/>
        <v>3875.382677184265</v>
      </c>
      <c r="BZ184" s="75">
        <f t="shared" si="167"/>
        <v>3.1364577529426372</v>
      </c>
      <c r="CA184" s="75">
        <f t="shared" si="168"/>
        <v>3.07945874459493</v>
      </c>
      <c r="CB184" s="75">
        <f t="shared" si="169"/>
        <v>3.1376609594276359</v>
      </c>
      <c r="CC184" s="75">
        <f t="shared" si="170"/>
        <v>3.0782285617088481</v>
      </c>
      <c r="CD184" s="75">
        <f t="shared" si="171"/>
        <v>3.1389162550211722</v>
      </c>
      <c r="CE184" s="75">
        <f t="shared" si="172"/>
        <v>3.0769450194712813</v>
      </c>
      <c r="CF184" s="75">
        <f t="shared" si="173"/>
        <v>3.1402259947680715</v>
      </c>
      <c r="CG184" s="75">
        <f t="shared" si="174"/>
        <v>3.0756056942429164</v>
      </c>
      <c r="CI184" s="14">
        <f t="shared" si="191"/>
        <v>21000</v>
      </c>
      <c r="CJ184" s="86">
        <f t="shared" si="175"/>
        <v>9.8463844988852956E-3</v>
      </c>
      <c r="CK184" s="86">
        <f t="shared" si="176"/>
        <v>9.8463844988852956E-3</v>
      </c>
      <c r="CL184" s="95">
        <f t="shared" si="177"/>
        <v>0</v>
      </c>
      <c r="CM184" s="95">
        <f t="shared" si="178"/>
        <v>0.60923303449669186</v>
      </c>
      <c r="CN184" s="95">
        <f t="shared" si="179"/>
        <v>0.73354513572001123</v>
      </c>
      <c r="CO184" s="95">
        <f t="shared" si="180"/>
        <v>-2.019930252763003</v>
      </c>
      <c r="CP184" s="95">
        <f t="shared" si="181"/>
        <v>-1.5920827486374707</v>
      </c>
      <c r="CQ184" s="95">
        <f t="shared" si="182"/>
        <v>5.5827964741639677</v>
      </c>
      <c r="CR184" s="95">
        <f t="shared" si="183"/>
        <v>5.6158077345718995</v>
      </c>
      <c r="CS184" s="95">
        <f t="shared" si="184"/>
        <v>5.661692888460923</v>
      </c>
      <c r="CT184" s="95">
        <f t="shared" si="185"/>
        <v>5.7230915213182065</v>
      </c>
      <c r="CU184" s="95">
        <f t="shared" si="186"/>
        <v>5.8017577359951984</v>
      </c>
      <c r="CV184" s="95">
        <f t="shared" si="187"/>
        <v>5.8981001620446785</v>
      </c>
      <c r="CW184" s="95">
        <f t="shared" si="188"/>
        <v>6.0112554202147122</v>
      </c>
      <c r="CX184" s="95">
        <f t="shared" si="189"/>
        <v>6.1398319789824782</v>
      </c>
    </row>
    <row r="185" spans="1:102" s="75" customFormat="1" ht="12.95" customHeight="1" x14ac:dyDescent="0.2">
      <c r="A185" s="86" t="s">
        <v>2030</v>
      </c>
      <c r="B185" s="87" t="s">
        <v>2033</v>
      </c>
      <c r="C185" s="88">
        <v>36018.519699999997</v>
      </c>
      <c r="D185" s="88" t="s">
        <v>2035</v>
      </c>
      <c r="E185" s="75">
        <f t="shared" si="195"/>
        <v>-14632.546234062611</v>
      </c>
      <c r="F185" s="75">
        <f t="shared" si="196"/>
        <v>-14632.5</v>
      </c>
      <c r="G185" s="75">
        <f t="shared" si="197"/>
        <v>-1.9488675003231037E-2</v>
      </c>
      <c r="J185" s="75">
        <f>G185</f>
        <v>-1.9488675003231037E-2</v>
      </c>
      <c r="O185" s="75">
        <f t="shared" ca="1" si="199"/>
        <v>-1.6364015483678704E-2</v>
      </c>
      <c r="P185" s="75">
        <f t="shared" si="200"/>
        <v>-1.837774918968901E-2</v>
      </c>
      <c r="Q185" s="85">
        <f t="shared" si="226"/>
        <v>21000.019699999997</v>
      </c>
      <c r="S185" s="84">
        <v>1</v>
      </c>
      <c r="Z185" s="75">
        <f t="shared" si="201"/>
        <v>-14632.5</v>
      </c>
      <c r="AA185" s="75">
        <f t="shared" si="202"/>
        <v>-2.653106934991311E-2</v>
      </c>
      <c r="AB185" s="75">
        <f t="shared" si="203"/>
        <v>-1.1335354843006936E-2</v>
      </c>
      <c r="AC185" s="75">
        <f t="shared" si="204"/>
        <v>-1.1109258135420276E-3</v>
      </c>
      <c r="AD185" s="75">
        <f t="shared" si="205"/>
        <v>7.0423943466820724E-3</v>
      </c>
      <c r="AE185" s="75">
        <f t="shared" si="206"/>
        <v>4.9595318134179613E-5</v>
      </c>
      <c r="AF185" s="75">
        <f t="shared" si="207"/>
        <v>-1.1109258135420276E-3</v>
      </c>
      <c r="AG185" s="84"/>
      <c r="AH185" s="75">
        <f t="shared" si="208"/>
        <v>-8.1533201602241017E-3</v>
      </c>
      <c r="AI185" s="75">
        <f t="shared" si="209"/>
        <v>3.9367132547419637E-2</v>
      </c>
      <c r="AJ185" s="75">
        <f t="shared" si="210"/>
        <v>-0.28000761518561101</v>
      </c>
      <c r="AK185" s="75">
        <f t="shared" si="211"/>
        <v>-0.19386720705120053</v>
      </c>
      <c r="AL185" s="75">
        <f t="shared" si="212"/>
        <v>-2.9424554279276842</v>
      </c>
      <c r="AM185" s="75">
        <f t="shared" si="213"/>
        <v>-10.010114123839715</v>
      </c>
      <c r="AN185" s="75">
        <f t="shared" si="234"/>
        <v>-1.576832359319907</v>
      </c>
      <c r="AO185" s="75">
        <f t="shared" si="234"/>
        <v>-1.5768323598048046</v>
      </c>
      <c r="AP185" s="75">
        <f t="shared" si="234"/>
        <v>-1.576832277830452</v>
      </c>
      <c r="AQ185" s="75">
        <f t="shared" si="234"/>
        <v>-1.5768461202226991</v>
      </c>
      <c r="AR185" s="75">
        <f t="shared" si="234"/>
        <v>-1.5736859832802828</v>
      </c>
      <c r="AS185" s="75">
        <f t="shared" si="234"/>
        <v>-1.4904154383336294</v>
      </c>
      <c r="AT185" s="75">
        <f t="shared" si="234"/>
        <v>-1.1476494552286343</v>
      </c>
      <c r="AU185" s="75">
        <f t="shared" si="214"/>
        <v>-0.59685021177600761</v>
      </c>
      <c r="AV185" s="119">
        <f t="shared" si="215"/>
        <v>-2.653106934991311E-2</v>
      </c>
      <c r="AW185" s="120">
        <f t="shared" si="216"/>
        <v>7.0423943466820724E-3</v>
      </c>
      <c r="AX185" s="121">
        <f t="shared" si="217"/>
        <v>4.9595318134179613E-5</v>
      </c>
      <c r="AY185" s="120">
        <f t="shared" si="218"/>
        <v>-1.1335354843006936E-2</v>
      </c>
      <c r="BA185" s="95">
        <f t="shared" si="219"/>
        <v>0</v>
      </c>
      <c r="BB185" s="95">
        <f t="shared" si="220"/>
        <v>0.10612966962988657</v>
      </c>
      <c r="BC185" s="95">
        <f t="shared" si="221"/>
        <v>-0.40311334354907907</v>
      </c>
      <c r="BD185" s="95">
        <f t="shared" si="222"/>
        <v>0.10486101508198514</v>
      </c>
      <c r="BE185" s="95">
        <f t="shared" si="223"/>
        <v>3.024815180212701</v>
      </c>
      <c r="BF185" s="95">
        <f t="shared" si="224"/>
        <v>17.107123452577536</v>
      </c>
      <c r="BG185" s="95">
        <f t="shared" si="235"/>
        <v>-3.640575446463528</v>
      </c>
      <c r="BH185" s="95">
        <f t="shared" si="235"/>
        <v>-3.7772274196263242</v>
      </c>
      <c r="BI185" s="95">
        <f t="shared" si="235"/>
        <v>-3.5992557420896971</v>
      </c>
      <c r="BJ185" s="95">
        <f t="shared" si="235"/>
        <v>-3.8355694246145262</v>
      </c>
      <c r="BK185" s="95">
        <f t="shared" si="235"/>
        <v>-3.5281785295979571</v>
      </c>
      <c r="BL185" s="95">
        <f t="shared" si="235"/>
        <v>-3.9433421670046438</v>
      </c>
      <c r="BM185" s="95">
        <f t="shared" si="235"/>
        <v>-3.4018000371116233</v>
      </c>
      <c r="BN185" s="95">
        <f t="shared" si="225"/>
        <v>-4.1748950307522792</v>
      </c>
      <c r="BQ185" s="95">
        <f t="shared" si="160"/>
        <v>6.9188640029471584E-3</v>
      </c>
      <c r="BR185" s="75">
        <v>21500</v>
      </c>
      <c r="BS185" s="75">
        <f t="shared" si="190"/>
        <v>6.9188640029471584E-3</v>
      </c>
      <c r="BT185" s="75">
        <f t="shared" si="161"/>
        <v>1.0378319974484474E-2</v>
      </c>
      <c r="BU185" s="75">
        <f t="shared" si="162"/>
        <v>-3.459455971537316E-3</v>
      </c>
      <c r="BV185" s="75">
        <f t="shared" si="163"/>
        <v>2.0000005893165307E-2</v>
      </c>
      <c r="BW185" s="75">
        <f t="shared" si="164"/>
        <v>-8.4454429436647036E-2</v>
      </c>
      <c r="BX185" s="75">
        <f t="shared" si="165"/>
        <v>3.1414829865122611</v>
      </c>
      <c r="BY185" s="75">
        <f t="shared" si="166"/>
        <v>18237.01372370667</v>
      </c>
      <c r="BZ185" s="75">
        <f t="shared" si="167"/>
        <v>3.1405014800528792</v>
      </c>
      <c r="CA185" s="75">
        <f t="shared" si="168"/>
        <v>3.1279561146890407</v>
      </c>
      <c r="CB185" s="75">
        <f t="shared" si="169"/>
        <v>3.1407579304474549</v>
      </c>
      <c r="CC185" s="75">
        <f t="shared" si="170"/>
        <v>3.1276944058102911</v>
      </c>
      <c r="CD185" s="75">
        <f t="shared" si="171"/>
        <v>3.1410249803901746</v>
      </c>
      <c r="CE185" s="75">
        <f t="shared" si="172"/>
        <v>3.1274218790288777</v>
      </c>
      <c r="CF185" s="75">
        <f t="shared" si="173"/>
        <v>3.1413030689690791</v>
      </c>
      <c r="CG185" s="75">
        <f t="shared" si="174"/>
        <v>3.1271380861045444</v>
      </c>
      <c r="CI185" s="14">
        <f t="shared" si="191"/>
        <v>21500</v>
      </c>
      <c r="CJ185" s="86">
        <f t="shared" si="175"/>
        <v>1.0378319974484474E-2</v>
      </c>
      <c r="CK185" s="86">
        <f t="shared" si="176"/>
        <v>1.0378319974484474E-2</v>
      </c>
      <c r="CL185" s="95">
        <f t="shared" si="177"/>
        <v>0</v>
      </c>
      <c r="CM185" s="95">
        <f t="shared" si="178"/>
        <v>1.8994687181763759</v>
      </c>
      <c r="CN185" s="95">
        <f t="shared" si="179"/>
        <v>0.26072867195429322</v>
      </c>
      <c r="CO185" s="95">
        <f t="shared" si="180"/>
        <v>3.4361933146174146E-2</v>
      </c>
      <c r="CP185" s="95">
        <f t="shared" si="181"/>
        <v>1.7182657297431438E-2</v>
      </c>
      <c r="CQ185" s="95">
        <f t="shared" si="182"/>
        <v>6.2910692102108641</v>
      </c>
      <c r="CR185" s="95">
        <f t="shared" si="183"/>
        <v>6.2904071520948914</v>
      </c>
      <c r="CS185" s="95">
        <f t="shared" si="184"/>
        <v>6.2896715146702453</v>
      </c>
      <c r="CT185" s="95">
        <f t="shared" si="185"/>
        <v>6.2888541246356402</v>
      </c>
      <c r="CU185" s="95">
        <f t="shared" si="186"/>
        <v>6.2879459011061609</v>
      </c>
      <c r="CV185" s="95">
        <f t="shared" si="187"/>
        <v>6.286936754668683</v>
      </c>
      <c r="CW185" s="95">
        <f t="shared" si="188"/>
        <v>6.2858154750825133</v>
      </c>
      <c r="CX185" s="95">
        <f t="shared" si="189"/>
        <v>6.284569606285288</v>
      </c>
    </row>
    <row r="186" spans="1:102" s="75" customFormat="1" ht="12.95" customHeight="1" x14ac:dyDescent="0.2">
      <c r="A186" s="86" t="s">
        <v>2030</v>
      </c>
      <c r="B186" s="87" t="s">
        <v>2031</v>
      </c>
      <c r="C186" s="88">
        <v>36025.470800000003</v>
      </c>
      <c r="D186" s="88" t="s">
        <v>2035</v>
      </c>
      <c r="E186" s="75">
        <f t="shared" si="195"/>
        <v>-14616.055754716097</v>
      </c>
      <c r="F186" s="75">
        <f t="shared" si="196"/>
        <v>-14616</v>
      </c>
      <c r="G186" s="75">
        <f t="shared" si="197"/>
        <v>-2.3501839998061769E-2</v>
      </c>
      <c r="J186" s="75">
        <f>G186</f>
        <v>-2.3501839998061769E-2</v>
      </c>
      <c r="O186" s="75">
        <f t="shared" ca="1" si="199"/>
        <v>-1.6352592210280303E-2</v>
      </c>
      <c r="P186" s="75">
        <f t="shared" si="200"/>
        <v>-1.8369100000009585E-2</v>
      </c>
      <c r="Q186" s="85">
        <f t="shared" si="226"/>
        <v>21006.970800000003</v>
      </c>
      <c r="S186" s="84">
        <v>1</v>
      </c>
      <c r="Z186" s="75">
        <f t="shared" si="201"/>
        <v>-14616</v>
      </c>
      <c r="AA186" s="75">
        <f t="shared" si="202"/>
        <v>-2.6516623364218367E-2</v>
      </c>
      <c r="AB186" s="75">
        <f t="shared" si="203"/>
        <v>-1.5354316633852986E-2</v>
      </c>
      <c r="AC186" s="75">
        <f t="shared" si="204"/>
        <v>-5.1327399980521833E-3</v>
      </c>
      <c r="AD186" s="75">
        <f t="shared" si="205"/>
        <v>3.0147833661565981E-3</v>
      </c>
      <c r="AE186" s="75">
        <f t="shared" si="206"/>
        <v>9.0889187448545086E-6</v>
      </c>
      <c r="AF186" s="75">
        <f t="shared" si="207"/>
        <v>-5.1327399980521833E-3</v>
      </c>
      <c r="AG186" s="84"/>
      <c r="AH186" s="75">
        <f t="shared" si="208"/>
        <v>-8.1475233642087832E-3</v>
      </c>
      <c r="AI186" s="75">
        <f t="shared" si="209"/>
        <v>3.9432130538276877E-2</v>
      </c>
      <c r="AJ186" s="75">
        <f t="shared" si="210"/>
        <v>-0.2803291916756514</v>
      </c>
      <c r="AK186" s="75">
        <f t="shared" si="211"/>
        <v>-0.19418900112459031</v>
      </c>
      <c r="AL186" s="75">
        <f t="shared" si="212"/>
        <v>-2.9421204352700223</v>
      </c>
      <c r="AM186" s="75">
        <f t="shared" si="213"/>
        <v>-9.9931914692566295</v>
      </c>
      <c r="AN186" s="75">
        <f t="shared" si="234"/>
        <v>-1.5751403960987553</v>
      </c>
      <c r="AO186" s="75">
        <f t="shared" si="234"/>
        <v>-1.5751403962591111</v>
      </c>
      <c r="AP186" s="75">
        <f t="shared" si="234"/>
        <v>-1.5751403585917294</v>
      </c>
      <c r="AQ186" s="75">
        <f t="shared" si="234"/>
        <v>-1.5751491976523537</v>
      </c>
      <c r="AR186" s="75">
        <f t="shared" si="234"/>
        <v>-1.5717495086346924</v>
      </c>
      <c r="AS186" s="75">
        <f t="shared" si="234"/>
        <v>-1.4874712665886198</v>
      </c>
      <c r="AT186" s="75">
        <f t="shared" si="234"/>
        <v>-1.1445696640698277</v>
      </c>
      <c r="AU186" s="75">
        <f t="shared" si="214"/>
        <v>-0.59514964284457383</v>
      </c>
      <c r="AV186" s="119">
        <f t="shared" si="215"/>
        <v>-2.6516623364218367E-2</v>
      </c>
      <c r="AW186" s="120">
        <f t="shared" si="216"/>
        <v>3.0147833661565981E-3</v>
      </c>
      <c r="AX186" s="121">
        <f t="shared" si="217"/>
        <v>9.0889187448545086E-6</v>
      </c>
      <c r="AY186" s="120">
        <f t="shared" si="218"/>
        <v>-1.5354316633852986E-2</v>
      </c>
      <c r="BA186" s="95">
        <f t="shared" si="219"/>
        <v>0</v>
      </c>
      <c r="BB186" s="95">
        <f t="shared" si="220"/>
        <v>0.10604697182181222</v>
      </c>
      <c r="BC186" s="95">
        <f t="shared" si="221"/>
        <v>-0.4023890490992405</v>
      </c>
      <c r="BD186" s="95">
        <f t="shared" si="222"/>
        <v>0.10415365289344505</v>
      </c>
      <c r="BE186" s="95">
        <f t="shared" si="223"/>
        <v>3.025606491220298</v>
      </c>
      <c r="BF186" s="95">
        <f t="shared" si="224"/>
        <v>17.224100915725963</v>
      </c>
      <c r="BG186" s="95">
        <f t="shared" si="235"/>
        <v>-3.6373241494473572</v>
      </c>
      <c r="BH186" s="95">
        <f t="shared" si="235"/>
        <v>-3.7751232918530659</v>
      </c>
      <c r="BI186" s="95">
        <f t="shared" si="235"/>
        <v>-3.5959486892601897</v>
      </c>
      <c r="BJ186" s="95">
        <f t="shared" si="235"/>
        <v>-3.8334475482025963</v>
      </c>
      <c r="BK186" s="95">
        <f t="shared" si="235"/>
        <v>-3.5249961755047985</v>
      </c>
      <c r="BL186" s="95">
        <f t="shared" si="235"/>
        <v>-3.9407988158247531</v>
      </c>
      <c r="BM186" s="95">
        <f t="shared" si="235"/>
        <v>-3.3992333789277112</v>
      </c>
      <c r="BN186" s="95">
        <f t="shared" si="225"/>
        <v>-4.1701186890512867</v>
      </c>
      <c r="BQ186" s="95">
        <f t="shared" si="160"/>
        <v>7.4227374201624582E-3</v>
      </c>
      <c r="BR186" s="75">
        <v>22000</v>
      </c>
      <c r="BS186" s="75">
        <f t="shared" si="190"/>
        <v>7.4227374201624582E-3</v>
      </c>
      <c r="BT186" s="75">
        <f t="shared" si="161"/>
        <v>1.0914016348480788E-2</v>
      </c>
      <c r="BU186" s="75">
        <f t="shared" si="162"/>
        <v>-3.4912789283183298E-3</v>
      </c>
      <c r="BV186" s="75">
        <f t="shared" si="163"/>
        <v>2.000003945314055E-2</v>
      </c>
      <c r="BW186" s="75">
        <f t="shared" si="164"/>
        <v>-8.4846438903459262E-2</v>
      </c>
      <c r="BX186" s="75">
        <f t="shared" si="165"/>
        <v>-3.1413088990940072</v>
      </c>
      <c r="BY186" s="75">
        <f t="shared" si="166"/>
        <v>-7048.3464272210858</v>
      </c>
      <c r="BZ186" s="75">
        <f t="shared" si="167"/>
        <v>3.1444159733186088</v>
      </c>
      <c r="CA186" s="75">
        <f t="shared" si="168"/>
        <v>3.1765533511131472</v>
      </c>
      <c r="CB186" s="75">
        <f t="shared" si="169"/>
        <v>3.1437529887936861</v>
      </c>
      <c r="CC186" s="75">
        <f t="shared" si="170"/>
        <v>3.1772302876456116</v>
      </c>
      <c r="CD186" s="75">
        <f t="shared" si="171"/>
        <v>3.1430622360785185</v>
      </c>
      <c r="CE186" s="75">
        <f t="shared" si="172"/>
        <v>3.1779355941122791</v>
      </c>
      <c r="CF186" s="75">
        <f t="shared" si="173"/>
        <v>3.1423425351436367</v>
      </c>
      <c r="CG186" s="75">
        <f t="shared" si="174"/>
        <v>3.1786704779661723</v>
      </c>
      <c r="CI186" s="14">
        <f t="shared" si="191"/>
        <v>22000</v>
      </c>
      <c r="CJ186" s="86">
        <f t="shared" si="175"/>
        <v>1.0914016348480788E-2</v>
      </c>
      <c r="CK186" s="86">
        <f t="shared" si="176"/>
        <v>1.0914016348480788E-2</v>
      </c>
      <c r="CL186" s="95">
        <f t="shared" si="177"/>
        <v>0</v>
      </c>
      <c r="CM186" s="95">
        <f t="shared" si="178"/>
        <v>0.59808016131077779</v>
      </c>
      <c r="CN186" s="95">
        <f t="shared" si="179"/>
        <v>-0.98645154179538286</v>
      </c>
      <c r="CO186" s="95">
        <f t="shared" si="180"/>
        <v>2.0337329958807273</v>
      </c>
      <c r="CP186" s="95">
        <f t="shared" si="181"/>
        <v>1.6167486256002339</v>
      </c>
      <c r="CQ186" s="95">
        <f t="shared" si="182"/>
        <v>6.9935412475403629</v>
      </c>
      <c r="CR186" s="95">
        <f t="shared" si="183"/>
        <v>6.9607874145491824</v>
      </c>
      <c r="CS186" s="95">
        <f t="shared" si="184"/>
        <v>6.9149051105193413</v>
      </c>
      <c r="CT186" s="95">
        <f t="shared" si="185"/>
        <v>6.8530916503488886</v>
      </c>
      <c r="CU186" s="95">
        <f t="shared" si="186"/>
        <v>6.7734637783437259</v>
      </c>
      <c r="CV186" s="95">
        <f t="shared" si="187"/>
        <v>6.6755734684360579</v>
      </c>
      <c r="CW186" s="95">
        <f t="shared" si="188"/>
        <v>6.5603494758005274</v>
      </c>
      <c r="CX186" s="95">
        <f t="shared" si="189"/>
        <v>6.4293072335880979</v>
      </c>
    </row>
    <row r="187" spans="1:102" s="75" customFormat="1" ht="12.95" customHeight="1" x14ac:dyDescent="0.2">
      <c r="A187" s="86" t="s">
        <v>2030</v>
      </c>
      <c r="B187" s="87" t="s">
        <v>2031</v>
      </c>
      <c r="C187" s="88">
        <v>36141.195</v>
      </c>
      <c r="D187" s="88" t="s">
        <v>2032</v>
      </c>
      <c r="E187" s="75">
        <f t="shared" si="195"/>
        <v>-14341.516828504398</v>
      </c>
      <c r="F187" s="75">
        <f t="shared" si="196"/>
        <v>-14341.5</v>
      </c>
      <c r="G187" s="75">
        <f t="shared" si="197"/>
        <v>-7.0935850017121993E-3</v>
      </c>
      <c r="I187" s="75">
        <f>G187</f>
        <v>-7.0935850017121993E-3</v>
      </c>
      <c r="O187" s="75">
        <f t="shared" ca="1" si="199"/>
        <v>-1.6162550480106938E-2</v>
      </c>
      <c r="P187" s="75">
        <f t="shared" si="200"/>
        <v>-1.8224608097975714E-2</v>
      </c>
      <c r="Q187" s="85">
        <f t="shared" si="226"/>
        <v>21122.695</v>
      </c>
      <c r="S187" s="84">
        <v>0.1</v>
      </c>
      <c r="Z187" s="75">
        <f t="shared" si="201"/>
        <v>-14341.5</v>
      </c>
      <c r="AA187" s="75">
        <f t="shared" si="202"/>
        <v>-2.6270741343290573E-2</v>
      </c>
      <c r="AB187" s="75">
        <f t="shared" si="203"/>
        <v>9.5254824360265986E-4</v>
      </c>
      <c r="AC187" s="75">
        <f t="shared" si="204"/>
        <v>1.1131023096263515E-2</v>
      </c>
      <c r="AD187" s="75">
        <f t="shared" si="205"/>
        <v>1.9177156341578374E-2</v>
      </c>
      <c r="AE187" s="75">
        <f t="shared" si="206"/>
        <v>3.6776332534933971E-5</v>
      </c>
      <c r="AF187" s="75">
        <f t="shared" si="207"/>
        <v>1.1131023096263515E-2</v>
      </c>
      <c r="AG187" s="84"/>
      <c r="AH187" s="75">
        <f t="shared" si="208"/>
        <v>-8.0461332453148592E-3</v>
      </c>
      <c r="AI187" s="75">
        <f t="shared" si="209"/>
        <v>4.0562910469834956E-2</v>
      </c>
      <c r="AJ187" s="75">
        <f t="shared" si="210"/>
        <v>-0.28583591315076956</v>
      </c>
      <c r="AK187" s="75">
        <f t="shared" si="211"/>
        <v>-0.1997009545142085</v>
      </c>
      <c r="AL187" s="75">
        <f t="shared" si="212"/>
        <v>-2.9363788477583643</v>
      </c>
      <c r="AM187" s="75">
        <f t="shared" si="213"/>
        <v>-9.711706657827607</v>
      </c>
      <c r="AN187" s="75">
        <f t="shared" si="234"/>
        <v>-1.5465708014046951</v>
      </c>
      <c r="AO187" s="75">
        <f t="shared" si="234"/>
        <v>-1.5465706711485248</v>
      </c>
      <c r="AP187" s="75">
        <f t="shared" si="234"/>
        <v>-1.5465651847164748</v>
      </c>
      <c r="AQ187" s="75">
        <f t="shared" si="234"/>
        <v>-1.5463352116782656</v>
      </c>
      <c r="AR187" s="75">
        <f t="shared" si="234"/>
        <v>-1.5381199736843472</v>
      </c>
      <c r="AS187" s="75">
        <f t="shared" si="234"/>
        <v>-1.4371549907223422</v>
      </c>
      <c r="AT187" s="75">
        <f t="shared" si="234"/>
        <v>-1.093103110919655</v>
      </c>
      <c r="AU187" s="75">
        <f t="shared" si="214"/>
        <v>-0.56685835971254006</v>
      </c>
      <c r="AV187" s="119">
        <f t="shared" si="215"/>
        <v>-2.6270741343290573E-2</v>
      </c>
      <c r="AW187" s="120">
        <f t="shared" si="216"/>
        <v>1.9177156341578374E-2</v>
      </c>
      <c r="AX187" s="121">
        <f t="shared" si="217"/>
        <v>3.6776332534933971E-5</v>
      </c>
      <c r="AY187" s="120">
        <f t="shared" si="218"/>
        <v>9.5254824360265986E-4</v>
      </c>
      <c r="BA187" s="95">
        <f t="shared" si="219"/>
        <v>0</v>
      </c>
      <c r="BB187" s="95">
        <f t="shared" si="220"/>
        <v>0.10477530634492105</v>
      </c>
      <c r="BC187" s="95">
        <f t="shared" si="221"/>
        <v>-0.39052148628962052</v>
      </c>
      <c r="BD187" s="95">
        <f t="shared" si="222"/>
        <v>9.2589134730648115E-2</v>
      </c>
      <c r="BE187" s="95">
        <f t="shared" si="223"/>
        <v>3.0385334989491088</v>
      </c>
      <c r="BF187" s="95">
        <f t="shared" si="224"/>
        <v>19.389150777546213</v>
      </c>
      <c r="BG187" s="95">
        <f t="shared" si="235"/>
        <v>-3.583862186416034</v>
      </c>
      <c r="BH187" s="95">
        <f t="shared" si="235"/>
        <v>-3.7397323971308047</v>
      </c>
      <c r="BI187" s="95">
        <f t="shared" si="235"/>
        <v>-3.5421341521222085</v>
      </c>
      <c r="BJ187" s="95">
        <f t="shared" si="235"/>
        <v>-3.7969853758657859</v>
      </c>
      <c r="BK187" s="95">
        <f t="shared" si="235"/>
        <v>-3.4739820988150427</v>
      </c>
      <c r="BL187" s="95">
        <f t="shared" si="235"/>
        <v>-3.8964642462654409</v>
      </c>
      <c r="BM187" s="95">
        <f t="shared" si="235"/>
        <v>-3.3590735426733276</v>
      </c>
      <c r="BN187" s="95">
        <f t="shared" si="225"/>
        <v>-4.090657731662044</v>
      </c>
      <c r="BQ187" s="95">
        <f t="shared" si="160"/>
        <v>7.9277450216547803E-3</v>
      </c>
      <c r="BR187" s="75">
        <v>22500</v>
      </c>
      <c r="BS187" s="75">
        <f t="shared" si="190"/>
        <v>7.9277450216547803E-3</v>
      </c>
      <c r="BT187" s="75">
        <f t="shared" si="161"/>
        <v>1.1453473620874234E-2</v>
      </c>
      <c r="BU187" s="75">
        <f t="shared" si="162"/>
        <v>-3.5257285992194541E-3</v>
      </c>
      <c r="BV187" s="75">
        <f t="shared" si="163"/>
        <v>2.0000247287319972E-2</v>
      </c>
      <c r="BW187" s="75">
        <f t="shared" si="164"/>
        <v>-8.5271538108272482E-2</v>
      </c>
      <c r="BX187" s="75">
        <f t="shared" si="165"/>
        <v>-3.1408822536876415</v>
      </c>
      <c r="BY187" s="75">
        <f t="shared" si="166"/>
        <v>-2815.3155846876789</v>
      </c>
      <c r="BZ187" s="75">
        <f t="shared" si="167"/>
        <v>3.1486610142375846</v>
      </c>
      <c r="CA187" s="75">
        <f t="shared" si="168"/>
        <v>3.2248949381089815</v>
      </c>
      <c r="CB187" s="75">
        <f t="shared" si="169"/>
        <v>3.1470089369278194</v>
      </c>
      <c r="CC187" s="75">
        <f t="shared" si="170"/>
        <v>3.2265867176233884</v>
      </c>
      <c r="CD187" s="75">
        <f t="shared" si="171"/>
        <v>3.1452826131924057</v>
      </c>
      <c r="CE187" s="75">
        <f t="shared" si="172"/>
        <v>3.2283547884825858</v>
      </c>
      <c r="CF187" s="75">
        <f t="shared" si="173"/>
        <v>3.1434784519985519</v>
      </c>
      <c r="CG187" s="75">
        <f t="shared" si="174"/>
        <v>3.2302028698278002</v>
      </c>
      <c r="CI187" s="14">
        <f t="shared" si="191"/>
        <v>22500</v>
      </c>
      <c r="CJ187" s="86">
        <f t="shared" si="175"/>
        <v>1.1453473620874234E-2</v>
      </c>
      <c r="CK187" s="86">
        <f t="shared" si="176"/>
        <v>1.1453473620874234E-2</v>
      </c>
      <c r="CL187" s="95">
        <f t="shared" si="177"/>
        <v>0</v>
      </c>
      <c r="CM187" s="95">
        <f t="shared" si="178"/>
        <v>0.32958753378727812</v>
      </c>
      <c r="CN187" s="95">
        <f t="shared" si="179"/>
        <v>-0.85654959537470832</v>
      </c>
      <c r="CO187" s="95">
        <f t="shared" si="180"/>
        <v>2.4111853771159675</v>
      </c>
      <c r="CP187" s="95">
        <f t="shared" si="181"/>
        <v>2.6153674575267249</v>
      </c>
      <c r="CQ187" s="95">
        <f t="shared" si="182"/>
        <v>7.3640337850609834</v>
      </c>
      <c r="CR187" s="95">
        <f t="shared" si="183"/>
        <v>7.3543632851647471</v>
      </c>
      <c r="CS187" s="95">
        <f t="shared" si="184"/>
        <v>7.3323764368499589</v>
      </c>
      <c r="CT187" s="95">
        <f t="shared" si="185"/>
        <v>7.2852609388609721</v>
      </c>
      <c r="CU187" s="95">
        <f t="shared" si="186"/>
        <v>7.1943859936434844</v>
      </c>
      <c r="CV187" s="95">
        <f t="shared" si="187"/>
        <v>7.0436634276393777</v>
      </c>
      <c r="CW187" s="95">
        <f t="shared" si="188"/>
        <v>6.8321430641937066</v>
      </c>
      <c r="CX187" s="95">
        <f t="shared" si="189"/>
        <v>6.5740448608909077</v>
      </c>
    </row>
    <row r="188" spans="1:102" s="75" customFormat="1" ht="12.95" customHeight="1" x14ac:dyDescent="0.2">
      <c r="A188" s="86" t="s">
        <v>2036</v>
      </c>
      <c r="B188" s="87" t="s">
        <v>2031</v>
      </c>
      <c r="C188" s="88">
        <v>36317.586000000003</v>
      </c>
      <c r="D188" s="88" t="s">
        <v>2035</v>
      </c>
      <c r="E188" s="75">
        <f t="shared" si="195"/>
        <v>-13923.054694107186</v>
      </c>
      <c r="F188" s="75">
        <f t="shared" si="196"/>
        <v>-13923</v>
      </c>
      <c r="G188" s="75">
        <f t="shared" si="197"/>
        <v>-2.305476999754319E-2</v>
      </c>
      <c r="J188" s="75">
        <f>G188</f>
        <v>-2.305476999754319E-2</v>
      </c>
      <c r="O188" s="75">
        <f t="shared" ca="1" si="199"/>
        <v>-1.5872814727547549E-2</v>
      </c>
      <c r="P188" s="75">
        <f t="shared" si="200"/>
        <v>-1.8002135690099525E-2</v>
      </c>
      <c r="Q188" s="85">
        <f t="shared" si="226"/>
        <v>21299.086000000003</v>
      </c>
      <c r="S188" s="84">
        <v>1</v>
      </c>
      <c r="Z188" s="75">
        <f t="shared" si="201"/>
        <v>-13923</v>
      </c>
      <c r="AA188" s="75">
        <f t="shared" si="202"/>
        <v>-2.5874453318387551E-2</v>
      </c>
      <c r="AB188" s="75">
        <f t="shared" si="203"/>
        <v>-1.5182452369255165E-2</v>
      </c>
      <c r="AC188" s="75">
        <f t="shared" si="204"/>
        <v>-5.0526343074436646E-3</v>
      </c>
      <c r="AD188" s="75">
        <f t="shared" si="205"/>
        <v>2.8196833208443614E-3</v>
      </c>
      <c r="AE188" s="75">
        <f t="shared" si="206"/>
        <v>7.9506140298478856E-6</v>
      </c>
      <c r="AF188" s="75">
        <f t="shared" si="207"/>
        <v>-5.0526343074436646E-3</v>
      </c>
      <c r="AG188" s="84"/>
      <c r="AH188" s="75">
        <f t="shared" si="208"/>
        <v>-7.8723176282880242E-3</v>
      </c>
      <c r="AI188" s="75">
        <f t="shared" si="209"/>
        <v>4.2488769258861581E-2</v>
      </c>
      <c r="AJ188" s="75">
        <f t="shared" si="210"/>
        <v>-0.29485985747330101</v>
      </c>
      <c r="AK188" s="75">
        <f t="shared" si="211"/>
        <v>-0.20873965364681013</v>
      </c>
      <c r="AL188" s="75">
        <f t="shared" si="212"/>
        <v>-2.9269486173727075</v>
      </c>
      <c r="AM188" s="75">
        <f t="shared" si="213"/>
        <v>-9.2819509704630807</v>
      </c>
      <c r="AN188" s="75">
        <f t="shared" si="234"/>
        <v>-1.501364014725479</v>
      </c>
      <c r="AO188" s="75">
        <f t="shared" si="234"/>
        <v>-1.5013571416643867</v>
      </c>
      <c r="AP188" s="75">
        <f t="shared" si="234"/>
        <v>-1.5012561342301638</v>
      </c>
      <c r="AQ188" s="75">
        <f t="shared" si="234"/>
        <v>-1.4997882583380679</v>
      </c>
      <c r="AR188" s="75">
        <f t="shared" si="234"/>
        <v>-1.481124260756614</v>
      </c>
      <c r="AS188" s="75">
        <f t="shared" si="234"/>
        <v>-1.3556129658440064</v>
      </c>
      <c r="AT188" s="75">
        <f t="shared" si="234"/>
        <v>-1.0138335056392016</v>
      </c>
      <c r="AU188" s="75">
        <f t="shared" si="214"/>
        <v>-0.52372574772435732</v>
      </c>
      <c r="AV188" s="119">
        <f t="shared" si="215"/>
        <v>-2.5874453318387551E-2</v>
      </c>
      <c r="AW188" s="120">
        <f t="shared" si="216"/>
        <v>2.8196833208443614E-3</v>
      </c>
      <c r="AX188" s="121">
        <f t="shared" si="217"/>
        <v>7.9506140298478856E-6</v>
      </c>
      <c r="AY188" s="120">
        <f t="shared" si="218"/>
        <v>-1.5182452369255165E-2</v>
      </c>
      <c r="BA188" s="95">
        <f t="shared" si="219"/>
        <v>0</v>
      </c>
      <c r="BB188" s="95">
        <f t="shared" si="220"/>
        <v>0.10320024816589912</v>
      </c>
      <c r="BC188" s="95">
        <f t="shared" si="221"/>
        <v>-0.37323588569267457</v>
      </c>
      <c r="BD188" s="95">
        <f t="shared" si="222"/>
        <v>7.5830106885689072E-2</v>
      </c>
      <c r="BE188" s="95">
        <f t="shared" si="223"/>
        <v>3.0572369706912532</v>
      </c>
      <c r="BF188" s="95">
        <f t="shared" si="224"/>
        <v>23.695070805355854</v>
      </c>
      <c r="BG188" s="95">
        <f t="shared" si="235"/>
        <v>-3.5054408661618703</v>
      </c>
      <c r="BH188" s="95">
        <f t="shared" si="235"/>
        <v>-3.6833412232418175</v>
      </c>
      <c r="BI188" s="95">
        <f t="shared" si="235"/>
        <v>-3.4651780375048435</v>
      </c>
      <c r="BJ188" s="95">
        <f t="shared" si="235"/>
        <v>-3.7364268593690952</v>
      </c>
      <c r="BK188" s="95">
        <f t="shared" si="235"/>
        <v>-3.4035626791061491</v>
      </c>
      <c r="BL188" s="95">
        <f t="shared" si="235"/>
        <v>-3.8216440066046369</v>
      </c>
      <c r="BM188" s="95">
        <f t="shared" si="235"/>
        <v>-3.3066390991445722</v>
      </c>
      <c r="BN188" s="95">
        <f t="shared" si="225"/>
        <v>-3.9695123376095918</v>
      </c>
      <c r="BQ188" s="95">
        <f t="shared" si="160"/>
        <v>8.4302864873622065E-3</v>
      </c>
      <c r="BR188" s="75">
        <v>23000</v>
      </c>
      <c r="BS188" s="75">
        <f t="shared" si="190"/>
        <v>8.4302864873622065E-3</v>
      </c>
      <c r="BT188" s="75">
        <f t="shared" si="161"/>
        <v>1.1996691791664817E-2</v>
      </c>
      <c r="BU188" s="75">
        <f t="shared" si="162"/>
        <v>-3.5664053043026104E-3</v>
      </c>
      <c r="BV188" s="75">
        <f t="shared" si="163"/>
        <v>2.0000723576332535E-2</v>
      </c>
      <c r="BW188" s="75">
        <f t="shared" si="164"/>
        <v>-8.5774478682381139E-2</v>
      </c>
      <c r="BX188" s="75">
        <f t="shared" si="165"/>
        <v>-3.1403774636562312</v>
      </c>
      <c r="BY188" s="75">
        <f t="shared" si="166"/>
        <v>-1645.8330493432056</v>
      </c>
      <c r="BZ188" s="75">
        <f t="shared" si="167"/>
        <v>3.1536834949563417</v>
      </c>
      <c r="CA188" s="75">
        <f t="shared" si="168"/>
        <v>3.2726324230107982</v>
      </c>
      <c r="CB188" s="75">
        <f t="shared" si="169"/>
        <v>3.1508813980591222</v>
      </c>
      <c r="CC188" s="75">
        <f t="shared" si="170"/>
        <v>3.2755169837211033</v>
      </c>
      <c r="CD188" s="75">
        <f t="shared" si="171"/>
        <v>3.147937877768471</v>
      </c>
      <c r="CE188" s="75">
        <f t="shared" si="172"/>
        <v>3.2785483381037301</v>
      </c>
      <c r="CF188" s="75">
        <f t="shared" si="173"/>
        <v>3.1448446221640967</v>
      </c>
      <c r="CG188" s="75">
        <f t="shared" si="174"/>
        <v>3.2817352616894286</v>
      </c>
      <c r="CI188" s="14">
        <f t="shared" si="191"/>
        <v>23000</v>
      </c>
      <c r="CJ188" s="86">
        <f t="shared" si="175"/>
        <v>1.1996691791664817E-2</v>
      </c>
      <c r="CK188" s="86">
        <f t="shared" si="176"/>
        <v>1.1996691791664817E-2</v>
      </c>
      <c r="CL188" s="95">
        <f t="shared" si="177"/>
        <v>0</v>
      </c>
      <c r="CM188" s="95">
        <f t="shared" si="178"/>
        <v>0.24927303556154901</v>
      </c>
      <c r="CN188" s="95">
        <f t="shared" si="179"/>
        <v>-0.77224136955425537</v>
      </c>
      <c r="CO188" s="95">
        <f t="shared" si="180"/>
        <v>2.5573699772268093</v>
      </c>
      <c r="CP188" s="95">
        <f t="shared" si="181"/>
        <v>3.3254233388057477</v>
      </c>
      <c r="CQ188" s="95">
        <f t="shared" si="182"/>
        <v>7.5866031510325662</v>
      </c>
      <c r="CR188" s="95">
        <f t="shared" si="183"/>
        <v>7.5857655193030453</v>
      </c>
      <c r="CS188" s="95">
        <f t="shared" si="184"/>
        <v>7.5822757411049224</v>
      </c>
      <c r="CT188" s="95">
        <f t="shared" si="185"/>
        <v>7.5681835069973964</v>
      </c>
      <c r="CU188" s="95">
        <f t="shared" si="186"/>
        <v>7.5170664053039795</v>
      </c>
      <c r="CV188" s="95">
        <f t="shared" si="187"/>
        <v>7.3739539317369118</v>
      </c>
      <c r="CW188" s="95">
        <f t="shared" si="188"/>
        <v>7.0985391907806239</v>
      </c>
      <c r="CX188" s="95">
        <f t="shared" si="189"/>
        <v>6.7187824881937175</v>
      </c>
    </row>
    <row r="189" spans="1:102" s="75" customFormat="1" ht="12.95" customHeight="1" x14ac:dyDescent="0.2">
      <c r="A189" s="86" t="s">
        <v>2030</v>
      </c>
      <c r="B189" s="87" t="s">
        <v>2031</v>
      </c>
      <c r="C189" s="88">
        <v>36404.4205</v>
      </c>
      <c r="D189" s="88" t="s">
        <v>2035</v>
      </c>
      <c r="E189" s="75">
        <f t="shared" si="195"/>
        <v>-13717.052402554256</v>
      </c>
      <c r="F189" s="75">
        <f t="shared" si="196"/>
        <v>-13717</v>
      </c>
      <c r="G189" s="75">
        <f t="shared" si="197"/>
        <v>-2.2088830002758186E-2</v>
      </c>
      <c r="J189" s="75">
        <f>G189</f>
        <v>-2.2088830002758186E-2</v>
      </c>
      <c r="O189" s="75">
        <f t="shared" ca="1" si="199"/>
        <v>-1.5730196889967539E-2</v>
      </c>
      <c r="P189" s="75">
        <f t="shared" si="200"/>
        <v>-1.7891659512545576E-2</v>
      </c>
      <c r="Q189" s="85">
        <f t="shared" si="226"/>
        <v>21385.9205</v>
      </c>
      <c r="S189" s="84">
        <v>1</v>
      </c>
      <c r="Z189" s="75">
        <f t="shared" si="201"/>
        <v>-13717</v>
      </c>
      <c r="AA189" s="75">
        <f t="shared" si="202"/>
        <v>-2.5669092395588809E-2</v>
      </c>
      <c r="AB189" s="75">
        <f t="shared" si="203"/>
        <v>-1.4311397119714953E-2</v>
      </c>
      <c r="AC189" s="75">
        <f t="shared" si="204"/>
        <v>-4.1971704902126102E-3</v>
      </c>
      <c r="AD189" s="75">
        <f t="shared" si="205"/>
        <v>3.5802623928306229E-3</v>
      </c>
      <c r="AE189" s="75">
        <f t="shared" si="206"/>
        <v>1.2818278801517258E-5</v>
      </c>
      <c r="AF189" s="75">
        <f t="shared" si="207"/>
        <v>-4.1971704902126102E-3</v>
      </c>
      <c r="AG189" s="84"/>
      <c r="AH189" s="75">
        <f t="shared" si="208"/>
        <v>-7.7774328830432331E-3</v>
      </c>
      <c r="AI189" s="75">
        <f t="shared" si="209"/>
        <v>4.3541068404390426E-2</v>
      </c>
      <c r="AJ189" s="75">
        <f t="shared" si="210"/>
        <v>-0.29961882464600259</v>
      </c>
      <c r="AK189" s="75">
        <f t="shared" si="211"/>
        <v>-0.21350951306905547</v>
      </c>
      <c r="AL189" s="75">
        <f t="shared" si="212"/>
        <v>-2.9219643708662413</v>
      </c>
      <c r="AM189" s="75">
        <f t="shared" si="213"/>
        <v>-9.0696611301310082</v>
      </c>
      <c r="AN189" s="75">
        <f t="shared" si="234"/>
        <v>-1.4783034646146456</v>
      </c>
      <c r="AO189" s="75">
        <f t="shared" si="234"/>
        <v>-1.4782812630285669</v>
      </c>
      <c r="AP189" s="75">
        <f t="shared" si="234"/>
        <v>-1.4780363610048104</v>
      </c>
      <c r="AQ189" s="75">
        <f t="shared" si="234"/>
        <v>-1.4753764669154728</v>
      </c>
      <c r="AR189" s="75">
        <f t="shared" si="234"/>
        <v>-1.4501977466843423</v>
      </c>
      <c r="AS189" s="75">
        <f t="shared" si="234"/>
        <v>-1.3133535461306827</v>
      </c>
      <c r="AT189" s="75">
        <f t="shared" si="234"/>
        <v>-0.97447522927469876</v>
      </c>
      <c r="AU189" s="75">
        <f t="shared" si="214"/>
        <v>-0.50249440227736653</v>
      </c>
      <c r="AV189" s="119">
        <f t="shared" si="215"/>
        <v>-2.5669092395588809E-2</v>
      </c>
      <c r="AW189" s="120">
        <f t="shared" si="216"/>
        <v>3.5802623928306229E-3</v>
      </c>
      <c r="AX189" s="121">
        <f t="shared" si="217"/>
        <v>1.2818278801517258E-5</v>
      </c>
      <c r="AY189" s="120">
        <f t="shared" si="218"/>
        <v>-1.4311397119714953E-2</v>
      </c>
      <c r="BA189" s="95">
        <f t="shared" si="219"/>
        <v>0</v>
      </c>
      <c r="BB189" s="95">
        <f t="shared" si="220"/>
        <v>0.10257570795393778</v>
      </c>
      <c r="BC189" s="95">
        <f t="shared" si="221"/>
        <v>-0.36516744382081046</v>
      </c>
      <c r="BD189" s="95">
        <f t="shared" si="222"/>
        <v>6.8041458285548376E-2</v>
      </c>
      <c r="BE189" s="95">
        <f t="shared" si="223"/>
        <v>3.0659188292410944</v>
      </c>
      <c r="BF189" s="95">
        <f t="shared" si="224"/>
        <v>26.416604484031609</v>
      </c>
      <c r="BG189" s="95">
        <f t="shared" si="235"/>
        <v>-3.4686576250698558</v>
      </c>
      <c r="BH189" s="95">
        <f t="shared" si="235"/>
        <v>-3.6539664264427065</v>
      </c>
      <c r="BI189" s="95">
        <f t="shared" si="235"/>
        <v>-3.429919877749549</v>
      </c>
      <c r="BJ189" s="95">
        <f t="shared" si="235"/>
        <v>-3.7040770904553946</v>
      </c>
      <c r="BK189" s="95">
        <f t="shared" si="235"/>
        <v>-3.3723043113642417</v>
      </c>
      <c r="BL189" s="95">
        <f t="shared" si="235"/>
        <v>-3.7817315006187457</v>
      </c>
      <c r="BM189" s="95">
        <f t="shared" si="235"/>
        <v>-3.2844659361307373</v>
      </c>
      <c r="BN189" s="95">
        <f t="shared" si="225"/>
        <v>-3.9098804351608347</v>
      </c>
      <c r="BQ189" s="95">
        <f t="shared" si="160"/>
        <v>8.9270392528588462E-3</v>
      </c>
      <c r="BR189" s="75">
        <v>23500</v>
      </c>
      <c r="BS189" s="75">
        <f t="shared" si="190"/>
        <v>8.9270392528588462E-3</v>
      </c>
      <c r="BT189" s="75">
        <f t="shared" si="161"/>
        <v>1.2543670860852531E-2</v>
      </c>
      <c r="BU189" s="75">
        <f t="shared" si="162"/>
        <v>-3.6166316079936848E-3</v>
      </c>
      <c r="BV189" s="75">
        <f t="shared" si="163"/>
        <v>2.000165904817186E-2</v>
      </c>
      <c r="BW189" s="75">
        <f t="shared" si="164"/>
        <v>-8.6397027089319581E-2</v>
      </c>
      <c r="BX189" s="75">
        <f t="shared" si="165"/>
        <v>-3.1397525955605423</v>
      </c>
      <c r="BY189" s="75">
        <f t="shared" si="166"/>
        <v>-1086.9219361042428</v>
      </c>
      <c r="BZ189" s="75">
        <f t="shared" si="167"/>
        <v>3.1599004936009782</v>
      </c>
      <c r="CA189" s="75">
        <f t="shared" si="168"/>
        <v>3.3194338831761661</v>
      </c>
      <c r="CB189" s="75">
        <f t="shared" si="169"/>
        <v>3.1557092146560848</v>
      </c>
      <c r="CC189" s="75">
        <f t="shared" si="170"/>
        <v>3.3237809457602463</v>
      </c>
      <c r="CD189" s="75">
        <f t="shared" si="171"/>
        <v>3.151273118856345</v>
      </c>
      <c r="CE189" s="75">
        <f t="shared" si="172"/>
        <v>3.3283857220518303</v>
      </c>
      <c r="CF189" s="75">
        <f t="shared" si="173"/>
        <v>3.1465742369480525</v>
      </c>
      <c r="CG189" s="75">
        <f t="shared" si="174"/>
        <v>3.3332676535510566</v>
      </c>
      <c r="CI189" s="14">
        <f t="shared" si="191"/>
        <v>23500</v>
      </c>
      <c r="CJ189" s="86">
        <f t="shared" si="175"/>
        <v>1.2543670860852531E-2</v>
      </c>
      <c r="CK189" s="86">
        <f t="shared" si="176"/>
        <v>1.2543670860852531E-2</v>
      </c>
      <c r="CL189" s="95">
        <f t="shared" si="177"/>
        <v>0</v>
      </c>
      <c r="CM189" s="95">
        <f t="shared" si="178"/>
        <v>0.20762798630874579</v>
      </c>
      <c r="CN189" s="95">
        <f t="shared" si="179"/>
        <v>-0.71190142000830481</v>
      </c>
      <c r="CO189" s="95">
        <f t="shared" si="180"/>
        <v>2.6475294857519454</v>
      </c>
      <c r="CP189" s="95">
        <f t="shared" si="181"/>
        <v>3.9653845490223705</v>
      </c>
      <c r="CQ189" s="95">
        <f t="shared" si="182"/>
        <v>7.7595058384729567</v>
      </c>
      <c r="CR189" s="95">
        <f t="shared" si="183"/>
        <v>7.7594974821003309</v>
      </c>
      <c r="CS189" s="95">
        <f t="shared" si="184"/>
        <v>7.7593991178343424</v>
      </c>
      <c r="CT189" s="95">
        <f t="shared" si="185"/>
        <v>7.7582488294509826</v>
      </c>
      <c r="CU189" s="95">
        <f t="shared" si="186"/>
        <v>7.7456976479049766</v>
      </c>
      <c r="CV189" s="95">
        <f t="shared" si="187"/>
        <v>7.6546404830983921</v>
      </c>
      <c r="CW189" s="95">
        <f t="shared" si="188"/>
        <v>7.3569936801470766</v>
      </c>
      <c r="CX189" s="95">
        <f t="shared" si="189"/>
        <v>6.8635201154965282</v>
      </c>
    </row>
    <row r="190" spans="1:102" s="75" customFormat="1" ht="12.95" customHeight="1" x14ac:dyDescent="0.2">
      <c r="A190" s="86" t="s">
        <v>2030</v>
      </c>
      <c r="B190" s="87" t="s">
        <v>2033</v>
      </c>
      <c r="C190" s="88">
        <v>36405.479099999997</v>
      </c>
      <c r="D190" s="88" t="s">
        <v>2035</v>
      </c>
      <c r="E190" s="75">
        <f t="shared" si="195"/>
        <v>-13714.541027169618</v>
      </c>
      <c r="F190" s="75">
        <f t="shared" si="196"/>
        <v>-13714.5</v>
      </c>
      <c r="G190" s="75">
        <f t="shared" si="197"/>
        <v>-1.7293855002208147E-2</v>
      </c>
      <c r="J190" s="75">
        <f>G190</f>
        <v>-1.7293855002208147E-2</v>
      </c>
      <c r="O190" s="75">
        <f t="shared" ca="1" si="199"/>
        <v>-1.5728466090967782E-2</v>
      </c>
      <c r="P190" s="75">
        <f t="shared" si="200"/>
        <v>-1.7890314861498873E-2</v>
      </c>
      <c r="Q190" s="85">
        <f t="shared" si="226"/>
        <v>21386.979099999997</v>
      </c>
      <c r="S190" s="84">
        <v>1</v>
      </c>
      <c r="Z190" s="75">
        <f t="shared" si="201"/>
        <v>-13714.5</v>
      </c>
      <c r="AA190" s="75">
        <f t="shared" si="202"/>
        <v>-2.5666555909177026E-2</v>
      </c>
      <c r="AB190" s="75">
        <f t="shared" si="203"/>
        <v>-9.5176139545299961E-3</v>
      </c>
      <c r="AC190" s="75">
        <f t="shared" si="204"/>
        <v>5.9645985929072595E-4</v>
      </c>
      <c r="AD190" s="75">
        <f t="shared" si="205"/>
        <v>8.3727009069688788E-3</v>
      </c>
      <c r="AE190" s="75">
        <f t="shared" si="206"/>
        <v>7.0102120477557483E-5</v>
      </c>
      <c r="AF190" s="75">
        <f t="shared" si="207"/>
        <v>5.9645985929072595E-4</v>
      </c>
      <c r="AG190" s="84"/>
      <c r="AH190" s="75">
        <f t="shared" si="208"/>
        <v>-7.7762410476781511E-3</v>
      </c>
      <c r="AI190" s="75">
        <f t="shared" si="209"/>
        <v>4.3554310877796154E-2</v>
      </c>
      <c r="AJ190" s="75">
        <f t="shared" si="210"/>
        <v>-0.29967798933130763</v>
      </c>
      <c r="AK190" s="75">
        <f t="shared" si="211"/>
        <v>-0.21356882675042416</v>
      </c>
      <c r="AL190" s="75">
        <f t="shared" si="212"/>
        <v>-2.9219023566071849</v>
      </c>
      <c r="AM190" s="75">
        <f t="shared" si="213"/>
        <v>-9.0670802409994362</v>
      </c>
      <c r="AN190" s="75">
        <f t="shared" si="234"/>
        <v>-1.4780200814542472</v>
      </c>
      <c r="AO190" s="75">
        <f t="shared" si="234"/>
        <v>-1.4779975958953098</v>
      </c>
      <c r="AP190" s="75">
        <f t="shared" si="234"/>
        <v>-1.4777503195859758</v>
      </c>
      <c r="AQ190" s="75">
        <f t="shared" si="234"/>
        <v>-1.4750730005534987</v>
      </c>
      <c r="AR190" s="75">
        <f t="shared" si="234"/>
        <v>-1.4498098663671519</v>
      </c>
      <c r="AS190" s="75">
        <f t="shared" si="234"/>
        <v>-1.3128321790966848</v>
      </c>
      <c r="AT190" s="75">
        <f t="shared" si="234"/>
        <v>-0.97399625706025339</v>
      </c>
      <c r="AU190" s="75">
        <f t="shared" si="214"/>
        <v>-0.50223674031805843</v>
      </c>
      <c r="AV190" s="119">
        <f t="shared" si="215"/>
        <v>-2.5666555909177026E-2</v>
      </c>
      <c r="AW190" s="120">
        <f t="shared" si="216"/>
        <v>8.3727009069688788E-3</v>
      </c>
      <c r="AX190" s="121">
        <f t="shared" si="217"/>
        <v>7.0102120477557483E-5</v>
      </c>
      <c r="AY190" s="120">
        <f t="shared" si="218"/>
        <v>-9.5176139545299961E-3</v>
      </c>
      <c r="BA190" s="95">
        <f t="shared" si="219"/>
        <v>0</v>
      </c>
      <c r="BB190" s="95">
        <f t="shared" si="220"/>
        <v>0.10256870265266427</v>
      </c>
      <c r="BC190" s="95">
        <f t="shared" si="221"/>
        <v>-0.36507153032766099</v>
      </c>
      <c r="BD190" s="95">
        <f t="shared" si="222"/>
        <v>6.7948999562009005E-2</v>
      </c>
      <c r="BE190" s="95">
        <f t="shared" si="223"/>
        <v>3.0660218556060053</v>
      </c>
      <c r="BF190" s="95">
        <f t="shared" si="224"/>
        <v>26.452652856309314</v>
      </c>
      <c r="BG190" s="95">
        <f t="shared" si="235"/>
        <v>-3.4682198051794786</v>
      </c>
      <c r="BH190" s="95">
        <f t="shared" si="235"/>
        <v>-3.653602033423955</v>
      </c>
      <c r="BI190" s="95">
        <f t="shared" si="235"/>
        <v>-3.429503497786393</v>
      </c>
      <c r="BJ190" s="95">
        <f t="shared" si="235"/>
        <v>-3.7036735003555559</v>
      </c>
      <c r="BK190" s="95">
        <f t="shared" si="235"/>
        <v>-3.3719389823388948</v>
      </c>
      <c r="BL190" s="95">
        <f t="shared" si="235"/>
        <v>-3.7812351205051034</v>
      </c>
      <c r="BM190" s="95">
        <f t="shared" si="235"/>
        <v>-3.2842107764618791</v>
      </c>
      <c r="BN190" s="95">
        <f t="shared" si="225"/>
        <v>-3.90915674702432</v>
      </c>
      <c r="BQ190" s="95">
        <f t="shared" si="160"/>
        <v>9.415089406127607E-3</v>
      </c>
      <c r="BR190" s="75">
        <v>24000</v>
      </c>
      <c r="BS190" s="75">
        <f t="shared" si="190"/>
        <v>9.415089406127607E-3</v>
      </c>
      <c r="BT190" s="75">
        <f t="shared" si="161"/>
        <v>1.3094410828437385E-2</v>
      </c>
      <c r="BU190" s="75">
        <f t="shared" si="162"/>
        <v>-3.6793214223097784E-3</v>
      </c>
      <c r="BV190" s="75">
        <f t="shared" si="163"/>
        <v>2.0003369953351391E-2</v>
      </c>
      <c r="BW190" s="75">
        <f t="shared" si="164"/>
        <v>-8.7176507985946811E-2</v>
      </c>
      <c r="BX190" s="75">
        <f t="shared" si="165"/>
        <v>-3.1389701624533499</v>
      </c>
      <c r="BY190" s="75">
        <f t="shared" si="166"/>
        <v>-762.63321769272238</v>
      </c>
      <c r="BZ190" s="75">
        <f t="shared" si="167"/>
        <v>3.1676846455222196</v>
      </c>
      <c r="CA190" s="75">
        <f t="shared" si="168"/>
        <v>3.364992571314263</v>
      </c>
      <c r="CB190" s="75">
        <f t="shared" si="169"/>
        <v>3.1618057382312958</v>
      </c>
      <c r="CC190" s="75">
        <f t="shared" si="170"/>
        <v>3.3711486722912372</v>
      </c>
      <c r="CD190" s="75">
        <f t="shared" si="171"/>
        <v>3.1555230767069564</v>
      </c>
      <c r="CE190" s="75">
        <f t="shared" si="172"/>
        <v>3.3777373748104549</v>
      </c>
      <c r="CF190" s="75">
        <f t="shared" si="173"/>
        <v>3.1487995227128178</v>
      </c>
      <c r="CG190" s="75">
        <f t="shared" si="174"/>
        <v>3.3848000454126845</v>
      </c>
      <c r="CI190" s="14">
        <f t="shared" si="191"/>
        <v>24000</v>
      </c>
      <c r="CJ190" s="86">
        <f t="shared" si="175"/>
        <v>1.3094410828437385E-2</v>
      </c>
      <c r="CK190" s="86">
        <f t="shared" si="176"/>
        <v>1.3094410828437385E-2</v>
      </c>
      <c r="CL190" s="95">
        <f t="shared" si="177"/>
        <v>0</v>
      </c>
      <c r="CM190" s="95">
        <f t="shared" si="178"/>
        <v>0.18135165264840414</v>
      </c>
      <c r="CN190" s="95">
        <f t="shared" si="179"/>
        <v>-0.66432660592176074</v>
      </c>
      <c r="CO190" s="95">
        <f t="shared" si="180"/>
        <v>2.7131389651034032</v>
      </c>
      <c r="CP190" s="95">
        <f t="shared" si="181"/>
        <v>4.5963206915506243</v>
      </c>
      <c r="CQ190" s="95">
        <f t="shared" si="182"/>
        <v>7.9069934313081465</v>
      </c>
      <c r="CR190" s="95">
        <f t="shared" si="183"/>
        <v>7.9069933227820597</v>
      </c>
      <c r="CS190" s="95">
        <f t="shared" si="184"/>
        <v>7.9069955984773594</v>
      </c>
      <c r="CT190" s="95">
        <f t="shared" si="185"/>
        <v>7.9069478587237283</v>
      </c>
      <c r="CU190" s="95">
        <f t="shared" si="186"/>
        <v>7.907940505946887</v>
      </c>
      <c r="CV190" s="95">
        <f t="shared" si="187"/>
        <v>7.8805336998533244</v>
      </c>
      <c r="CW190" s="95">
        <f t="shared" si="188"/>
        <v>7.6051284358481341</v>
      </c>
      <c r="CX190" s="95">
        <f t="shared" si="189"/>
        <v>7.008257742799338</v>
      </c>
    </row>
    <row r="191" spans="1:102" s="75" customFormat="1" ht="12.95" customHeight="1" x14ac:dyDescent="0.2">
      <c r="A191" s="86" t="s">
        <v>2039</v>
      </c>
      <c r="B191" s="87" t="s">
        <v>2031</v>
      </c>
      <c r="C191" s="88">
        <v>36545.211000000003</v>
      </c>
      <c r="D191" s="88" t="s">
        <v>2034</v>
      </c>
      <c r="E191" s="75">
        <f t="shared" si="195"/>
        <v>-13383.047305169181</v>
      </c>
      <c r="F191" s="75">
        <f t="shared" si="196"/>
        <v>-13383</v>
      </c>
      <c r="G191" s="75">
        <f t="shared" si="197"/>
        <v>-1.9940169993788004E-2</v>
      </c>
      <c r="H191" s="75">
        <f>G191</f>
        <v>-1.9940169993788004E-2</v>
      </c>
      <c r="O191" s="75">
        <f t="shared" ca="1" si="199"/>
        <v>-1.5498962143599949E-2</v>
      </c>
      <c r="P191" s="75">
        <f t="shared" si="200"/>
        <v>-1.771118131184363E-2</v>
      </c>
      <c r="Q191" s="85">
        <f t="shared" si="226"/>
        <v>21526.711000000003</v>
      </c>
      <c r="S191" s="84">
        <v>0.10009999999999999</v>
      </c>
      <c r="Z191" s="75">
        <f t="shared" si="201"/>
        <v>-13383</v>
      </c>
      <c r="AA191" s="75">
        <f t="shared" si="202"/>
        <v>-2.5320283841196178E-2</v>
      </c>
      <c r="AB191" s="75">
        <f t="shared" si="203"/>
        <v>-1.2331067464435456E-2</v>
      </c>
      <c r="AC191" s="75">
        <f t="shared" si="204"/>
        <v>-2.2289886819443737E-3</v>
      </c>
      <c r="AD191" s="75">
        <f t="shared" si="205"/>
        <v>5.3801138474081737E-3</v>
      </c>
      <c r="AE191" s="75">
        <f t="shared" si="206"/>
        <v>2.8974570636084255E-6</v>
      </c>
      <c r="AF191" s="75">
        <f t="shared" si="207"/>
        <v>-2.2289886819443737E-3</v>
      </c>
      <c r="AG191" s="84"/>
      <c r="AH191" s="75">
        <f t="shared" si="208"/>
        <v>-7.6091025293525466E-3</v>
      </c>
      <c r="AI191" s="75">
        <f t="shared" si="209"/>
        <v>4.5421356987857653E-2</v>
      </c>
      <c r="AJ191" s="75">
        <f t="shared" si="210"/>
        <v>-0.3078501363850219</v>
      </c>
      <c r="AK191" s="75">
        <f t="shared" si="211"/>
        <v>-0.22176477246194173</v>
      </c>
      <c r="AL191" s="75">
        <f t="shared" si="212"/>
        <v>-2.9133248672226779</v>
      </c>
      <c r="AM191" s="75">
        <f t="shared" si="213"/>
        <v>-8.7235615536915123</v>
      </c>
      <c r="AN191" s="75">
        <f t="shared" ref="AN191:AT200" si="236">$AU191+$AB$7*SIN(AO191)</f>
        <v>-1.4396416272352794</v>
      </c>
      <c r="AO191" s="75">
        <f t="shared" si="236"/>
        <v>-1.4395445165907192</v>
      </c>
      <c r="AP191" s="75">
        <f t="shared" si="236"/>
        <v>-1.4387895234258705</v>
      </c>
      <c r="AQ191" s="75">
        <f t="shared" si="236"/>
        <v>-1.4330600503683348</v>
      </c>
      <c r="AR191" s="75">
        <f t="shared" si="236"/>
        <v>-1.3955461183186291</v>
      </c>
      <c r="AS191" s="75">
        <f t="shared" si="236"/>
        <v>-1.2419124379566873</v>
      </c>
      <c r="AT191" s="75">
        <f t="shared" si="236"/>
        <v>-0.91021285500107396</v>
      </c>
      <c r="AU191" s="75">
        <f t="shared" si="214"/>
        <v>-0.46807076451379909</v>
      </c>
      <c r="AV191" s="119">
        <f t="shared" si="215"/>
        <v>-2.5320283841196178E-2</v>
      </c>
      <c r="AW191" s="120">
        <f t="shared" si="216"/>
        <v>5.3801138474081737E-3</v>
      </c>
      <c r="AX191" s="121">
        <f t="shared" si="217"/>
        <v>2.8974570636084255E-6</v>
      </c>
      <c r="AY191" s="120">
        <f t="shared" si="218"/>
        <v>-1.2331067464435456E-2</v>
      </c>
      <c r="BA191" s="95">
        <f t="shared" si="219"/>
        <v>0</v>
      </c>
      <c r="BB191" s="95">
        <f t="shared" si="220"/>
        <v>0.10175382759952778</v>
      </c>
      <c r="BC191" s="95">
        <f t="shared" si="221"/>
        <v>-0.35281521341098826</v>
      </c>
      <c r="BD191" s="95">
        <f t="shared" si="222"/>
        <v>5.6158826268906295E-2</v>
      </c>
      <c r="BE191" s="95">
        <f t="shared" si="223"/>
        <v>3.0791533940577653</v>
      </c>
      <c r="BF191" s="95">
        <f t="shared" si="224"/>
        <v>32.020722153093018</v>
      </c>
      <c r="BG191" s="95">
        <f t="shared" ref="BG191:BM200" si="237">$BN191+$BB$7*SIN(BH191)</f>
        <v>-3.412184298585454</v>
      </c>
      <c r="BH191" s="95">
        <f t="shared" si="237"/>
        <v>-3.6034015254536049</v>
      </c>
      <c r="BI191" s="95">
        <f t="shared" si="237"/>
        <v>-3.3768617102284475</v>
      </c>
      <c r="BJ191" s="95">
        <f t="shared" si="237"/>
        <v>-3.6477449100023471</v>
      </c>
      <c r="BK191" s="95">
        <f t="shared" si="237"/>
        <v>-3.3264783826159006</v>
      </c>
      <c r="BL191" s="95">
        <f t="shared" si="237"/>
        <v>-3.7129770066299503</v>
      </c>
      <c r="BM191" s="95">
        <f t="shared" si="237"/>
        <v>-3.2531781780331404</v>
      </c>
      <c r="BN191" s="95">
        <f t="shared" si="225"/>
        <v>-3.8131957001225576</v>
      </c>
      <c r="BQ191" s="95">
        <f t="shared" si="160"/>
        <v>9.8920386555562193E-3</v>
      </c>
      <c r="BR191" s="75">
        <v>24500</v>
      </c>
      <c r="BS191" s="75">
        <f t="shared" si="190"/>
        <v>9.8920386555562193E-3</v>
      </c>
      <c r="BT191" s="75">
        <f t="shared" si="161"/>
        <v>1.3648911694419372E-2</v>
      </c>
      <c r="BU191" s="75">
        <f t="shared" si="162"/>
        <v>-3.7568730388631536E-3</v>
      </c>
      <c r="BV191" s="75">
        <f t="shared" si="163"/>
        <v>2.0006330674362638E-2</v>
      </c>
      <c r="BW191" s="75">
        <f t="shared" si="164"/>
        <v>-8.8144681745077627E-2</v>
      </c>
      <c r="BX191" s="75">
        <f t="shared" si="165"/>
        <v>-3.1379982471704899</v>
      </c>
      <c r="BY191" s="75">
        <f t="shared" si="166"/>
        <v>-556.41950669958317</v>
      </c>
      <c r="BZ191" s="75">
        <f t="shared" si="167"/>
        <v>3.1773527731226894</v>
      </c>
      <c r="CA191" s="75">
        <f t="shared" si="168"/>
        <v>3.4090343660222646</v>
      </c>
      <c r="CB191" s="75">
        <f t="shared" si="169"/>
        <v>3.1694514317834037</v>
      </c>
      <c r="CC191" s="75">
        <f t="shared" si="170"/>
        <v>3.4174038429659395</v>
      </c>
      <c r="CD191" s="75">
        <f t="shared" si="171"/>
        <v>3.1609087468947501</v>
      </c>
      <c r="CE191" s="75">
        <f t="shared" si="172"/>
        <v>3.4264750420016603</v>
      </c>
      <c r="CF191" s="75">
        <f t="shared" si="173"/>
        <v>3.1516513898144436</v>
      </c>
      <c r="CG191" s="75">
        <f t="shared" si="174"/>
        <v>3.4363324372743125</v>
      </c>
      <c r="CI191" s="14">
        <f t="shared" si="191"/>
        <v>24500</v>
      </c>
      <c r="CJ191" s="86">
        <f t="shared" si="175"/>
        <v>1.3648911694419372E-2</v>
      </c>
      <c r="CK191" s="86">
        <f t="shared" si="176"/>
        <v>1.3648911694419372E-2</v>
      </c>
      <c r="CL191" s="95">
        <f t="shared" si="177"/>
        <v>0</v>
      </c>
      <c r="CM191" s="95">
        <f t="shared" si="178"/>
        <v>0.16315597230883472</v>
      </c>
      <c r="CN191" s="95">
        <f t="shared" si="179"/>
        <v>-0.62489226867709313</v>
      </c>
      <c r="CO191" s="95">
        <f t="shared" si="180"/>
        <v>2.7647379569166892</v>
      </c>
      <c r="CP191" s="95">
        <f t="shared" si="181"/>
        <v>5.2441269551798939</v>
      </c>
      <c r="CQ191" s="95">
        <f t="shared" si="182"/>
        <v>8.0378264559794221</v>
      </c>
      <c r="CR191" s="95">
        <f t="shared" si="183"/>
        <v>8.0378397739787992</v>
      </c>
      <c r="CS191" s="95">
        <f t="shared" si="184"/>
        <v>8.0377588163592364</v>
      </c>
      <c r="CT191" s="95">
        <f t="shared" si="185"/>
        <v>8.0382503996851362</v>
      </c>
      <c r="CU191" s="95">
        <f t="shared" si="186"/>
        <v>8.0352451568611318</v>
      </c>
      <c r="CV191" s="95">
        <f t="shared" si="187"/>
        <v>8.0529169577547446</v>
      </c>
      <c r="CW191" s="95">
        <f t="shared" si="188"/>
        <v>7.8407811721946103</v>
      </c>
      <c r="CX191" s="95">
        <f t="shared" si="189"/>
        <v>7.1529953701021478</v>
      </c>
    </row>
    <row r="192" spans="1:102" s="75" customFormat="1" ht="12.95" customHeight="1" x14ac:dyDescent="0.2">
      <c r="A192" s="86" t="s">
        <v>2039</v>
      </c>
      <c r="B192" s="87" t="s">
        <v>2033</v>
      </c>
      <c r="C192" s="88">
        <v>36545.413999999997</v>
      </c>
      <c r="D192" s="88" t="s">
        <v>2034</v>
      </c>
      <c r="E192" s="75">
        <f t="shared" si="195"/>
        <v>-13382.56571703101</v>
      </c>
      <c r="F192" s="75">
        <f t="shared" si="196"/>
        <v>-13382.5</v>
      </c>
      <c r="G192" s="75">
        <f t="shared" si="197"/>
        <v>-2.7701175000402145E-2</v>
      </c>
      <c r="H192" s="75">
        <f>G192</f>
        <v>-2.7701175000402145E-2</v>
      </c>
      <c r="O192" s="75">
        <f t="shared" ca="1" si="199"/>
        <v>-1.5498615983799998E-2</v>
      </c>
      <c r="P192" s="75">
        <f t="shared" si="200"/>
        <v>-1.7710909876875958E-2</v>
      </c>
      <c r="Q192" s="85">
        <f t="shared" si="226"/>
        <v>21526.913999999997</v>
      </c>
      <c r="S192" s="84">
        <v>0.10009999999999999</v>
      </c>
      <c r="Z192" s="75">
        <f t="shared" si="201"/>
        <v>-13382.5</v>
      </c>
      <c r="AA192" s="75">
        <f t="shared" si="202"/>
        <v>-2.5319746120719331E-2</v>
      </c>
      <c r="AB192" s="75">
        <f t="shared" si="203"/>
        <v>-2.0092338756558772E-2</v>
      </c>
      <c r="AC192" s="75">
        <f t="shared" si="204"/>
        <v>-9.9902651235261875E-3</v>
      </c>
      <c r="AD192" s="75">
        <f t="shared" si="205"/>
        <v>-2.3814288796828141E-3</v>
      </c>
      <c r="AE192" s="75">
        <f t="shared" si="206"/>
        <v>5.6768747124963295E-7</v>
      </c>
      <c r="AF192" s="75">
        <f t="shared" si="207"/>
        <v>-9.9902651235261875E-3</v>
      </c>
      <c r="AG192" s="84"/>
      <c r="AH192" s="75">
        <f t="shared" si="208"/>
        <v>-7.6088362438433725E-3</v>
      </c>
      <c r="AI192" s="75">
        <f t="shared" si="209"/>
        <v>4.5424350919040957E-2</v>
      </c>
      <c r="AJ192" s="75">
        <f t="shared" si="210"/>
        <v>-0.3078629808123941</v>
      </c>
      <c r="AK192" s="75">
        <f t="shared" si="211"/>
        <v>-0.22177765933850452</v>
      </c>
      <c r="AL192" s="75">
        <f t="shared" si="212"/>
        <v>-2.913311367133538</v>
      </c>
      <c r="AM192" s="75">
        <f t="shared" si="213"/>
        <v>-8.7230411523469638</v>
      </c>
      <c r="AN192" s="75">
        <f t="shared" si="236"/>
        <v>-1.4395824833553432</v>
      </c>
      <c r="AO192" s="75">
        <f t="shared" si="236"/>
        <v>-1.4394851846901757</v>
      </c>
      <c r="AP192" s="75">
        <f t="shared" si="236"/>
        <v>-1.4387290717898213</v>
      </c>
      <c r="AQ192" s="75">
        <f t="shared" si="236"/>
        <v>-1.4329937793121847</v>
      </c>
      <c r="AR192" s="75">
        <f t="shared" si="236"/>
        <v>-1.3954598814260677</v>
      </c>
      <c r="AS192" s="75">
        <f t="shared" si="236"/>
        <v>-1.241802814114255</v>
      </c>
      <c r="AT192" s="75">
        <f t="shared" si="236"/>
        <v>-0.91011625222790671</v>
      </c>
      <c r="AU192" s="75">
        <f t="shared" si="214"/>
        <v>-0.46801923212193747</v>
      </c>
      <c r="AV192" s="119">
        <f t="shared" si="215"/>
        <v>-2.5319746120719331E-2</v>
      </c>
      <c r="AW192" s="120">
        <f t="shared" si="216"/>
        <v>-2.3814288796828141E-3</v>
      </c>
      <c r="AX192" s="121">
        <f t="shared" si="217"/>
        <v>5.6768747124963295E-7</v>
      </c>
      <c r="AY192" s="120">
        <f t="shared" si="218"/>
        <v>-2.0092338756558772E-2</v>
      </c>
      <c r="BA192" s="95">
        <f t="shared" si="219"/>
        <v>0</v>
      </c>
      <c r="BB192" s="95">
        <f t="shared" si="220"/>
        <v>0.10175276161706359</v>
      </c>
      <c r="BC192" s="95">
        <f t="shared" si="221"/>
        <v>-0.35279744973169647</v>
      </c>
      <c r="BD192" s="95">
        <f t="shared" si="222"/>
        <v>5.61417735507901E-2</v>
      </c>
      <c r="BE192" s="95">
        <f t="shared" si="223"/>
        <v>3.0791723785060392</v>
      </c>
      <c r="BF192" s="95">
        <f t="shared" si="224"/>
        <v>32.030467237663977</v>
      </c>
      <c r="BG192" s="95">
        <f t="shared" si="237"/>
        <v>-3.4121029731680652</v>
      </c>
      <c r="BH192" s="95">
        <f t="shared" si="237"/>
        <v>-3.6033228247670355</v>
      </c>
      <c r="BI192" s="95">
        <f t="shared" si="237"/>
        <v>-3.3767862579275474</v>
      </c>
      <c r="BJ192" s="95">
        <f t="shared" si="237"/>
        <v>-3.6476568921969612</v>
      </c>
      <c r="BK192" s="95">
        <f t="shared" si="237"/>
        <v>-3.3264142682857392</v>
      </c>
      <c r="BL192" s="95">
        <f t="shared" si="237"/>
        <v>-3.7128705119004004</v>
      </c>
      <c r="BM192" s="95">
        <f t="shared" si="237"/>
        <v>-3.2531354201058824</v>
      </c>
      <c r="BN192" s="95">
        <f t="shared" si="225"/>
        <v>-3.8130509624952547</v>
      </c>
      <c r="BQ192" s="95">
        <f t="shared" si="160"/>
        <v>1.0356080708806519E-2</v>
      </c>
      <c r="BR192" s="75">
        <v>25000</v>
      </c>
      <c r="BS192" s="75">
        <f t="shared" si="190"/>
        <v>1.0356080708806519E-2</v>
      </c>
      <c r="BT192" s="75">
        <f t="shared" si="161"/>
        <v>1.4207173458798492E-2</v>
      </c>
      <c r="BU192" s="75">
        <f t="shared" si="162"/>
        <v>-3.8510927499919739E-3</v>
      </c>
      <c r="BV192" s="75">
        <f t="shared" si="163"/>
        <v>2.0011202354820679E-2</v>
      </c>
      <c r="BW192" s="75">
        <f t="shared" si="164"/>
        <v>-8.9327014273765992E-2</v>
      </c>
      <c r="BX192" s="75">
        <f t="shared" si="165"/>
        <v>-3.1368112320261434</v>
      </c>
      <c r="BY192" s="75">
        <f t="shared" si="166"/>
        <v>-418.28484751716263</v>
      </c>
      <c r="BZ192" s="75">
        <f t="shared" si="167"/>
        <v>3.1891583179917045</v>
      </c>
      <c r="CA192" s="75">
        <f t="shared" si="168"/>
        <v>3.4513237740340834</v>
      </c>
      <c r="CB192" s="75">
        <f t="shared" si="169"/>
        <v>3.1788880899206289</v>
      </c>
      <c r="CC192" s="75">
        <f t="shared" si="170"/>
        <v>3.4623468562445257</v>
      </c>
      <c r="CD192" s="75">
        <f t="shared" si="171"/>
        <v>3.1676343447859354</v>
      </c>
      <c r="CE192" s="75">
        <f t="shared" si="172"/>
        <v>3.4744721432230699</v>
      </c>
      <c r="CF192" s="75">
        <f t="shared" si="173"/>
        <v>3.1552590850356674</v>
      </c>
      <c r="CG192" s="75">
        <f t="shared" si="174"/>
        <v>3.4878648291359409</v>
      </c>
      <c r="CI192" s="14">
        <f t="shared" si="191"/>
        <v>25000</v>
      </c>
      <c r="CJ192" s="86">
        <f t="shared" si="175"/>
        <v>1.4207173458798492E-2</v>
      </c>
      <c r="CK192" s="86">
        <f t="shared" si="176"/>
        <v>1.4207173458798492E-2</v>
      </c>
      <c r="CL192" s="95">
        <f t="shared" si="177"/>
        <v>0</v>
      </c>
      <c r="CM192" s="95">
        <f t="shared" si="178"/>
        <v>0.14980065161852674</v>
      </c>
      <c r="CN192" s="95">
        <f t="shared" si="179"/>
        <v>-0.59105040035962964</v>
      </c>
      <c r="CO192" s="95">
        <f t="shared" si="180"/>
        <v>2.8073710695321634</v>
      </c>
      <c r="CP192" s="95">
        <f t="shared" si="181"/>
        <v>5.9282463999178265</v>
      </c>
      <c r="CQ192" s="95">
        <f t="shared" si="182"/>
        <v>8.1567556811021262</v>
      </c>
      <c r="CR192" s="95">
        <f t="shared" si="183"/>
        <v>8.1569011311670749</v>
      </c>
      <c r="CS192" s="95">
        <f t="shared" si="184"/>
        <v>8.1563589013916538</v>
      </c>
      <c r="CT192" s="95">
        <f t="shared" si="185"/>
        <v>8.1583755434547136</v>
      </c>
      <c r="CU192" s="95">
        <f t="shared" si="186"/>
        <v>8.1508081841467774</v>
      </c>
      <c r="CV192" s="95">
        <f t="shared" si="187"/>
        <v>8.178321462010091</v>
      </c>
      <c r="CW192" s="95">
        <f t="shared" si="188"/>
        <v>8.0620506329111983</v>
      </c>
      <c r="CX192" s="95">
        <f t="shared" si="189"/>
        <v>7.2977329974049585</v>
      </c>
    </row>
    <row r="193" spans="1:102" s="75" customFormat="1" ht="12.95" customHeight="1" x14ac:dyDescent="0.2">
      <c r="A193" s="86" t="s">
        <v>2039</v>
      </c>
      <c r="B193" s="87" t="s">
        <v>2031</v>
      </c>
      <c r="C193" s="88">
        <v>36570.502</v>
      </c>
      <c r="D193" s="88" t="s">
        <v>2034</v>
      </c>
      <c r="E193" s="75">
        <f t="shared" si="195"/>
        <v>-13323.048065746314</v>
      </c>
      <c r="F193" s="75">
        <f t="shared" si="196"/>
        <v>-13323</v>
      </c>
      <c r="G193" s="75">
        <f t="shared" si="197"/>
        <v>-2.0260769997548778E-2</v>
      </c>
      <c r="H193" s="75">
        <f>G193</f>
        <v>-2.0260769997548778E-2</v>
      </c>
      <c r="O193" s="75">
        <f t="shared" ca="1" si="199"/>
        <v>-1.5457422967605772E-2</v>
      </c>
      <c r="P193" s="75">
        <f t="shared" si="200"/>
        <v>-1.7678582262908384E-2</v>
      </c>
      <c r="Q193" s="85">
        <f t="shared" si="226"/>
        <v>21552.002</v>
      </c>
      <c r="S193" s="84">
        <v>0.10009999999999999</v>
      </c>
      <c r="Z193" s="75">
        <f t="shared" si="201"/>
        <v>-13323</v>
      </c>
      <c r="AA193" s="75">
        <f t="shared" si="202"/>
        <v>-2.5255410552612805E-2</v>
      </c>
      <c r="AB193" s="75">
        <f t="shared" si="203"/>
        <v>-1.2683941707844357E-2</v>
      </c>
      <c r="AC193" s="75">
        <f t="shared" si="204"/>
        <v>-2.5821877346403933E-3</v>
      </c>
      <c r="AD193" s="75">
        <f t="shared" si="205"/>
        <v>4.9946405550640276E-3</v>
      </c>
      <c r="AE193" s="75">
        <f t="shared" si="206"/>
        <v>2.4971380708564587E-6</v>
      </c>
      <c r="AF193" s="75">
        <f t="shared" si="207"/>
        <v>-2.5821877346403933E-3</v>
      </c>
      <c r="AG193" s="84"/>
      <c r="AH193" s="75">
        <f t="shared" si="208"/>
        <v>-7.5768282897044209E-3</v>
      </c>
      <c r="AI193" s="75">
        <f t="shared" si="209"/>
        <v>4.5784764923718524E-2</v>
      </c>
      <c r="AJ193" s="75">
        <f t="shared" si="210"/>
        <v>-0.30940339042451448</v>
      </c>
      <c r="AK193" s="75">
        <f t="shared" si="211"/>
        <v>-0.22332327498117355</v>
      </c>
      <c r="AL193" s="75">
        <f t="shared" si="212"/>
        <v>-2.9116918965904919</v>
      </c>
      <c r="AM193" s="75">
        <f t="shared" si="213"/>
        <v>-8.6610553030772977</v>
      </c>
      <c r="AN193" s="75">
        <f t="shared" si="236"/>
        <v>-1.4325157835530977</v>
      </c>
      <c r="AO193" s="75">
        <f t="shared" si="236"/>
        <v>-1.4323938740735922</v>
      </c>
      <c r="AP193" s="75">
        <f t="shared" si="236"/>
        <v>-1.4314950883235262</v>
      </c>
      <c r="AQ193" s="75">
        <f t="shared" si="236"/>
        <v>-1.4250385825691718</v>
      </c>
      <c r="AR193" s="75">
        <f t="shared" si="236"/>
        <v>-1.3850996581477881</v>
      </c>
      <c r="AS193" s="75">
        <f t="shared" si="236"/>
        <v>-1.2287010767466204</v>
      </c>
      <c r="AT193" s="75">
        <f t="shared" si="236"/>
        <v>-0.89861217330590581</v>
      </c>
      <c r="AU193" s="75">
        <f t="shared" si="214"/>
        <v>-0.46188687749040375</v>
      </c>
      <c r="AV193" s="119">
        <f t="shared" si="215"/>
        <v>-2.5255410552612805E-2</v>
      </c>
      <c r="AW193" s="120">
        <f t="shared" si="216"/>
        <v>4.9946405550640276E-3</v>
      </c>
      <c r="AX193" s="121">
        <f t="shared" si="217"/>
        <v>2.4971380708564587E-6</v>
      </c>
      <c r="AY193" s="120">
        <f t="shared" si="218"/>
        <v>-1.2683941707844357E-2</v>
      </c>
      <c r="BA193" s="95">
        <f t="shared" si="219"/>
        <v>0</v>
      </c>
      <c r="BB193" s="95">
        <f t="shared" si="220"/>
        <v>0.10162921105955269</v>
      </c>
      <c r="BC193" s="95">
        <f t="shared" si="221"/>
        <v>-0.35069979259433676</v>
      </c>
      <c r="BD193" s="95">
        <f t="shared" si="222"/>
        <v>5.4128786966994642E-2</v>
      </c>
      <c r="BE193" s="95">
        <f t="shared" si="223"/>
        <v>3.0814132396249163</v>
      </c>
      <c r="BF193" s="95">
        <f t="shared" si="224"/>
        <v>33.223925561771949</v>
      </c>
      <c r="BG193" s="95">
        <f t="shared" si="237"/>
        <v>-3.4024976730097265</v>
      </c>
      <c r="BH193" s="95">
        <f t="shared" si="237"/>
        <v>-3.5938897415628208</v>
      </c>
      <c r="BI193" s="95">
        <f t="shared" si="237"/>
        <v>-3.3678942250496022</v>
      </c>
      <c r="BJ193" s="95">
        <f t="shared" si="237"/>
        <v>-3.6371034412497316</v>
      </c>
      <c r="BK193" s="95">
        <f t="shared" si="237"/>
        <v>-3.3188796182427911</v>
      </c>
      <c r="BL193" s="95">
        <f t="shared" si="237"/>
        <v>-3.70012451817687</v>
      </c>
      <c r="BM193" s="95">
        <f t="shared" si="237"/>
        <v>-3.2481303744768919</v>
      </c>
      <c r="BN193" s="95">
        <f t="shared" si="225"/>
        <v>-3.7958271848462202</v>
      </c>
      <c r="BQ193" s="95">
        <f t="shared" si="160"/>
        <v>1.080604410025502E-2</v>
      </c>
      <c r="BR193" s="75">
        <v>25500</v>
      </c>
      <c r="BS193" s="75">
        <f t="shared" si="190"/>
        <v>1.080604410025502E-2</v>
      </c>
      <c r="BT193" s="75">
        <f t="shared" si="161"/>
        <v>1.4769196121574749E-2</v>
      </c>
      <c r="BU193" s="75">
        <f t="shared" si="162"/>
        <v>-3.9631520213197283E-3</v>
      </c>
      <c r="BV193" s="75">
        <f t="shared" si="163"/>
        <v>2.0018850918971931E-2</v>
      </c>
      <c r="BW193" s="75">
        <f t="shared" si="164"/>
        <v>-9.0742351595604398E-2</v>
      </c>
      <c r="BX193" s="75">
        <f t="shared" si="165"/>
        <v>-3.1353901229332659</v>
      </c>
      <c r="BY193" s="75">
        <f t="shared" si="166"/>
        <v>-322.44799725310037</v>
      </c>
      <c r="BZ193" s="75">
        <f t="shared" si="167"/>
        <v>3.2032876757852105</v>
      </c>
      <c r="CA193" s="75">
        <f t="shared" si="168"/>
        <v>3.4916683607211536</v>
      </c>
      <c r="CB193" s="75">
        <f t="shared" si="169"/>
        <v>3.190314846497853</v>
      </c>
      <c r="CC193" s="75">
        <f t="shared" si="170"/>
        <v>3.5057976013930316</v>
      </c>
      <c r="CD193" s="75">
        <f t="shared" si="171"/>
        <v>3.1758847002454478</v>
      </c>
      <c r="CE193" s="75">
        <f t="shared" si="172"/>
        <v>3.521604147767265</v>
      </c>
      <c r="CF193" s="75">
        <f t="shared" si="173"/>
        <v>3.1597498484357311</v>
      </c>
      <c r="CG193" s="75">
        <f t="shared" si="174"/>
        <v>3.5393972209975688</v>
      </c>
      <c r="CI193" s="14">
        <f t="shared" si="191"/>
        <v>25500</v>
      </c>
      <c r="CJ193" s="86">
        <f t="shared" si="175"/>
        <v>1.4769196121574749E-2</v>
      </c>
      <c r="CK193" s="86">
        <f t="shared" si="176"/>
        <v>1.4769196121574749E-2</v>
      </c>
      <c r="CL193" s="95">
        <f t="shared" si="177"/>
        <v>0</v>
      </c>
      <c r="CM193" s="95">
        <f t="shared" si="178"/>
        <v>0.13959158800230553</v>
      </c>
      <c r="CN193" s="95">
        <f t="shared" si="179"/>
        <v>-0.56121540459789498</v>
      </c>
      <c r="CO193" s="95">
        <f t="shared" si="180"/>
        <v>2.8438779551759765</v>
      </c>
      <c r="CP193" s="95">
        <f t="shared" si="181"/>
        <v>6.6681484049779716</v>
      </c>
      <c r="CQ193" s="95">
        <f t="shared" si="182"/>
        <v>8.2668488426336371</v>
      </c>
      <c r="CR193" s="95">
        <f t="shared" si="183"/>
        <v>8.2668447572519099</v>
      </c>
      <c r="CS193" s="95">
        <f t="shared" si="184"/>
        <v>8.2668560705001273</v>
      </c>
      <c r="CT193" s="95">
        <f t="shared" si="185"/>
        <v>8.2668247411120657</v>
      </c>
      <c r="CU193" s="95">
        <f t="shared" si="186"/>
        <v>8.266911495017359</v>
      </c>
      <c r="CV193" s="95">
        <f t="shared" si="187"/>
        <v>8.2666712235158251</v>
      </c>
      <c r="CW193" s="95">
        <f t="shared" si="188"/>
        <v>8.2673363510340465</v>
      </c>
      <c r="CX193" s="95">
        <f t="shared" si="189"/>
        <v>7.4424706247077683</v>
      </c>
    </row>
    <row r="194" spans="1:102" s="75" customFormat="1" ht="12.95" customHeight="1" x14ac:dyDescent="0.2">
      <c r="A194" s="86" t="s">
        <v>2039</v>
      </c>
      <c r="B194" s="87" t="s">
        <v>2033</v>
      </c>
      <c r="C194" s="88">
        <v>36570.713000000003</v>
      </c>
      <c r="D194" s="88" t="s">
        <v>2034</v>
      </c>
      <c r="E194" s="75">
        <f t="shared" si="195"/>
        <v>-13322.547498765238</v>
      </c>
      <c r="F194" s="75">
        <f t="shared" si="196"/>
        <v>-13322.5</v>
      </c>
      <c r="G194" s="75">
        <f t="shared" si="197"/>
        <v>-2.0021774995257147E-2</v>
      </c>
      <c r="H194" s="75">
        <f>G194</f>
        <v>-2.0021774995257147E-2</v>
      </c>
      <c r="O194" s="75">
        <f t="shared" ca="1" si="199"/>
        <v>-1.5457076807805821E-2</v>
      </c>
      <c r="P194" s="75">
        <f t="shared" si="200"/>
        <v>-1.7678310376632901E-2</v>
      </c>
      <c r="Q194" s="85">
        <f t="shared" si="226"/>
        <v>21552.213000000003</v>
      </c>
      <c r="S194" s="84">
        <v>0.10009999999999999</v>
      </c>
      <c r="Z194" s="75">
        <f t="shared" si="201"/>
        <v>-13322.5</v>
      </c>
      <c r="AA194" s="75">
        <f t="shared" si="202"/>
        <v>-2.5254866982352554E-2</v>
      </c>
      <c r="AB194" s="75">
        <f t="shared" si="203"/>
        <v>-1.2445218389537493E-2</v>
      </c>
      <c r="AC194" s="75">
        <f t="shared" si="204"/>
        <v>-2.3434646186242455E-3</v>
      </c>
      <c r="AD194" s="75">
        <f t="shared" si="205"/>
        <v>5.2330919870954076E-3</v>
      </c>
      <c r="AE194" s="75">
        <f t="shared" si="206"/>
        <v>2.7412636997147565E-6</v>
      </c>
      <c r="AF194" s="75">
        <f t="shared" si="207"/>
        <v>-2.3434646186242455E-3</v>
      </c>
      <c r="AG194" s="84"/>
      <c r="AH194" s="75">
        <f t="shared" si="208"/>
        <v>-7.5765566057196523E-3</v>
      </c>
      <c r="AI194" s="75">
        <f t="shared" si="209"/>
        <v>4.5787828811688303E-2</v>
      </c>
      <c r="AJ194" s="75">
        <f t="shared" si="210"/>
        <v>-0.30941643632756438</v>
      </c>
      <c r="AK194" s="75">
        <f t="shared" si="211"/>
        <v>-0.22333636595075135</v>
      </c>
      <c r="AL194" s="75">
        <f t="shared" si="212"/>
        <v>-2.9116781774733438</v>
      </c>
      <c r="AM194" s="75">
        <f t="shared" si="213"/>
        <v>-8.6605339123984404</v>
      </c>
      <c r="AN194" s="75">
        <f t="shared" si="236"/>
        <v>-1.4324561572013101</v>
      </c>
      <c r="AO194" s="75">
        <f t="shared" si="236"/>
        <v>-1.4323340211621947</v>
      </c>
      <c r="AP194" s="75">
        <f t="shared" si="236"/>
        <v>-1.4314339546912225</v>
      </c>
      <c r="AQ194" s="75">
        <f t="shared" si="236"/>
        <v>-1.4249711439351358</v>
      </c>
      <c r="AR194" s="75">
        <f t="shared" si="236"/>
        <v>-1.3850117691159467</v>
      </c>
      <c r="AS194" s="75">
        <f t="shared" si="236"/>
        <v>-1.2285905041918113</v>
      </c>
      <c r="AT194" s="75">
        <f t="shared" si="236"/>
        <v>-0.89851543050493476</v>
      </c>
      <c r="AU194" s="75">
        <f t="shared" si="214"/>
        <v>-0.46183534509854213</v>
      </c>
      <c r="AV194" s="119">
        <f t="shared" si="215"/>
        <v>-2.5254866982352554E-2</v>
      </c>
      <c r="AW194" s="120">
        <f t="shared" si="216"/>
        <v>5.2330919870954076E-3</v>
      </c>
      <c r="AX194" s="121">
        <f t="shared" si="217"/>
        <v>2.7412636997147565E-6</v>
      </c>
      <c r="AY194" s="120">
        <f t="shared" si="218"/>
        <v>-1.2445218389537493E-2</v>
      </c>
      <c r="BA194" s="95">
        <f t="shared" si="219"/>
        <v>0</v>
      </c>
      <c r="BB194" s="95">
        <f t="shared" si="220"/>
        <v>0.10162820028551545</v>
      </c>
      <c r="BC194" s="95">
        <f t="shared" si="221"/>
        <v>-0.35068230231264685</v>
      </c>
      <c r="BD194" s="95">
        <f t="shared" si="222"/>
        <v>5.4112008628012742E-2</v>
      </c>
      <c r="BE194" s="95">
        <f t="shared" si="223"/>
        <v>3.0814319160219554</v>
      </c>
      <c r="BF194" s="95">
        <f t="shared" si="224"/>
        <v>33.23424587834468</v>
      </c>
      <c r="BG194" s="95">
        <f t="shared" si="237"/>
        <v>-3.4024175691386729</v>
      </c>
      <c r="BH194" s="95">
        <f t="shared" si="237"/>
        <v>-3.5938098991644423</v>
      </c>
      <c r="BI194" s="95">
        <f t="shared" si="237"/>
        <v>-3.3678202332776652</v>
      </c>
      <c r="BJ194" s="95">
        <f t="shared" si="237"/>
        <v>-3.637014090006192</v>
      </c>
      <c r="BK194" s="95">
        <f t="shared" si="237"/>
        <v>-3.3188170982085579</v>
      </c>
      <c r="BL194" s="95">
        <f t="shared" si="237"/>
        <v>-3.7000167986735311</v>
      </c>
      <c r="BM194" s="95">
        <f t="shared" si="237"/>
        <v>-3.2480890087847527</v>
      </c>
      <c r="BN194" s="95">
        <f t="shared" si="225"/>
        <v>-3.7956824472189172</v>
      </c>
      <c r="BQ194" s="95">
        <f t="shared" si="160"/>
        <v>1.1241402068863714E-2</v>
      </c>
      <c r="BR194" s="75">
        <v>26000</v>
      </c>
      <c r="BS194" s="75">
        <f t="shared" si="190"/>
        <v>1.1241402068863714E-2</v>
      </c>
      <c r="BT194" s="75">
        <f t="shared" si="161"/>
        <v>1.5334979682748141E-2</v>
      </c>
      <c r="BU194" s="75">
        <f t="shared" si="162"/>
        <v>-4.093577613884427E-3</v>
      </c>
      <c r="BV194" s="75">
        <f t="shared" si="163"/>
        <v>2.0030350126737928E-2</v>
      </c>
      <c r="BW194" s="75">
        <f t="shared" si="164"/>
        <v>-9.2402969941237839E-2</v>
      </c>
      <c r="BX194" s="75">
        <f t="shared" si="165"/>
        <v>-3.1337224976913873</v>
      </c>
      <c r="BY194" s="75">
        <f t="shared" si="166"/>
        <v>-254.12326040056661</v>
      </c>
      <c r="BZ194" s="75">
        <f t="shared" si="167"/>
        <v>3.2198601415165764</v>
      </c>
      <c r="CA194" s="75">
        <f t="shared" si="168"/>
        <v>3.529921605706428</v>
      </c>
      <c r="CB194" s="75">
        <f t="shared" si="169"/>
        <v>3.2038860021180486</v>
      </c>
      <c r="CC194" s="75">
        <f t="shared" si="170"/>
        <v>3.5475978721579882</v>
      </c>
      <c r="CD194" s="75">
        <f t="shared" si="171"/>
        <v>3.1858231357299625</v>
      </c>
      <c r="CE194" s="75">
        <f t="shared" si="172"/>
        <v>3.5677489714922217</v>
      </c>
      <c r="CF194" s="75">
        <f t="shared" si="173"/>
        <v>3.1652485755280533</v>
      </c>
      <c r="CG194" s="75">
        <f t="shared" si="174"/>
        <v>3.5909296128591968</v>
      </c>
      <c r="CI194" s="14">
        <f t="shared" si="191"/>
        <v>26000</v>
      </c>
      <c r="CJ194" s="86">
        <f t="shared" si="175"/>
        <v>1.5334979682748141E-2</v>
      </c>
      <c r="CK194" s="86">
        <f t="shared" si="176"/>
        <v>1.5334979682748141E-2</v>
      </c>
      <c r="CL194" s="95">
        <f t="shared" si="177"/>
        <v>0</v>
      </c>
      <c r="CM194" s="95">
        <f t="shared" si="178"/>
        <v>0.13152199508140616</v>
      </c>
      <c r="CN194" s="95">
        <f t="shared" si="179"/>
        <v>-0.5342201542543652</v>
      </c>
      <c r="CO194" s="95">
        <f t="shared" si="180"/>
        <v>2.8761465302963081</v>
      </c>
      <c r="CP194" s="95">
        <f t="shared" si="181"/>
        <v>7.4901925615889065</v>
      </c>
      <c r="CQ194" s="95">
        <f t="shared" si="182"/>
        <v>8.3706982690260485</v>
      </c>
      <c r="CR194" s="95">
        <f t="shared" si="183"/>
        <v>8.3684702897662469</v>
      </c>
      <c r="CS194" s="95">
        <f t="shared" si="184"/>
        <v>8.3734787744814483</v>
      </c>
      <c r="CT194" s="95">
        <f t="shared" si="185"/>
        <v>8.3621567642260644</v>
      </c>
      <c r="CU194" s="95">
        <f t="shared" si="186"/>
        <v>8.387439395291997</v>
      </c>
      <c r="CV194" s="95">
        <f t="shared" si="187"/>
        <v>8.3293029735768567</v>
      </c>
      <c r="CW194" s="95">
        <f t="shared" si="188"/>
        <v>8.4553721185715478</v>
      </c>
      <c r="CX194" s="95">
        <f t="shared" si="189"/>
        <v>7.587208252010579</v>
      </c>
    </row>
    <row r="195" spans="1:102" s="75" customFormat="1" ht="12.95" customHeight="1" x14ac:dyDescent="0.2">
      <c r="A195" s="86" t="s">
        <v>2036</v>
      </c>
      <c r="B195" s="87" t="s">
        <v>2031</v>
      </c>
      <c r="C195" s="88">
        <v>36726.466699999997</v>
      </c>
      <c r="D195" s="88" t="s">
        <v>2035</v>
      </c>
      <c r="E195" s="75">
        <f t="shared" si="195"/>
        <v>-12953.044373649675</v>
      </c>
      <c r="F195" s="75">
        <f t="shared" si="196"/>
        <v>-12953</v>
      </c>
      <c r="G195" s="75">
        <f t="shared" si="197"/>
        <v>-1.8704469999647699E-2</v>
      </c>
      <c r="J195" s="75">
        <f>G195</f>
        <v>-1.8704469999647699E-2</v>
      </c>
      <c r="O195" s="75">
        <f t="shared" ca="1" si="199"/>
        <v>-1.5201264715641675E-2</v>
      </c>
      <c r="P195" s="75">
        <f t="shared" si="200"/>
        <v>-1.7476358076604383E-2</v>
      </c>
      <c r="Q195" s="85">
        <f t="shared" si="226"/>
        <v>21707.966699999997</v>
      </c>
      <c r="S195" s="84">
        <v>1</v>
      </c>
      <c r="Z195" s="75">
        <f t="shared" si="201"/>
        <v>-12953</v>
      </c>
      <c r="AA195" s="75">
        <f t="shared" si="202"/>
        <v>-2.483905689785058E-2</v>
      </c>
      <c r="AB195" s="75">
        <f t="shared" si="203"/>
        <v>-1.1341771178401502E-2</v>
      </c>
      <c r="AC195" s="75">
        <f t="shared" si="204"/>
        <v>-1.2281119230433159E-3</v>
      </c>
      <c r="AD195" s="75">
        <f t="shared" si="205"/>
        <v>6.134586898202881E-3</v>
      </c>
      <c r="AE195" s="75">
        <f t="shared" si="206"/>
        <v>3.7633156411602444E-5</v>
      </c>
      <c r="AF195" s="75">
        <f t="shared" si="207"/>
        <v>-1.2281119230433159E-3</v>
      </c>
      <c r="AG195" s="84"/>
      <c r="AH195" s="75">
        <f t="shared" si="208"/>
        <v>-7.3626988212461978E-3</v>
      </c>
      <c r="AI195" s="75">
        <f t="shared" si="209"/>
        <v>4.8228346534131328E-2</v>
      </c>
      <c r="AJ195" s="75">
        <f t="shared" si="210"/>
        <v>-0.31955819153576503</v>
      </c>
      <c r="AK195" s="75">
        <f t="shared" si="211"/>
        <v>-0.23351813561016288</v>
      </c>
      <c r="AL195" s="75">
        <f t="shared" si="212"/>
        <v>-2.9009942748325908</v>
      </c>
      <c r="AM195" s="75">
        <f t="shared" si="213"/>
        <v>-8.2724694954347608</v>
      </c>
      <c r="AN195" s="75">
        <f t="shared" si="236"/>
        <v>-1.3872095223682075</v>
      </c>
      <c r="AO195" s="75">
        <f t="shared" si="236"/>
        <v>-1.3867924412813488</v>
      </c>
      <c r="AP195" s="75">
        <f t="shared" si="236"/>
        <v>-1.3844807365048741</v>
      </c>
      <c r="AQ195" s="75">
        <f t="shared" si="236"/>
        <v>-1.372149524800806</v>
      </c>
      <c r="AR195" s="75">
        <f t="shared" si="236"/>
        <v>-1.3161468348543695</v>
      </c>
      <c r="AS195" s="75">
        <f t="shared" si="236"/>
        <v>-1.1447481519781935</v>
      </c>
      <c r="AT195" s="75">
        <f t="shared" si="236"/>
        <v>-0.82671353312553342</v>
      </c>
      <c r="AU195" s="75">
        <f t="shared" si="214"/>
        <v>-0.42375290751279898</v>
      </c>
      <c r="AV195" s="119">
        <f t="shared" si="215"/>
        <v>-2.483905689785058E-2</v>
      </c>
      <c r="AW195" s="120">
        <f t="shared" si="216"/>
        <v>6.134586898202881E-3</v>
      </c>
      <c r="AX195" s="121">
        <f t="shared" si="217"/>
        <v>3.7633156411602444E-5</v>
      </c>
      <c r="AY195" s="120">
        <f t="shared" si="218"/>
        <v>-1.1341771178401502E-2</v>
      </c>
      <c r="BA195" s="95">
        <f t="shared" si="219"/>
        <v>0</v>
      </c>
      <c r="BB195" s="95">
        <f t="shared" si="220"/>
        <v>0.10099724685501554</v>
      </c>
      <c r="BC195" s="95">
        <f t="shared" si="221"/>
        <v>-0.33840248271289691</v>
      </c>
      <c r="BD195" s="95">
        <f t="shared" si="222"/>
        <v>4.235622548974665E-2</v>
      </c>
      <c r="BE195" s="95">
        <f t="shared" si="223"/>
        <v>3.0945127905587864</v>
      </c>
      <c r="BF195" s="95">
        <f t="shared" si="224"/>
        <v>42.473160257881545</v>
      </c>
      <c r="BG195" s="95">
        <f t="shared" si="237"/>
        <v>-3.3461308504975622</v>
      </c>
      <c r="BH195" s="95">
        <f t="shared" si="237"/>
        <v>-3.5320983613317436</v>
      </c>
      <c r="BI195" s="95">
        <f t="shared" si="237"/>
        <v>-3.3165087679517611</v>
      </c>
      <c r="BJ195" s="95">
        <f t="shared" si="237"/>
        <v>-3.5679637604178116</v>
      </c>
      <c r="BK195" s="95">
        <f t="shared" si="237"/>
        <v>-3.276173630976138</v>
      </c>
      <c r="BL195" s="95">
        <f t="shared" si="237"/>
        <v>-3.6177713597826737</v>
      </c>
      <c r="BM195" s="95">
        <f t="shared" si="237"/>
        <v>-3.2205078489726824</v>
      </c>
      <c r="BN195" s="95">
        <f t="shared" si="225"/>
        <v>-3.6887213406421404</v>
      </c>
      <c r="BQ195" s="95">
        <f t="shared" si="160"/>
        <v>1.166225292786123E-2</v>
      </c>
      <c r="BR195" s="75">
        <v>26500</v>
      </c>
      <c r="BS195" s="75">
        <f t="shared" si="190"/>
        <v>1.166225292786123E-2</v>
      </c>
      <c r="BT195" s="75">
        <f t="shared" si="161"/>
        <v>1.5904524142318667E-2</v>
      </c>
      <c r="BU195" s="75">
        <f t="shared" si="162"/>
        <v>-4.2422712144574376E-3</v>
      </c>
      <c r="BV195" s="75">
        <f t="shared" si="163"/>
        <v>2.0046968160387424E-2</v>
      </c>
      <c r="BW195" s="75">
        <f t="shared" si="164"/>
        <v>-9.4314940089423482E-2</v>
      </c>
      <c r="BX195" s="75">
        <f t="shared" si="165"/>
        <v>-3.1318021401093019</v>
      </c>
      <c r="BY195" s="75">
        <f t="shared" si="166"/>
        <v>-204.27774582684464</v>
      </c>
      <c r="BZ195" s="75">
        <f t="shared" si="167"/>
        <v>3.2389308835378903</v>
      </c>
      <c r="CA195" s="75">
        <f t="shared" si="168"/>
        <v>3.5659842762879173</v>
      </c>
      <c r="CB195" s="75">
        <f t="shared" si="169"/>
        <v>3.2197105790238223</v>
      </c>
      <c r="CC195" s="75">
        <f t="shared" si="170"/>
        <v>3.5876134147730889</v>
      </c>
      <c r="CD195" s="75">
        <f t="shared" si="171"/>
        <v>3.1975898628858368</v>
      </c>
      <c r="CE195" s="75">
        <f t="shared" si="172"/>
        <v>3.6127874058690908</v>
      </c>
      <c r="CF195" s="75">
        <f t="shared" si="173"/>
        <v>3.1718774856826664</v>
      </c>
      <c r="CG195" s="75">
        <f t="shared" si="174"/>
        <v>3.6424620047208252</v>
      </c>
      <c r="CI195" s="14">
        <f t="shared" si="191"/>
        <v>26500</v>
      </c>
      <c r="CJ195" s="86">
        <f t="shared" si="175"/>
        <v>1.5904524142318667E-2</v>
      </c>
      <c r="CK195" s="86">
        <f t="shared" si="176"/>
        <v>1.5904524142318667E-2</v>
      </c>
      <c r="CL195" s="95">
        <f t="shared" si="177"/>
        <v>0</v>
      </c>
      <c r="CM195" s="95">
        <f t="shared" si="178"/>
        <v>0.12494345409191843</v>
      </c>
      <c r="CN195" s="95">
        <f t="shared" si="179"/>
        <v>-0.50908515095665452</v>
      </c>
      <c r="CO195" s="95">
        <f t="shared" si="180"/>
        <v>2.905609928010247</v>
      </c>
      <c r="CP195" s="95">
        <f t="shared" si="181"/>
        <v>8.4358296210482902</v>
      </c>
      <c r="CQ195" s="95">
        <f t="shared" si="182"/>
        <v>8.4709218123967975</v>
      </c>
      <c r="CR195" s="95">
        <f t="shared" si="183"/>
        <v>8.4614698148623102</v>
      </c>
      <c r="CS195" s="95">
        <f t="shared" si="184"/>
        <v>8.4796324610891798</v>
      </c>
      <c r="CT195" s="95">
        <f t="shared" si="185"/>
        <v>8.4443011532069203</v>
      </c>
      <c r="CU195" s="95">
        <f t="shared" si="186"/>
        <v>8.5115089487147877</v>
      </c>
      <c r="CV195" s="95">
        <f t="shared" si="187"/>
        <v>8.377268756574102</v>
      </c>
      <c r="CW195" s="95">
        <f t="shared" si="188"/>
        <v>8.6252524659961747</v>
      </c>
      <c r="CX195" s="95">
        <f t="shared" si="189"/>
        <v>7.7319458793133888</v>
      </c>
    </row>
    <row r="196" spans="1:102" s="75" customFormat="1" ht="12.95" customHeight="1" x14ac:dyDescent="0.2">
      <c r="A196" s="86" t="s">
        <v>2030</v>
      </c>
      <c r="B196" s="87" t="s">
        <v>2031</v>
      </c>
      <c r="C196" s="88">
        <v>36754.708500000001</v>
      </c>
      <c r="D196" s="88" t="s">
        <v>2035</v>
      </c>
      <c r="E196" s="75">
        <f t="shared" si="195"/>
        <v>-12886.044788028978</v>
      </c>
      <c r="F196" s="75">
        <f t="shared" si="196"/>
        <v>-12886</v>
      </c>
      <c r="G196" s="75">
        <f t="shared" si="197"/>
        <v>-1.8879139999626204E-2</v>
      </c>
      <c r="J196" s="75">
        <f>G196</f>
        <v>-1.8879139999626204E-2</v>
      </c>
      <c r="O196" s="75">
        <f t="shared" ca="1" si="199"/>
        <v>-1.5154879302448177E-2</v>
      </c>
      <c r="P196" s="75">
        <f t="shared" si="200"/>
        <v>-1.7439518871639373E-2</v>
      </c>
      <c r="Q196" s="85">
        <f t="shared" si="226"/>
        <v>21736.208500000001</v>
      </c>
      <c r="S196" s="84">
        <v>1</v>
      </c>
      <c r="Z196" s="75">
        <f t="shared" si="201"/>
        <v>-12886</v>
      </c>
      <c r="AA196" s="75">
        <f t="shared" si="202"/>
        <v>-2.4760461515011115E-2</v>
      </c>
      <c r="AB196" s="75">
        <f t="shared" si="203"/>
        <v>-1.1558197356254463E-2</v>
      </c>
      <c r="AC196" s="75">
        <f t="shared" si="204"/>
        <v>-1.4396211279868315E-3</v>
      </c>
      <c r="AD196" s="75">
        <f t="shared" si="205"/>
        <v>5.8813215153849102E-3</v>
      </c>
      <c r="AE196" s="75">
        <f t="shared" si="206"/>
        <v>3.4589942767329458E-5</v>
      </c>
      <c r="AF196" s="75">
        <f t="shared" si="207"/>
        <v>-1.4396211279868315E-3</v>
      </c>
      <c r="AG196" s="84"/>
      <c r="AH196" s="75">
        <f t="shared" si="208"/>
        <v>-7.3209426433717409E-3</v>
      </c>
      <c r="AI196" s="75">
        <f t="shared" si="209"/>
        <v>4.8712525863857103E-2</v>
      </c>
      <c r="AJ196" s="75">
        <f t="shared" si="210"/>
        <v>-0.3215139743422411</v>
      </c>
      <c r="AK196" s="75">
        <f t="shared" si="211"/>
        <v>-0.23548278398149886</v>
      </c>
      <c r="AL196" s="75">
        <f t="shared" si="212"/>
        <v>-2.8989295489973457</v>
      </c>
      <c r="AM196" s="75">
        <f t="shared" si="213"/>
        <v>-8.2013956242672776</v>
      </c>
      <c r="AN196" s="75">
        <f t="shared" si="236"/>
        <v>-1.3787325708941733</v>
      </c>
      <c r="AO196" s="75">
        <f t="shared" si="236"/>
        <v>-1.378224679935053</v>
      </c>
      <c r="AP196" s="75">
        <f t="shared" si="236"/>
        <v>-1.3755352801116711</v>
      </c>
      <c r="AQ196" s="75">
        <f t="shared" si="236"/>
        <v>-1.3618632487946256</v>
      </c>
      <c r="AR196" s="75">
        <f t="shared" si="236"/>
        <v>-1.3027936258269208</v>
      </c>
      <c r="AS196" s="75">
        <f t="shared" si="236"/>
        <v>-1.1290971023321743</v>
      </c>
      <c r="AT196" s="75">
        <f t="shared" si="236"/>
        <v>-0.81362994740011685</v>
      </c>
      <c r="AU196" s="75">
        <f t="shared" si="214"/>
        <v>-0.41684756700334075</v>
      </c>
      <c r="AV196" s="119">
        <f t="shared" si="215"/>
        <v>-2.4760461515011115E-2</v>
      </c>
      <c r="AW196" s="120">
        <f t="shared" si="216"/>
        <v>5.8813215153849102E-3</v>
      </c>
      <c r="AX196" s="121">
        <f t="shared" si="217"/>
        <v>3.4589942767329458E-5</v>
      </c>
      <c r="AY196" s="120">
        <f t="shared" si="218"/>
        <v>-1.1558197356254463E-2</v>
      </c>
      <c r="BA196" s="95">
        <f t="shared" si="219"/>
        <v>0</v>
      </c>
      <c r="BB196" s="95">
        <f t="shared" si="220"/>
        <v>0.10090562674179082</v>
      </c>
      <c r="BC196" s="95">
        <f t="shared" si="221"/>
        <v>-0.33631718427466734</v>
      </c>
      <c r="BD196" s="95">
        <f t="shared" si="222"/>
        <v>4.0364687233124322E-2</v>
      </c>
      <c r="BE196" s="95">
        <f t="shared" si="223"/>
        <v>3.0967279517011024</v>
      </c>
      <c r="BF196" s="95">
        <f t="shared" si="224"/>
        <v>44.570997487670816</v>
      </c>
      <c r="BG196" s="95">
        <f t="shared" si="237"/>
        <v>-3.3365661531590489</v>
      </c>
      <c r="BH196" s="95">
        <f t="shared" si="237"/>
        <v>-3.5203150665702343</v>
      </c>
      <c r="BI196" s="95">
        <f t="shared" si="237"/>
        <v>-3.3079268475208066</v>
      </c>
      <c r="BJ196" s="95">
        <f t="shared" si="237"/>
        <v>-3.5548069564697435</v>
      </c>
      <c r="BK196" s="95">
        <f t="shared" si="237"/>
        <v>-3.2691824835846925</v>
      </c>
      <c r="BL196" s="95">
        <f t="shared" si="237"/>
        <v>-3.6023252818098324</v>
      </c>
      <c r="BM196" s="95">
        <f t="shared" si="237"/>
        <v>-3.2161073873640391</v>
      </c>
      <c r="BN196" s="95">
        <f t="shared" si="225"/>
        <v>-3.6693264985835636</v>
      </c>
      <c r="BQ196" s="95">
        <f t="shared" ref="BQ196:BQ250" si="238">BS196+CL196</f>
        <v>1.2069276175673063E-2</v>
      </c>
      <c r="BR196" s="75">
        <v>27000</v>
      </c>
      <c r="BS196" s="75">
        <f t="shared" si="190"/>
        <v>1.2069276175673063E-2</v>
      </c>
      <c r="BT196" s="75">
        <f t="shared" ref="BT196:BT250" si="239">AB$3+AB$4*BR196+AB$5*BR196^2</f>
        <v>1.6477829500286326E-2</v>
      </c>
      <c r="BU196" s="75">
        <f t="shared" ref="BU196:BU250" si="240">$AB$6*($AB$11/BV196*BW196+$AB$12)</f>
        <v>-4.4085533246132616E-3</v>
      </c>
      <c r="BV196" s="75">
        <f t="shared" ref="BV196:BV250" si="241">1+$AB$7*COS(BX196)</f>
        <v>2.0070138934768056E-2</v>
      </c>
      <c r="BW196" s="75">
        <f t="shared" ref="BW196:BW250" si="242">SIN(BX196+RADIANS($AB$9))</f>
        <v>-9.6478725543356555E-2</v>
      </c>
      <c r="BX196" s="75">
        <f t="shared" ref="BX196:BX250" si="243">2*ATAN(BY196)</f>
        <v>-3.1296284406750017</v>
      </c>
      <c r="BY196" s="75">
        <f t="shared" ref="BY196:BY250" si="244">SQRT((1+$AB$7)/(1-$AB$7))*TAN(BZ196/2)</f>
        <v>-167.16320221996261</v>
      </c>
      <c r="BZ196" s="75">
        <f t="shared" ref="BZ196:BZ250" si="245">$CG196+$AB$7*SIN(CA196)</f>
        <v>3.2604962019897772</v>
      </c>
      <c r="CA196" s="75">
        <f t="shared" ref="CA196:CA250" si="246">$CG196+$AB$7*SIN(CB196)</f>
        <v>3.5998044754184746</v>
      </c>
      <c r="CB196" s="75">
        <f t="shared" ref="CB196:CB250" si="247">$CG196+$AB$7*SIN(CC196)</f>
        <v>3.2378534100147411</v>
      </c>
      <c r="CC196" s="75">
        <f t="shared" ref="CC196:CC250" si="248">$CG196+$AB$7*SIN(CD196)</f>
        <v>3.6257356133520497</v>
      </c>
      <c r="CD196" s="75">
        <f t="shared" ref="CD196:CD250" si="249">$CG196+$AB$7*SIN(CE196)</f>
        <v>3.2113009143782172</v>
      </c>
      <c r="CE196" s="75">
        <f t="shared" ref="CE196:CE250" si="250">$CG196+$AB$7*SIN(CF196)</f>
        <v>3.6566035931154013</v>
      </c>
      <c r="CF196" s="75">
        <f t="shared" ref="CF196:CF250" si="251">$CG196+$AB$7*SIN(CG196)</f>
        <v>3.179755797633816</v>
      </c>
      <c r="CG196" s="75">
        <f t="shared" ref="CG196:CG250" si="252">RADIANS($AB$9)+$AB$18*(BR196-AB$15)</f>
        <v>3.6939943965824531</v>
      </c>
      <c r="CI196" s="14">
        <f t="shared" si="191"/>
        <v>27000</v>
      </c>
      <c r="CJ196" s="86">
        <f t="shared" ref="CJ196:CJ250" si="253">AB$3+AB$4*BR196+AB$5*BR196^2+CL196</f>
        <v>1.6477829500286326E-2</v>
      </c>
      <c r="CK196" s="86">
        <f t="shared" ref="CK196:CK250" si="254">AB$3+AB$4*BR196+AB$5*BR196^2</f>
        <v>1.6477829500286326E-2</v>
      </c>
      <c r="CL196" s="95">
        <f t="shared" ref="CL196:CL250" si="255">$BB$6*($BB$11/CM196*CN196+$BB$12)</f>
        <v>0</v>
      </c>
      <c r="CM196" s="95">
        <f t="shared" ref="CM196:CM250" si="256">1+$BB$7*COS(CO196)</f>
        <v>0.11944347354132701</v>
      </c>
      <c r="CN196" s="95">
        <f t="shared" ref="CN196:CN250" si="257">SIN(CO196+RADIANS($BB$9))</f>
        <v>-0.48501433218079099</v>
      </c>
      <c r="CO196" s="95">
        <f t="shared" ref="CO196:CO250" si="258">2*ATAN(CP196)</f>
        <v>2.933351934445223</v>
      </c>
      <c r="CP196" s="95">
        <f t="shared" ref="CP196:CP250" si="259">TAN(CQ196/2)*SQRT((1+$BB$7)/(1-$BB$7))</f>
        <v>9.569537663526603</v>
      </c>
      <c r="CQ196" s="95">
        <f t="shared" ref="CQ196:CQ250" si="260">$CX196+$BB$7*SIN(CR196)</f>
        <v>8.5699457589230406</v>
      </c>
      <c r="CR196" s="95">
        <f t="shared" ref="CR196:CR250" si="261">$CX196+$BB$7*SIN(CS196)</f>
        <v>8.5454799881632262</v>
      </c>
      <c r="CS196" s="95">
        <f t="shared" ref="CS196:CS250" si="262">$CX196+$BB$7*SIN(CT196)</f>
        <v>8.5870761458813618</v>
      </c>
      <c r="CT196" s="95">
        <f t="shared" ref="CT196:CT250" si="263">$CX196+$BB$7*SIN(CU196)</f>
        <v>8.5150688817960525</v>
      </c>
      <c r="CU196" s="95">
        <f t="shared" ref="CU196:CU250" si="264">$CX196+$BB$7*SIN(CV196)</f>
        <v>8.6362490519224941</v>
      </c>
      <c r="CV196" s="95">
        <f t="shared" ref="CV196:CV250" si="265">$CX196+$BB$7*SIN(CW196)</f>
        <v>8.420151389710508</v>
      </c>
      <c r="CW196" s="95">
        <f t="shared" ref="CW196:CW250" si="266">$CX196+$BB$7*SIN(CX196)</f>
        <v>8.7764515978168074</v>
      </c>
      <c r="CX196" s="95">
        <f t="shared" ref="CX196:CX250" si="267">RADIANS($BB$9)+$BB$18*(CI196-BB$15)</f>
        <v>7.8766835066161986</v>
      </c>
    </row>
    <row r="197" spans="1:102" s="75" customFormat="1" ht="12.95" customHeight="1" x14ac:dyDescent="0.2">
      <c r="A197" s="81" t="s">
        <v>419</v>
      </c>
      <c r="B197" s="82" t="s">
        <v>2033</v>
      </c>
      <c r="C197" s="83">
        <v>36757.452499999999</v>
      </c>
      <c r="D197" s="83" t="s">
        <v>2110</v>
      </c>
      <c r="E197" s="75">
        <f t="shared" si="195"/>
        <v>-12879.535044919718</v>
      </c>
      <c r="F197" s="75">
        <f t="shared" si="196"/>
        <v>-12879.5</v>
      </c>
      <c r="G197" s="75">
        <f t="shared" si="197"/>
        <v>-1.4772205002373084E-2</v>
      </c>
      <c r="I197" s="75">
        <f>G197</f>
        <v>-1.4772205002373084E-2</v>
      </c>
      <c r="O197" s="75">
        <f t="shared" ca="1" si="199"/>
        <v>-1.5150379225048808E-2</v>
      </c>
      <c r="P197" s="75">
        <f t="shared" si="200"/>
        <v>-1.7435941325380469E-2</v>
      </c>
      <c r="Q197" s="85">
        <f t="shared" si="226"/>
        <v>21738.952499999999</v>
      </c>
      <c r="S197" s="84">
        <v>0.1</v>
      </c>
      <c r="Z197" s="75">
        <f t="shared" si="201"/>
        <v>-12879.5</v>
      </c>
      <c r="AA197" s="75">
        <f t="shared" si="202"/>
        <v>-2.4752781037836187E-2</v>
      </c>
      <c r="AB197" s="75">
        <f t="shared" si="203"/>
        <v>-7.4553652899173673E-3</v>
      </c>
      <c r="AC197" s="75">
        <f t="shared" si="204"/>
        <v>2.6637363230073846E-3</v>
      </c>
      <c r="AD197" s="75">
        <f t="shared" si="205"/>
        <v>9.9805760354631026E-3</v>
      </c>
      <c r="AE197" s="75">
        <f t="shared" si="206"/>
        <v>9.9611897999660389E-6</v>
      </c>
      <c r="AF197" s="75">
        <f t="shared" si="207"/>
        <v>2.6637363230073846E-3</v>
      </c>
      <c r="AG197" s="84"/>
      <c r="AH197" s="75">
        <f t="shared" si="208"/>
        <v>-7.3168397124557171E-3</v>
      </c>
      <c r="AI197" s="75">
        <f t="shared" si="209"/>
        <v>4.8760252206569654E-2</v>
      </c>
      <c r="AJ197" s="75">
        <f t="shared" si="210"/>
        <v>-0.32170580265620274</v>
      </c>
      <c r="AK197" s="75">
        <f t="shared" si="211"/>
        <v>-0.23567550194683176</v>
      </c>
      <c r="AL197" s="75">
        <f t="shared" si="212"/>
        <v>-2.8987269574523182</v>
      </c>
      <c r="AM197" s="75">
        <f t="shared" si="213"/>
        <v>-8.1944866218174646</v>
      </c>
      <c r="AN197" s="75">
        <f t="shared" si="236"/>
        <v>-1.3779053611819947</v>
      </c>
      <c r="AO197" s="75">
        <f t="shared" si="236"/>
        <v>-1.3773878532097805</v>
      </c>
      <c r="AP197" s="75">
        <f t="shared" si="236"/>
        <v>-1.3746594254734561</v>
      </c>
      <c r="AQ197" s="75">
        <f t="shared" si="236"/>
        <v>-1.3608525439849832</v>
      </c>
      <c r="AR197" s="75">
        <f t="shared" si="236"/>
        <v>-1.3014835681416119</v>
      </c>
      <c r="AS197" s="75">
        <f t="shared" si="236"/>
        <v>-1.1275715231180723</v>
      </c>
      <c r="AT197" s="75">
        <f t="shared" si="236"/>
        <v>-0.81235963278404721</v>
      </c>
      <c r="AU197" s="75">
        <f t="shared" si="214"/>
        <v>-0.41617764590913958</v>
      </c>
      <c r="AV197" s="119">
        <f t="shared" si="215"/>
        <v>-2.4752781037836187E-2</v>
      </c>
      <c r="AW197" s="120">
        <f t="shared" si="216"/>
        <v>9.9805760354631026E-3</v>
      </c>
      <c r="AX197" s="121">
        <f t="shared" si="217"/>
        <v>9.9611897999660389E-6</v>
      </c>
      <c r="AY197" s="120">
        <f t="shared" si="218"/>
        <v>-7.4553652899173673E-3</v>
      </c>
      <c r="BA197" s="95">
        <f t="shared" si="219"/>
        <v>0</v>
      </c>
      <c r="BB197" s="95">
        <f t="shared" si="220"/>
        <v>0.10089707668178294</v>
      </c>
      <c r="BC197" s="95">
        <f t="shared" si="221"/>
        <v>-0.33611722236503377</v>
      </c>
      <c r="BD197" s="95">
        <f t="shared" si="222"/>
        <v>4.0173788477518735E-2</v>
      </c>
      <c r="BE197" s="95">
        <f t="shared" si="223"/>
        <v>3.0969402740700125</v>
      </c>
      <c r="BF197" s="95">
        <f t="shared" si="224"/>
        <v>44.783003831590236</v>
      </c>
      <c r="BG197" s="95">
        <f t="shared" si="237"/>
        <v>-3.3356489287954831</v>
      </c>
      <c r="BH197" s="95">
        <f t="shared" si="237"/>
        <v>-3.5191620933887768</v>
      </c>
      <c r="BI197" s="95">
        <f t="shared" si="237"/>
        <v>-3.3071060008527153</v>
      </c>
      <c r="BJ197" s="95">
        <f t="shared" si="237"/>
        <v>-3.5535204027042524</v>
      </c>
      <c r="BK197" s="95">
        <f t="shared" si="237"/>
        <v>-3.2685159433657516</v>
      </c>
      <c r="BL197" s="95">
        <f t="shared" si="237"/>
        <v>-3.6008186282819645</v>
      </c>
      <c r="BM197" s="95">
        <f t="shared" si="237"/>
        <v>-3.2156896394819676</v>
      </c>
      <c r="BN197" s="95">
        <f t="shared" si="225"/>
        <v>-3.6674449094286272</v>
      </c>
      <c r="BQ197" s="95">
        <f t="shared" si="238"/>
        <v>1.246367035274764E-2</v>
      </c>
      <c r="BR197" s="75">
        <v>27500</v>
      </c>
      <c r="BS197" s="75">
        <f t="shared" ref="BS197:BS250" si="268">BT197+BU197</f>
        <v>1.246367035274764E-2</v>
      </c>
      <c r="BT197" s="75">
        <f t="shared" si="239"/>
        <v>1.7054895756651124E-2</v>
      </c>
      <c r="BU197" s="75">
        <f t="shared" si="240"/>
        <v>-4.5912254039034853E-3</v>
      </c>
      <c r="BV197" s="75">
        <f t="shared" si="241"/>
        <v>2.0101421322952118E-2</v>
      </c>
      <c r="BW197" s="75">
        <f t="shared" si="242"/>
        <v>-9.8889928136628044E-2</v>
      </c>
      <c r="BX197" s="75">
        <f t="shared" si="243"/>
        <v>-3.1272056503585239</v>
      </c>
      <c r="BY197" s="75">
        <f t="shared" si="244"/>
        <v>-139.0119589248817</v>
      </c>
      <c r="BZ197" s="75">
        <f t="shared" si="245"/>
        <v>3.2845002877625986</v>
      </c>
      <c r="CA197" s="75">
        <f t="shared" si="246"/>
        <v>3.6313765532770845</v>
      </c>
      <c r="CB197" s="75">
        <f t="shared" si="247"/>
        <v>3.2583374976218606</v>
      </c>
      <c r="CC197" s="75">
        <f t="shared" si="248"/>
        <v>3.6618828205900202</v>
      </c>
      <c r="CD197" s="75">
        <f t="shared" si="249"/>
        <v>3.2270476097352496</v>
      </c>
      <c r="CE197" s="75">
        <f t="shared" si="250"/>
        <v>3.6990855641700215</v>
      </c>
      <c r="CF197" s="75">
        <f t="shared" si="251"/>
        <v>3.1889994129542485</v>
      </c>
      <c r="CG197" s="75">
        <f t="shared" si="252"/>
        <v>3.745526788444081</v>
      </c>
      <c r="CI197" s="14">
        <f t="shared" ref="CI197:CI250" si="269">BR197</f>
        <v>27500</v>
      </c>
      <c r="CJ197" s="86">
        <f t="shared" si="253"/>
        <v>1.7054895756651124E-2</v>
      </c>
      <c r="CK197" s="86">
        <f t="shared" si="254"/>
        <v>1.7054895756651124E-2</v>
      </c>
      <c r="CL197" s="95">
        <f t="shared" si="255"/>
        <v>0</v>
      </c>
      <c r="CM197" s="95">
        <f t="shared" si="256"/>
        <v>0.11478680680095565</v>
      </c>
      <c r="CN197" s="95">
        <f t="shared" si="257"/>
        <v>-0.46147760424944312</v>
      </c>
      <c r="CO197" s="95">
        <f t="shared" si="258"/>
        <v>2.9600714529848817</v>
      </c>
      <c r="CP197" s="95">
        <f t="shared" si="259"/>
        <v>10.987726598565395</v>
      </c>
      <c r="CQ197" s="95">
        <f t="shared" si="260"/>
        <v>8.6694506648550647</v>
      </c>
      <c r="CR197" s="95">
        <f t="shared" si="261"/>
        <v>8.6209283591527832</v>
      </c>
      <c r="CS197" s="95">
        <f t="shared" si="262"/>
        <v>8.6957846486933441</v>
      </c>
      <c r="CT197" s="95">
        <f t="shared" si="263"/>
        <v>8.5777844293345744</v>
      </c>
      <c r="CU197" s="95">
        <f t="shared" si="264"/>
        <v>8.7583509543843387</v>
      </c>
      <c r="CV197" s="95">
        <f t="shared" si="265"/>
        <v>8.465441366481441</v>
      </c>
      <c r="CW197" s="95">
        <f t="shared" si="266"/>
        <v>8.9088343882425676</v>
      </c>
      <c r="CX197" s="95">
        <f t="shared" si="267"/>
        <v>8.0214211339190093</v>
      </c>
    </row>
    <row r="198" spans="1:102" s="75" customFormat="1" ht="12.95" customHeight="1" x14ac:dyDescent="0.2">
      <c r="A198" s="86" t="s">
        <v>2030</v>
      </c>
      <c r="B198" s="87" t="s">
        <v>2031</v>
      </c>
      <c r="C198" s="88">
        <v>36757.660100000001</v>
      </c>
      <c r="D198" s="88" t="s">
        <v>2035</v>
      </c>
      <c r="E198" s="75">
        <f t="shared" si="195"/>
        <v>-12879.042543946871</v>
      </c>
      <c r="F198" s="75">
        <f t="shared" si="196"/>
        <v>-12879</v>
      </c>
      <c r="G198" s="75">
        <f t="shared" si="197"/>
        <v>-1.793321000150172E-2</v>
      </c>
      <c r="J198" s="75">
        <f>G198</f>
        <v>-1.793321000150172E-2</v>
      </c>
      <c r="O198" s="75">
        <f t="shared" ca="1" si="199"/>
        <v>-1.5150033065248857E-2</v>
      </c>
      <c r="P198" s="75">
        <f t="shared" si="200"/>
        <v>-1.7435666103188106E-2</v>
      </c>
      <c r="Q198" s="85">
        <f t="shared" si="226"/>
        <v>21739.160100000001</v>
      </c>
      <c r="S198" s="84">
        <v>1</v>
      </c>
      <c r="Z198" s="75">
        <f t="shared" si="201"/>
        <v>-12879</v>
      </c>
      <c r="AA198" s="75">
        <f t="shared" si="202"/>
        <v>-2.4752189820406154E-2</v>
      </c>
      <c r="AB198" s="75">
        <f t="shared" si="203"/>
        <v>-1.0616686284283673E-2</v>
      </c>
      <c r="AC198" s="75">
        <f t="shared" si="204"/>
        <v>-4.9754389831361406E-4</v>
      </c>
      <c r="AD198" s="75">
        <f t="shared" si="205"/>
        <v>6.8189798189044332E-3</v>
      </c>
      <c r="AE198" s="75">
        <f t="shared" si="206"/>
        <v>4.6498485770625935E-5</v>
      </c>
      <c r="AF198" s="75">
        <f t="shared" si="207"/>
        <v>-4.9754389831361406E-4</v>
      </c>
      <c r="AG198" s="84"/>
      <c r="AH198" s="75">
        <f t="shared" si="208"/>
        <v>-7.3165237172180481E-3</v>
      </c>
      <c r="AI198" s="75">
        <f t="shared" si="209"/>
        <v>4.8763929086640401E-2</v>
      </c>
      <c r="AJ198" s="75">
        <f t="shared" si="210"/>
        <v>-0.32172057422592831</v>
      </c>
      <c r="AK198" s="75">
        <f t="shared" si="211"/>
        <v>-0.23569034217233814</v>
      </c>
      <c r="AL198" s="75">
        <f t="shared" si="212"/>
        <v>-2.8987113564913387</v>
      </c>
      <c r="AM198" s="75">
        <f t="shared" si="213"/>
        <v>-8.1939550560846914</v>
      </c>
      <c r="AN198" s="75">
        <f t="shared" si="236"/>
        <v>-1.3778416938535896</v>
      </c>
      <c r="AO198" s="75">
        <f t="shared" si="236"/>
        <v>-1.3773234399158072</v>
      </c>
      <c r="AP198" s="75">
        <f t="shared" si="236"/>
        <v>-1.3745919920339615</v>
      </c>
      <c r="AQ198" s="75">
        <f t="shared" si="236"/>
        <v>-1.3607747022723804</v>
      </c>
      <c r="AR198" s="75">
        <f t="shared" si="236"/>
        <v>-1.3013826870260405</v>
      </c>
      <c r="AS198" s="75">
        <f t="shared" si="236"/>
        <v>-1.1274541183370899</v>
      </c>
      <c r="AT198" s="75">
        <f t="shared" si="236"/>
        <v>-0.81226190890701322</v>
      </c>
      <c r="AU198" s="75">
        <f t="shared" si="214"/>
        <v>-0.41612611351727796</v>
      </c>
      <c r="AV198" s="119">
        <f t="shared" si="215"/>
        <v>-2.4752189820406154E-2</v>
      </c>
      <c r="AW198" s="120">
        <f t="shared" si="216"/>
        <v>6.8189798189044332E-3</v>
      </c>
      <c r="AX198" s="121">
        <f t="shared" si="217"/>
        <v>4.6498485770625935E-5</v>
      </c>
      <c r="AY198" s="120">
        <f t="shared" si="218"/>
        <v>-1.0616686284283673E-2</v>
      </c>
      <c r="BA198" s="95">
        <f t="shared" si="219"/>
        <v>0</v>
      </c>
      <c r="BB198" s="95">
        <f t="shared" si="220"/>
        <v>0.10089642142307564</v>
      </c>
      <c r="BC198" s="95">
        <f t="shared" si="221"/>
        <v>-0.33610185786095392</v>
      </c>
      <c r="BD198" s="95">
        <f t="shared" si="222"/>
        <v>4.0159120883907065E-2</v>
      </c>
      <c r="BE198" s="95">
        <f t="shared" si="223"/>
        <v>3.0969565876509009</v>
      </c>
      <c r="BF198" s="95">
        <f t="shared" si="224"/>
        <v>44.799376554526916</v>
      </c>
      <c r="BG198" s="95">
        <f t="shared" si="237"/>
        <v>-3.3355784515490097</v>
      </c>
      <c r="BH198" s="95">
        <f t="shared" si="237"/>
        <v>-3.5190733312033649</v>
      </c>
      <c r="BI198" s="95">
        <f t="shared" si="237"/>
        <v>-3.3070429445109508</v>
      </c>
      <c r="BJ198" s="95">
        <f t="shared" si="237"/>
        <v>-3.5534213630893712</v>
      </c>
      <c r="BK198" s="95">
        <f t="shared" si="237"/>
        <v>-3.2684647562151516</v>
      </c>
      <c r="BL198" s="95">
        <f t="shared" si="237"/>
        <v>-3.600702672821317</v>
      </c>
      <c r="BM198" s="95">
        <f t="shared" si="237"/>
        <v>-3.2156575713422555</v>
      </c>
      <c r="BN198" s="95">
        <f t="shared" si="225"/>
        <v>-3.6673001718013243</v>
      </c>
      <c r="BQ198" s="95">
        <f t="shared" si="238"/>
        <v>1.2847078537230973E-2</v>
      </c>
      <c r="BR198" s="75">
        <v>28000</v>
      </c>
      <c r="BS198" s="75">
        <f t="shared" si="268"/>
        <v>1.2847078537230973E-2</v>
      </c>
      <c r="BT198" s="75">
        <f t="shared" si="239"/>
        <v>1.7635722911413052E-2</v>
      </c>
      <c r="BU198" s="75">
        <f t="shared" si="240"/>
        <v>-4.7886443741820793E-3</v>
      </c>
      <c r="BV198" s="75">
        <f t="shared" si="241"/>
        <v>2.0142450545428625E-2</v>
      </c>
      <c r="BW198" s="75">
        <f t="shared" si="242"/>
        <v>-0.10154009990731551</v>
      </c>
      <c r="BX198" s="75">
        <f t="shared" si="243"/>
        <v>-3.1245420687886676</v>
      </c>
      <c r="BY198" s="75">
        <f t="shared" si="244"/>
        <v>-117.29518778105887</v>
      </c>
      <c r="BZ198" s="75">
        <f t="shared" si="245"/>
        <v>3.3108427573089907</v>
      </c>
      <c r="CA198" s="75">
        <f t="shared" si="246"/>
        <v>3.6607390774070865</v>
      </c>
      <c r="CB198" s="75">
        <f t="shared" si="247"/>
        <v>3.2811473416480692</v>
      </c>
      <c r="CC198" s="75">
        <f t="shared" si="248"/>
        <v>3.6960013414849331</v>
      </c>
      <c r="CD198" s="75">
        <f t="shared" si="249"/>
        <v>3.2448965371471168</v>
      </c>
      <c r="CE198" s="75">
        <f t="shared" si="250"/>
        <v>3.740125858909146</v>
      </c>
      <c r="CF198" s="75">
        <f t="shared" si="251"/>
        <v>3.1997206083365586</v>
      </c>
      <c r="CG198" s="75">
        <f t="shared" si="252"/>
        <v>3.797059180305709</v>
      </c>
      <c r="CI198" s="14">
        <f t="shared" si="269"/>
        <v>28000</v>
      </c>
      <c r="CJ198" s="86">
        <f t="shared" si="253"/>
        <v>1.7635722911413052E-2</v>
      </c>
      <c r="CK198" s="86">
        <f t="shared" si="254"/>
        <v>1.7635722911413052E-2</v>
      </c>
      <c r="CL198" s="95">
        <f t="shared" si="255"/>
        <v>0</v>
      </c>
      <c r="CM198" s="95">
        <f t="shared" si="256"/>
        <v>0.11086358829114185</v>
      </c>
      <c r="CN198" s="95">
        <f t="shared" si="257"/>
        <v>-0.43826749429187534</v>
      </c>
      <c r="CO198" s="95">
        <f t="shared" si="258"/>
        <v>2.9860612061422178</v>
      </c>
      <c r="CP198" s="95">
        <f t="shared" si="259"/>
        <v>12.833203410138074</v>
      </c>
      <c r="CQ198" s="95">
        <f t="shared" si="260"/>
        <v>8.7699143101873744</v>
      </c>
      <c r="CR198" s="95">
        <f t="shared" si="261"/>
        <v>8.68943774566584</v>
      </c>
      <c r="CS198" s="95">
        <f t="shared" si="262"/>
        <v>8.8043036901364875</v>
      </c>
      <c r="CT198" s="95">
        <f t="shared" si="263"/>
        <v>8.6366279929868401</v>
      </c>
      <c r="CU198" s="95">
        <f t="shared" si="264"/>
        <v>8.8747118476427005</v>
      </c>
      <c r="CV198" s="95">
        <f t="shared" si="265"/>
        <v>8.518390832634843</v>
      </c>
      <c r="CW198" s="95">
        <f t="shared" si="266"/>
        <v>9.0226592069920848</v>
      </c>
      <c r="CX198" s="95">
        <f t="shared" si="267"/>
        <v>8.1661587612218192</v>
      </c>
    </row>
    <row r="199" spans="1:102" s="75" customFormat="1" ht="12.95" customHeight="1" x14ac:dyDescent="0.2">
      <c r="A199" s="86" t="s">
        <v>2036</v>
      </c>
      <c r="B199" s="87" t="s">
        <v>2031</v>
      </c>
      <c r="C199" s="88">
        <v>36788.432999999997</v>
      </c>
      <c r="D199" s="88" t="s">
        <v>2035</v>
      </c>
      <c r="E199" s="75">
        <f t="shared" si="195"/>
        <v>-12806.038289673183</v>
      </c>
      <c r="F199" s="75">
        <f t="shared" si="196"/>
        <v>-12806</v>
      </c>
      <c r="G199" s="75">
        <f t="shared" si="197"/>
        <v>-1.6139940002176445E-2</v>
      </c>
      <c r="J199" s="75">
        <f>G199</f>
        <v>-1.6139940002176445E-2</v>
      </c>
      <c r="O199" s="75">
        <f t="shared" ca="1" si="199"/>
        <v>-1.5099493734455941E-2</v>
      </c>
      <c r="P199" s="75">
        <f t="shared" si="200"/>
        <v>-1.7395443304903092E-2</v>
      </c>
      <c r="Q199" s="85">
        <f t="shared" si="226"/>
        <v>21769.932999999997</v>
      </c>
      <c r="S199" s="84">
        <v>1</v>
      </c>
      <c r="Z199" s="75">
        <f t="shared" si="201"/>
        <v>-12806</v>
      </c>
      <c r="AA199" s="75">
        <f t="shared" si="202"/>
        <v>-2.466523346179619E-2</v>
      </c>
      <c r="AB199" s="75">
        <f t="shared" si="203"/>
        <v>-8.8701498452833476E-3</v>
      </c>
      <c r="AC199" s="75">
        <f t="shared" si="204"/>
        <v>1.2555033027266474E-3</v>
      </c>
      <c r="AD199" s="75">
        <f t="shared" si="205"/>
        <v>8.5252934596197448E-3</v>
      </c>
      <c r="AE199" s="75">
        <f t="shared" si="206"/>
        <v>7.2680628572635201E-5</v>
      </c>
      <c r="AF199" s="75">
        <f t="shared" si="207"/>
        <v>1.2555033027266474E-3</v>
      </c>
      <c r="AG199" s="84"/>
      <c r="AH199" s="75">
        <f t="shared" si="208"/>
        <v>-7.2697901568930974E-3</v>
      </c>
      <c r="AI199" s="75">
        <f t="shared" si="209"/>
        <v>4.9309548562127437E-2</v>
      </c>
      <c r="AJ199" s="75">
        <f t="shared" si="210"/>
        <v>-0.32390148248251877</v>
      </c>
      <c r="AK199" s="75">
        <f t="shared" si="211"/>
        <v>-0.23788162086393747</v>
      </c>
      <c r="AL199" s="75">
        <f t="shared" si="212"/>
        <v>-2.8964070848002219</v>
      </c>
      <c r="AM199" s="75">
        <f t="shared" si="213"/>
        <v>-8.1161816723208737</v>
      </c>
      <c r="AN199" s="75">
        <f t="shared" si="236"/>
        <v>-1.3684904818119783</v>
      </c>
      <c r="AO199" s="75">
        <f t="shared" si="236"/>
        <v>-1.3678533266429664</v>
      </c>
      <c r="AP199" s="75">
        <f t="shared" si="236"/>
        <v>-1.3646524690015138</v>
      </c>
      <c r="AQ199" s="75">
        <f t="shared" si="236"/>
        <v>-1.3492612978515424</v>
      </c>
      <c r="AR199" s="75">
        <f t="shared" si="236"/>
        <v>-1.2864885065005143</v>
      </c>
      <c r="AS199" s="75">
        <f t="shared" si="236"/>
        <v>-1.110232770517688</v>
      </c>
      <c r="AT199" s="75">
        <f t="shared" si="236"/>
        <v>-0.79798299781104565</v>
      </c>
      <c r="AU199" s="75">
        <f t="shared" si="214"/>
        <v>-0.40860238430548029</v>
      </c>
      <c r="AV199" s="119">
        <f t="shared" si="215"/>
        <v>-2.466523346179619E-2</v>
      </c>
      <c r="AW199" s="120">
        <f t="shared" si="216"/>
        <v>8.5252934596197448E-3</v>
      </c>
      <c r="AX199" s="121">
        <f t="shared" si="217"/>
        <v>7.2680628572635201E-5</v>
      </c>
      <c r="AY199" s="120">
        <f t="shared" si="218"/>
        <v>-8.8701498452833476E-3</v>
      </c>
      <c r="BA199" s="95">
        <f t="shared" si="219"/>
        <v>0</v>
      </c>
      <c r="BB199" s="95">
        <f t="shared" si="220"/>
        <v>0.10080442315881721</v>
      </c>
      <c r="BC199" s="95">
        <f t="shared" si="221"/>
        <v>-0.33388498887872881</v>
      </c>
      <c r="BD199" s="95">
        <f t="shared" si="222"/>
        <v>3.8043588017597538E-2</v>
      </c>
      <c r="BE199" s="95">
        <f t="shared" si="223"/>
        <v>3.0993094018464884</v>
      </c>
      <c r="BF199" s="95">
        <f t="shared" si="224"/>
        <v>47.293004435042832</v>
      </c>
      <c r="BG199" s="95">
        <f t="shared" si="237"/>
        <v>-3.3254092108353426</v>
      </c>
      <c r="BH199" s="95">
        <f t="shared" si="237"/>
        <v>-3.5060038165730067</v>
      </c>
      <c r="BI199" s="95">
        <f t="shared" si="237"/>
        <v>-3.2979676982904214</v>
      </c>
      <c r="BJ199" s="95">
        <f t="shared" si="237"/>
        <v>-3.5388489436020896</v>
      </c>
      <c r="BK199" s="95">
        <f t="shared" si="237"/>
        <v>-3.261120995078906</v>
      </c>
      <c r="BL199" s="95">
        <f t="shared" si="237"/>
        <v>-3.5836838400856923</v>
      </c>
      <c r="BM199" s="95">
        <f t="shared" si="237"/>
        <v>-3.2110759258000892</v>
      </c>
      <c r="BN199" s="95">
        <f t="shared" si="225"/>
        <v>-3.646168478215114</v>
      </c>
      <c r="BQ199" s="95">
        <f t="shared" si="238"/>
        <v>1.3221506680422761E-2</v>
      </c>
      <c r="BR199" s="75">
        <v>28500</v>
      </c>
      <c r="BS199" s="75">
        <f t="shared" si="268"/>
        <v>1.3221506680422761E-2</v>
      </c>
      <c r="BT199" s="75">
        <f t="shared" si="239"/>
        <v>1.8220310964572117E-2</v>
      </c>
      <c r="BU199" s="75">
        <f t="shared" si="240"/>
        <v>-4.998804284149355E-3</v>
      </c>
      <c r="BV199" s="75">
        <f t="shared" si="241"/>
        <v>2.019488611822251E-2</v>
      </c>
      <c r="BW199" s="75">
        <f t="shared" si="242"/>
        <v>-0.10441755329242547</v>
      </c>
      <c r="BX199" s="75">
        <f t="shared" si="243"/>
        <v>-3.1216492347555711</v>
      </c>
      <c r="BY199" s="75">
        <f t="shared" si="244"/>
        <v>-100.28038453147583</v>
      </c>
      <c r="BZ199" s="75">
        <f t="shared" si="245"/>
        <v>3.3393863638157217</v>
      </c>
      <c r="CA199" s="75">
        <f t="shared" si="246"/>
        <v>3.6879720440771835</v>
      </c>
      <c r="CB199" s="75">
        <f t="shared" si="247"/>
        <v>3.3062329251584459</v>
      </c>
      <c r="CC199" s="75">
        <f t="shared" si="248"/>
        <v>3.7280660739273221</v>
      </c>
      <c r="CD199" s="75">
        <f t="shared" si="249"/>
        <v>3.2648900178575104</v>
      </c>
      <c r="CE199" s="75">
        <f t="shared" si="250"/>
        <v>3.7796222502569434</v>
      </c>
      <c r="CF199" s="75">
        <f t="shared" si="251"/>
        <v>3.2120277374985955</v>
      </c>
      <c r="CG199" s="75">
        <f t="shared" si="252"/>
        <v>3.8485915721673374</v>
      </c>
      <c r="CI199" s="14">
        <f t="shared" si="269"/>
        <v>28500</v>
      </c>
      <c r="CJ199" s="86">
        <f t="shared" si="253"/>
        <v>1.8220310964572117E-2</v>
      </c>
      <c r="CK199" s="86">
        <f t="shared" si="254"/>
        <v>1.8220310964572117E-2</v>
      </c>
      <c r="CL199" s="95">
        <f t="shared" si="255"/>
        <v>0</v>
      </c>
      <c r="CM199" s="95">
        <f t="shared" si="256"/>
        <v>0.10763404607810723</v>
      </c>
      <c r="CN199" s="95">
        <f t="shared" si="257"/>
        <v>-0.41548787535471132</v>
      </c>
      <c r="CO199" s="95">
        <f t="shared" si="258"/>
        <v>3.0112523903396493</v>
      </c>
      <c r="CP199" s="95">
        <f t="shared" si="259"/>
        <v>15.322723136124807</v>
      </c>
      <c r="CQ199" s="95">
        <f t="shared" si="260"/>
        <v>8.8704748526952315</v>
      </c>
      <c r="CR199" s="95">
        <f t="shared" si="261"/>
        <v>8.753797941451861</v>
      </c>
      <c r="CS199" s="95">
        <f t="shared" si="262"/>
        <v>8.910262802898318</v>
      </c>
      <c r="CT199" s="95">
        <f t="shared" si="263"/>
        <v>8.6959943997608207</v>
      </c>
      <c r="CU199" s="95">
        <f t="shared" si="264"/>
        <v>8.9826246593188692</v>
      </c>
      <c r="CV199" s="95">
        <f t="shared" si="265"/>
        <v>8.582194878308492</v>
      </c>
      <c r="CW199" s="95">
        <f t="shared" si="266"/>
        <v>9.1185725161536482</v>
      </c>
      <c r="CX199" s="95">
        <f t="shared" si="267"/>
        <v>8.310896388524629</v>
      </c>
    </row>
    <row r="200" spans="1:102" s="75" customFormat="1" ht="12.95" customHeight="1" x14ac:dyDescent="0.2">
      <c r="A200" s="86" t="s">
        <v>2039</v>
      </c>
      <c r="B200" s="87" t="s">
        <v>2031</v>
      </c>
      <c r="C200" s="88">
        <v>36908.565000000002</v>
      </c>
      <c r="D200" s="88" t="s">
        <v>2034</v>
      </c>
      <c r="E200" s="75">
        <f t="shared" si="195"/>
        <v>-12521.04249550337</v>
      </c>
      <c r="F200" s="75">
        <f t="shared" si="196"/>
        <v>-12521</v>
      </c>
      <c r="G200" s="75">
        <f t="shared" si="197"/>
        <v>-1.7912789997353684E-2</v>
      </c>
      <c r="H200" s="75">
        <f>G200</f>
        <v>-1.7912789997353684E-2</v>
      </c>
      <c r="O200" s="75">
        <f t="shared" ca="1" si="199"/>
        <v>-1.4902182648483597E-2</v>
      </c>
      <c r="P200" s="75">
        <f t="shared" si="200"/>
        <v>-1.7237641643493559E-2</v>
      </c>
      <c r="Q200" s="85">
        <f t="shared" si="226"/>
        <v>21890.065000000002</v>
      </c>
      <c r="S200" s="84">
        <v>0.10009999999999999</v>
      </c>
      <c r="Z200" s="75">
        <f t="shared" si="201"/>
        <v>-12521</v>
      </c>
      <c r="AA200" s="75">
        <f t="shared" si="202"/>
        <v>-2.4312863700966719E-2</v>
      </c>
      <c r="AB200" s="75">
        <f t="shared" si="203"/>
        <v>-1.0837567939880525E-2</v>
      </c>
      <c r="AC200" s="75">
        <f t="shared" si="204"/>
        <v>-6.7514835386012564E-4</v>
      </c>
      <c r="AD200" s="75">
        <f t="shared" si="205"/>
        <v>6.4000737036130351E-3</v>
      </c>
      <c r="AE200" s="75">
        <f t="shared" si="206"/>
        <v>4.1001904355090747E-6</v>
      </c>
      <c r="AF200" s="75">
        <f t="shared" si="207"/>
        <v>-6.7514835386012564E-4</v>
      </c>
      <c r="AG200" s="84"/>
      <c r="AH200" s="75">
        <f t="shared" si="208"/>
        <v>-7.075222057473159E-3</v>
      </c>
      <c r="AI200" s="75">
        <f t="shared" si="209"/>
        <v>5.162366559125442E-2</v>
      </c>
      <c r="AJ200" s="75">
        <f t="shared" si="210"/>
        <v>-0.33291803734003206</v>
      </c>
      <c r="AK200" s="75">
        <f t="shared" si="211"/>
        <v>-0.24694600286992116</v>
      </c>
      <c r="AL200" s="75">
        <f t="shared" si="212"/>
        <v>-2.8868610138153401</v>
      </c>
      <c r="AM200" s="75">
        <f t="shared" si="213"/>
        <v>-7.8088987551846234</v>
      </c>
      <c r="AN200" s="75">
        <f t="shared" si="236"/>
        <v>-1.3308368972313189</v>
      </c>
      <c r="AO200" s="75">
        <f t="shared" si="236"/>
        <v>-1.3294980278326372</v>
      </c>
      <c r="AP200" s="75">
        <f t="shared" si="236"/>
        <v>-1.3238457459005526</v>
      </c>
      <c r="AQ200" s="75">
        <f t="shared" si="236"/>
        <v>-1.301260940211562</v>
      </c>
      <c r="AR200" s="75">
        <f t="shared" si="236"/>
        <v>-1.2251273586704481</v>
      </c>
      <c r="AS200" s="75">
        <f t="shared" si="236"/>
        <v>-1.0414981858941335</v>
      </c>
      <c r="AT200" s="75">
        <f t="shared" si="236"/>
        <v>-0.7420291206029892</v>
      </c>
      <c r="AU200" s="75">
        <f t="shared" si="214"/>
        <v>-0.37922892094435229</v>
      </c>
      <c r="AV200" s="119">
        <f t="shared" si="215"/>
        <v>-2.4312863700966719E-2</v>
      </c>
      <c r="AW200" s="120">
        <f t="shared" si="216"/>
        <v>6.4000737036130351E-3</v>
      </c>
      <c r="AX200" s="121">
        <f t="shared" si="217"/>
        <v>4.1001904355090747E-6</v>
      </c>
      <c r="AY200" s="120">
        <f t="shared" si="218"/>
        <v>-1.0837567939880525E-2</v>
      </c>
      <c r="BA200" s="95">
        <f t="shared" si="219"/>
        <v>0</v>
      </c>
      <c r="BB200" s="95">
        <f t="shared" si="220"/>
        <v>0.1005092946780628</v>
      </c>
      <c r="BC200" s="95">
        <f t="shared" si="221"/>
        <v>-0.32572850539593318</v>
      </c>
      <c r="BD200" s="95">
        <f t="shared" si="222"/>
        <v>3.0273272691335073E-2</v>
      </c>
      <c r="BE200" s="95">
        <f t="shared" si="223"/>
        <v>3.1079493376333991</v>
      </c>
      <c r="BF200" s="95">
        <f t="shared" si="224"/>
        <v>59.44156496291216</v>
      </c>
      <c r="BG200" s="95">
        <f t="shared" si="237"/>
        <v>-3.2879922601089357</v>
      </c>
      <c r="BH200" s="95">
        <f t="shared" si="237"/>
        <v>-3.4529031582549474</v>
      </c>
      <c r="BI200" s="95">
        <f t="shared" si="237"/>
        <v>-3.2649775610687835</v>
      </c>
      <c r="BJ200" s="95">
        <f t="shared" si="237"/>
        <v>-3.4798866868469274</v>
      </c>
      <c r="BK200" s="95">
        <f t="shared" si="237"/>
        <v>-3.2348180133601074</v>
      </c>
      <c r="BL200" s="95">
        <f t="shared" si="237"/>
        <v>-3.5156432190966758</v>
      </c>
      <c r="BM200" s="95">
        <f t="shared" si="237"/>
        <v>-3.1949789110000615</v>
      </c>
      <c r="BN200" s="95">
        <f t="shared" si="225"/>
        <v>-3.5636680306525124</v>
      </c>
      <c r="BQ200" s="95">
        <f t="shared" si="238"/>
        <v>1.3589239004896742E-2</v>
      </c>
      <c r="BR200" s="75">
        <v>29000</v>
      </c>
      <c r="BS200" s="75">
        <f t="shared" si="268"/>
        <v>1.3589239004896742E-2</v>
      </c>
      <c r="BT200" s="75">
        <f t="shared" si="239"/>
        <v>1.8808659916128317E-2</v>
      </c>
      <c r="BU200" s="75">
        <f t="shared" si="240"/>
        <v>-5.2194209112315761E-3</v>
      </c>
      <c r="BV200" s="75">
        <f t="shared" si="241"/>
        <v>2.0260360223361196E-2</v>
      </c>
      <c r="BW200" s="75">
        <f t="shared" si="242"/>
        <v>-0.10750811924504214</v>
      </c>
      <c r="BX200" s="75">
        <f t="shared" si="243"/>
        <v>-3.1185411693905909</v>
      </c>
      <c r="BY200" s="75">
        <f t="shared" si="244"/>
        <v>-86.758467268855654</v>
      </c>
      <c r="BZ200" s="75">
        <f t="shared" si="245"/>
        <v>3.3699644426642883</v>
      </c>
      <c r="CA200" s="75">
        <f t="shared" si="246"/>
        <v>3.7131934911788025</v>
      </c>
      <c r="CB200" s="75">
        <f t="shared" si="247"/>
        <v>3.3335140661391001</v>
      </c>
      <c r="CC200" s="75">
        <f t="shared" si="248"/>
        <v>3.7580808045889929</v>
      </c>
      <c r="CD200" s="75">
        <f t="shared" si="249"/>
        <v>3.2870470062571817</v>
      </c>
      <c r="CE200" s="75">
        <f t="shared" si="250"/>
        <v>3.8174785955181245</v>
      </c>
      <c r="CF200" s="75">
        <f t="shared" si="251"/>
        <v>3.2260249435043651</v>
      </c>
      <c r="CG200" s="75">
        <f t="shared" si="252"/>
        <v>3.9001239640289653</v>
      </c>
      <c r="CI200" s="14">
        <f t="shared" si="269"/>
        <v>29000</v>
      </c>
      <c r="CJ200" s="86">
        <f t="shared" si="253"/>
        <v>1.8808659916128317E-2</v>
      </c>
      <c r="CK200" s="86">
        <f t="shared" si="254"/>
        <v>1.8808659916128317E-2</v>
      </c>
      <c r="CL200" s="95">
        <f t="shared" si="255"/>
        <v>0</v>
      </c>
      <c r="CM200" s="95">
        <f t="shared" si="256"/>
        <v>0.10507827748311438</v>
      </c>
      <c r="CN200" s="95">
        <f t="shared" si="257"/>
        <v>-0.3934856331297138</v>
      </c>
      <c r="CO200" s="95">
        <f t="shared" si="258"/>
        <v>3.0353114709267812</v>
      </c>
      <c r="CP200" s="95">
        <f t="shared" si="259"/>
        <v>18.800289763913398</v>
      </c>
      <c r="CQ200" s="95">
        <f t="shared" si="260"/>
        <v>8.9691232784573298</v>
      </c>
      <c r="CR200" s="95">
        <f t="shared" si="261"/>
        <v>8.8176103231499727</v>
      </c>
      <c r="CS200" s="95">
        <f t="shared" si="262"/>
        <v>9.0108639383475477</v>
      </c>
      <c r="CT200" s="95">
        <f t="shared" si="263"/>
        <v>8.7599520417499548</v>
      </c>
      <c r="CU200" s="95">
        <f t="shared" si="264"/>
        <v>9.0798476007899271</v>
      </c>
      <c r="CV200" s="95">
        <f t="shared" si="265"/>
        <v>8.6583440975010397</v>
      </c>
      <c r="CW200" s="95">
        <f t="shared" si="266"/>
        <v>9.1975953510890385</v>
      </c>
      <c r="CX200" s="95">
        <f t="shared" si="267"/>
        <v>8.4556340158274388</v>
      </c>
    </row>
    <row r="201" spans="1:102" s="75" customFormat="1" ht="12.95" customHeight="1" x14ac:dyDescent="0.2">
      <c r="A201" s="86" t="s">
        <v>2039</v>
      </c>
      <c r="B201" s="87" t="s">
        <v>2033</v>
      </c>
      <c r="C201" s="88">
        <v>36908.764999999999</v>
      </c>
      <c r="D201" s="88" t="s">
        <v>2034</v>
      </c>
      <c r="E201" s="75">
        <f t="shared" si="195"/>
        <v>-12520.568024431273</v>
      </c>
      <c r="F201" s="75">
        <f t="shared" si="196"/>
        <v>-12520.5</v>
      </c>
      <c r="G201" s="75">
        <f t="shared" si="197"/>
        <v>-2.8673795000941027E-2</v>
      </c>
      <c r="H201" s="75">
        <f>G201</f>
        <v>-2.8673795000941027E-2</v>
      </c>
      <c r="O201" s="75">
        <f t="shared" ca="1" si="199"/>
        <v>-1.4901836488683644E-2</v>
      </c>
      <c r="P201" s="75">
        <f t="shared" si="200"/>
        <v>-1.723736372473705E-2</v>
      </c>
      <c r="Q201" s="85">
        <f t="shared" si="226"/>
        <v>21890.264999999999</v>
      </c>
      <c r="S201" s="84">
        <v>0.10009999999999999</v>
      </c>
      <c r="Z201" s="75">
        <f t="shared" si="201"/>
        <v>-12520.5</v>
      </c>
      <c r="AA201" s="75">
        <f t="shared" si="202"/>
        <v>-2.431222633473118E-2</v>
      </c>
      <c r="AB201" s="75">
        <f t="shared" si="203"/>
        <v>-2.1598932390946901E-2</v>
      </c>
      <c r="AC201" s="75">
        <f t="shared" si="204"/>
        <v>-1.1436431276203977E-2</v>
      </c>
      <c r="AD201" s="75">
        <f t="shared" si="205"/>
        <v>-4.3615686662098474E-3</v>
      </c>
      <c r="AE201" s="75">
        <f t="shared" si="206"/>
        <v>1.9042304511293609E-6</v>
      </c>
      <c r="AF201" s="75">
        <f t="shared" si="207"/>
        <v>-1.1436431276203977E-2</v>
      </c>
      <c r="AG201" s="84"/>
      <c r="AH201" s="75">
        <f t="shared" si="208"/>
        <v>-7.0748626099941276E-3</v>
      </c>
      <c r="AI201" s="75">
        <f t="shared" si="209"/>
        <v>5.1628009012024911E-2</v>
      </c>
      <c r="AJ201" s="75">
        <f t="shared" si="210"/>
        <v>-0.33293462194795898</v>
      </c>
      <c r="AK201" s="75">
        <f t="shared" si="211"/>
        <v>-0.24696268282779904</v>
      </c>
      <c r="AL201" s="75">
        <f t="shared" si="212"/>
        <v>-2.886843425864789</v>
      </c>
      <c r="AM201" s="75">
        <f t="shared" si="213"/>
        <v>-7.8083537516985135</v>
      </c>
      <c r="AN201" s="75">
        <f t="shared" ref="AN201:AT210" si="270">$AU201+$AB$7*SIN(AO201)</f>
        <v>-1.3307691025348023</v>
      </c>
      <c r="AO201" s="75">
        <f t="shared" si="270"/>
        <v>-1.3294285952751945</v>
      </c>
      <c r="AP201" s="75">
        <f t="shared" si="270"/>
        <v>-1.323771035718815</v>
      </c>
      <c r="AQ201" s="75">
        <f t="shared" si="270"/>
        <v>-1.301172136383868</v>
      </c>
      <c r="AR201" s="75">
        <f t="shared" si="270"/>
        <v>-1.2250151295754499</v>
      </c>
      <c r="AS201" s="75">
        <f t="shared" si="270"/>
        <v>-1.0413755367985431</v>
      </c>
      <c r="AT201" s="75">
        <f t="shared" si="270"/>
        <v>-0.74193067411570424</v>
      </c>
      <c r="AU201" s="75">
        <f t="shared" si="214"/>
        <v>-0.37917738855249067</v>
      </c>
      <c r="AV201" s="119">
        <f t="shared" si="215"/>
        <v>-2.431222633473118E-2</v>
      </c>
      <c r="AW201" s="120">
        <f t="shared" si="216"/>
        <v>-4.3615686662098474E-3</v>
      </c>
      <c r="AX201" s="121">
        <f t="shared" si="217"/>
        <v>1.9042304511293609E-6</v>
      </c>
      <c r="AY201" s="120">
        <f t="shared" si="218"/>
        <v>-2.1598932390946901E-2</v>
      </c>
      <c r="BA201" s="95">
        <f t="shared" si="219"/>
        <v>0</v>
      </c>
      <c r="BB201" s="95">
        <f t="shared" si="220"/>
        <v>0.10050885863828096</v>
      </c>
      <c r="BC201" s="95">
        <f t="shared" si="221"/>
        <v>-0.32571488450623542</v>
      </c>
      <c r="BD201" s="95">
        <f t="shared" si="222"/>
        <v>3.0260314139018904E-2</v>
      </c>
      <c r="BE201" s="95">
        <f t="shared" si="223"/>
        <v>3.1079637441737873</v>
      </c>
      <c r="BF201" s="95">
        <f t="shared" si="224"/>
        <v>59.467034383538696</v>
      </c>
      <c r="BG201" s="95">
        <f t="shared" ref="BG201:BM210" si="271">$BN201+$BB$7*SIN(BH201)</f>
        <v>-3.2879297815191655</v>
      </c>
      <c r="BH201" s="95">
        <f t="shared" si="271"/>
        <v>-3.4528071456977152</v>
      </c>
      <c r="BI201" s="95">
        <f t="shared" si="271"/>
        <v>-3.264923007554839</v>
      </c>
      <c r="BJ201" s="95">
        <f t="shared" si="271"/>
        <v>-3.4797804636529479</v>
      </c>
      <c r="BK201" s="95">
        <f t="shared" si="271"/>
        <v>-3.2347750329960245</v>
      </c>
      <c r="BL201" s="95">
        <f t="shared" si="271"/>
        <v>-3.5155217598613877</v>
      </c>
      <c r="BM201" s="95">
        <f t="shared" si="271"/>
        <v>-3.1949530092354959</v>
      </c>
      <c r="BN201" s="95">
        <f t="shared" si="225"/>
        <v>-3.5635232930252094</v>
      </c>
      <c r="BQ201" s="95">
        <f t="shared" si="238"/>
        <v>1.3952753667115809E-2</v>
      </c>
      <c r="BR201" s="75">
        <v>29500</v>
      </c>
      <c r="BS201" s="75">
        <f t="shared" si="268"/>
        <v>1.3952753667115809E-2</v>
      </c>
      <c r="BT201" s="75">
        <f t="shared" si="239"/>
        <v>1.9400769766081648E-2</v>
      </c>
      <c r="BU201" s="75">
        <f t="shared" si="240"/>
        <v>-5.4480160989658381E-3</v>
      </c>
      <c r="BV201" s="75">
        <f t="shared" si="241"/>
        <v>2.0340429465705023E-2</v>
      </c>
      <c r="BW201" s="75">
        <f t="shared" si="242"/>
        <v>-0.1107958215133002</v>
      </c>
      <c r="BX201" s="75">
        <f t="shared" si="243"/>
        <v>-3.115233703706231</v>
      </c>
      <c r="BY201" s="75">
        <f t="shared" si="244"/>
        <v>-75.871163625769242</v>
      </c>
      <c r="BZ201" s="75">
        <f t="shared" si="245"/>
        <v>3.4023878106336132</v>
      </c>
      <c r="CA201" s="75">
        <f t="shared" si="246"/>
        <v>3.7365556472921142</v>
      </c>
      <c r="CB201" s="75">
        <f t="shared" si="247"/>
        <v>3.362884877945608</v>
      </c>
      <c r="CC201" s="75">
        <f t="shared" si="248"/>
        <v>3.7860781539180945</v>
      </c>
      <c r="CD201" s="75">
        <f t="shared" si="249"/>
        <v>3.311364367077533</v>
      </c>
      <c r="CE201" s="75">
        <f t="shared" si="250"/>
        <v>3.8536058391541732</v>
      </c>
      <c r="CF201" s="75">
        <f t="shared" si="251"/>
        <v>3.2418118822642183</v>
      </c>
      <c r="CG201" s="75">
        <f t="shared" si="252"/>
        <v>3.9516563558905933</v>
      </c>
      <c r="CI201" s="14">
        <f t="shared" si="269"/>
        <v>29500</v>
      </c>
      <c r="CJ201" s="86">
        <f t="shared" si="253"/>
        <v>1.9400769766081648E-2</v>
      </c>
      <c r="CK201" s="86">
        <f t="shared" si="254"/>
        <v>1.9400769766081648E-2</v>
      </c>
      <c r="CL201" s="95">
        <f t="shared" si="255"/>
        <v>0</v>
      </c>
      <c r="CM201" s="95">
        <f t="shared" si="256"/>
        <v>0.10316080401878414</v>
      </c>
      <c r="CN201" s="95">
        <f t="shared" si="257"/>
        <v>-0.37275176555945722</v>
      </c>
      <c r="CO201" s="95">
        <f t="shared" si="258"/>
        <v>3.0577587453113888</v>
      </c>
      <c r="CP201" s="95">
        <f t="shared" si="259"/>
        <v>23.8427212781557</v>
      </c>
      <c r="CQ201" s="95">
        <f t="shared" si="260"/>
        <v>9.063134004565045</v>
      </c>
      <c r="CR201" s="95">
        <f t="shared" si="261"/>
        <v>8.884726182547606</v>
      </c>
      <c r="CS201" s="95">
        <f t="shared" si="262"/>
        <v>9.1033207225686272</v>
      </c>
      <c r="CT201" s="95">
        <f t="shared" si="263"/>
        <v>8.8318009050493576</v>
      </c>
      <c r="CU201" s="95">
        <f t="shared" si="264"/>
        <v>9.1647126941467647</v>
      </c>
      <c r="CV201" s="95">
        <f t="shared" si="265"/>
        <v>8.7470231891763657</v>
      </c>
      <c r="CW201" s="95">
        <f t="shared" si="266"/>
        <v>9.2611019680982629</v>
      </c>
      <c r="CX201" s="95">
        <f t="shared" si="267"/>
        <v>8.6003716431302486</v>
      </c>
    </row>
    <row r="202" spans="1:102" s="75" customFormat="1" ht="12.95" customHeight="1" x14ac:dyDescent="0.2">
      <c r="A202" s="86" t="s">
        <v>2030</v>
      </c>
      <c r="B202" s="87" t="s">
        <v>2033</v>
      </c>
      <c r="C202" s="88">
        <v>37102.6774</v>
      </c>
      <c r="D202" s="88" t="s">
        <v>2035</v>
      </c>
      <c r="E202" s="75">
        <f t="shared" si="195"/>
        <v>-12060.538902820279</v>
      </c>
      <c r="F202" s="75">
        <f t="shared" si="196"/>
        <v>-12060.5</v>
      </c>
      <c r="G202" s="75">
        <f t="shared" si="197"/>
        <v>-1.6398394996940624E-2</v>
      </c>
      <c r="J202" s="75">
        <f>G202</f>
        <v>-1.6398394996940624E-2</v>
      </c>
      <c r="O202" s="75">
        <f t="shared" ca="1" si="199"/>
        <v>-1.4583369472728281E-2</v>
      </c>
      <c r="P202" s="75">
        <f t="shared" si="200"/>
        <v>-1.6980085126533748E-2</v>
      </c>
      <c r="Q202" s="85">
        <f t="shared" si="226"/>
        <v>22084.1774</v>
      </c>
      <c r="S202" s="84">
        <v>1</v>
      </c>
      <c r="Z202" s="75">
        <f t="shared" si="201"/>
        <v>-12060.5</v>
      </c>
      <c r="AA202" s="75">
        <f t="shared" si="202"/>
        <v>-2.3692762024391842E-2</v>
      </c>
      <c r="AB202" s="75">
        <f t="shared" si="203"/>
        <v>-9.6857180990825298E-3</v>
      </c>
      <c r="AC202" s="75">
        <f t="shared" si="204"/>
        <v>5.8169012959312372E-4</v>
      </c>
      <c r="AD202" s="75">
        <f t="shared" si="205"/>
        <v>7.2943670274512179E-3</v>
      </c>
      <c r="AE202" s="75">
        <f t="shared" si="206"/>
        <v>5.3207790331167516E-5</v>
      </c>
      <c r="AF202" s="75">
        <f t="shared" si="207"/>
        <v>5.8169012959312372E-4</v>
      </c>
      <c r="AG202" s="84"/>
      <c r="AH202" s="75">
        <f t="shared" si="208"/>
        <v>-6.7126768978580951E-3</v>
      </c>
      <c r="AI202" s="75">
        <f t="shared" si="209"/>
        <v>5.6152261664376257E-2</v>
      </c>
      <c r="AJ202" s="75">
        <f t="shared" si="210"/>
        <v>-0.34958846616736644</v>
      </c>
      <c r="AK202" s="75">
        <f t="shared" si="211"/>
        <v>-0.26372608297005434</v>
      </c>
      <c r="AL202" s="75">
        <f t="shared" si="212"/>
        <v>-2.8691256509676446</v>
      </c>
      <c r="AM202" s="75">
        <f t="shared" si="213"/>
        <v>-7.2948709383215311</v>
      </c>
      <c r="AN202" s="75">
        <f t="shared" si="270"/>
        <v>-1.265274969076555</v>
      </c>
      <c r="AO202" s="75">
        <f t="shared" si="270"/>
        <v>-1.2615346825653855</v>
      </c>
      <c r="AP202" s="75">
        <f t="shared" si="270"/>
        <v>-1.2492312445889562</v>
      </c>
      <c r="AQ202" s="75">
        <f t="shared" si="270"/>
        <v>-1.2116221041794868</v>
      </c>
      <c r="AR202" s="75">
        <f t="shared" si="270"/>
        <v>-1.1147727420127658</v>
      </c>
      <c r="AS202" s="75">
        <f t="shared" si="270"/>
        <v>-0.92560520627780773</v>
      </c>
      <c r="AT202" s="75">
        <f t="shared" si="270"/>
        <v>-0.6509680277920129</v>
      </c>
      <c r="AU202" s="75">
        <f t="shared" si="214"/>
        <v>-0.33176758803979284</v>
      </c>
      <c r="AV202" s="119">
        <f t="shared" si="215"/>
        <v>-2.3692762024391842E-2</v>
      </c>
      <c r="AW202" s="120">
        <f t="shared" si="216"/>
        <v>7.2943670274512179E-3</v>
      </c>
      <c r="AX202" s="121">
        <f t="shared" si="217"/>
        <v>5.3207790331167516E-5</v>
      </c>
      <c r="AY202" s="120">
        <f t="shared" si="218"/>
        <v>-9.6857180990825298E-3</v>
      </c>
      <c r="BA202" s="95">
        <f t="shared" si="219"/>
        <v>0</v>
      </c>
      <c r="BB202" s="95">
        <f t="shared" si="220"/>
        <v>0.10020635279052237</v>
      </c>
      <c r="BC202" s="95">
        <f t="shared" si="221"/>
        <v>-0.31414250734054316</v>
      </c>
      <c r="BD202" s="95">
        <f t="shared" si="222"/>
        <v>1.9271544864540989E-2</v>
      </c>
      <c r="BE202" s="95">
        <f t="shared" si="223"/>
        <v>3.120178189295113</v>
      </c>
      <c r="BF202" s="95">
        <f t="shared" si="224"/>
        <v>93.391249111586561</v>
      </c>
      <c r="BG202" s="95">
        <f t="shared" si="271"/>
        <v>-3.2348720121484851</v>
      </c>
      <c r="BH202" s="95">
        <f t="shared" si="271"/>
        <v>-3.3605521402783598</v>
      </c>
      <c r="BI202" s="95">
        <f t="shared" si="271"/>
        <v>-3.2192401385920602</v>
      </c>
      <c r="BJ202" s="95">
        <f t="shared" si="271"/>
        <v>-3.3783820435787089</v>
      </c>
      <c r="BK202" s="95">
        <f t="shared" si="271"/>
        <v>-3.1993832963803319</v>
      </c>
      <c r="BL202" s="95">
        <f t="shared" si="271"/>
        <v>-3.4011429917815184</v>
      </c>
      <c r="BM202" s="95">
        <f t="shared" si="271"/>
        <v>-3.1740668989689054</v>
      </c>
      <c r="BN202" s="95">
        <f t="shared" si="225"/>
        <v>-3.4303646759066249</v>
      </c>
      <c r="BQ202" s="95">
        <f t="shared" si="238"/>
        <v>1.4314640989786704E-2</v>
      </c>
      <c r="BR202" s="75">
        <v>30000</v>
      </c>
      <c r="BS202" s="75">
        <f t="shared" si="268"/>
        <v>1.4314640989786704E-2</v>
      </c>
      <c r="BT202" s="75">
        <f t="shared" si="239"/>
        <v>1.9996640514432118E-2</v>
      </c>
      <c r="BU202" s="75">
        <f t="shared" si="240"/>
        <v>-5.6819995246454149E-3</v>
      </c>
      <c r="BV202" s="75">
        <f t="shared" si="241"/>
        <v>2.0436532009929564E-2</v>
      </c>
      <c r="BW202" s="75">
        <f t="shared" si="242"/>
        <v>-0.11426345260386653</v>
      </c>
      <c r="BX202" s="75">
        <f t="shared" si="243"/>
        <v>-3.1117439048731135</v>
      </c>
      <c r="BY202" s="75">
        <f t="shared" si="244"/>
        <v>-66.999508940134305</v>
      </c>
      <c r="BZ202" s="75">
        <f t="shared" si="245"/>
        <v>3.4364509838594404</v>
      </c>
      <c r="CA202" s="75">
        <f t="shared" si="246"/>
        <v>3.7582407269785434</v>
      </c>
      <c r="CB202" s="75">
        <f t="shared" si="247"/>
        <v>3.3942181296150515</v>
      </c>
      <c r="CC202" s="75">
        <f t="shared" si="248"/>
        <v>3.8121191623718098</v>
      </c>
      <c r="CD202" s="75">
        <f t="shared" si="249"/>
        <v>3.3378184610883777</v>
      </c>
      <c r="CE202" s="75">
        <f t="shared" si="250"/>
        <v>3.8879231911384977</v>
      </c>
      <c r="CF202" s="75">
        <f t="shared" si="251"/>
        <v>3.2594834579484298</v>
      </c>
      <c r="CG202" s="75">
        <f t="shared" si="252"/>
        <v>4.0031887477522217</v>
      </c>
      <c r="CI202" s="14">
        <f t="shared" si="269"/>
        <v>30000</v>
      </c>
      <c r="CJ202" s="86">
        <f t="shared" si="253"/>
        <v>1.9996640514432118E-2</v>
      </c>
      <c r="CK202" s="86">
        <f t="shared" si="254"/>
        <v>1.9996640514432118E-2</v>
      </c>
      <c r="CL202" s="95">
        <f t="shared" si="255"/>
        <v>0</v>
      </c>
      <c r="CM202" s="95">
        <f t="shared" si="256"/>
        <v>0.10181397182068841</v>
      </c>
      <c r="CN202" s="95">
        <f t="shared" si="257"/>
        <v>-0.35380867141680583</v>
      </c>
      <c r="CO202" s="95">
        <f t="shared" si="258"/>
        <v>3.0780914462678002</v>
      </c>
      <c r="CP202" s="95">
        <f t="shared" si="259"/>
        <v>31.484879924698486</v>
      </c>
      <c r="CQ202" s="95">
        <f t="shared" si="260"/>
        <v>9.1496385168717804</v>
      </c>
      <c r="CR202" s="95">
        <f t="shared" si="261"/>
        <v>8.9585982495539405</v>
      </c>
      <c r="CS202" s="95">
        <f t="shared" si="262"/>
        <v>9.1852851159416389</v>
      </c>
      <c r="CT202" s="95">
        <f t="shared" si="263"/>
        <v>8.91373837833242</v>
      </c>
      <c r="CU202" s="95">
        <f t="shared" si="264"/>
        <v>9.2362983226791311</v>
      </c>
      <c r="CV202" s="95">
        <f t="shared" si="265"/>
        <v>8.8474754298300784</v>
      </c>
      <c r="CW202" s="95">
        <f t="shared" si="266"/>
        <v>9.3107911053745109</v>
      </c>
      <c r="CX202" s="95">
        <f t="shared" si="267"/>
        <v>8.7451092704330584</v>
      </c>
    </row>
    <row r="203" spans="1:102" s="75" customFormat="1" ht="12.95" customHeight="1" x14ac:dyDescent="0.2">
      <c r="A203" s="81" t="s">
        <v>437</v>
      </c>
      <c r="B203" s="82" t="s">
        <v>2031</v>
      </c>
      <c r="C203" s="83">
        <v>37111.741000000002</v>
      </c>
      <c r="D203" s="83" t="s">
        <v>2110</v>
      </c>
      <c r="E203" s="75">
        <f t="shared" si="195"/>
        <v>-12039.03682277468</v>
      </c>
      <c r="F203" s="75">
        <f t="shared" si="196"/>
        <v>-12039</v>
      </c>
      <c r="G203" s="75">
        <f t="shared" si="197"/>
        <v>-1.552160999563057E-2</v>
      </c>
      <c r="I203" s="75">
        <f>G203</f>
        <v>-1.552160999563057E-2</v>
      </c>
      <c r="O203" s="75">
        <f t="shared" ca="1" si="199"/>
        <v>-1.4568484601330367E-2</v>
      </c>
      <c r="P203" s="75">
        <f t="shared" si="200"/>
        <v>-1.6967982281053385E-2</v>
      </c>
      <c r="Q203" s="85">
        <f t="shared" si="226"/>
        <v>22093.241000000002</v>
      </c>
      <c r="S203" s="84">
        <v>0.1</v>
      </c>
      <c r="Z203" s="75">
        <f t="shared" si="201"/>
        <v>-12039</v>
      </c>
      <c r="AA203" s="75">
        <f t="shared" si="202"/>
        <v>-2.366200266561342E-2</v>
      </c>
      <c r="AB203" s="75">
        <f t="shared" si="203"/>
        <v>-8.8275896110705365E-3</v>
      </c>
      <c r="AC203" s="75">
        <f t="shared" si="204"/>
        <v>1.4463722854228152E-3</v>
      </c>
      <c r="AD203" s="75">
        <f t="shared" si="205"/>
        <v>8.1403926699828502E-3</v>
      </c>
      <c r="AE203" s="75">
        <f t="shared" si="206"/>
        <v>6.6265992821510513E-6</v>
      </c>
      <c r="AF203" s="75">
        <f t="shared" si="207"/>
        <v>1.4463722854228152E-3</v>
      </c>
      <c r="AG203" s="84"/>
      <c r="AH203" s="75">
        <f t="shared" si="208"/>
        <v>-6.6940203845600333E-3</v>
      </c>
      <c r="AI203" s="75">
        <f t="shared" si="209"/>
        <v>5.6394011204960792E-2</v>
      </c>
      <c r="AJ203" s="75">
        <f t="shared" si="210"/>
        <v>-0.35044574592901356</v>
      </c>
      <c r="AK203" s="75">
        <f t="shared" si="211"/>
        <v>-0.26458975397799545</v>
      </c>
      <c r="AL203" s="75">
        <f t="shared" si="212"/>
        <v>-2.8682104805078374</v>
      </c>
      <c r="AM203" s="75">
        <f t="shared" si="213"/>
        <v>-7.2701454227702875</v>
      </c>
      <c r="AN203" s="75">
        <f t="shared" si="270"/>
        <v>-1.2620386626102793</v>
      </c>
      <c r="AO203" s="75">
        <f t="shared" si="270"/>
        <v>-1.2581316712544119</v>
      </c>
      <c r="AP203" s="75">
        <f t="shared" si="270"/>
        <v>-1.2454202908024223</v>
      </c>
      <c r="AQ203" s="75">
        <f t="shared" si="270"/>
        <v>-1.2070198326780157</v>
      </c>
      <c r="AR203" s="75">
        <f t="shared" si="270"/>
        <v>-1.1092740563686474</v>
      </c>
      <c r="AS203" s="75">
        <f t="shared" si="270"/>
        <v>-0.92005520384725026</v>
      </c>
      <c r="AT203" s="75">
        <f t="shared" si="270"/>
        <v>-0.64669819809261386</v>
      </c>
      <c r="AU203" s="75">
        <f t="shared" si="214"/>
        <v>-0.32955169518974287</v>
      </c>
      <c r="AV203" s="119">
        <f t="shared" si="215"/>
        <v>-2.366200266561342E-2</v>
      </c>
      <c r="AW203" s="120">
        <f t="shared" si="216"/>
        <v>8.1403926699828502E-3</v>
      </c>
      <c r="AX203" s="121">
        <f t="shared" si="217"/>
        <v>6.6265992821510513E-6</v>
      </c>
      <c r="AY203" s="120">
        <f t="shared" si="218"/>
        <v>-8.8275896110705365E-3</v>
      </c>
      <c r="BA203" s="95">
        <f t="shared" si="219"/>
        <v>0</v>
      </c>
      <c r="BB203" s="95">
        <f t="shared" si="220"/>
        <v>0.10019638550909538</v>
      </c>
      <c r="BC203" s="95">
        <f t="shared" si="221"/>
        <v>-0.31364536892247136</v>
      </c>
      <c r="BD203" s="95">
        <f t="shared" si="222"/>
        <v>1.88004082164096E-2</v>
      </c>
      <c r="BE203" s="95">
        <f t="shared" si="223"/>
        <v>3.1207017916003559</v>
      </c>
      <c r="BF203" s="95">
        <f t="shared" si="224"/>
        <v>95.732156119885488</v>
      </c>
      <c r="BG203" s="95">
        <f t="shared" si="271"/>
        <v>-3.2325942688155846</v>
      </c>
      <c r="BH203" s="95">
        <f t="shared" si="271"/>
        <v>-3.3560627085520323</v>
      </c>
      <c r="BI203" s="95">
        <f t="shared" si="271"/>
        <v>-3.217307474323968</v>
      </c>
      <c r="BJ203" s="95">
        <f t="shared" si="271"/>
        <v>-3.3734802256438727</v>
      </c>
      <c r="BK203" s="95">
        <f t="shared" si="271"/>
        <v>-3.1979121245382829</v>
      </c>
      <c r="BL203" s="95">
        <f t="shared" si="271"/>
        <v>-3.3956833145346801</v>
      </c>
      <c r="BM203" s="95">
        <f t="shared" si="271"/>
        <v>-3.1732175286137076</v>
      </c>
      <c r="BN203" s="95">
        <f t="shared" si="225"/>
        <v>-3.4241409579326039</v>
      </c>
      <c r="BQ203" s="95">
        <f t="shared" si="238"/>
        <v>1.4677525888815716E-2</v>
      </c>
      <c r="BR203" s="75">
        <v>30500</v>
      </c>
      <c r="BS203" s="75">
        <f t="shared" si="268"/>
        <v>1.4677525888815716E-2</v>
      </c>
      <c r="BT203" s="75">
        <f t="shared" si="239"/>
        <v>2.0596272161179725E-2</v>
      </c>
      <c r="BU203" s="75">
        <f t="shared" si="240"/>
        <v>-5.9187462723640097E-3</v>
      </c>
      <c r="BV203" s="75">
        <f t="shared" si="241"/>
        <v>2.0549951271247147E-2</v>
      </c>
      <c r="BW203" s="75">
        <f t="shared" si="242"/>
        <v>-0.11789305136953197</v>
      </c>
      <c r="BX203" s="75">
        <f t="shared" si="243"/>
        <v>-3.1080896011730066</v>
      </c>
      <c r="BY203" s="75">
        <f t="shared" si="244"/>
        <v>-59.690469270335115</v>
      </c>
      <c r="BZ203" s="75">
        <f t="shared" si="245"/>
        <v>3.4719376972555764</v>
      </c>
      <c r="CA203" s="75">
        <f t="shared" si="246"/>
        <v>3.7784564612496916</v>
      </c>
      <c r="CB203" s="75">
        <f t="shared" si="247"/>
        <v>3.4273693508846872</v>
      </c>
      <c r="CC203" s="75">
        <f t="shared" si="248"/>
        <v>3.8362925128166347</v>
      </c>
      <c r="CD203" s="75">
        <f t="shared" si="249"/>
        <v>3.3663669622615719</v>
      </c>
      <c r="CE203" s="75">
        <f t="shared" si="250"/>
        <v>3.9203595037567531</v>
      </c>
      <c r="CF203" s="75">
        <f t="shared" si="251"/>
        <v>3.2791295710166461</v>
      </c>
      <c r="CG203" s="75">
        <f t="shared" si="252"/>
        <v>4.0547211396138501</v>
      </c>
      <c r="CI203" s="14">
        <f t="shared" si="269"/>
        <v>30500</v>
      </c>
      <c r="CJ203" s="86">
        <f t="shared" si="253"/>
        <v>2.0596272161179725E-2</v>
      </c>
      <c r="CK203" s="86">
        <f t="shared" si="254"/>
        <v>2.0596272161179725E-2</v>
      </c>
      <c r="CL203" s="95">
        <f t="shared" si="255"/>
        <v>0</v>
      </c>
      <c r="CM203" s="95">
        <f t="shared" si="256"/>
        <v>0.10093887853611805</v>
      </c>
      <c r="CN203" s="95">
        <f t="shared" si="257"/>
        <v>-0.33708588007520224</v>
      </c>
      <c r="CO203" s="95">
        <f t="shared" si="258"/>
        <v>3.0959115896556155</v>
      </c>
      <c r="CP203" s="95">
        <f t="shared" si="259"/>
        <v>43.774203628831394</v>
      </c>
      <c r="CQ203" s="95">
        <f t="shared" si="260"/>
        <v>9.2262785376725205</v>
      </c>
      <c r="CR203" s="95">
        <f t="shared" si="261"/>
        <v>9.0416613675162623</v>
      </c>
      <c r="CS203" s="95">
        <f t="shared" si="262"/>
        <v>9.2552848508615106</v>
      </c>
      <c r="CT203" s="95">
        <f t="shared" si="263"/>
        <v>9.0066590070297021</v>
      </c>
      <c r="CU203" s="95">
        <f t="shared" si="264"/>
        <v>9.2946195323772223</v>
      </c>
      <c r="CV203" s="95">
        <f t="shared" si="265"/>
        <v>8.9582954908138692</v>
      </c>
      <c r="CW203" s="95">
        <f t="shared" si="266"/>
        <v>9.3486504582527221</v>
      </c>
      <c r="CX203" s="95">
        <f t="shared" si="267"/>
        <v>8.8898468977358682</v>
      </c>
    </row>
    <row r="204" spans="1:102" s="75" customFormat="1" ht="12.95" customHeight="1" x14ac:dyDescent="0.2">
      <c r="A204" s="86" t="s">
        <v>2036</v>
      </c>
      <c r="B204" s="87" t="s">
        <v>2031</v>
      </c>
      <c r="C204" s="88">
        <v>37112.583599999998</v>
      </c>
      <c r="D204" s="88" t="s">
        <v>2035</v>
      </c>
      <c r="E204" s="75">
        <f t="shared" si="195"/>
        <v>-12037.037876147917</v>
      </c>
      <c r="F204" s="75">
        <f t="shared" si="196"/>
        <v>-12037</v>
      </c>
      <c r="G204" s="75">
        <f t="shared" si="197"/>
        <v>-1.5965630002028774E-2</v>
      </c>
      <c r="J204" s="75">
        <f>G204</f>
        <v>-1.5965630002028774E-2</v>
      </c>
      <c r="O204" s="75">
        <f t="shared" ca="1" si="199"/>
        <v>-1.4567099962130563E-2</v>
      </c>
      <c r="P204" s="75">
        <f t="shared" si="200"/>
        <v>-1.6966856081437737E-2</v>
      </c>
      <c r="Q204" s="85">
        <f t="shared" si="226"/>
        <v>22094.083599999998</v>
      </c>
      <c r="S204" s="84">
        <v>1</v>
      </c>
      <c r="Z204" s="75">
        <f t="shared" si="201"/>
        <v>-12037</v>
      </c>
      <c r="AA204" s="75">
        <f t="shared" si="202"/>
        <v>-2.3659132111235479E-2</v>
      </c>
      <c r="AB204" s="75">
        <f t="shared" si="203"/>
        <v>-9.2733539722310351E-3</v>
      </c>
      <c r="AC204" s="75">
        <f t="shared" si="204"/>
        <v>1.0012260794089629E-3</v>
      </c>
      <c r="AD204" s="75">
        <f t="shared" si="205"/>
        <v>7.6935021092067041E-3</v>
      </c>
      <c r="AE204" s="75">
        <f t="shared" si="206"/>
        <v>5.9189974704368004E-5</v>
      </c>
      <c r="AF204" s="75">
        <f t="shared" si="207"/>
        <v>1.0012260794089629E-3</v>
      </c>
      <c r="AG204" s="84"/>
      <c r="AH204" s="75">
        <f t="shared" si="208"/>
        <v>-6.6922760297977394E-3</v>
      </c>
      <c r="AI204" s="75">
        <f t="shared" si="209"/>
        <v>5.6416661499304577E-2</v>
      </c>
      <c r="AJ204" s="75">
        <f t="shared" si="210"/>
        <v>-0.35052590891406438</v>
      </c>
      <c r="AK204" s="75">
        <f t="shared" si="211"/>
        <v>-0.26467051838820665</v>
      </c>
      <c r="AL204" s="75">
        <f t="shared" si="212"/>
        <v>-2.8681248882368409</v>
      </c>
      <c r="AM204" s="75">
        <f t="shared" si="213"/>
        <v>-7.26784135314713</v>
      </c>
      <c r="AN204" s="75">
        <f t="shared" si="270"/>
        <v>-1.2617366938893144</v>
      </c>
      <c r="AO204" s="75">
        <f t="shared" si="270"/>
        <v>-1.2578138931632403</v>
      </c>
      <c r="AP204" s="75">
        <f t="shared" si="270"/>
        <v>-1.2450640837924594</v>
      </c>
      <c r="AQ204" s="75">
        <f t="shared" si="270"/>
        <v>-1.2065896720420799</v>
      </c>
      <c r="AR204" s="75">
        <f t="shared" si="270"/>
        <v>-1.1087609656061168</v>
      </c>
      <c r="AS204" s="75">
        <f t="shared" si="270"/>
        <v>-0.91953831424668808</v>
      </c>
      <c r="AT204" s="75">
        <f t="shared" si="270"/>
        <v>-0.64630092530940431</v>
      </c>
      <c r="AU204" s="75">
        <f t="shared" si="214"/>
        <v>-0.32934556562229633</v>
      </c>
      <c r="AV204" s="119">
        <f t="shared" si="215"/>
        <v>-2.3659132111235479E-2</v>
      </c>
      <c r="AW204" s="120">
        <f t="shared" si="216"/>
        <v>7.6935021092067041E-3</v>
      </c>
      <c r="AX204" s="121">
        <f t="shared" si="217"/>
        <v>5.9189974704368004E-5</v>
      </c>
      <c r="AY204" s="120">
        <f t="shared" si="218"/>
        <v>-9.2733539722310351E-3</v>
      </c>
      <c r="BA204" s="95">
        <f t="shared" si="219"/>
        <v>0</v>
      </c>
      <c r="BB204" s="95">
        <f t="shared" si="220"/>
        <v>0.10019547452692712</v>
      </c>
      <c r="BC204" s="95">
        <f t="shared" si="221"/>
        <v>-0.31359930468370345</v>
      </c>
      <c r="BD204" s="95">
        <f t="shared" si="222"/>
        <v>1.8756757133847592E-2</v>
      </c>
      <c r="BE204" s="95">
        <f t="shared" si="223"/>
        <v>3.120750303364205</v>
      </c>
      <c r="BF204" s="95">
        <f t="shared" si="224"/>
        <v>95.954994385742125</v>
      </c>
      <c r="BG204" s="95">
        <f t="shared" si="271"/>
        <v>-3.2323832244383057</v>
      </c>
      <c r="BH204" s="95">
        <f t="shared" si="271"/>
        <v>-3.3556443578747714</v>
      </c>
      <c r="BI204" s="95">
        <f t="shared" si="271"/>
        <v>-3.2171285185686505</v>
      </c>
      <c r="BJ204" s="95">
        <f t="shared" si="271"/>
        <v>-3.3730235887847622</v>
      </c>
      <c r="BK204" s="95">
        <f t="shared" si="271"/>
        <v>-3.1977760051834112</v>
      </c>
      <c r="BL204" s="95">
        <f t="shared" si="271"/>
        <v>-3.395174991267933</v>
      </c>
      <c r="BM204" s="95">
        <f t="shared" si="271"/>
        <v>-3.1731390147383598</v>
      </c>
      <c r="BN204" s="95">
        <f t="shared" si="225"/>
        <v>-3.4235620074233921</v>
      </c>
      <c r="BQ204" s="95">
        <f t="shared" si="238"/>
        <v>1.5043995683522934E-2</v>
      </c>
      <c r="BR204" s="75">
        <v>31000</v>
      </c>
      <c r="BS204" s="75">
        <f t="shared" si="268"/>
        <v>1.5043995683522934E-2</v>
      </c>
      <c r="BT204" s="75">
        <f t="shared" si="239"/>
        <v>2.1199664706324461E-2</v>
      </c>
      <c r="BU204" s="75">
        <f t="shared" si="240"/>
        <v>-6.1556690228015279E-3</v>
      </c>
      <c r="BV204" s="75">
        <f t="shared" si="241"/>
        <v>2.0681786786407863E-2</v>
      </c>
      <c r="BW204" s="75">
        <f t="shared" si="242"/>
        <v>-0.12166629302078727</v>
      </c>
      <c r="BX204" s="75">
        <f t="shared" si="243"/>
        <v>-3.104288994680064</v>
      </c>
      <c r="BY204" s="75">
        <f t="shared" si="244"/>
        <v>-53.607826307298396</v>
      </c>
      <c r="BZ204" s="75">
        <f t="shared" si="245"/>
        <v>3.5086257927931834</v>
      </c>
      <c r="CA204" s="75">
        <f t="shared" si="246"/>
        <v>3.7974314354070025</v>
      </c>
      <c r="CB204" s="75">
        <f t="shared" si="247"/>
        <v>3.4621805810909345</v>
      </c>
      <c r="CC204" s="75">
        <f t="shared" si="248"/>
        <v>3.8587133918719099</v>
      </c>
      <c r="CD204" s="75">
        <f t="shared" si="249"/>
        <v>3.3969508223262967</v>
      </c>
      <c r="CE204" s="75">
        <f t="shared" si="250"/>
        <v>3.9508548670703014</v>
      </c>
      <c r="CF204" s="75">
        <f t="shared" si="251"/>
        <v>3.3008348795321858</v>
      </c>
      <c r="CG204" s="75">
        <f t="shared" si="252"/>
        <v>4.1062535314754776</v>
      </c>
      <c r="CI204" s="14">
        <f t="shared" si="269"/>
        <v>31000</v>
      </c>
      <c r="CJ204" s="86">
        <f t="shared" si="253"/>
        <v>2.1199664706324461E-2</v>
      </c>
      <c r="CK204" s="86">
        <f t="shared" si="254"/>
        <v>2.1199664706324461E-2</v>
      </c>
      <c r="CL204" s="95">
        <f t="shared" si="255"/>
        <v>0</v>
      </c>
      <c r="CM204" s="95">
        <f t="shared" si="256"/>
        <v>0.10041945046913425</v>
      </c>
      <c r="CN204" s="95">
        <f t="shared" si="257"/>
        <v>-0.3227850122684035</v>
      </c>
      <c r="CO204" s="95">
        <f t="shared" si="258"/>
        <v>3.1110609558743532</v>
      </c>
      <c r="CP204" s="95">
        <f t="shared" si="259"/>
        <v>65.500603737491275</v>
      </c>
      <c r="CQ204" s="95">
        <f t="shared" si="260"/>
        <v>9.2918789893568938</v>
      </c>
      <c r="CR204" s="95">
        <f t="shared" si="261"/>
        <v>9.1348504749001869</v>
      </c>
      <c r="CS204" s="95">
        <f t="shared" si="262"/>
        <v>9.3131396004970366</v>
      </c>
      <c r="CT204" s="95">
        <f t="shared" si="263"/>
        <v>9.1101048607111643</v>
      </c>
      <c r="CU204" s="95">
        <f t="shared" si="264"/>
        <v>9.340767691320238</v>
      </c>
      <c r="CV204" s="95">
        <f t="shared" si="265"/>
        <v>9.0776446441122918</v>
      </c>
      <c r="CW204" s="95">
        <f t="shared" si="266"/>
        <v>9.3769151116608178</v>
      </c>
      <c r="CX204" s="95">
        <f t="shared" si="267"/>
        <v>9.034584525038678</v>
      </c>
    </row>
    <row r="205" spans="1:102" s="75" customFormat="1" ht="12.95" customHeight="1" x14ac:dyDescent="0.2">
      <c r="A205" s="86" t="s">
        <v>2036</v>
      </c>
      <c r="B205" s="87" t="s">
        <v>2033</v>
      </c>
      <c r="C205" s="88">
        <v>37112.795299999998</v>
      </c>
      <c r="D205" s="88" t="s">
        <v>2035</v>
      </c>
      <c r="E205" s="75">
        <f t="shared" si="195"/>
        <v>-12036.535648518096</v>
      </c>
      <c r="F205" s="75">
        <f t="shared" si="196"/>
        <v>-12036.5</v>
      </c>
      <c r="G205" s="75">
        <f t="shared" si="197"/>
        <v>-1.5026635002868716E-2</v>
      </c>
      <c r="J205" s="75">
        <f>G205</f>
        <v>-1.5026635002868716E-2</v>
      </c>
      <c r="O205" s="75">
        <f t="shared" ca="1" si="199"/>
        <v>-1.456675380233061E-2</v>
      </c>
      <c r="P205" s="75">
        <f t="shared" si="200"/>
        <v>-1.6966574522131579E-2</v>
      </c>
      <c r="Q205" s="85">
        <f t="shared" si="226"/>
        <v>22094.295299999998</v>
      </c>
      <c r="S205" s="84">
        <v>1</v>
      </c>
      <c r="Z205" s="75">
        <f t="shared" si="201"/>
        <v>-12036.5</v>
      </c>
      <c r="AA205" s="75">
        <f t="shared" si="202"/>
        <v>-2.3658414225875665E-2</v>
      </c>
      <c r="AB205" s="75">
        <f t="shared" si="203"/>
        <v>-8.3347952991246303E-3</v>
      </c>
      <c r="AC205" s="75">
        <f t="shared" si="204"/>
        <v>1.9399395192628635E-3</v>
      </c>
      <c r="AD205" s="75">
        <f t="shared" si="205"/>
        <v>8.6317792230069489E-3</v>
      </c>
      <c r="AE205" s="75">
        <f t="shared" si="206"/>
        <v>7.4507612554734445E-5</v>
      </c>
      <c r="AF205" s="75">
        <f t="shared" si="207"/>
        <v>1.9399395192628635E-3</v>
      </c>
      <c r="AG205" s="84"/>
      <c r="AH205" s="75">
        <f t="shared" si="208"/>
        <v>-6.6918397037440862E-3</v>
      </c>
      <c r="AI205" s="75">
        <f t="shared" si="209"/>
        <v>5.6422328419210688E-2</v>
      </c>
      <c r="AJ205" s="75">
        <f t="shared" si="210"/>
        <v>-0.35054596081578254</v>
      </c>
      <c r="AK205" s="75">
        <f t="shared" si="211"/>
        <v>-0.26469072083126766</v>
      </c>
      <c r="AL205" s="75">
        <f t="shared" si="212"/>
        <v>-2.8681034778294063</v>
      </c>
      <c r="AM205" s="75">
        <f t="shared" si="213"/>
        <v>-7.2672652276579539</v>
      </c>
      <c r="AN205" s="75">
        <f t="shared" si="270"/>
        <v>-1.2616611771323225</v>
      </c>
      <c r="AO205" s="75">
        <f t="shared" si="270"/>
        <v>-1.257734415956163</v>
      </c>
      <c r="AP205" s="75">
        <f t="shared" si="270"/>
        <v>-1.2449749865282729</v>
      </c>
      <c r="AQ205" s="75">
        <f t="shared" si="270"/>
        <v>-1.2064820773695852</v>
      </c>
      <c r="AR205" s="75">
        <f t="shared" si="270"/>
        <v>-1.1086326507475861</v>
      </c>
      <c r="AS205" s="75">
        <f t="shared" si="270"/>
        <v>-0.9194090756436869</v>
      </c>
      <c r="AT205" s="75">
        <f t="shared" si="270"/>
        <v>-0.64620160500902801</v>
      </c>
      <c r="AU205" s="75">
        <f t="shared" si="214"/>
        <v>-0.32929403323043471</v>
      </c>
      <c r="AV205" s="119">
        <f t="shared" si="215"/>
        <v>-2.3658414225875665E-2</v>
      </c>
      <c r="AW205" s="120">
        <f t="shared" si="216"/>
        <v>8.6317792230069489E-3</v>
      </c>
      <c r="AX205" s="121">
        <f t="shared" si="217"/>
        <v>7.4507612554734445E-5</v>
      </c>
      <c r="AY205" s="120">
        <f t="shared" si="218"/>
        <v>-8.3347952991246303E-3</v>
      </c>
      <c r="BA205" s="95">
        <f t="shared" si="219"/>
        <v>0</v>
      </c>
      <c r="BB205" s="95">
        <f t="shared" si="220"/>
        <v>0.10019524720913431</v>
      </c>
      <c r="BC205" s="95">
        <f t="shared" si="221"/>
        <v>-0.3135877934158639</v>
      </c>
      <c r="BD205" s="95">
        <f t="shared" si="222"/>
        <v>1.8745849006355723E-2</v>
      </c>
      <c r="BE205" s="95">
        <f t="shared" si="223"/>
        <v>3.1207624261373241</v>
      </c>
      <c r="BF205" s="95">
        <f t="shared" si="224"/>
        <v>96.010842303309019</v>
      </c>
      <c r="BG205" s="95">
        <f t="shared" si="271"/>
        <v>-3.2323304855265542</v>
      </c>
      <c r="BH205" s="95">
        <f t="shared" si="271"/>
        <v>-3.3555397509304501</v>
      </c>
      <c r="BI205" s="95">
        <f t="shared" si="271"/>
        <v>-3.2170838014865861</v>
      </c>
      <c r="BJ205" s="95">
        <f t="shared" si="271"/>
        <v>-3.3729094123014494</v>
      </c>
      <c r="BK205" s="95">
        <f t="shared" si="271"/>
        <v>-3.1977419947251664</v>
      </c>
      <c r="BL205" s="95">
        <f t="shared" si="271"/>
        <v>-3.395047898674838</v>
      </c>
      <c r="BM205" s="95">
        <f t="shared" si="271"/>
        <v>-3.1731193993913416</v>
      </c>
      <c r="BN205" s="95">
        <f t="shared" si="225"/>
        <v>-3.4234172697960901</v>
      </c>
      <c r="BQ205" s="95">
        <f t="shared" si="238"/>
        <v>1.5416534266292335E-2</v>
      </c>
      <c r="BR205" s="75">
        <v>31500</v>
      </c>
      <c r="BS205" s="75">
        <f t="shared" si="268"/>
        <v>1.5416534266292335E-2</v>
      </c>
      <c r="BT205" s="75">
        <f t="shared" si="239"/>
        <v>2.1806818149866333E-2</v>
      </c>
      <c r="BU205" s="75">
        <f t="shared" si="240"/>
        <v>-6.3902838835739979E-3</v>
      </c>
      <c r="BV205" s="75">
        <f t="shared" si="241"/>
        <v>2.0832932649205826E-2</v>
      </c>
      <c r="BW205" s="75">
        <f t="shared" si="242"/>
        <v>-0.12556480958468205</v>
      </c>
      <c r="BX205" s="75">
        <f t="shared" si="243"/>
        <v>-3.1003603434631386</v>
      </c>
      <c r="BY205" s="75">
        <f t="shared" si="244"/>
        <v>-48.498777663970969</v>
      </c>
      <c r="BZ205" s="75">
        <f t="shared" si="245"/>
        <v>3.5462915955121144</v>
      </c>
      <c r="CA205" s="75">
        <f t="shared" si="246"/>
        <v>3.815410294135495</v>
      </c>
      <c r="CB205" s="75">
        <f t="shared" si="247"/>
        <v>3.4984837119915428</v>
      </c>
      <c r="CC205" s="75">
        <f t="shared" si="248"/>
        <v>3.8795220052808981</v>
      </c>
      <c r="CD205" s="75">
        <f t="shared" si="249"/>
        <v>3.4294962929868857</v>
      </c>
      <c r="CE205" s="75">
        <f t="shared" si="250"/>
        <v>3.9793624390475033</v>
      </c>
      <c r="CF205" s="75">
        <f t="shared" si="251"/>
        <v>3.3246785743948992</v>
      </c>
      <c r="CG205" s="75">
        <f t="shared" si="252"/>
        <v>4.1577859233371059</v>
      </c>
      <c r="CI205" s="14">
        <f t="shared" si="269"/>
        <v>31500</v>
      </c>
      <c r="CJ205" s="86">
        <f t="shared" si="253"/>
        <v>2.1806818149866333E-2</v>
      </c>
      <c r="CK205" s="86">
        <f t="shared" si="254"/>
        <v>2.1806818149866333E-2</v>
      </c>
      <c r="CL205" s="95">
        <f t="shared" si="255"/>
        <v>0</v>
      </c>
      <c r="CM205" s="95">
        <f t="shared" si="256"/>
        <v>0.10014333634980921</v>
      </c>
      <c r="CN205" s="95">
        <f t="shared" si="257"/>
        <v>-0.3107541375509168</v>
      </c>
      <c r="CO205" s="95">
        <f t="shared" si="258"/>
        <v>3.1237451418019502</v>
      </c>
      <c r="CP205" s="95">
        <f t="shared" si="259"/>
        <v>112.05746406253979</v>
      </c>
      <c r="CQ205" s="95">
        <f t="shared" si="260"/>
        <v>9.3470195986962121</v>
      </c>
      <c r="CR205" s="95">
        <f t="shared" si="261"/>
        <v>9.2373520597804522</v>
      </c>
      <c r="CS205" s="95">
        <f t="shared" si="262"/>
        <v>9.3602555257840354</v>
      </c>
      <c r="CT205" s="95">
        <f t="shared" si="263"/>
        <v>9.22236145843255</v>
      </c>
      <c r="CU205" s="95">
        <f t="shared" si="264"/>
        <v>9.3769382636980545</v>
      </c>
      <c r="CV205" s="95">
        <f t="shared" si="265"/>
        <v>9.2034007244885299</v>
      </c>
      <c r="CW205" s="95">
        <f t="shared" si="266"/>
        <v>9.3980207990522437</v>
      </c>
      <c r="CX205" s="95">
        <f t="shared" si="267"/>
        <v>9.1793221523414896</v>
      </c>
    </row>
    <row r="206" spans="1:102" s="75" customFormat="1" ht="12.95" customHeight="1" x14ac:dyDescent="0.2">
      <c r="A206" s="81" t="s">
        <v>437</v>
      </c>
      <c r="B206" s="82" t="s">
        <v>2033</v>
      </c>
      <c r="C206" s="83">
        <v>37112.795599999998</v>
      </c>
      <c r="D206" s="83" t="s">
        <v>2110</v>
      </c>
      <c r="E206" s="75">
        <f t="shared" si="195"/>
        <v>-12036.534936811488</v>
      </c>
      <c r="F206" s="75">
        <f t="shared" si="196"/>
        <v>-12036.5</v>
      </c>
      <c r="G206" s="75">
        <f t="shared" si="197"/>
        <v>-1.4726635003171396E-2</v>
      </c>
      <c r="I206" s="75">
        <f>G206</f>
        <v>-1.4726635003171396E-2</v>
      </c>
      <c r="O206" s="75">
        <f t="shared" ca="1" si="199"/>
        <v>-1.456675380233061E-2</v>
      </c>
      <c r="P206" s="75">
        <f t="shared" si="200"/>
        <v>-1.6966574522131579E-2</v>
      </c>
      <c r="Q206" s="85">
        <f t="shared" si="226"/>
        <v>22094.295599999998</v>
      </c>
      <c r="S206" s="84">
        <v>0.1</v>
      </c>
      <c r="Z206" s="75">
        <f t="shared" si="201"/>
        <v>-12036.5</v>
      </c>
      <c r="AA206" s="75">
        <f t="shared" si="202"/>
        <v>-2.3658414225875665E-2</v>
      </c>
      <c r="AB206" s="75">
        <f t="shared" si="203"/>
        <v>-8.0347952994273102E-3</v>
      </c>
      <c r="AC206" s="75">
        <f t="shared" si="204"/>
        <v>2.2399395189601837E-3</v>
      </c>
      <c r="AD206" s="75">
        <f t="shared" si="205"/>
        <v>8.931779222704269E-3</v>
      </c>
      <c r="AE206" s="75">
        <f t="shared" si="206"/>
        <v>7.9776680083131683E-6</v>
      </c>
      <c r="AF206" s="75">
        <f t="shared" si="207"/>
        <v>2.2399395189601837E-3</v>
      </c>
      <c r="AG206" s="84"/>
      <c r="AH206" s="75">
        <f t="shared" si="208"/>
        <v>-6.6918397037440862E-3</v>
      </c>
      <c r="AI206" s="75">
        <f t="shared" si="209"/>
        <v>5.6422328419210688E-2</v>
      </c>
      <c r="AJ206" s="75">
        <f t="shared" si="210"/>
        <v>-0.35054596081578254</v>
      </c>
      <c r="AK206" s="75">
        <f t="shared" si="211"/>
        <v>-0.26469072083126766</v>
      </c>
      <c r="AL206" s="75">
        <f t="shared" si="212"/>
        <v>-2.8681034778294063</v>
      </c>
      <c r="AM206" s="75">
        <f t="shared" si="213"/>
        <v>-7.2672652276579539</v>
      </c>
      <c r="AN206" s="75">
        <f t="shared" si="270"/>
        <v>-1.2616611771323225</v>
      </c>
      <c r="AO206" s="75">
        <f t="shared" si="270"/>
        <v>-1.257734415956163</v>
      </c>
      <c r="AP206" s="75">
        <f t="shared" si="270"/>
        <v>-1.2449749865282729</v>
      </c>
      <c r="AQ206" s="75">
        <f t="shared" si="270"/>
        <v>-1.2064820773695852</v>
      </c>
      <c r="AR206" s="75">
        <f t="shared" si="270"/>
        <v>-1.1086326507475861</v>
      </c>
      <c r="AS206" s="75">
        <f t="shared" si="270"/>
        <v>-0.9194090756436869</v>
      </c>
      <c r="AT206" s="75">
        <f t="shared" si="270"/>
        <v>-0.64620160500902801</v>
      </c>
      <c r="AU206" s="75">
        <f t="shared" si="214"/>
        <v>-0.32929403323043471</v>
      </c>
      <c r="AV206" s="119">
        <f t="shared" si="215"/>
        <v>-2.3658414225875665E-2</v>
      </c>
      <c r="AW206" s="120">
        <f t="shared" si="216"/>
        <v>8.931779222704269E-3</v>
      </c>
      <c r="AX206" s="121">
        <f t="shared" si="217"/>
        <v>7.9776680083131683E-6</v>
      </c>
      <c r="AY206" s="120">
        <f t="shared" si="218"/>
        <v>-8.0347952994273102E-3</v>
      </c>
      <c r="BA206" s="95">
        <f t="shared" si="219"/>
        <v>0</v>
      </c>
      <c r="BB206" s="95">
        <f t="shared" si="220"/>
        <v>0.10019524720913431</v>
      </c>
      <c r="BC206" s="95">
        <f t="shared" si="221"/>
        <v>-0.3135877934158639</v>
      </c>
      <c r="BD206" s="95">
        <f t="shared" si="222"/>
        <v>1.8745849006355723E-2</v>
      </c>
      <c r="BE206" s="95">
        <f t="shared" si="223"/>
        <v>3.1207624261373241</v>
      </c>
      <c r="BF206" s="95">
        <f t="shared" si="224"/>
        <v>96.010842303309019</v>
      </c>
      <c r="BG206" s="95">
        <f t="shared" si="271"/>
        <v>-3.2323304855265542</v>
      </c>
      <c r="BH206" s="95">
        <f t="shared" si="271"/>
        <v>-3.3555397509304501</v>
      </c>
      <c r="BI206" s="95">
        <f t="shared" si="271"/>
        <v>-3.2170838014865861</v>
      </c>
      <c r="BJ206" s="95">
        <f t="shared" si="271"/>
        <v>-3.3729094123014494</v>
      </c>
      <c r="BK206" s="95">
        <f t="shared" si="271"/>
        <v>-3.1977419947251664</v>
      </c>
      <c r="BL206" s="95">
        <f t="shared" si="271"/>
        <v>-3.395047898674838</v>
      </c>
      <c r="BM206" s="95">
        <f t="shared" si="271"/>
        <v>-3.1731193993913416</v>
      </c>
      <c r="BN206" s="95">
        <f t="shared" si="225"/>
        <v>-3.4234172697960901</v>
      </c>
      <c r="BQ206" s="95">
        <f t="shared" si="238"/>
        <v>1.5797463564919685E-2</v>
      </c>
      <c r="BR206" s="75">
        <v>32000</v>
      </c>
      <c r="BS206" s="75">
        <f t="shared" si="268"/>
        <v>1.5797463564919685E-2</v>
      </c>
      <c r="BT206" s="75">
        <f t="shared" si="239"/>
        <v>2.2417732491805342E-2</v>
      </c>
      <c r="BU206" s="75">
        <f t="shared" si="240"/>
        <v>-6.620268926885658E-3</v>
      </c>
      <c r="BV206" s="75">
        <f t="shared" si="241"/>
        <v>2.1004063918733107E-2</v>
      </c>
      <c r="BW206" s="75">
        <f t="shared" si="242"/>
        <v>-0.12957046271833184</v>
      </c>
      <c r="BX206" s="75">
        <f t="shared" si="243"/>
        <v>-3.0963216911724745</v>
      </c>
      <c r="BY206" s="75">
        <f t="shared" si="244"/>
        <v>-44.170883605822318</v>
      </c>
      <c r="BZ206" s="75">
        <f t="shared" si="245"/>
        <v>3.5847139173712055</v>
      </c>
      <c r="CA206" s="75">
        <f t="shared" si="246"/>
        <v>3.8326488656460724</v>
      </c>
      <c r="CB206" s="75">
        <f t="shared" si="247"/>
        <v>3.5361034192680774</v>
      </c>
      <c r="CC206" s="75">
        <f t="shared" si="248"/>
        <v>3.8988817773914328</v>
      </c>
      <c r="CD206" s="75">
        <f t="shared" si="249"/>
        <v>3.4639169119923348</v>
      </c>
      <c r="CE206" s="75">
        <f t="shared" si="250"/>
        <v>4.0058505204227846</v>
      </c>
      <c r="CF206" s="75">
        <f t="shared" si="251"/>
        <v>3.3507341690893444</v>
      </c>
      <c r="CG206" s="75">
        <f t="shared" si="252"/>
        <v>4.2093183151987335</v>
      </c>
      <c r="CI206" s="14">
        <f t="shared" si="269"/>
        <v>32000</v>
      </c>
      <c r="CJ206" s="86">
        <f t="shared" si="253"/>
        <v>2.2417732491805342E-2</v>
      </c>
      <c r="CK206" s="86">
        <f t="shared" si="254"/>
        <v>2.2417732491805342E-2</v>
      </c>
      <c r="CL206" s="95">
        <f t="shared" si="255"/>
        <v>0</v>
      </c>
      <c r="CM206" s="95">
        <f t="shared" si="256"/>
        <v>0.10002201844463898</v>
      </c>
      <c r="CN206" s="95">
        <f t="shared" si="257"/>
        <v>-0.30042083637274331</v>
      </c>
      <c r="CO206" s="95">
        <f t="shared" si="258"/>
        <v>3.1345976499094514</v>
      </c>
      <c r="CP206" s="95">
        <f t="shared" si="259"/>
        <v>285.91719695604911</v>
      </c>
      <c r="CQ206" s="95">
        <f t="shared" si="260"/>
        <v>9.3942896841707864</v>
      </c>
      <c r="CR206" s="95">
        <f t="shared" si="261"/>
        <v>9.3466653226078851</v>
      </c>
      <c r="CS206" s="95">
        <f t="shared" si="262"/>
        <v>9.3996580490740964</v>
      </c>
      <c r="CT206" s="95">
        <f t="shared" si="263"/>
        <v>9.3406807914622672</v>
      </c>
      <c r="CU206" s="95">
        <f t="shared" si="264"/>
        <v>9.4063091199307358</v>
      </c>
      <c r="CV206" s="95">
        <f t="shared" si="265"/>
        <v>9.3332621152228743</v>
      </c>
      <c r="CW206" s="95">
        <f t="shared" si="266"/>
        <v>9.4145529652893298</v>
      </c>
      <c r="CX206" s="95">
        <f t="shared" si="267"/>
        <v>9.3240597796442994</v>
      </c>
    </row>
    <row r="207" spans="1:102" s="75" customFormat="1" ht="12.95" customHeight="1" x14ac:dyDescent="0.2">
      <c r="A207" s="81" t="s">
        <v>437</v>
      </c>
      <c r="B207" s="82" t="s">
        <v>2033</v>
      </c>
      <c r="C207" s="83">
        <v>37113.637600000002</v>
      </c>
      <c r="D207" s="83" t="s">
        <v>2110</v>
      </c>
      <c r="E207" s="75">
        <f t="shared" si="195"/>
        <v>-12034.537413597922</v>
      </c>
      <c r="F207" s="75">
        <f t="shared" si="196"/>
        <v>-12034.5</v>
      </c>
      <c r="G207" s="75">
        <f t="shared" si="197"/>
        <v>-1.5770654994412325E-2</v>
      </c>
      <c r="I207" s="75">
        <f>G207</f>
        <v>-1.5770654994412325E-2</v>
      </c>
      <c r="O207" s="75">
        <f t="shared" ca="1" si="199"/>
        <v>-1.4565369163130804E-2</v>
      </c>
      <c r="P207" s="75">
        <f t="shared" si="200"/>
        <v>-1.6965448247297964E-2</v>
      </c>
      <c r="Q207" s="85">
        <f t="shared" si="226"/>
        <v>22095.137600000002</v>
      </c>
      <c r="S207" s="84">
        <v>0.1</v>
      </c>
      <c r="Z207" s="75">
        <f t="shared" si="201"/>
        <v>-12034.5</v>
      </c>
      <c r="AA207" s="75">
        <f t="shared" si="202"/>
        <v>-2.3655541696173E-2</v>
      </c>
      <c r="AB207" s="75">
        <f t="shared" si="203"/>
        <v>-9.0805615455372898E-3</v>
      </c>
      <c r="AC207" s="75">
        <f t="shared" si="204"/>
        <v>1.1947932528856391E-3</v>
      </c>
      <c r="AD207" s="75">
        <f t="shared" si="205"/>
        <v>7.8848867017606745E-3</v>
      </c>
      <c r="AE207" s="75">
        <f t="shared" si="206"/>
        <v>6.2171438299602328E-6</v>
      </c>
      <c r="AF207" s="75">
        <f t="shared" si="207"/>
        <v>1.1947932528856391E-3</v>
      </c>
      <c r="AG207" s="84"/>
      <c r="AH207" s="75">
        <f t="shared" si="208"/>
        <v>-6.6900934488750355E-3</v>
      </c>
      <c r="AI207" s="75">
        <f t="shared" si="209"/>
        <v>5.6445013513483189E-2</v>
      </c>
      <c r="AJ207" s="75">
        <f t="shared" si="210"/>
        <v>-0.35062621311327569</v>
      </c>
      <c r="AK207" s="75">
        <f t="shared" si="211"/>
        <v>-0.26477157603570123</v>
      </c>
      <c r="AL207" s="75">
        <f t="shared" si="212"/>
        <v>-2.8680177867636103</v>
      </c>
      <c r="AM207" s="75">
        <f t="shared" si="213"/>
        <v>-7.264960292517002</v>
      </c>
      <c r="AN207" s="75">
        <f t="shared" si="270"/>
        <v>-1.2613590116538058</v>
      </c>
      <c r="AO207" s="75">
        <f t="shared" si="270"/>
        <v>-1.2574163761891413</v>
      </c>
      <c r="AP207" s="75">
        <f t="shared" si="270"/>
        <v>-1.2446184151932416</v>
      </c>
      <c r="AQ207" s="75">
        <f t="shared" si="270"/>
        <v>-1.2060514804791143</v>
      </c>
      <c r="AR207" s="75">
        <f t="shared" si="270"/>
        <v>-1.1081192226343954</v>
      </c>
      <c r="AS207" s="75">
        <f t="shared" si="270"/>
        <v>-0.9188920564417733</v>
      </c>
      <c r="AT207" s="75">
        <f t="shared" si="270"/>
        <v>-0.64580431539303418</v>
      </c>
      <c r="AU207" s="75">
        <f t="shared" si="214"/>
        <v>-0.32908790366298818</v>
      </c>
      <c r="AV207" s="119">
        <f t="shared" si="215"/>
        <v>-2.3655541696173E-2</v>
      </c>
      <c r="AW207" s="120">
        <f t="shared" si="216"/>
        <v>7.8848867017606745E-3</v>
      </c>
      <c r="AX207" s="121">
        <f t="shared" si="217"/>
        <v>6.2171438299602328E-6</v>
      </c>
      <c r="AY207" s="120">
        <f t="shared" si="218"/>
        <v>-9.0805615455372898E-3</v>
      </c>
      <c r="BA207" s="95">
        <f t="shared" si="219"/>
        <v>0</v>
      </c>
      <c r="BB207" s="95">
        <f t="shared" si="220"/>
        <v>0.10019433964651214</v>
      </c>
      <c r="BC207" s="95">
        <f t="shared" si="221"/>
        <v>-0.31354176749137419</v>
      </c>
      <c r="BD207" s="95">
        <f t="shared" si="222"/>
        <v>1.8702235048886073E-2</v>
      </c>
      <c r="BE207" s="95">
        <f t="shared" si="223"/>
        <v>3.120810896580863</v>
      </c>
      <c r="BF207" s="95">
        <f t="shared" si="224"/>
        <v>96.234789887355944</v>
      </c>
      <c r="BG207" s="95">
        <f t="shared" si="271"/>
        <v>-3.2321196185161241</v>
      </c>
      <c r="BH207" s="95">
        <f t="shared" si="271"/>
        <v>-3.3551212461410969</v>
      </c>
      <c r="BI207" s="95">
        <f t="shared" si="271"/>
        <v>-3.2169050204820286</v>
      </c>
      <c r="BJ207" s="95">
        <f t="shared" si="271"/>
        <v>-3.3724526373840962</v>
      </c>
      <c r="BK207" s="95">
        <f t="shared" si="271"/>
        <v>-3.1976060303113556</v>
      </c>
      <c r="BL207" s="95">
        <f t="shared" si="271"/>
        <v>-3.3945394812670893</v>
      </c>
      <c r="BM207" s="95">
        <f t="shared" si="271"/>
        <v>-3.173040990411907</v>
      </c>
      <c r="BN207" s="95">
        <f t="shared" si="225"/>
        <v>-3.4228383192868783</v>
      </c>
      <c r="BQ207" s="95">
        <f t="shared" si="238"/>
        <v>1.6188893283220776E-2</v>
      </c>
      <c r="BR207" s="75">
        <v>32500</v>
      </c>
      <c r="BS207" s="75">
        <f t="shared" si="268"/>
        <v>1.6188893283220776E-2</v>
      </c>
      <c r="BT207" s="75">
        <f t="shared" si="239"/>
        <v>2.3032407732141484E-2</v>
      </c>
      <c r="BU207" s="75">
        <f t="shared" si="240"/>
        <v>-6.843514448920709E-3</v>
      </c>
      <c r="BV207" s="75">
        <f t="shared" si="241"/>
        <v>2.1195631616201971E-2</v>
      </c>
      <c r="BW207" s="75">
        <f t="shared" si="242"/>
        <v>-0.13366559180805682</v>
      </c>
      <c r="BX207" s="75">
        <f t="shared" si="243"/>
        <v>-3.0921906207984295</v>
      </c>
      <c r="BY207" s="75">
        <f t="shared" si="244"/>
        <v>-40.475930044371843</v>
      </c>
      <c r="BZ207" s="75">
        <f t="shared" si="245"/>
        <v>3.6236778248429418</v>
      </c>
      <c r="CA207" s="75">
        <f t="shared" si="246"/>
        <v>3.8494092524457635</v>
      </c>
      <c r="CB207" s="75">
        <f t="shared" si="247"/>
        <v>3.5748597146662546</v>
      </c>
      <c r="CC207" s="75">
        <f t="shared" si="248"/>
        <v>3.9169772796989384</v>
      </c>
      <c r="CD207" s="75">
        <f t="shared" si="249"/>
        <v>3.5001153572350852</v>
      </c>
      <c r="CE207" s="75">
        <f t="shared" si="250"/>
        <v>4.030304876530602</v>
      </c>
      <c r="CF207" s="75">
        <f t="shared" si="251"/>
        <v>3.3790693045065066</v>
      </c>
      <c r="CG207" s="75">
        <f t="shared" si="252"/>
        <v>4.2608507070603618</v>
      </c>
      <c r="CI207" s="14">
        <f t="shared" si="269"/>
        <v>32500</v>
      </c>
      <c r="CJ207" s="86">
        <f t="shared" si="253"/>
        <v>2.3032407732141484E-2</v>
      </c>
      <c r="CK207" s="86">
        <f t="shared" si="254"/>
        <v>2.3032407732141484E-2</v>
      </c>
      <c r="CL207" s="95">
        <f t="shared" si="255"/>
        <v>0</v>
      </c>
      <c r="CM207" s="95">
        <f t="shared" si="256"/>
        <v>0.10000413934745656</v>
      </c>
      <c r="CN207" s="95">
        <f t="shared" si="257"/>
        <v>-0.29084119781194712</v>
      </c>
      <c r="CO207" s="95">
        <f t="shared" si="258"/>
        <v>-3.1385597413004866</v>
      </c>
      <c r="CP207" s="95">
        <f t="shared" si="259"/>
        <v>-659.43168681748773</v>
      </c>
      <c r="CQ207" s="95">
        <f t="shared" si="260"/>
        <v>9.437997936538137</v>
      </c>
      <c r="CR207" s="95">
        <f t="shared" si="261"/>
        <v>9.4590062776876405</v>
      </c>
      <c r="CS207" s="95">
        <f t="shared" si="262"/>
        <v>9.4356572078863188</v>
      </c>
      <c r="CT207" s="95">
        <f t="shared" si="263"/>
        <v>9.4616087304630394</v>
      </c>
      <c r="CU207" s="95">
        <f t="shared" si="264"/>
        <v>9.4327654640188037</v>
      </c>
      <c r="CV207" s="95">
        <f t="shared" si="265"/>
        <v>9.4648241557190236</v>
      </c>
      <c r="CW207" s="95">
        <f t="shared" si="266"/>
        <v>9.4291926986966015</v>
      </c>
      <c r="CX207" s="95">
        <f t="shared" si="267"/>
        <v>9.4687974069471093</v>
      </c>
    </row>
    <row r="208" spans="1:102" s="75" customFormat="1" ht="12.95" customHeight="1" x14ac:dyDescent="0.2">
      <c r="A208" s="86" t="s">
        <v>2036</v>
      </c>
      <c r="B208" s="87" t="s">
        <v>2031</v>
      </c>
      <c r="C208" s="88">
        <v>37114.691400000003</v>
      </c>
      <c r="D208" s="88" t="s">
        <v>2035</v>
      </c>
      <c r="E208" s="75">
        <f t="shared" si="195"/>
        <v>-12032.037425519004</v>
      </c>
      <c r="F208" s="75">
        <f t="shared" si="196"/>
        <v>-12032</v>
      </c>
      <c r="G208" s="75">
        <f t="shared" si="197"/>
        <v>-1.5775679996295366E-2</v>
      </c>
      <c r="J208" s="75">
        <f>G208</f>
        <v>-1.5775679996295366E-2</v>
      </c>
      <c r="O208" s="75">
        <f t="shared" ca="1" si="199"/>
        <v>-1.4563638364131047E-2</v>
      </c>
      <c r="P208" s="75">
        <f t="shared" si="200"/>
        <v>-1.6964040319135735E-2</v>
      </c>
      <c r="Q208" s="85">
        <f t="shared" si="226"/>
        <v>22096.191400000003</v>
      </c>
      <c r="S208" s="84">
        <v>1</v>
      </c>
      <c r="Z208" s="75">
        <f t="shared" si="201"/>
        <v>-12032</v>
      </c>
      <c r="AA208" s="75">
        <f t="shared" si="202"/>
        <v>-2.3651948807438657E-2</v>
      </c>
      <c r="AB208" s="75">
        <f t="shared" si="203"/>
        <v>-9.0877715079924447E-3</v>
      </c>
      <c r="AC208" s="75">
        <f t="shared" si="204"/>
        <v>1.1883603228403684E-3</v>
      </c>
      <c r="AD208" s="75">
        <f t="shared" si="205"/>
        <v>7.8762688111432902E-3</v>
      </c>
      <c r="AE208" s="75">
        <f t="shared" si="206"/>
        <v>6.2035610385388539E-5</v>
      </c>
      <c r="AF208" s="75">
        <f t="shared" si="207"/>
        <v>1.1883603228403684E-3</v>
      </c>
      <c r="AG208" s="84"/>
      <c r="AH208" s="75">
        <f t="shared" si="208"/>
        <v>-6.6879084883029209E-3</v>
      </c>
      <c r="AI208" s="75">
        <f t="shared" si="209"/>
        <v>5.6473409137914321E-2</v>
      </c>
      <c r="AJ208" s="75">
        <f t="shared" si="210"/>
        <v>-0.35072662921150044</v>
      </c>
      <c r="AK208" s="75">
        <f t="shared" si="211"/>
        <v>-0.26487274743954026</v>
      </c>
      <c r="AL208" s="75">
        <f t="shared" si="212"/>
        <v>-2.8679105615064127</v>
      </c>
      <c r="AM208" s="75">
        <f t="shared" si="213"/>
        <v>-7.262078146794436</v>
      </c>
      <c r="AN208" s="75">
        <f t="shared" si="270"/>
        <v>-1.2609810829321539</v>
      </c>
      <c r="AO208" s="75">
        <f t="shared" si="270"/>
        <v>-1.2570185313632978</v>
      </c>
      <c r="AP208" s="75">
        <f t="shared" si="270"/>
        <v>-1.2441722903189243</v>
      </c>
      <c r="AQ208" s="75">
        <f t="shared" si="270"/>
        <v>-1.2055127430489225</v>
      </c>
      <c r="AR208" s="75">
        <f t="shared" si="270"/>
        <v>-1.1074770579465443</v>
      </c>
      <c r="AS208" s="75">
        <f t="shared" si="270"/>
        <v>-0.91824563671595838</v>
      </c>
      <c r="AT208" s="75">
        <f t="shared" si="270"/>
        <v>-0.64530768444996145</v>
      </c>
      <c r="AU208" s="75">
        <f t="shared" si="214"/>
        <v>-0.32883024170368003</v>
      </c>
      <c r="AV208" s="119">
        <f t="shared" si="215"/>
        <v>-2.3651948807438657E-2</v>
      </c>
      <c r="AW208" s="120">
        <f t="shared" si="216"/>
        <v>7.8762688111432902E-3</v>
      </c>
      <c r="AX208" s="121">
        <f t="shared" si="217"/>
        <v>6.2035610385388539E-5</v>
      </c>
      <c r="AY208" s="120">
        <f t="shared" si="218"/>
        <v>-9.0877715079924447E-3</v>
      </c>
      <c r="BA208" s="95">
        <f t="shared" si="219"/>
        <v>0</v>
      </c>
      <c r="BB208" s="95">
        <f t="shared" si="220"/>
        <v>0.10019320903135964</v>
      </c>
      <c r="BC208" s="95">
        <f t="shared" si="221"/>
        <v>-0.31348427811473201</v>
      </c>
      <c r="BD208" s="95">
        <f t="shared" si="222"/>
        <v>1.8647759294823391E-2</v>
      </c>
      <c r="BE208" s="95">
        <f t="shared" si="223"/>
        <v>3.1208714382313789</v>
      </c>
      <c r="BF208" s="95">
        <f t="shared" si="224"/>
        <v>96.515981492117703</v>
      </c>
      <c r="BG208" s="95">
        <f t="shared" si="271"/>
        <v>-3.2318562339506243</v>
      </c>
      <c r="BH208" s="95">
        <f t="shared" si="271"/>
        <v>-3.3545979420975569</v>
      </c>
      <c r="BI208" s="95">
        <f t="shared" si="271"/>
        <v>-3.2166817404458716</v>
      </c>
      <c r="BJ208" s="95">
        <f t="shared" si="271"/>
        <v>-3.3718815137485154</v>
      </c>
      <c r="BK208" s="95">
        <f t="shared" si="271"/>
        <v>-3.1974362487301997</v>
      </c>
      <c r="BL208" s="95">
        <f t="shared" si="271"/>
        <v>-3.3939038538535362</v>
      </c>
      <c r="BM208" s="95">
        <f t="shared" si="271"/>
        <v>-3.1729430969104349</v>
      </c>
      <c r="BN208" s="95">
        <f t="shared" si="225"/>
        <v>-3.4221146311503645</v>
      </c>
      <c r="BQ208" s="95">
        <f t="shared" si="238"/>
        <v>1.6592679971583618E-2</v>
      </c>
      <c r="BR208" s="75">
        <v>33000</v>
      </c>
      <c r="BS208" s="75">
        <f t="shared" si="268"/>
        <v>1.6592679971583618E-2</v>
      </c>
      <c r="BT208" s="75">
        <f t="shared" si="239"/>
        <v>2.3650843870874766E-2</v>
      </c>
      <c r="BU208" s="75">
        <f t="shared" si="240"/>
        <v>-7.0581638992911495E-3</v>
      </c>
      <c r="BV208" s="75">
        <f t="shared" si="241"/>
        <v>2.140786721356569E-2</v>
      </c>
      <c r="BW208" s="75">
        <f t="shared" si="242"/>
        <v>-0.13783325897208093</v>
      </c>
      <c r="BX208" s="75">
        <f t="shared" si="243"/>
        <v>-3.0879840106505863</v>
      </c>
      <c r="BY208" s="75">
        <f t="shared" si="244"/>
        <v>-37.298481855323253</v>
      </c>
      <c r="BZ208" s="75">
        <f t="shared" si="245"/>
        <v>3.6629782822341808</v>
      </c>
      <c r="CA208" s="75">
        <f t="shared" si="246"/>
        <v>3.8659549354750804</v>
      </c>
      <c r="CB208" s="75">
        <f t="shared" si="247"/>
        <v>3.6145701803132764</v>
      </c>
      <c r="CC208" s="75">
        <f t="shared" si="248"/>
        <v>3.9340119446226196</v>
      </c>
      <c r="CD208" s="75">
        <f t="shared" si="249"/>
        <v>3.5379850739817149</v>
      </c>
      <c r="CE208" s="75">
        <f t="shared" si="250"/>
        <v>4.0527312985871369</v>
      </c>
      <c r="CF208" s="75">
        <f t="shared" si="251"/>
        <v>3.4097455693572405</v>
      </c>
      <c r="CG208" s="75">
        <f t="shared" si="252"/>
        <v>4.3123830989219902</v>
      </c>
      <c r="CI208" s="14">
        <f t="shared" si="269"/>
        <v>33000</v>
      </c>
      <c r="CJ208" s="86">
        <f t="shared" si="253"/>
        <v>2.3650843870874766E-2</v>
      </c>
      <c r="CK208" s="86">
        <f t="shared" si="254"/>
        <v>2.3650843870874766E-2</v>
      </c>
      <c r="CL208" s="95">
        <f t="shared" si="255"/>
        <v>0</v>
      </c>
      <c r="CM208" s="95">
        <f t="shared" si="256"/>
        <v>0.10008112418132364</v>
      </c>
      <c r="CN208" s="95">
        <f t="shared" si="257"/>
        <v>-0.28088110333824912</v>
      </c>
      <c r="CO208" s="95">
        <f t="shared" si="258"/>
        <v>-3.1281658644409616</v>
      </c>
      <c r="CP208" s="95">
        <f t="shared" si="259"/>
        <v>-148.95370228102823</v>
      </c>
      <c r="CQ208" s="95">
        <f t="shared" si="260"/>
        <v>9.483288159158489</v>
      </c>
      <c r="CR208" s="95">
        <f t="shared" si="261"/>
        <v>9.5700066851976455</v>
      </c>
      <c r="CS208" s="95">
        <f t="shared" si="262"/>
        <v>9.4731616684143827</v>
      </c>
      <c r="CT208" s="95">
        <f t="shared" si="263"/>
        <v>9.5813877678075894</v>
      </c>
      <c r="CU208" s="95">
        <f t="shared" si="264"/>
        <v>9.460504745517019</v>
      </c>
      <c r="CV208" s="95">
        <f t="shared" si="265"/>
        <v>9.5956417812502419</v>
      </c>
      <c r="CW208" s="95">
        <f t="shared" si="266"/>
        <v>9.4446606629764425</v>
      </c>
      <c r="CX208" s="95">
        <f t="shared" si="267"/>
        <v>9.6135350342499191</v>
      </c>
    </row>
    <row r="209" spans="1:102" s="75" customFormat="1" ht="12.95" customHeight="1" x14ac:dyDescent="0.2">
      <c r="A209" s="86" t="s">
        <v>2039</v>
      </c>
      <c r="B209" s="87" t="s">
        <v>2031</v>
      </c>
      <c r="C209" s="88">
        <v>37128.175999999999</v>
      </c>
      <c r="D209" s="88" t="s">
        <v>2034</v>
      </c>
      <c r="E209" s="75">
        <f t="shared" si="195"/>
        <v>-12000.047162424566</v>
      </c>
      <c r="F209" s="75">
        <f t="shared" si="196"/>
        <v>-12000</v>
      </c>
      <c r="G209" s="75">
        <f t="shared" si="197"/>
        <v>-1.9879999999830034E-2</v>
      </c>
      <c r="H209" s="75">
        <f>G209</f>
        <v>-1.9879999999830034E-2</v>
      </c>
      <c r="O209" s="75">
        <f t="shared" ca="1" si="199"/>
        <v>-1.4541484136934152E-2</v>
      </c>
      <c r="P209" s="75">
        <f t="shared" si="200"/>
        <v>-1.6946010534595511E-2</v>
      </c>
      <c r="Q209" s="85">
        <f t="shared" si="226"/>
        <v>22109.675999999999</v>
      </c>
      <c r="S209" s="84">
        <v>0.10009999999999999</v>
      </c>
      <c r="Z209" s="75">
        <f t="shared" si="201"/>
        <v>-12000</v>
      </c>
      <c r="AA209" s="75">
        <f t="shared" si="202"/>
        <v>-2.3605739139087617E-2</v>
      </c>
      <c r="AB209" s="75">
        <f t="shared" si="203"/>
        <v>-1.3220271395337928E-2</v>
      </c>
      <c r="AC209" s="75">
        <f t="shared" si="204"/>
        <v>-2.9339894652345225E-3</v>
      </c>
      <c r="AD209" s="75">
        <f t="shared" si="205"/>
        <v>3.7257391392575834E-3</v>
      </c>
      <c r="AE209" s="75">
        <f t="shared" si="206"/>
        <v>1.3895013265929632E-6</v>
      </c>
      <c r="AF209" s="75">
        <f t="shared" si="207"/>
        <v>-2.9339894652345225E-3</v>
      </c>
      <c r="AG209" s="84"/>
      <c r="AH209" s="75">
        <f t="shared" si="208"/>
        <v>-6.6597286044921067E-3</v>
      </c>
      <c r="AI209" s="75">
        <f t="shared" si="209"/>
        <v>5.6840779076112624E-2</v>
      </c>
      <c r="AJ209" s="75">
        <f t="shared" si="210"/>
        <v>-0.35202196522275114</v>
      </c>
      <c r="AK209" s="75">
        <f t="shared" si="211"/>
        <v>-0.26617791791627998</v>
      </c>
      <c r="AL209" s="75">
        <f t="shared" si="212"/>
        <v>-2.8665270028233651</v>
      </c>
      <c r="AM209" s="75">
        <f t="shared" si="213"/>
        <v>-7.2250892785507883</v>
      </c>
      <c r="AN209" s="75">
        <f t="shared" si="270"/>
        <v>-1.256121560892107</v>
      </c>
      <c r="AO209" s="75">
        <f t="shared" si="270"/>
        <v>-1.2518967911194632</v>
      </c>
      <c r="AP209" s="75">
        <f t="shared" si="270"/>
        <v>-1.2384211705786308</v>
      </c>
      <c r="AQ209" s="75">
        <f t="shared" si="270"/>
        <v>-1.1985684276686639</v>
      </c>
      <c r="AR209" s="75">
        <f t="shared" si="270"/>
        <v>-1.0992200914345454</v>
      </c>
      <c r="AS209" s="75">
        <f t="shared" si="270"/>
        <v>-0.90995720261715096</v>
      </c>
      <c r="AT209" s="75">
        <f t="shared" si="270"/>
        <v>-0.63894895821463393</v>
      </c>
      <c r="AU209" s="75">
        <f t="shared" si="214"/>
        <v>-0.32553216862453588</v>
      </c>
      <c r="AV209" s="119">
        <f t="shared" si="215"/>
        <v>-2.3605739139087617E-2</v>
      </c>
      <c r="AW209" s="120">
        <f t="shared" si="216"/>
        <v>3.7257391392575834E-3</v>
      </c>
      <c r="AX209" s="121">
        <f t="shared" si="217"/>
        <v>1.3895013265929632E-6</v>
      </c>
      <c r="AY209" s="120">
        <f t="shared" si="218"/>
        <v>-1.3220271395337928E-2</v>
      </c>
      <c r="BA209" s="95">
        <f t="shared" si="219"/>
        <v>0</v>
      </c>
      <c r="BB209" s="95">
        <f t="shared" si="220"/>
        <v>0.10017910946414543</v>
      </c>
      <c r="BC209" s="95">
        <f t="shared" si="221"/>
        <v>-0.31275259937596595</v>
      </c>
      <c r="BD209" s="95">
        <f t="shared" si="222"/>
        <v>1.7954524645938302E-2</v>
      </c>
      <c r="BE209" s="95">
        <f t="shared" si="223"/>
        <v>3.1216418582707246</v>
      </c>
      <c r="BF209" s="95">
        <f t="shared" si="224"/>
        <v>100.24330501799267</v>
      </c>
      <c r="BG209" s="95">
        <f t="shared" si="271"/>
        <v>-3.2285042893125739</v>
      </c>
      <c r="BH209" s="95">
        <f t="shared" si="271"/>
        <v>-3.3478828269641689</v>
      </c>
      <c r="BI209" s="95">
        <f t="shared" si="271"/>
        <v>-3.2138428248169681</v>
      </c>
      <c r="BJ209" s="95">
        <f t="shared" si="271"/>
        <v>-3.3645560838578641</v>
      </c>
      <c r="BK209" s="95">
        <f t="shared" si="271"/>
        <v>-3.1952799284944486</v>
      </c>
      <c r="BL209" s="95">
        <f t="shared" si="271"/>
        <v>-3.3857575807815601</v>
      </c>
      <c r="BM209" s="95">
        <f t="shared" si="271"/>
        <v>-3.1717014716644831</v>
      </c>
      <c r="BN209" s="95">
        <f t="shared" si="225"/>
        <v>-3.4128514230029845</v>
      </c>
      <c r="BQ209" s="95">
        <f t="shared" si="238"/>
        <v>1.7010396483936988E-2</v>
      </c>
      <c r="BR209" s="75">
        <v>33500</v>
      </c>
      <c r="BS209" s="75">
        <f t="shared" si="268"/>
        <v>1.7010396483936988E-2</v>
      </c>
      <c r="BT209" s="75">
        <f t="shared" si="239"/>
        <v>2.4273040908005174E-2</v>
      </c>
      <c r="BU209" s="75">
        <f t="shared" si="240"/>
        <v>-7.2626444240681846E-3</v>
      </c>
      <c r="BV209" s="75">
        <f t="shared" si="241"/>
        <v>2.1640797777948695E-2</v>
      </c>
      <c r="BW209" s="75">
        <f t="shared" si="242"/>
        <v>-0.14205750942295256</v>
      </c>
      <c r="BX209" s="75">
        <f t="shared" si="243"/>
        <v>-3.0837177737234693</v>
      </c>
      <c r="BY209" s="75">
        <f t="shared" si="244"/>
        <v>-34.547660801452722</v>
      </c>
      <c r="BZ209" s="75">
        <f t="shared" si="245"/>
        <v>3.7024237450181348</v>
      </c>
      <c r="CA209" s="75">
        <f t="shared" si="246"/>
        <v>3.882545940176219</v>
      </c>
      <c r="CB209" s="75">
        <f t="shared" si="247"/>
        <v>3.6550519696584134</v>
      </c>
      <c r="CC209" s="75">
        <f t="shared" si="248"/>
        <v>3.9502056245201986</v>
      </c>
      <c r="CD209" s="75">
        <f t="shared" si="249"/>
        <v>3.5774115854649526</v>
      </c>
      <c r="CE209" s="75">
        <f t="shared" si="250"/>
        <v>4.0731583851225741</v>
      </c>
      <c r="CF209" s="75">
        <f t="shared" si="251"/>
        <v>3.4428183366542613</v>
      </c>
      <c r="CG209" s="75">
        <f t="shared" si="252"/>
        <v>4.3639154907836177</v>
      </c>
      <c r="CI209" s="14">
        <f t="shared" si="269"/>
        <v>33500</v>
      </c>
      <c r="CJ209" s="86">
        <f t="shared" si="253"/>
        <v>2.4273040908005174E-2</v>
      </c>
      <c r="CK209" s="86">
        <f t="shared" si="254"/>
        <v>2.4273040908005174E-2</v>
      </c>
      <c r="CL209" s="95">
        <f t="shared" si="255"/>
        <v>0</v>
      </c>
      <c r="CM209" s="95">
        <f t="shared" si="256"/>
        <v>0.100287901978239</v>
      </c>
      <c r="CN209" s="95">
        <f t="shared" si="257"/>
        <v>-0.26947155684306612</v>
      </c>
      <c r="CO209" s="95">
        <f t="shared" si="258"/>
        <v>-3.1162980635184581</v>
      </c>
      <c r="CP209" s="95">
        <f t="shared" si="259"/>
        <v>-79.06407485454389</v>
      </c>
      <c r="CQ209" s="95">
        <f t="shared" si="260"/>
        <v>9.5349288925860538</v>
      </c>
      <c r="CR209" s="95">
        <f t="shared" si="261"/>
        <v>9.6755580719365497</v>
      </c>
      <c r="CS209" s="95">
        <f t="shared" si="262"/>
        <v>9.5168129347254631</v>
      </c>
      <c r="CT209" s="95">
        <f t="shared" si="263"/>
        <v>9.6963940063014196</v>
      </c>
      <c r="CU209" s="95">
        <f t="shared" si="264"/>
        <v>9.4935863058390932</v>
      </c>
      <c r="CV209" s="95">
        <f t="shared" si="265"/>
        <v>9.723287461714941</v>
      </c>
      <c r="CW209" s="95">
        <f t="shared" si="266"/>
        <v>9.4636602015072526</v>
      </c>
      <c r="CX209" s="95">
        <f t="shared" si="267"/>
        <v>9.7582726615527307</v>
      </c>
    </row>
    <row r="210" spans="1:102" s="75" customFormat="1" ht="12.95" customHeight="1" x14ac:dyDescent="0.2">
      <c r="A210" s="86" t="s">
        <v>2039</v>
      </c>
      <c r="B210" s="87" t="s">
        <v>2033</v>
      </c>
      <c r="C210" s="88">
        <v>37128.385999999999</v>
      </c>
      <c r="D210" s="88" t="s">
        <v>2034</v>
      </c>
      <c r="E210" s="75">
        <f t="shared" si="195"/>
        <v>-11999.548967798859</v>
      </c>
      <c r="F210" s="75">
        <f t="shared" si="196"/>
        <v>-11999.5</v>
      </c>
      <c r="G210" s="75">
        <f t="shared" si="197"/>
        <v>-2.0641005001380108E-2</v>
      </c>
      <c r="H210" s="75">
        <f>G210</f>
        <v>-2.0641005001380108E-2</v>
      </c>
      <c r="O210" s="75">
        <f t="shared" ca="1" si="199"/>
        <v>-1.4541137977134201E-2</v>
      </c>
      <c r="P210" s="75">
        <f t="shared" si="200"/>
        <v>-1.6945728696982874E-2</v>
      </c>
      <c r="Q210" s="85">
        <f t="shared" si="226"/>
        <v>22109.885999999999</v>
      </c>
      <c r="S210" s="84">
        <v>0.10009999999999999</v>
      </c>
      <c r="Z210" s="75">
        <f t="shared" si="201"/>
        <v>-11999.5</v>
      </c>
      <c r="AA210" s="75">
        <f t="shared" si="202"/>
        <v>-2.3605013833290733E-2</v>
      </c>
      <c r="AB210" s="75">
        <f t="shared" si="203"/>
        <v>-1.398171986507225E-2</v>
      </c>
      <c r="AC210" s="75">
        <f t="shared" si="204"/>
        <v>-3.6952763043972339E-3</v>
      </c>
      <c r="AD210" s="75">
        <f t="shared" si="205"/>
        <v>2.9640088319106243E-3</v>
      </c>
      <c r="AE210" s="75">
        <f t="shared" si="206"/>
        <v>8.7941337039998283E-7</v>
      </c>
      <c r="AF210" s="75">
        <f t="shared" si="207"/>
        <v>-3.6952763043972339E-3</v>
      </c>
      <c r="AG210" s="84"/>
      <c r="AH210" s="75">
        <f t="shared" si="208"/>
        <v>-6.6592851363078583E-3</v>
      </c>
      <c r="AI210" s="75">
        <f t="shared" si="209"/>
        <v>5.6846577491555528E-2</v>
      </c>
      <c r="AJ210" s="75">
        <f t="shared" si="210"/>
        <v>-0.35204235398122935</v>
      </c>
      <c r="AK210" s="75">
        <f t="shared" si="211"/>
        <v>-0.26619846282540327</v>
      </c>
      <c r="AL210" s="75">
        <f t="shared" si="212"/>
        <v>-2.8665052196802643</v>
      </c>
      <c r="AM210" s="75">
        <f t="shared" si="213"/>
        <v>-7.2245098716810414</v>
      </c>
      <c r="AN210" s="75">
        <f t="shared" si="270"/>
        <v>-1.256045302794766</v>
      </c>
      <c r="AO210" s="75">
        <f t="shared" si="270"/>
        <v>-1.251816327049379</v>
      </c>
      <c r="AP210" s="75">
        <f t="shared" si="270"/>
        <v>-1.2383307040212834</v>
      </c>
      <c r="AQ210" s="75">
        <f t="shared" si="270"/>
        <v>-1.1984592055224781</v>
      </c>
      <c r="AR210" s="75">
        <f t="shared" si="270"/>
        <v>-1.0990905277551133</v>
      </c>
      <c r="AS210" s="75">
        <f t="shared" si="270"/>
        <v>-0.90982748646308342</v>
      </c>
      <c r="AT210" s="75">
        <f t="shared" si="270"/>
        <v>-0.63884957598057213</v>
      </c>
      <c r="AU210" s="75">
        <f t="shared" si="214"/>
        <v>-0.3254806362326742</v>
      </c>
      <c r="AV210" s="119">
        <f t="shared" si="215"/>
        <v>-2.3605013833290733E-2</v>
      </c>
      <c r="AW210" s="120">
        <f t="shared" si="216"/>
        <v>2.9640088319106243E-3</v>
      </c>
      <c r="AX210" s="121">
        <f t="shared" si="217"/>
        <v>8.7941337039998283E-7</v>
      </c>
      <c r="AY210" s="120">
        <f t="shared" si="218"/>
        <v>-1.398171986507225E-2</v>
      </c>
      <c r="BA210" s="95">
        <f t="shared" si="219"/>
        <v>0</v>
      </c>
      <c r="BB210" s="95">
        <f t="shared" si="220"/>
        <v>0.10017889457770357</v>
      </c>
      <c r="BC210" s="95">
        <f t="shared" si="221"/>
        <v>-0.31274122796743337</v>
      </c>
      <c r="BD210" s="95">
        <f t="shared" si="222"/>
        <v>1.7943752021150776E-2</v>
      </c>
      <c r="BE210" s="95">
        <f t="shared" si="223"/>
        <v>3.1216538302349393</v>
      </c>
      <c r="BF210" s="95">
        <f t="shared" si="224"/>
        <v>100.3034985827267</v>
      </c>
      <c r="BG210" s="95">
        <f t="shared" si="271"/>
        <v>-3.2284521979749483</v>
      </c>
      <c r="BH210" s="95">
        <f t="shared" si="271"/>
        <v>-3.3477776579319252</v>
      </c>
      <c r="BI210" s="95">
        <f t="shared" si="271"/>
        <v>-3.2137987447806862</v>
      </c>
      <c r="BJ210" s="95">
        <f t="shared" si="271"/>
        <v>-3.3644414048316063</v>
      </c>
      <c r="BK210" s="95">
        <f t="shared" si="271"/>
        <v>-3.1952464818884594</v>
      </c>
      <c r="BL210" s="95">
        <f t="shared" si="271"/>
        <v>-3.3856301462879581</v>
      </c>
      <c r="BM210" s="95">
        <f t="shared" si="271"/>
        <v>-3.1716822372482047</v>
      </c>
      <c r="BN210" s="95">
        <f t="shared" si="225"/>
        <v>-3.4127066853756816</v>
      </c>
      <c r="BQ210" s="95">
        <f t="shared" si="238"/>
        <v>1.7443312764747223E-2</v>
      </c>
      <c r="BR210" s="75">
        <v>34000</v>
      </c>
      <c r="BS210" s="75">
        <f t="shared" si="268"/>
        <v>1.7443312764747223E-2</v>
      </c>
      <c r="BT210" s="75">
        <f t="shared" si="239"/>
        <v>2.4898998843532721E-2</v>
      </c>
      <c r="BU210" s="75">
        <f t="shared" si="240"/>
        <v>-7.4556860787854985E-3</v>
      </c>
      <c r="BV210" s="75">
        <f t="shared" si="241"/>
        <v>2.1894273073827741E-2</v>
      </c>
      <c r="BW210" s="75">
        <f t="shared" si="242"/>
        <v>-0.14632366105031197</v>
      </c>
      <c r="BX210" s="75">
        <f t="shared" si="243"/>
        <v>-3.079406566185559</v>
      </c>
      <c r="BY210" s="75">
        <f t="shared" si="244"/>
        <v>-32.15116955686166</v>
      </c>
      <c r="BZ210" s="75">
        <f t="shared" si="245"/>
        <v>3.7418397316506269</v>
      </c>
      <c r="CA210" s="75">
        <f t="shared" si="246"/>
        <v>3.8994341166979605</v>
      </c>
      <c r="CB210" s="75">
        <f t="shared" si="247"/>
        <v>3.6961236773173733</v>
      </c>
      <c r="CC210" s="75">
        <f t="shared" si="248"/>
        <v>3.9657920491149738</v>
      </c>
      <c r="CD210" s="75">
        <f t="shared" si="249"/>
        <v>3.618273408034582</v>
      </c>
      <c r="CE210" s="75">
        <f t="shared" si="250"/>
        <v>4.0916405105450186</v>
      </c>
      <c r="CF210" s="75">
        <f t="shared" si="251"/>
        <v>3.478336616696807</v>
      </c>
      <c r="CG210" s="75">
        <f t="shared" si="252"/>
        <v>4.4154478826452461</v>
      </c>
      <c r="CI210" s="14">
        <f t="shared" si="269"/>
        <v>34000</v>
      </c>
      <c r="CJ210" s="86">
        <f t="shared" si="253"/>
        <v>2.4898998843532721E-2</v>
      </c>
      <c r="CK210" s="86">
        <f t="shared" si="254"/>
        <v>2.4898998843532721E-2</v>
      </c>
      <c r="CL210" s="95">
        <f t="shared" si="255"/>
        <v>0</v>
      </c>
      <c r="CM210" s="95">
        <f t="shared" si="256"/>
        <v>0.1006995538872949</v>
      </c>
      <c r="CN210" s="95">
        <f t="shared" si="257"/>
        <v>-0.25583207206761643</v>
      </c>
      <c r="CO210" s="95">
        <f t="shared" si="258"/>
        <v>-3.1021621371730013</v>
      </c>
      <c r="CP210" s="95">
        <f t="shared" si="259"/>
        <v>-50.71556366503183</v>
      </c>
      <c r="CQ210" s="95">
        <f t="shared" si="260"/>
        <v>9.5962524674274263</v>
      </c>
      <c r="CR210" s="95">
        <f t="shared" si="261"/>
        <v>9.7725903681573918</v>
      </c>
      <c r="CS210" s="95">
        <f t="shared" si="262"/>
        <v>9.5702010064805325</v>
      </c>
      <c r="CT210" s="95">
        <f t="shared" si="263"/>
        <v>9.8035588957741133</v>
      </c>
      <c r="CU210" s="95">
        <f t="shared" si="264"/>
        <v>9.5355056349199074</v>
      </c>
      <c r="CV210" s="95">
        <f t="shared" si="265"/>
        <v>9.8454111226233927</v>
      </c>
      <c r="CW210" s="95">
        <f t="shared" si="266"/>
        <v>9.488820803851743</v>
      </c>
      <c r="CX210" s="95">
        <f t="shared" si="267"/>
        <v>9.9030102888555405</v>
      </c>
    </row>
    <row r="211" spans="1:102" s="75" customFormat="1" ht="12.95" customHeight="1" x14ac:dyDescent="0.2">
      <c r="A211" s="81" t="s">
        <v>455</v>
      </c>
      <c r="B211" s="82" t="s">
        <v>2031</v>
      </c>
      <c r="C211" s="83">
        <v>37137.425000000003</v>
      </c>
      <c r="D211" s="83" t="s">
        <v>2110</v>
      </c>
      <c r="E211" s="75">
        <f t="shared" si="195"/>
        <v>-11978.105247695123</v>
      </c>
      <c r="F211" s="75">
        <f t="shared" si="196"/>
        <v>-11978</v>
      </c>
      <c r="G211" s="75">
        <f t="shared" si="197"/>
        <v>-4.436421999707818E-2</v>
      </c>
      <c r="I211" s="75">
        <f t="shared" ref="I211:I218" si="272">G211</f>
        <v>-4.436421999707818E-2</v>
      </c>
      <c r="O211" s="75">
        <f t="shared" ca="1" si="199"/>
        <v>-1.4526253105736287E-2</v>
      </c>
      <c r="P211" s="75">
        <f t="shared" si="200"/>
        <v>-1.6933606121829516E-2</v>
      </c>
      <c r="Q211" s="85">
        <f t="shared" si="226"/>
        <v>22118.925000000003</v>
      </c>
      <c r="S211" s="84">
        <v>0.1</v>
      </c>
      <c r="Z211" s="75">
        <f t="shared" si="201"/>
        <v>-11978</v>
      </c>
      <c r="AA211" s="75">
        <f t="shared" si="202"/>
        <v>-2.3573728782902273E-2</v>
      </c>
      <c r="AB211" s="75">
        <f t="shared" si="203"/>
        <v>-3.7724097336005423E-2</v>
      </c>
      <c r="AC211" s="75">
        <f t="shared" si="204"/>
        <v>-2.7430613875248665E-2</v>
      </c>
      <c r="AD211" s="75">
        <f t="shared" si="205"/>
        <v>-2.0790491214175907E-2</v>
      </c>
      <c r="AE211" s="75">
        <f t="shared" si="206"/>
        <v>4.3224452492672561E-5</v>
      </c>
      <c r="AF211" s="75">
        <f t="shared" si="207"/>
        <v>-2.7430613875248665E-2</v>
      </c>
      <c r="AG211" s="84"/>
      <c r="AH211" s="75">
        <f t="shared" si="208"/>
        <v>-6.6401226610727582E-3</v>
      </c>
      <c r="AI211" s="75">
        <f t="shared" si="209"/>
        <v>5.7097640476169831E-2</v>
      </c>
      <c r="AJ211" s="75">
        <f t="shared" si="210"/>
        <v>-0.35292349392059091</v>
      </c>
      <c r="AK211" s="75">
        <f t="shared" si="211"/>
        <v>-0.26708639127517103</v>
      </c>
      <c r="AL211" s="75">
        <f t="shared" si="212"/>
        <v>-2.8655636479700033</v>
      </c>
      <c r="AM211" s="75">
        <f t="shared" si="213"/>
        <v>-7.1995519889394979</v>
      </c>
      <c r="AN211" s="75">
        <f t="shared" ref="AN211:AT220" si="273">$AU211+$AB$7*SIN(AO211)</f>
        <v>-1.2527564841031604</v>
      </c>
      <c r="AO211" s="75">
        <f t="shared" si="273"/>
        <v>-1.2483434173877594</v>
      </c>
      <c r="AP211" s="75">
        <f t="shared" si="273"/>
        <v>-1.2344227544264434</v>
      </c>
      <c r="AQ211" s="75">
        <f t="shared" si="273"/>
        <v>-1.1937416116435466</v>
      </c>
      <c r="AR211" s="75">
        <f t="shared" si="273"/>
        <v>-1.0935033152721281</v>
      </c>
      <c r="AS211" s="75">
        <f t="shared" si="273"/>
        <v>-0.90424362226548105</v>
      </c>
      <c r="AT211" s="75">
        <f t="shared" si="273"/>
        <v>-0.63457535435819512</v>
      </c>
      <c r="AU211" s="75">
        <f t="shared" si="214"/>
        <v>-0.32326474338262423</v>
      </c>
      <c r="AV211" s="119">
        <f t="shared" si="215"/>
        <v>-2.3573728782902273E-2</v>
      </c>
      <c r="AW211" s="120">
        <f t="shared" si="216"/>
        <v>-2.0790491214175907E-2</v>
      </c>
      <c r="AX211" s="121">
        <f t="shared" si="217"/>
        <v>4.3224452492672561E-5</v>
      </c>
      <c r="AY211" s="120">
        <f t="shared" si="218"/>
        <v>-3.7724097336005423E-2</v>
      </c>
      <c r="BA211" s="95">
        <f t="shared" si="219"/>
        <v>0</v>
      </c>
      <c r="BB211" s="95">
        <f t="shared" si="220"/>
        <v>0.10016980951043886</v>
      </c>
      <c r="BC211" s="95">
        <f t="shared" si="221"/>
        <v>-0.31225401075434778</v>
      </c>
      <c r="BD211" s="95">
        <f t="shared" si="222"/>
        <v>1.748222764753455E-2</v>
      </c>
      <c r="BE211" s="95">
        <f t="shared" si="223"/>
        <v>3.1221667344453792</v>
      </c>
      <c r="BF211" s="95">
        <f t="shared" si="224"/>
        <v>102.95199369191248</v>
      </c>
      <c r="BG211" s="95">
        <f t="shared" ref="BG211:BM220" si="274">$BN211+$BB$7*SIN(BH211)</f>
        <v>-3.2262203911130185</v>
      </c>
      <c r="BH211" s="95">
        <f t="shared" si="274"/>
        <v>-3.3432483509926683</v>
      </c>
      <c r="BI211" s="95">
        <f t="shared" si="274"/>
        <v>-3.2119112750105825</v>
      </c>
      <c r="BJ211" s="95">
        <f t="shared" si="274"/>
        <v>-3.3595039308462802</v>
      </c>
      <c r="BK211" s="95">
        <f t="shared" si="274"/>
        <v>-3.1938153168574934</v>
      </c>
      <c r="BL211" s="95">
        <f t="shared" si="274"/>
        <v>-3.3801462067317209</v>
      </c>
      <c r="BM211" s="95">
        <f t="shared" si="274"/>
        <v>-3.1708598990707237</v>
      </c>
      <c r="BN211" s="95">
        <f t="shared" si="225"/>
        <v>-3.4064829674016606</v>
      </c>
      <c r="BQ211" s="95">
        <f t="shared" si="238"/>
        <v>1.7892388651534655E-2</v>
      </c>
      <c r="BR211" s="75">
        <v>34500</v>
      </c>
      <c r="BS211" s="75">
        <f t="shared" si="268"/>
        <v>1.7892388651534655E-2</v>
      </c>
      <c r="BT211" s="75">
        <f t="shared" si="239"/>
        <v>2.5528717677457406E-2</v>
      </c>
      <c r="BU211" s="75">
        <f t="shared" si="240"/>
        <v>-7.6363290259227525E-3</v>
      </c>
      <c r="BV211" s="75">
        <f t="shared" si="241"/>
        <v>2.2168005862522877E-2</v>
      </c>
      <c r="BW211" s="75">
        <f t="shared" si="242"/>
        <v>-0.15061863138695369</v>
      </c>
      <c r="BX211" s="75">
        <f t="shared" si="243"/>
        <v>-3.0750634564306258</v>
      </c>
      <c r="BY211" s="75">
        <f t="shared" si="244"/>
        <v>-30.050900084968603</v>
      </c>
      <c r="BZ211" s="75">
        <f t="shared" si="245"/>
        <v>3.7810723533179811</v>
      </c>
      <c r="CA211" s="75">
        <f t="shared" si="246"/>
        <v>3.9168585912078182</v>
      </c>
      <c r="CB211" s="75">
        <f t="shared" si="247"/>
        <v>3.7376071945061802</v>
      </c>
      <c r="CC211" s="75">
        <f t="shared" si="248"/>
        <v>3.9810162149282977</v>
      </c>
      <c r="CD211" s="75">
        <f t="shared" si="249"/>
        <v>3.6604425107995811</v>
      </c>
      <c r="CE211" s="75">
        <f t="shared" si="250"/>
        <v>4.1082609322851953</v>
      </c>
      <c r="CF211" s="75">
        <f t="shared" si="251"/>
        <v>3.516342926948302</v>
      </c>
      <c r="CG211" s="75">
        <f t="shared" si="252"/>
        <v>4.4669802745068736</v>
      </c>
      <c r="CI211" s="14">
        <f t="shared" si="269"/>
        <v>34500</v>
      </c>
      <c r="CJ211" s="86">
        <f t="shared" si="253"/>
        <v>2.5528717677457406E-2</v>
      </c>
      <c r="CK211" s="86">
        <f t="shared" si="254"/>
        <v>2.5528717677457406E-2</v>
      </c>
      <c r="CL211" s="95">
        <f t="shared" si="255"/>
        <v>0</v>
      </c>
      <c r="CM211" s="95">
        <f t="shared" si="256"/>
        <v>0.10142120575458236</v>
      </c>
      <c r="CN211" s="95">
        <f t="shared" si="257"/>
        <v>-0.23958003301566191</v>
      </c>
      <c r="CO211" s="95">
        <f t="shared" si="258"/>
        <v>-3.0853870794497587</v>
      </c>
      <c r="CP211" s="95">
        <f t="shared" si="259"/>
        <v>-35.574291193980493</v>
      </c>
      <c r="CQ211" s="95">
        <f t="shared" si="260"/>
        <v>9.668621430380222</v>
      </c>
      <c r="CR211" s="95">
        <f t="shared" si="261"/>
        <v>9.8596029146886597</v>
      </c>
      <c r="CS211" s="95">
        <f t="shared" si="262"/>
        <v>9.6353813565951505</v>
      </c>
      <c r="CT211" s="95">
        <f t="shared" si="263"/>
        <v>9.9007302079442567</v>
      </c>
      <c r="CU211" s="95">
        <f t="shared" si="264"/>
        <v>9.5888663255285262</v>
      </c>
      <c r="CV211" s="95">
        <f t="shared" si="265"/>
        <v>9.9598098053142383</v>
      </c>
      <c r="CW211" s="95">
        <f t="shared" si="266"/>
        <v>9.5226431167283287</v>
      </c>
      <c r="CX211" s="95">
        <f t="shared" si="267"/>
        <v>10.04774791615835</v>
      </c>
    </row>
    <row r="212" spans="1:102" s="75" customFormat="1" ht="12.95" customHeight="1" x14ac:dyDescent="0.2">
      <c r="A212" s="81" t="s">
        <v>455</v>
      </c>
      <c r="B212" s="82" t="s">
        <v>2031</v>
      </c>
      <c r="C212" s="83">
        <v>37140.377999999997</v>
      </c>
      <c r="D212" s="83" t="s">
        <v>2110</v>
      </c>
      <c r="E212" s="75">
        <f t="shared" si="195"/>
        <v>-11971.099682315526</v>
      </c>
      <c r="F212" s="75">
        <f t="shared" si="196"/>
        <v>-11971</v>
      </c>
      <c r="G212" s="75">
        <f t="shared" si="197"/>
        <v>-4.2018290005216841E-2</v>
      </c>
      <c r="I212" s="75">
        <f t="shared" si="272"/>
        <v>-4.2018290005216841E-2</v>
      </c>
      <c r="O212" s="75">
        <f t="shared" ca="1" si="199"/>
        <v>-1.4521406868536967E-2</v>
      </c>
      <c r="P212" s="75">
        <f t="shared" si="200"/>
        <v>-1.6929657736297399E-2</v>
      </c>
      <c r="Q212" s="85">
        <f t="shared" si="226"/>
        <v>22121.877999999997</v>
      </c>
      <c r="S212" s="84">
        <v>0.1</v>
      </c>
      <c r="Z212" s="75">
        <f t="shared" si="201"/>
        <v>-11971</v>
      </c>
      <c r="AA212" s="75">
        <f t="shared" si="202"/>
        <v>-2.3563501749361088E-2</v>
      </c>
      <c r="AB212" s="75">
        <f t="shared" si="203"/>
        <v>-3.5384445992153152E-2</v>
      </c>
      <c r="AC212" s="75">
        <f t="shared" si="204"/>
        <v>-2.5088632268919442E-2</v>
      </c>
      <c r="AD212" s="75">
        <f t="shared" si="205"/>
        <v>-1.8454788255855753E-2</v>
      </c>
      <c r="AE212" s="75">
        <f t="shared" si="206"/>
        <v>3.4057920956847143E-5</v>
      </c>
      <c r="AF212" s="75">
        <f t="shared" si="207"/>
        <v>-2.5088632268919442E-2</v>
      </c>
      <c r="AG212" s="84"/>
      <c r="AH212" s="75">
        <f t="shared" si="208"/>
        <v>-6.6338440130636871E-3</v>
      </c>
      <c r="AI212" s="75">
        <f t="shared" si="209"/>
        <v>5.7180120260583389E-2</v>
      </c>
      <c r="AJ212" s="75">
        <f t="shared" si="210"/>
        <v>-0.35321226145726614</v>
      </c>
      <c r="AK212" s="75">
        <f t="shared" si="211"/>
        <v>-0.26737740063092857</v>
      </c>
      <c r="AL212" s="75">
        <f t="shared" si="212"/>
        <v>-2.8652550029878441</v>
      </c>
      <c r="AM212" s="75">
        <f t="shared" si="213"/>
        <v>-7.1914076328147152</v>
      </c>
      <c r="AN212" s="75">
        <f t="shared" si="273"/>
        <v>-1.2516815663891723</v>
      </c>
      <c r="AO212" s="75">
        <f t="shared" si="273"/>
        <v>-1.2472071837690351</v>
      </c>
      <c r="AP212" s="75">
        <f t="shared" si="273"/>
        <v>-1.2331427928168504</v>
      </c>
      <c r="AQ212" s="75">
        <f t="shared" si="273"/>
        <v>-1.1921967387650869</v>
      </c>
      <c r="AR212" s="75">
        <f t="shared" si="273"/>
        <v>-1.0916774840243288</v>
      </c>
      <c r="AS212" s="75">
        <f t="shared" si="273"/>
        <v>-0.90242306560296903</v>
      </c>
      <c r="AT212" s="75">
        <f t="shared" si="273"/>
        <v>-0.63318341696967728</v>
      </c>
      <c r="AU212" s="75">
        <f t="shared" si="214"/>
        <v>-0.32254328989656145</v>
      </c>
      <c r="AV212" s="119">
        <f t="shared" si="215"/>
        <v>-2.3563501749361088E-2</v>
      </c>
      <c r="AW212" s="120">
        <f t="shared" si="216"/>
        <v>-1.8454788255855753E-2</v>
      </c>
      <c r="AX212" s="121">
        <f t="shared" si="217"/>
        <v>3.4057920956847143E-5</v>
      </c>
      <c r="AY212" s="120">
        <f t="shared" si="218"/>
        <v>-3.5384445992153152E-2</v>
      </c>
      <c r="BA212" s="95">
        <f t="shared" si="219"/>
        <v>0</v>
      </c>
      <c r="BB212" s="95">
        <f t="shared" si="220"/>
        <v>0.10016691637640718</v>
      </c>
      <c r="BC212" s="95">
        <f t="shared" si="221"/>
        <v>-0.31209611581399921</v>
      </c>
      <c r="BD212" s="95">
        <f t="shared" si="222"/>
        <v>1.7332674821169666E-2</v>
      </c>
      <c r="BE212" s="95">
        <f t="shared" si="223"/>
        <v>3.1223329353432603</v>
      </c>
      <c r="BF212" s="95">
        <f t="shared" si="224"/>
        <v>103.84046906743586</v>
      </c>
      <c r="BG212" s="95">
        <f t="shared" si="274"/>
        <v>-3.2254971558399914</v>
      </c>
      <c r="BH212" s="95">
        <f t="shared" si="274"/>
        <v>-3.3417707479535941</v>
      </c>
      <c r="BI212" s="95">
        <f t="shared" si="274"/>
        <v>-3.2113000845910475</v>
      </c>
      <c r="BJ212" s="95">
        <f t="shared" si="274"/>
        <v>-3.3578937579332133</v>
      </c>
      <c r="BK212" s="95">
        <f t="shared" si="274"/>
        <v>-3.1933522980178433</v>
      </c>
      <c r="BL212" s="95">
        <f t="shared" si="274"/>
        <v>-3.3783589609774891</v>
      </c>
      <c r="BM212" s="95">
        <f t="shared" si="274"/>
        <v>-3.1705941407018918</v>
      </c>
      <c r="BN212" s="95">
        <f t="shared" si="225"/>
        <v>-3.4044566406194212</v>
      </c>
      <c r="BQ212" s="95">
        <f t="shared" si="238"/>
        <v>1.8358278980484897E-2</v>
      </c>
      <c r="BR212" s="75">
        <v>35000</v>
      </c>
      <c r="BS212" s="75">
        <f t="shared" si="268"/>
        <v>1.8358278980484897E-2</v>
      </c>
      <c r="BT212" s="75">
        <f t="shared" si="239"/>
        <v>2.6162197409779219E-2</v>
      </c>
      <c r="BU212" s="75">
        <f t="shared" si="240"/>
        <v>-7.8039184292943223E-3</v>
      </c>
      <c r="BV212" s="75">
        <f t="shared" si="241"/>
        <v>2.2461626322438533E-2</v>
      </c>
      <c r="BW212" s="75">
        <f t="shared" si="242"/>
        <v>-0.15493130357958051</v>
      </c>
      <c r="BX212" s="75">
        <f t="shared" si="243"/>
        <v>-3.070699552716369</v>
      </c>
      <c r="BY212" s="75">
        <f t="shared" si="244"/>
        <v>-28.199673403649079</v>
      </c>
      <c r="BZ212" s="75">
        <f t="shared" si="245"/>
        <v>3.8199917326164261</v>
      </c>
      <c r="CA212" s="75">
        <f t="shared" si="246"/>
        <v>3.9350414510626912</v>
      </c>
      <c r="CB212" s="75">
        <f t="shared" si="247"/>
        <v>3.779329678589062</v>
      </c>
      <c r="CC212" s="75">
        <f t="shared" si="248"/>
        <v>3.9961317078809602</v>
      </c>
      <c r="CD212" s="75">
        <f t="shared" si="249"/>
        <v>3.7037842882336789</v>
      </c>
      <c r="CE212" s="75">
        <f t="shared" si="250"/>
        <v>4.1231349708906944</v>
      </c>
      <c r="CF212" s="75">
        <f t="shared" si="251"/>
        <v>3.5568731791525043</v>
      </c>
      <c r="CG212" s="75">
        <f t="shared" si="252"/>
        <v>4.518512666368502</v>
      </c>
      <c r="CI212" s="14">
        <f t="shared" si="269"/>
        <v>35000</v>
      </c>
      <c r="CJ212" s="86">
        <f t="shared" si="253"/>
        <v>2.6162197409779219E-2</v>
      </c>
      <c r="CK212" s="86">
        <f t="shared" si="254"/>
        <v>2.6162197409779219E-2</v>
      </c>
      <c r="CL212" s="95">
        <f t="shared" si="255"/>
        <v>0</v>
      </c>
      <c r="CM212" s="95">
        <f t="shared" si="256"/>
        <v>0.10257009056057498</v>
      </c>
      <c r="CN212" s="95">
        <f t="shared" si="257"/>
        <v>-0.22071512453065845</v>
      </c>
      <c r="CO212" s="95">
        <f t="shared" si="258"/>
        <v>-3.0660014326305185</v>
      </c>
      <c r="CP212" s="95">
        <f t="shared" si="259"/>
        <v>-26.445499161717805</v>
      </c>
      <c r="CQ212" s="95">
        <f t="shared" si="260"/>
        <v>9.7514919040232915</v>
      </c>
      <c r="CR212" s="95">
        <f t="shared" si="261"/>
        <v>9.9368596064495591</v>
      </c>
      <c r="CS212" s="95">
        <f t="shared" si="262"/>
        <v>9.7127713402776976</v>
      </c>
      <c r="CT212" s="95">
        <f t="shared" si="263"/>
        <v>9.9869388506442203</v>
      </c>
      <c r="CU212" s="95">
        <f t="shared" si="264"/>
        <v>9.655196698343957</v>
      </c>
      <c r="CV212" s="95">
        <f t="shared" si="265"/>
        <v>10.064518869965553</v>
      </c>
      <c r="CW212" s="95">
        <f t="shared" si="266"/>
        <v>9.5674466494000949</v>
      </c>
      <c r="CX212" s="95">
        <f t="shared" si="267"/>
        <v>10.19248554346116</v>
      </c>
    </row>
    <row r="213" spans="1:102" s="75" customFormat="1" ht="12.95" customHeight="1" x14ac:dyDescent="0.2">
      <c r="A213" s="81" t="s">
        <v>455</v>
      </c>
      <c r="B213" s="82" t="s">
        <v>2031</v>
      </c>
      <c r="C213" s="83">
        <v>37142.483</v>
      </c>
      <c r="D213" s="83" t="s">
        <v>2110</v>
      </c>
      <c r="E213" s="75">
        <f t="shared" ref="E213:E276" si="275">+(C213-C$7)/C$8</f>
        <v>-11966.105874281628</v>
      </c>
      <c r="F213" s="75">
        <f t="shared" ref="F213:F276" si="276">ROUND(2*E213,0)/2</f>
        <v>-11966</v>
      </c>
      <c r="G213" s="75">
        <f t="shared" ref="G213:G276" si="277">+C213-(C$7+F213*C$8)</f>
        <v>-4.4628340001509059E-2</v>
      </c>
      <c r="I213" s="75">
        <f t="shared" si="272"/>
        <v>-4.4628340001509059E-2</v>
      </c>
      <c r="O213" s="75">
        <f t="shared" ref="O213:O276" ca="1" si="278">+C$11+C$12*$F213</f>
        <v>-1.4517945270537451E-2</v>
      </c>
      <c r="P213" s="75">
        <f t="shared" ref="P213:P276" si="279">+D$11+D$12*F213+D$13*F213^2</f>
        <v>-1.6926837009609515E-2</v>
      </c>
      <c r="Q213" s="85">
        <f t="shared" si="226"/>
        <v>22123.983</v>
      </c>
      <c r="S213" s="84">
        <v>0.1</v>
      </c>
      <c r="Z213" s="75">
        <f t="shared" ref="Z213:Z276" si="280">F213</f>
        <v>-11966</v>
      </c>
      <c r="AA213" s="75">
        <f t="shared" ref="AA213:AA276" si="281">AB$3+AB$4*Z213+AB$5*Z213^2+AH213</f>
        <v>-2.3556184216443191E-2</v>
      </c>
      <c r="AB213" s="75">
        <f t="shared" ref="AB213:AB276" si="282">IF(S213&lt;&gt;0,G213-AH213, -9999)</f>
        <v>-3.7998992794675383E-2</v>
      </c>
      <c r="AC213" s="75">
        <f t="shared" ref="AC213:AC276" si="283">+G213-P213</f>
        <v>-2.7701502991899545E-2</v>
      </c>
      <c r="AD213" s="75">
        <f t="shared" ref="AD213:AD276" si="284">IF(S213&lt;&gt;0,G213-AA213, -9999)</f>
        <v>-2.1072155785065869E-2</v>
      </c>
      <c r="AE213" s="75">
        <f t="shared" ref="AE213:AE276" si="285">+(G213-AA213)^2*S213</f>
        <v>4.4403574943008501E-5</v>
      </c>
      <c r="AF213" s="75">
        <f t="shared" ref="AF213:AF276" si="286">IF(S213&lt;&gt;0,G213-P213, -9999)</f>
        <v>-2.7701502991899545E-2</v>
      </c>
      <c r="AG213" s="84"/>
      <c r="AH213" s="75">
        <f t="shared" ref="AH213:AH276" si="287">$AB$6*($AB$11/AI213*AJ213+$AB$12)</f>
        <v>-6.6293472068336768E-3</v>
      </c>
      <c r="AI213" s="75">
        <f t="shared" ref="AI213:AI276" si="288">1+$AB$7*COS(AL213)</f>
        <v>5.7239259342542814E-2</v>
      </c>
      <c r="AJ213" s="75">
        <f t="shared" ref="AJ213:AJ276" si="289">SIN(AL213+RADIANS($AB$9))</f>
        <v>-0.35341909756009476</v>
      </c>
      <c r="AK213" s="75">
        <f t="shared" ref="AK213:AK276" si="290">$AB$7*SIN(AL213)</f>
        <v>-0.26758584767323301</v>
      </c>
      <c r="AL213" s="75">
        <f t="shared" ref="AL213:AL276" si="291">2*ATAN(AM213)</f>
        <v>-2.8650339071203956</v>
      </c>
      <c r="AM213" s="75">
        <f t="shared" ref="AM213:AM276" si="292">SQRT((1+$AB$7)/(1-$AB$7))*TAN(AN213/2)</f>
        <v>-7.1855845792168651</v>
      </c>
      <c r="AN213" s="75">
        <f t="shared" si="273"/>
        <v>-1.250912509099652</v>
      </c>
      <c r="AO213" s="75">
        <f t="shared" si="273"/>
        <v>-1.2463939092688507</v>
      </c>
      <c r="AP213" s="75">
        <f t="shared" si="273"/>
        <v>-1.2322262256029481</v>
      </c>
      <c r="AQ213" s="75">
        <f t="shared" si="273"/>
        <v>-1.1910905649007866</v>
      </c>
      <c r="AR213" s="75">
        <f t="shared" si="273"/>
        <v>-1.0903712917430419</v>
      </c>
      <c r="AS213" s="75">
        <f t="shared" si="273"/>
        <v>-0.90112190171966244</v>
      </c>
      <c r="AT213" s="75">
        <f t="shared" si="273"/>
        <v>-0.63218907696568949</v>
      </c>
      <c r="AU213" s="75">
        <f t="shared" ref="AU213:AU276" si="293">RADIANS($AB$9)+$AB$18*(F213-AB$15)</f>
        <v>-0.32202796597794514</v>
      </c>
      <c r="AV213" s="119">
        <f t="shared" ref="AV213:AV276" si="294">AA213+BA213</f>
        <v>-2.3556184216443191E-2</v>
      </c>
      <c r="AW213" s="120">
        <f t="shared" ref="AW213:AW276" si="295">G213-AV213</f>
        <v>-2.1072155785065869E-2</v>
      </c>
      <c r="AX213" s="121">
        <f t="shared" ref="AX213:AX276" si="296">S213*(G213-AV213)^2</f>
        <v>4.4403574943008501E-5</v>
      </c>
      <c r="AY213" s="120">
        <f t="shared" ref="AY213:AY276" si="297">IF(S213&lt;&gt;0,G213-AH213-BA213,-9999)</f>
        <v>-3.7998992794675383E-2</v>
      </c>
      <c r="BA213" s="95">
        <f t="shared" ref="BA213:BA276" si="298">$BB$6*($BB$11/BB213*BC213+$BB$12)</f>
        <v>0</v>
      </c>
      <c r="BB213" s="95">
        <f t="shared" ref="BB213:BB276" si="299">1+$BB$7*COS(BE213)</f>
        <v>0.10016486913203038</v>
      </c>
      <c r="BC213" s="95">
        <f t="shared" ref="BC213:BC276" si="300">SIN(BE213+RADIANS($BB$9))</f>
        <v>-0.31198355247624304</v>
      </c>
      <c r="BD213" s="95">
        <f t="shared" ref="BD213:BD276" si="301">$BB$7*SIN(BE213)</f>
        <v>1.7226063271218232E-2</v>
      </c>
      <c r="BE213" s="95">
        <f t="shared" ref="BE213:BE276" si="302">2*ATAN(BF213)</f>
        <v>3.1224514144595421</v>
      </c>
      <c r="BF213" s="95">
        <f t="shared" ref="BF213:BF276" si="303">TAN(BG213/2)*SQRT((1+$BB$7)/(1-$BB$7))</f>
        <v>104.48325322682405</v>
      </c>
      <c r="BG213" s="95">
        <f t="shared" si="274"/>
        <v>-3.2249815726548992</v>
      </c>
      <c r="BH213" s="95">
        <f t="shared" si="274"/>
        <v>-3.3407144398148478</v>
      </c>
      <c r="BI213" s="95">
        <f t="shared" si="274"/>
        <v>-3.2108645132156441</v>
      </c>
      <c r="BJ213" s="95">
        <f t="shared" si="274"/>
        <v>-3.3567428537689006</v>
      </c>
      <c r="BK213" s="95">
        <f t="shared" si="274"/>
        <v>-3.1930224456236047</v>
      </c>
      <c r="BL213" s="95">
        <f t="shared" si="274"/>
        <v>-3.377081828725697</v>
      </c>
      <c r="BM213" s="95">
        <f t="shared" si="274"/>
        <v>-3.1704049016187694</v>
      </c>
      <c r="BN213" s="95">
        <f t="shared" ref="BN213:BN276" si="304">RADIANS($BB$9)+$BB$18*(F213-BB$15)</f>
        <v>-3.4030092643463936</v>
      </c>
      <c r="BQ213" s="95">
        <f t="shared" si="238"/>
        <v>1.8841350780622691E-2</v>
      </c>
      <c r="BR213" s="75">
        <v>35500</v>
      </c>
      <c r="BS213" s="75">
        <f t="shared" si="268"/>
        <v>1.8841350780622691E-2</v>
      </c>
      <c r="BT213" s="75">
        <f t="shared" si="239"/>
        <v>2.6799438040498173E-2</v>
      </c>
      <c r="BU213" s="75">
        <f t="shared" si="240"/>
        <v>-7.9580872598754796E-3</v>
      </c>
      <c r="BV213" s="75">
        <f t="shared" si="241"/>
        <v>2.2774750917990416E-2</v>
      </c>
      <c r="BW213" s="75">
        <f t="shared" si="242"/>
        <v>-0.1592529258160171</v>
      </c>
      <c r="BX213" s="75">
        <f t="shared" si="243"/>
        <v>-3.0663235946766454</v>
      </c>
      <c r="BY213" s="75">
        <f t="shared" si="244"/>
        <v>-26.558797215702469</v>
      </c>
      <c r="BZ213" s="75">
        <f t="shared" si="245"/>
        <v>3.8584951968737733</v>
      </c>
      <c r="CA213" s="75">
        <f t="shared" si="246"/>
        <v>3.9541837342413411</v>
      </c>
      <c r="CB213" s="75">
        <f t="shared" si="247"/>
        <v>3.8211257737029234</v>
      </c>
      <c r="CC213" s="75">
        <f t="shared" si="248"/>
        <v>4.0113979175387247</v>
      </c>
      <c r="CD213" s="75">
        <f t="shared" si="249"/>
        <v>3.7481570544536815</v>
      </c>
      <c r="CE213" s="75">
        <f t="shared" si="250"/>
        <v>4.1364131792107166</v>
      </c>
      <c r="CF213" s="75">
        <f t="shared" si="251"/>
        <v>3.5999565839878307</v>
      </c>
      <c r="CG213" s="75">
        <f t="shared" si="252"/>
        <v>4.5700450582301304</v>
      </c>
      <c r="CI213" s="14">
        <f t="shared" si="269"/>
        <v>35500</v>
      </c>
      <c r="CJ213" s="86">
        <f t="shared" si="253"/>
        <v>2.6799438040498173E-2</v>
      </c>
      <c r="CK213" s="86">
        <f t="shared" si="254"/>
        <v>2.6799438040498173E-2</v>
      </c>
      <c r="CL213" s="95">
        <f t="shared" si="255"/>
        <v>0</v>
      </c>
      <c r="CM213" s="95">
        <f t="shared" si="256"/>
        <v>0.10425405152853784</v>
      </c>
      <c r="CN213" s="95">
        <f t="shared" si="257"/>
        <v>-0.19952353621670452</v>
      </c>
      <c r="CO213" s="95">
        <f t="shared" si="258"/>
        <v>-3.0443254723370652</v>
      </c>
      <c r="CP213" s="95">
        <f t="shared" si="259"/>
        <v>-20.545706251026012</v>
      </c>
      <c r="CQ213" s="95">
        <f t="shared" si="260"/>
        <v>9.8428908066924166</v>
      </c>
      <c r="CR213" s="95">
        <f t="shared" si="261"/>
        <v>10.006254228874337</v>
      </c>
      <c r="CS213" s="95">
        <f t="shared" si="262"/>
        <v>9.8013590312082162</v>
      </c>
      <c r="CT213" s="95">
        <f t="shared" si="263"/>
        <v>10.062547108291849</v>
      </c>
      <c r="CU213" s="95">
        <f t="shared" si="264"/>
        <v>9.7349218091924303</v>
      </c>
      <c r="CV213" s="95">
        <f t="shared" si="265"/>
        <v>10.157941570732808</v>
      </c>
      <c r="CW213" s="95">
        <f t="shared" si="266"/>
        <v>9.6253212670889265</v>
      </c>
      <c r="CX213" s="95">
        <f t="shared" si="267"/>
        <v>10.33722317076397</v>
      </c>
    </row>
    <row r="214" spans="1:102" s="75" customFormat="1" ht="12.95" customHeight="1" x14ac:dyDescent="0.2">
      <c r="A214" s="81" t="s">
        <v>455</v>
      </c>
      <c r="B214" s="82" t="s">
        <v>2031</v>
      </c>
      <c r="C214" s="83">
        <v>37162.294999999998</v>
      </c>
      <c r="D214" s="83" t="s">
        <v>2110</v>
      </c>
      <c r="E214" s="75">
        <f t="shared" si="275"/>
        <v>-11919.104769879041</v>
      </c>
      <c r="F214" s="75">
        <f t="shared" si="276"/>
        <v>-11919</v>
      </c>
      <c r="G214" s="75">
        <f t="shared" si="277"/>
        <v>-4.416281000158051E-2</v>
      </c>
      <c r="I214" s="75">
        <f t="shared" si="272"/>
        <v>-4.416281000158051E-2</v>
      </c>
      <c r="O214" s="75">
        <f t="shared" ca="1" si="278"/>
        <v>-1.4485406249342012E-2</v>
      </c>
      <c r="P214" s="75">
        <f t="shared" si="279"/>
        <v>-1.690030379547201E-2</v>
      </c>
      <c r="Q214" s="85">
        <f t="shared" ref="Q214:Q277" si="305">+C214-15018.5</f>
        <v>22143.794999999998</v>
      </c>
      <c r="S214" s="84">
        <v>0.1</v>
      </c>
      <c r="Z214" s="75">
        <f t="shared" si="280"/>
        <v>-11919</v>
      </c>
      <c r="AA214" s="75">
        <f t="shared" si="281"/>
        <v>-2.3486881224549047E-2</v>
      </c>
      <c r="AB214" s="75">
        <f t="shared" si="282"/>
        <v>-3.7576232572503469E-2</v>
      </c>
      <c r="AC214" s="75">
        <f t="shared" si="283"/>
        <v>-2.7262506206108501E-2</v>
      </c>
      <c r="AD214" s="75">
        <f t="shared" si="284"/>
        <v>-2.0675928777031463E-2</v>
      </c>
      <c r="AE214" s="75">
        <f t="shared" si="285"/>
        <v>4.2749403079287782E-5</v>
      </c>
      <c r="AF214" s="75">
        <f t="shared" si="286"/>
        <v>-2.7262506206108501E-2</v>
      </c>
      <c r="AG214" s="84"/>
      <c r="AH214" s="75">
        <f t="shared" si="287"/>
        <v>-6.5865774290770392E-3</v>
      </c>
      <c r="AI214" s="75">
        <f t="shared" si="288"/>
        <v>5.7804544280915193E-2</v>
      </c>
      <c r="AJ214" s="75">
        <f t="shared" si="289"/>
        <v>-0.35538721901943998</v>
      </c>
      <c r="AK214" s="75">
        <f t="shared" si="290"/>
        <v>-0.26956951463825818</v>
      </c>
      <c r="AL214" s="75">
        <f t="shared" si="291"/>
        <v>-2.862929172552505</v>
      </c>
      <c r="AM214" s="75">
        <f t="shared" si="292"/>
        <v>-7.1306114057389767</v>
      </c>
      <c r="AN214" s="75">
        <f t="shared" si="273"/>
        <v>-1.2436310600904554</v>
      </c>
      <c r="AO214" s="75">
        <f t="shared" si="273"/>
        <v>-1.2386793218849299</v>
      </c>
      <c r="AP214" s="75">
        <f t="shared" si="273"/>
        <v>-1.2235148885960432</v>
      </c>
      <c r="AQ214" s="75">
        <f t="shared" si="273"/>
        <v>-1.1805819047261852</v>
      </c>
      <c r="AR214" s="75">
        <f t="shared" si="273"/>
        <v>-1.0780104922099403</v>
      </c>
      <c r="AS214" s="75">
        <f t="shared" si="273"/>
        <v>-0.88885989039323288</v>
      </c>
      <c r="AT214" s="75">
        <f t="shared" si="273"/>
        <v>-0.62283827229705713</v>
      </c>
      <c r="AU214" s="75">
        <f t="shared" si="293"/>
        <v>-0.31718392114295213</v>
      </c>
      <c r="AV214" s="119">
        <f t="shared" si="294"/>
        <v>-2.3486881224549047E-2</v>
      </c>
      <c r="AW214" s="120">
        <f t="shared" si="295"/>
        <v>-2.0675928777031463E-2</v>
      </c>
      <c r="AX214" s="121">
        <f t="shared" si="296"/>
        <v>4.2749403079287782E-5</v>
      </c>
      <c r="AY214" s="120">
        <f t="shared" si="297"/>
        <v>-3.7576232572503469E-2</v>
      </c>
      <c r="BA214" s="95">
        <f t="shared" si="298"/>
        <v>0</v>
      </c>
      <c r="BB214" s="95">
        <f t="shared" si="299"/>
        <v>0.10014639579417539</v>
      </c>
      <c r="BC214" s="95">
        <f t="shared" si="300"/>
        <v>-0.31093422387932307</v>
      </c>
      <c r="BD214" s="95">
        <f t="shared" si="301"/>
        <v>1.6232405791722561E-2</v>
      </c>
      <c r="BE214" s="95">
        <f t="shared" si="302"/>
        <v>3.1235556691666591</v>
      </c>
      <c r="BF214" s="95">
        <f t="shared" si="303"/>
        <v>110.88027414418274</v>
      </c>
      <c r="BG214" s="95">
        <f t="shared" si="274"/>
        <v>-3.2201757130483188</v>
      </c>
      <c r="BH214" s="95">
        <f t="shared" si="274"/>
        <v>-3.3307500108208896</v>
      </c>
      <c r="BI214" s="95">
        <f t="shared" si="274"/>
        <v>-3.2068098934459872</v>
      </c>
      <c r="BJ214" s="95">
        <f t="shared" si="274"/>
        <v>-3.3458931565793413</v>
      </c>
      <c r="BK214" s="95">
        <f t="shared" si="274"/>
        <v>-3.1899568069696413</v>
      </c>
      <c r="BL214" s="95">
        <f t="shared" si="274"/>
        <v>-3.3650557263156839</v>
      </c>
      <c r="BM214" s="95">
        <f t="shared" si="274"/>
        <v>-3.1686495114753797</v>
      </c>
      <c r="BN214" s="95">
        <f t="shared" si="304"/>
        <v>-3.389403927379929</v>
      </c>
      <c r="BQ214" s="95">
        <f t="shared" si="238"/>
        <v>1.9341711791095978E-2</v>
      </c>
      <c r="BR214" s="75">
        <v>36000</v>
      </c>
      <c r="BS214" s="75">
        <f t="shared" si="268"/>
        <v>1.9341711791095978E-2</v>
      </c>
      <c r="BT214" s="75">
        <f t="shared" si="239"/>
        <v>2.7440439569614259E-2</v>
      </c>
      <c r="BU214" s="75">
        <f t="shared" si="240"/>
        <v>-8.0987277785182811E-3</v>
      </c>
      <c r="BV214" s="75">
        <f t="shared" si="241"/>
        <v>2.3107065176324659E-2</v>
      </c>
      <c r="BW214" s="75">
        <f t="shared" si="242"/>
        <v>-0.16357753109869785</v>
      </c>
      <c r="BX214" s="75">
        <f t="shared" si="243"/>
        <v>-3.0619415216976433</v>
      </c>
      <c r="BY214" s="75">
        <f t="shared" si="244"/>
        <v>-25.09622219909863</v>
      </c>
      <c r="BZ214" s="75">
        <f t="shared" si="245"/>
        <v>3.8965100913900654</v>
      </c>
      <c r="CA214" s="75">
        <f t="shared" si="246"/>
        <v>3.9744618048198701</v>
      </c>
      <c r="CB214" s="75">
        <f t="shared" si="247"/>
        <v>3.8628402211313224</v>
      </c>
      <c r="CC214" s="75">
        <f t="shared" si="248"/>
        <v>4.0270770542990908</v>
      </c>
      <c r="CD214" s="75">
        <f t="shared" si="249"/>
        <v>3.7934111212160544</v>
      </c>
      <c r="CE214" s="75">
        <f t="shared" si="250"/>
        <v>4.1482843979958632</v>
      </c>
      <c r="CF214" s="75">
        <f t="shared" si="251"/>
        <v>3.6456155735130129</v>
      </c>
      <c r="CG214" s="75">
        <f t="shared" si="252"/>
        <v>4.6215774500917579</v>
      </c>
      <c r="CI214" s="14">
        <f t="shared" si="269"/>
        <v>36000</v>
      </c>
      <c r="CJ214" s="86">
        <f t="shared" si="253"/>
        <v>2.7440439569614259E-2</v>
      </c>
      <c r="CK214" s="86">
        <f t="shared" si="254"/>
        <v>2.7440439569614259E-2</v>
      </c>
      <c r="CL214" s="95">
        <f t="shared" si="255"/>
        <v>0</v>
      </c>
      <c r="CM214" s="95">
        <f t="shared" si="256"/>
        <v>0.10655394018124276</v>
      </c>
      <c r="CN214" s="95">
        <f t="shared" si="257"/>
        <v>-0.1764540394993333</v>
      </c>
      <c r="CO214" s="95">
        <f t="shared" si="258"/>
        <v>-3.0208366081169138</v>
      </c>
      <c r="CP214" s="95">
        <f t="shared" si="259"/>
        <v>-16.542186887887773</v>
      </c>
      <c r="CQ214" s="95">
        <f t="shared" si="260"/>
        <v>9.9400689298755633</v>
      </c>
      <c r="CR214" s="95">
        <f t="shared" si="261"/>
        <v>10.070909261519912</v>
      </c>
      <c r="CS214" s="95">
        <f t="shared" si="262"/>
        <v>9.8990870650000709</v>
      </c>
      <c r="CT214" s="95">
        <f t="shared" si="263"/>
        <v>10.129257668430556</v>
      </c>
      <c r="CU214" s="95">
        <f t="shared" si="264"/>
        <v>9.827465549712624</v>
      </c>
      <c r="CV214" s="95">
        <f t="shared" si="265"/>
        <v>10.239036628953926</v>
      </c>
      <c r="CW214" s="95">
        <f t="shared" si="266"/>
        <v>9.6980834868056718</v>
      </c>
      <c r="CX214" s="95">
        <f t="shared" si="267"/>
        <v>10.48196079806678</v>
      </c>
    </row>
    <row r="215" spans="1:102" s="75" customFormat="1" ht="12.95" customHeight="1" x14ac:dyDescent="0.2">
      <c r="A215" s="81" t="s">
        <v>455</v>
      </c>
      <c r="B215" s="82" t="s">
        <v>2031</v>
      </c>
      <c r="C215" s="83">
        <v>37164.398999999998</v>
      </c>
      <c r="D215" s="83" t="s">
        <v>2110</v>
      </c>
      <c r="E215" s="75">
        <f t="shared" si="275"/>
        <v>-11914.113334200512</v>
      </c>
      <c r="F215" s="75">
        <f t="shared" si="276"/>
        <v>-11914</v>
      </c>
      <c r="G215" s="75">
        <f t="shared" si="277"/>
        <v>-4.7772860001714434E-2</v>
      </c>
      <c r="I215" s="75">
        <f t="shared" si="272"/>
        <v>-4.7772860001714434E-2</v>
      </c>
      <c r="O215" s="75">
        <f t="shared" ca="1" si="278"/>
        <v>-1.4481944651342497E-2</v>
      </c>
      <c r="P215" s="75">
        <f t="shared" si="279"/>
        <v>-1.6897479157449789E-2</v>
      </c>
      <c r="Q215" s="85">
        <f t="shared" si="305"/>
        <v>22145.898999999998</v>
      </c>
      <c r="S215" s="84">
        <v>0.1</v>
      </c>
      <c r="Z215" s="75">
        <f t="shared" si="280"/>
        <v>-11914</v>
      </c>
      <c r="AA215" s="75">
        <f t="shared" si="281"/>
        <v>-2.3479452529473546E-2</v>
      </c>
      <c r="AB215" s="75">
        <f t="shared" si="282"/>
        <v>-4.1190886629690678E-2</v>
      </c>
      <c r="AC215" s="75">
        <f t="shared" si="283"/>
        <v>-3.0875380844264645E-2</v>
      </c>
      <c r="AD215" s="75">
        <f t="shared" si="284"/>
        <v>-2.4293407472240888E-2</v>
      </c>
      <c r="AE215" s="75">
        <f t="shared" si="285"/>
        <v>5.9016964661232946E-5</v>
      </c>
      <c r="AF215" s="75">
        <f t="shared" si="286"/>
        <v>-3.0875380844264645E-2</v>
      </c>
      <c r="AG215" s="84"/>
      <c r="AH215" s="75">
        <f t="shared" si="287"/>
        <v>-6.5819733720237578E-3</v>
      </c>
      <c r="AI215" s="75">
        <f t="shared" si="288"/>
        <v>5.7865701255603197E-2</v>
      </c>
      <c r="AJ215" s="75">
        <f t="shared" si="289"/>
        <v>-0.35559918470400359</v>
      </c>
      <c r="AK215" s="75">
        <f t="shared" si="290"/>
        <v>-0.26978317799559659</v>
      </c>
      <c r="AL215" s="75">
        <f t="shared" si="291"/>
        <v>-2.8627023933957076</v>
      </c>
      <c r="AM215" s="75">
        <f t="shared" si="292"/>
        <v>-7.124737402180692</v>
      </c>
      <c r="AN215" s="75">
        <f t="shared" si="273"/>
        <v>-1.2428507645261351</v>
      </c>
      <c r="AO215" s="75">
        <f t="shared" si="273"/>
        <v>-1.2378510468853778</v>
      </c>
      <c r="AP215" s="75">
        <f t="shared" si="273"/>
        <v>-1.2225778185471219</v>
      </c>
      <c r="AQ215" s="75">
        <f t="shared" si="273"/>
        <v>-1.1794520991837869</v>
      </c>
      <c r="AR215" s="75">
        <f t="shared" si="273"/>
        <v>-1.0766867255136445</v>
      </c>
      <c r="AS215" s="75">
        <f t="shared" si="273"/>
        <v>-0.88755213034855418</v>
      </c>
      <c r="AT215" s="75">
        <f t="shared" si="273"/>
        <v>-0.62184308190867221</v>
      </c>
      <c r="AU215" s="75">
        <f t="shared" si="293"/>
        <v>-0.31666859722433582</v>
      </c>
      <c r="AV215" s="119">
        <f t="shared" si="294"/>
        <v>-2.3479452529473546E-2</v>
      </c>
      <c r="AW215" s="120">
        <f t="shared" si="295"/>
        <v>-2.4293407472240888E-2</v>
      </c>
      <c r="AX215" s="121">
        <f t="shared" si="296"/>
        <v>5.9016964661232946E-5</v>
      </c>
      <c r="AY215" s="120">
        <f t="shared" si="297"/>
        <v>-4.1190886629690678E-2</v>
      </c>
      <c r="BA215" s="95">
        <f t="shared" si="298"/>
        <v>0</v>
      </c>
      <c r="BB215" s="95">
        <f t="shared" si="299"/>
        <v>0.10014451106695976</v>
      </c>
      <c r="BC215" s="95">
        <f t="shared" si="300"/>
        <v>-0.31082351074235981</v>
      </c>
      <c r="BD215" s="95">
        <f t="shared" si="301"/>
        <v>1.6127586213662028E-2</v>
      </c>
      <c r="BE215" s="95">
        <f t="shared" si="302"/>
        <v>3.1236721541900905</v>
      </c>
      <c r="BF215" s="95">
        <f t="shared" si="303"/>
        <v>111.60104587804557</v>
      </c>
      <c r="BG215" s="95">
        <f t="shared" si="274"/>
        <v>-3.2196687040595391</v>
      </c>
      <c r="BH215" s="95">
        <f t="shared" si="274"/>
        <v>-3.3296862909214662</v>
      </c>
      <c r="BI215" s="95">
        <f t="shared" si="274"/>
        <v>-3.2063827063669885</v>
      </c>
      <c r="BJ215" s="95">
        <f t="shared" si="274"/>
        <v>-3.3447356767373622</v>
      </c>
      <c r="BK215" s="95">
        <f t="shared" si="274"/>
        <v>-3.1896343252486834</v>
      </c>
      <c r="BL215" s="95">
        <f t="shared" si="274"/>
        <v>-3.3637741600733837</v>
      </c>
      <c r="BM215" s="95">
        <f t="shared" si="274"/>
        <v>-3.1684652111097242</v>
      </c>
      <c r="BN215" s="95">
        <f t="shared" si="304"/>
        <v>-3.3879565511069014</v>
      </c>
      <c r="BQ215" s="95">
        <f t="shared" si="238"/>
        <v>1.9859248996474774E-2</v>
      </c>
      <c r="BR215" s="75">
        <v>36500</v>
      </c>
      <c r="BS215" s="75">
        <f t="shared" si="268"/>
        <v>1.9859248996474774E-2</v>
      </c>
      <c r="BT215" s="75">
        <f t="shared" si="239"/>
        <v>2.8085201997127478E-2</v>
      </c>
      <c r="BU215" s="75">
        <f t="shared" si="240"/>
        <v>-8.225953000652703E-3</v>
      </c>
      <c r="BV215" s="75">
        <f t="shared" si="241"/>
        <v>2.3458418732894337E-2</v>
      </c>
      <c r="BW215" s="75">
        <f t="shared" si="242"/>
        <v>-0.16790235665528491</v>
      </c>
      <c r="BX215" s="75">
        <f t="shared" si="243"/>
        <v>-3.0575560389362648</v>
      </c>
      <c r="BY215" s="75">
        <f t="shared" si="244"/>
        <v>-23.785142276910516</v>
      </c>
      <c r="BZ215" s="75">
        <f t="shared" si="245"/>
        <v>3.9339960239522709</v>
      </c>
      <c r="CA215" s="75">
        <f t="shared" si="246"/>
        <v>3.9960242137048056</v>
      </c>
      <c r="CB215" s="75">
        <f t="shared" si="247"/>
        <v>3.9043309868977327</v>
      </c>
      <c r="CC215" s="75">
        <f t="shared" si="248"/>
        <v>4.0434308381733359</v>
      </c>
      <c r="CD215" s="75">
        <f t="shared" si="249"/>
        <v>3.8393875886160971</v>
      </c>
      <c r="CE215" s="75">
        <f t="shared" si="250"/>
        <v>4.1589785765607994</v>
      </c>
      <c r="CF215" s="75">
        <f t="shared" si="251"/>
        <v>3.6938657416099883</v>
      </c>
      <c r="CG215" s="75">
        <f t="shared" si="252"/>
        <v>4.6731098419533863</v>
      </c>
      <c r="CI215" s="14">
        <f t="shared" si="269"/>
        <v>36500</v>
      </c>
      <c r="CJ215" s="86">
        <f t="shared" si="253"/>
        <v>2.8085201997127478E-2</v>
      </c>
      <c r="CK215" s="86">
        <f t="shared" si="254"/>
        <v>2.8085201997127478E-2</v>
      </c>
      <c r="CL215" s="95">
        <f t="shared" si="255"/>
        <v>0</v>
      </c>
      <c r="CM215" s="95">
        <f t="shared" si="256"/>
        <v>0.10951690153860849</v>
      </c>
      <c r="CN215" s="95">
        <f t="shared" si="257"/>
        <v>-0.15199316841701277</v>
      </c>
      <c r="CO215" s="95">
        <f t="shared" si="258"/>
        <v>-2.996038375973054</v>
      </c>
      <c r="CP215" s="95">
        <f t="shared" si="259"/>
        <v>-13.716311037388573</v>
      </c>
      <c r="CQ215" s="95">
        <f t="shared" si="260"/>
        <v>10.040170848821573</v>
      </c>
      <c r="CR215" s="95">
        <f t="shared" si="261"/>
        <v>10.134598029262605</v>
      </c>
      <c r="CS215" s="95">
        <f t="shared" si="262"/>
        <v>10.003289415872729</v>
      </c>
      <c r="CT215" s="95">
        <f t="shared" si="263"/>
        <v>10.189971605151159</v>
      </c>
      <c r="CU215" s="95">
        <f t="shared" si="264"/>
        <v>9.9314293371771889</v>
      </c>
      <c r="CV215" s="95">
        <f t="shared" si="265"/>
        <v>10.307580056276358</v>
      </c>
      <c r="CW215" s="95">
        <f t="shared" si="266"/>
        <v>9.7872384895568807</v>
      </c>
      <c r="CX215" s="95">
        <f t="shared" si="267"/>
        <v>10.62669842536959</v>
      </c>
    </row>
    <row r="216" spans="1:102" s="75" customFormat="1" ht="12.95" customHeight="1" x14ac:dyDescent="0.2">
      <c r="A216" s="81" t="s">
        <v>455</v>
      </c>
      <c r="B216" s="82" t="s">
        <v>2031</v>
      </c>
      <c r="C216" s="83">
        <v>37167.353999999999</v>
      </c>
      <c r="D216" s="83" t="s">
        <v>2110</v>
      </c>
      <c r="E216" s="75">
        <f t="shared" si="275"/>
        <v>-11907.103024110176</v>
      </c>
      <c r="F216" s="75">
        <f t="shared" si="276"/>
        <v>-11907</v>
      </c>
      <c r="G216" s="75">
        <f t="shared" si="277"/>
        <v>-4.3426930002169684E-2</v>
      </c>
      <c r="I216" s="75">
        <f t="shared" si="272"/>
        <v>-4.3426930002169684E-2</v>
      </c>
      <c r="O216" s="75">
        <f t="shared" ca="1" si="278"/>
        <v>-1.4477098414143177E-2</v>
      </c>
      <c r="P216" s="75">
        <f t="shared" si="279"/>
        <v>-1.6893524032387749E-2</v>
      </c>
      <c r="Q216" s="85">
        <f t="shared" si="305"/>
        <v>22148.853999999999</v>
      </c>
      <c r="S216" s="84">
        <v>0.1</v>
      </c>
      <c r="Z216" s="75">
        <f t="shared" si="280"/>
        <v>-11907</v>
      </c>
      <c r="AA216" s="75">
        <f t="shared" si="281"/>
        <v>-2.3469033940461348E-2</v>
      </c>
      <c r="AB216" s="75">
        <f t="shared" si="282"/>
        <v>-3.6851420094096081E-2</v>
      </c>
      <c r="AC216" s="75">
        <f t="shared" si="283"/>
        <v>-2.6533405969781935E-2</v>
      </c>
      <c r="AD216" s="75">
        <f t="shared" si="284"/>
        <v>-1.9957896061708336E-2</v>
      </c>
      <c r="AE216" s="75">
        <f t="shared" si="285"/>
        <v>3.9831761520995316E-5</v>
      </c>
      <c r="AF216" s="75">
        <f t="shared" si="286"/>
        <v>-2.6533405969781935E-2</v>
      </c>
      <c r="AG216" s="84"/>
      <c r="AH216" s="75">
        <f t="shared" si="287"/>
        <v>-6.5755099080736E-3</v>
      </c>
      <c r="AI216" s="75">
        <f t="shared" si="288"/>
        <v>5.7951658438515907E-2</v>
      </c>
      <c r="AJ216" s="75">
        <f t="shared" si="289"/>
        <v>-0.3558967917965612</v>
      </c>
      <c r="AK216" s="75">
        <f t="shared" si="290"/>
        <v>-0.27008317637582951</v>
      </c>
      <c r="AL216" s="75">
        <f t="shared" si="291"/>
        <v>-2.8623839546506726</v>
      </c>
      <c r="AM216" s="75">
        <f t="shared" si="292"/>
        <v>-7.1165052460983071</v>
      </c>
      <c r="AN216" s="75">
        <f t="shared" si="273"/>
        <v>-1.2417564807214703</v>
      </c>
      <c r="AO216" s="75">
        <f t="shared" si="273"/>
        <v>-1.2366889644632277</v>
      </c>
      <c r="AP216" s="75">
        <f t="shared" si="273"/>
        <v>-1.2212625279946221</v>
      </c>
      <c r="AQ216" s="75">
        <f t="shared" si="273"/>
        <v>-1.17786650739985</v>
      </c>
      <c r="AR216" s="75">
        <f t="shared" si="273"/>
        <v>-1.0748306125767932</v>
      </c>
      <c r="AS216" s="75">
        <f t="shared" si="273"/>
        <v>-0.88572020804528473</v>
      </c>
      <c r="AT216" s="75">
        <f t="shared" si="273"/>
        <v>-0.62044967924334182</v>
      </c>
      <c r="AU216" s="75">
        <f t="shared" si="293"/>
        <v>-0.31594714373827304</v>
      </c>
      <c r="AV216" s="119">
        <f t="shared" si="294"/>
        <v>-2.3469033940461348E-2</v>
      </c>
      <c r="AW216" s="120">
        <f t="shared" si="295"/>
        <v>-1.9957896061708336E-2</v>
      </c>
      <c r="AX216" s="121">
        <f t="shared" si="296"/>
        <v>3.9831761520995316E-5</v>
      </c>
      <c r="AY216" s="120">
        <f t="shared" si="297"/>
        <v>-3.6851420094096081E-2</v>
      </c>
      <c r="BA216" s="95">
        <f t="shared" si="298"/>
        <v>0</v>
      </c>
      <c r="BB216" s="95">
        <f t="shared" si="299"/>
        <v>0.10014189797857764</v>
      </c>
      <c r="BC216" s="95">
        <f t="shared" si="300"/>
        <v>-0.31066880366968447</v>
      </c>
      <c r="BD216" s="95">
        <f t="shared" si="301"/>
        <v>1.5981120937010557E-2</v>
      </c>
      <c r="BE216" s="95">
        <f t="shared" si="302"/>
        <v>3.1238349192845636</v>
      </c>
      <c r="BF216" s="95">
        <f t="shared" si="303"/>
        <v>112.62402112564902</v>
      </c>
      <c r="BG216" s="95">
        <f t="shared" si="274"/>
        <v>-3.2189602419967955</v>
      </c>
      <c r="BH216" s="95">
        <f t="shared" si="274"/>
        <v>-3.3281959174288125</v>
      </c>
      <c r="BI216" s="95">
        <f t="shared" si="274"/>
        <v>-3.2057859621507476</v>
      </c>
      <c r="BJ216" s="95">
        <f t="shared" si="274"/>
        <v>-3.3431141737399619</v>
      </c>
      <c r="BK216" s="95">
        <f t="shared" si="274"/>
        <v>-3.1891840063287562</v>
      </c>
      <c r="BL216" s="95">
        <f t="shared" si="274"/>
        <v>-3.3619792742568766</v>
      </c>
      <c r="BM216" s="95">
        <f t="shared" si="274"/>
        <v>-3.1682079624889172</v>
      </c>
      <c r="BN216" s="95">
        <f t="shared" si="304"/>
        <v>-3.3859302243246621</v>
      </c>
      <c r="BQ216" s="95">
        <f t="shared" si="238"/>
        <v>2.0393675396118027E-2</v>
      </c>
      <c r="BR216" s="75">
        <v>37000</v>
      </c>
      <c r="BS216" s="75">
        <f t="shared" si="268"/>
        <v>2.0393675396118027E-2</v>
      </c>
      <c r="BT216" s="75">
        <f t="shared" si="239"/>
        <v>2.8733725323037834E-2</v>
      </c>
      <c r="BU216" s="75">
        <f t="shared" si="240"/>
        <v>-8.3400499269198052E-3</v>
      </c>
      <c r="BV216" s="75">
        <f t="shared" si="241"/>
        <v>2.3828929771200769E-2</v>
      </c>
      <c r="BW216" s="75">
        <f t="shared" si="242"/>
        <v>-0.17222823524429443</v>
      </c>
      <c r="BX216" s="75">
        <f t="shared" si="243"/>
        <v>-3.0531662090147669</v>
      </c>
      <c r="BY216" s="75">
        <f t="shared" si="244"/>
        <v>-22.602928724803206</v>
      </c>
      <c r="BZ216" s="75">
        <f t="shared" si="245"/>
        <v>3.9709463274187691</v>
      </c>
      <c r="CA216" s="75">
        <f t="shared" si="246"/>
        <v>4.0189891690034569</v>
      </c>
      <c r="CB216" s="75">
        <f t="shared" si="247"/>
        <v>3.9454730013162633</v>
      </c>
      <c r="CC216" s="75">
        <f t="shared" si="248"/>
        <v>4.0607167014411321</v>
      </c>
      <c r="CD216" s="75">
        <f t="shared" si="249"/>
        <v>3.8859170571967421</v>
      </c>
      <c r="CE216" s="75">
        <f t="shared" si="250"/>
        <v>4.1687692195227335</v>
      </c>
      <c r="CF216" s="75">
        <f t="shared" si="251"/>
        <v>3.7447158025821441</v>
      </c>
      <c r="CG216" s="75">
        <f t="shared" si="252"/>
        <v>4.7246422338150147</v>
      </c>
      <c r="CI216" s="14">
        <f t="shared" si="269"/>
        <v>37000</v>
      </c>
      <c r="CJ216" s="86">
        <f t="shared" si="253"/>
        <v>2.8733725323037834E-2</v>
      </c>
      <c r="CK216" s="86">
        <f t="shared" si="254"/>
        <v>2.8733725323037834E-2</v>
      </c>
      <c r="CL216" s="95">
        <f t="shared" si="255"/>
        <v>0</v>
      </c>
      <c r="CM216" s="95">
        <f t="shared" si="256"/>
        <v>0.11316573636893579</v>
      </c>
      <c r="CN216" s="95">
        <f t="shared" si="257"/>
        <v>-0.12654211968271126</v>
      </c>
      <c r="CO216" s="95">
        <f t="shared" si="258"/>
        <v>-2.9703361107975264</v>
      </c>
      <c r="CP216" s="95">
        <f t="shared" si="259"/>
        <v>-11.649829212404503</v>
      </c>
      <c r="CQ216" s="95">
        <f t="shared" si="260"/>
        <v>10.1408458441247</v>
      </c>
      <c r="CR216" s="95">
        <f t="shared" si="261"/>
        <v>10.201094157017348</v>
      </c>
      <c r="CS216" s="95">
        <f t="shared" si="262"/>
        <v>10.111121906995315</v>
      </c>
      <c r="CT216" s="95">
        <f t="shared" si="263"/>
        <v>10.248503488788796</v>
      </c>
      <c r="CU216" s="95">
        <f t="shared" si="264"/>
        <v>10.044779215939654</v>
      </c>
      <c r="CV216" s="95">
        <f t="shared" si="265"/>
        <v>10.364503989725609</v>
      </c>
      <c r="CW216" s="95">
        <f t="shared" si="266"/>
        <v>9.8939486433453894</v>
      </c>
      <c r="CX216" s="95">
        <f t="shared" si="267"/>
        <v>10.771436052672399</v>
      </c>
    </row>
    <row r="217" spans="1:102" s="75" customFormat="1" ht="12.95" customHeight="1" x14ac:dyDescent="0.2">
      <c r="A217" s="81" t="s">
        <v>472</v>
      </c>
      <c r="B217" s="82" t="s">
        <v>2033</v>
      </c>
      <c r="C217" s="83">
        <v>37168.398000000001</v>
      </c>
      <c r="D217" s="83" t="s">
        <v>2110</v>
      </c>
      <c r="E217" s="75">
        <f t="shared" si="275"/>
        <v>-11904.626285113791</v>
      </c>
      <c r="F217" s="75">
        <f t="shared" si="276"/>
        <v>-11904.5</v>
      </c>
      <c r="G217" s="75">
        <f t="shared" si="277"/>
        <v>-5.3231954996590503E-2</v>
      </c>
      <c r="I217" s="75">
        <f t="shared" si="272"/>
        <v>-5.3231954996590503E-2</v>
      </c>
      <c r="O217" s="75">
        <f t="shared" ca="1" si="278"/>
        <v>-1.447536761514342E-2</v>
      </c>
      <c r="P217" s="75">
        <f t="shared" si="279"/>
        <v>-1.6892111309080061E-2</v>
      </c>
      <c r="Q217" s="85">
        <f t="shared" si="305"/>
        <v>22149.898000000001</v>
      </c>
      <c r="S217" s="84">
        <v>0.1</v>
      </c>
      <c r="Z217" s="75">
        <f t="shared" si="280"/>
        <v>-11904.5</v>
      </c>
      <c r="AA217" s="75">
        <f t="shared" si="281"/>
        <v>-2.3465307786765394E-2</v>
      </c>
      <c r="AB217" s="75">
        <f t="shared" si="282"/>
        <v>-4.665875851890517E-2</v>
      </c>
      <c r="AC217" s="75">
        <f t="shared" si="283"/>
        <v>-3.6339843687510441E-2</v>
      </c>
      <c r="AD217" s="75">
        <f t="shared" si="284"/>
        <v>-2.9766647209825109E-2</v>
      </c>
      <c r="AE217" s="75">
        <f t="shared" si="285"/>
        <v>8.8605328611418902E-5</v>
      </c>
      <c r="AF217" s="75">
        <f t="shared" si="286"/>
        <v>-3.6339843687510441E-2</v>
      </c>
      <c r="AG217" s="84"/>
      <c r="AH217" s="75">
        <f t="shared" si="287"/>
        <v>-6.5731964776853313E-3</v>
      </c>
      <c r="AI217" s="75">
        <f t="shared" si="288"/>
        <v>5.7982453389130106E-2</v>
      </c>
      <c r="AJ217" s="75">
        <f t="shared" si="289"/>
        <v>-0.35600332310610888</v>
      </c>
      <c r="AK217" s="75">
        <f t="shared" si="290"/>
        <v>-0.27019056585535617</v>
      </c>
      <c r="AL217" s="75">
        <f t="shared" si="291"/>
        <v>-2.8622699570669528</v>
      </c>
      <c r="AM217" s="75">
        <f t="shared" si="292"/>
        <v>-7.1135627571830318</v>
      </c>
      <c r="AN217" s="75">
        <f t="shared" si="273"/>
        <v>-1.2413651337174261</v>
      </c>
      <c r="AO217" s="75">
        <f t="shared" si="273"/>
        <v>-1.2362732253494975</v>
      </c>
      <c r="AP217" s="75">
        <f t="shared" si="273"/>
        <v>-1.2207918183696698</v>
      </c>
      <c r="AQ217" s="75">
        <f t="shared" si="273"/>
        <v>-1.1772991299434261</v>
      </c>
      <c r="AR217" s="75">
        <f t="shared" si="273"/>
        <v>-1.0741669122351012</v>
      </c>
      <c r="AS217" s="75">
        <f t="shared" si="273"/>
        <v>-0.88506565121892011</v>
      </c>
      <c r="AT217" s="75">
        <f t="shared" si="273"/>
        <v>-0.61995199700605941</v>
      </c>
      <c r="AU217" s="75">
        <f t="shared" si="293"/>
        <v>-0.31568948177896489</v>
      </c>
      <c r="AV217" s="119">
        <f t="shared" si="294"/>
        <v>-2.3465307786765394E-2</v>
      </c>
      <c r="AW217" s="120">
        <f t="shared" si="295"/>
        <v>-2.9766647209825109E-2</v>
      </c>
      <c r="AX217" s="121">
        <f t="shared" si="296"/>
        <v>8.8605328611418902E-5</v>
      </c>
      <c r="AY217" s="120">
        <f t="shared" si="297"/>
        <v>-4.665875851890517E-2</v>
      </c>
      <c r="BA217" s="95">
        <f t="shared" si="298"/>
        <v>0</v>
      </c>
      <c r="BB217" s="95">
        <f t="shared" si="299"/>
        <v>0.10014097191779803</v>
      </c>
      <c r="BC217" s="95">
        <f t="shared" si="300"/>
        <v>-0.31061363314898316</v>
      </c>
      <c r="BD217" s="95">
        <f t="shared" si="301"/>
        <v>1.5928891328494038E-2</v>
      </c>
      <c r="BE217" s="95">
        <f t="shared" si="302"/>
        <v>3.123892961304199</v>
      </c>
      <c r="BF217" s="95">
        <f t="shared" si="303"/>
        <v>112.99336475869902</v>
      </c>
      <c r="BG217" s="95">
        <f t="shared" si="274"/>
        <v>-3.2187076000221317</v>
      </c>
      <c r="BH217" s="95">
        <f t="shared" si="274"/>
        <v>-3.3276633131209885</v>
      </c>
      <c r="BI217" s="95">
        <f t="shared" si="274"/>
        <v>-3.2055732100338261</v>
      </c>
      <c r="BJ217" s="95">
        <f t="shared" si="274"/>
        <v>-3.3425347754283736</v>
      </c>
      <c r="BK217" s="95">
        <f t="shared" si="274"/>
        <v>-3.1890235031827072</v>
      </c>
      <c r="BL217" s="95">
        <f t="shared" si="274"/>
        <v>-3.361338048736914</v>
      </c>
      <c r="BM217" s="95">
        <f t="shared" si="274"/>
        <v>-3.1681163050090713</v>
      </c>
      <c r="BN217" s="95">
        <f t="shared" si="304"/>
        <v>-3.3852065361881483</v>
      </c>
      <c r="BQ217" s="95">
        <f t="shared" si="238"/>
        <v>2.0944582834347247E-2</v>
      </c>
      <c r="BR217" s="75">
        <v>37500</v>
      </c>
      <c r="BS217" s="75">
        <f t="shared" si="268"/>
        <v>2.0944582834347247E-2</v>
      </c>
      <c r="BT217" s="75">
        <f t="shared" si="239"/>
        <v>2.9386009547345326E-2</v>
      </c>
      <c r="BU217" s="75">
        <f t="shared" si="240"/>
        <v>-8.4414267129980774E-3</v>
      </c>
      <c r="BV217" s="75">
        <f t="shared" si="241"/>
        <v>2.4219094757981452E-2</v>
      </c>
      <c r="BW217" s="75">
        <f t="shared" si="242"/>
        <v>-0.17655992511541896</v>
      </c>
      <c r="BX217" s="75">
        <f t="shared" si="243"/>
        <v>-3.048767103155511</v>
      </c>
      <c r="BY217" s="75">
        <f t="shared" si="244"/>
        <v>-21.530318831769623</v>
      </c>
      <c r="BZ217" s="75">
        <f t="shared" si="245"/>
        <v>4.0073885172122337</v>
      </c>
      <c r="CA217" s="75">
        <f t="shared" si="246"/>
        <v>4.0434427728123481</v>
      </c>
      <c r="CB217" s="75">
        <f t="shared" si="247"/>
        <v>3.986162541497579</v>
      </c>
      <c r="CC217" s="75">
        <f t="shared" si="248"/>
        <v>4.0791833503944837</v>
      </c>
      <c r="CD217" s="75">
        <f t="shared" si="249"/>
        <v>3.932818560160432</v>
      </c>
      <c r="CE217" s="75">
        <f t="shared" si="250"/>
        <v>4.1779753051044484</v>
      </c>
      <c r="CF217" s="75">
        <f t="shared" si="251"/>
        <v>3.7981675680178428</v>
      </c>
      <c r="CG217" s="75">
        <f t="shared" si="252"/>
        <v>4.7761746256766422</v>
      </c>
      <c r="CI217" s="14">
        <f t="shared" si="269"/>
        <v>37500</v>
      </c>
      <c r="CJ217" s="86">
        <f t="shared" si="253"/>
        <v>2.9386009547345326E-2</v>
      </c>
      <c r="CK217" s="86">
        <f t="shared" si="254"/>
        <v>2.9386009547345326E-2</v>
      </c>
      <c r="CL217" s="95">
        <f t="shared" si="255"/>
        <v>0</v>
      </c>
      <c r="CM217" s="95">
        <f t="shared" si="256"/>
        <v>0.1175270996259864</v>
      </c>
      <c r="CN217" s="95">
        <f t="shared" si="257"/>
        <v>-0.10029295105097322</v>
      </c>
      <c r="CO217" s="95">
        <f t="shared" si="258"/>
        <v>-2.9439156686518602</v>
      </c>
      <c r="CP217" s="95">
        <f t="shared" si="259"/>
        <v>-10.08454806590699</v>
      </c>
      <c r="CQ217" s="95">
        <f t="shared" si="260"/>
        <v>10.2407442061551</v>
      </c>
      <c r="CR217" s="95">
        <f t="shared" si="261"/>
        <v>10.273561783348727</v>
      </c>
      <c r="CS217" s="95">
        <f t="shared" si="262"/>
        <v>10.219991630754647</v>
      </c>
      <c r="CT217" s="95">
        <f t="shared" si="263"/>
        <v>10.309179122258859</v>
      </c>
      <c r="CU217" s="95">
        <f t="shared" si="264"/>
        <v>10.16498176069668</v>
      </c>
      <c r="CV217" s="95">
        <f t="shared" si="265"/>
        <v>10.412288936765366</v>
      </c>
      <c r="CW217" s="95">
        <f t="shared" si="266"/>
        <v>10.019009195225443</v>
      </c>
      <c r="CX217" s="95">
        <f t="shared" si="267"/>
        <v>10.916173679975209</v>
      </c>
    </row>
    <row r="218" spans="1:102" s="75" customFormat="1" ht="12.95" customHeight="1" x14ac:dyDescent="0.2">
      <c r="A218" s="81" t="s">
        <v>472</v>
      </c>
      <c r="B218" s="82" t="s">
        <v>2033</v>
      </c>
      <c r="C218" s="83">
        <v>37168.408000000003</v>
      </c>
      <c r="D218" s="83" t="s">
        <v>2110</v>
      </c>
      <c r="E218" s="75">
        <f t="shared" si="275"/>
        <v>-11904.602561560181</v>
      </c>
      <c r="F218" s="75">
        <f t="shared" si="276"/>
        <v>-11904.5</v>
      </c>
      <c r="G218" s="75">
        <f t="shared" si="277"/>
        <v>-4.3231954994553234E-2</v>
      </c>
      <c r="I218" s="75">
        <f t="shared" si="272"/>
        <v>-4.3231954994553234E-2</v>
      </c>
      <c r="O218" s="75">
        <f t="shared" ca="1" si="278"/>
        <v>-1.447536761514342E-2</v>
      </c>
      <c r="P218" s="75">
        <f t="shared" si="279"/>
        <v>-1.6892111309080061E-2</v>
      </c>
      <c r="Q218" s="85">
        <f t="shared" si="305"/>
        <v>22149.908000000003</v>
      </c>
      <c r="S218" s="84">
        <v>0.1</v>
      </c>
      <c r="Z218" s="75">
        <f t="shared" si="280"/>
        <v>-11904.5</v>
      </c>
      <c r="AA218" s="75">
        <f t="shared" si="281"/>
        <v>-2.3465307786765394E-2</v>
      </c>
      <c r="AB218" s="75">
        <f t="shared" si="282"/>
        <v>-3.6658758516867902E-2</v>
      </c>
      <c r="AC218" s="75">
        <f t="shared" si="283"/>
        <v>-2.6339843685473173E-2</v>
      </c>
      <c r="AD218" s="75">
        <f t="shared" si="284"/>
        <v>-1.9766647207787841E-2</v>
      </c>
      <c r="AE218" s="75">
        <f t="shared" si="285"/>
        <v>3.9072034183714691E-5</v>
      </c>
      <c r="AF218" s="75">
        <f t="shared" si="286"/>
        <v>-2.6339843685473173E-2</v>
      </c>
      <c r="AG218" s="84"/>
      <c r="AH218" s="75">
        <f t="shared" si="287"/>
        <v>-6.5731964776853313E-3</v>
      </c>
      <c r="AI218" s="75">
        <f t="shared" si="288"/>
        <v>5.7982453389130106E-2</v>
      </c>
      <c r="AJ218" s="75">
        <f t="shared" si="289"/>
        <v>-0.35600332310610888</v>
      </c>
      <c r="AK218" s="75">
        <f t="shared" si="290"/>
        <v>-0.27019056585535617</v>
      </c>
      <c r="AL218" s="75">
        <f t="shared" si="291"/>
        <v>-2.8622699570669528</v>
      </c>
      <c r="AM218" s="75">
        <f t="shared" si="292"/>
        <v>-7.1135627571830318</v>
      </c>
      <c r="AN218" s="75">
        <f t="shared" si="273"/>
        <v>-1.2413651337174261</v>
      </c>
      <c r="AO218" s="75">
        <f t="shared" si="273"/>
        <v>-1.2362732253494975</v>
      </c>
      <c r="AP218" s="75">
        <f t="shared" si="273"/>
        <v>-1.2207918183696698</v>
      </c>
      <c r="AQ218" s="75">
        <f t="shared" si="273"/>
        <v>-1.1772991299434261</v>
      </c>
      <c r="AR218" s="75">
        <f t="shared" si="273"/>
        <v>-1.0741669122351012</v>
      </c>
      <c r="AS218" s="75">
        <f t="shared" si="273"/>
        <v>-0.88506565121892011</v>
      </c>
      <c r="AT218" s="75">
        <f t="shared" si="273"/>
        <v>-0.61995199700605941</v>
      </c>
      <c r="AU218" s="75">
        <f t="shared" si="293"/>
        <v>-0.31568948177896489</v>
      </c>
      <c r="AV218" s="119">
        <f t="shared" si="294"/>
        <v>-2.3465307786765394E-2</v>
      </c>
      <c r="AW218" s="120">
        <f t="shared" si="295"/>
        <v>-1.9766647207787841E-2</v>
      </c>
      <c r="AX218" s="121">
        <f t="shared" si="296"/>
        <v>3.9072034183714691E-5</v>
      </c>
      <c r="AY218" s="120">
        <f t="shared" si="297"/>
        <v>-3.6658758516867902E-2</v>
      </c>
      <c r="BA218" s="95">
        <f t="shared" si="298"/>
        <v>0</v>
      </c>
      <c r="BB218" s="95">
        <f t="shared" si="299"/>
        <v>0.10014097191779803</v>
      </c>
      <c r="BC218" s="95">
        <f t="shared" si="300"/>
        <v>-0.31061363314898316</v>
      </c>
      <c r="BD218" s="95">
        <f t="shared" si="301"/>
        <v>1.5928891328494038E-2</v>
      </c>
      <c r="BE218" s="95">
        <f t="shared" si="302"/>
        <v>3.123892961304199</v>
      </c>
      <c r="BF218" s="95">
        <f t="shared" si="303"/>
        <v>112.99336475869902</v>
      </c>
      <c r="BG218" s="95">
        <f t="shared" si="274"/>
        <v>-3.2187076000221317</v>
      </c>
      <c r="BH218" s="95">
        <f t="shared" si="274"/>
        <v>-3.3276633131209885</v>
      </c>
      <c r="BI218" s="95">
        <f t="shared" si="274"/>
        <v>-3.2055732100338261</v>
      </c>
      <c r="BJ218" s="95">
        <f t="shared" si="274"/>
        <v>-3.3425347754283736</v>
      </c>
      <c r="BK218" s="95">
        <f t="shared" si="274"/>
        <v>-3.1890235031827072</v>
      </c>
      <c r="BL218" s="95">
        <f t="shared" si="274"/>
        <v>-3.361338048736914</v>
      </c>
      <c r="BM218" s="95">
        <f t="shared" si="274"/>
        <v>-3.1681163050090713</v>
      </c>
      <c r="BN218" s="95">
        <f t="shared" si="304"/>
        <v>-3.3852065361881483</v>
      </c>
      <c r="BQ218" s="95">
        <f t="shared" si="238"/>
        <v>2.1511498424998613E-2</v>
      </c>
      <c r="BR218" s="75">
        <v>38000</v>
      </c>
      <c r="BS218" s="75">
        <f t="shared" si="268"/>
        <v>2.1511498424998613E-2</v>
      </c>
      <c r="BT218" s="75">
        <f t="shared" si="239"/>
        <v>3.0042054670049948E-2</v>
      </c>
      <c r="BU218" s="75">
        <f t="shared" si="240"/>
        <v>-8.530556245051335E-3</v>
      </c>
      <c r="BV218" s="75">
        <f t="shared" si="241"/>
        <v>2.4629898375922887E-2</v>
      </c>
      <c r="BW218" s="75">
        <f t="shared" si="242"/>
        <v>-0.18090634279585088</v>
      </c>
      <c r="BX218" s="75">
        <f t="shared" si="243"/>
        <v>-3.0443495483099809</v>
      </c>
      <c r="BY218" s="75">
        <f t="shared" si="244"/>
        <v>-20.550801096732883</v>
      </c>
      <c r="BZ218" s="75">
        <f t="shared" si="245"/>
        <v>4.0433835333382051</v>
      </c>
      <c r="CA218" s="75">
        <f t="shared" si="246"/>
        <v>4.0694382167364243</v>
      </c>
      <c r="CB218" s="75">
        <f t="shared" si="247"/>
        <v>4.0263221856014662</v>
      </c>
      <c r="CC218" s="75">
        <f t="shared" si="248"/>
        <v>4.0990655756746328</v>
      </c>
      <c r="CD218" s="75">
        <f t="shared" si="249"/>
        <v>3.9798991101516892</v>
      </c>
      <c r="CE218" s="75">
        <f t="shared" si="250"/>
        <v>4.1869625082911934</v>
      </c>
      <c r="CF218" s="75">
        <f t="shared" si="251"/>
        <v>3.8542159419806614</v>
      </c>
      <c r="CG218" s="75">
        <f t="shared" si="252"/>
        <v>4.8277070175382706</v>
      </c>
      <c r="CI218" s="14">
        <f t="shared" si="269"/>
        <v>38000</v>
      </c>
      <c r="CJ218" s="86">
        <f t="shared" si="253"/>
        <v>3.0042054670049948E-2</v>
      </c>
      <c r="CK218" s="86">
        <f t="shared" si="254"/>
        <v>3.0042054670049948E-2</v>
      </c>
      <c r="CL218" s="95">
        <f t="shared" si="255"/>
        <v>0</v>
      </c>
      <c r="CM218" s="95">
        <f t="shared" si="256"/>
        <v>0.12267683479476965</v>
      </c>
      <c r="CN218" s="95">
        <f t="shared" si="257"/>
        <v>-7.3115715446150392E-2</v>
      </c>
      <c r="CO218" s="95">
        <f t="shared" si="258"/>
        <v>-2.916634833888176</v>
      </c>
      <c r="CP218" s="95">
        <f t="shared" si="259"/>
        <v>-8.8530309525645361</v>
      </c>
      <c r="CQ218" s="95">
        <f t="shared" si="260"/>
        <v>10.339815611381795</v>
      </c>
      <c r="CR218" s="95">
        <f t="shared" si="261"/>
        <v>10.354104998837716</v>
      </c>
      <c r="CS218" s="95">
        <f t="shared" si="262"/>
        <v>10.328023665864436</v>
      </c>
      <c r="CT218" s="95">
        <f t="shared" si="263"/>
        <v>10.376333931400616</v>
      </c>
      <c r="CU218" s="95">
        <f t="shared" si="264"/>
        <v>10.289078730416261</v>
      </c>
      <c r="CV218" s="95">
        <f t="shared" si="265"/>
        <v>10.455346901960986</v>
      </c>
      <c r="CW218" s="95">
        <f t="shared" si="266"/>
        <v>10.162831640750648</v>
      </c>
      <c r="CX218" s="95">
        <f t="shared" si="267"/>
        <v>11.060911307278019</v>
      </c>
    </row>
    <row r="219" spans="1:102" s="75" customFormat="1" ht="12.95" customHeight="1" x14ac:dyDescent="0.2">
      <c r="A219" s="86" t="s">
        <v>2040</v>
      </c>
      <c r="B219" s="87" t="s">
        <v>2033</v>
      </c>
      <c r="C219" s="88">
        <v>37168.411999999997</v>
      </c>
      <c r="D219" s="88"/>
      <c r="E219" s="75">
        <f t="shared" si="275"/>
        <v>-11904.593072138754</v>
      </c>
      <c r="F219" s="75">
        <f t="shared" si="276"/>
        <v>-11904.5</v>
      </c>
      <c r="G219" s="75">
        <f t="shared" si="277"/>
        <v>-3.9231955001014285E-2</v>
      </c>
      <c r="H219" s="77"/>
      <c r="J219" s="77">
        <f>G219</f>
        <v>-3.9231955001014285E-2</v>
      </c>
      <c r="O219" s="75">
        <f t="shared" ca="1" si="278"/>
        <v>-1.447536761514342E-2</v>
      </c>
      <c r="P219" s="75">
        <f t="shared" si="279"/>
        <v>-1.6892111309080061E-2</v>
      </c>
      <c r="Q219" s="85">
        <f t="shared" si="305"/>
        <v>22149.911999999997</v>
      </c>
      <c r="S219" s="84">
        <v>1</v>
      </c>
      <c r="Z219" s="75">
        <f t="shared" si="280"/>
        <v>-11904.5</v>
      </c>
      <c r="AA219" s="75">
        <f t="shared" si="281"/>
        <v>-2.3465307786765394E-2</v>
      </c>
      <c r="AB219" s="75">
        <f t="shared" si="282"/>
        <v>-3.2658758523328953E-2</v>
      </c>
      <c r="AC219" s="75">
        <f t="shared" si="283"/>
        <v>-2.2339843691934223E-2</v>
      </c>
      <c r="AD219" s="75">
        <f t="shared" si="284"/>
        <v>-1.5766647214248891E-2</v>
      </c>
      <c r="AE219" s="75">
        <f t="shared" si="285"/>
        <v>2.4858716437858234E-4</v>
      </c>
      <c r="AF219" s="75">
        <f t="shared" si="286"/>
        <v>-2.2339843691934223E-2</v>
      </c>
      <c r="AG219" s="84"/>
      <c r="AH219" s="75">
        <f t="shared" si="287"/>
        <v>-6.5731964776853313E-3</v>
      </c>
      <c r="AI219" s="75">
        <f t="shared" si="288"/>
        <v>5.7982453389130106E-2</v>
      </c>
      <c r="AJ219" s="75">
        <f t="shared" si="289"/>
        <v>-0.35600332310610888</v>
      </c>
      <c r="AK219" s="75">
        <f t="shared" si="290"/>
        <v>-0.27019056585535617</v>
      </c>
      <c r="AL219" s="75">
        <f t="shared" si="291"/>
        <v>-2.8622699570669528</v>
      </c>
      <c r="AM219" s="75">
        <f t="shared" si="292"/>
        <v>-7.1135627571830318</v>
      </c>
      <c r="AN219" s="75">
        <f t="shared" si="273"/>
        <v>-1.2413651337174261</v>
      </c>
      <c r="AO219" s="75">
        <f t="shared" si="273"/>
        <v>-1.2362732253494975</v>
      </c>
      <c r="AP219" s="75">
        <f t="shared" si="273"/>
        <v>-1.2207918183696698</v>
      </c>
      <c r="AQ219" s="75">
        <f t="shared" si="273"/>
        <v>-1.1772991299434261</v>
      </c>
      <c r="AR219" s="75">
        <f t="shared" si="273"/>
        <v>-1.0741669122351012</v>
      </c>
      <c r="AS219" s="75">
        <f t="shared" si="273"/>
        <v>-0.88506565121892011</v>
      </c>
      <c r="AT219" s="75">
        <f t="shared" si="273"/>
        <v>-0.61995199700605941</v>
      </c>
      <c r="AU219" s="75">
        <f t="shared" si="293"/>
        <v>-0.31568948177896489</v>
      </c>
      <c r="AV219" s="119">
        <f t="shared" si="294"/>
        <v>-2.3465307786765394E-2</v>
      </c>
      <c r="AW219" s="120">
        <f t="shared" si="295"/>
        <v>-1.5766647214248891E-2</v>
      </c>
      <c r="AX219" s="121">
        <f t="shared" si="296"/>
        <v>2.4858716437858234E-4</v>
      </c>
      <c r="AY219" s="120">
        <f t="shared" si="297"/>
        <v>-3.2658758523328953E-2</v>
      </c>
      <c r="BA219" s="95">
        <f t="shared" si="298"/>
        <v>0</v>
      </c>
      <c r="BB219" s="95">
        <f t="shared" si="299"/>
        <v>0.10014097191779803</v>
      </c>
      <c r="BC219" s="95">
        <f t="shared" si="300"/>
        <v>-0.31061363314898316</v>
      </c>
      <c r="BD219" s="95">
        <f t="shared" si="301"/>
        <v>1.5928891328494038E-2</v>
      </c>
      <c r="BE219" s="95">
        <f t="shared" si="302"/>
        <v>3.123892961304199</v>
      </c>
      <c r="BF219" s="95">
        <f t="shared" si="303"/>
        <v>112.99336475869902</v>
      </c>
      <c r="BG219" s="95">
        <f t="shared" si="274"/>
        <v>-3.2187076000221317</v>
      </c>
      <c r="BH219" s="95">
        <f t="shared" si="274"/>
        <v>-3.3276633131209885</v>
      </c>
      <c r="BI219" s="95">
        <f t="shared" si="274"/>
        <v>-3.2055732100338261</v>
      </c>
      <c r="BJ219" s="95">
        <f t="shared" si="274"/>
        <v>-3.3425347754283736</v>
      </c>
      <c r="BK219" s="95">
        <f t="shared" si="274"/>
        <v>-3.1890235031827072</v>
      </c>
      <c r="BL219" s="95">
        <f t="shared" si="274"/>
        <v>-3.361338048736914</v>
      </c>
      <c r="BM219" s="95">
        <f t="shared" si="274"/>
        <v>-3.1681163050090713</v>
      </c>
      <c r="BN219" s="95">
        <f t="shared" si="304"/>
        <v>-3.3852065361881483</v>
      </c>
      <c r="BQ219" s="95">
        <f t="shared" si="238"/>
        <v>2.2093941899874136E-2</v>
      </c>
      <c r="BR219" s="75">
        <v>38500</v>
      </c>
      <c r="BS219" s="75">
        <f t="shared" si="268"/>
        <v>2.2093941899874136E-2</v>
      </c>
      <c r="BT219" s="75">
        <f t="shared" si="239"/>
        <v>3.070186069115171E-2</v>
      </c>
      <c r="BU219" s="75">
        <f t="shared" si="240"/>
        <v>-8.6079187912775738E-3</v>
      </c>
      <c r="BV219" s="75">
        <f t="shared" si="241"/>
        <v>2.5062918050600125E-2</v>
      </c>
      <c r="BW219" s="75">
        <f t="shared" si="242"/>
        <v>-0.18528066486109732</v>
      </c>
      <c r="BX219" s="75">
        <f t="shared" si="243"/>
        <v>-3.0399000049705651</v>
      </c>
      <c r="BY219" s="75">
        <f t="shared" si="244"/>
        <v>-19.650153321740618</v>
      </c>
      <c r="BZ219" s="75">
        <f t="shared" si="245"/>
        <v>4.0790236021994399</v>
      </c>
      <c r="CA219" s="75">
        <f t="shared" si="246"/>
        <v>4.0969961586498487</v>
      </c>
      <c r="CB219" s="75">
        <f t="shared" si="247"/>
        <v>4.0659061255824041</v>
      </c>
      <c r="CC219" s="75">
        <f t="shared" si="248"/>
        <v>4.1205782941717306</v>
      </c>
      <c r="CD219" s="75">
        <f t="shared" si="249"/>
        <v>4.0269543501419047</v>
      </c>
      <c r="CE219" s="75">
        <f t="shared" si="250"/>
        <v>4.1961435545781045</v>
      </c>
      <c r="CF219" s="75">
        <f t="shared" si="251"/>
        <v>3.9128489345390944</v>
      </c>
      <c r="CG219" s="75">
        <f t="shared" si="252"/>
        <v>4.879239409399899</v>
      </c>
      <c r="CI219" s="14">
        <f t="shared" si="269"/>
        <v>38500</v>
      </c>
      <c r="CJ219" s="86">
        <f t="shared" si="253"/>
        <v>3.070186069115171E-2</v>
      </c>
      <c r="CK219" s="86">
        <f t="shared" si="254"/>
        <v>3.070186069115171E-2</v>
      </c>
      <c r="CL219" s="95">
        <f t="shared" si="255"/>
        <v>0</v>
      </c>
      <c r="CM219" s="95">
        <f t="shared" si="256"/>
        <v>0.12879462472808978</v>
      </c>
      <c r="CN219" s="95">
        <f t="shared" si="257"/>
        <v>-4.4486215708642925E-2</v>
      </c>
      <c r="CO219" s="95">
        <f t="shared" si="258"/>
        <v>-2.8879547182471352</v>
      </c>
      <c r="CP219" s="95">
        <f t="shared" si="259"/>
        <v>-7.8429374129980829</v>
      </c>
      <c r="CQ219" s="95">
        <f t="shared" si="260"/>
        <v>10.439308445878522</v>
      </c>
      <c r="CR219" s="95">
        <f t="shared" si="261"/>
        <v>10.443597150005862</v>
      </c>
      <c r="CS219" s="95">
        <f t="shared" si="262"/>
        <v>10.434575610428238</v>
      </c>
      <c r="CT219" s="95">
        <f t="shared" si="263"/>
        <v>10.453708921685458</v>
      </c>
      <c r="CU219" s="95">
        <f t="shared" si="264"/>
        <v>10.413799857108089</v>
      </c>
      <c r="CV219" s="95">
        <f t="shared" si="265"/>
        <v>10.50028722189821</v>
      </c>
      <c r="CW219" s="95">
        <f t="shared" si="266"/>
        <v>10.32543511860011</v>
      </c>
      <c r="CX219" s="95">
        <f t="shared" si="267"/>
        <v>11.205648934580829</v>
      </c>
    </row>
    <row r="220" spans="1:102" s="75" customFormat="1" ht="12.95" customHeight="1" x14ac:dyDescent="0.2">
      <c r="A220" s="81" t="s">
        <v>472</v>
      </c>
      <c r="B220" s="82" t="s">
        <v>2033</v>
      </c>
      <c r="C220" s="83">
        <v>37168.417000000001</v>
      </c>
      <c r="D220" s="83" t="s">
        <v>2110</v>
      </c>
      <c r="E220" s="75">
        <f t="shared" si="275"/>
        <v>-11904.581210361941</v>
      </c>
      <c r="F220" s="75">
        <f t="shared" si="276"/>
        <v>-11904.5</v>
      </c>
      <c r="G220" s="75">
        <f t="shared" si="277"/>
        <v>-3.4231954996357672E-2</v>
      </c>
      <c r="I220" s="75">
        <f>G220</f>
        <v>-3.4231954996357672E-2</v>
      </c>
      <c r="O220" s="75">
        <f t="shared" ca="1" si="278"/>
        <v>-1.447536761514342E-2</v>
      </c>
      <c r="P220" s="75">
        <f t="shared" si="279"/>
        <v>-1.6892111309080061E-2</v>
      </c>
      <c r="Q220" s="85">
        <f t="shared" si="305"/>
        <v>22149.917000000001</v>
      </c>
      <c r="S220" s="84">
        <v>0.1</v>
      </c>
      <c r="Z220" s="75">
        <f t="shared" si="280"/>
        <v>-11904.5</v>
      </c>
      <c r="AA220" s="75">
        <f t="shared" si="281"/>
        <v>-2.3465307786765394E-2</v>
      </c>
      <c r="AB220" s="75">
        <f t="shared" si="282"/>
        <v>-2.765875851867234E-2</v>
      </c>
      <c r="AC220" s="75">
        <f t="shared" si="283"/>
        <v>-1.733984368727761E-2</v>
      </c>
      <c r="AD220" s="75">
        <f t="shared" si="284"/>
        <v>-1.0766647209592278E-2</v>
      </c>
      <c r="AE220" s="75">
        <f t="shared" si="285"/>
        <v>1.159206921358212E-5</v>
      </c>
      <c r="AF220" s="75">
        <f t="shared" si="286"/>
        <v>-1.733984368727761E-2</v>
      </c>
      <c r="AG220" s="84"/>
      <c r="AH220" s="75">
        <f t="shared" si="287"/>
        <v>-6.5731964776853313E-3</v>
      </c>
      <c r="AI220" s="75">
        <f t="shared" si="288"/>
        <v>5.7982453389130106E-2</v>
      </c>
      <c r="AJ220" s="75">
        <f t="shared" si="289"/>
        <v>-0.35600332310610888</v>
      </c>
      <c r="AK220" s="75">
        <f t="shared" si="290"/>
        <v>-0.27019056585535617</v>
      </c>
      <c r="AL220" s="75">
        <f t="shared" si="291"/>
        <v>-2.8622699570669528</v>
      </c>
      <c r="AM220" s="75">
        <f t="shared" si="292"/>
        <v>-7.1135627571830318</v>
      </c>
      <c r="AN220" s="75">
        <f t="shared" si="273"/>
        <v>-1.2413651337174261</v>
      </c>
      <c r="AO220" s="75">
        <f t="shared" si="273"/>
        <v>-1.2362732253494975</v>
      </c>
      <c r="AP220" s="75">
        <f t="shared" si="273"/>
        <v>-1.2207918183696698</v>
      </c>
      <c r="AQ220" s="75">
        <f t="shared" si="273"/>
        <v>-1.1772991299434261</v>
      </c>
      <c r="AR220" s="75">
        <f t="shared" si="273"/>
        <v>-1.0741669122351012</v>
      </c>
      <c r="AS220" s="75">
        <f t="shared" si="273"/>
        <v>-0.88506565121892011</v>
      </c>
      <c r="AT220" s="75">
        <f t="shared" si="273"/>
        <v>-0.61995199700605941</v>
      </c>
      <c r="AU220" s="75">
        <f t="shared" si="293"/>
        <v>-0.31568948177896489</v>
      </c>
      <c r="AV220" s="119">
        <f t="shared" si="294"/>
        <v>-2.3465307786765394E-2</v>
      </c>
      <c r="AW220" s="120">
        <f t="shared" si="295"/>
        <v>-1.0766647209592278E-2</v>
      </c>
      <c r="AX220" s="121">
        <f t="shared" si="296"/>
        <v>1.159206921358212E-5</v>
      </c>
      <c r="AY220" s="120">
        <f t="shared" si="297"/>
        <v>-2.765875851867234E-2</v>
      </c>
      <c r="BA220" s="95">
        <f t="shared" si="298"/>
        <v>0</v>
      </c>
      <c r="BB220" s="95">
        <f t="shared" si="299"/>
        <v>0.10014097191779803</v>
      </c>
      <c r="BC220" s="95">
        <f t="shared" si="300"/>
        <v>-0.31061363314898316</v>
      </c>
      <c r="BD220" s="95">
        <f t="shared" si="301"/>
        <v>1.5928891328494038E-2</v>
      </c>
      <c r="BE220" s="95">
        <f t="shared" si="302"/>
        <v>3.123892961304199</v>
      </c>
      <c r="BF220" s="95">
        <f t="shared" si="303"/>
        <v>112.99336475869902</v>
      </c>
      <c r="BG220" s="95">
        <f t="shared" si="274"/>
        <v>-3.2187076000221317</v>
      </c>
      <c r="BH220" s="95">
        <f t="shared" si="274"/>
        <v>-3.3276633131209885</v>
      </c>
      <c r="BI220" s="95">
        <f t="shared" si="274"/>
        <v>-3.2055732100338261</v>
      </c>
      <c r="BJ220" s="95">
        <f t="shared" si="274"/>
        <v>-3.3425347754283736</v>
      </c>
      <c r="BK220" s="95">
        <f t="shared" si="274"/>
        <v>-3.1890235031827072</v>
      </c>
      <c r="BL220" s="95">
        <f t="shared" si="274"/>
        <v>-3.361338048736914</v>
      </c>
      <c r="BM220" s="95">
        <f t="shared" si="274"/>
        <v>-3.1681163050090713</v>
      </c>
      <c r="BN220" s="95">
        <f t="shared" si="304"/>
        <v>-3.3852065361881483</v>
      </c>
      <c r="BQ220" s="95">
        <f t="shared" si="238"/>
        <v>2.2691481090902313E-2</v>
      </c>
      <c r="BR220" s="75">
        <v>39000</v>
      </c>
      <c r="BS220" s="75">
        <f t="shared" si="268"/>
        <v>2.2691481090902313E-2</v>
      </c>
      <c r="BT220" s="75">
        <f t="shared" si="239"/>
        <v>3.1365427610650608E-2</v>
      </c>
      <c r="BU220" s="75">
        <f t="shared" si="240"/>
        <v>-8.6739465197482948E-3</v>
      </c>
      <c r="BV220" s="75">
        <f t="shared" si="241"/>
        <v>2.5520417752857183E-2</v>
      </c>
      <c r="BW220" s="75">
        <f t="shared" si="242"/>
        <v>-0.18970027304509243</v>
      </c>
      <c r="BX220" s="75">
        <f t="shared" si="243"/>
        <v>-3.0354006021405979</v>
      </c>
      <c r="BY220" s="75">
        <f t="shared" si="244"/>
        <v>-18.816099329174101</v>
      </c>
      <c r="BZ220" s="75">
        <f t="shared" si="245"/>
        <v>4.1144286414746727</v>
      </c>
      <c r="CA220" s="75">
        <f t="shared" si="246"/>
        <v>4.1261065157134729</v>
      </c>
      <c r="CB220" s="75">
        <f t="shared" si="247"/>
        <v>4.104905452534342</v>
      </c>
      <c r="CC220" s="75">
        <f t="shared" si="248"/>
        <v>4.1439099481739854</v>
      </c>
      <c r="CD220" s="75">
        <f t="shared" si="249"/>
        <v>4.0737708839253575</v>
      </c>
      <c r="CE220" s="75">
        <f t="shared" si="250"/>
        <v>4.205977528511962</v>
      </c>
      <c r="CF220" s="75">
        <f t="shared" si="251"/>
        <v>3.9740476935998235</v>
      </c>
      <c r="CG220" s="75">
        <f t="shared" si="252"/>
        <v>4.9307718012615265</v>
      </c>
      <c r="CI220" s="14">
        <f t="shared" si="269"/>
        <v>39000</v>
      </c>
      <c r="CJ220" s="86">
        <f t="shared" si="253"/>
        <v>3.1365427610650608E-2</v>
      </c>
      <c r="CK220" s="86">
        <f t="shared" si="254"/>
        <v>3.1365427610650608E-2</v>
      </c>
      <c r="CL220" s="95">
        <f t="shared" si="255"/>
        <v>0</v>
      </c>
      <c r="CM220" s="95">
        <f t="shared" si="256"/>
        <v>0.13621753146892668</v>
      </c>
      <c r="CN220" s="95">
        <f t="shared" si="257"/>
        <v>-1.3482373054506296E-2</v>
      </c>
      <c r="CO220" s="95">
        <f t="shared" si="258"/>
        <v>-2.8569365977917363</v>
      </c>
      <c r="CP220" s="95">
        <f t="shared" si="259"/>
        <v>-6.9785161466959682</v>
      </c>
      <c r="CQ220" s="95">
        <f t="shared" si="260"/>
        <v>10.541425484484314</v>
      </c>
      <c r="CR220" s="95">
        <f t="shared" si="261"/>
        <v>10.541906393904792</v>
      </c>
      <c r="CS220" s="95">
        <f t="shared" si="262"/>
        <v>10.540688689760779</v>
      </c>
      <c r="CT220" s="95">
        <f t="shared" si="263"/>
        <v>10.543777943833454</v>
      </c>
      <c r="CU220" s="95">
        <f t="shared" si="264"/>
        <v>10.535978329050542</v>
      </c>
      <c r="CV220" s="95">
        <f t="shared" si="265"/>
        <v>10.555918061123768</v>
      </c>
      <c r="CW220" s="95">
        <f t="shared" si="266"/>
        <v>10.506446010342053</v>
      </c>
      <c r="CX220" s="95">
        <f t="shared" si="267"/>
        <v>11.350386561883639</v>
      </c>
    </row>
    <row r="221" spans="1:102" s="75" customFormat="1" ht="12.95" customHeight="1" x14ac:dyDescent="0.2">
      <c r="A221" s="81" t="s">
        <v>472</v>
      </c>
      <c r="B221" s="82" t="s">
        <v>2033</v>
      </c>
      <c r="C221" s="83">
        <v>37168.421999999999</v>
      </c>
      <c r="D221" s="83" t="s">
        <v>2110</v>
      </c>
      <c r="E221" s="75">
        <f t="shared" si="275"/>
        <v>-11904.569348585144</v>
      </c>
      <c r="F221" s="75">
        <f t="shared" si="276"/>
        <v>-11904.5</v>
      </c>
      <c r="G221" s="75">
        <f t="shared" si="277"/>
        <v>-2.9231954998977017E-2</v>
      </c>
      <c r="I221" s="75">
        <f>G221</f>
        <v>-2.9231954998977017E-2</v>
      </c>
      <c r="O221" s="75">
        <f t="shared" ca="1" si="278"/>
        <v>-1.447536761514342E-2</v>
      </c>
      <c r="P221" s="75">
        <f t="shared" si="279"/>
        <v>-1.6892111309080061E-2</v>
      </c>
      <c r="Q221" s="85">
        <f t="shared" si="305"/>
        <v>22149.921999999999</v>
      </c>
      <c r="S221" s="84">
        <v>0.1</v>
      </c>
      <c r="Z221" s="75">
        <f t="shared" si="280"/>
        <v>-11904.5</v>
      </c>
      <c r="AA221" s="75">
        <f t="shared" si="281"/>
        <v>-2.3465307786765394E-2</v>
      </c>
      <c r="AB221" s="75">
        <f t="shared" si="282"/>
        <v>-2.2658758521291684E-2</v>
      </c>
      <c r="AC221" s="75">
        <f t="shared" si="283"/>
        <v>-1.2339843689896955E-2</v>
      </c>
      <c r="AD221" s="75">
        <f t="shared" si="284"/>
        <v>-5.766647212211623E-3</v>
      </c>
      <c r="AE221" s="75">
        <f t="shared" si="285"/>
        <v>3.3254220070108084E-6</v>
      </c>
      <c r="AF221" s="75">
        <f t="shared" si="286"/>
        <v>-1.2339843689896955E-2</v>
      </c>
      <c r="AG221" s="84"/>
      <c r="AH221" s="75">
        <f t="shared" si="287"/>
        <v>-6.5731964776853313E-3</v>
      </c>
      <c r="AI221" s="75">
        <f t="shared" si="288"/>
        <v>5.7982453389130106E-2</v>
      </c>
      <c r="AJ221" s="75">
        <f t="shared" si="289"/>
        <v>-0.35600332310610888</v>
      </c>
      <c r="AK221" s="75">
        <f t="shared" si="290"/>
        <v>-0.27019056585535617</v>
      </c>
      <c r="AL221" s="75">
        <f t="shared" si="291"/>
        <v>-2.8622699570669528</v>
      </c>
      <c r="AM221" s="75">
        <f t="shared" si="292"/>
        <v>-7.1135627571830318</v>
      </c>
      <c r="AN221" s="75">
        <f t="shared" ref="AN221:AT230" si="306">$AU221+$AB$7*SIN(AO221)</f>
        <v>-1.2413651337174261</v>
      </c>
      <c r="AO221" s="75">
        <f t="shared" si="306"/>
        <v>-1.2362732253494975</v>
      </c>
      <c r="AP221" s="75">
        <f t="shared" si="306"/>
        <v>-1.2207918183696698</v>
      </c>
      <c r="AQ221" s="75">
        <f t="shared" si="306"/>
        <v>-1.1772991299434261</v>
      </c>
      <c r="AR221" s="75">
        <f t="shared" si="306"/>
        <v>-1.0741669122351012</v>
      </c>
      <c r="AS221" s="75">
        <f t="shared" si="306"/>
        <v>-0.88506565121892011</v>
      </c>
      <c r="AT221" s="75">
        <f t="shared" si="306"/>
        <v>-0.61995199700605941</v>
      </c>
      <c r="AU221" s="75">
        <f t="shared" si="293"/>
        <v>-0.31568948177896489</v>
      </c>
      <c r="AV221" s="119">
        <f t="shared" si="294"/>
        <v>-2.3465307786765394E-2</v>
      </c>
      <c r="AW221" s="120">
        <f t="shared" si="295"/>
        <v>-5.766647212211623E-3</v>
      </c>
      <c r="AX221" s="121">
        <f t="shared" si="296"/>
        <v>3.3254220070108084E-6</v>
      </c>
      <c r="AY221" s="120">
        <f t="shared" si="297"/>
        <v>-2.2658758521291684E-2</v>
      </c>
      <c r="BA221" s="95">
        <f t="shared" si="298"/>
        <v>0</v>
      </c>
      <c r="BB221" s="95">
        <f t="shared" si="299"/>
        <v>0.10014097191779803</v>
      </c>
      <c r="BC221" s="95">
        <f t="shared" si="300"/>
        <v>-0.31061363314898316</v>
      </c>
      <c r="BD221" s="95">
        <f t="shared" si="301"/>
        <v>1.5928891328494038E-2</v>
      </c>
      <c r="BE221" s="95">
        <f t="shared" si="302"/>
        <v>3.123892961304199</v>
      </c>
      <c r="BF221" s="95">
        <f t="shared" si="303"/>
        <v>112.99336475869902</v>
      </c>
      <c r="BG221" s="95">
        <f t="shared" ref="BG221:BM230" si="307">$BN221+$BB$7*SIN(BH221)</f>
        <v>-3.2187076000221317</v>
      </c>
      <c r="BH221" s="95">
        <f t="shared" si="307"/>
        <v>-3.3276633131209885</v>
      </c>
      <c r="BI221" s="95">
        <f t="shared" si="307"/>
        <v>-3.2055732100338261</v>
      </c>
      <c r="BJ221" s="95">
        <f t="shared" si="307"/>
        <v>-3.3425347754283736</v>
      </c>
      <c r="BK221" s="95">
        <f t="shared" si="307"/>
        <v>-3.1890235031827072</v>
      </c>
      <c r="BL221" s="95">
        <f t="shared" si="307"/>
        <v>-3.361338048736914</v>
      </c>
      <c r="BM221" s="95">
        <f t="shared" si="307"/>
        <v>-3.1681163050090713</v>
      </c>
      <c r="BN221" s="95">
        <f t="shared" si="304"/>
        <v>-3.3852065361881483</v>
      </c>
      <c r="BQ221" s="95">
        <f t="shared" si="238"/>
        <v>2.3303782736002074E-2</v>
      </c>
      <c r="BR221" s="75">
        <v>39500</v>
      </c>
      <c r="BS221" s="75">
        <f t="shared" si="268"/>
        <v>2.3303782736002074E-2</v>
      </c>
      <c r="BT221" s="75">
        <f t="shared" si="239"/>
        <v>3.2032755428546632E-2</v>
      </c>
      <c r="BU221" s="75">
        <f t="shared" si="240"/>
        <v>-8.7289726925445562E-3</v>
      </c>
      <c r="BV221" s="75">
        <f t="shared" si="241"/>
        <v>2.6005427105386669E-2</v>
      </c>
      <c r="BW221" s="75">
        <f t="shared" si="242"/>
        <v>-0.19418653254637427</v>
      </c>
      <c r="BX221" s="75">
        <f t="shared" si="243"/>
        <v>-3.0308293402252611</v>
      </c>
      <c r="BY221" s="75">
        <f t="shared" si="244"/>
        <v>-18.038055825127639</v>
      </c>
      <c r="BZ221" s="75">
        <f t="shared" si="245"/>
        <v>4.1497412662931188</v>
      </c>
      <c r="CA221" s="75">
        <f t="shared" si="246"/>
        <v>4.156731889109615</v>
      </c>
      <c r="CB221" s="75">
        <f t="shared" si="247"/>
        <v>4.1433528489717757</v>
      </c>
      <c r="CC221" s="75">
        <f t="shared" si="248"/>
        <v>4.1692155687145602</v>
      </c>
      <c r="CD221" s="75">
        <f t="shared" si="249"/>
        <v>4.1201309286645387</v>
      </c>
      <c r="CE221" s="75">
        <f t="shared" si="250"/>
        <v>4.2169679670675588</v>
      </c>
      <c r="CF221" s="75">
        <f t="shared" si="251"/>
        <v>4.0377865549600207</v>
      </c>
      <c r="CG221" s="75">
        <f t="shared" si="252"/>
        <v>4.9823041931231549</v>
      </c>
      <c r="CI221" s="14">
        <f t="shared" si="269"/>
        <v>39500</v>
      </c>
      <c r="CJ221" s="86">
        <f t="shared" si="253"/>
        <v>3.2032755428546632E-2</v>
      </c>
      <c r="CK221" s="86">
        <f t="shared" si="254"/>
        <v>3.2032755428546632E-2</v>
      </c>
      <c r="CL221" s="95">
        <f t="shared" si="255"/>
        <v>0</v>
      </c>
      <c r="CM221" s="95">
        <f t="shared" si="256"/>
        <v>0.14549253152123476</v>
      </c>
      <c r="CN221" s="95">
        <f t="shared" si="257"/>
        <v>2.1167989556343862E-2</v>
      </c>
      <c r="CO221" s="95">
        <f t="shared" si="258"/>
        <v>-2.822284245531486</v>
      </c>
      <c r="CP221" s="95">
        <f t="shared" si="259"/>
        <v>-6.210228189977971</v>
      </c>
      <c r="CQ221" s="95">
        <f t="shared" si="260"/>
        <v>10.648764955833421</v>
      </c>
      <c r="CR221" s="95">
        <f t="shared" si="261"/>
        <v>10.648580082212204</v>
      </c>
      <c r="CS221" s="95">
        <f t="shared" si="262"/>
        <v>10.649184620561527</v>
      </c>
      <c r="CT221" s="95">
        <f t="shared" si="263"/>
        <v>10.647211511289903</v>
      </c>
      <c r="CU221" s="95">
        <f t="shared" si="264"/>
        <v>10.653691762759998</v>
      </c>
      <c r="CV221" s="95">
        <f t="shared" si="265"/>
        <v>10.63282537635116</v>
      </c>
      <c r="CW221" s="95">
        <f t="shared" si="266"/>
        <v>10.705105753704856</v>
      </c>
      <c r="CX221" s="95">
        <f t="shared" si="267"/>
        <v>11.495124189186448</v>
      </c>
    </row>
    <row r="222" spans="1:102" s="75" customFormat="1" ht="12.95" customHeight="1" x14ac:dyDescent="0.2">
      <c r="A222" s="81" t="s">
        <v>455</v>
      </c>
      <c r="B222" s="82" t="s">
        <v>2031</v>
      </c>
      <c r="C222" s="83">
        <v>37172.404000000002</v>
      </c>
      <c r="D222" s="83" t="s">
        <v>2110</v>
      </c>
      <c r="E222" s="75">
        <f t="shared" si="275"/>
        <v>-11895.12262953955</v>
      </c>
      <c r="F222" s="75">
        <f t="shared" si="276"/>
        <v>-11895</v>
      </c>
      <c r="G222" s="75">
        <f t="shared" si="277"/>
        <v>-5.1691049993678462E-2</v>
      </c>
      <c r="I222" s="75">
        <f>G222</f>
        <v>-5.1691049993678462E-2</v>
      </c>
      <c r="O222" s="75">
        <f t="shared" ca="1" si="278"/>
        <v>-1.4468790578944341E-2</v>
      </c>
      <c r="P222" s="75">
        <f t="shared" si="279"/>
        <v>-1.6886742103026011E-2</v>
      </c>
      <c r="Q222" s="85">
        <f t="shared" si="305"/>
        <v>22153.904000000002</v>
      </c>
      <c r="S222" s="84">
        <v>0.1</v>
      </c>
      <c r="Z222" s="75">
        <f t="shared" si="280"/>
        <v>-11895</v>
      </c>
      <c r="AA222" s="75">
        <f t="shared" si="281"/>
        <v>-2.3451123162584499E-2</v>
      </c>
      <c r="AB222" s="75">
        <f t="shared" si="282"/>
        <v>-4.5126668934119978E-2</v>
      </c>
      <c r="AC222" s="75">
        <f t="shared" si="283"/>
        <v>-3.4804307890652447E-2</v>
      </c>
      <c r="AD222" s="75">
        <f t="shared" si="284"/>
        <v>-2.8239926831093963E-2</v>
      </c>
      <c r="AE222" s="75">
        <f t="shared" si="285"/>
        <v>7.9749346742554074E-5</v>
      </c>
      <c r="AF222" s="75">
        <f t="shared" si="286"/>
        <v>-3.4804307890652447E-2</v>
      </c>
      <c r="AG222" s="84"/>
      <c r="AH222" s="75">
        <f t="shared" si="287"/>
        <v>-6.5643810595584868E-3</v>
      </c>
      <c r="AI222" s="75">
        <f t="shared" si="288"/>
        <v>5.8099938325268163E-2</v>
      </c>
      <c r="AJ222" s="75">
        <f t="shared" si="289"/>
        <v>-0.35640931692971956</v>
      </c>
      <c r="AK222" s="75">
        <f t="shared" si="290"/>
        <v>-0.27059984075593319</v>
      </c>
      <c r="AL222" s="75">
        <f t="shared" si="291"/>
        <v>-2.8618354636556291</v>
      </c>
      <c r="AM222" s="75">
        <f t="shared" si="292"/>
        <v>-7.102369522117284</v>
      </c>
      <c r="AN222" s="75">
        <f t="shared" si="306"/>
        <v>-1.239875447857669</v>
      </c>
      <c r="AO222" s="75">
        <f t="shared" si="306"/>
        <v>-1.2346899877202979</v>
      </c>
      <c r="AP222" s="75">
        <f t="shared" si="306"/>
        <v>-1.218998475328076</v>
      </c>
      <c r="AQ222" s="75">
        <f t="shared" si="306"/>
        <v>-1.1751378275435234</v>
      </c>
      <c r="AR222" s="75">
        <f t="shared" si="306"/>
        <v>-1.0716409971450287</v>
      </c>
      <c r="AS222" s="75">
        <f t="shared" si="306"/>
        <v>-0.8825769029146322</v>
      </c>
      <c r="AT222" s="75">
        <f t="shared" si="306"/>
        <v>-0.61806062041702048</v>
      </c>
      <c r="AU222" s="75">
        <f t="shared" si="293"/>
        <v>-0.31471036633359395</v>
      </c>
      <c r="AV222" s="119">
        <f t="shared" si="294"/>
        <v>-2.3451123162584499E-2</v>
      </c>
      <c r="AW222" s="120">
        <f t="shared" si="295"/>
        <v>-2.8239926831093963E-2</v>
      </c>
      <c r="AX222" s="121">
        <f t="shared" si="296"/>
        <v>7.9749346742554074E-5</v>
      </c>
      <c r="AY222" s="120">
        <f t="shared" si="297"/>
        <v>-4.5126668934119978E-2</v>
      </c>
      <c r="BA222" s="95">
        <f t="shared" si="298"/>
        <v>0</v>
      </c>
      <c r="BB222" s="95">
        <f t="shared" si="299"/>
        <v>0.10013748716799598</v>
      </c>
      <c r="BC222" s="95">
        <f t="shared" si="300"/>
        <v>-0.31040437650658476</v>
      </c>
      <c r="BD222" s="95">
        <f t="shared" si="301"/>
        <v>1.5730797807852522E-2</v>
      </c>
      <c r="BE222" s="95">
        <f t="shared" si="302"/>
        <v>3.1241130992703656</v>
      </c>
      <c r="BF222" s="95">
        <f t="shared" si="303"/>
        <v>114.41648000418319</v>
      </c>
      <c r="BG222" s="95">
        <f t="shared" si="307"/>
        <v>-3.2177493749714143</v>
      </c>
      <c r="BH222" s="95">
        <f t="shared" si="307"/>
        <v>-3.3256378515954457</v>
      </c>
      <c r="BI222" s="95">
        <f t="shared" si="307"/>
        <v>-3.2047665208915843</v>
      </c>
      <c r="BJ222" s="95">
        <f t="shared" si="307"/>
        <v>-3.3403316786218222</v>
      </c>
      <c r="BK222" s="95">
        <f t="shared" si="307"/>
        <v>-3.1884151409442136</v>
      </c>
      <c r="BL222" s="95">
        <f t="shared" si="307"/>
        <v>-3.3589004632267612</v>
      </c>
      <c r="BM222" s="95">
        <f t="shared" si="307"/>
        <v>-3.1677690406700694</v>
      </c>
      <c r="BN222" s="95">
        <f t="shared" si="304"/>
        <v>-3.3824565212693942</v>
      </c>
      <c r="BQ222" s="95">
        <f t="shared" si="238"/>
        <v>2.3930655927888265E-2</v>
      </c>
      <c r="BR222" s="75">
        <v>40000</v>
      </c>
      <c r="BS222" s="75">
        <f t="shared" si="268"/>
        <v>2.3930655927888265E-2</v>
      </c>
      <c r="BT222" s="75">
        <f t="shared" si="239"/>
        <v>3.2703844144839796E-2</v>
      </c>
      <c r="BU222" s="75">
        <f t="shared" si="240"/>
        <v>-8.7731882169515309E-3</v>
      </c>
      <c r="BV222" s="75">
        <f t="shared" si="241"/>
        <v>2.6521804423144224E-2</v>
      </c>
      <c r="BW222" s="75">
        <f t="shared" si="242"/>
        <v>-0.19876441619224325</v>
      </c>
      <c r="BX222" s="75">
        <f t="shared" si="243"/>
        <v>-3.0261604493516683</v>
      </c>
      <c r="BY222" s="75">
        <f t="shared" si="244"/>
        <v>-17.306944402734093</v>
      </c>
      <c r="BZ222" s="75">
        <f t="shared" si="245"/>
        <v>4.1851206320204106</v>
      </c>
      <c r="CA222" s="75">
        <f t="shared" si="246"/>
        <v>4.188812771055205</v>
      </c>
      <c r="CB222" s="75">
        <f t="shared" si="247"/>
        <v>4.1813259738403836</v>
      </c>
      <c r="CC222" s="75">
        <f t="shared" si="248"/>
        <v>4.1966100072639829</v>
      </c>
      <c r="CD222" s="75">
        <f t="shared" si="249"/>
        <v>4.1658199685292177</v>
      </c>
      <c r="CE222" s="75">
        <f t="shared" si="250"/>
        <v>4.2296595823368195</v>
      </c>
      <c r="CF222" s="75">
        <f t="shared" si="251"/>
        <v>4.1040331104457985</v>
      </c>
      <c r="CG222" s="75">
        <f t="shared" si="252"/>
        <v>5.0338365849847824</v>
      </c>
      <c r="CI222" s="14">
        <f t="shared" si="269"/>
        <v>40000</v>
      </c>
      <c r="CJ222" s="86">
        <f t="shared" si="253"/>
        <v>3.2703844144839796E-2</v>
      </c>
      <c r="CK222" s="86">
        <f t="shared" si="254"/>
        <v>3.2703844144839796E-2</v>
      </c>
      <c r="CL222" s="95">
        <f t="shared" si="255"/>
        <v>0</v>
      </c>
      <c r="CM222" s="95">
        <f t="shared" si="256"/>
        <v>0.15746278008900727</v>
      </c>
      <c r="CN222" s="95">
        <f t="shared" si="257"/>
        <v>6.1096694497628362E-2</v>
      </c>
      <c r="CO222" s="95">
        <f t="shared" si="258"/>
        <v>-2.7823190474051462</v>
      </c>
      <c r="CP222" s="95">
        <f t="shared" si="259"/>
        <v>-5.5067798524300295</v>
      </c>
      <c r="CQ222" s="95">
        <f t="shared" si="260"/>
        <v>10.763914048942803</v>
      </c>
      <c r="CR222" s="95">
        <f t="shared" si="261"/>
        <v>10.763865015621306</v>
      </c>
      <c r="CS222" s="95">
        <f t="shared" si="262"/>
        <v>10.764102380813924</v>
      </c>
      <c r="CT222" s="95">
        <f t="shared" si="263"/>
        <v>10.762955532008167</v>
      </c>
      <c r="CU222" s="95">
        <f t="shared" si="264"/>
        <v>10.768549277468161</v>
      </c>
      <c r="CV222" s="95">
        <f t="shared" si="265"/>
        <v>10.742411310864632</v>
      </c>
      <c r="CW222" s="95">
        <f t="shared" si="266"/>
        <v>10.920286705960979</v>
      </c>
      <c r="CX222" s="95">
        <f t="shared" si="267"/>
        <v>11.639861816489262</v>
      </c>
    </row>
    <row r="223" spans="1:102" s="75" customFormat="1" ht="12.95" customHeight="1" x14ac:dyDescent="0.2">
      <c r="A223" s="86" t="s">
        <v>2040</v>
      </c>
      <c r="B223" s="87" t="s">
        <v>2031</v>
      </c>
      <c r="C223" s="88">
        <v>37172.417999999998</v>
      </c>
      <c r="D223" s="88"/>
      <c r="E223" s="75">
        <f t="shared" si="275"/>
        <v>-11895.089416564513</v>
      </c>
      <c r="F223" s="75">
        <f t="shared" si="276"/>
        <v>-11895</v>
      </c>
      <c r="G223" s="75">
        <f t="shared" si="277"/>
        <v>-3.7691049998102244E-2</v>
      </c>
      <c r="I223" s="77"/>
      <c r="J223" s="77">
        <f>G223</f>
        <v>-3.7691049998102244E-2</v>
      </c>
      <c r="O223" s="75">
        <f t="shared" ca="1" si="278"/>
        <v>-1.4468790578944341E-2</v>
      </c>
      <c r="P223" s="75">
        <f t="shared" si="279"/>
        <v>-1.6886742103026011E-2</v>
      </c>
      <c r="Q223" s="85">
        <f t="shared" si="305"/>
        <v>22153.917999999998</v>
      </c>
      <c r="S223" s="84">
        <v>1</v>
      </c>
      <c r="Z223" s="75">
        <f t="shared" si="280"/>
        <v>-11895</v>
      </c>
      <c r="AA223" s="75">
        <f t="shared" si="281"/>
        <v>-2.3451123162584499E-2</v>
      </c>
      <c r="AB223" s="75">
        <f t="shared" si="282"/>
        <v>-3.1126668938543756E-2</v>
      </c>
      <c r="AC223" s="75">
        <f t="shared" si="283"/>
        <v>-2.0804307895076233E-2</v>
      </c>
      <c r="AD223" s="75">
        <f t="shared" si="284"/>
        <v>-1.4239926835517745E-2</v>
      </c>
      <c r="AE223" s="75">
        <f t="shared" si="285"/>
        <v>2.0277551628089841E-4</v>
      </c>
      <c r="AF223" s="75">
        <f t="shared" si="286"/>
        <v>-2.0804307895076233E-2</v>
      </c>
      <c r="AG223" s="84"/>
      <c r="AH223" s="75">
        <f t="shared" si="287"/>
        <v>-6.5643810595584868E-3</v>
      </c>
      <c r="AI223" s="75">
        <f t="shared" si="288"/>
        <v>5.8099938325268163E-2</v>
      </c>
      <c r="AJ223" s="75">
        <f t="shared" si="289"/>
        <v>-0.35640931692971956</v>
      </c>
      <c r="AK223" s="75">
        <f t="shared" si="290"/>
        <v>-0.27059984075593319</v>
      </c>
      <c r="AL223" s="75">
        <f t="shared" si="291"/>
        <v>-2.8618354636556291</v>
      </c>
      <c r="AM223" s="75">
        <f t="shared" si="292"/>
        <v>-7.102369522117284</v>
      </c>
      <c r="AN223" s="75">
        <f t="shared" si="306"/>
        <v>-1.239875447857669</v>
      </c>
      <c r="AO223" s="75">
        <f t="shared" si="306"/>
        <v>-1.2346899877202979</v>
      </c>
      <c r="AP223" s="75">
        <f t="shared" si="306"/>
        <v>-1.218998475328076</v>
      </c>
      <c r="AQ223" s="75">
        <f t="shared" si="306"/>
        <v>-1.1751378275435234</v>
      </c>
      <c r="AR223" s="75">
        <f t="shared" si="306"/>
        <v>-1.0716409971450287</v>
      </c>
      <c r="AS223" s="75">
        <f t="shared" si="306"/>
        <v>-0.8825769029146322</v>
      </c>
      <c r="AT223" s="75">
        <f t="shared" si="306"/>
        <v>-0.61806062041702048</v>
      </c>
      <c r="AU223" s="75">
        <f t="shared" si="293"/>
        <v>-0.31471036633359395</v>
      </c>
      <c r="AV223" s="119">
        <f t="shared" si="294"/>
        <v>-2.3451123162584499E-2</v>
      </c>
      <c r="AW223" s="120">
        <f t="shared" si="295"/>
        <v>-1.4239926835517745E-2</v>
      </c>
      <c r="AX223" s="121">
        <f t="shared" si="296"/>
        <v>2.0277551628089841E-4</v>
      </c>
      <c r="AY223" s="120">
        <f t="shared" si="297"/>
        <v>-3.1126668938543756E-2</v>
      </c>
      <c r="BA223" s="95">
        <f t="shared" si="298"/>
        <v>0</v>
      </c>
      <c r="BB223" s="95">
        <f t="shared" si="299"/>
        <v>0.10013748716799598</v>
      </c>
      <c r="BC223" s="95">
        <f t="shared" si="300"/>
        <v>-0.31040437650658476</v>
      </c>
      <c r="BD223" s="95">
        <f t="shared" si="301"/>
        <v>1.5730797807852522E-2</v>
      </c>
      <c r="BE223" s="95">
        <f t="shared" si="302"/>
        <v>3.1241130992703656</v>
      </c>
      <c r="BF223" s="95">
        <f t="shared" si="303"/>
        <v>114.41648000418319</v>
      </c>
      <c r="BG223" s="95">
        <f t="shared" si="307"/>
        <v>-3.2177493749714143</v>
      </c>
      <c r="BH223" s="95">
        <f t="shared" si="307"/>
        <v>-3.3256378515954457</v>
      </c>
      <c r="BI223" s="95">
        <f t="shared" si="307"/>
        <v>-3.2047665208915843</v>
      </c>
      <c r="BJ223" s="95">
        <f t="shared" si="307"/>
        <v>-3.3403316786218222</v>
      </c>
      <c r="BK223" s="95">
        <f t="shared" si="307"/>
        <v>-3.1884151409442136</v>
      </c>
      <c r="BL223" s="95">
        <f t="shared" si="307"/>
        <v>-3.3589004632267612</v>
      </c>
      <c r="BM223" s="95">
        <f t="shared" si="307"/>
        <v>-3.1677690406700694</v>
      </c>
      <c r="BN223" s="95">
        <f t="shared" si="304"/>
        <v>-3.3824565212693942</v>
      </c>
      <c r="BQ223" s="95">
        <f t="shared" si="238"/>
        <v>2.4572085887657712E-2</v>
      </c>
      <c r="BR223" s="75">
        <v>40500</v>
      </c>
      <c r="BS223" s="75">
        <f t="shared" si="268"/>
        <v>2.4572085887657712E-2</v>
      </c>
      <c r="BT223" s="75">
        <f t="shared" si="239"/>
        <v>3.3378693759530093E-2</v>
      </c>
      <c r="BU223" s="75">
        <f t="shared" si="240"/>
        <v>-8.8066078718723791E-3</v>
      </c>
      <c r="BV223" s="75">
        <f t="shared" si="241"/>
        <v>2.707428623100816E-2</v>
      </c>
      <c r="BW223" s="75">
        <f t="shared" si="242"/>
        <v>-0.20346201571753755</v>
      </c>
      <c r="BX223" s="75">
        <f t="shared" si="243"/>
        <v>-3.021364861320031</v>
      </c>
      <c r="BY223" s="75">
        <f t="shared" si="244"/>
        <v>-16.615046000287354</v>
      </c>
      <c r="BZ223" s="75">
        <f t="shared" si="245"/>
        <v>4.2207355505730355</v>
      </c>
      <c r="CA223" s="75">
        <f t="shared" si="246"/>
        <v>4.2222745658677248</v>
      </c>
      <c r="CB223" s="75">
        <f t="shared" si="247"/>
        <v>4.2189487575773006</v>
      </c>
      <c r="CC223" s="75">
        <f t="shared" si="248"/>
        <v>4.2261620208669726</v>
      </c>
      <c r="CD223" s="75">
        <f t="shared" si="249"/>
        <v>4.2106380821572387</v>
      </c>
      <c r="CE223" s="75">
        <f t="shared" si="250"/>
        <v>4.2446334820557059</v>
      </c>
      <c r="CF223" s="75">
        <f t="shared" si="251"/>
        <v>4.1727482939559115</v>
      </c>
      <c r="CG223" s="75">
        <f t="shared" si="252"/>
        <v>5.0853689768464108</v>
      </c>
      <c r="CI223" s="14">
        <f t="shared" si="269"/>
        <v>40500</v>
      </c>
      <c r="CJ223" s="86">
        <f t="shared" si="253"/>
        <v>3.3378693759530093E-2</v>
      </c>
      <c r="CK223" s="86">
        <f t="shared" si="254"/>
        <v>3.3378693759530093E-2</v>
      </c>
      <c r="CL223" s="95">
        <f t="shared" si="255"/>
        <v>0</v>
      </c>
      <c r="CM223" s="95">
        <f t="shared" si="256"/>
        <v>0.17349081008259837</v>
      </c>
      <c r="CN223" s="95">
        <f t="shared" si="257"/>
        <v>0.10856836423211089</v>
      </c>
      <c r="CO223" s="95">
        <f t="shared" si="258"/>
        <v>-2.7346710285370777</v>
      </c>
      <c r="CP223" s="95">
        <f t="shared" si="259"/>
        <v>-4.8469431945530772</v>
      </c>
      <c r="CQ223" s="95">
        <f t="shared" si="260"/>
        <v>10.88964420775493</v>
      </c>
      <c r="CR223" s="95">
        <f t="shared" si="261"/>
        <v>10.889644710149337</v>
      </c>
      <c r="CS223" s="95">
        <f t="shared" si="262"/>
        <v>10.889639430722481</v>
      </c>
      <c r="CT223" s="95">
        <f t="shared" si="263"/>
        <v>10.889694922842301</v>
      </c>
      <c r="CU223" s="95">
        <f t="shared" si="264"/>
        <v>10.889113084891658</v>
      </c>
      <c r="CV223" s="95">
        <f t="shared" si="265"/>
        <v>10.89538093090972</v>
      </c>
      <c r="CW223" s="95">
        <f t="shared" si="266"/>
        <v>11.15051572568178</v>
      </c>
      <c r="CX223" s="95">
        <f t="shared" si="267"/>
        <v>11.784599443792072</v>
      </c>
    </row>
    <row r="224" spans="1:102" s="75" customFormat="1" ht="12.95" customHeight="1" x14ac:dyDescent="0.2">
      <c r="A224" s="81" t="s">
        <v>455</v>
      </c>
      <c r="B224" s="82" t="s">
        <v>2031</v>
      </c>
      <c r="C224" s="83">
        <v>37173.245000000003</v>
      </c>
      <c r="D224" s="83" t="s">
        <v>2110</v>
      </c>
      <c r="E224" s="75">
        <f t="shared" si="275"/>
        <v>-11893.127478681354</v>
      </c>
      <c r="F224" s="75">
        <f t="shared" si="276"/>
        <v>-11893</v>
      </c>
      <c r="G224" s="75">
        <f t="shared" si="277"/>
        <v>-5.3735069996037055E-2</v>
      </c>
      <c r="I224" s="75">
        <f t="shared" ref="I224:I229" si="308">G224</f>
        <v>-5.3735069996037055E-2</v>
      </c>
      <c r="O224" s="75">
        <f t="shared" ca="1" si="278"/>
        <v>-1.4467405939744535E-2</v>
      </c>
      <c r="P224" s="75">
        <f t="shared" si="279"/>
        <v>-1.6885611570855413E-2</v>
      </c>
      <c r="Q224" s="85">
        <f t="shared" si="305"/>
        <v>22154.745000000003</v>
      </c>
      <c r="S224" s="84">
        <v>0.1</v>
      </c>
      <c r="Z224" s="75">
        <f t="shared" si="280"/>
        <v>-11893</v>
      </c>
      <c r="AA224" s="75">
        <f t="shared" si="281"/>
        <v>-2.3448131812524635E-2</v>
      </c>
      <c r="AB224" s="75">
        <f t="shared" si="282"/>
        <v>-4.7172549754367833E-2</v>
      </c>
      <c r="AC224" s="75">
        <f t="shared" si="283"/>
        <v>-3.6849458425181641E-2</v>
      </c>
      <c r="AD224" s="75">
        <f t="shared" si="284"/>
        <v>-3.028693818351242E-2</v>
      </c>
      <c r="AE224" s="75">
        <f t="shared" si="285"/>
        <v>9.1729862453190274E-5</v>
      </c>
      <c r="AF224" s="75">
        <f t="shared" si="286"/>
        <v>-3.6849458425181641E-2</v>
      </c>
      <c r="AG224" s="84"/>
      <c r="AH224" s="75">
        <f t="shared" si="287"/>
        <v>-6.5625202416692225E-3</v>
      </c>
      <c r="AI224" s="75">
        <f t="shared" si="288"/>
        <v>5.8124766164843966E-2</v>
      </c>
      <c r="AJ224" s="75">
        <f t="shared" si="289"/>
        <v>-0.35649502756586571</v>
      </c>
      <c r="AK224" s="75">
        <f t="shared" si="290"/>
        <v>-0.27068624621131016</v>
      </c>
      <c r="AL224" s="75">
        <f t="shared" si="291"/>
        <v>-2.8617437271777995</v>
      </c>
      <c r="AM224" s="75">
        <f t="shared" si="292"/>
        <v>-7.100010660810792</v>
      </c>
      <c r="AN224" s="75">
        <f t="shared" si="306"/>
        <v>-1.2395613093247606</v>
      </c>
      <c r="AO224" s="75">
        <f t="shared" si="306"/>
        <v>-1.234355979348579</v>
      </c>
      <c r="AP224" s="75">
        <f t="shared" si="306"/>
        <v>-1.2186199883908473</v>
      </c>
      <c r="AQ224" s="75">
        <f t="shared" si="306"/>
        <v>-1.1746817516356445</v>
      </c>
      <c r="AR224" s="75">
        <f t="shared" si="306"/>
        <v>-1.0711084480254214</v>
      </c>
      <c r="AS224" s="75">
        <f t="shared" si="306"/>
        <v>-0.88205266724035836</v>
      </c>
      <c r="AT224" s="75">
        <f t="shared" si="306"/>
        <v>-0.61766239878626805</v>
      </c>
      <c r="AU224" s="75">
        <f t="shared" si="293"/>
        <v>-0.31450423676614747</v>
      </c>
      <c r="AV224" s="119">
        <f t="shared" si="294"/>
        <v>-2.3448131812524635E-2</v>
      </c>
      <c r="AW224" s="120">
        <f t="shared" si="295"/>
        <v>-3.028693818351242E-2</v>
      </c>
      <c r="AX224" s="121">
        <f t="shared" si="296"/>
        <v>9.1729862453190274E-5</v>
      </c>
      <c r="AY224" s="120">
        <f t="shared" si="297"/>
        <v>-4.7172549754367833E-2</v>
      </c>
      <c r="BA224" s="95">
        <f t="shared" si="298"/>
        <v>0</v>
      </c>
      <c r="BB224" s="95">
        <f t="shared" si="299"/>
        <v>0.10013676042220787</v>
      </c>
      <c r="BC224" s="95">
        <f t="shared" si="300"/>
        <v>-0.31036040108835816</v>
      </c>
      <c r="BD224" s="95">
        <f t="shared" si="301"/>
        <v>1.5689170040543272E-2</v>
      </c>
      <c r="BE224" s="95">
        <f t="shared" si="302"/>
        <v>3.1241593593933272</v>
      </c>
      <c r="BF224" s="95">
        <f t="shared" si="303"/>
        <v>114.7201053291321</v>
      </c>
      <c r="BG224" s="95">
        <f t="shared" si="307"/>
        <v>-3.2175480078921663</v>
      </c>
      <c r="BH224" s="95">
        <f t="shared" si="307"/>
        <v>-3.325211124289015</v>
      </c>
      <c r="BI224" s="95">
        <f t="shared" si="307"/>
        <v>-3.204597046837693</v>
      </c>
      <c r="BJ224" s="95">
        <f t="shared" si="307"/>
        <v>-3.3398675910747828</v>
      </c>
      <c r="BK224" s="95">
        <f t="shared" si="307"/>
        <v>-3.1882873757852774</v>
      </c>
      <c r="BL224" s="95">
        <f t="shared" si="307"/>
        <v>-3.3583871010124304</v>
      </c>
      <c r="BM224" s="95">
        <f t="shared" si="307"/>
        <v>-3.1676961398818522</v>
      </c>
      <c r="BN224" s="95">
        <f t="shared" si="304"/>
        <v>-3.3818775707601834</v>
      </c>
      <c r="BQ224" s="95">
        <f t="shared" si="238"/>
        <v>2.522825644411511E-2</v>
      </c>
      <c r="BR224" s="75">
        <v>41000</v>
      </c>
      <c r="BS224" s="75">
        <f t="shared" si="268"/>
        <v>2.522825644411511E-2</v>
      </c>
      <c r="BT224" s="75">
        <f t="shared" si="239"/>
        <v>3.4057304272617529E-2</v>
      </c>
      <c r="BU224" s="75">
        <f t="shared" si="240"/>
        <v>-8.8290478285024173E-3</v>
      </c>
      <c r="BV224" s="75">
        <f t="shared" si="241"/>
        <v>2.766853094391919E-2</v>
      </c>
      <c r="BW224" s="75">
        <f t="shared" si="242"/>
        <v>-0.2083100127206805</v>
      </c>
      <c r="BX224" s="75">
        <f t="shared" si="243"/>
        <v>-3.016410721102933</v>
      </c>
      <c r="BY224" s="75">
        <f t="shared" si="244"/>
        <v>-15.955877379719382</v>
      </c>
      <c r="BZ224" s="75">
        <f t="shared" si="245"/>
        <v>4.256757512710533</v>
      </c>
      <c r="CA224" s="75">
        <f t="shared" si="246"/>
        <v>4.2570362839196054</v>
      </c>
      <c r="CB224" s="75">
        <f t="shared" si="247"/>
        <v>4.2563898848327826</v>
      </c>
      <c r="CC224" s="75">
        <f t="shared" si="248"/>
        <v>4.2578900258021015</v>
      </c>
      <c r="CD224" s="75">
        <f t="shared" si="249"/>
        <v>4.2544155529090144</v>
      </c>
      <c r="CE224" s="75">
        <f t="shared" si="250"/>
        <v>4.262500790813978</v>
      </c>
      <c r="CF224" s="75">
        <f t="shared" si="251"/>
        <v>4.2438864851822391</v>
      </c>
      <c r="CG224" s="75">
        <f t="shared" si="252"/>
        <v>5.1369013687080392</v>
      </c>
      <c r="CI224" s="14">
        <f t="shared" si="269"/>
        <v>41000</v>
      </c>
      <c r="CJ224" s="86">
        <f t="shared" si="253"/>
        <v>3.4057304272617529E-2</v>
      </c>
      <c r="CK224" s="86">
        <f t="shared" si="254"/>
        <v>3.4057304272617529E-2</v>
      </c>
      <c r="CL224" s="95">
        <f t="shared" si="255"/>
        <v>0</v>
      </c>
      <c r="CM224" s="95">
        <f t="shared" si="256"/>
        <v>0.19604943211957115</v>
      </c>
      <c r="CN224" s="95">
        <f t="shared" si="257"/>
        <v>0.16728080777764343</v>
      </c>
      <c r="CO224" s="95">
        <f t="shared" si="258"/>
        <v>-2.6753828514271309</v>
      </c>
      <c r="CP224" s="95">
        <f t="shared" si="259"/>
        <v>-4.2119295172131368</v>
      </c>
      <c r="CQ224" s="95">
        <f t="shared" si="260"/>
        <v>11.029866194003041</v>
      </c>
      <c r="CR224" s="95">
        <f t="shared" si="261"/>
        <v>11.029866326250982</v>
      </c>
      <c r="CS224" s="95">
        <f t="shared" si="262"/>
        <v>11.029870611845702</v>
      </c>
      <c r="CT224" s="95">
        <f t="shared" si="263"/>
        <v>11.030009201210884</v>
      </c>
      <c r="CU224" s="95">
        <f t="shared" si="264"/>
        <v>11.034224105494609</v>
      </c>
      <c r="CV224" s="95">
        <f t="shared" si="265"/>
        <v>11.099833191926299</v>
      </c>
      <c r="CW224" s="95">
        <f t="shared" si="266"/>
        <v>11.394004979711372</v>
      </c>
      <c r="CX224" s="95">
        <f t="shared" si="267"/>
        <v>11.929337071094881</v>
      </c>
    </row>
    <row r="225" spans="1:102" s="75" customFormat="1" ht="12.95" customHeight="1" x14ac:dyDescent="0.2">
      <c r="A225" s="81" t="s">
        <v>455</v>
      </c>
      <c r="B225" s="82" t="s">
        <v>2031</v>
      </c>
      <c r="C225" s="83">
        <v>37186.328999999998</v>
      </c>
      <c r="D225" s="83" t="s">
        <v>2110</v>
      </c>
      <c r="E225" s="75">
        <f t="shared" si="275"/>
        <v>-11862.087581144342</v>
      </c>
      <c r="F225" s="75">
        <f t="shared" si="276"/>
        <v>-11862</v>
      </c>
      <c r="G225" s="75">
        <f t="shared" si="277"/>
        <v>-3.6917379999067634E-2</v>
      </c>
      <c r="I225" s="75">
        <f t="shared" si="308"/>
        <v>-3.6917379999067634E-2</v>
      </c>
      <c r="O225" s="75">
        <f t="shared" ca="1" si="278"/>
        <v>-1.4445944032147544E-2</v>
      </c>
      <c r="P225" s="75">
        <f t="shared" si="279"/>
        <v>-1.6868080627412997E-2</v>
      </c>
      <c r="Q225" s="85">
        <f t="shared" si="305"/>
        <v>22167.828999999998</v>
      </c>
      <c r="S225" s="84">
        <v>0.1</v>
      </c>
      <c r="Z225" s="75">
        <f t="shared" si="280"/>
        <v>-11862</v>
      </c>
      <c r="AA225" s="75">
        <f t="shared" si="281"/>
        <v>-2.3401535556786552E-2</v>
      </c>
      <c r="AB225" s="75">
        <f t="shared" si="282"/>
        <v>-3.0383925069694079E-2</v>
      </c>
      <c r="AC225" s="75">
        <f t="shared" si="283"/>
        <v>-2.0049299371654637E-2</v>
      </c>
      <c r="AD225" s="75">
        <f t="shared" si="284"/>
        <v>-1.3515844442281082E-2</v>
      </c>
      <c r="AE225" s="75">
        <f t="shared" si="285"/>
        <v>1.8267805098794045E-5</v>
      </c>
      <c r="AF225" s="75">
        <f t="shared" si="286"/>
        <v>-2.0049299371654637E-2</v>
      </c>
      <c r="AG225" s="84"/>
      <c r="AH225" s="75">
        <f t="shared" si="287"/>
        <v>-6.533454929373554E-3</v>
      </c>
      <c r="AI225" s="75">
        <f t="shared" si="288"/>
        <v>5.8513859094405429E-2</v>
      </c>
      <c r="AJ225" s="75">
        <f t="shared" si="289"/>
        <v>-0.3578343074346137</v>
      </c>
      <c r="AK225" s="75">
        <f t="shared" si="290"/>
        <v>-0.27203648005863273</v>
      </c>
      <c r="AL225" s="75">
        <f t="shared" si="291"/>
        <v>-2.8603098721204554</v>
      </c>
      <c r="AM225" s="75">
        <f t="shared" si="292"/>
        <v>-7.0633399626823961</v>
      </c>
      <c r="AN225" s="75">
        <f t="shared" si="306"/>
        <v>-1.2346686693286255</v>
      </c>
      <c r="AO225" s="75">
        <f t="shared" si="306"/>
        <v>-1.2291474679306331</v>
      </c>
      <c r="AP225" s="75">
        <f t="shared" si="306"/>
        <v>-1.212711097827575</v>
      </c>
      <c r="AQ225" s="75">
        <f t="shared" si="306"/>
        <v>-1.167564939392483</v>
      </c>
      <c r="AR225" s="75">
        <f t="shared" si="306"/>
        <v>-1.062819354734283</v>
      </c>
      <c r="AS225" s="75">
        <f t="shared" si="306"/>
        <v>-0.87391421882712439</v>
      </c>
      <c r="AT225" s="75">
        <f t="shared" si="306"/>
        <v>-0.6114883213967427</v>
      </c>
      <c r="AU225" s="75">
        <f t="shared" si="293"/>
        <v>-0.31130922847072651</v>
      </c>
      <c r="AV225" s="119">
        <f t="shared" si="294"/>
        <v>-2.3401535556786552E-2</v>
      </c>
      <c r="AW225" s="120">
        <f t="shared" si="295"/>
        <v>-1.3515844442281082E-2</v>
      </c>
      <c r="AX225" s="121">
        <f t="shared" si="296"/>
        <v>1.8267805098794045E-5</v>
      </c>
      <c r="AY225" s="120">
        <f t="shared" si="297"/>
        <v>-3.0383925069694079E-2</v>
      </c>
      <c r="BA225" s="95">
        <f t="shared" si="298"/>
        <v>0</v>
      </c>
      <c r="BB225" s="95">
        <f t="shared" si="299"/>
        <v>0.10012579804425192</v>
      </c>
      <c r="BC225" s="95">
        <f t="shared" si="300"/>
        <v>-0.30968223192372624</v>
      </c>
      <c r="BD225" s="95">
        <f t="shared" si="301"/>
        <v>1.5047280634901364E-2</v>
      </c>
      <c r="BE225" s="95">
        <f t="shared" si="302"/>
        <v>3.1248726738619954</v>
      </c>
      <c r="BF225" s="95">
        <f t="shared" si="303"/>
        <v>119.61458323446344</v>
      </c>
      <c r="BG225" s="95">
        <f t="shared" si="307"/>
        <v>-3.2144428174905118</v>
      </c>
      <c r="BH225" s="95">
        <f t="shared" si="307"/>
        <v>-3.3185830630349478</v>
      </c>
      <c r="BI225" s="95">
        <f t="shared" si="307"/>
        <v>-3.2019857756419694</v>
      </c>
      <c r="BJ225" s="95">
        <f t="shared" si="307"/>
        <v>-3.3326620697987126</v>
      </c>
      <c r="BK225" s="95">
        <f t="shared" si="307"/>
        <v>-3.1863206414791043</v>
      </c>
      <c r="BL225" s="95">
        <f t="shared" si="307"/>
        <v>-3.3504218372513002</v>
      </c>
      <c r="BM225" s="95">
        <f t="shared" si="307"/>
        <v>-3.1665752529260058</v>
      </c>
      <c r="BN225" s="95">
        <f t="shared" si="304"/>
        <v>-3.3729038378674092</v>
      </c>
      <c r="BQ225" s="95">
        <f t="shared" si="238"/>
        <v>2.5899560721397707E-2</v>
      </c>
      <c r="BR225" s="75">
        <v>41500</v>
      </c>
      <c r="BS225" s="75">
        <f t="shared" si="268"/>
        <v>2.5899560721397707E-2</v>
      </c>
      <c r="BT225" s="75">
        <f t="shared" si="239"/>
        <v>3.4739675684102099E-2</v>
      </c>
      <c r="BU225" s="75">
        <f t="shared" si="240"/>
        <v>-8.8401149627043898E-3</v>
      </c>
      <c r="BV225" s="75">
        <f t="shared" si="241"/>
        <v>2.8311170568436017E-2</v>
      </c>
      <c r="BW225" s="75">
        <f t="shared" si="242"/>
        <v>-0.21334121165488487</v>
      </c>
      <c r="BX225" s="75">
        <f t="shared" si="243"/>
        <v>-3.0112638327742998</v>
      </c>
      <c r="BY225" s="75">
        <f t="shared" si="244"/>
        <v>-15.324072236450704</v>
      </c>
      <c r="BZ225" s="75">
        <f t="shared" si="245"/>
        <v>4.2933543985918012</v>
      </c>
      <c r="CA225" s="75">
        <f t="shared" si="246"/>
        <v>4.2930205510594339</v>
      </c>
      <c r="CB225" s="75">
        <f t="shared" si="247"/>
        <v>4.2938579643480193</v>
      </c>
      <c r="CC225" s="75">
        <f t="shared" si="248"/>
        <v>4.2917603887449447</v>
      </c>
      <c r="CD225" s="75">
        <f t="shared" si="249"/>
        <v>4.2970332319219908</v>
      </c>
      <c r="CE225" s="75">
        <f t="shared" si="250"/>
        <v>4.2838946195879881</v>
      </c>
      <c r="CF225" s="75">
        <f t="shared" si="251"/>
        <v>4.3173956307316939</v>
      </c>
      <c r="CG225" s="75">
        <f t="shared" si="252"/>
        <v>5.1884337605696667</v>
      </c>
      <c r="CI225" s="14">
        <f t="shared" si="269"/>
        <v>41500</v>
      </c>
      <c r="CJ225" s="86">
        <f t="shared" si="253"/>
        <v>3.4739675684102099E-2</v>
      </c>
      <c r="CK225" s="86">
        <f t="shared" si="254"/>
        <v>3.4739675684102099E-2</v>
      </c>
      <c r="CL225" s="95">
        <f t="shared" si="255"/>
        <v>0</v>
      </c>
      <c r="CM225" s="95">
        <f t="shared" si="256"/>
        <v>0.23031011077638497</v>
      </c>
      <c r="CN225" s="95">
        <f t="shared" si="257"/>
        <v>0.24420490999024888</v>
      </c>
      <c r="CO225" s="95">
        <f t="shared" si="258"/>
        <v>-2.5967541224797315</v>
      </c>
      <c r="CP225" s="95">
        <f t="shared" si="259"/>
        <v>-3.5795534497223533</v>
      </c>
      <c r="CQ225" s="95">
        <f t="shared" si="260"/>
        <v>11.191294070139266</v>
      </c>
      <c r="CR225" s="95">
        <f t="shared" si="261"/>
        <v>11.191502632073895</v>
      </c>
      <c r="CS225" s="95">
        <f t="shared" si="262"/>
        <v>11.192689441578638</v>
      </c>
      <c r="CT225" s="95">
        <f t="shared" si="263"/>
        <v>11.199313051350529</v>
      </c>
      <c r="CU225" s="95">
        <f t="shared" si="264"/>
        <v>11.232954438903681</v>
      </c>
      <c r="CV225" s="95">
        <f t="shared" si="265"/>
        <v>11.359299416921861</v>
      </c>
      <c r="CW225" s="95">
        <f t="shared" si="266"/>
        <v>11.648689331110623</v>
      </c>
      <c r="CX225" s="95">
        <f t="shared" si="267"/>
        <v>12.074074698397691</v>
      </c>
    </row>
    <row r="226" spans="1:102" s="75" customFormat="1" ht="12.95" customHeight="1" x14ac:dyDescent="0.2">
      <c r="A226" s="81" t="s">
        <v>455</v>
      </c>
      <c r="B226" s="82" t="s">
        <v>2031</v>
      </c>
      <c r="C226" s="83">
        <v>37189.281999999999</v>
      </c>
      <c r="D226" s="83" t="s">
        <v>2110</v>
      </c>
      <c r="E226" s="75">
        <f t="shared" si="275"/>
        <v>-11855.082015764729</v>
      </c>
      <c r="F226" s="75">
        <f t="shared" si="276"/>
        <v>-11855</v>
      </c>
      <c r="G226" s="75">
        <f t="shared" si="277"/>
        <v>-3.4571449999930337E-2</v>
      </c>
      <c r="I226" s="75">
        <f t="shared" si="308"/>
        <v>-3.4571449999930337E-2</v>
      </c>
      <c r="O226" s="75">
        <f t="shared" ca="1" si="278"/>
        <v>-1.4441097794948222E-2</v>
      </c>
      <c r="P226" s="75">
        <f t="shared" si="279"/>
        <v>-1.6864120026482889E-2</v>
      </c>
      <c r="Q226" s="85">
        <f t="shared" si="305"/>
        <v>22170.781999999999</v>
      </c>
      <c r="S226" s="84">
        <v>0.1</v>
      </c>
      <c r="Z226" s="75">
        <f t="shared" si="280"/>
        <v>-11855</v>
      </c>
      <c r="AA226" s="75">
        <f t="shared" si="281"/>
        <v>-2.3390953209573698E-2</v>
      </c>
      <c r="AB226" s="75">
        <f t="shared" si="282"/>
        <v>-2.8044616816839528E-2</v>
      </c>
      <c r="AC226" s="75">
        <f t="shared" si="283"/>
        <v>-1.7707329973447448E-2</v>
      </c>
      <c r="AD226" s="75">
        <f t="shared" si="284"/>
        <v>-1.1180496790356639E-2</v>
      </c>
      <c r="AE226" s="75">
        <f t="shared" si="285"/>
        <v>1.250035084791751E-5</v>
      </c>
      <c r="AF226" s="75">
        <f t="shared" si="286"/>
        <v>-1.7707329973447448E-2</v>
      </c>
      <c r="AG226" s="84"/>
      <c r="AH226" s="75">
        <f t="shared" si="287"/>
        <v>-6.52683318309081E-3</v>
      </c>
      <c r="AI226" s="75">
        <f t="shared" si="288"/>
        <v>5.8602845082280419E-2</v>
      </c>
      <c r="AJ226" s="75">
        <f t="shared" si="289"/>
        <v>-0.35813956651452472</v>
      </c>
      <c r="AK226" s="75">
        <f t="shared" si="290"/>
        <v>-0.27234426139139217</v>
      </c>
      <c r="AL226" s="75">
        <f t="shared" si="291"/>
        <v>-2.8599829465688815</v>
      </c>
      <c r="AM226" s="75">
        <f t="shared" si="292"/>
        <v>-7.0550308095401171</v>
      </c>
      <c r="AN226" s="75">
        <f t="shared" si="306"/>
        <v>-1.2335576854492645</v>
      </c>
      <c r="AO226" s="75">
        <f t="shared" si="306"/>
        <v>-1.2279630782377966</v>
      </c>
      <c r="AP226" s="75">
        <f t="shared" si="306"/>
        <v>-1.2113657021133655</v>
      </c>
      <c r="AQ226" s="75">
        <f t="shared" si="306"/>
        <v>-1.165945464838795</v>
      </c>
      <c r="AR226" s="75">
        <f t="shared" si="306"/>
        <v>-1.0609386325471188</v>
      </c>
      <c r="AS226" s="75">
        <f t="shared" si="306"/>
        <v>-0.87207318835124559</v>
      </c>
      <c r="AT226" s="75">
        <f t="shared" si="306"/>
        <v>-0.6100937497182719</v>
      </c>
      <c r="AU226" s="75">
        <f t="shared" si="293"/>
        <v>-0.31058777498466372</v>
      </c>
      <c r="AV226" s="119">
        <f t="shared" si="294"/>
        <v>-2.3390953209573698E-2</v>
      </c>
      <c r="AW226" s="120">
        <f t="shared" si="295"/>
        <v>-1.1180496790356639E-2</v>
      </c>
      <c r="AX226" s="121">
        <f t="shared" si="296"/>
        <v>1.250035084791751E-5</v>
      </c>
      <c r="AY226" s="120">
        <f t="shared" si="297"/>
        <v>-2.8044616816839528E-2</v>
      </c>
      <c r="BA226" s="95">
        <f t="shared" si="298"/>
        <v>0</v>
      </c>
      <c r="BB226" s="95">
        <f t="shared" si="299"/>
        <v>0.10012340025592348</v>
      </c>
      <c r="BC226" s="95">
        <f t="shared" si="300"/>
        <v>-0.30952998240695695</v>
      </c>
      <c r="BD226" s="95">
        <f t="shared" si="301"/>
        <v>1.4903195396934165E-2</v>
      </c>
      <c r="BE226" s="95">
        <f t="shared" si="302"/>
        <v>3.1250327907376465</v>
      </c>
      <c r="BF226" s="95">
        <f t="shared" si="303"/>
        <v>120.77118710490386</v>
      </c>
      <c r="BG226" s="95">
        <f t="shared" si="307"/>
        <v>-3.2137457527337205</v>
      </c>
      <c r="BH226" s="95">
        <f t="shared" si="307"/>
        <v>-3.3170828668005301</v>
      </c>
      <c r="BI226" s="95">
        <f t="shared" si="307"/>
        <v>-3.2014001287626637</v>
      </c>
      <c r="BJ226" s="95">
        <f t="shared" si="307"/>
        <v>-3.331031899662019</v>
      </c>
      <c r="BK226" s="95">
        <f t="shared" si="307"/>
        <v>-3.1858800310869606</v>
      </c>
      <c r="BL226" s="95">
        <f t="shared" si="307"/>
        <v>-3.3486211440090954</v>
      </c>
      <c r="BM226" s="95">
        <f t="shared" si="307"/>
        <v>-3.1663244715194558</v>
      </c>
      <c r="BN226" s="95">
        <f t="shared" si="304"/>
        <v>-3.3708775110851699</v>
      </c>
      <c r="BQ226" s="95">
        <f t="shared" si="238"/>
        <v>2.6586601098811266E-2</v>
      </c>
      <c r="BR226" s="75">
        <v>42000</v>
      </c>
      <c r="BS226" s="75">
        <f t="shared" si="268"/>
        <v>2.6586601098811266E-2</v>
      </c>
      <c r="BT226" s="75">
        <f t="shared" si="239"/>
        <v>3.5425807993983802E-2</v>
      </c>
      <c r="BU226" s="75">
        <f t="shared" si="240"/>
        <v>-8.8392068951725373E-3</v>
      </c>
      <c r="BV226" s="75">
        <f t="shared" si="241"/>
        <v>2.9009891258289566E-2</v>
      </c>
      <c r="BW226" s="75">
        <f t="shared" si="242"/>
        <v>-0.21859026098510881</v>
      </c>
      <c r="BX226" s="75">
        <f t="shared" si="243"/>
        <v>-3.0058879094730138</v>
      </c>
      <c r="BY226" s="75">
        <f t="shared" si="244"/>
        <v>-14.715253871653294</v>
      </c>
      <c r="BZ226" s="75">
        <f t="shared" si="245"/>
        <v>4.3306857222677753</v>
      </c>
      <c r="CA226" s="75">
        <f t="shared" si="246"/>
        <v>4.3301643400699739</v>
      </c>
      <c r="CB226" s="75">
        <f t="shared" si="247"/>
        <v>4.3315932698469926</v>
      </c>
      <c r="CC226" s="75">
        <f t="shared" si="248"/>
        <v>4.3276891028829443</v>
      </c>
      <c r="CD226" s="75">
        <f t="shared" si="249"/>
        <v>4.3384478868797629</v>
      </c>
      <c r="CE226" s="75">
        <f t="shared" si="250"/>
        <v>4.3094603861327592</v>
      </c>
      <c r="CF226" s="75">
        <f t="shared" si="251"/>
        <v>4.393217382327979</v>
      </c>
      <c r="CG226" s="75">
        <f t="shared" si="252"/>
        <v>5.239966152431295</v>
      </c>
      <c r="CI226" s="14">
        <f t="shared" si="269"/>
        <v>42000</v>
      </c>
      <c r="CJ226" s="86">
        <f t="shared" si="253"/>
        <v>3.5425807993983802E-2</v>
      </c>
      <c r="CK226" s="86">
        <f t="shared" si="254"/>
        <v>3.5425807993983802E-2</v>
      </c>
      <c r="CL226" s="95">
        <f t="shared" si="255"/>
        <v>0</v>
      </c>
      <c r="CM226" s="95">
        <f t="shared" si="256"/>
        <v>0.2901198807146137</v>
      </c>
      <c r="CN226" s="95">
        <f t="shared" si="257"/>
        <v>0.35589852119437981</v>
      </c>
      <c r="CO226" s="95">
        <f t="shared" si="258"/>
        <v>-2.4795784507023608</v>
      </c>
      <c r="CP226" s="95">
        <f t="shared" si="259"/>
        <v>-2.9099330830556793</v>
      </c>
      <c r="CQ226" s="95">
        <f t="shared" si="260"/>
        <v>11.389095191037507</v>
      </c>
      <c r="CR226" s="95">
        <f t="shared" si="261"/>
        <v>11.3933937952919</v>
      </c>
      <c r="CS226" s="95">
        <f t="shared" si="262"/>
        <v>11.405546997739025</v>
      </c>
      <c r="CT226" s="95">
        <f t="shared" si="263"/>
        <v>11.438204690307982</v>
      </c>
      <c r="CU226" s="95">
        <f t="shared" si="264"/>
        <v>11.516534202826163</v>
      </c>
      <c r="CV226" s="95">
        <f t="shared" si="265"/>
        <v>11.671210820274048</v>
      </c>
      <c r="CW226" s="95">
        <f t="shared" si="266"/>
        <v>11.912269526198415</v>
      </c>
      <c r="CX226" s="95">
        <f t="shared" si="267"/>
        <v>12.218812325700501</v>
      </c>
    </row>
    <row r="227" spans="1:102" s="75" customFormat="1" ht="12.95" customHeight="1" x14ac:dyDescent="0.2">
      <c r="A227" s="81" t="s">
        <v>497</v>
      </c>
      <c r="B227" s="82" t="s">
        <v>2031</v>
      </c>
      <c r="C227" s="83">
        <v>37356.639999999999</v>
      </c>
      <c r="D227" s="83" t="s">
        <v>2110</v>
      </c>
      <c r="E227" s="75">
        <f t="shared" si="275"/>
        <v>-11458.049367339085</v>
      </c>
      <c r="F227" s="75">
        <f t="shared" si="276"/>
        <v>-11458</v>
      </c>
      <c r="G227" s="75">
        <f t="shared" si="277"/>
        <v>-2.0809419998840895E-2</v>
      </c>
      <c r="I227" s="75">
        <f t="shared" si="308"/>
        <v>-2.0809419998840895E-2</v>
      </c>
      <c r="O227" s="75">
        <f t="shared" ca="1" si="278"/>
        <v>-1.4166246913786746E-2</v>
      </c>
      <c r="P227" s="75">
        <f t="shared" si="279"/>
        <v>-1.6638290967788384E-2</v>
      </c>
      <c r="Q227" s="85">
        <f t="shared" si="305"/>
        <v>22338.14</v>
      </c>
      <c r="S227" s="84">
        <v>0.1</v>
      </c>
      <c r="Z227" s="75">
        <f t="shared" si="280"/>
        <v>-11458</v>
      </c>
      <c r="AA227" s="75">
        <f t="shared" si="281"/>
        <v>-2.2748612555701216E-2</v>
      </c>
      <c r="AB227" s="75">
        <f t="shared" si="282"/>
        <v>-1.4699098410928063E-2</v>
      </c>
      <c r="AC227" s="75">
        <f t="shared" si="283"/>
        <v>-4.1711290310525104E-3</v>
      </c>
      <c r="AD227" s="75">
        <f t="shared" si="284"/>
        <v>1.939192556860321E-3</v>
      </c>
      <c r="AE227" s="75">
        <f t="shared" si="285"/>
        <v>3.76046777258247E-7</v>
      </c>
      <c r="AF227" s="75">
        <f t="shared" si="286"/>
        <v>-4.1711290310525104E-3</v>
      </c>
      <c r="AG227" s="84"/>
      <c r="AH227" s="75">
        <f t="shared" si="287"/>
        <v>-6.1103215879128314E-3</v>
      </c>
      <c r="AI227" s="75">
        <f t="shared" si="288"/>
        <v>6.4475922904798311E-2</v>
      </c>
      <c r="AJ227" s="75">
        <f t="shared" si="289"/>
        <v>-0.37749714064001783</v>
      </c>
      <c r="AK227" s="75">
        <f t="shared" si="290"/>
        <v>-0.29188131350802682</v>
      </c>
      <c r="AL227" s="75">
        <f t="shared" si="291"/>
        <v>-2.8391655076472406</v>
      </c>
      <c r="AM227" s="75">
        <f t="shared" si="292"/>
        <v>-6.5626814340155573</v>
      </c>
      <c r="AN227" s="75">
        <f t="shared" si="306"/>
        <v>-1.1661528372687815</v>
      </c>
      <c r="AO227" s="75">
        <f t="shared" si="306"/>
        <v>-1.1549563511587146</v>
      </c>
      <c r="AP227" s="75">
        <f t="shared" si="306"/>
        <v>-1.1275224464015405</v>
      </c>
      <c r="AQ227" s="75">
        <f t="shared" si="306"/>
        <v>-1.0661769550168239</v>
      </c>
      <c r="AR227" s="75">
        <f t="shared" si="306"/>
        <v>-0.94887590094802809</v>
      </c>
      <c r="AS227" s="75">
        <f t="shared" si="306"/>
        <v>-0.76573380836998672</v>
      </c>
      <c r="AT227" s="75">
        <f t="shared" si="306"/>
        <v>-0.53075716339945478</v>
      </c>
      <c r="AU227" s="75">
        <f t="shared" si="293"/>
        <v>-0.269671055846531</v>
      </c>
      <c r="AV227" s="119">
        <f t="shared" si="294"/>
        <v>-2.2748612555701216E-2</v>
      </c>
      <c r="AW227" s="120">
        <f t="shared" si="295"/>
        <v>1.939192556860321E-3</v>
      </c>
      <c r="AX227" s="121">
        <f t="shared" si="296"/>
        <v>3.76046777258247E-7</v>
      </c>
      <c r="AY227" s="120">
        <f t="shared" si="297"/>
        <v>-1.4699098410928063E-2</v>
      </c>
      <c r="BA227" s="95">
        <f t="shared" si="298"/>
        <v>0</v>
      </c>
      <c r="BB227" s="95">
        <f t="shared" si="299"/>
        <v>0.10002854907327585</v>
      </c>
      <c r="BC227" s="95">
        <f t="shared" si="300"/>
        <v>-0.30134597344857278</v>
      </c>
      <c r="BD227" s="95">
        <f t="shared" si="301"/>
        <v>7.1685086905771576E-3</v>
      </c>
      <c r="BE227" s="95">
        <f t="shared" si="302"/>
        <v>3.1336275597126595</v>
      </c>
      <c r="BF227" s="95">
        <f t="shared" si="303"/>
        <v>251.09426920173721</v>
      </c>
      <c r="BG227" s="95">
        <f t="shared" si="307"/>
        <v>-3.176308389446898</v>
      </c>
      <c r="BH227" s="95">
        <f t="shared" si="307"/>
        <v>-3.2302057389102448</v>
      </c>
      <c r="BI227" s="95">
        <f t="shared" si="307"/>
        <v>-3.1702077764457917</v>
      </c>
      <c r="BJ227" s="95">
        <f t="shared" si="307"/>
        <v>-3.2370130094008505</v>
      </c>
      <c r="BK227" s="95">
        <f t="shared" si="307"/>
        <v>-3.1626417919222769</v>
      </c>
      <c r="BL227" s="95">
        <f t="shared" si="307"/>
        <v>-3.2454615924062953</v>
      </c>
      <c r="BM227" s="95">
        <f t="shared" si="307"/>
        <v>-3.1532531873873824</v>
      </c>
      <c r="BN227" s="95">
        <f t="shared" si="304"/>
        <v>-3.2559558350067386</v>
      </c>
      <c r="BQ227" s="95">
        <f t="shared" si="238"/>
        <v>2.7290181404232117E-2</v>
      </c>
      <c r="BR227" s="75">
        <v>42500</v>
      </c>
      <c r="BS227" s="75">
        <f t="shared" si="268"/>
        <v>2.7290181404232117E-2</v>
      </c>
      <c r="BT227" s="75">
        <f t="shared" si="239"/>
        <v>3.6115701202262637E-2</v>
      </c>
      <c r="BU227" s="75">
        <f t="shared" si="240"/>
        <v>-8.8255197980305188E-3</v>
      </c>
      <c r="BV227" s="75">
        <f t="shared" si="241"/>
        <v>2.9773571167559965E-2</v>
      </c>
      <c r="BW227" s="75">
        <f t="shared" si="242"/>
        <v>-0.22409370268825335</v>
      </c>
      <c r="BX227" s="75">
        <f t="shared" si="243"/>
        <v>-3.0002444811559905</v>
      </c>
      <c r="BY227" s="75">
        <f t="shared" si="244"/>
        <v>-14.125891916190344</v>
      </c>
      <c r="BZ227" s="75">
        <f t="shared" si="245"/>
        <v>4.3689002010882456</v>
      </c>
      <c r="CA227" s="75">
        <f t="shared" si="246"/>
        <v>4.3684296110376817</v>
      </c>
      <c r="CB227" s="75">
        <f t="shared" si="247"/>
        <v>4.3698564434166176</v>
      </c>
      <c r="CC227" s="75">
        <f t="shared" si="248"/>
        <v>4.3655476428195374</v>
      </c>
      <c r="CD227" s="75">
        <f t="shared" si="249"/>
        <v>4.3787224044820574</v>
      </c>
      <c r="CE227" s="75">
        <f t="shared" si="250"/>
        <v>4.3398445527235552</v>
      </c>
      <c r="CF227" s="75">
        <f t="shared" si="251"/>
        <v>4.4712872517262383</v>
      </c>
      <c r="CG227" s="75">
        <f t="shared" si="252"/>
        <v>5.2914985442929234</v>
      </c>
      <c r="CI227" s="14">
        <f t="shared" si="269"/>
        <v>42500</v>
      </c>
      <c r="CJ227" s="86">
        <f t="shared" si="253"/>
        <v>3.6115701202262637E-2</v>
      </c>
      <c r="CK227" s="86">
        <f t="shared" si="254"/>
        <v>3.6115701202262637E-2</v>
      </c>
      <c r="CL227" s="95">
        <f t="shared" si="255"/>
        <v>0</v>
      </c>
      <c r="CM227" s="95">
        <f t="shared" si="256"/>
        <v>0.44105109391315744</v>
      </c>
      <c r="CN227" s="95">
        <f t="shared" si="257"/>
        <v>0.56676195087334846</v>
      </c>
      <c r="CO227" s="95">
        <f t="shared" si="258"/>
        <v>-2.240883534669289</v>
      </c>
      <c r="CP227" s="95">
        <f t="shared" si="259"/>
        <v>-2.0682846934622972</v>
      </c>
      <c r="CQ227" s="95">
        <f t="shared" si="260"/>
        <v>11.68029482428997</v>
      </c>
      <c r="CR227" s="95">
        <f t="shared" si="261"/>
        <v>11.704329987911981</v>
      </c>
      <c r="CS227" s="95">
        <f t="shared" si="262"/>
        <v>11.74443257423791</v>
      </c>
      <c r="CT227" s="95">
        <f t="shared" si="263"/>
        <v>11.807767584946228</v>
      </c>
      <c r="CU227" s="95">
        <f t="shared" si="264"/>
        <v>11.90076452086095</v>
      </c>
      <c r="CV227" s="95">
        <f t="shared" si="265"/>
        <v>12.026288948198271</v>
      </c>
      <c r="CW227" s="95">
        <f t="shared" si="266"/>
        <v>12.182260277543959</v>
      </c>
      <c r="CX227" s="95">
        <f t="shared" si="267"/>
        <v>12.363549953003311</v>
      </c>
    </row>
    <row r="228" spans="1:102" s="75" customFormat="1" ht="12.95" customHeight="1" x14ac:dyDescent="0.2">
      <c r="A228" s="81" t="s">
        <v>497</v>
      </c>
      <c r="B228" s="82" t="s">
        <v>2031</v>
      </c>
      <c r="C228" s="83">
        <v>37356.642999999996</v>
      </c>
      <c r="D228" s="83" t="s">
        <v>2110</v>
      </c>
      <c r="E228" s="75">
        <f t="shared" si="275"/>
        <v>-11458.042250273011</v>
      </c>
      <c r="F228" s="75">
        <f t="shared" si="276"/>
        <v>-11458</v>
      </c>
      <c r="G228" s="75">
        <f t="shared" si="277"/>
        <v>-1.7809420001867693E-2</v>
      </c>
      <c r="I228" s="75">
        <f t="shared" si="308"/>
        <v>-1.7809420001867693E-2</v>
      </c>
      <c r="O228" s="75">
        <f t="shared" ca="1" si="278"/>
        <v>-1.4166246913786746E-2</v>
      </c>
      <c r="P228" s="75">
        <f t="shared" si="279"/>
        <v>-1.6638290967788384E-2</v>
      </c>
      <c r="Q228" s="85">
        <f t="shared" si="305"/>
        <v>22338.142999999996</v>
      </c>
      <c r="S228" s="84">
        <v>0.1</v>
      </c>
      <c r="Z228" s="75">
        <f t="shared" si="280"/>
        <v>-11458</v>
      </c>
      <c r="AA228" s="75">
        <f t="shared" si="281"/>
        <v>-2.2748612555701216E-2</v>
      </c>
      <c r="AB228" s="75">
        <f t="shared" si="282"/>
        <v>-1.1699098413954861E-2</v>
      </c>
      <c r="AC228" s="75">
        <f t="shared" si="283"/>
        <v>-1.1711290340793087E-3</v>
      </c>
      <c r="AD228" s="75">
        <f t="shared" si="284"/>
        <v>4.9391925538335227E-3</v>
      </c>
      <c r="AE228" s="75">
        <f t="shared" si="285"/>
        <v>2.4395623083844517E-6</v>
      </c>
      <c r="AF228" s="75">
        <f t="shared" si="286"/>
        <v>-1.1711290340793087E-3</v>
      </c>
      <c r="AG228" s="84"/>
      <c r="AH228" s="75">
        <f t="shared" si="287"/>
        <v>-6.1103215879128314E-3</v>
      </c>
      <c r="AI228" s="75">
        <f t="shared" si="288"/>
        <v>6.4475922904798311E-2</v>
      </c>
      <c r="AJ228" s="75">
        <f t="shared" si="289"/>
        <v>-0.37749714064001783</v>
      </c>
      <c r="AK228" s="75">
        <f t="shared" si="290"/>
        <v>-0.29188131350802682</v>
      </c>
      <c r="AL228" s="75">
        <f t="shared" si="291"/>
        <v>-2.8391655076472406</v>
      </c>
      <c r="AM228" s="75">
        <f t="shared" si="292"/>
        <v>-6.5626814340155573</v>
      </c>
      <c r="AN228" s="75">
        <f t="shared" si="306"/>
        <v>-1.1661528372687815</v>
      </c>
      <c r="AO228" s="75">
        <f t="shared" si="306"/>
        <v>-1.1549563511587146</v>
      </c>
      <c r="AP228" s="75">
        <f t="shared" si="306"/>
        <v>-1.1275224464015405</v>
      </c>
      <c r="AQ228" s="75">
        <f t="shared" si="306"/>
        <v>-1.0661769550168239</v>
      </c>
      <c r="AR228" s="75">
        <f t="shared" si="306"/>
        <v>-0.94887590094802809</v>
      </c>
      <c r="AS228" s="75">
        <f t="shared" si="306"/>
        <v>-0.76573380836998672</v>
      </c>
      <c r="AT228" s="75">
        <f t="shared" si="306"/>
        <v>-0.53075716339945478</v>
      </c>
      <c r="AU228" s="75">
        <f t="shared" si="293"/>
        <v>-0.269671055846531</v>
      </c>
      <c r="AV228" s="119">
        <f t="shared" si="294"/>
        <v>-2.2748612555701216E-2</v>
      </c>
      <c r="AW228" s="120">
        <f t="shared" si="295"/>
        <v>4.9391925538335227E-3</v>
      </c>
      <c r="AX228" s="121">
        <f t="shared" si="296"/>
        <v>2.4395623083844517E-6</v>
      </c>
      <c r="AY228" s="120">
        <f t="shared" si="297"/>
        <v>-1.1699098413954861E-2</v>
      </c>
      <c r="BA228" s="95">
        <f t="shared" si="298"/>
        <v>0</v>
      </c>
      <c r="BB228" s="95">
        <f t="shared" si="299"/>
        <v>0.10002854907327585</v>
      </c>
      <c r="BC228" s="95">
        <f t="shared" si="300"/>
        <v>-0.30134597344857278</v>
      </c>
      <c r="BD228" s="95">
        <f t="shared" si="301"/>
        <v>7.1685086905771576E-3</v>
      </c>
      <c r="BE228" s="95">
        <f t="shared" si="302"/>
        <v>3.1336275597126595</v>
      </c>
      <c r="BF228" s="95">
        <f t="shared" si="303"/>
        <v>251.09426920173721</v>
      </c>
      <c r="BG228" s="95">
        <f t="shared" si="307"/>
        <v>-3.176308389446898</v>
      </c>
      <c r="BH228" s="95">
        <f t="shared" si="307"/>
        <v>-3.2302057389102448</v>
      </c>
      <c r="BI228" s="95">
        <f t="shared" si="307"/>
        <v>-3.1702077764457917</v>
      </c>
      <c r="BJ228" s="95">
        <f t="shared" si="307"/>
        <v>-3.2370130094008505</v>
      </c>
      <c r="BK228" s="95">
        <f t="shared" si="307"/>
        <v>-3.1626417919222769</v>
      </c>
      <c r="BL228" s="95">
        <f t="shared" si="307"/>
        <v>-3.2454615924062953</v>
      </c>
      <c r="BM228" s="95">
        <f t="shared" si="307"/>
        <v>-3.1532531873873824</v>
      </c>
      <c r="BN228" s="95">
        <f t="shared" si="304"/>
        <v>-3.2559558350067386</v>
      </c>
      <c r="BQ228" s="95">
        <f t="shared" si="238"/>
        <v>2.801129628183139E-2</v>
      </c>
      <c r="BR228" s="75">
        <v>43000</v>
      </c>
      <c r="BS228" s="75">
        <f t="shared" si="268"/>
        <v>2.801129628183139E-2</v>
      </c>
      <c r="BT228" s="75">
        <f t="shared" si="239"/>
        <v>3.6809355308938613E-2</v>
      </c>
      <c r="BU228" s="75">
        <f t="shared" si="240"/>
        <v>-8.7980590271072249E-3</v>
      </c>
      <c r="BV228" s="75">
        <f t="shared" si="241"/>
        <v>3.0612512325697616E-2</v>
      </c>
      <c r="BW228" s="75">
        <f t="shared" si="242"/>
        <v>-0.22989049276445706</v>
      </c>
      <c r="BX228" s="75">
        <f t="shared" si="243"/>
        <v>-2.9942923092029514</v>
      </c>
      <c r="BY228" s="75">
        <f t="shared" si="244"/>
        <v>-13.553141834199698</v>
      </c>
      <c r="BZ228" s="75">
        <f t="shared" si="245"/>
        <v>4.4081362554873325</v>
      </c>
      <c r="CA228" s="75">
        <f t="shared" si="246"/>
        <v>4.4078128897355251</v>
      </c>
      <c r="CB228" s="75">
        <f t="shared" si="247"/>
        <v>4.4089151136472147</v>
      </c>
      <c r="CC228" s="75">
        <f t="shared" si="248"/>
        <v>4.4051738047467701</v>
      </c>
      <c r="CD228" s="75">
        <f t="shared" si="249"/>
        <v>4.4180601855398809</v>
      </c>
      <c r="CE228" s="75">
        <f t="shared" si="250"/>
        <v>4.3756819189731857</v>
      </c>
      <c r="CF228" s="75">
        <f t="shared" si="251"/>
        <v>4.5515347819293321</v>
      </c>
      <c r="CG228" s="75">
        <f t="shared" si="252"/>
        <v>5.3430309361545509</v>
      </c>
      <c r="CI228" s="14">
        <f t="shared" si="269"/>
        <v>43000</v>
      </c>
      <c r="CJ228" s="86">
        <f t="shared" si="253"/>
        <v>3.6809355308938613E-2</v>
      </c>
      <c r="CK228" s="86">
        <f t="shared" si="254"/>
        <v>3.6809355308938613E-2</v>
      </c>
      <c r="CL228" s="95">
        <f t="shared" si="255"/>
        <v>0</v>
      </c>
      <c r="CM228" s="95">
        <f t="shared" si="256"/>
        <v>1.3007995567843391</v>
      </c>
      <c r="CN228" s="95">
        <f t="shared" si="257"/>
        <v>0.99909103093644802</v>
      </c>
      <c r="CO228" s="95">
        <f t="shared" si="258"/>
        <v>-1.2300169734812201</v>
      </c>
      <c r="CP228" s="95">
        <f t="shared" si="259"/>
        <v>-0.70640018368085378</v>
      </c>
      <c r="CQ228" s="95">
        <f t="shared" si="260"/>
        <v>12.245045557216873</v>
      </c>
      <c r="CR228" s="95">
        <f t="shared" si="261"/>
        <v>12.269539750032513</v>
      </c>
      <c r="CS228" s="95">
        <f t="shared" si="262"/>
        <v>12.297881104033479</v>
      </c>
      <c r="CT228" s="95">
        <f t="shared" si="263"/>
        <v>12.330401890830869</v>
      </c>
      <c r="CU228" s="95">
        <f t="shared" si="264"/>
        <v>12.367409786236315</v>
      </c>
      <c r="CV228" s="95">
        <f t="shared" si="265"/>
        <v>12.409193361812033</v>
      </c>
      <c r="CW228" s="95">
        <f t="shared" si="266"/>
        <v>12.456042237377744</v>
      </c>
      <c r="CX228" s="95">
        <f t="shared" si="267"/>
        <v>12.508287580306121</v>
      </c>
    </row>
    <row r="229" spans="1:102" s="75" customFormat="1" ht="12.95" customHeight="1" x14ac:dyDescent="0.2">
      <c r="A229" s="81" t="s">
        <v>497</v>
      </c>
      <c r="B229" s="82" t="s">
        <v>2031</v>
      </c>
      <c r="C229" s="83">
        <v>37356.646999999997</v>
      </c>
      <c r="D229" s="83" t="s">
        <v>2110</v>
      </c>
      <c r="E229" s="75">
        <f t="shared" si="275"/>
        <v>-11458.032760851567</v>
      </c>
      <c r="F229" s="75">
        <f t="shared" si="276"/>
        <v>-11458</v>
      </c>
      <c r="G229" s="75">
        <f t="shared" si="277"/>
        <v>-1.3809420001052786E-2</v>
      </c>
      <c r="I229" s="75">
        <f t="shared" si="308"/>
        <v>-1.3809420001052786E-2</v>
      </c>
      <c r="O229" s="75">
        <f t="shared" ca="1" si="278"/>
        <v>-1.4166246913786746E-2</v>
      </c>
      <c r="P229" s="75">
        <f t="shared" si="279"/>
        <v>-1.6638290967788384E-2</v>
      </c>
      <c r="Q229" s="85">
        <f t="shared" si="305"/>
        <v>22338.146999999997</v>
      </c>
      <c r="S229" s="84">
        <v>0.1</v>
      </c>
      <c r="Z229" s="75">
        <f t="shared" si="280"/>
        <v>-11458</v>
      </c>
      <c r="AA229" s="75">
        <f t="shared" si="281"/>
        <v>-2.2748612555701216E-2</v>
      </c>
      <c r="AB229" s="75">
        <f t="shared" si="282"/>
        <v>-7.6990984131399542E-3</v>
      </c>
      <c r="AC229" s="75">
        <f t="shared" si="283"/>
        <v>2.8288709667355985E-3</v>
      </c>
      <c r="AD229" s="75">
        <f t="shared" si="284"/>
        <v>8.9391925546484299E-3</v>
      </c>
      <c r="AE229" s="75">
        <f t="shared" si="285"/>
        <v>7.9909163529081938E-6</v>
      </c>
      <c r="AF229" s="75">
        <f t="shared" si="286"/>
        <v>2.8288709667355985E-3</v>
      </c>
      <c r="AG229" s="84"/>
      <c r="AH229" s="75">
        <f t="shared" si="287"/>
        <v>-6.1103215879128314E-3</v>
      </c>
      <c r="AI229" s="75">
        <f t="shared" si="288"/>
        <v>6.4475922904798311E-2</v>
      </c>
      <c r="AJ229" s="75">
        <f t="shared" si="289"/>
        <v>-0.37749714064001783</v>
      </c>
      <c r="AK229" s="75">
        <f t="shared" si="290"/>
        <v>-0.29188131350802682</v>
      </c>
      <c r="AL229" s="75">
        <f t="shared" si="291"/>
        <v>-2.8391655076472406</v>
      </c>
      <c r="AM229" s="75">
        <f t="shared" si="292"/>
        <v>-6.5626814340155573</v>
      </c>
      <c r="AN229" s="75">
        <f t="shared" si="306"/>
        <v>-1.1661528372687815</v>
      </c>
      <c r="AO229" s="75">
        <f t="shared" si="306"/>
        <v>-1.1549563511587146</v>
      </c>
      <c r="AP229" s="75">
        <f t="shared" si="306"/>
        <v>-1.1275224464015405</v>
      </c>
      <c r="AQ229" s="75">
        <f t="shared" si="306"/>
        <v>-1.0661769550168239</v>
      </c>
      <c r="AR229" s="75">
        <f t="shared" si="306"/>
        <v>-0.94887590094802809</v>
      </c>
      <c r="AS229" s="75">
        <f t="shared" si="306"/>
        <v>-0.76573380836998672</v>
      </c>
      <c r="AT229" s="75">
        <f t="shared" si="306"/>
        <v>-0.53075716339945478</v>
      </c>
      <c r="AU229" s="75">
        <f t="shared" si="293"/>
        <v>-0.269671055846531</v>
      </c>
      <c r="AV229" s="119">
        <f t="shared" si="294"/>
        <v>-2.2748612555701216E-2</v>
      </c>
      <c r="AW229" s="120">
        <f t="shared" si="295"/>
        <v>8.9391925546484299E-3</v>
      </c>
      <c r="AX229" s="121">
        <f t="shared" si="296"/>
        <v>7.9909163529081938E-6</v>
      </c>
      <c r="AY229" s="120">
        <f t="shared" si="297"/>
        <v>-7.6990984131399542E-3</v>
      </c>
      <c r="BA229" s="95">
        <f t="shared" si="298"/>
        <v>0</v>
      </c>
      <c r="BB229" s="95">
        <f t="shared" si="299"/>
        <v>0.10002854907327585</v>
      </c>
      <c r="BC229" s="95">
        <f t="shared" si="300"/>
        <v>-0.30134597344857278</v>
      </c>
      <c r="BD229" s="95">
        <f t="shared" si="301"/>
        <v>7.1685086905771576E-3</v>
      </c>
      <c r="BE229" s="95">
        <f t="shared" si="302"/>
        <v>3.1336275597126595</v>
      </c>
      <c r="BF229" s="95">
        <f t="shared" si="303"/>
        <v>251.09426920173721</v>
      </c>
      <c r="BG229" s="95">
        <f t="shared" si="307"/>
        <v>-3.176308389446898</v>
      </c>
      <c r="BH229" s="95">
        <f t="shared" si="307"/>
        <v>-3.2302057389102448</v>
      </c>
      <c r="BI229" s="95">
        <f t="shared" si="307"/>
        <v>-3.1702077764457917</v>
      </c>
      <c r="BJ229" s="95">
        <f t="shared" si="307"/>
        <v>-3.2370130094008505</v>
      </c>
      <c r="BK229" s="95">
        <f t="shared" si="307"/>
        <v>-3.1626417919222769</v>
      </c>
      <c r="BL229" s="95">
        <f t="shared" si="307"/>
        <v>-3.2454615924062953</v>
      </c>
      <c r="BM229" s="95">
        <f t="shared" si="307"/>
        <v>-3.1532531873873824</v>
      </c>
      <c r="BN229" s="95">
        <f t="shared" si="304"/>
        <v>-3.2559558350067386</v>
      </c>
      <c r="BQ229" s="95">
        <f t="shared" si="238"/>
        <v>2.8751124349214664E-2</v>
      </c>
      <c r="BR229" s="75">
        <v>43500</v>
      </c>
      <c r="BS229" s="75">
        <f t="shared" si="268"/>
        <v>2.8751124349214664E-2</v>
      </c>
      <c r="BT229" s="75">
        <f t="shared" si="239"/>
        <v>3.7506770314011721E-2</v>
      </c>
      <c r="BU229" s="75">
        <f t="shared" si="240"/>
        <v>-8.7556459647970576E-3</v>
      </c>
      <c r="BV229" s="75">
        <f t="shared" si="241"/>
        <v>3.1538812586451082E-2</v>
      </c>
      <c r="BW229" s="75">
        <f t="shared" si="242"/>
        <v>-0.23602312714051099</v>
      </c>
      <c r="BX229" s="75">
        <f t="shared" si="243"/>
        <v>-2.9879861624166106</v>
      </c>
      <c r="BY229" s="75">
        <f t="shared" si="244"/>
        <v>-12.994671937890709</v>
      </c>
      <c r="BZ229" s="75">
        <f t="shared" si="245"/>
        <v>4.4485257402524985</v>
      </c>
      <c r="CA229" s="75">
        <f t="shared" si="246"/>
        <v>4.4483527671928282</v>
      </c>
      <c r="CB229" s="75">
        <f t="shared" si="247"/>
        <v>4.4490299268895379</v>
      </c>
      <c r="CC229" s="75">
        <f t="shared" si="248"/>
        <v>4.4463885696905452</v>
      </c>
      <c r="CD229" s="75">
        <f t="shared" si="249"/>
        <v>4.4568423400231412</v>
      </c>
      <c r="CE229" s="75">
        <f t="shared" si="250"/>
        <v>4.4175816834413313</v>
      </c>
      <c r="CF229" s="75">
        <f t="shared" si="251"/>
        <v>4.633883734251163</v>
      </c>
      <c r="CG229" s="75">
        <f t="shared" si="252"/>
        <v>5.3945633280161793</v>
      </c>
      <c r="CI229" s="14">
        <f t="shared" si="269"/>
        <v>43500</v>
      </c>
      <c r="CJ229" s="86">
        <f t="shared" si="253"/>
        <v>3.7506770314011721E-2</v>
      </c>
      <c r="CK229" s="86">
        <f t="shared" si="254"/>
        <v>3.7506770314011721E-2</v>
      </c>
      <c r="CL229" s="95">
        <f t="shared" si="255"/>
        <v>0</v>
      </c>
      <c r="CM229" s="95">
        <f t="shared" si="256"/>
        <v>0.97419350886164358</v>
      </c>
      <c r="CN229" s="95">
        <f t="shared" si="257"/>
        <v>-0.96391451725498378</v>
      </c>
      <c r="CO229" s="95">
        <f t="shared" si="258"/>
        <v>1.5994741365278251</v>
      </c>
      <c r="CP229" s="95">
        <f t="shared" si="259"/>
        <v>1.029097023366885</v>
      </c>
      <c r="CQ229" s="95">
        <f t="shared" si="260"/>
        <v>13.030061930108198</v>
      </c>
      <c r="CR229" s="95">
        <f t="shared" si="261"/>
        <v>12.998636884039774</v>
      </c>
      <c r="CS229" s="95">
        <f t="shared" si="262"/>
        <v>12.960509211014495</v>
      </c>
      <c r="CT229" s="95">
        <f t="shared" si="263"/>
        <v>12.915041416456187</v>
      </c>
      <c r="CU229" s="95">
        <f t="shared" si="264"/>
        <v>12.861777485201511</v>
      </c>
      <c r="CV229" s="95">
        <f t="shared" si="265"/>
        <v>12.80044938194658</v>
      </c>
      <c r="CW229" s="95">
        <f t="shared" si="266"/>
        <v>12.730916774530559</v>
      </c>
      <c r="CX229" s="95">
        <f t="shared" si="267"/>
        <v>12.65302520760893</v>
      </c>
    </row>
    <row r="230" spans="1:102" s="75" customFormat="1" ht="12.95" customHeight="1" x14ac:dyDescent="0.2">
      <c r="A230" s="86" t="s">
        <v>2036</v>
      </c>
      <c r="B230" s="87" t="s">
        <v>2033</v>
      </c>
      <c r="C230" s="88">
        <v>37487.531000000003</v>
      </c>
      <c r="D230" s="88" t="s">
        <v>2035</v>
      </c>
      <c r="E230" s="75">
        <f t="shared" si="275"/>
        <v>-11147.529401845461</v>
      </c>
      <c r="F230" s="75">
        <f t="shared" si="276"/>
        <v>-11147.5</v>
      </c>
      <c r="G230" s="75">
        <f t="shared" si="277"/>
        <v>-1.2393524993967731E-2</v>
      </c>
      <c r="J230" s="75">
        <f>G230</f>
        <v>-1.2393524993967731E-2</v>
      </c>
      <c r="O230" s="75">
        <f t="shared" ca="1" si="278"/>
        <v>-1.3951281678016876E-2</v>
      </c>
      <c r="P230" s="75">
        <f t="shared" si="279"/>
        <v>-1.6460014098380576E-2</v>
      </c>
      <c r="Q230" s="85">
        <f t="shared" si="305"/>
        <v>22469.031000000003</v>
      </c>
      <c r="S230" s="84">
        <v>1</v>
      </c>
      <c r="Z230" s="75">
        <f t="shared" si="280"/>
        <v>-11147.5</v>
      </c>
      <c r="AA230" s="75">
        <f t="shared" si="281"/>
        <v>-2.2171480342978528E-2</v>
      </c>
      <c r="AB230" s="75">
        <f t="shared" si="282"/>
        <v>-6.6820587493697774E-3</v>
      </c>
      <c r="AC230" s="75">
        <f t="shared" si="283"/>
        <v>4.0664891044128459E-3</v>
      </c>
      <c r="AD230" s="75">
        <f t="shared" si="284"/>
        <v>9.7779553490107973E-3</v>
      </c>
      <c r="AE230" s="75">
        <f t="shared" si="285"/>
        <v>9.5608410807248865E-5</v>
      </c>
      <c r="AF230" s="75">
        <f t="shared" si="286"/>
        <v>4.0664891044128459E-3</v>
      </c>
      <c r="AG230" s="84"/>
      <c r="AH230" s="75">
        <f t="shared" si="287"/>
        <v>-5.7114662445979531E-3</v>
      </c>
      <c r="AI230" s="75">
        <f t="shared" si="288"/>
        <v>7.0682904726117157E-2</v>
      </c>
      <c r="AJ230" s="75">
        <f t="shared" si="289"/>
        <v>-0.39648018483729558</v>
      </c>
      <c r="AK230" s="75">
        <f t="shared" si="290"/>
        <v>-0.31107834452387223</v>
      </c>
      <c r="AL230" s="75">
        <f t="shared" si="291"/>
        <v>-2.8185778530652668</v>
      </c>
      <c r="AM230" s="75">
        <f t="shared" si="292"/>
        <v>-6.1377370970526046</v>
      </c>
      <c r="AN230" s="75">
        <f t="shared" si="306"/>
        <v>-1.1054571988653015</v>
      </c>
      <c r="AO230" s="75">
        <f t="shared" si="306"/>
        <v>-1.087564090543512</v>
      </c>
      <c r="AP230" s="75">
        <f t="shared" si="306"/>
        <v>-1.0496307509346134</v>
      </c>
      <c r="AQ230" s="75">
        <f t="shared" si="306"/>
        <v>-0.97648078461366528</v>
      </c>
      <c r="AR230" s="75">
        <f t="shared" si="306"/>
        <v>-0.8539616525217375</v>
      </c>
      <c r="AS230" s="75">
        <f t="shared" si="306"/>
        <v>-0.68009848999699574</v>
      </c>
      <c r="AT230" s="75">
        <f t="shared" si="306"/>
        <v>-0.46839889805098794</v>
      </c>
      <c r="AU230" s="75">
        <f t="shared" si="293"/>
        <v>-0.23766944050046002</v>
      </c>
      <c r="AV230" s="119">
        <f t="shared" si="294"/>
        <v>-2.2171480342978528E-2</v>
      </c>
      <c r="AW230" s="120">
        <f t="shared" si="295"/>
        <v>9.7779553490107973E-3</v>
      </c>
      <c r="AX230" s="121">
        <f t="shared" si="296"/>
        <v>9.5608410807248865E-5</v>
      </c>
      <c r="AY230" s="120">
        <f t="shared" si="297"/>
        <v>-6.6820587493697774E-3</v>
      </c>
      <c r="BA230" s="95">
        <f t="shared" si="298"/>
        <v>0</v>
      </c>
      <c r="BB230" s="95">
        <f t="shared" si="299"/>
        <v>0.10000127692010918</v>
      </c>
      <c r="BC230" s="95">
        <f t="shared" si="300"/>
        <v>-0.29535144697249416</v>
      </c>
      <c r="BD230" s="95">
        <f t="shared" si="301"/>
        <v>1.5160654887161871E-3</v>
      </c>
      <c r="BE230" s="95">
        <f t="shared" si="302"/>
        <v>3.1399081355834437</v>
      </c>
      <c r="BF230" s="95">
        <f t="shared" si="303"/>
        <v>1187.2829613739441</v>
      </c>
      <c r="BG230" s="95">
        <f t="shared" si="307"/>
        <v>-3.1489352660950507</v>
      </c>
      <c r="BH230" s="95">
        <f t="shared" si="307"/>
        <v>-3.1606365850798386</v>
      </c>
      <c r="BI230" s="95">
        <f t="shared" si="307"/>
        <v>-3.1476340051968132</v>
      </c>
      <c r="BJ230" s="95">
        <f t="shared" si="307"/>
        <v>-3.162082713164899</v>
      </c>
      <c r="BK230" s="95">
        <f t="shared" si="307"/>
        <v>-3.1460271739981143</v>
      </c>
      <c r="BL230" s="95">
        <f t="shared" si="307"/>
        <v>-3.163868489640826</v>
      </c>
      <c r="BM230" s="95">
        <f t="shared" si="307"/>
        <v>-3.1440429658316029</v>
      </c>
      <c r="BN230" s="95">
        <f t="shared" si="304"/>
        <v>-3.1660737684516933</v>
      </c>
      <c r="BQ230" s="95">
        <f t="shared" si="238"/>
        <v>2.9511032682553496E-2</v>
      </c>
      <c r="BR230" s="75">
        <v>44000</v>
      </c>
      <c r="BS230" s="75">
        <f t="shared" si="268"/>
        <v>2.9511032682553496E-2</v>
      </c>
      <c r="BT230" s="75">
        <f t="shared" si="239"/>
        <v>3.8207946217481963E-2</v>
      </c>
      <c r="BU230" s="75">
        <f t="shared" si="240"/>
        <v>-8.6969135349284667E-3</v>
      </c>
      <c r="BV230" s="75">
        <f t="shared" si="241"/>
        <v>3.2566935007165343E-2</v>
      </c>
      <c r="BW230" s="75">
        <f t="shared" si="242"/>
        <v>-0.24253949192444341</v>
      </c>
      <c r="BX230" s="75">
        <f t="shared" si="243"/>
        <v>-2.9812748206043196</v>
      </c>
      <c r="BY230" s="75">
        <f t="shared" si="244"/>
        <v>-12.448487433766347</v>
      </c>
      <c r="BZ230" s="75">
        <f t="shared" si="245"/>
        <v>4.4902008212252733</v>
      </c>
      <c r="CA230" s="75">
        <f t="shared" si="246"/>
        <v>4.4901344208497775</v>
      </c>
      <c r="CB230" s="75">
        <f t="shared" si="247"/>
        <v>4.490442009871118</v>
      </c>
      <c r="CC230" s="75">
        <f t="shared" si="248"/>
        <v>4.4890206580594612</v>
      </c>
      <c r="CD230" s="75">
        <f t="shared" si="249"/>
        <v>4.4956653263202391</v>
      </c>
      <c r="CE230" s="75">
        <f t="shared" si="250"/>
        <v>4.4661125652495706</v>
      </c>
      <c r="CF230" s="75">
        <f t="shared" si="251"/>
        <v>4.718252290730355</v>
      </c>
      <c r="CG230" s="75">
        <f t="shared" si="252"/>
        <v>5.4460957198778077</v>
      </c>
      <c r="CI230" s="14">
        <f t="shared" si="269"/>
        <v>44000</v>
      </c>
      <c r="CJ230" s="86">
        <f t="shared" si="253"/>
        <v>3.8207946217481963E-2</v>
      </c>
      <c r="CK230" s="86">
        <f t="shared" si="254"/>
        <v>3.8207946217481963E-2</v>
      </c>
      <c r="CL230" s="95">
        <f t="shared" si="255"/>
        <v>0</v>
      </c>
      <c r="CM230" s="95">
        <f t="shared" si="256"/>
        <v>0.39419612248920455</v>
      </c>
      <c r="CN230" s="95">
        <f t="shared" si="257"/>
        <v>-0.90463467614494542</v>
      </c>
      <c r="CO230" s="95">
        <f t="shared" si="258"/>
        <v>2.3092097406470158</v>
      </c>
      <c r="CP230" s="95">
        <f t="shared" si="259"/>
        <v>2.2623809402524344</v>
      </c>
      <c r="CQ230" s="95">
        <f t="shared" si="260"/>
        <v>13.523874870974334</v>
      </c>
      <c r="CR230" s="95">
        <f t="shared" si="261"/>
        <v>13.505071388478926</v>
      </c>
      <c r="CS230" s="95">
        <f t="shared" si="262"/>
        <v>13.470518276988132</v>
      </c>
      <c r="CT230" s="95">
        <f t="shared" si="263"/>
        <v>13.410670207420873</v>
      </c>
      <c r="CU230" s="95">
        <f t="shared" si="264"/>
        <v>13.315509161453615</v>
      </c>
      <c r="CV230" s="95">
        <f t="shared" si="265"/>
        <v>13.179309330890293</v>
      </c>
      <c r="CW230" s="95">
        <f t="shared" si="266"/>
        <v>13.004162409381424</v>
      </c>
      <c r="CX230" s="95">
        <f t="shared" si="267"/>
        <v>12.79776283491174</v>
      </c>
    </row>
    <row r="231" spans="1:102" s="75" customFormat="1" ht="12.95" customHeight="1" x14ac:dyDescent="0.2">
      <c r="A231" s="86" t="s">
        <v>2040</v>
      </c>
      <c r="B231" s="87" t="s">
        <v>2031</v>
      </c>
      <c r="C231" s="88">
        <v>37505.427000000003</v>
      </c>
      <c r="D231" s="88" t="s">
        <v>2035</v>
      </c>
      <c r="E231" s="75">
        <f t="shared" si="275"/>
        <v>-11105.073730313621</v>
      </c>
      <c r="F231" s="75">
        <f t="shared" si="276"/>
        <v>-11105</v>
      </c>
      <c r="G231" s="75">
        <f t="shared" si="277"/>
        <v>-3.1078949992661364E-2</v>
      </c>
      <c r="H231" s="77"/>
      <c r="I231" s="77"/>
      <c r="J231" s="18">
        <f>G231</f>
        <v>-3.1078949992661364E-2</v>
      </c>
      <c r="O231" s="75">
        <f t="shared" ca="1" si="278"/>
        <v>-1.3921858095021E-2</v>
      </c>
      <c r="P231" s="75">
        <f t="shared" si="279"/>
        <v>-1.6435499426698787E-2</v>
      </c>
      <c r="Q231" s="85">
        <f t="shared" si="305"/>
        <v>22486.927000000003</v>
      </c>
      <c r="S231" s="84">
        <v>1</v>
      </c>
      <c r="Z231" s="75">
        <f t="shared" si="280"/>
        <v>-11105</v>
      </c>
      <c r="AA231" s="75">
        <f t="shared" si="281"/>
        <v>-2.208576523319207E-2</v>
      </c>
      <c r="AB231" s="75">
        <f t="shared" si="282"/>
        <v>-2.5428684186168081E-2</v>
      </c>
      <c r="AC231" s="75">
        <f t="shared" si="283"/>
        <v>-1.4643450565962578E-2</v>
      </c>
      <c r="AD231" s="75">
        <f t="shared" si="284"/>
        <v>-8.9931847594692943E-3</v>
      </c>
      <c r="AE231" s="75">
        <f t="shared" si="285"/>
        <v>8.0877372117950784E-5</v>
      </c>
      <c r="AF231" s="75">
        <f t="shared" si="286"/>
        <v>-1.4643450565962578E-2</v>
      </c>
      <c r="AG231" s="84"/>
      <c r="AH231" s="75">
        <f t="shared" si="287"/>
        <v>-5.6502658064932843E-3</v>
      </c>
      <c r="AI231" s="75">
        <f t="shared" si="288"/>
        <v>7.169304745397076E-2</v>
      </c>
      <c r="AJ231" s="75">
        <f t="shared" si="289"/>
        <v>-0.39944489065380423</v>
      </c>
      <c r="AK231" s="75">
        <f t="shared" si="290"/>
        <v>-0.31407992908605936</v>
      </c>
      <c r="AL231" s="75">
        <f t="shared" si="291"/>
        <v>-2.8153462175215052</v>
      </c>
      <c r="AM231" s="75">
        <f t="shared" si="292"/>
        <v>-6.0758640582319563</v>
      </c>
      <c r="AN231" s="75">
        <f t="shared" ref="AN231:AT240" si="309">$AU231+$AB$7*SIN(AO231)</f>
        <v>-1.0964232933920892</v>
      </c>
      <c r="AO231" s="75">
        <f t="shared" si="309"/>
        <v>-1.0774416266731175</v>
      </c>
      <c r="AP231" s="75">
        <f t="shared" si="309"/>
        <v>-1.0379802692016711</v>
      </c>
      <c r="AQ231" s="75">
        <f t="shared" si="309"/>
        <v>-0.96335891606673529</v>
      </c>
      <c r="AR231" s="75">
        <f t="shared" si="309"/>
        <v>-0.84048853657037159</v>
      </c>
      <c r="AS231" s="75">
        <f t="shared" si="309"/>
        <v>-0.66822174716325944</v>
      </c>
      <c r="AT231" s="75">
        <f t="shared" si="309"/>
        <v>-0.45984446566201931</v>
      </c>
      <c r="AU231" s="75">
        <f t="shared" si="293"/>
        <v>-0.23328918719222164</v>
      </c>
      <c r="AV231" s="119">
        <f t="shared" si="294"/>
        <v>-2.208576523319207E-2</v>
      </c>
      <c r="AW231" s="120">
        <f t="shared" si="295"/>
        <v>-8.9931847594692943E-3</v>
      </c>
      <c r="AX231" s="121">
        <f t="shared" si="296"/>
        <v>8.0877372117950784E-5</v>
      </c>
      <c r="AY231" s="120">
        <f t="shared" si="297"/>
        <v>-2.5428684186168081E-2</v>
      </c>
      <c r="BA231" s="95">
        <f t="shared" si="298"/>
        <v>0</v>
      </c>
      <c r="BB231" s="95">
        <f t="shared" si="299"/>
        <v>0.10000031571675549</v>
      </c>
      <c r="BC231" s="95">
        <f t="shared" si="300"/>
        <v>-0.29454221615214132</v>
      </c>
      <c r="BD231" s="95">
        <f t="shared" si="301"/>
        <v>7.5385015774581893E-4</v>
      </c>
      <c r="BE231" s="95">
        <f t="shared" si="302"/>
        <v>3.1407550422054653</v>
      </c>
      <c r="BF231" s="95">
        <f t="shared" si="303"/>
        <v>2387.7420012296452</v>
      </c>
      <c r="BG231" s="95">
        <f t="shared" ref="BG231:BM240" si="310">$BN231+$BB$7*SIN(BH231)</f>
        <v>-3.1452437131257054</v>
      </c>
      <c r="BH231" s="95">
        <f t="shared" si="310"/>
        <v>-3.1510676364760064</v>
      </c>
      <c r="BI231" s="95">
        <f t="shared" si="310"/>
        <v>-3.144596473279166</v>
      </c>
      <c r="BJ231" s="95">
        <f t="shared" si="310"/>
        <v>-3.1517868266559188</v>
      </c>
      <c r="BK231" s="95">
        <f t="shared" si="310"/>
        <v>-3.1437973703481603</v>
      </c>
      <c r="BL231" s="95">
        <f t="shared" si="310"/>
        <v>-3.1526747690744479</v>
      </c>
      <c r="BM231" s="95">
        <f t="shared" si="310"/>
        <v>-3.1428107661760394</v>
      </c>
      <c r="BN231" s="95">
        <f t="shared" si="304"/>
        <v>-3.1537710701309543</v>
      </c>
      <c r="BQ231" s="95">
        <f t="shared" si="238"/>
        <v>3.0292599954479141E-2</v>
      </c>
      <c r="BR231" s="75">
        <v>44500</v>
      </c>
      <c r="BS231" s="75">
        <f t="shared" si="268"/>
        <v>3.0292599954479141E-2</v>
      </c>
      <c r="BT231" s="75">
        <f t="shared" si="239"/>
        <v>3.8912883019349337E-2</v>
      </c>
      <c r="BU231" s="75">
        <f t="shared" si="240"/>
        <v>-8.6202830648701954E-3</v>
      </c>
      <c r="BV231" s="75">
        <f t="shared" si="241"/>
        <v>3.3714547157441488E-2</v>
      </c>
      <c r="BW231" s="75">
        <f t="shared" si="242"/>
        <v>-0.24949554109764296</v>
      </c>
      <c r="BX231" s="75">
        <f t="shared" si="243"/>
        <v>-2.9740981823871704</v>
      </c>
      <c r="BY231" s="75">
        <f t="shared" si="244"/>
        <v>-11.912763836224656</v>
      </c>
      <c r="BZ231" s="75">
        <f t="shared" si="245"/>
        <v>4.5333034963062229</v>
      </c>
      <c r="CA231" s="75">
        <f t="shared" si="246"/>
        <v>4.5332906009903082</v>
      </c>
      <c r="CB231" s="75">
        <f t="shared" si="247"/>
        <v>4.5333644810303317</v>
      </c>
      <c r="CC231" s="75">
        <f t="shared" si="248"/>
        <v>4.5329416140379282</v>
      </c>
      <c r="CD231" s="75">
        <f t="shared" si="249"/>
        <v>4.5353754858899462</v>
      </c>
      <c r="CE231" s="75">
        <f t="shared" si="250"/>
        <v>4.521787352050656</v>
      </c>
      <c r="CF231" s="75">
        <f t="shared" si="251"/>
        <v>4.8045532713569283</v>
      </c>
      <c r="CG231" s="75">
        <f t="shared" si="252"/>
        <v>5.4976281117394352</v>
      </c>
      <c r="CI231" s="14">
        <f t="shared" si="269"/>
        <v>44500</v>
      </c>
      <c r="CJ231" s="86">
        <f t="shared" si="253"/>
        <v>3.8912883019349337E-2</v>
      </c>
      <c r="CK231" s="86">
        <f t="shared" si="254"/>
        <v>3.8912883019349337E-2</v>
      </c>
      <c r="CL231" s="95">
        <f t="shared" si="255"/>
        <v>0</v>
      </c>
      <c r="CM231" s="95">
        <f t="shared" si="256"/>
        <v>0.27483643533070146</v>
      </c>
      <c r="CN231" s="95">
        <f t="shared" si="257"/>
        <v>-0.80282348057878483</v>
      </c>
      <c r="CO231" s="95">
        <f t="shared" si="258"/>
        <v>2.5077155979473962</v>
      </c>
      <c r="CP231" s="95">
        <f t="shared" si="259"/>
        <v>3.0488254913012987</v>
      </c>
      <c r="CQ231" s="95">
        <f t="shared" si="260"/>
        <v>13.787082133268418</v>
      </c>
      <c r="CR231" s="95">
        <f t="shared" si="261"/>
        <v>13.784410821842979</v>
      </c>
      <c r="CS231" s="95">
        <f t="shared" si="262"/>
        <v>13.775917522041683</v>
      </c>
      <c r="CT231" s="95">
        <f t="shared" si="263"/>
        <v>13.750096716416536</v>
      </c>
      <c r="CU231" s="95">
        <f t="shared" si="264"/>
        <v>13.68005106730998</v>
      </c>
      <c r="CV231" s="95">
        <f t="shared" si="265"/>
        <v>13.526909781467067</v>
      </c>
      <c r="CW231" s="95">
        <f t="shared" si="266"/>
        <v>13.273091726622273</v>
      </c>
      <c r="CX231" s="95">
        <f t="shared" si="267"/>
        <v>12.94250046221455</v>
      </c>
    </row>
    <row r="232" spans="1:102" s="75" customFormat="1" ht="12.95" customHeight="1" x14ac:dyDescent="0.2">
      <c r="A232" s="86" t="s">
        <v>2039</v>
      </c>
      <c r="B232" s="87" t="s">
        <v>2031</v>
      </c>
      <c r="C232" s="88">
        <v>37612.512999999999</v>
      </c>
      <c r="D232" s="88" t="s">
        <v>2034</v>
      </c>
      <c r="E232" s="75">
        <f t="shared" si="275"/>
        <v>-10851.027684177156</v>
      </c>
      <c r="F232" s="75">
        <f t="shared" si="276"/>
        <v>-10851</v>
      </c>
      <c r="G232" s="75">
        <f t="shared" si="277"/>
        <v>-1.1669489998894278E-2</v>
      </c>
      <c r="H232" s="75">
        <f>G232</f>
        <v>-1.1669489998894278E-2</v>
      </c>
      <c r="O232" s="75">
        <f t="shared" ca="1" si="278"/>
        <v>-1.3746008916645649E-2</v>
      </c>
      <c r="P232" s="75">
        <f t="shared" si="279"/>
        <v>-1.628842173837395E-2</v>
      </c>
      <c r="Q232" s="85">
        <f t="shared" si="305"/>
        <v>22594.012999999999</v>
      </c>
      <c r="S232" s="84">
        <v>0.10009999999999999</v>
      </c>
      <c r="Z232" s="75">
        <f t="shared" si="280"/>
        <v>-10851</v>
      </c>
      <c r="AA232" s="75">
        <f t="shared" si="281"/>
        <v>-2.1530416409407997E-2</v>
      </c>
      <c r="AB232" s="75">
        <f t="shared" si="282"/>
        <v>-6.4274953278602286E-3</v>
      </c>
      <c r="AC232" s="75">
        <f t="shared" si="283"/>
        <v>4.6189317394796717E-3</v>
      </c>
      <c r="AD232" s="75">
        <f t="shared" si="284"/>
        <v>9.8609264105137193E-3</v>
      </c>
      <c r="AE232" s="75">
        <f t="shared" si="285"/>
        <v>9.7335107543240544E-6</v>
      </c>
      <c r="AF232" s="75">
        <f t="shared" si="286"/>
        <v>4.6189317394796717E-3</v>
      </c>
      <c r="AG232" s="84"/>
      <c r="AH232" s="75">
        <f t="shared" si="287"/>
        <v>-5.2419946710340493E-3</v>
      </c>
      <c r="AI232" s="75">
        <f t="shared" si="288"/>
        <v>7.8879960659336779E-2</v>
      </c>
      <c r="AJ232" s="75">
        <f t="shared" si="289"/>
        <v>-0.4196592771410404</v>
      </c>
      <c r="AK232" s="75">
        <f t="shared" si="290"/>
        <v>-0.33457117796524999</v>
      </c>
      <c r="AL232" s="75">
        <f t="shared" si="291"/>
        <v>-2.793187559171503</v>
      </c>
      <c r="AM232" s="75">
        <f t="shared" si="292"/>
        <v>-5.6822588571515293</v>
      </c>
      <c r="AN232" s="75">
        <f t="shared" si="309"/>
        <v>-1.0377794344580931</v>
      </c>
      <c r="AO232" s="75">
        <f t="shared" si="309"/>
        <v>-1.0114857558512276</v>
      </c>
      <c r="AP232" s="75">
        <f t="shared" si="309"/>
        <v>-0.96279409971377516</v>
      </c>
      <c r="AQ232" s="75">
        <f t="shared" si="309"/>
        <v>-0.88057557130762187</v>
      </c>
      <c r="AR232" s="75">
        <f t="shared" si="309"/>
        <v>-0.7576401436652126</v>
      </c>
      <c r="AS232" s="75">
        <f t="shared" si="309"/>
        <v>-0.59651735695552832</v>
      </c>
      <c r="AT232" s="75">
        <f t="shared" si="309"/>
        <v>-0.40863130769805422</v>
      </c>
      <c r="AU232" s="75">
        <f t="shared" si="293"/>
        <v>-0.20711073212651454</v>
      </c>
      <c r="AV232" s="119">
        <f t="shared" si="294"/>
        <v>-2.1530416409407997E-2</v>
      </c>
      <c r="AW232" s="120">
        <f t="shared" si="295"/>
        <v>9.8609264105137193E-3</v>
      </c>
      <c r="AX232" s="121">
        <f t="shared" si="296"/>
        <v>9.7335107543240544E-6</v>
      </c>
      <c r="AY232" s="120">
        <f t="shared" si="297"/>
        <v>-6.4274953278602286E-3</v>
      </c>
      <c r="BA232" s="95">
        <f t="shared" si="298"/>
        <v>0</v>
      </c>
      <c r="BB232" s="95">
        <f t="shared" si="299"/>
        <v>0.10000806862800271</v>
      </c>
      <c r="BC232" s="95">
        <f t="shared" si="300"/>
        <v>-0.28969142018252186</v>
      </c>
      <c r="BD232" s="95">
        <f t="shared" si="301"/>
        <v>-3.8109664525003395E-3</v>
      </c>
      <c r="BE232" s="95">
        <f t="shared" si="302"/>
        <v>-3.1373582337662822</v>
      </c>
      <c r="BF232" s="95">
        <f t="shared" si="303"/>
        <v>-472.31901771032904</v>
      </c>
      <c r="BG232" s="95">
        <f t="shared" si="310"/>
        <v>-3.1231357418907146</v>
      </c>
      <c r="BH232" s="95">
        <f t="shared" si="310"/>
        <v>-3.0939174993046716</v>
      </c>
      <c r="BI232" s="95">
        <f t="shared" si="310"/>
        <v>-3.126399687058953</v>
      </c>
      <c r="BJ232" s="95">
        <f t="shared" si="310"/>
        <v>-3.090286445657648</v>
      </c>
      <c r="BK232" s="95">
        <f t="shared" si="310"/>
        <v>-3.1304345440579886</v>
      </c>
      <c r="BL232" s="95">
        <f t="shared" si="310"/>
        <v>-3.085796831528909</v>
      </c>
      <c r="BM232" s="95">
        <f t="shared" si="310"/>
        <v>-3.1354231965995925</v>
      </c>
      <c r="BN232" s="95">
        <f t="shared" si="304"/>
        <v>-3.0802443554611267</v>
      </c>
      <c r="BQ232" s="95">
        <f t="shared" si="238"/>
        <v>3.1097664023313536E-2</v>
      </c>
      <c r="BR232" s="75">
        <v>45000</v>
      </c>
      <c r="BS232" s="75">
        <f t="shared" si="268"/>
        <v>3.1097664023313536E-2</v>
      </c>
      <c r="BT232" s="75">
        <f t="shared" si="239"/>
        <v>3.9621580719613851E-2</v>
      </c>
      <c r="BU232" s="75">
        <f t="shared" si="240"/>
        <v>-8.5239166963003137E-3</v>
      </c>
      <c r="BV232" s="75">
        <f t="shared" si="241"/>
        <v>3.5003725620095016E-2</v>
      </c>
      <c r="BW232" s="75">
        <f t="shared" si="242"/>
        <v>-0.25695890021517032</v>
      </c>
      <c r="BX232" s="75">
        <f t="shared" si="243"/>
        <v>-2.9663833501165695</v>
      </c>
      <c r="BY232" s="75">
        <f t="shared" si="244"/>
        <v>-11.385702456804495</v>
      </c>
      <c r="BZ232" s="75">
        <f t="shared" si="245"/>
        <v>4.5779968917488931</v>
      </c>
      <c r="CA232" s="75">
        <f t="shared" si="246"/>
        <v>4.5779992077834706</v>
      </c>
      <c r="CB232" s="75">
        <f t="shared" si="247"/>
        <v>4.5779815704682445</v>
      </c>
      <c r="CC232" s="75">
        <f t="shared" si="248"/>
        <v>4.5781159420491271</v>
      </c>
      <c r="CD232" s="75">
        <f t="shared" si="249"/>
        <v>4.5770955636608281</v>
      </c>
      <c r="CE232" s="75">
        <f t="shared" si="250"/>
        <v>4.5850473091407782</v>
      </c>
      <c r="CF232" s="75">
        <f t="shared" si="251"/>
        <v>4.8926943655352177</v>
      </c>
      <c r="CG232" s="75">
        <f t="shared" si="252"/>
        <v>5.5491605036010636</v>
      </c>
      <c r="CI232" s="14">
        <f t="shared" si="269"/>
        <v>45000</v>
      </c>
      <c r="CJ232" s="86">
        <f t="shared" si="253"/>
        <v>3.9621580719613851E-2</v>
      </c>
      <c r="CK232" s="86">
        <f t="shared" si="254"/>
        <v>3.9621580719613851E-2</v>
      </c>
      <c r="CL232" s="95">
        <f t="shared" si="255"/>
        <v>0</v>
      </c>
      <c r="CM232" s="95">
        <f t="shared" si="256"/>
        <v>0.22219055296020929</v>
      </c>
      <c r="CN232" s="95">
        <f t="shared" si="257"/>
        <v>-0.73475940618627933</v>
      </c>
      <c r="CO232" s="95">
        <f t="shared" si="258"/>
        <v>2.6144195647601167</v>
      </c>
      <c r="CP232" s="95">
        <f t="shared" si="259"/>
        <v>3.7055485061610911</v>
      </c>
      <c r="CQ232" s="95">
        <f t="shared" si="260"/>
        <v>13.975487769072716</v>
      </c>
      <c r="CR232" s="95">
        <f t="shared" si="261"/>
        <v>13.975399080296437</v>
      </c>
      <c r="CS232" s="95">
        <f t="shared" si="262"/>
        <v>13.974788394342122</v>
      </c>
      <c r="CT232" s="95">
        <f t="shared" si="263"/>
        <v>13.970643640894895</v>
      </c>
      <c r="CU232" s="95">
        <f t="shared" si="264"/>
        <v>13.944837961645879</v>
      </c>
      <c r="CV232" s="95">
        <f t="shared" si="265"/>
        <v>13.828992043863542</v>
      </c>
      <c r="CW232" s="95">
        <f t="shared" si="266"/>
        <v>13.535107575654933</v>
      </c>
      <c r="CX232" s="95">
        <f t="shared" si="267"/>
        <v>13.08723808951736</v>
      </c>
    </row>
    <row r="233" spans="1:102" s="75" customFormat="1" ht="12.95" customHeight="1" x14ac:dyDescent="0.2">
      <c r="A233" s="86" t="s">
        <v>2039</v>
      </c>
      <c r="B233" s="87" t="s">
        <v>2033</v>
      </c>
      <c r="C233" s="88">
        <v>37612.722000000002</v>
      </c>
      <c r="D233" s="88" t="s">
        <v>2034</v>
      </c>
      <c r="E233" s="75">
        <f t="shared" si="275"/>
        <v>-10850.531861906802</v>
      </c>
      <c r="F233" s="75">
        <f t="shared" si="276"/>
        <v>-10850.5</v>
      </c>
      <c r="G233" s="75">
        <f t="shared" si="277"/>
        <v>-1.3430494997010101E-2</v>
      </c>
      <c r="H233" s="75">
        <f>G233</f>
        <v>-1.3430494997010101E-2</v>
      </c>
      <c r="O233" s="75">
        <f t="shared" ca="1" si="278"/>
        <v>-1.3745662756845696E-2</v>
      </c>
      <c r="P233" s="75">
        <f t="shared" si="279"/>
        <v>-1.6288131258216796E-2</v>
      </c>
      <c r="Q233" s="85">
        <f t="shared" si="305"/>
        <v>22594.222000000002</v>
      </c>
      <c r="S233" s="84">
        <v>0.10009999999999999</v>
      </c>
      <c r="Z233" s="75">
        <f t="shared" si="280"/>
        <v>-10850.5</v>
      </c>
      <c r="AA233" s="75">
        <f t="shared" si="281"/>
        <v>-2.1529240968696801E-2</v>
      </c>
      <c r="AB233" s="75">
        <f t="shared" si="282"/>
        <v>-8.1893852865300935E-3</v>
      </c>
      <c r="AC233" s="75">
        <f t="shared" si="283"/>
        <v>2.8576362612066954E-3</v>
      </c>
      <c r="AD233" s="75">
        <f t="shared" si="284"/>
        <v>8.0987459716867008E-3</v>
      </c>
      <c r="AE233" s="75">
        <f t="shared" si="285"/>
        <v>6.5655276000225466E-6</v>
      </c>
      <c r="AF233" s="75">
        <f t="shared" si="286"/>
        <v>2.8576362612066954E-3</v>
      </c>
      <c r="AG233" s="84"/>
      <c r="AH233" s="75">
        <f t="shared" si="287"/>
        <v>-5.2411097104800072E-3</v>
      </c>
      <c r="AI233" s="75">
        <f t="shared" si="288"/>
        <v>7.8896447216758592E-2</v>
      </c>
      <c r="AJ233" s="75">
        <f t="shared" si="289"/>
        <v>-0.41970400114079698</v>
      </c>
      <c r="AK233" s="75">
        <f t="shared" si="290"/>
        <v>-0.33461656421954133</v>
      </c>
      <c r="AL233" s="75">
        <f t="shared" si="291"/>
        <v>-2.7931382858319624</v>
      </c>
      <c r="AM233" s="75">
        <f t="shared" si="292"/>
        <v>-5.6814388648612493</v>
      </c>
      <c r="AN233" s="75">
        <f t="shared" si="309"/>
        <v>-1.0376551412135426</v>
      </c>
      <c r="AO233" s="75">
        <f t="shared" si="309"/>
        <v>-1.0113458440545453</v>
      </c>
      <c r="AP233" s="75">
        <f t="shared" si="309"/>
        <v>-0.96263624207008036</v>
      </c>
      <c r="AQ233" s="75">
        <f t="shared" si="309"/>
        <v>-0.88040518855606609</v>
      </c>
      <c r="AR233" s="75">
        <f t="shared" si="309"/>
        <v>-0.75747321589822636</v>
      </c>
      <c r="AS233" s="75">
        <f t="shared" si="309"/>
        <v>-0.59637503239026768</v>
      </c>
      <c r="AT233" s="75">
        <f t="shared" si="309"/>
        <v>-0.40853035256091241</v>
      </c>
      <c r="AU233" s="75">
        <f t="shared" si="293"/>
        <v>-0.20705919973465292</v>
      </c>
      <c r="AV233" s="119">
        <f t="shared" si="294"/>
        <v>-2.1529240968696801E-2</v>
      </c>
      <c r="AW233" s="120">
        <f t="shared" si="295"/>
        <v>8.0987459716867008E-3</v>
      </c>
      <c r="AX233" s="121">
        <f t="shared" si="296"/>
        <v>6.5655276000225466E-6</v>
      </c>
      <c r="AY233" s="120">
        <f t="shared" si="297"/>
        <v>-8.1893852865300935E-3</v>
      </c>
      <c r="BA233" s="95">
        <f t="shared" si="298"/>
        <v>0</v>
      </c>
      <c r="BB233" s="95">
        <f t="shared" si="299"/>
        <v>0.10000810702670893</v>
      </c>
      <c r="BC233" s="95">
        <f t="shared" si="300"/>
        <v>-0.28968178782083243</v>
      </c>
      <c r="BD233" s="95">
        <f t="shared" si="301"/>
        <v>-3.8200238680067473E-3</v>
      </c>
      <c r="BE233" s="95">
        <f t="shared" si="302"/>
        <v>-3.1373481698808363</v>
      </c>
      <c r="BF233" s="95">
        <f t="shared" si="303"/>
        <v>-471.19912209149823</v>
      </c>
      <c r="BG233" s="95">
        <f t="shared" si="310"/>
        <v>-3.1230918779787116</v>
      </c>
      <c r="BH233" s="95">
        <f t="shared" si="310"/>
        <v>-3.0938052896008159</v>
      </c>
      <c r="BI233" s="95">
        <f t="shared" si="310"/>
        <v>-3.1263635407401784</v>
      </c>
      <c r="BJ233" s="95">
        <f t="shared" si="310"/>
        <v>-3.0901656292943884</v>
      </c>
      <c r="BK233" s="95">
        <f t="shared" si="310"/>
        <v>-3.1304079632170887</v>
      </c>
      <c r="BL233" s="95">
        <f t="shared" si="310"/>
        <v>-3.0856653411050345</v>
      </c>
      <c r="BM233" s="95">
        <f t="shared" si="310"/>
        <v>-3.1354084772038786</v>
      </c>
      <c r="BN233" s="95">
        <f t="shared" si="304"/>
        <v>-3.0800996178338247</v>
      </c>
      <c r="BQ233" s="95">
        <f t="shared" si="238"/>
        <v>3.1928397224023769E-2</v>
      </c>
      <c r="BR233" s="75">
        <v>45500</v>
      </c>
      <c r="BS233" s="75">
        <f t="shared" si="268"/>
        <v>3.1928397224023769E-2</v>
      </c>
      <c r="BT233" s="75">
        <f t="shared" si="239"/>
        <v>4.0334039318275498E-2</v>
      </c>
      <c r="BU233" s="75">
        <f t="shared" si="240"/>
        <v>-8.4056420942517258E-3</v>
      </c>
      <c r="BV233" s="75">
        <f t="shared" si="241"/>
        <v>3.6462659944917153E-2</v>
      </c>
      <c r="BW233" s="75">
        <f t="shared" si="242"/>
        <v>-0.26501352760648272</v>
      </c>
      <c r="BX233" s="75">
        <f t="shared" si="243"/>
        <v>-2.9580395181117312</v>
      </c>
      <c r="BY233" s="75">
        <f t="shared" si="244"/>
        <v>-10.865418053830018</v>
      </c>
      <c r="BZ233" s="75">
        <f t="shared" si="245"/>
        <v>4.6244772717960627</v>
      </c>
      <c r="CA233" s="75">
        <f t="shared" si="246"/>
        <v>4.6244788398702656</v>
      </c>
      <c r="CB233" s="75">
        <f t="shared" si="247"/>
        <v>4.6244606170246527</v>
      </c>
      <c r="CC233" s="75">
        <f t="shared" si="248"/>
        <v>4.6246726207157192</v>
      </c>
      <c r="CD233" s="75">
        <f t="shared" si="249"/>
        <v>4.6222369348102355</v>
      </c>
      <c r="CE233" s="75">
        <f t="shared" si="250"/>
        <v>4.656246941678603</v>
      </c>
      <c r="CF233" s="75">
        <f t="shared" si="251"/>
        <v>4.9825783771684637</v>
      </c>
      <c r="CG233" s="75">
        <f t="shared" si="252"/>
        <v>5.6006928954626911</v>
      </c>
      <c r="CI233" s="14">
        <f t="shared" si="269"/>
        <v>45500</v>
      </c>
      <c r="CJ233" s="86">
        <f t="shared" si="253"/>
        <v>4.0334039318275498E-2</v>
      </c>
      <c r="CK233" s="86">
        <f t="shared" si="254"/>
        <v>4.0334039318275498E-2</v>
      </c>
      <c r="CL233" s="95">
        <f t="shared" si="255"/>
        <v>0</v>
      </c>
      <c r="CM233" s="95">
        <f t="shared" si="256"/>
        <v>0.19089396527859093</v>
      </c>
      <c r="CN233" s="95">
        <f t="shared" si="257"/>
        <v>-0.68269101975161761</v>
      </c>
      <c r="CO233" s="95">
        <f t="shared" si="258"/>
        <v>2.6882924012250249</v>
      </c>
      <c r="CP233" s="95">
        <f t="shared" si="259"/>
        <v>4.336276618313974</v>
      </c>
      <c r="CQ233" s="95">
        <f t="shared" si="260"/>
        <v>14.131963532890886</v>
      </c>
      <c r="CR233" s="95">
        <f t="shared" si="261"/>
        <v>14.131963532704113</v>
      </c>
      <c r="CS233" s="95">
        <f t="shared" si="262"/>
        <v>14.131963492821248</v>
      </c>
      <c r="CT233" s="95">
        <f t="shared" si="263"/>
        <v>14.131954983408608</v>
      </c>
      <c r="CU233" s="95">
        <f t="shared" si="264"/>
        <v>14.130379126718079</v>
      </c>
      <c r="CV233" s="95">
        <f t="shared" si="265"/>
        <v>14.077593226199346</v>
      </c>
      <c r="CW233" s="95">
        <f t="shared" si="266"/>
        <v>13.787757383333242</v>
      </c>
      <c r="CX233" s="95">
        <f t="shared" si="267"/>
        <v>13.23197571682017</v>
      </c>
    </row>
    <row r="234" spans="1:102" s="75" customFormat="1" ht="12.95" customHeight="1" x14ac:dyDescent="0.2">
      <c r="A234" s="81" t="s">
        <v>497</v>
      </c>
      <c r="B234" s="82" t="s">
        <v>2031</v>
      </c>
      <c r="C234" s="83">
        <v>37824.516000000003</v>
      </c>
      <c r="D234" s="83" t="s">
        <v>2110</v>
      </c>
      <c r="E234" s="75">
        <f t="shared" si="275"/>
        <v>-10348.081230681159</v>
      </c>
      <c r="F234" s="75">
        <f t="shared" si="276"/>
        <v>-10348</v>
      </c>
      <c r="G234" s="75">
        <f t="shared" si="277"/>
        <v>-3.4240519999002572E-2</v>
      </c>
      <c r="I234" s="75">
        <f>G234</f>
        <v>-3.4240519999002572E-2</v>
      </c>
      <c r="O234" s="75">
        <f t="shared" ca="1" si="278"/>
        <v>-1.3397772157894457E-2</v>
      </c>
      <c r="P234" s="75">
        <f t="shared" si="279"/>
        <v>-1.5994297509722255E-2</v>
      </c>
      <c r="Q234" s="85">
        <f t="shared" si="305"/>
        <v>22806.016000000003</v>
      </c>
      <c r="S234" s="84">
        <v>0.1</v>
      </c>
      <c r="Z234" s="75">
        <f t="shared" si="280"/>
        <v>-10348</v>
      </c>
      <c r="AA234" s="75">
        <f t="shared" si="281"/>
        <v>-2.0123519724332694E-2</v>
      </c>
      <c r="AB234" s="75">
        <f t="shared" si="282"/>
        <v>-3.0111297784392133E-2</v>
      </c>
      <c r="AC234" s="75">
        <f t="shared" si="283"/>
        <v>-1.8246222489280317E-2</v>
      </c>
      <c r="AD234" s="75">
        <f t="shared" si="284"/>
        <v>-1.4117000274669878E-2</v>
      </c>
      <c r="AE234" s="75">
        <f t="shared" si="285"/>
        <v>1.9928969675502941E-5</v>
      </c>
      <c r="AF234" s="75">
        <f t="shared" si="286"/>
        <v>-1.8246222489280317E-2</v>
      </c>
      <c r="AG234" s="84"/>
      <c r="AH234" s="75">
        <f t="shared" si="287"/>
        <v>-4.129222214610438E-3</v>
      </c>
      <c r="AI234" s="75">
        <f t="shared" si="288"/>
        <v>0.10353961691035973</v>
      </c>
      <c r="AJ234" s="75">
        <f t="shared" si="289"/>
        <v>-0.47991589286565334</v>
      </c>
      <c r="AK234" s="75">
        <f t="shared" si="290"/>
        <v>-0.39592774789192942</v>
      </c>
      <c r="AL234" s="75">
        <f t="shared" si="291"/>
        <v>-2.7256986285919171</v>
      </c>
      <c r="AM234" s="75">
        <f t="shared" si="292"/>
        <v>-4.7394010474906922</v>
      </c>
      <c r="AN234" s="75">
        <f t="shared" si="309"/>
        <v>-0.88906217054730208</v>
      </c>
      <c r="AO234" s="75">
        <f t="shared" si="309"/>
        <v>-0.84620202388928401</v>
      </c>
      <c r="AP234" s="75">
        <f t="shared" si="309"/>
        <v>-0.7824704518191703</v>
      </c>
      <c r="AQ234" s="75">
        <f t="shared" si="309"/>
        <v>-0.69449999988093225</v>
      </c>
      <c r="AR234" s="75">
        <f t="shared" si="309"/>
        <v>-0.58264632255322046</v>
      </c>
      <c r="AS234" s="75">
        <f t="shared" si="309"/>
        <v>-0.45125934209448926</v>
      </c>
      <c r="AT234" s="75">
        <f t="shared" si="309"/>
        <v>-0.30682223861700147</v>
      </c>
      <c r="AU234" s="75">
        <f t="shared" si="293"/>
        <v>-0.15526914591371671</v>
      </c>
      <c r="AV234" s="119">
        <f t="shared" si="294"/>
        <v>-2.0123519724332694E-2</v>
      </c>
      <c r="AW234" s="120">
        <f t="shared" si="295"/>
        <v>-1.4117000274669878E-2</v>
      </c>
      <c r="AX234" s="121">
        <f t="shared" si="296"/>
        <v>1.9928969675502941E-5</v>
      </c>
      <c r="AY234" s="120">
        <f t="shared" si="297"/>
        <v>-3.0111297784392133E-2</v>
      </c>
      <c r="BA234" s="95">
        <f t="shared" si="298"/>
        <v>0</v>
      </c>
      <c r="BB234" s="95">
        <f t="shared" si="299"/>
        <v>0.10009880247233505</v>
      </c>
      <c r="BC234" s="95">
        <f t="shared" si="300"/>
        <v>-0.27954588869831992</v>
      </c>
      <c r="BD234" s="95">
        <f t="shared" si="301"/>
        <v>-1.333546730619754E-2</v>
      </c>
      <c r="BE234" s="95">
        <f t="shared" si="302"/>
        <v>-3.1267749254573927</v>
      </c>
      <c r="BF234" s="95">
        <f t="shared" si="303"/>
        <v>-134.97098798264082</v>
      </c>
      <c r="BG234" s="95">
        <f t="shared" si="310"/>
        <v>-3.0770249334781887</v>
      </c>
      <c r="BH234" s="95">
        <f t="shared" si="310"/>
        <v>-2.9827177624259011</v>
      </c>
      <c r="BI234" s="95">
        <f t="shared" si="310"/>
        <v>-3.0881455889198532</v>
      </c>
      <c r="BJ234" s="95">
        <f t="shared" si="310"/>
        <v>-2.9701909788458574</v>
      </c>
      <c r="BK234" s="95">
        <f t="shared" si="310"/>
        <v>-3.1020793985677062</v>
      </c>
      <c r="BL234" s="95">
        <f t="shared" si="310"/>
        <v>-2.9544566553410476</v>
      </c>
      <c r="BM234" s="95">
        <f t="shared" si="310"/>
        <v>-3.1195704814323877</v>
      </c>
      <c r="BN234" s="95">
        <f t="shared" si="304"/>
        <v>-2.9346383023945002</v>
      </c>
      <c r="BQ234" s="95">
        <f t="shared" si="238"/>
        <v>3.2787410410470105E-2</v>
      </c>
      <c r="BR234" s="75">
        <v>46000</v>
      </c>
      <c r="BS234" s="75">
        <f t="shared" si="268"/>
        <v>3.2787410410470105E-2</v>
      </c>
      <c r="BT234" s="75">
        <f t="shared" si="239"/>
        <v>4.1050258815334278E-2</v>
      </c>
      <c r="BU234" s="75">
        <f t="shared" si="240"/>
        <v>-8.2628484048641732E-3</v>
      </c>
      <c r="BV234" s="75">
        <f t="shared" si="241"/>
        <v>3.8128067194805659E-2</v>
      </c>
      <c r="BW234" s="75">
        <f t="shared" si="242"/>
        <v>-0.27376570217857316</v>
      </c>
      <c r="BX234" s="75">
        <f t="shared" si="243"/>
        <v>-2.9489513275239916</v>
      </c>
      <c r="BY234" s="75">
        <f t="shared" si="244"/>
        <v>-10.349861571004432</v>
      </c>
      <c r="BZ234" s="75">
        <f t="shared" si="245"/>
        <v>4.6729859607462849</v>
      </c>
      <c r="CA234" s="75">
        <f t="shared" si="246"/>
        <v>4.6729859905522391</v>
      </c>
      <c r="CB234" s="75">
        <f t="shared" si="247"/>
        <v>4.6729852184836096</v>
      </c>
      <c r="CC234" s="75">
        <f t="shared" si="248"/>
        <v>4.6730052223861733</v>
      </c>
      <c r="CD234" s="75">
        <f t="shared" si="249"/>
        <v>4.6724901661223583</v>
      </c>
      <c r="CE234" s="75">
        <f t="shared" si="250"/>
        <v>4.7356396433554568</v>
      </c>
      <c r="CF234" s="75">
        <f t="shared" si="251"/>
        <v>5.0741034827144498</v>
      </c>
      <c r="CG234" s="75">
        <f t="shared" si="252"/>
        <v>5.6522252873243195</v>
      </c>
      <c r="CI234" s="14">
        <f t="shared" si="269"/>
        <v>46000</v>
      </c>
      <c r="CJ234" s="86">
        <f t="shared" si="253"/>
        <v>4.1050258815334278E-2</v>
      </c>
      <c r="CK234" s="86">
        <f t="shared" si="254"/>
        <v>4.1050258815334278E-2</v>
      </c>
      <c r="CL234" s="95">
        <f t="shared" si="255"/>
        <v>0</v>
      </c>
      <c r="CM234" s="95">
        <f t="shared" si="256"/>
        <v>0.16991145870230184</v>
      </c>
      <c r="CN234" s="95">
        <f t="shared" si="257"/>
        <v>-0.64030231399438897</v>
      </c>
      <c r="CO234" s="95">
        <f t="shared" si="258"/>
        <v>2.7448397148597254</v>
      </c>
      <c r="CP234" s="95">
        <f t="shared" si="259"/>
        <v>4.9746208178723865</v>
      </c>
      <c r="CQ234" s="95">
        <f t="shared" si="260"/>
        <v>14.268913812581379</v>
      </c>
      <c r="CR234" s="95">
        <f t="shared" si="261"/>
        <v>14.268914367538828</v>
      </c>
      <c r="CS234" s="95">
        <f t="shared" si="262"/>
        <v>14.268909673574077</v>
      </c>
      <c r="CT234" s="95">
        <f t="shared" si="263"/>
        <v>14.268949371023789</v>
      </c>
      <c r="CU234" s="95">
        <f t="shared" si="264"/>
        <v>14.268613268851448</v>
      </c>
      <c r="CV234" s="95">
        <f t="shared" si="265"/>
        <v>14.271432471956864</v>
      </c>
      <c r="CW234" s="95">
        <f t="shared" si="266"/>
        <v>14.028784443238658</v>
      </c>
      <c r="CX234" s="95">
        <f t="shared" si="267"/>
        <v>13.37671334412298</v>
      </c>
    </row>
    <row r="235" spans="1:102" s="75" customFormat="1" ht="12.95" customHeight="1" x14ac:dyDescent="0.2">
      <c r="A235" s="81" t="s">
        <v>497</v>
      </c>
      <c r="B235" s="82" t="s">
        <v>2031</v>
      </c>
      <c r="C235" s="83">
        <v>37824.517</v>
      </c>
      <c r="D235" s="83" t="s">
        <v>2110</v>
      </c>
      <c r="E235" s="75">
        <f t="shared" si="275"/>
        <v>-10348.078858325807</v>
      </c>
      <c r="F235" s="75">
        <f t="shared" si="276"/>
        <v>-10348</v>
      </c>
      <c r="G235" s="75">
        <f t="shared" si="277"/>
        <v>-3.3240520002436824E-2</v>
      </c>
      <c r="I235" s="75">
        <f>G235</f>
        <v>-3.3240520002436824E-2</v>
      </c>
      <c r="O235" s="75">
        <f t="shared" ca="1" si="278"/>
        <v>-1.3397772157894457E-2</v>
      </c>
      <c r="P235" s="75">
        <f t="shared" si="279"/>
        <v>-1.5994297509722255E-2</v>
      </c>
      <c r="Q235" s="85">
        <f t="shared" si="305"/>
        <v>22806.017</v>
      </c>
      <c r="S235" s="84">
        <v>0.1</v>
      </c>
      <c r="Z235" s="75">
        <f t="shared" si="280"/>
        <v>-10348</v>
      </c>
      <c r="AA235" s="75">
        <f t="shared" si="281"/>
        <v>-2.0123519724332694E-2</v>
      </c>
      <c r="AB235" s="75">
        <f t="shared" si="282"/>
        <v>-2.9111297787826385E-2</v>
      </c>
      <c r="AC235" s="75">
        <f t="shared" si="283"/>
        <v>-1.7246222492714569E-2</v>
      </c>
      <c r="AD235" s="75">
        <f t="shared" si="284"/>
        <v>-1.311700027810413E-2</v>
      </c>
      <c r="AE235" s="75">
        <f t="shared" si="285"/>
        <v>1.7205569629578385E-5</v>
      </c>
      <c r="AF235" s="75">
        <f t="shared" si="286"/>
        <v>-1.7246222492714569E-2</v>
      </c>
      <c r="AG235" s="84"/>
      <c r="AH235" s="75">
        <f t="shared" si="287"/>
        <v>-4.129222214610438E-3</v>
      </c>
      <c r="AI235" s="75">
        <f t="shared" si="288"/>
        <v>0.10353961691035973</v>
      </c>
      <c r="AJ235" s="75">
        <f t="shared" si="289"/>
        <v>-0.47991589286565334</v>
      </c>
      <c r="AK235" s="75">
        <f t="shared" si="290"/>
        <v>-0.39592774789192942</v>
      </c>
      <c r="AL235" s="75">
        <f t="shared" si="291"/>
        <v>-2.7256986285919171</v>
      </c>
      <c r="AM235" s="75">
        <f t="shared" si="292"/>
        <v>-4.7394010474906922</v>
      </c>
      <c r="AN235" s="75">
        <f t="shared" si="309"/>
        <v>-0.88906217054730208</v>
      </c>
      <c r="AO235" s="75">
        <f t="shared" si="309"/>
        <v>-0.84620202388928401</v>
      </c>
      <c r="AP235" s="75">
        <f t="shared" si="309"/>
        <v>-0.7824704518191703</v>
      </c>
      <c r="AQ235" s="75">
        <f t="shared" si="309"/>
        <v>-0.69449999988093225</v>
      </c>
      <c r="AR235" s="75">
        <f t="shared" si="309"/>
        <v>-0.58264632255322046</v>
      </c>
      <c r="AS235" s="75">
        <f t="shared" si="309"/>
        <v>-0.45125934209448926</v>
      </c>
      <c r="AT235" s="75">
        <f t="shared" si="309"/>
        <v>-0.30682223861700147</v>
      </c>
      <c r="AU235" s="75">
        <f t="shared" si="293"/>
        <v>-0.15526914591371671</v>
      </c>
      <c r="AV235" s="119">
        <f t="shared" si="294"/>
        <v>-2.0123519724332694E-2</v>
      </c>
      <c r="AW235" s="120">
        <f t="shared" si="295"/>
        <v>-1.311700027810413E-2</v>
      </c>
      <c r="AX235" s="121">
        <f t="shared" si="296"/>
        <v>1.7205569629578385E-5</v>
      </c>
      <c r="AY235" s="120">
        <f t="shared" si="297"/>
        <v>-2.9111297787826385E-2</v>
      </c>
      <c r="BA235" s="95">
        <f t="shared" si="298"/>
        <v>0</v>
      </c>
      <c r="BB235" s="95">
        <f t="shared" si="299"/>
        <v>0.10009880247233505</v>
      </c>
      <c r="BC235" s="95">
        <f t="shared" si="300"/>
        <v>-0.27954588869831992</v>
      </c>
      <c r="BD235" s="95">
        <f t="shared" si="301"/>
        <v>-1.333546730619754E-2</v>
      </c>
      <c r="BE235" s="95">
        <f t="shared" si="302"/>
        <v>-3.1267749254573927</v>
      </c>
      <c r="BF235" s="95">
        <f t="shared" si="303"/>
        <v>-134.97098798264082</v>
      </c>
      <c r="BG235" s="95">
        <f t="shared" si="310"/>
        <v>-3.0770249334781887</v>
      </c>
      <c r="BH235" s="95">
        <f t="shared" si="310"/>
        <v>-2.9827177624259011</v>
      </c>
      <c r="BI235" s="95">
        <f t="shared" si="310"/>
        <v>-3.0881455889198532</v>
      </c>
      <c r="BJ235" s="95">
        <f t="shared" si="310"/>
        <v>-2.9701909788458574</v>
      </c>
      <c r="BK235" s="95">
        <f t="shared" si="310"/>
        <v>-3.1020793985677062</v>
      </c>
      <c r="BL235" s="95">
        <f t="shared" si="310"/>
        <v>-2.9544566553410476</v>
      </c>
      <c r="BM235" s="95">
        <f t="shared" si="310"/>
        <v>-3.1195704814323877</v>
      </c>
      <c r="BN235" s="95">
        <f t="shared" si="304"/>
        <v>-2.9346383023945002</v>
      </c>
      <c r="BQ235" s="95">
        <f t="shared" si="238"/>
        <v>3.3677888918094007E-2</v>
      </c>
      <c r="BR235" s="75">
        <v>46500</v>
      </c>
      <c r="BS235" s="75">
        <f t="shared" si="268"/>
        <v>3.3677888918094007E-2</v>
      </c>
      <c r="BT235" s="75">
        <f t="shared" si="239"/>
        <v>4.1770239210790192E-2</v>
      </c>
      <c r="BU235" s="75">
        <f t="shared" si="240"/>
        <v>-8.0923502926961849E-3</v>
      </c>
      <c r="BV235" s="75">
        <f t="shared" si="241"/>
        <v>4.0048699461219028E-2</v>
      </c>
      <c r="BW235" s="75">
        <f t="shared" si="242"/>
        <v>-0.28335202314483754</v>
      </c>
      <c r="BX235" s="75">
        <f t="shared" si="243"/>
        <v>-2.9389698827355137</v>
      </c>
      <c r="BY235" s="75">
        <f t="shared" si="244"/>
        <v>-9.8367653362176295</v>
      </c>
      <c r="BZ235" s="75">
        <f t="shared" si="245"/>
        <v>4.7238217253581745</v>
      </c>
      <c r="CA235" s="75">
        <f t="shared" si="246"/>
        <v>4.7238217358547665</v>
      </c>
      <c r="CB235" s="75">
        <f t="shared" si="247"/>
        <v>4.7238226726895167</v>
      </c>
      <c r="CC235" s="75">
        <f t="shared" si="248"/>
        <v>4.7239059795310547</v>
      </c>
      <c r="CD235" s="75">
        <f t="shared" si="249"/>
        <v>4.7297861467949893</v>
      </c>
      <c r="CE235" s="75">
        <f t="shared" si="250"/>
        <v>4.8233647862778968</v>
      </c>
      <c r="CF235" s="75">
        <f t="shared" si="251"/>
        <v>5.1671635015269679</v>
      </c>
      <c r="CG235" s="75">
        <f t="shared" si="252"/>
        <v>5.7037576791859479</v>
      </c>
      <c r="CI235" s="14">
        <f t="shared" si="269"/>
        <v>46500</v>
      </c>
      <c r="CJ235" s="86">
        <f t="shared" si="253"/>
        <v>4.1770239210790192E-2</v>
      </c>
      <c r="CK235" s="86">
        <f t="shared" si="254"/>
        <v>4.1770239210790192E-2</v>
      </c>
      <c r="CL235" s="95">
        <f t="shared" si="255"/>
        <v>0</v>
      </c>
      <c r="CM235" s="95">
        <f t="shared" si="256"/>
        <v>0.15483194878261852</v>
      </c>
      <c r="CN235" s="95">
        <f t="shared" si="257"/>
        <v>-0.60439340667761787</v>
      </c>
      <c r="CO235" s="95">
        <f t="shared" si="258"/>
        <v>2.790727239327973</v>
      </c>
      <c r="CP235" s="95">
        <f t="shared" si="259"/>
        <v>5.6415934470760396</v>
      </c>
      <c r="CQ235" s="95">
        <f t="shared" si="260"/>
        <v>14.39230019391162</v>
      </c>
      <c r="CR235" s="95">
        <f t="shared" si="261"/>
        <v>14.392377161435231</v>
      </c>
      <c r="CS235" s="95">
        <f t="shared" si="262"/>
        <v>14.392038181584947</v>
      </c>
      <c r="CT235" s="95">
        <f t="shared" si="263"/>
        <v>14.393527827505237</v>
      </c>
      <c r="CU235" s="95">
        <f t="shared" si="264"/>
        <v>14.386916770773999</v>
      </c>
      <c r="CV235" s="95">
        <f t="shared" si="265"/>
        <v>14.415085165166145</v>
      </c>
      <c r="CW235" s="95">
        <f t="shared" si="266"/>
        <v>14.256175108905733</v>
      </c>
      <c r="CX235" s="95">
        <f t="shared" si="267"/>
        <v>13.521450971425789</v>
      </c>
    </row>
    <row r="236" spans="1:102" s="75" customFormat="1" ht="12.95" customHeight="1" x14ac:dyDescent="0.2">
      <c r="A236" s="86" t="s">
        <v>2040</v>
      </c>
      <c r="B236" s="87" t="s">
        <v>2031</v>
      </c>
      <c r="C236" s="88">
        <v>37824.519</v>
      </c>
      <c r="D236" s="88" t="s">
        <v>2035</v>
      </c>
      <c r="E236" s="75">
        <f t="shared" si="275"/>
        <v>-10348.074113615085</v>
      </c>
      <c r="F236" s="75">
        <f t="shared" si="276"/>
        <v>-10348</v>
      </c>
      <c r="G236" s="75">
        <f t="shared" si="277"/>
        <v>-3.1240520002029371E-2</v>
      </c>
      <c r="H236" s="77"/>
      <c r="I236" s="77"/>
      <c r="J236" s="18">
        <f>G236</f>
        <v>-3.1240520002029371E-2</v>
      </c>
      <c r="O236" s="75">
        <f t="shared" ca="1" si="278"/>
        <v>-1.3397772157894457E-2</v>
      </c>
      <c r="P236" s="75">
        <f t="shared" si="279"/>
        <v>-1.5994297509722255E-2</v>
      </c>
      <c r="Q236" s="85">
        <f t="shared" si="305"/>
        <v>22806.019</v>
      </c>
      <c r="S236" s="84">
        <v>1</v>
      </c>
      <c r="Z236" s="75">
        <f t="shared" si="280"/>
        <v>-10348</v>
      </c>
      <c r="AA236" s="75">
        <f t="shared" si="281"/>
        <v>-2.0123519724332694E-2</v>
      </c>
      <c r="AB236" s="75">
        <f t="shared" si="282"/>
        <v>-2.7111297787418932E-2</v>
      </c>
      <c r="AC236" s="75">
        <f t="shared" si="283"/>
        <v>-1.5246222492307115E-2</v>
      </c>
      <c r="AD236" s="75">
        <f t="shared" si="284"/>
        <v>-1.1117000277696677E-2</v>
      </c>
      <c r="AE236" s="75">
        <f t="shared" si="285"/>
        <v>1.2358769517430799E-4</v>
      </c>
      <c r="AF236" s="75">
        <f t="shared" si="286"/>
        <v>-1.5246222492307115E-2</v>
      </c>
      <c r="AG236" s="84"/>
      <c r="AH236" s="75">
        <f t="shared" si="287"/>
        <v>-4.129222214610438E-3</v>
      </c>
      <c r="AI236" s="75">
        <f t="shared" si="288"/>
        <v>0.10353961691035973</v>
      </c>
      <c r="AJ236" s="75">
        <f t="shared" si="289"/>
        <v>-0.47991589286565334</v>
      </c>
      <c r="AK236" s="75">
        <f t="shared" si="290"/>
        <v>-0.39592774789192942</v>
      </c>
      <c r="AL236" s="75">
        <f t="shared" si="291"/>
        <v>-2.7256986285919171</v>
      </c>
      <c r="AM236" s="75">
        <f t="shared" si="292"/>
        <v>-4.7394010474906922</v>
      </c>
      <c r="AN236" s="75">
        <f t="shared" si="309"/>
        <v>-0.88906217054730208</v>
      </c>
      <c r="AO236" s="75">
        <f t="shared" si="309"/>
        <v>-0.84620202388928401</v>
      </c>
      <c r="AP236" s="75">
        <f t="shared" si="309"/>
        <v>-0.7824704518191703</v>
      </c>
      <c r="AQ236" s="75">
        <f t="shared" si="309"/>
        <v>-0.69449999988093225</v>
      </c>
      <c r="AR236" s="75">
        <f t="shared" si="309"/>
        <v>-0.58264632255322046</v>
      </c>
      <c r="AS236" s="75">
        <f t="shared" si="309"/>
        <v>-0.45125934209448926</v>
      </c>
      <c r="AT236" s="75">
        <f t="shared" si="309"/>
        <v>-0.30682223861700147</v>
      </c>
      <c r="AU236" s="75">
        <f t="shared" si="293"/>
        <v>-0.15526914591371671</v>
      </c>
      <c r="AV236" s="119">
        <f t="shared" si="294"/>
        <v>-2.0123519724332694E-2</v>
      </c>
      <c r="AW236" s="120">
        <f t="shared" si="295"/>
        <v>-1.1117000277696677E-2</v>
      </c>
      <c r="AX236" s="121">
        <f t="shared" si="296"/>
        <v>1.2358769517430799E-4</v>
      </c>
      <c r="AY236" s="120">
        <f t="shared" si="297"/>
        <v>-2.7111297787418932E-2</v>
      </c>
      <c r="BA236" s="95">
        <f t="shared" si="298"/>
        <v>0</v>
      </c>
      <c r="BB236" s="95">
        <f t="shared" si="299"/>
        <v>0.10009880247233505</v>
      </c>
      <c r="BC236" s="95">
        <f t="shared" si="300"/>
        <v>-0.27954588869831992</v>
      </c>
      <c r="BD236" s="95">
        <f t="shared" si="301"/>
        <v>-1.333546730619754E-2</v>
      </c>
      <c r="BE236" s="95">
        <f t="shared" si="302"/>
        <v>-3.1267749254573927</v>
      </c>
      <c r="BF236" s="95">
        <f t="shared" si="303"/>
        <v>-134.97098798264082</v>
      </c>
      <c r="BG236" s="95">
        <f t="shared" si="310"/>
        <v>-3.0770249334781887</v>
      </c>
      <c r="BH236" s="95">
        <f t="shared" si="310"/>
        <v>-2.9827177624259011</v>
      </c>
      <c r="BI236" s="95">
        <f t="shared" si="310"/>
        <v>-3.0881455889198532</v>
      </c>
      <c r="BJ236" s="95">
        <f t="shared" si="310"/>
        <v>-2.9701909788458574</v>
      </c>
      <c r="BK236" s="95">
        <f t="shared" si="310"/>
        <v>-3.1020793985677062</v>
      </c>
      <c r="BL236" s="95">
        <f t="shared" si="310"/>
        <v>-2.9544566553410476</v>
      </c>
      <c r="BM236" s="95">
        <f t="shared" si="310"/>
        <v>-3.1195704814323877</v>
      </c>
      <c r="BN236" s="95">
        <f t="shared" si="304"/>
        <v>-2.9346383023945002</v>
      </c>
      <c r="BQ236" s="95">
        <f t="shared" si="238"/>
        <v>3.4603780057266803E-2</v>
      </c>
      <c r="BR236" s="75">
        <v>47000</v>
      </c>
      <c r="BS236" s="75">
        <f t="shared" si="268"/>
        <v>3.4603780057266803E-2</v>
      </c>
      <c r="BT236" s="75">
        <f t="shared" si="239"/>
        <v>4.2493980504643245E-2</v>
      </c>
      <c r="BU236" s="75">
        <f t="shared" si="240"/>
        <v>-7.8902004473764414E-3</v>
      </c>
      <c r="BV236" s="75">
        <f t="shared" si="241"/>
        <v>4.2290740371035418E-2</v>
      </c>
      <c r="BW236" s="75">
        <f t="shared" si="242"/>
        <v>-0.29395123293123482</v>
      </c>
      <c r="BX236" s="75">
        <f t="shared" si="243"/>
        <v>-2.9278993791680974</v>
      </c>
      <c r="BY236" s="75">
        <f t="shared" si="244"/>
        <v>-9.323566237947098</v>
      </c>
      <c r="BZ236" s="75">
        <f t="shared" si="245"/>
        <v>4.777357952779127</v>
      </c>
      <c r="CA236" s="75">
        <f t="shared" si="246"/>
        <v>4.7773632197832239</v>
      </c>
      <c r="CB236" s="75">
        <f t="shared" si="247"/>
        <v>4.777445942731724</v>
      </c>
      <c r="CC236" s="75">
        <f t="shared" si="248"/>
        <v>4.7787316681445766</v>
      </c>
      <c r="CD236" s="75">
        <f t="shared" si="249"/>
        <v>4.7962208501676011</v>
      </c>
      <c r="CE236" s="75">
        <f t="shared" si="250"/>
        <v>4.9194368048063515</v>
      </c>
      <c r="CF236" s="75">
        <f t="shared" si="251"/>
        <v>5.261648177765422</v>
      </c>
      <c r="CG236" s="75">
        <f t="shared" si="252"/>
        <v>5.7552900710475754</v>
      </c>
      <c r="CI236" s="14">
        <f t="shared" si="269"/>
        <v>47000</v>
      </c>
      <c r="CJ236" s="86">
        <f t="shared" si="253"/>
        <v>4.2493980504643245E-2</v>
      </c>
      <c r="CK236" s="86">
        <f t="shared" si="254"/>
        <v>4.2493980504643245E-2</v>
      </c>
      <c r="CL236" s="95">
        <f t="shared" si="255"/>
        <v>0</v>
      </c>
      <c r="CM236" s="95">
        <f t="shared" si="256"/>
        <v>0.14348012034617452</v>
      </c>
      <c r="CN236" s="95">
        <f t="shared" si="257"/>
        <v>-0.57306879002417455</v>
      </c>
      <c r="CO236" s="95">
        <f t="shared" si="258"/>
        <v>2.8294858401108502</v>
      </c>
      <c r="CP236" s="95">
        <f t="shared" si="259"/>
        <v>6.3559601542248574</v>
      </c>
      <c r="CQ236" s="95">
        <f t="shared" si="260"/>
        <v>14.505703127408314</v>
      </c>
      <c r="CR236" s="95">
        <f t="shared" si="261"/>
        <v>14.505874535252277</v>
      </c>
      <c r="CS236" s="95">
        <f t="shared" si="262"/>
        <v>14.505345738915995</v>
      </c>
      <c r="CT236" s="95">
        <f t="shared" si="263"/>
        <v>14.506974764507325</v>
      </c>
      <c r="CU236" s="95">
        <f t="shared" si="264"/>
        <v>14.501934092887039</v>
      </c>
      <c r="CV236" s="95">
        <f t="shared" si="265"/>
        <v>14.517324709202766</v>
      </c>
      <c r="CW236" s="95">
        <f t="shared" si="266"/>
        <v>14.4682009040722</v>
      </c>
      <c r="CX236" s="95">
        <f t="shared" si="267"/>
        <v>13.666188598728599</v>
      </c>
    </row>
    <row r="237" spans="1:102" s="75" customFormat="1" ht="12.95" customHeight="1" x14ac:dyDescent="0.2">
      <c r="A237" s="81" t="s">
        <v>497</v>
      </c>
      <c r="B237" s="82" t="s">
        <v>2031</v>
      </c>
      <c r="C237" s="83">
        <v>37824.519999999997</v>
      </c>
      <c r="D237" s="83" t="s">
        <v>2110</v>
      </c>
      <c r="E237" s="75">
        <f t="shared" si="275"/>
        <v>-10348.071741259731</v>
      </c>
      <c r="F237" s="75">
        <f t="shared" si="276"/>
        <v>-10348</v>
      </c>
      <c r="G237" s="75">
        <f t="shared" si="277"/>
        <v>-3.0240520005463623E-2</v>
      </c>
      <c r="I237" s="75">
        <f>G237</f>
        <v>-3.0240520005463623E-2</v>
      </c>
      <c r="O237" s="75">
        <f t="shared" ca="1" si="278"/>
        <v>-1.3397772157894457E-2</v>
      </c>
      <c r="P237" s="75">
        <f t="shared" si="279"/>
        <v>-1.5994297509722255E-2</v>
      </c>
      <c r="Q237" s="85">
        <f t="shared" si="305"/>
        <v>22806.019999999997</v>
      </c>
      <c r="S237" s="84">
        <v>0.1</v>
      </c>
      <c r="Z237" s="75">
        <f t="shared" si="280"/>
        <v>-10348</v>
      </c>
      <c r="AA237" s="75">
        <f t="shared" si="281"/>
        <v>-2.0123519724332694E-2</v>
      </c>
      <c r="AB237" s="75">
        <f t="shared" si="282"/>
        <v>-2.6111297790853184E-2</v>
      </c>
      <c r="AC237" s="75">
        <f t="shared" si="283"/>
        <v>-1.4246222495741367E-2</v>
      </c>
      <c r="AD237" s="75">
        <f t="shared" si="284"/>
        <v>-1.0117000281130929E-2</v>
      </c>
      <c r="AE237" s="75">
        <f t="shared" si="285"/>
        <v>1.023536946884033E-5</v>
      </c>
      <c r="AF237" s="75">
        <f t="shared" si="286"/>
        <v>-1.4246222495741367E-2</v>
      </c>
      <c r="AG237" s="84"/>
      <c r="AH237" s="75">
        <f t="shared" si="287"/>
        <v>-4.129222214610438E-3</v>
      </c>
      <c r="AI237" s="75">
        <f t="shared" si="288"/>
        <v>0.10353961691035973</v>
      </c>
      <c r="AJ237" s="75">
        <f t="shared" si="289"/>
        <v>-0.47991589286565334</v>
      </c>
      <c r="AK237" s="75">
        <f t="shared" si="290"/>
        <v>-0.39592774789192942</v>
      </c>
      <c r="AL237" s="75">
        <f t="shared" si="291"/>
        <v>-2.7256986285919171</v>
      </c>
      <c r="AM237" s="75">
        <f t="shared" si="292"/>
        <v>-4.7394010474906922</v>
      </c>
      <c r="AN237" s="75">
        <f t="shared" si="309"/>
        <v>-0.88906217054730208</v>
      </c>
      <c r="AO237" s="75">
        <f t="shared" si="309"/>
        <v>-0.84620202388928401</v>
      </c>
      <c r="AP237" s="75">
        <f t="shared" si="309"/>
        <v>-0.7824704518191703</v>
      </c>
      <c r="AQ237" s="75">
        <f t="shared" si="309"/>
        <v>-0.69449999988093225</v>
      </c>
      <c r="AR237" s="75">
        <f t="shared" si="309"/>
        <v>-0.58264632255322046</v>
      </c>
      <c r="AS237" s="75">
        <f t="shared" si="309"/>
        <v>-0.45125934209448926</v>
      </c>
      <c r="AT237" s="75">
        <f t="shared" si="309"/>
        <v>-0.30682223861700147</v>
      </c>
      <c r="AU237" s="75">
        <f t="shared" si="293"/>
        <v>-0.15526914591371671</v>
      </c>
      <c r="AV237" s="119">
        <f t="shared" si="294"/>
        <v>-2.0123519724332694E-2</v>
      </c>
      <c r="AW237" s="120">
        <f t="shared" si="295"/>
        <v>-1.0117000281130929E-2</v>
      </c>
      <c r="AX237" s="121">
        <f t="shared" si="296"/>
        <v>1.023536946884033E-5</v>
      </c>
      <c r="AY237" s="120">
        <f t="shared" si="297"/>
        <v>-2.6111297790853184E-2</v>
      </c>
      <c r="BA237" s="95">
        <f t="shared" si="298"/>
        <v>0</v>
      </c>
      <c r="BB237" s="95">
        <f t="shared" si="299"/>
        <v>0.10009880247233505</v>
      </c>
      <c r="BC237" s="95">
        <f t="shared" si="300"/>
        <v>-0.27954588869831992</v>
      </c>
      <c r="BD237" s="95">
        <f t="shared" si="301"/>
        <v>-1.333546730619754E-2</v>
      </c>
      <c r="BE237" s="95">
        <f t="shared" si="302"/>
        <v>-3.1267749254573927</v>
      </c>
      <c r="BF237" s="95">
        <f t="shared" si="303"/>
        <v>-134.97098798264082</v>
      </c>
      <c r="BG237" s="95">
        <f t="shared" si="310"/>
        <v>-3.0770249334781887</v>
      </c>
      <c r="BH237" s="95">
        <f t="shared" si="310"/>
        <v>-2.9827177624259011</v>
      </c>
      <c r="BI237" s="95">
        <f t="shared" si="310"/>
        <v>-3.0881455889198532</v>
      </c>
      <c r="BJ237" s="95">
        <f t="shared" si="310"/>
        <v>-2.9701909788458574</v>
      </c>
      <c r="BK237" s="95">
        <f t="shared" si="310"/>
        <v>-3.1020793985677062</v>
      </c>
      <c r="BL237" s="95">
        <f t="shared" si="310"/>
        <v>-2.9544566553410476</v>
      </c>
      <c r="BM237" s="95">
        <f t="shared" si="310"/>
        <v>-3.1195704814323877</v>
      </c>
      <c r="BN237" s="95">
        <f t="shared" si="304"/>
        <v>-2.9346383023945002</v>
      </c>
      <c r="BQ237" s="95">
        <f t="shared" si="238"/>
        <v>3.55701057965086E-2</v>
      </c>
      <c r="BR237" s="75">
        <v>47500</v>
      </c>
      <c r="BS237" s="75">
        <f t="shared" si="268"/>
        <v>3.55701057965086E-2</v>
      </c>
      <c r="BT237" s="75">
        <f t="shared" si="239"/>
        <v>4.3221482696893423E-2</v>
      </c>
      <c r="BU237" s="75">
        <f t="shared" si="240"/>
        <v>-7.6513769003848254E-3</v>
      </c>
      <c r="BV237" s="75">
        <f t="shared" si="241"/>
        <v>4.4946934556465368E-2</v>
      </c>
      <c r="BW237" s="75">
        <f t="shared" si="242"/>
        <v>-0.30580455733523076</v>
      </c>
      <c r="BX237" s="75">
        <f t="shared" si="243"/>
        <v>-2.9154741153619503</v>
      </c>
      <c r="BY237" s="75">
        <f t="shared" si="244"/>
        <v>-8.8071997373723416</v>
      </c>
      <c r="BZ237" s="75">
        <f t="shared" si="245"/>
        <v>4.8340779175465745</v>
      </c>
      <c r="CA237" s="75">
        <f t="shared" si="246"/>
        <v>4.8341484036996549</v>
      </c>
      <c r="CB237" s="75">
        <f t="shared" si="247"/>
        <v>4.8347391509795719</v>
      </c>
      <c r="CC237" s="75">
        <f t="shared" si="248"/>
        <v>4.8395829502589729</v>
      </c>
      <c r="CD237" s="75">
        <f t="shared" si="249"/>
        <v>4.8739393522047756</v>
      </c>
      <c r="CE237" s="75">
        <f t="shared" si="250"/>
        <v>5.0237367981986356</v>
      </c>
      <c r="CF237" s="75">
        <f t="shared" si="251"/>
        <v>5.3574434731240581</v>
      </c>
      <c r="CG237" s="75">
        <f t="shared" si="252"/>
        <v>5.8068224629092038</v>
      </c>
      <c r="CI237" s="14">
        <f t="shared" si="269"/>
        <v>47500</v>
      </c>
      <c r="CJ237" s="86">
        <f t="shared" si="253"/>
        <v>4.3221482696893423E-2</v>
      </c>
      <c r="CK237" s="86">
        <f t="shared" si="254"/>
        <v>4.3221482696893423E-2</v>
      </c>
      <c r="CL237" s="95">
        <f t="shared" si="255"/>
        <v>0</v>
      </c>
      <c r="CM237" s="95">
        <f t="shared" si="256"/>
        <v>0.13462628243834318</v>
      </c>
      <c r="CN237" s="95">
        <f t="shared" si="257"/>
        <v>-0.54503406218753525</v>
      </c>
      <c r="CO237" s="95">
        <f t="shared" si="258"/>
        <v>2.8633017497988615</v>
      </c>
      <c r="CP237" s="95">
        <f t="shared" si="259"/>
        <v>7.140282501453064</v>
      </c>
      <c r="CQ237" s="95">
        <f t="shared" si="260"/>
        <v>14.611804284308329</v>
      </c>
      <c r="CR237" s="95">
        <f t="shared" si="261"/>
        <v>14.610915166981371</v>
      </c>
      <c r="CS237" s="95">
        <f t="shared" si="262"/>
        <v>14.613076012252717</v>
      </c>
      <c r="CT237" s="95">
        <f t="shared" si="263"/>
        <v>14.607808524882197</v>
      </c>
      <c r="CU237" s="95">
        <f t="shared" si="264"/>
        <v>14.620556126062802</v>
      </c>
      <c r="CV237" s="95">
        <f t="shared" si="265"/>
        <v>14.58913624444399</v>
      </c>
      <c r="CW237" s="95">
        <f t="shared" si="266"/>
        <v>14.663454669325834</v>
      </c>
      <c r="CX237" s="95">
        <f t="shared" si="267"/>
        <v>13.810926226031413</v>
      </c>
    </row>
    <row r="238" spans="1:102" s="75" customFormat="1" ht="12.95" customHeight="1" x14ac:dyDescent="0.2">
      <c r="A238" s="81" t="s">
        <v>497</v>
      </c>
      <c r="B238" s="82" t="s">
        <v>2031</v>
      </c>
      <c r="C238" s="83">
        <v>37824.521999999997</v>
      </c>
      <c r="D238" s="83" t="s">
        <v>2110</v>
      </c>
      <c r="E238" s="75">
        <f t="shared" si="275"/>
        <v>-10348.066996549011</v>
      </c>
      <c r="F238" s="75">
        <f t="shared" si="276"/>
        <v>-10348</v>
      </c>
      <c r="G238" s="75">
        <f t="shared" si="277"/>
        <v>-2.8240520005056169E-2</v>
      </c>
      <c r="I238" s="75">
        <f>G238</f>
        <v>-2.8240520005056169E-2</v>
      </c>
      <c r="O238" s="75">
        <f t="shared" ca="1" si="278"/>
        <v>-1.3397772157894457E-2</v>
      </c>
      <c r="P238" s="75">
        <f t="shared" si="279"/>
        <v>-1.5994297509722255E-2</v>
      </c>
      <c r="Q238" s="85">
        <f t="shared" si="305"/>
        <v>22806.021999999997</v>
      </c>
      <c r="S238" s="84">
        <v>0.1</v>
      </c>
      <c r="Z238" s="75">
        <f t="shared" si="280"/>
        <v>-10348</v>
      </c>
      <c r="AA238" s="75">
        <f t="shared" si="281"/>
        <v>-2.0123519724332694E-2</v>
      </c>
      <c r="AB238" s="75">
        <f t="shared" si="282"/>
        <v>-2.411129779044573E-2</v>
      </c>
      <c r="AC238" s="75">
        <f t="shared" si="283"/>
        <v>-1.2246222495333914E-2</v>
      </c>
      <c r="AD238" s="75">
        <f t="shared" si="284"/>
        <v>-8.1170002807234749E-3</v>
      </c>
      <c r="AE238" s="75">
        <f t="shared" si="285"/>
        <v>6.5885693557264974E-6</v>
      </c>
      <c r="AF238" s="75">
        <f t="shared" si="286"/>
        <v>-1.2246222495333914E-2</v>
      </c>
      <c r="AG238" s="84"/>
      <c r="AH238" s="75">
        <f t="shared" si="287"/>
        <v>-4.129222214610438E-3</v>
      </c>
      <c r="AI238" s="75">
        <f t="shared" si="288"/>
        <v>0.10353961691035973</v>
      </c>
      <c r="AJ238" s="75">
        <f t="shared" si="289"/>
        <v>-0.47991589286565334</v>
      </c>
      <c r="AK238" s="75">
        <f t="shared" si="290"/>
        <v>-0.39592774789192942</v>
      </c>
      <c r="AL238" s="75">
        <f t="shared" si="291"/>
        <v>-2.7256986285919171</v>
      </c>
      <c r="AM238" s="75">
        <f t="shared" si="292"/>
        <v>-4.7394010474906922</v>
      </c>
      <c r="AN238" s="75">
        <f t="shared" si="309"/>
        <v>-0.88906217054730208</v>
      </c>
      <c r="AO238" s="75">
        <f t="shared" si="309"/>
        <v>-0.84620202388928401</v>
      </c>
      <c r="AP238" s="75">
        <f t="shared" si="309"/>
        <v>-0.7824704518191703</v>
      </c>
      <c r="AQ238" s="75">
        <f t="shared" si="309"/>
        <v>-0.69449999988093225</v>
      </c>
      <c r="AR238" s="75">
        <f t="shared" si="309"/>
        <v>-0.58264632255322046</v>
      </c>
      <c r="AS238" s="75">
        <f t="shared" si="309"/>
        <v>-0.45125934209448926</v>
      </c>
      <c r="AT238" s="75">
        <f t="shared" si="309"/>
        <v>-0.30682223861700147</v>
      </c>
      <c r="AU238" s="75">
        <f t="shared" si="293"/>
        <v>-0.15526914591371671</v>
      </c>
      <c r="AV238" s="119">
        <f t="shared" si="294"/>
        <v>-2.0123519724332694E-2</v>
      </c>
      <c r="AW238" s="120">
        <f t="shared" si="295"/>
        <v>-8.1170002807234749E-3</v>
      </c>
      <c r="AX238" s="121">
        <f t="shared" si="296"/>
        <v>6.5885693557264974E-6</v>
      </c>
      <c r="AY238" s="120">
        <f t="shared" si="297"/>
        <v>-2.411129779044573E-2</v>
      </c>
      <c r="BA238" s="95">
        <f t="shared" si="298"/>
        <v>0</v>
      </c>
      <c r="BB238" s="95">
        <f t="shared" si="299"/>
        <v>0.10009880247233505</v>
      </c>
      <c r="BC238" s="95">
        <f t="shared" si="300"/>
        <v>-0.27954588869831992</v>
      </c>
      <c r="BD238" s="95">
        <f t="shared" si="301"/>
        <v>-1.333546730619754E-2</v>
      </c>
      <c r="BE238" s="95">
        <f t="shared" si="302"/>
        <v>-3.1267749254573927</v>
      </c>
      <c r="BF238" s="95">
        <f t="shared" si="303"/>
        <v>-134.97098798264082</v>
      </c>
      <c r="BG238" s="95">
        <f t="shared" si="310"/>
        <v>-3.0770249334781887</v>
      </c>
      <c r="BH238" s="95">
        <f t="shared" si="310"/>
        <v>-2.9827177624259011</v>
      </c>
      <c r="BI238" s="95">
        <f t="shared" si="310"/>
        <v>-3.0881455889198532</v>
      </c>
      <c r="BJ238" s="95">
        <f t="shared" si="310"/>
        <v>-2.9701909788458574</v>
      </c>
      <c r="BK238" s="95">
        <f t="shared" si="310"/>
        <v>-3.1020793985677062</v>
      </c>
      <c r="BL238" s="95">
        <f t="shared" si="310"/>
        <v>-2.9544566553410476</v>
      </c>
      <c r="BM238" s="95">
        <f t="shared" si="310"/>
        <v>-3.1195704814323877</v>
      </c>
      <c r="BN238" s="95">
        <f t="shared" si="304"/>
        <v>-2.9346383023945002</v>
      </c>
      <c r="BQ238" s="95">
        <f t="shared" si="238"/>
        <v>3.6583618027692992E-2</v>
      </c>
      <c r="BR238" s="75">
        <v>48000</v>
      </c>
      <c r="BS238" s="75">
        <f t="shared" si="268"/>
        <v>3.6583618027692992E-2</v>
      </c>
      <c r="BT238" s="75">
        <f t="shared" si="239"/>
        <v>4.3952745787540749E-2</v>
      </c>
      <c r="BU238" s="75">
        <f t="shared" si="240"/>
        <v>-7.3691277598477564E-3</v>
      </c>
      <c r="BV238" s="75">
        <f t="shared" si="241"/>
        <v>4.8154044346281233E-2</v>
      </c>
      <c r="BW238" s="75">
        <f t="shared" si="242"/>
        <v>-0.31925647719344807</v>
      </c>
      <c r="BX238" s="75">
        <f t="shared" si="243"/>
        <v>-2.9013126673688689</v>
      </c>
      <c r="BY238" s="75">
        <f t="shared" si="244"/>
        <v>-8.2835376658441398</v>
      </c>
      <c r="BZ238" s="75">
        <f t="shared" si="245"/>
        <v>4.894661035565643</v>
      </c>
      <c r="CA238" s="75">
        <f t="shared" si="246"/>
        <v>4.8950652422872043</v>
      </c>
      <c r="CB238" s="75">
        <f t="shared" si="247"/>
        <v>4.8973219187947432</v>
      </c>
      <c r="CC238" s="75">
        <f t="shared" si="248"/>
        <v>4.9094519230844034</v>
      </c>
      <c r="CD238" s="75">
        <f t="shared" si="249"/>
        <v>4.9649793755403948</v>
      </c>
      <c r="CE238" s="75">
        <f t="shared" si="250"/>
        <v>5.1360071220131429</v>
      </c>
      <c r="CF238" s="75">
        <f t="shared" si="251"/>
        <v>5.4544318696036393</v>
      </c>
      <c r="CG238" s="75">
        <f t="shared" si="252"/>
        <v>5.8583548547708322</v>
      </c>
      <c r="CI238" s="14">
        <f t="shared" si="269"/>
        <v>48000</v>
      </c>
      <c r="CJ238" s="86">
        <f t="shared" si="253"/>
        <v>4.3952745787540749E-2</v>
      </c>
      <c r="CK238" s="86">
        <f t="shared" si="254"/>
        <v>4.3952745787540749E-2</v>
      </c>
      <c r="CL238" s="95">
        <f t="shared" si="255"/>
        <v>0</v>
      </c>
      <c r="CM238" s="95">
        <f t="shared" si="256"/>
        <v>0.12749686951047123</v>
      </c>
      <c r="CN238" s="95">
        <f t="shared" si="257"/>
        <v>-0.51924313447626913</v>
      </c>
      <c r="CO238" s="95">
        <f t="shared" si="258"/>
        <v>2.8937663883792091</v>
      </c>
      <c r="CP238" s="95">
        <f t="shared" si="259"/>
        <v>8.0288229140614558</v>
      </c>
      <c r="CQ238" s="95">
        <f t="shared" si="260"/>
        <v>14.713201823176883</v>
      </c>
      <c r="CR238" s="95">
        <f t="shared" si="261"/>
        <v>14.707522862304582</v>
      </c>
      <c r="CS238" s="95">
        <f t="shared" si="262"/>
        <v>14.719105142235906</v>
      </c>
      <c r="CT238" s="95">
        <f t="shared" si="263"/>
        <v>14.695257001240345</v>
      </c>
      <c r="CU238" s="95">
        <f t="shared" si="264"/>
        <v>14.743452634633229</v>
      </c>
      <c r="CV238" s="95">
        <f t="shared" si="265"/>
        <v>14.641864271619253</v>
      </c>
      <c r="CW238" s="95">
        <f t="shared" si="266"/>
        <v>14.840879989233658</v>
      </c>
      <c r="CX238" s="95">
        <f t="shared" si="267"/>
        <v>13.955663853334222</v>
      </c>
    </row>
    <row r="239" spans="1:102" s="75" customFormat="1" ht="12.95" customHeight="1" x14ac:dyDescent="0.2">
      <c r="A239" s="86" t="s">
        <v>2039</v>
      </c>
      <c r="B239" s="87" t="s">
        <v>2031</v>
      </c>
      <c r="C239" s="88">
        <v>37858.684000000001</v>
      </c>
      <c r="D239" s="88" t="s">
        <v>2034</v>
      </c>
      <c r="E239" s="75">
        <f t="shared" si="275"/>
        <v>-10267.022592722971</v>
      </c>
      <c r="F239" s="75">
        <f t="shared" si="276"/>
        <v>-10267</v>
      </c>
      <c r="G239" s="75">
        <f t="shared" si="277"/>
        <v>-9.5233300016843714E-3</v>
      </c>
      <c r="H239" s="75">
        <f>G239</f>
        <v>-9.5233300016843714E-3</v>
      </c>
      <c r="O239" s="75">
        <f t="shared" ca="1" si="278"/>
        <v>-1.3341694270302316E-2</v>
      </c>
      <c r="P239" s="75">
        <f t="shared" si="279"/>
        <v>-1.5946577757253486E-2</v>
      </c>
      <c r="Q239" s="85">
        <f t="shared" si="305"/>
        <v>22840.184000000001</v>
      </c>
      <c r="S239" s="84">
        <v>0.10009999999999999</v>
      </c>
      <c r="Z239" s="75">
        <f t="shared" si="280"/>
        <v>-10267</v>
      </c>
      <c r="AA239" s="75">
        <f t="shared" si="281"/>
        <v>-1.984421885070678E-2</v>
      </c>
      <c r="AB239" s="75">
        <f t="shared" si="282"/>
        <v>-5.6256889082310791E-3</v>
      </c>
      <c r="AC239" s="75">
        <f t="shared" si="283"/>
        <v>6.4232477555691142E-3</v>
      </c>
      <c r="AD239" s="75">
        <f t="shared" si="284"/>
        <v>1.0320888849022408E-2</v>
      </c>
      <c r="AE239" s="75">
        <f t="shared" si="285"/>
        <v>1.0662726738050896E-5</v>
      </c>
      <c r="AF239" s="75">
        <f t="shared" si="286"/>
        <v>6.4232477555691142E-3</v>
      </c>
      <c r="AG239" s="84"/>
      <c r="AH239" s="75">
        <f t="shared" si="287"/>
        <v>-3.8976410934532923E-3</v>
      </c>
      <c r="AI239" s="75">
        <f t="shared" si="288"/>
        <v>0.10988965296016784</v>
      </c>
      <c r="AJ239" s="75">
        <f t="shared" si="289"/>
        <v>-0.4936803846391461</v>
      </c>
      <c r="AK239" s="75">
        <f t="shared" si="290"/>
        <v>-0.41000435374838357</v>
      </c>
      <c r="AL239" s="75">
        <f t="shared" si="291"/>
        <v>-2.7099407139059846</v>
      </c>
      <c r="AM239" s="75">
        <f t="shared" si="292"/>
        <v>-4.561196313996958</v>
      </c>
      <c r="AN239" s="75">
        <f t="shared" si="309"/>
        <v>-0.85966362760631576</v>
      </c>
      <c r="AO239" s="75">
        <f t="shared" si="309"/>
        <v>-0.81436292181493974</v>
      </c>
      <c r="AP239" s="75">
        <f t="shared" si="309"/>
        <v>-0.7492137911724458</v>
      </c>
      <c r="AQ239" s="75">
        <f t="shared" si="309"/>
        <v>-0.66185924994849243</v>
      </c>
      <c r="AR239" s="75">
        <f t="shared" si="309"/>
        <v>-0.55324074914766952</v>
      </c>
      <c r="AS239" s="75">
        <f t="shared" si="309"/>
        <v>-0.42751648883279819</v>
      </c>
      <c r="AT239" s="75">
        <f t="shared" si="309"/>
        <v>-0.29038594269311491</v>
      </c>
      <c r="AU239" s="75">
        <f t="shared" si="293"/>
        <v>-0.14692089843213296</v>
      </c>
      <c r="AV239" s="119">
        <f t="shared" si="294"/>
        <v>-1.984421885070678E-2</v>
      </c>
      <c r="AW239" s="120">
        <f t="shared" si="295"/>
        <v>1.0320888849022408E-2</v>
      </c>
      <c r="AX239" s="121">
        <f t="shared" si="296"/>
        <v>1.0662726738050896E-5</v>
      </c>
      <c r="AY239" s="120">
        <f t="shared" si="297"/>
        <v>-5.6256889082310791E-3</v>
      </c>
      <c r="BA239" s="95">
        <f t="shared" si="298"/>
        <v>0</v>
      </c>
      <c r="BB239" s="95">
        <f t="shared" si="299"/>
        <v>0.10012471851152371</v>
      </c>
      <c r="BC239" s="95">
        <f t="shared" si="300"/>
        <v>-0.27778803905470695</v>
      </c>
      <c r="BD239" s="95">
        <f t="shared" si="301"/>
        <v>-1.4982582088400949E-2</v>
      </c>
      <c r="BE239" s="95">
        <f t="shared" si="302"/>
        <v>-3.1249445711422199</v>
      </c>
      <c r="BF239" s="95">
        <f t="shared" si="303"/>
        <v>-120.13118105202078</v>
      </c>
      <c r="BG239" s="95">
        <f t="shared" si="310"/>
        <v>-3.069055490609542</v>
      </c>
      <c r="BH239" s="95">
        <f t="shared" si="310"/>
        <v>-2.9652753151543836</v>
      </c>
      <c r="BI239" s="95">
        <f t="shared" si="310"/>
        <v>-3.0814625272006837</v>
      </c>
      <c r="BJ239" s="95">
        <f t="shared" si="310"/>
        <v>-2.9512546547474199</v>
      </c>
      <c r="BK239" s="95">
        <f t="shared" si="310"/>
        <v>-3.0970625517299228</v>
      </c>
      <c r="BL239" s="95">
        <f t="shared" si="310"/>
        <v>-2.933571458027735</v>
      </c>
      <c r="BM239" s="95">
        <f t="shared" si="310"/>
        <v>-3.1167226996460031</v>
      </c>
      <c r="BN239" s="95">
        <f t="shared" si="304"/>
        <v>-2.9111908067714447</v>
      </c>
      <c r="BQ239" s="95">
        <f t="shared" si="238"/>
        <v>3.7654361384571594E-2</v>
      </c>
      <c r="BR239" s="75">
        <v>48500</v>
      </c>
      <c r="BS239" s="75">
        <f t="shared" si="268"/>
        <v>3.7654361384571594E-2</v>
      </c>
      <c r="BT239" s="75">
        <f t="shared" si="239"/>
        <v>4.4687769776585201E-2</v>
      </c>
      <c r="BU239" s="75">
        <f t="shared" si="240"/>
        <v>-7.0334083920136079E-3</v>
      </c>
      <c r="BV239" s="75">
        <f t="shared" si="241"/>
        <v>5.2130728284815464E-2</v>
      </c>
      <c r="BW239" s="75">
        <f t="shared" si="242"/>
        <v>-0.33484596988225795</v>
      </c>
      <c r="BX239" s="75">
        <f t="shared" si="243"/>
        <v>-2.8848157108497703</v>
      </c>
      <c r="BY239" s="75">
        <f t="shared" si="244"/>
        <v>-7.7460180709437099</v>
      </c>
      <c r="BZ239" s="75">
        <f t="shared" si="245"/>
        <v>4.9601941689485312</v>
      </c>
      <c r="CA239" s="75">
        <f t="shared" si="246"/>
        <v>4.9617327419102759</v>
      </c>
      <c r="CB239" s="75">
        <f t="shared" si="247"/>
        <v>4.9680173684027435</v>
      </c>
      <c r="CC239" s="75">
        <f t="shared" si="248"/>
        <v>4.9922576914040508</v>
      </c>
      <c r="CD239" s="75">
        <f t="shared" si="249"/>
        <v>5.0710812898538178</v>
      </c>
      <c r="CE239" s="75">
        <f t="shared" si="250"/>
        <v>5.2558493567564355</v>
      </c>
      <c r="CF239" s="75">
        <f t="shared" si="251"/>
        <v>5.5524926815217075</v>
      </c>
      <c r="CG239" s="75">
        <f t="shared" si="252"/>
        <v>5.9098872466324597</v>
      </c>
      <c r="CI239" s="14">
        <f t="shared" si="269"/>
        <v>48500</v>
      </c>
      <c r="CJ239" s="86">
        <f t="shared" si="253"/>
        <v>4.4687769776585201E-2</v>
      </c>
      <c r="CK239" s="86">
        <f t="shared" si="254"/>
        <v>4.4687769776585201E-2</v>
      </c>
      <c r="CL239" s="95">
        <f t="shared" si="255"/>
        <v>0</v>
      </c>
      <c r="CM239" s="95">
        <f t="shared" si="256"/>
        <v>0.12159118275318959</v>
      </c>
      <c r="CN239" s="95">
        <f t="shared" si="257"/>
        <v>-0.49481630320496878</v>
      </c>
      <c r="CO239" s="95">
        <f t="shared" si="258"/>
        <v>2.9221080613281636</v>
      </c>
      <c r="CP239" s="95">
        <f t="shared" si="259"/>
        <v>9.0756467747985141</v>
      </c>
      <c r="CQ239" s="95">
        <f t="shared" si="260"/>
        <v>14.812459759157749</v>
      </c>
      <c r="CR239" s="95">
        <f t="shared" si="261"/>
        <v>14.795234014263626</v>
      </c>
      <c r="CS239" s="95">
        <f t="shared" si="262"/>
        <v>14.825924706174659</v>
      </c>
      <c r="CT239" s="95">
        <f t="shared" si="263"/>
        <v>14.770368958875773</v>
      </c>
      <c r="CU239" s="95">
        <f t="shared" si="264"/>
        <v>14.868314995044212</v>
      </c>
      <c r="CV239" s="95">
        <f t="shared" si="265"/>
        <v>14.68580185957159</v>
      </c>
      <c r="CW239" s="95">
        <f t="shared" si="266"/>
        <v>14.999793284560672</v>
      </c>
      <c r="CX239" s="95">
        <f t="shared" si="267"/>
        <v>14.100401480637032</v>
      </c>
    </row>
    <row r="240" spans="1:102" s="75" customFormat="1" ht="12.95" customHeight="1" x14ac:dyDescent="0.2">
      <c r="A240" s="86" t="s">
        <v>2039</v>
      </c>
      <c r="B240" s="87" t="s">
        <v>2033</v>
      </c>
      <c r="C240" s="88">
        <v>37858.892999999996</v>
      </c>
      <c r="D240" s="88" t="s">
        <v>2034</v>
      </c>
      <c r="E240" s="75">
        <f t="shared" si="275"/>
        <v>-10266.526770452634</v>
      </c>
      <c r="F240" s="75">
        <f t="shared" si="276"/>
        <v>-10266.5</v>
      </c>
      <c r="G240" s="75">
        <f t="shared" si="277"/>
        <v>-1.1284334999800194E-2</v>
      </c>
      <c r="H240" s="75">
        <f>G240</f>
        <v>-1.1284334999800194E-2</v>
      </c>
      <c r="O240" s="75">
        <f t="shared" ca="1" si="278"/>
        <v>-1.3341348110502367E-2</v>
      </c>
      <c r="P240" s="75">
        <f t="shared" si="279"/>
        <v>-1.5946282884367002E-2</v>
      </c>
      <c r="Q240" s="85">
        <f t="shared" si="305"/>
        <v>22840.392999999996</v>
      </c>
      <c r="S240" s="84">
        <v>0.10009999999999999</v>
      </c>
      <c r="Z240" s="75">
        <f t="shared" si="280"/>
        <v>-10266.5</v>
      </c>
      <c r="AA240" s="75">
        <f t="shared" si="281"/>
        <v>-1.984243914529505E-2</v>
      </c>
      <c r="AB240" s="75">
        <f t="shared" si="282"/>
        <v>-7.3881787388721462E-3</v>
      </c>
      <c r="AC240" s="75">
        <f t="shared" si="283"/>
        <v>4.6619478845668083E-3</v>
      </c>
      <c r="AD240" s="75">
        <f t="shared" si="284"/>
        <v>8.5581041454948562E-3</v>
      </c>
      <c r="AE240" s="75">
        <f t="shared" si="285"/>
        <v>7.3314387711701375E-6</v>
      </c>
      <c r="AF240" s="75">
        <f t="shared" si="286"/>
        <v>4.6619478845668083E-3</v>
      </c>
      <c r="AG240" s="84"/>
      <c r="AH240" s="75">
        <f t="shared" si="287"/>
        <v>-3.8961562609280483E-3</v>
      </c>
      <c r="AI240" s="75">
        <f t="shared" si="288"/>
        <v>0.10993202708152239</v>
      </c>
      <c r="AJ240" s="75">
        <f t="shared" si="289"/>
        <v>-0.49377024993337976</v>
      </c>
      <c r="AK240" s="75">
        <f t="shared" si="290"/>
        <v>-0.41009633451762534</v>
      </c>
      <c r="AL240" s="75">
        <f t="shared" si="291"/>
        <v>-2.7098373750796112</v>
      </c>
      <c r="AM240" s="75">
        <f t="shared" si="292"/>
        <v>-4.5600699531200135</v>
      </c>
      <c r="AN240" s="75">
        <f t="shared" si="309"/>
        <v>-0.85947652897982529</v>
      </c>
      <c r="AO240" s="75">
        <f t="shared" si="309"/>
        <v>-0.81416138939387317</v>
      </c>
      <c r="AP240" s="75">
        <f t="shared" si="309"/>
        <v>-0.74900477553950806</v>
      </c>
      <c r="AQ240" s="75">
        <f t="shared" si="309"/>
        <v>-0.66165555565094269</v>
      </c>
      <c r="AR240" s="75">
        <f t="shared" si="309"/>
        <v>-0.55305826944466085</v>
      </c>
      <c r="AS240" s="75">
        <f t="shared" si="309"/>
        <v>-0.42736965862012027</v>
      </c>
      <c r="AT240" s="75">
        <f t="shared" si="309"/>
        <v>-0.29028445244602574</v>
      </c>
      <c r="AU240" s="75">
        <f t="shared" si="293"/>
        <v>-0.14686936604027134</v>
      </c>
      <c r="AV240" s="119">
        <f t="shared" si="294"/>
        <v>-1.984243914529505E-2</v>
      </c>
      <c r="AW240" s="120">
        <f t="shared" si="295"/>
        <v>8.5581041454948562E-3</v>
      </c>
      <c r="AX240" s="121">
        <f t="shared" si="296"/>
        <v>7.3314387711701375E-6</v>
      </c>
      <c r="AY240" s="120">
        <f t="shared" si="297"/>
        <v>-7.3881787388721462E-3</v>
      </c>
      <c r="BA240" s="95">
        <f t="shared" si="298"/>
        <v>0</v>
      </c>
      <c r="BB240" s="95">
        <f t="shared" si="299"/>
        <v>0.10012488995722779</v>
      </c>
      <c r="BC240" s="95">
        <f t="shared" si="300"/>
        <v>-0.27777705017946641</v>
      </c>
      <c r="BD240" s="95">
        <f t="shared" si="301"/>
        <v>-1.4992875825160677E-2</v>
      </c>
      <c r="BE240" s="95">
        <f t="shared" si="302"/>
        <v>-3.1249331320706597</v>
      </c>
      <c r="BF240" s="95">
        <f t="shared" si="303"/>
        <v>-120.04869052688935</v>
      </c>
      <c r="BG240" s="95">
        <f t="shared" si="310"/>
        <v>-3.0690056910046155</v>
      </c>
      <c r="BH240" s="95">
        <f t="shared" si="310"/>
        <v>-2.9651681662540419</v>
      </c>
      <c r="BI240" s="95">
        <f t="shared" si="310"/>
        <v>-3.0814206862779865</v>
      </c>
      <c r="BJ240" s="95">
        <f t="shared" si="310"/>
        <v>-2.9511382210403792</v>
      </c>
      <c r="BK240" s="95">
        <f t="shared" si="310"/>
        <v>-3.0970310717013798</v>
      </c>
      <c r="BL240" s="95">
        <f t="shared" si="310"/>
        <v>-2.933442841769335</v>
      </c>
      <c r="BM240" s="95">
        <f t="shared" si="310"/>
        <v>-3.1167047814688544</v>
      </c>
      <c r="BN240" s="95">
        <f t="shared" si="304"/>
        <v>-2.9110460691441418</v>
      </c>
      <c r="BQ240" s="95">
        <f t="shared" si="238"/>
        <v>3.8799500184315966E-2</v>
      </c>
      <c r="BR240" s="75">
        <v>49000</v>
      </c>
      <c r="BS240" s="75">
        <f t="shared" si="268"/>
        <v>3.8799500184315966E-2</v>
      </c>
      <c r="BT240" s="75">
        <f t="shared" si="239"/>
        <v>4.54265546640268E-2</v>
      </c>
      <c r="BU240" s="75">
        <f t="shared" si="240"/>
        <v>-6.6270544797108373E-3</v>
      </c>
      <c r="BV240" s="75">
        <f t="shared" si="241"/>
        <v>5.7269433237470024E-2</v>
      </c>
      <c r="BW240" s="75">
        <f t="shared" si="242"/>
        <v>-0.35352456060993281</v>
      </c>
      <c r="BX240" s="75">
        <f t="shared" si="243"/>
        <v>-2.864921166092592</v>
      </c>
      <c r="BY240" s="75">
        <f t="shared" si="244"/>
        <v>-7.182618852335259</v>
      </c>
      <c r="BZ240" s="75">
        <f t="shared" si="245"/>
        <v>5.0326646492427987</v>
      </c>
      <c r="CA240" s="75">
        <f t="shared" si="246"/>
        <v>5.0372058906076216</v>
      </c>
      <c r="CB240" s="75">
        <f t="shared" si="247"/>
        <v>5.0514263516116333</v>
      </c>
      <c r="CC240" s="75">
        <f t="shared" si="248"/>
        <v>5.0926586429383072</v>
      </c>
      <c r="CD240" s="75">
        <f t="shared" si="249"/>
        <v>5.193479509544833</v>
      </c>
      <c r="CE240" s="75">
        <f t="shared" si="250"/>
        <v>5.3827259363113376</v>
      </c>
      <c r="CF240" s="75">
        <f t="shared" si="251"/>
        <v>5.6515023759330534</v>
      </c>
      <c r="CG240" s="75">
        <f t="shared" si="252"/>
        <v>5.9614196384940881</v>
      </c>
      <c r="CI240" s="14">
        <f t="shared" si="269"/>
        <v>49000</v>
      </c>
      <c r="CJ240" s="86">
        <f t="shared" si="253"/>
        <v>4.54265546640268E-2</v>
      </c>
      <c r="CK240" s="86">
        <f t="shared" si="254"/>
        <v>4.54265546640268E-2</v>
      </c>
      <c r="CL240" s="95">
        <f t="shared" si="255"/>
        <v>0</v>
      </c>
      <c r="CM240" s="95">
        <f t="shared" si="256"/>
        <v>0.11660722910235521</v>
      </c>
      <c r="CN240" s="95">
        <f t="shared" si="257"/>
        <v>-0.47110412674668123</v>
      </c>
      <c r="CO240" s="95">
        <f t="shared" si="258"/>
        <v>2.9491893964797948</v>
      </c>
      <c r="CP240" s="95">
        <f t="shared" si="259"/>
        <v>10.362747410543772</v>
      </c>
      <c r="CQ240" s="95">
        <f t="shared" si="260"/>
        <v>14.911633755802647</v>
      </c>
      <c r="CR240" s="95">
        <f t="shared" si="261"/>
        <v>14.874075409673205</v>
      </c>
      <c r="CS240" s="95">
        <f t="shared" si="262"/>
        <v>14.934219404693259</v>
      </c>
      <c r="CT240" s="95">
        <f t="shared" si="263"/>
        <v>14.835920186300328</v>
      </c>
      <c r="CU240" s="95">
        <f t="shared" si="264"/>
        <v>14.991895349893644</v>
      </c>
      <c r="CV240" s="95">
        <f t="shared" si="265"/>
        <v>14.729340994607583</v>
      </c>
      <c r="CW240" s="95">
        <f t="shared" si="266"/>
        <v>15.139898107575897</v>
      </c>
      <c r="CX240" s="95">
        <f t="shared" si="267"/>
        <v>14.245139107939842</v>
      </c>
    </row>
    <row r="241" spans="1:102" s="75" customFormat="1" ht="12.95" customHeight="1" x14ac:dyDescent="0.2">
      <c r="A241" s="81" t="s">
        <v>472</v>
      </c>
      <c r="B241" s="82" t="s">
        <v>2031</v>
      </c>
      <c r="C241" s="83">
        <v>37881.402000000002</v>
      </c>
      <c r="D241" s="83" t="s">
        <v>2110</v>
      </c>
      <c r="E241" s="75">
        <f t="shared" si="275"/>
        <v>-10213.127423642711</v>
      </c>
      <c r="F241" s="75">
        <f t="shared" si="276"/>
        <v>-10213</v>
      </c>
      <c r="G241" s="75">
        <f t="shared" si="277"/>
        <v>-5.3711870001279749E-2</v>
      </c>
      <c r="I241" s="75">
        <f>G241</f>
        <v>-5.3711870001279749E-2</v>
      </c>
      <c r="O241" s="75">
        <f t="shared" ca="1" si="278"/>
        <v>-1.3304309011907559E-2</v>
      </c>
      <c r="P241" s="75">
        <f t="shared" si="279"/>
        <v>-1.591470975504234E-2</v>
      </c>
      <c r="Q241" s="85">
        <f t="shared" si="305"/>
        <v>22862.902000000002</v>
      </c>
      <c r="S241" s="84">
        <v>0.1</v>
      </c>
      <c r="Z241" s="75">
        <f t="shared" si="280"/>
        <v>-10213</v>
      </c>
      <c r="AA241" s="75">
        <f t="shared" si="281"/>
        <v>-1.9647891491422969E-2</v>
      </c>
      <c r="AB241" s="75">
        <f t="shared" si="282"/>
        <v>-4.9978688264899124E-2</v>
      </c>
      <c r="AC241" s="75">
        <f t="shared" si="283"/>
        <v>-3.7797160246237409E-2</v>
      </c>
      <c r="AD241" s="75">
        <f t="shared" si="284"/>
        <v>-3.4063978509856777E-2</v>
      </c>
      <c r="AE241" s="75">
        <f t="shared" si="285"/>
        <v>1.1603546319199844E-4</v>
      </c>
      <c r="AF241" s="75">
        <f t="shared" si="286"/>
        <v>-3.7797160246237409E-2</v>
      </c>
      <c r="AG241" s="84"/>
      <c r="AH241" s="75">
        <f t="shared" si="287"/>
        <v>-3.7331817363806274E-3</v>
      </c>
      <c r="AI241" s="75">
        <f t="shared" si="288"/>
        <v>0.1147200530578274</v>
      </c>
      <c r="AJ241" s="75">
        <f t="shared" si="289"/>
        <v>-0.50376475299582291</v>
      </c>
      <c r="AK241" s="75">
        <f t="shared" si="290"/>
        <v>-0.42033250593079757</v>
      </c>
      <c r="AL241" s="75">
        <f t="shared" si="291"/>
        <v>-2.6983060488850823</v>
      </c>
      <c r="AM241" s="75">
        <f t="shared" si="292"/>
        <v>-4.4376295447615624</v>
      </c>
      <c r="AN241" s="75">
        <f t="shared" ref="AN241:AT250" si="311">$AU241+$AB$7*SIN(AO241)</f>
        <v>-0.8390426784491487</v>
      </c>
      <c r="AO241" s="75">
        <f t="shared" si="311"/>
        <v>-0.79223671308148003</v>
      </c>
      <c r="AP241" s="75">
        <f t="shared" si="311"/>
        <v>-0.72637580645865407</v>
      </c>
      <c r="AQ241" s="75">
        <f t="shared" si="311"/>
        <v>-0.63970599864194977</v>
      </c>
      <c r="AR241" s="75">
        <f t="shared" si="311"/>
        <v>-0.53346626817006637</v>
      </c>
      <c r="AS241" s="75">
        <f t="shared" si="311"/>
        <v>-0.41164028507613076</v>
      </c>
      <c r="AT241" s="75">
        <f t="shared" si="311"/>
        <v>-0.27942282253912781</v>
      </c>
      <c r="AU241" s="75">
        <f t="shared" si="293"/>
        <v>-0.14135540011107711</v>
      </c>
      <c r="AV241" s="119">
        <f t="shared" si="294"/>
        <v>-1.9647891491422969E-2</v>
      </c>
      <c r="AW241" s="120">
        <f t="shared" si="295"/>
        <v>-3.4063978509856777E-2</v>
      </c>
      <c r="AX241" s="121">
        <f t="shared" si="296"/>
        <v>1.1603546319199844E-4</v>
      </c>
      <c r="AY241" s="120">
        <f t="shared" si="297"/>
        <v>-4.9978688264899124E-2</v>
      </c>
      <c r="BA241" s="95">
        <f t="shared" si="298"/>
        <v>0</v>
      </c>
      <c r="BB241" s="95">
        <f t="shared" si="299"/>
        <v>0.10014408298187349</v>
      </c>
      <c r="BC241" s="95">
        <f t="shared" si="300"/>
        <v>-0.27659100398600678</v>
      </c>
      <c r="BD241" s="95">
        <f t="shared" si="301"/>
        <v>-1.6103683040430517E-2</v>
      </c>
      <c r="BE241" s="95">
        <f t="shared" si="302"/>
        <v>-3.1236987175303583</v>
      </c>
      <c r="BF241" s="95">
        <f t="shared" si="303"/>
        <v>-111.76672519568042</v>
      </c>
      <c r="BG241" s="95">
        <f t="shared" ref="BG241:BM250" si="312">$BN241+$BB$7*SIN(BH241)</f>
        <v>-3.0636322231996056</v>
      </c>
      <c r="BH241" s="95">
        <f t="shared" si="312"/>
        <v>-2.9537419249051831</v>
      </c>
      <c r="BI241" s="95">
        <f t="shared" si="312"/>
        <v>-3.07690000298359</v>
      </c>
      <c r="BJ241" s="95">
        <f t="shared" si="312"/>
        <v>-2.9387139300855885</v>
      </c>
      <c r="BK241" s="95">
        <f t="shared" si="312"/>
        <v>-3.093624496962081</v>
      </c>
      <c r="BL241" s="95">
        <f t="shared" si="312"/>
        <v>-2.919703743208526</v>
      </c>
      <c r="BM241" s="95">
        <f t="shared" si="312"/>
        <v>-3.1147621010426891</v>
      </c>
      <c r="BN241" s="95">
        <f t="shared" si="304"/>
        <v>-2.8955591430227416</v>
      </c>
      <c r="BQ241" s="95">
        <f t="shared" si="238"/>
        <v>4.0052429372295882E-2</v>
      </c>
      <c r="BR241" s="75">
        <v>49500</v>
      </c>
      <c r="BS241" s="75">
        <f t="shared" si="268"/>
        <v>4.0052429372295882E-2</v>
      </c>
      <c r="BT241" s="75">
        <f t="shared" si="239"/>
        <v>4.6169100449865524E-2</v>
      </c>
      <c r="BU241" s="75">
        <f t="shared" si="240"/>
        <v>-6.1166710775696423E-3</v>
      </c>
      <c r="BV241" s="75">
        <f t="shared" si="241"/>
        <v>6.4382023262550825E-2</v>
      </c>
      <c r="BW241" s="75">
        <f t="shared" si="242"/>
        <v>-0.37719906516653434</v>
      </c>
      <c r="BX241" s="75">
        <f t="shared" si="243"/>
        <v>-2.8394873785587444</v>
      </c>
      <c r="BY241" s="75">
        <f t="shared" si="244"/>
        <v>-6.5697811630018643</v>
      </c>
      <c r="BZ241" s="75">
        <f t="shared" si="245"/>
        <v>5.1160383283163497</v>
      </c>
      <c r="CA241" s="75">
        <f t="shared" si="246"/>
        <v>5.1271365634534707</v>
      </c>
      <c r="CB241" s="75">
        <f t="shared" si="247"/>
        <v>5.1543998319300766</v>
      </c>
      <c r="CC241" s="75">
        <f t="shared" si="248"/>
        <v>5.2155272590434194</v>
      </c>
      <c r="CD241" s="75">
        <f t="shared" si="249"/>
        <v>5.3326982069661337</v>
      </c>
      <c r="CE241" s="75">
        <f t="shared" si="250"/>
        <v>5.5159655920378912</v>
      </c>
      <c r="CF241" s="75">
        <f t="shared" si="251"/>
        <v>5.7513349006096464</v>
      </c>
      <c r="CG241" s="75">
        <f t="shared" si="252"/>
        <v>6.0129520303557165</v>
      </c>
      <c r="CI241" s="14">
        <f t="shared" si="269"/>
        <v>49500</v>
      </c>
      <c r="CJ241" s="86">
        <f t="shared" si="253"/>
        <v>4.6169100449865524E-2</v>
      </c>
      <c r="CK241" s="86">
        <f t="shared" si="254"/>
        <v>4.6169100449865524E-2</v>
      </c>
      <c r="CL241" s="95">
        <f t="shared" si="255"/>
        <v>0</v>
      </c>
      <c r="CM241" s="95">
        <f t="shared" si="256"/>
        <v>0.11239022113549912</v>
      </c>
      <c r="CN241" s="95">
        <f t="shared" si="257"/>
        <v>-0.44776392312856061</v>
      </c>
      <c r="CO241" s="95">
        <f t="shared" si="258"/>
        <v>2.9754685022276983</v>
      </c>
      <c r="CP241" s="95">
        <f t="shared" si="259"/>
        <v>12.0114885627888</v>
      </c>
      <c r="CQ241" s="95">
        <f t="shared" si="260"/>
        <v>15.011732635031935</v>
      </c>
      <c r="CR241" s="95">
        <f t="shared" si="261"/>
        <v>14.945159509425517</v>
      </c>
      <c r="CS241" s="95">
        <f t="shared" si="262"/>
        <v>15.04306273141732</v>
      </c>
      <c r="CT241" s="95">
        <f t="shared" si="263"/>
        <v>14.895821557708469</v>
      </c>
      <c r="CU241" s="95">
        <f t="shared" si="264"/>
        <v>15.110966914171794</v>
      </c>
      <c r="CV241" s="95">
        <f t="shared" si="265"/>
        <v>14.778646474190186</v>
      </c>
      <c r="CW241" s="95">
        <f t="shared" si="266"/>
        <v>15.261291341496179</v>
      </c>
      <c r="CX241" s="95">
        <f t="shared" si="267"/>
        <v>14.389876735242652</v>
      </c>
    </row>
    <row r="242" spans="1:102" s="75" customFormat="1" ht="12.95" customHeight="1" x14ac:dyDescent="0.2">
      <c r="A242" s="81" t="s">
        <v>472</v>
      </c>
      <c r="B242" s="82" t="s">
        <v>2031</v>
      </c>
      <c r="C242" s="83">
        <v>37881.409</v>
      </c>
      <c r="D242" s="83" t="s">
        <v>2110</v>
      </c>
      <c r="E242" s="75">
        <f t="shared" si="275"/>
        <v>-10213.110817155193</v>
      </c>
      <c r="F242" s="75">
        <f t="shared" si="276"/>
        <v>-10213</v>
      </c>
      <c r="G242" s="75">
        <f t="shared" si="277"/>
        <v>-4.671187000349164E-2</v>
      </c>
      <c r="I242" s="75">
        <f>G242</f>
        <v>-4.671187000349164E-2</v>
      </c>
      <c r="O242" s="75">
        <f t="shared" ca="1" si="278"/>
        <v>-1.3304309011907559E-2</v>
      </c>
      <c r="P242" s="75">
        <f t="shared" si="279"/>
        <v>-1.591470975504234E-2</v>
      </c>
      <c r="Q242" s="85">
        <f t="shared" si="305"/>
        <v>22862.909</v>
      </c>
      <c r="S242" s="84">
        <v>0.1</v>
      </c>
      <c r="Z242" s="75">
        <f t="shared" si="280"/>
        <v>-10213</v>
      </c>
      <c r="AA242" s="75">
        <f t="shared" si="281"/>
        <v>-1.9647891491422969E-2</v>
      </c>
      <c r="AB242" s="75">
        <f t="shared" si="282"/>
        <v>-4.2978688267111015E-2</v>
      </c>
      <c r="AC242" s="75">
        <f t="shared" si="283"/>
        <v>-3.07971602484493E-2</v>
      </c>
      <c r="AD242" s="75">
        <f t="shared" si="284"/>
        <v>-2.7063978512068671E-2</v>
      </c>
      <c r="AE242" s="75">
        <f t="shared" si="285"/>
        <v>7.3245893290171482E-5</v>
      </c>
      <c r="AF242" s="75">
        <f t="shared" si="286"/>
        <v>-3.07971602484493E-2</v>
      </c>
      <c r="AG242" s="84"/>
      <c r="AH242" s="75">
        <f t="shared" si="287"/>
        <v>-3.7331817363806274E-3</v>
      </c>
      <c r="AI242" s="75">
        <f t="shared" si="288"/>
        <v>0.1147200530578274</v>
      </c>
      <c r="AJ242" s="75">
        <f t="shared" si="289"/>
        <v>-0.50376475299582291</v>
      </c>
      <c r="AK242" s="75">
        <f t="shared" si="290"/>
        <v>-0.42033250593079757</v>
      </c>
      <c r="AL242" s="75">
        <f t="shared" si="291"/>
        <v>-2.6983060488850823</v>
      </c>
      <c r="AM242" s="75">
        <f t="shared" si="292"/>
        <v>-4.4376295447615624</v>
      </c>
      <c r="AN242" s="75">
        <f t="shared" si="311"/>
        <v>-0.8390426784491487</v>
      </c>
      <c r="AO242" s="75">
        <f t="shared" si="311"/>
        <v>-0.79223671308148003</v>
      </c>
      <c r="AP242" s="75">
        <f t="shared" si="311"/>
        <v>-0.72637580645865407</v>
      </c>
      <c r="AQ242" s="75">
        <f t="shared" si="311"/>
        <v>-0.63970599864194977</v>
      </c>
      <c r="AR242" s="75">
        <f t="shared" si="311"/>
        <v>-0.53346626817006637</v>
      </c>
      <c r="AS242" s="75">
        <f t="shared" si="311"/>
        <v>-0.41164028507613076</v>
      </c>
      <c r="AT242" s="75">
        <f t="shared" si="311"/>
        <v>-0.27942282253912781</v>
      </c>
      <c r="AU242" s="75">
        <f t="shared" si="293"/>
        <v>-0.14135540011107711</v>
      </c>
      <c r="AV242" s="119">
        <f t="shared" si="294"/>
        <v>-1.9647891491422969E-2</v>
      </c>
      <c r="AW242" s="120">
        <f t="shared" si="295"/>
        <v>-2.7063978512068671E-2</v>
      </c>
      <c r="AX242" s="121">
        <f t="shared" si="296"/>
        <v>7.3245893290171482E-5</v>
      </c>
      <c r="AY242" s="120">
        <f t="shared" si="297"/>
        <v>-4.2978688267111015E-2</v>
      </c>
      <c r="BA242" s="95">
        <f t="shared" si="298"/>
        <v>0</v>
      </c>
      <c r="BB242" s="95">
        <f t="shared" si="299"/>
        <v>0.10014408298187349</v>
      </c>
      <c r="BC242" s="95">
        <f t="shared" si="300"/>
        <v>-0.27659100398600678</v>
      </c>
      <c r="BD242" s="95">
        <f t="shared" si="301"/>
        <v>-1.6103683040430517E-2</v>
      </c>
      <c r="BE242" s="95">
        <f t="shared" si="302"/>
        <v>-3.1236987175303583</v>
      </c>
      <c r="BF242" s="95">
        <f t="shared" si="303"/>
        <v>-111.76672519568042</v>
      </c>
      <c r="BG242" s="95">
        <f t="shared" si="312"/>
        <v>-3.0636322231996056</v>
      </c>
      <c r="BH242" s="95">
        <f t="shared" si="312"/>
        <v>-2.9537419249051831</v>
      </c>
      <c r="BI242" s="95">
        <f t="shared" si="312"/>
        <v>-3.07690000298359</v>
      </c>
      <c r="BJ242" s="95">
        <f t="shared" si="312"/>
        <v>-2.9387139300855885</v>
      </c>
      <c r="BK242" s="95">
        <f t="shared" si="312"/>
        <v>-3.093624496962081</v>
      </c>
      <c r="BL242" s="95">
        <f t="shared" si="312"/>
        <v>-2.919703743208526</v>
      </c>
      <c r="BM242" s="95">
        <f t="shared" si="312"/>
        <v>-3.1147621010426891</v>
      </c>
      <c r="BN242" s="95">
        <f t="shared" si="304"/>
        <v>-2.8955591430227416</v>
      </c>
      <c r="BQ242" s="95">
        <f t="shared" si="238"/>
        <v>4.148296604113029E-2</v>
      </c>
      <c r="BR242" s="75">
        <v>50000</v>
      </c>
      <c r="BS242" s="75">
        <f t="shared" si="268"/>
        <v>4.148296604113029E-2</v>
      </c>
      <c r="BT242" s="75">
        <f t="shared" si="239"/>
        <v>4.6915407134101375E-2</v>
      </c>
      <c r="BU242" s="75">
        <f t="shared" si="240"/>
        <v>-5.4324410929710836E-3</v>
      </c>
      <c r="BV242" s="75">
        <f t="shared" si="241"/>
        <v>7.5426370252943853E-2</v>
      </c>
      <c r="BW242" s="75">
        <f t="shared" si="242"/>
        <v>-0.41012970742574456</v>
      </c>
      <c r="BX242" s="75">
        <f t="shared" si="243"/>
        <v>-2.8036611931783195</v>
      </c>
      <c r="BY242" s="75">
        <f t="shared" si="244"/>
        <v>-5.8619304878753873</v>
      </c>
      <c r="BZ242" s="75">
        <f t="shared" si="245"/>
        <v>5.2183842598583565</v>
      </c>
      <c r="CA242" s="75">
        <f t="shared" si="246"/>
        <v>5.241279313862691</v>
      </c>
      <c r="CB242" s="75">
        <f t="shared" si="247"/>
        <v>5.2858924777745742</v>
      </c>
      <c r="CC242" s="75">
        <f t="shared" si="248"/>
        <v>5.3650318754578024</v>
      </c>
      <c r="CD242" s="75">
        <f t="shared" si="249"/>
        <v>5.488380231945218</v>
      </c>
      <c r="CE242" s="75">
        <f t="shared" si="250"/>
        <v>5.6547726264520168</v>
      </c>
      <c r="CF242" s="75">
        <f t="shared" si="251"/>
        <v>5.85186201870928</v>
      </c>
      <c r="CG242" s="75">
        <f t="shared" si="252"/>
        <v>6.064484422217344</v>
      </c>
      <c r="CI242" s="14">
        <f t="shared" si="269"/>
        <v>50000</v>
      </c>
      <c r="CJ242" s="86">
        <f t="shared" si="253"/>
        <v>4.6915407134101375E-2</v>
      </c>
      <c r="CK242" s="86">
        <f t="shared" si="254"/>
        <v>4.6915407134101375E-2</v>
      </c>
      <c r="CL242" s="95">
        <f t="shared" si="255"/>
        <v>0</v>
      </c>
      <c r="CM242" s="95">
        <f t="shared" si="256"/>
        <v>0.10887821578864298</v>
      </c>
      <c r="CN242" s="95">
        <f t="shared" si="257"/>
        <v>-0.42477726080396466</v>
      </c>
      <c r="CO242" s="95">
        <f t="shared" si="258"/>
        <v>3.0010156592012609</v>
      </c>
      <c r="CP242" s="95">
        <f t="shared" si="259"/>
        <v>14.203641746672389</v>
      </c>
      <c r="CQ242" s="95">
        <f t="shared" si="260"/>
        <v>15.112438866067738</v>
      </c>
      <c r="CR242" s="95">
        <f t="shared" si="261"/>
        <v>15.010823764515637</v>
      </c>
      <c r="CS242" s="95">
        <f t="shared" si="262"/>
        <v>15.150398269432907</v>
      </c>
      <c r="CT242" s="95">
        <f t="shared" si="263"/>
        <v>14.954451132682262</v>
      </c>
      <c r="CU242" s="95">
        <f t="shared" si="264"/>
        <v>15.222650199793186</v>
      </c>
      <c r="CV242" s="95">
        <f t="shared" si="265"/>
        <v>14.837722352362917</v>
      </c>
      <c r="CW242" s="95">
        <f t="shared" si="266"/>
        <v>15.364461174422249</v>
      </c>
      <c r="CX242" s="95">
        <f t="shared" si="267"/>
        <v>14.534614362545462</v>
      </c>
    </row>
    <row r="243" spans="1:102" s="75" customFormat="1" ht="12.95" customHeight="1" x14ac:dyDescent="0.2">
      <c r="A243" s="81" t="s">
        <v>472</v>
      </c>
      <c r="B243" s="82" t="s">
        <v>2031</v>
      </c>
      <c r="C243" s="83">
        <v>37881.410000000003</v>
      </c>
      <c r="D243" s="83" t="s">
        <v>2110</v>
      </c>
      <c r="E243" s="75">
        <f t="shared" si="275"/>
        <v>-10213.108444799824</v>
      </c>
      <c r="F243" s="75">
        <f t="shared" si="276"/>
        <v>-10213</v>
      </c>
      <c r="G243" s="75">
        <f t="shared" si="277"/>
        <v>-4.5711869999649934E-2</v>
      </c>
      <c r="I243" s="75">
        <f>G243</f>
        <v>-4.5711869999649934E-2</v>
      </c>
      <c r="O243" s="75">
        <f t="shared" ca="1" si="278"/>
        <v>-1.3304309011907559E-2</v>
      </c>
      <c r="P243" s="75">
        <f t="shared" si="279"/>
        <v>-1.591470975504234E-2</v>
      </c>
      <c r="Q243" s="85">
        <f t="shared" si="305"/>
        <v>22862.910000000003</v>
      </c>
      <c r="S243" s="84">
        <v>0.1</v>
      </c>
      <c r="Z243" s="75">
        <f t="shared" si="280"/>
        <v>-10213</v>
      </c>
      <c r="AA243" s="75">
        <f t="shared" si="281"/>
        <v>-1.9647891491422969E-2</v>
      </c>
      <c r="AB243" s="75">
        <f t="shared" si="282"/>
        <v>-4.1978688263269309E-2</v>
      </c>
      <c r="AC243" s="75">
        <f t="shared" si="283"/>
        <v>-2.9797160244607594E-2</v>
      </c>
      <c r="AD243" s="75">
        <f t="shared" si="284"/>
        <v>-2.6063978508226966E-2</v>
      </c>
      <c r="AE243" s="75">
        <f t="shared" si="285"/>
        <v>6.7933097567731714E-5</v>
      </c>
      <c r="AF243" s="75">
        <f t="shared" si="286"/>
        <v>-2.9797160244607594E-2</v>
      </c>
      <c r="AG243" s="84"/>
      <c r="AH243" s="75">
        <f t="shared" si="287"/>
        <v>-3.7331817363806274E-3</v>
      </c>
      <c r="AI243" s="75">
        <f t="shared" si="288"/>
        <v>0.1147200530578274</v>
      </c>
      <c r="AJ243" s="75">
        <f t="shared" si="289"/>
        <v>-0.50376475299582291</v>
      </c>
      <c r="AK243" s="75">
        <f t="shared" si="290"/>
        <v>-0.42033250593079757</v>
      </c>
      <c r="AL243" s="75">
        <f t="shared" si="291"/>
        <v>-2.6983060488850823</v>
      </c>
      <c r="AM243" s="75">
        <f t="shared" si="292"/>
        <v>-4.4376295447615624</v>
      </c>
      <c r="AN243" s="75">
        <f t="shared" si="311"/>
        <v>-0.8390426784491487</v>
      </c>
      <c r="AO243" s="75">
        <f t="shared" si="311"/>
        <v>-0.79223671308148003</v>
      </c>
      <c r="AP243" s="75">
        <f t="shared" si="311"/>
        <v>-0.72637580645865407</v>
      </c>
      <c r="AQ243" s="75">
        <f t="shared" si="311"/>
        <v>-0.63970599864194977</v>
      </c>
      <c r="AR243" s="75">
        <f t="shared" si="311"/>
        <v>-0.53346626817006637</v>
      </c>
      <c r="AS243" s="75">
        <f t="shared" si="311"/>
        <v>-0.41164028507613076</v>
      </c>
      <c r="AT243" s="75">
        <f t="shared" si="311"/>
        <v>-0.27942282253912781</v>
      </c>
      <c r="AU243" s="75">
        <f t="shared" si="293"/>
        <v>-0.14135540011107711</v>
      </c>
      <c r="AV243" s="119">
        <f t="shared" si="294"/>
        <v>-1.9647891491422969E-2</v>
      </c>
      <c r="AW243" s="120">
        <f t="shared" si="295"/>
        <v>-2.6063978508226966E-2</v>
      </c>
      <c r="AX243" s="121">
        <f t="shared" si="296"/>
        <v>6.7933097567731714E-5</v>
      </c>
      <c r="AY243" s="120">
        <f t="shared" si="297"/>
        <v>-4.1978688263269309E-2</v>
      </c>
      <c r="BA243" s="95">
        <f t="shared" si="298"/>
        <v>0</v>
      </c>
      <c r="BB243" s="95">
        <f t="shared" si="299"/>
        <v>0.10014408298187349</v>
      </c>
      <c r="BC243" s="95">
        <f t="shared" si="300"/>
        <v>-0.27659100398600678</v>
      </c>
      <c r="BD243" s="95">
        <f t="shared" si="301"/>
        <v>-1.6103683040430517E-2</v>
      </c>
      <c r="BE243" s="95">
        <f t="shared" si="302"/>
        <v>-3.1236987175303583</v>
      </c>
      <c r="BF243" s="95">
        <f t="shared" si="303"/>
        <v>-111.76672519568042</v>
      </c>
      <c r="BG243" s="95">
        <f t="shared" si="312"/>
        <v>-3.0636322231996056</v>
      </c>
      <c r="BH243" s="95">
        <f t="shared" si="312"/>
        <v>-2.9537419249051831</v>
      </c>
      <c r="BI243" s="95">
        <f t="shared" si="312"/>
        <v>-3.07690000298359</v>
      </c>
      <c r="BJ243" s="95">
        <f t="shared" si="312"/>
        <v>-2.9387139300855885</v>
      </c>
      <c r="BK243" s="95">
        <f t="shared" si="312"/>
        <v>-3.093624496962081</v>
      </c>
      <c r="BL243" s="95">
        <f t="shared" si="312"/>
        <v>-2.919703743208526</v>
      </c>
      <c r="BM243" s="95">
        <f t="shared" si="312"/>
        <v>-3.1147621010426891</v>
      </c>
      <c r="BN243" s="95">
        <f t="shared" si="304"/>
        <v>-2.8955591430227416</v>
      </c>
      <c r="BQ243" s="95">
        <f t="shared" si="238"/>
        <v>4.3234955366760787E-2</v>
      </c>
      <c r="BR243" s="75">
        <v>50500</v>
      </c>
      <c r="BS243" s="75">
        <f t="shared" si="268"/>
        <v>4.3234955366760787E-2</v>
      </c>
      <c r="BT243" s="75">
        <f t="shared" si="239"/>
        <v>4.7665474716734373E-2</v>
      </c>
      <c r="BU243" s="75">
        <f t="shared" si="240"/>
        <v>-4.4305193499735865E-3</v>
      </c>
      <c r="BV243" s="75">
        <f t="shared" si="241"/>
        <v>9.5985391648782836E-2</v>
      </c>
      <c r="BW243" s="75">
        <f t="shared" si="242"/>
        <v>-0.46270742476824889</v>
      </c>
      <c r="BX243" s="75">
        <f t="shared" si="243"/>
        <v>-2.7452106740094924</v>
      </c>
      <c r="BY243" s="75">
        <f t="shared" si="244"/>
        <v>-4.9794007435352423</v>
      </c>
      <c r="BZ243" s="75">
        <f t="shared" si="245"/>
        <v>5.3551724508498388</v>
      </c>
      <c r="CA243" s="75">
        <f t="shared" si="246"/>
        <v>5.3942966119954043</v>
      </c>
      <c r="CB243" s="75">
        <f t="shared" si="247"/>
        <v>5.4553789125190715</v>
      </c>
      <c r="CC243" s="75">
        <f t="shared" si="248"/>
        <v>5.5434122451449488</v>
      </c>
      <c r="CD243" s="75">
        <f t="shared" si="249"/>
        <v>5.6591799358827233</v>
      </c>
      <c r="CE243" s="75">
        <f t="shared" si="250"/>
        <v>5.7982398797233579</v>
      </c>
      <c r="CF243" s="75">
        <f t="shared" si="251"/>
        <v>5.9529536492443658</v>
      </c>
      <c r="CG243" s="75">
        <f t="shared" si="252"/>
        <v>6.1160168140789724</v>
      </c>
      <c r="CI243" s="14">
        <f t="shared" si="269"/>
        <v>50500</v>
      </c>
      <c r="CJ243" s="86">
        <f t="shared" si="253"/>
        <v>4.7665474716734373E-2</v>
      </c>
      <c r="CK243" s="86">
        <f t="shared" si="254"/>
        <v>4.7665474716734373E-2</v>
      </c>
      <c r="CL243" s="95">
        <f t="shared" si="255"/>
        <v>0</v>
      </c>
      <c r="CM243" s="95">
        <f t="shared" si="256"/>
        <v>0.10604844142590308</v>
      </c>
      <c r="CN243" s="95">
        <f t="shared" si="257"/>
        <v>-0.40240196550659846</v>
      </c>
      <c r="CO243" s="95">
        <f t="shared" si="258"/>
        <v>3.0255923821125346</v>
      </c>
      <c r="CP243" s="95">
        <f t="shared" si="259"/>
        <v>17.22200124425202</v>
      </c>
      <c r="CQ243" s="95">
        <f t="shared" si="260"/>
        <v>15.212173779158888</v>
      </c>
      <c r="CR243" s="95">
        <f t="shared" si="261"/>
        <v>15.074395061406726</v>
      </c>
      <c r="CS243" s="95">
        <f t="shared" si="262"/>
        <v>15.253548278812174</v>
      </c>
      <c r="CT243" s="95">
        <f t="shared" si="263"/>
        <v>15.01607044057762</v>
      </c>
      <c r="CU243" s="95">
        <f t="shared" si="264"/>
        <v>15.324503063572136</v>
      </c>
      <c r="CV243" s="95">
        <f t="shared" si="265"/>
        <v>14.908711593929747</v>
      </c>
      <c r="CW243" s="95">
        <f t="shared" si="266"/>
        <v>15.450276890136976</v>
      </c>
      <c r="CX243" s="95">
        <f t="shared" si="267"/>
        <v>14.679351989848271</v>
      </c>
    </row>
    <row r="244" spans="1:102" s="75" customFormat="1" ht="12.95" customHeight="1" x14ac:dyDescent="0.2">
      <c r="A244" s="86" t="s">
        <v>2040</v>
      </c>
      <c r="B244" s="87" t="s">
        <v>2031</v>
      </c>
      <c r="C244" s="88">
        <v>37881.413</v>
      </c>
      <c r="D244" s="88" t="s">
        <v>2035</v>
      </c>
      <c r="E244" s="75">
        <f t="shared" si="275"/>
        <v>-10213.10132773375</v>
      </c>
      <c r="F244" s="75">
        <f t="shared" si="276"/>
        <v>-10213</v>
      </c>
      <c r="G244" s="75">
        <f t="shared" si="277"/>
        <v>-4.2711870002676733E-2</v>
      </c>
      <c r="H244" s="77"/>
      <c r="I244" s="77"/>
      <c r="J244" s="18">
        <f>G244</f>
        <v>-4.2711870002676733E-2</v>
      </c>
      <c r="O244" s="75">
        <f t="shared" ca="1" si="278"/>
        <v>-1.3304309011907559E-2</v>
      </c>
      <c r="P244" s="75">
        <f t="shared" si="279"/>
        <v>-1.591470975504234E-2</v>
      </c>
      <c r="Q244" s="85">
        <f t="shared" si="305"/>
        <v>22862.913</v>
      </c>
      <c r="S244" s="84">
        <v>1</v>
      </c>
      <c r="Z244" s="75">
        <f t="shared" si="280"/>
        <v>-10213</v>
      </c>
      <c r="AA244" s="75">
        <f t="shared" si="281"/>
        <v>-1.9647891491422969E-2</v>
      </c>
      <c r="AB244" s="75">
        <f t="shared" si="282"/>
        <v>-3.8978688266296108E-2</v>
      </c>
      <c r="AC244" s="75">
        <f t="shared" si="283"/>
        <v>-2.6797160247634393E-2</v>
      </c>
      <c r="AD244" s="75">
        <f t="shared" si="284"/>
        <v>-2.3063978511253764E-2</v>
      </c>
      <c r="AE244" s="75">
        <f t="shared" si="285"/>
        <v>5.3194710476757543E-4</v>
      </c>
      <c r="AF244" s="75">
        <f t="shared" si="286"/>
        <v>-2.6797160247634393E-2</v>
      </c>
      <c r="AG244" s="84"/>
      <c r="AH244" s="75">
        <f t="shared" si="287"/>
        <v>-3.7331817363806274E-3</v>
      </c>
      <c r="AI244" s="75">
        <f t="shared" si="288"/>
        <v>0.1147200530578274</v>
      </c>
      <c r="AJ244" s="75">
        <f t="shared" si="289"/>
        <v>-0.50376475299582291</v>
      </c>
      <c r="AK244" s="75">
        <f t="shared" si="290"/>
        <v>-0.42033250593079757</v>
      </c>
      <c r="AL244" s="75">
        <f t="shared" si="291"/>
        <v>-2.6983060488850823</v>
      </c>
      <c r="AM244" s="75">
        <f t="shared" si="292"/>
        <v>-4.4376295447615624</v>
      </c>
      <c r="AN244" s="75">
        <f t="shared" si="311"/>
        <v>-0.8390426784491487</v>
      </c>
      <c r="AO244" s="75">
        <f t="shared" si="311"/>
        <v>-0.79223671308148003</v>
      </c>
      <c r="AP244" s="75">
        <f t="shared" si="311"/>
        <v>-0.72637580645865407</v>
      </c>
      <c r="AQ244" s="75">
        <f t="shared" si="311"/>
        <v>-0.63970599864194977</v>
      </c>
      <c r="AR244" s="75">
        <f t="shared" si="311"/>
        <v>-0.53346626817006637</v>
      </c>
      <c r="AS244" s="75">
        <f t="shared" si="311"/>
        <v>-0.41164028507613076</v>
      </c>
      <c r="AT244" s="75">
        <f t="shared" si="311"/>
        <v>-0.27942282253912781</v>
      </c>
      <c r="AU244" s="75">
        <f t="shared" si="293"/>
        <v>-0.14135540011107711</v>
      </c>
      <c r="AV244" s="119">
        <f t="shared" si="294"/>
        <v>-1.9647891491422969E-2</v>
      </c>
      <c r="AW244" s="120">
        <f t="shared" si="295"/>
        <v>-2.3063978511253764E-2</v>
      </c>
      <c r="AX244" s="121">
        <f t="shared" si="296"/>
        <v>5.3194710476757543E-4</v>
      </c>
      <c r="AY244" s="120">
        <f t="shared" si="297"/>
        <v>-3.8978688266296108E-2</v>
      </c>
      <c r="BA244" s="95">
        <f t="shared" si="298"/>
        <v>0</v>
      </c>
      <c r="BB244" s="95">
        <f t="shared" si="299"/>
        <v>0.10014408298187349</v>
      </c>
      <c r="BC244" s="95">
        <f t="shared" si="300"/>
        <v>-0.27659100398600678</v>
      </c>
      <c r="BD244" s="95">
        <f t="shared" si="301"/>
        <v>-1.6103683040430517E-2</v>
      </c>
      <c r="BE244" s="95">
        <f t="shared" si="302"/>
        <v>-3.1236987175303583</v>
      </c>
      <c r="BF244" s="95">
        <f t="shared" si="303"/>
        <v>-111.76672519568042</v>
      </c>
      <c r="BG244" s="95">
        <f t="shared" si="312"/>
        <v>-3.0636322231996056</v>
      </c>
      <c r="BH244" s="95">
        <f t="shared" si="312"/>
        <v>-2.9537419249051831</v>
      </c>
      <c r="BI244" s="95">
        <f t="shared" si="312"/>
        <v>-3.07690000298359</v>
      </c>
      <c r="BJ244" s="95">
        <f t="shared" si="312"/>
        <v>-2.9387139300855885</v>
      </c>
      <c r="BK244" s="95">
        <f t="shared" si="312"/>
        <v>-3.093624496962081</v>
      </c>
      <c r="BL244" s="95">
        <f t="shared" si="312"/>
        <v>-2.919703743208526</v>
      </c>
      <c r="BM244" s="95">
        <f t="shared" si="312"/>
        <v>-3.1147621010426891</v>
      </c>
      <c r="BN244" s="95">
        <f t="shared" si="304"/>
        <v>-2.8955591430227416</v>
      </c>
      <c r="BQ244" s="95">
        <f t="shared" si="238"/>
        <v>4.5563495335259531E-2</v>
      </c>
      <c r="BR244" s="75">
        <v>51000</v>
      </c>
      <c r="BS244" s="75">
        <f t="shared" si="268"/>
        <v>4.5563495335259531E-2</v>
      </c>
      <c r="BT244" s="75">
        <f t="shared" si="239"/>
        <v>4.8419303197764496E-2</v>
      </c>
      <c r="BU244" s="75">
        <f t="shared" si="240"/>
        <v>-2.8558078625049669E-3</v>
      </c>
      <c r="BV244" s="75">
        <f t="shared" si="241"/>
        <v>0.14609505702167402</v>
      </c>
      <c r="BW244" s="75">
        <f t="shared" si="242"/>
        <v>-0.56262009255815426</v>
      </c>
      <c r="BX244" s="75">
        <f t="shared" si="243"/>
        <v>-2.628705795501427</v>
      </c>
      <c r="BY244" s="75">
        <f t="shared" si="244"/>
        <v>-3.8136372359681734</v>
      </c>
      <c r="BZ244" s="75">
        <f t="shared" si="245"/>
        <v>5.5511566222595974</v>
      </c>
      <c r="CA244" s="75">
        <f t="shared" si="246"/>
        <v>5.6029550820093359</v>
      </c>
      <c r="CB244" s="75">
        <f t="shared" si="247"/>
        <v>5.6692159026830318</v>
      </c>
      <c r="CC244" s="75">
        <f t="shared" si="248"/>
        <v>5.7497395350781959</v>
      </c>
      <c r="CD244" s="75">
        <f t="shared" si="249"/>
        <v>5.8427465406073145</v>
      </c>
      <c r="CE244" s="75">
        <f t="shared" si="250"/>
        <v>5.9453651005080808</v>
      </c>
      <c r="CF244" s="75">
        <f t="shared" si="251"/>
        <v>6.0544782124469103</v>
      </c>
      <c r="CG244" s="75">
        <f t="shared" si="252"/>
        <v>6.1675492059405999</v>
      </c>
      <c r="CI244" s="14">
        <f t="shared" si="269"/>
        <v>51000</v>
      </c>
      <c r="CJ244" s="86">
        <f t="shared" si="253"/>
        <v>4.8419303197764496E-2</v>
      </c>
      <c r="CK244" s="86">
        <f t="shared" si="254"/>
        <v>4.8419303197764496E-2</v>
      </c>
      <c r="CL244" s="95">
        <f t="shared" si="255"/>
        <v>0</v>
      </c>
      <c r="CM244" s="95">
        <f t="shared" si="256"/>
        <v>0.1038749182523917</v>
      </c>
      <c r="CN244" s="95">
        <f t="shared" si="257"/>
        <v>-0.38108286222994375</v>
      </c>
      <c r="CO244" s="95">
        <f t="shared" si="258"/>
        <v>3.0487642335736558</v>
      </c>
      <c r="CP244" s="95">
        <f t="shared" si="259"/>
        <v>21.529652313592305</v>
      </c>
      <c r="CQ244" s="95">
        <f t="shared" si="260"/>
        <v>15.308443130759034</v>
      </c>
      <c r="CR244" s="95">
        <f t="shared" si="261"/>
        <v>15.139698230447788</v>
      </c>
      <c r="CS244" s="95">
        <f t="shared" si="262"/>
        <v>15.349670169646163</v>
      </c>
      <c r="CT244" s="95">
        <f t="shared" si="263"/>
        <v>15.084342276780919</v>
      </c>
      <c r="CU244" s="95">
        <f t="shared" si="264"/>
        <v>15.414603980924721</v>
      </c>
      <c r="CV244" s="95">
        <f t="shared" si="265"/>
        <v>14.992288114737399</v>
      </c>
      <c r="CW244" s="95">
        <f t="shared" si="266"/>
        <v>15.519970689265081</v>
      </c>
      <c r="CX244" s="95">
        <f t="shared" si="267"/>
        <v>14.824089617151081</v>
      </c>
    </row>
    <row r="245" spans="1:102" s="75" customFormat="1" ht="12.95" customHeight="1" x14ac:dyDescent="0.2">
      <c r="A245" s="81" t="s">
        <v>472</v>
      </c>
      <c r="B245" s="82" t="s">
        <v>2031</v>
      </c>
      <c r="C245" s="83">
        <v>37881.413999999997</v>
      </c>
      <c r="D245" s="83" t="s">
        <v>2110</v>
      </c>
      <c r="E245" s="75">
        <f t="shared" si="275"/>
        <v>-10213.098955378397</v>
      </c>
      <c r="F245" s="75">
        <f t="shared" si="276"/>
        <v>-10213</v>
      </c>
      <c r="G245" s="75">
        <f t="shared" si="277"/>
        <v>-4.1711870006110985E-2</v>
      </c>
      <c r="I245" s="75">
        <f>G245</f>
        <v>-4.1711870006110985E-2</v>
      </c>
      <c r="O245" s="75">
        <f t="shared" ca="1" si="278"/>
        <v>-1.3304309011907559E-2</v>
      </c>
      <c r="P245" s="75">
        <f t="shared" si="279"/>
        <v>-1.591470975504234E-2</v>
      </c>
      <c r="Q245" s="85">
        <f t="shared" si="305"/>
        <v>22862.913999999997</v>
      </c>
      <c r="S245" s="84">
        <v>0.1</v>
      </c>
      <c r="Z245" s="75">
        <f t="shared" si="280"/>
        <v>-10213</v>
      </c>
      <c r="AA245" s="75">
        <f t="shared" si="281"/>
        <v>-1.9647891491422969E-2</v>
      </c>
      <c r="AB245" s="75">
        <f t="shared" si="282"/>
        <v>-3.797868826973036E-2</v>
      </c>
      <c r="AC245" s="75">
        <f t="shared" si="283"/>
        <v>-2.5797160251068645E-2</v>
      </c>
      <c r="AD245" s="75">
        <f t="shared" si="284"/>
        <v>-2.2063978514688016E-2</v>
      </c>
      <c r="AE245" s="75">
        <f t="shared" si="285"/>
        <v>4.8681914789661438E-5</v>
      </c>
      <c r="AF245" s="75">
        <f t="shared" si="286"/>
        <v>-2.5797160251068645E-2</v>
      </c>
      <c r="AG245" s="84"/>
      <c r="AH245" s="75">
        <f t="shared" si="287"/>
        <v>-3.7331817363806274E-3</v>
      </c>
      <c r="AI245" s="75">
        <f t="shared" si="288"/>
        <v>0.1147200530578274</v>
      </c>
      <c r="AJ245" s="75">
        <f t="shared" si="289"/>
        <v>-0.50376475299582291</v>
      </c>
      <c r="AK245" s="75">
        <f t="shared" si="290"/>
        <v>-0.42033250593079757</v>
      </c>
      <c r="AL245" s="75">
        <f t="shared" si="291"/>
        <v>-2.6983060488850823</v>
      </c>
      <c r="AM245" s="75">
        <f t="shared" si="292"/>
        <v>-4.4376295447615624</v>
      </c>
      <c r="AN245" s="75">
        <f t="shared" si="311"/>
        <v>-0.8390426784491487</v>
      </c>
      <c r="AO245" s="75">
        <f t="shared" si="311"/>
        <v>-0.79223671308148003</v>
      </c>
      <c r="AP245" s="75">
        <f t="shared" si="311"/>
        <v>-0.72637580645865407</v>
      </c>
      <c r="AQ245" s="75">
        <f t="shared" si="311"/>
        <v>-0.63970599864194977</v>
      </c>
      <c r="AR245" s="75">
        <f t="shared" si="311"/>
        <v>-0.53346626817006637</v>
      </c>
      <c r="AS245" s="75">
        <f t="shared" si="311"/>
        <v>-0.41164028507613076</v>
      </c>
      <c r="AT245" s="75">
        <f t="shared" si="311"/>
        <v>-0.27942282253912781</v>
      </c>
      <c r="AU245" s="75">
        <f t="shared" si="293"/>
        <v>-0.14135540011107711</v>
      </c>
      <c r="AV245" s="119">
        <f t="shared" si="294"/>
        <v>-1.9647891491422969E-2</v>
      </c>
      <c r="AW245" s="120">
        <f t="shared" si="295"/>
        <v>-2.2063978514688016E-2</v>
      </c>
      <c r="AX245" s="121">
        <f t="shared" si="296"/>
        <v>4.8681914789661438E-5</v>
      </c>
      <c r="AY245" s="120">
        <f t="shared" si="297"/>
        <v>-3.797868826973036E-2</v>
      </c>
      <c r="BA245" s="95">
        <f t="shared" si="298"/>
        <v>0</v>
      </c>
      <c r="BB245" s="95">
        <f t="shared" si="299"/>
        <v>0.10014408298187349</v>
      </c>
      <c r="BC245" s="95">
        <f t="shared" si="300"/>
        <v>-0.27659100398600678</v>
      </c>
      <c r="BD245" s="95">
        <f t="shared" si="301"/>
        <v>-1.6103683040430517E-2</v>
      </c>
      <c r="BE245" s="95">
        <f t="shared" si="302"/>
        <v>-3.1236987175303583</v>
      </c>
      <c r="BF245" s="95">
        <f t="shared" si="303"/>
        <v>-111.76672519568042</v>
      </c>
      <c r="BG245" s="95">
        <f t="shared" si="312"/>
        <v>-3.0636322231996056</v>
      </c>
      <c r="BH245" s="95">
        <f t="shared" si="312"/>
        <v>-2.9537419249051831</v>
      </c>
      <c r="BI245" s="95">
        <f t="shared" si="312"/>
        <v>-3.07690000298359</v>
      </c>
      <c r="BJ245" s="95">
        <f t="shared" si="312"/>
        <v>-2.9387139300855885</v>
      </c>
      <c r="BK245" s="95">
        <f t="shared" si="312"/>
        <v>-3.093624496962081</v>
      </c>
      <c r="BL245" s="95">
        <f t="shared" si="312"/>
        <v>-2.919703743208526</v>
      </c>
      <c r="BM245" s="95">
        <f t="shared" si="312"/>
        <v>-3.1147621010426891</v>
      </c>
      <c r="BN245" s="95">
        <f t="shared" si="304"/>
        <v>-2.8955591430227416</v>
      </c>
      <c r="BQ245" s="95">
        <f t="shared" si="238"/>
        <v>4.8744119067008998E-2</v>
      </c>
      <c r="BR245" s="75">
        <v>51500</v>
      </c>
      <c r="BS245" s="75">
        <f t="shared" si="268"/>
        <v>4.8744119067008998E-2</v>
      </c>
      <c r="BT245" s="75">
        <f t="shared" si="239"/>
        <v>4.9176892577191766E-2</v>
      </c>
      <c r="BU245" s="75">
        <f t="shared" si="240"/>
        <v>-4.3277351018277142E-4</v>
      </c>
      <c r="BV245" s="75">
        <f t="shared" si="241"/>
        <v>0.33430589512138131</v>
      </c>
      <c r="BW245" s="75">
        <f t="shared" si="242"/>
        <v>-0.78869318587440851</v>
      </c>
      <c r="BX245" s="75">
        <f t="shared" si="243"/>
        <v>-2.317577017190585</v>
      </c>
      <c r="BY245" s="75">
        <f t="shared" si="244"/>
        <v>-2.2882227195475644</v>
      </c>
      <c r="BZ245" s="75">
        <f t="shared" si="245"/>
        <v>5.8310959504112505</v>
      </c>
      <c r="CA245" s="75">
        <f t="shared" si="246"/>
        <v>5.8761335312812708</v>
      </c>
      <c r="CB245" s="75">
        <f t="shared" si="247"/>
        <v>5.925670774447263</v>
      </c>
      <c r="CC245" s="75">
        <f t="shared" si="248"/>
        <v>5.9791228202969604</v>
      </c>
      <c r="CD245" s="75">
        <f t="shared" si="249"/>
        <v>6.0358142463637492</v>
      </c>
      <c r="CE245" s="75">
        <f t="shared" si="250"/>
        <v>6.0950702879327538</v>
      </c>
      <c r="CF245" s="75">
        <f t="shared" si="251"/>
        <v>6.1563029791127928</v>
      </c>
      <c r="CG245" s="75">
        <f t="shared" si="252"/>
        <v>6.2190815978022282</v>
      </c>
      <c r="CI245" s="14">
        <f t="shared" si="269"/>
        <v>51500</v>
      </c>
      <c r="CJ245" s="86">
        <f t="shared" si="253"/>
        <v>4.9176892577191766E-2</v>
      </c>
      <c r="CK245" s="86">
        <f t="shared" si="254"/>
        <v>4.9176892577191766E-2</v>
      </c>
      <c r="CL245" s="95">
        <f t="shared" si="255"/>
        <v>0</v>
      </c>
      <c r="CM245" s="95">
        <f t="shared" si="256"/>
        <v>0.10230402245559966</v>
      </c>
      <c r="CN245" s="95">
        <f t="shared" si="257"/>
        <v>-0.36134376927961182</v>
      </c>
      <c r="CO245" s="95">
        <f t="shared" si="258"/>
        <v>3.0700228557010982</v>
      </c>
      <c r="CP245" s="95">
        <f t="shared" si="259"/>
        <v>27.932819151226404</v>
      </c>
      <c r="CQ245" s="95">
        <f t="shared" si="260"/>
        <v>15.398361485290547</v>
      </c>
      <c r="CR245" s="95">
        <f t="shared" si="261"/>
        <v>15.21042892300199</v>
      </c>
      <c r="CS245" s="95">
        <f t="shared" si="262"/>
        <v>15.436183492101303</v>
      </c>
      <c r="CT245" s="95">
        <f t="shared" si="263"/>
        <v>15.16194950584104</v>
      </c>
      <c r="CU245" s="95">
        <f t="shared" si="264"/>
        <v>15.491701177706496</v>
      </c>
      <c r="CV245" s="95">
        <f t="shared" si="265"/>
        <v>15.088042053406699</v>
      </c>
      <c r="CW245" s="95">
        <f t="shared" si="266"/>
        <v>15.575111920958108</v>
      </c>
      <c r="CX245" s="95">
        <f t="shared" si="267"/>
        <v>14.968827244453891</v>
      </c>
    </row>
    <row r="246" spans="1:102" s="75" customFormat="1" ht="12.95" customHeight="1" x14ac:dyDescent="0.2">
      <c r="A246" s="81" t="s">
        <v>472</v>
      </c>
      <c r="B246" s="82" t="s">
        <v>2031</v>
      </c>
      <c r="C246" s="83">
        <v>37881.415000000001</v>
      </c>
      <c r="D246" s="83" t="s">
        <v>2110</v>
      </c>
      <c r="E246" s="75">
        <f t="shared" si="275"/>
        <v>-10213.096583023027</v>
      </c>
      <c r="F246" s="75">
        <f t="shared" si="276"/>
        <v>-10213</v>
      </c>
      <c r="G246" s="75">
        <f t="shared" si="277"/>
        <v>-4.0711870002269279E-2</v>
      </c>
      <c r="I246" s="75">
        <f>G246</f>
        <v>-4.0711870002269279E-2</v>
      </c>
      <c r="O246" s="75">
        <f t="shared" ca="1" si="278"/>
        <v>-1.3304309011907559E-2</v>
      </c>
      <c r="P246" s="75">
        <f t="shared" si="279"/>
        <v>-1.591470975504234E-2</v>
      </c>
      <c r="Q246" s="85">
        <f t="shared" si="305"/>
        <v>22862.915000000001</v>
      </c>
      <c r="S246" s="84">
        <v>0.1</v>
      </c>
      <c r="Z246" s="75">
        <f t="shared" si="280"/>
        <v>-10213</v>
      </c>
      <c r="AA246" s="75">
        <f t="shared" si="281"/>
        <v>-1.9647891491422969E-2</v>
      </c>
      <c r="AB246" s="75">
        <f t="shared" si="282"/>
        <v>-3.6978688265888654E-2</v>
      </c>
      <c r="AC246" s="75">
        <f t="shared" si="283"/>
        <v>-2.4797160247226939E-2</v>
      </c>
      <c r="AD246" s="75">
        <f t="shared" si="284"/>
        <v>-2.106397851084631E-2</v>
      </c>
      <c r="AE246" s="75">
        <f t="shared" si="285"/>
        <v>4.4369119070539515E-5</v>
      </c>
      <c r="AF246" s="75">
        <f t="shared" si="286"/>
        <v>-2.4797160247226939E-2</v>
      </c>
      <c r="AG246" s="84"/>
      <c r="AH246" s="75">
        <f t="shared" si="287"/>
        <v>-3.7331817363806274E-3</v>
      </c>
      <c r="AI246" s="75">
        <f t="shared" si="288"/>
        <v>0.1147200530578274</v>
      </c>
      <c r="AJ246" s="75">
        <f t="shared" si="289"/>
        <v>-0.50376475299582291</v>
      </c>
      <c r="AK246" s="75">
        <f t="shared" si="290"/>
        <v>-0.42033250593079757</v>
      </c>
      <c r="AL246" s="75">
        <f t="shared" si="291"/>
        <v>-2.6983060488850823</v>
      </c>
      <c r="AM246" s="75">
        <f t="shared" si="292"/>
        <v>-4.4376295447615624</v>
      </c>
      <c r="AN246" s="75">
        <f t="shared" si="311"/>
        <v>-0.8390426784491487</v>
      </c>
      <c r="AO246" s="75">
        <f t="shared" si="311"/>
        <v>-0.79223671308148003</v>
      </c>
      <c r="AP246" s="75">
        <f t="shared" si="311"/>
        <v>-0.72637580645865407</v>
      </c>
      <c r="AQ246" s="75">
        <f t="shared" si="311"/>
        <v>-0.63970599864194977</v>
      </c>
      <c r="AR246" s="75">
        <f t="shared" si="311"/>
        <v>-0.53346626817006637</v>
      </c>
      <c r="AS246" s="75">
        <f t="shared" si="311"/>
        <v>-0.41164028507613076</v>
      </c>
      <c r="AT246" s="75">
        <f t="shared" si="311"/>
        <v>-0.27942282253912781</v>
      </c>
      <c r="AU246" s="75">
        <f t="shared" si="293"/>
        <v>-0.14135540011107711</v>
      </c>
      <c r="AV246" s="119">
        <f t="shared" si="294"/>
        <v>-1.9647891491422969E-2</v>
      </c>
      <c r="AW246" s="120">
        <f t="shared" si="295"/>
        <v>-2.106397851084631E-2</v>
      </c>
      <c r="AX246" s="121">
        <f t="shared" si="296"/>
        <v>4.4369119070539515E-5</v>
      </c>
      <c r="AY246" s="120">
        <f t="shared" si="297"/>
        <v>-3.6978688265888654E-2</v>
      </c>
      <c r="BA246" s="95">
        <f t="shared" si="298"/>
        <v>0</v>
      </c>
      <c r="BB246" s="95">
        <f t="shared" si="299"/>
        <v>0.10014408298187349</v>
      </c>
      <c r="BC246" s="95">
        <f t="shared" si="300"/>
        <v>-0.27659100398600678</v>
      </c>
      <c r="BD246" s="95">
        <f t="shared" si="301"/>
        <v>-1.6103683040430517E-2</v>
      </c>
      <c r="BE246" s="95">
        <f t="shared" si="302"/>
        <v>-3.1236987175303583</v>
      </c>
      <c r="BF246" s="95">
        <f t="shared" si="303"/>
        <v>-111.76672519568042</v>
      </c>
      <c r="BG246" s="95">
        <f t="shared" si="312"/>
        <v>-3.0636322231996056</v>
      </c>
      <c r="BH246" s="95">
        <f t="shared" si="312"/>
        <v>-2.9537419249051831</v>
      </c>
      <c r="BI246" s="95">
        <f t="shared" si="312"/>
        <v>-3.07690000298359</v>
      </c>
      <c r="BJ246" s="95">
        <f t="shared" si="312"/>
        <v>-2.9387139300855885</v>
      </c>
      <c r="BK246" s="95">
        <f t="shared" si="312"/>
        <v>-3.093624496962081</v>
      </c>
      <c r="BL246" s="95">
        <f t="shared" si="312"/>
        <v>-2.919703743208526</v>
      </c>
      <c r="BM246" s="95">
        <f t="shared" si="312"/>
        <v>-3.1147621010426891</v>
      </c>
      <c r="BN246" s="95">
        <f t="shared" si="304"/>
        <v>-2.8955591430227416</v>
      </c>
      <c r="BQ246" s="95">
        <f t="shared" si="238"/>
        <v>5.2631372843559336E-2</v>
      </c>
      <c r="BR246" s="75">
        <v>52000</v>
      </c>
      <c r="BS246" s="75">
        <f t="shared" si="268"/>
        <v>5.2631372843559336E-2</v>
      </c>
      <c r="BT246" s="75">
        <f t="shared" si="239"/>
        <v>4.9938242855016163E-2</v>
      </c>
      <c r="BU246" s="75">
        <f t="shared" si="240"/>
        <v>2.6931299885431742E-3</v>
      </c>
      <c r="BV246" s="75">
        <f t="shared" si="241"/>
        <v>1.6303721670116817</v>
      </c>
      <c r="BW246" s="75">
        <f t="shared" si="242"/>
        <v>-0.70853015683883824</v>
      </c>
      <c r="BX246" s="75">
        <f t="shared" si="243"/>
        <v>-0.87207796804206272</v>
      </c>
      <c r="BY246" s="75">
        <f t="shared" si="244"/>
        <v>-0.46595059572315695</v>
      </c>
      <c r="BZ246" s="75">
        <f t="shared" si="245"/>
        <v>6.1895940895784172</v>
      </c>
      <c r="CA246" s="75">
        <f t="shared" si="246"/>
        <v>6.200417471731682</v>
      </c>
      <c r="CB246" s="75">
        <f t="shared" si="247"/>
        <v>6.2114948138251469</v>
      </c>
      <c r="CC246" s="75">
        <f t="shared" si="248"/>
        <v>6.2228229680686944</v>
      </c>
      <c r="CD246" s="75">
        <f t="shared" si="249"/>
        <v>6.2343996088949121</v>
      </c>
      <c r="CE246" s="75">
        <f t="shared" si="250"/>
        <v>6.2462234418998879</v>
      </c>
      <c r="CF246" s="75">
        <f t="shared" si="251"/>
        <v>6.2582944229977535</v>
      </c>
      <c r="CG246" s="75">
        <f t="shared" si="252"/>
        <v>6.2706139896638566</v>
      </c>
      <c r="CI246" s="14">
        <f t="shared" si="269"/>
        <v>52000</v>
      </c>
      <c r="CJ246" s="86">
        <f t="shared" si="253"/>
        <v>4.9938242855016163E-2</v>
      </c>
      <c r="CK246" s="86">
        <f t="shared" si="254"/>
        <v>4.9938242855016163E-2</v>
      </c>
      <c r="CL246" s="95">
        <f t="shared" si="255"/>
        <v>0</v>
      </c>
      <c r="CM246" s="95">
        <f t="shared" si="256"/>
        <v>0.10124861227004378</v>
      </c>
      <c r="CN246" s="95">
        <f t="shared" si="257"/>
        <v>-0.34366825266989637</v>
      </c>
      <c r="CO246" s="95">
        <f t="shared" si="258"/>
        <v>3.0889111981420183</v>
      </c>
      <c r="CP246" s="95">
        <f t="shared" si="259"/>
        <v>37.955242611453485</v>
      </c>
      <c r="CQ246" s="95">
        <f t="shared" si="260"/>
        <v>15.479278860598887</v>
      </c>
      <c r="CR246" s="95">
        <f t="shared" si="261"/>
        <v>15.289508670753374</v>
      </c>
      <c r="CS246" s="95">
        <f t="shared" si="262"/>
        <v>15.511203031249458</v>
      </c>
      <c r="CT246" s="95">
        <f t="shared" si="263"/>
        <v>15.250336657208804</v>
      </c>
      <c r="CU246" s="95">
        <f t="shared" si="264"/>
        <v>15.555403514297604</v>
      </c>
      <c r="CV246" s="95">
        <f t="shared" si="265"/>
        <v>15.194804246512621</v>
      </c>
      <c r="CW246" s="95">
        <f t="shared" si="266"/>
        <v>15.617574263982878</v>
      </c>
      <c r="CX246" s="95">
        <f t="shared" si="267"/>
        <v>15.113564871756701</v>
      </c>
    </row>
    <row r="247" spans="1:102" s="75" customFormat="1" ht="12.95" customHeight="1" x14ac:dyDescent="0.2">
      <c r="A247" s="81" t="s">
        <v>472</v>
      </c>
      <c r="B247" s="82" t="s">
        <v>2031</v>
      </c>
      <c r="C247" s="83">
        <v>37881.419000000002</v>
      </c>
      <c r="D247" s="83" t="s">
        <v>2110</v>
      </c>
      <c r="E247" s="75">
        <f t="shared" si="275"/>
        <v>-10213.087093601584</v>
      </c>
      <c r="F247" s="75">
        <f t="shared" si="276"/>
        <v>-10213</v>
      </c>
      <c r="G247" s="75">
        <f t="shared" si="277"/>
        <v>-3.6711870001454372E-2</v>
      </c>
      <c r="I247" s="75">
        <f>G247</f>
        <v>-3.6711870001454372E-2</v>
      </c>
      <c r="O247" s="75">
        <f t="shared" ca="1" si="278"/>
        <v>-1.3304309011907559E-2</v>
      </c>
      <c r="P247" s="75">
        <f t="shared" si="279"/>
        <v>-1.591470975504234E-2</v>
      </c>
      <c r="Q247" s="85">
        <f t="shared" si="305"/>
        <v>22862.919000000002</v>
      </c>
      <c r="S247" s="84">
        <v>0.1</v>
      </c>
      <c r="Z247" s="75">
        <f t="shared" si="280"/>
        <v>-10213</v>
      </c>
      <c r="AA247" s="75">
        <f t="shared" si="281"/>
        <v>-1.9647891491422969E-2</v>
      </c>
      <c r="AB247" s="75">
        <f t="shared" si="282"/>
        <v>-3.2978688265073747E-2</v>
      </c>
      <c r="AC247" s="75">
        <f t="shared" si="283"/>
        <v>-2.0797160246412032E-2</v>
      </c>
      <c r="AD247" s="75">
        <f t="shared" si="284"/>
        <v>-1.7063978510031403E-2</v>
      </c>
      <c r="AE247" s="75">
        <f t="shared" si="285"/>
        <v>2.9117936259081354E-5</v>
      </c>
      <c r="AF247" s="75">
        <f t="shared" si="286"/>
        <v>-2.0797160246412032E-2</v>
      </c>
      <c r="AG247" s="84"/>
      <c r="AH247" s="75">
        <f t="shared" si="287"/>
        <v>-3.7331817363806274E-3</v>
      </c>
      <c r="AI247" s="75">
        <f t="shared" si="288"/>
        <v>0.1147200530578274</v>
      </c>
      <c r="AJ247" s="75">
        <f t="shared" si="289"/>
        <v>-0.50376475299582291</v>
      </c>
      <c r="AK247" s="75">
        <f t="shared" si="290"/>
        <v>-0.42033250593079757</v>
      </c>
      <c r="AL247" s="75">
        <f t="shared" si="291"/>
        <v>-2.6983060488850823</v>
      </c>
      <c r="AM247" s="75">
        <f t="shared" si="292"/>
        <v>-4.4376295447615624</v>
      </c>
      <c r="AN247" s="75">
        <f t="shared" si="311"/>
        <v>-0.8390426784491487</v>
      </c>
      <c r="AO247" s="75">
        <f t="shared" si="311"/>
        <v>-0.79223671308148003</v>
      </c>
      <c r="AP247" s="75">
        <f t="shared" si="311"/>
        <v>-0.72637580645865407</v>
      </c>
      <c r="AQ247" s="75">
        <f t="shared" si="311"/>
        <v>-0.63970599864194977</v>
      </c>
      <c r="AR247" s="75">
        <f t="shared" si="311"/>
        <v>-0.53346626817006637</v>
      </c>
      <c r="AS247" s="75">
        <f t="shared" si="311"/>
        <v>-0.41164028507613076</v>
      </c>
      <c r="AT247" s="75">
        <f t="shared" si="311"/>
        <v>-0.27942282253912781</v>
      </c>
      <c r="AU247" s="75">
        <f t="shared" si="293"/>
        <v>-0.14135540011107711</v>
      </c>
      <c r="AV247" s="119">
        <f t="shared" si="294"/>
        <v>-1.9647891491422969E-2</v>
      </c>
      <c r="AW247" s="120">
        <f t="shared" si="295"/>
        <v>-1.7063978510031403E-2</v>
      </c>
      <c r="AX247" s="121">
        <f t="shared" si="296"/>
        <v>2.9117936259081354E-5</v>
      </c>
      <c r="AY247" s="120">
        <f t="shared" si="297"/>
        <v>-3.2978688265073747E-2</v>
      </c>
      <c r="BA247" s="95">
        <f t="shared" si="298"/>
        <v>0</v>
      </c>
      <c r="BB247" s="95">
        <f t="shared" si="299"/>
        <v>0.10014408298187349</v>
      </c>
      <c r="BC247" s="95">
        <f t="shared" si="300"/>
        <v>-0.27659100398600678</v>
      </c>
      <c r="BD247" s="95">
        <f t="shared" si="301"/>
        <v>-1.6103683040430517E-2</v>
      </c>
      <c r="BE247" s="95">
        <f t="shared" si="302"/>
        <v>-3.1236987175303583</v>
      </c>
      <c r="BF247" s="95">
        <f t="shared" si="303"/>
        <v>-111.76672519568042</v>
      </c>
      <c r="BG247" s="95">
        <f t="shared" si="312"/>
        <v>-3.0636322231996056</v>
      </c>
      <c r="BH247" s="95">
        <f t="shared" si="312"/>
        <v>-2.9537419249051831</v>
      </c>
      <c r="BI247" s="95">
        <f t="shared" si="312"/>
        <v>-3.07690000298359</v>
      </c>
      <c r="BJ247" s="95">
        <f t="shared" si="312"/>
        <v>-2.9387139300855885</v>
      </c>
      <c r="BK247" s="95">
        <f t="shared" si="312"/>
        <v>-3.093624496962081</v>
      </c>
      <c r="BL247" s="95">
        <f t="shared" si="312"/>
        <v>-2.919703743208526</v>
      </c>
      <c r="BM247" s="95">
        <f t="shared" si="312"/>
        <v>-3.1147621010426891</v>
      </c>
      <c r="BN247" s="95">
        <f t="shared" si="304"/>
        <v>-2.8955591430227416</v>
      </c>
      <c r="BQ247" s="95">
        <f t="shared" si="238"/>
        <v>5.6315045408845417E-2</v>
      </c>
      <c r="BR247" s="75">
        <v>52500</v>
      </c>
      <c r="BS247" s="75">
        <f t="shared" si="268"/>
        <v>5.6315045408845417E-2</v>
      </c>
      <c r="BT247" s="75">
        <f t="shared" si="239"/>
        <v>5.0703354031237699E-2</v>
      </c>
      <c r="BU247" s="75">
        <f t="shared" si="240"/>
        <v>5.6116913776077179E-3</v>
      </c>
      <c r="BV247" s="75">
        <f t="shared" si="241"/>
        <v>0.66666288721398548</v>
      </c>
      <c r="BW247" s="75">
        <f t="shared" si="242"/>
        <v>0.90824299756342053</v>
      </c>
      <c r="BX247" s="75">
        <f t="shared" si="243"/>
        <v>1.9178620024859521</v>
      </c>
      <c r="BY247" s="75">
        <f t="shared" si="244"/>
        <v>1.4251124690552055</v>
      </c>
      <c r="BZ247" s="75">
        <f t="shared" si="245"/>
        <v>6.5677085951649214</v>
      </c>
      <c r="CA247" s="75">
        <f t="shared" si="246"/>
        <v>6.5364581094704475</v>
      </c>
      <c r="CB247" s="75">
        <f t="shared" si="247"/>
        <v>6.5036524027960763</v>
      </c>
      <c r="CC247" s="75">
        <f t="shared" si="248"/>
        <v>6.4694710921527685</v>
      </c>
      <c r="CD247" s="75">
        <f t="shared" si="249"/>
        <v>6.434088717508426</v>
      </c>
      <c r="CE247" s="75">
        <f t="shared" si="250"/>
        <v>6.3976620517075409</v>
      </c>
      <c r="CF247" s="75">
        <f t="shared" si="251"/>
        <v>6.3603185753295532</v>
      </c>
      <c r="CG247" s="75">
        <f t="shared" si="252"/>
        <v>6.3221463815254841</v>
      </c>
      <c r="CI247" s="14">
        <f t="shared" si="269"/>
        <v>52500</v>
      </c>
      <c r="CJ247" s="86">
        <f t="shared" si="253"/>
        <v>5.0703354031237699E-2</v>
      </c>
      <c r="CK247" s="86">
        <f t="shared" si="254"/>
        <v>5.0703354031237699E-2</v>
      </c>
      <c r="CL247" s="95">
        <f t="shared" si="255"/>
        <v>0</v>
      </c>
      <c r="CM247" s="95">
        <f t="shared" si="256"/>
        <v>0.1005973636168771</v>
      </c>
      <c r="CN247" s="95">
        <f t="shared" si="257"/>
        <v>-0.32836812394503062</v>
      </c>
      <c r="CO247" s="95">
        <f t="shared" si="258"/>
        <v>3.1051561117772164</v>
      </c>
      <c r="CP247" s="95">
        <f t="shared" si="259"/>
        <v>54.883878254064022</v>
      </c>
      <c r="CQ247" s="95">
        <f t="shared" si="260"/>
        <v>15.549455200252682</v>
      </c>
      <c r="CR247" s="95">
        <f t="shared" si="261"/>
        <v>15.378534039774022</v>
      </c>
      <c r="CS247" s="95">
        <f t="shared" si="262"/>
        <v>15.573972088770921</v>
      </c>
      <c r="CT247" s="95">
        <f t="shared" si="263"/>
        <v>15.349597822903757</v>
      </c>
      <c r="CU247" s="95">
        <f t="shared" si="264"/>
        <v>15.606349241737478</v>
      </c>
      <c r="CV247" s="95">
        <f t="shared" si="265"/>
        <v>15.310892577125978</v>
      </c>
      <c r="CW247" s="95">
        <f t="shared" si="266"/>
        <v>15.64949654353674</v>
      </c>
      <c r="CX247" s="95">
        <f t="shared" si="267"/>
        <v>15.258302499059511</v>
      </c>
    </row>
    <row r="248" spans="1:102" s="75" customFormat="1" ht="12.95" customHeight="1" x14ac:dyDescent="0.2">
      <c r="A248" s="86" t="s">
        <v>2039</v>
      </c>
      <c r="B248" s="87" t="s">
        <v>2031</v>
      </c>
      <c r="C248" s="88">
        <v>38049.635000000002</v>
      </c>
      <c r="D248" s="88" t="s">
        <v>2034</v>
      </c>
      <c r="E248" s="75">
        <f t="shared" si="275"/>
        <v>-9814.0189642766145</v>
      </c>
      <c r="F248" s="75">
        <f t="shared" si="276"/>
        <v>-9814</v>
      </c>
      <c r="G248" s="75">
        <f t="shared" si="277"/>
        <v>-7.9938599956221879E-3</v>
      </c>
      <c r="H248" s="75">
        <f>G248</f>
        <v>-7.9938599956221879E-3</v>
      </c>
      <c r="O248" s="75">
        <f t="shared" ca="1" si="278"/>
        <v>-1.3028073491546275E-2</v>
      </c>
      <c r="P248" s="75">
        <f t="shared" si="279"/>
        <v>-1.5677881085388159E-2</v>
      </c>
      <c r="Q248" s="85">
        <f t="shared" si="305"/>
        <v>23031.135000000002</v>
      </c>
      <c r="S248" s="84">
        <v>0.10009999999999999</v>
      </c>
      <c r="Z248" s="75">
        <f t="shared" si="280"/>
        <v>-9814</v>
      </c>
      <c r="AA248" s="75">
        <f t="shared" si="281"/>
        <v>-1.7905620467927513E-2</v>
      </c>
      <c r="AB248" s="75">
        <f t="shared" si="282"/>
        <v>-5.7661206130828341E-3</v>
      </c>
      <c r="AC248" s="75">
        <f t="shared" si="283"/>
        <v>7.6840210897659716E-3</v>
      </c>
      <c r="AD248" s="75">
        <f t="shared" si="284"/>
        <v>9.9117604723053254E-3</v>
      </c>
      <c r="AE248" s="75">
        <f t="shared" si="285"/>
        <v>9.8341238656014638E-6</v>
      </c>
      <c r="AF248" s="75">
        <f t="shared" si="286"/>
        <v>7.6840210897659716E-3</v>
      </c>
      <c r="AG248" s="84"/>
      <c r="AH248" s="75">
        <f t="shared" si="287"/>
        <v>-2.2277393825393533E-3</v>
      </c>
      <c r="AI248" s="75">
        <f t="shared" si="288"/>
        <v>0.17638414849549133</v>
      </c>
      <c r="AJ248" s="75">
        <f t="shared" si="289"/>
        <v>-0.61105714547208101</v>
      </c>
      <c r="AK248" s="75">
        <f t="shared" si="290"/>
        <v>-0.53109032108531518</v>
      </c>
      <c r="AL248" s="75">
        <f t="shared" si="291"/>
        <v>-2.5688620890702754</v>
      </c>
      <c r="AM248" s="75">
        <f t="shared" si="292"/>
        <v>-3.3960623643426793</v>
      </c>
      <c r="AN248" s="75">
        <f t="shared" si="311"/>
        <v>-0.65783732336562772</v>
      </c>
      <c r="AO248" s="75">
        <f t="shared" si="311"/>
        <v>-0.60527040140240551</v>
      </c>
      <c r="AP248" s="75">
        <f t="shared" si="311"/>
        <v>-0.54140987803548157</v>
      </c>
      <c r="AQ248" s="75">
        <f t="shared" si="311"/>
        <v>-0.46696796949995939</v>
      </c>
      <c r="AR248" s="75">
        <f t="shared" si="311"/>
        <v>-0.38355531594894721</v>
      </c>
      <c r="AS248" s="75">
        <f t="shared" si="311"/>
        <v>-0.29329163752355009</v>
      </c>
      <c r="AT248" s="75">
        <f t="shared" si="311"/>
        <v>-0.19829605889660179</v>
      </c>
      <c r="AU248" s="75">
        <f t="shared" si="293"/>
        <v>-0.10023255140549793</v>
      </c>
      <c r="AV248" s="119">
        <f t="shared" si="294"/>
        <v>-1.7905620467927513E-2</v>
      </c>
      <c r="AW248" s="120">
        <f t="shared" si="295"/>
        <v>9.9117604723053254E-3</v>
      </c>
      <c r="AX248" s="121">
        <f t="shared" si="296"/>
        <v>9.8341238656014638E-6</v>
      </c>
      <c r="AY248" s="120">
        <f t="shared" si="297"/>
        <v>-5.7661206130828341E-3</v>
      </c>
      <c r="BA248" s="95">
        <f t="shared" si="298"/>
        <v>0</v>
      </c>
      <c r="BB248" s="95">
        <f t="shared" si="299"/>
        <v>0.10034871402115086</v>
      </c>
      <c r="BC248" s="95">
        <f t="shared" si="300"/>
        <v>-0.26702108854790124</v>
      </c>
      <c r="BD248" s="95">
        <f t="shared" si="301"/>
        <v>-2.5051220261756865E-2</v>
      </c>
      <c r="BE248" s="95">
        <f t="shared" si="302"/>
        <v>-3.1137543689097043</v>
      </c>
      <c r="BF248" s="95">
        <f t="shared" si="303"/>
        <v>-71.838867215829794</v>
      </c>
      <c r="BG248" s="95">
        <f t="shared" si="312"/>
        <v>-3.0203891413216177</v>
      </c>
      <c r="BH248" s="95">
        <f t="shared" si="312"/>
        <v>-2.8712786742856227</v>
      </c>
      <c r="BI248" s="95">
        <f t="shared" si="312"/>
        <v>-3.040062577830382</v>
      </c>
      <c r="BJ248" s="95">
        <f t="shared" si="312"/>
        <v>-2.8485219016238013</v>
      </c>
      <c r="BK248" s="95">
        <f t="shared" si="312"/>
        <v>-3.0654486676433019</v>
      </c>
      <c r="BL248" s="95">
        <f t="shared" si="312"/>
        <v>-2.8189223656349025</v>
      </c>
      <c r="BM248" s="95">
        <f t="shared" si="312"/>
        <v>-3.0983971674600039</v>
      </c>
      <c r="BN248" s="95">
        <f t="shared" si="304"/>
        <v>-2.7800585164350995</v>
      </c>
      <c r="BQ248" s="95">
        <f t="shared" si="238"/>
        <v>5.8958734261164665E-2</v>
      </c>
      <c r="BR248" s="75">
        <v>53000</v>
      </c>
      <c r="BS248" s="75">
        <f t="shared" si="268"/>
        <v>5.8958734261164665E-2</v>
      </c>
      <c r="BT248" s="75">
        <f t="shared" si="239"/>
        <v>5.1472226105856361E-2</v>
      </c>
      <c r="BU248" s="75">
        <f t="shared" si="240"/>
        <v>7.4865081553083029E-3</v>
      </c>
      <c r="BV248" s="75">
        <f t="shared" si="241"/>
        <v>0.20314569380143999</v>
      </c>
      <c r="BW248" s="75">
        <f t="shared" si="242"/>
        <v>0.51125559506549456</v>
      </c>
      <c r="BX248" s="75">
        <f t="shared" si="243"/>
        <v>2.5202827163048727</v>
      </c>
      <c r="BY248" s="75">
        <f t="shared" si="244"/>
        <v>3.1147812639704302</v>
      </c>
      <c r="BZ248" s="75">
        <f t="shared" si="245"/>
        <v>6.8899520962342073</v>
      </c>
      <c r="CA248" s="75">
        <f t="shared" si="246"/>
        <v>6.8380278998408217</v>
      </c>
      <c r="CB248" s="75">
        <f t="shared" si="247"/>
        <v>6.7768152964101906</v>
      </c>
      <c r="CC248" s="75">
        <f t="shared" si="248"/>
        <v>6.7071351262033314</v>
      </c>
      <c r="CD248" s="75">
        <f t="shared" si="249"/>
        <v>6.6303803741969709</v>
      </c>
      <c r="CE248" s="75">
        <f t="shared" si="250"/>
        <v>6.5482175745285209</v>
      </c>
      <c r="CF248" s="75">
        <f t="shared" si="251"/>
        <v>6.4622413804950396</v>
      </c>
      <c r="CG248" s="75">
        <f t="shared" si="252"/>
        <v>6.3736787733871125</v>
      </c>
      <c r="CI248" s="14">
        <f t="shared" si="269"/>
        <v>53000</v>
      </c>
      <c r="CJ248" s="86">
        <f t="shared" si="253"/>
        <v>5.1472226105856361E-2</v>
      </c>
      <c r="CK248" s="86">
        <f t="shared" si="254"/>
        <v>5.1472226105856361E-2</v>
      </c>
      <c r="CL248" s="95">
        <f t="shared" si="255"/>
        <v>0</v>
      </c>
      <c r="CM248" s="95">
        <f t="shared" si="256"/>
        <v>0.10023374396374007</v>
      </c>
      <c r="CN248" s="95">
        <f t="shared" si="257"/>
        <v>-0.31544955524531187</v>
      </c>
      <c r="CO248" s="95">
        <f t="shared" si="258"/>
        <v>3.1188011306889285</v>
      </c>
      <c r="CP248" s="95">
        <f t="shared" si="259"/>
        <v>87.748126018754874</v>
      </c>
      <c r="CQ248" s="95">
        <f t="shared" si="260"/>
        <v>15.608694620865425</v>
      </c>
      <c r="CR248" s="95">
        <f t="shared" si="261"/>
        <v>15.477421497335216</v>
      </c>
      <c r="CS248" s="95">
        <f t="shared" si="262"/>
        <v>15.625222926275782</v>
      </c>
      <c r="CT248" s="95">
        <f t="shared" si="263"/>
        <v>15.458514549977647</v>
      </c>
      <c r="CU248" s="95">
        <f t="shared" si="264"/>
        <v>15.646285922511714</v>
      </c>
      <c r="CV248" s="95">
        <f t="shared" si="265"/>
        <v>15.434286584022292</v>
      </c>
      <c r="CW248" s="95">
        <f t="shared" si="266"/>
        <v>15.673238003205446</v>
      </c>
      <c r="CX248" s="95">
        <f t="shared" si="267"/>
        <v>15.40304012636232</v>
      </c>
    </row>
    <row r="249" spans="1:102" s="75" customFormat="1" ht="12.95" customHeight="1" x14ac:dyDescent="0.2">
      <c r="A249" s="86" t="s">
        <v>2039</v>
      </c>
      <c r="B249" s="87" t="s">
        <v>2033</v>
      </c>
      <c r="C249" s="88">
        <v>38049.843000000001</v>
      </c>
      <c r="D249" s="88" t="s">
        <v>2034</v>
      </c>
      <c r="E249" s="75">
        <f t="shared" si="275"/>
        <v>-9813.5255143616305</v>
      </c>
      <c r="F249" s="75">
        <f t="shared" si="276"/>
        <v>-9813.5</v>
      </c>
      <c r="G249" s="75">
        <f t="shared" si="277"/>
        <v>-1.0754864997579716E-2</v>
      </c>
      <c r="H249" s="75">
        <f>G249</f>
        <v>-1.0754864997579716E-2</v>
      </c>
      <c r="O249" s="75">
        <f t="shared" ca="1" si="278"/>
        <v>-1.3027727331746324E-2</v>
      </c>
      <c r="P249" s="75">
        <f t="shared" si="279"/>
        <v>-1.5677582805127731E-2</v>
      </c>
      <c r="Q249" s="85">
        <f t="shared" si="305"/>
        <v>23031.343000000001</v>
      </c>
      <c r="S249" s="84">
        <v>0.10009999999999999</v>
      </c>
      <c r="Z249" s="75">
        <f t="shared" si="280"/>
        <v>-9813.5</v>
      </c>
      <c r="AA249" s="75">
        <f t="shared" si="281"/>
        <v>-1.7903083446625296E-2</v>
      </c>
      <c r="AB249" s="75">
        <f t="shared" si="282"/>
        <v>-8.529364356082151E-3</v>
      </c>
      <c r="AC249" s="75">
        <f t="shared" si="283"/>
        <v>4.9227178075480146E-3</v>
      </c>
      <c r="AD249" s="75">
        <f t="shared" si="284"/>
        <v>7.1482184490455798E-3</v>
      </c>
      <c r="AE249" s="75">
        <f t="shared" si="285"/>
        <v>5.1148124022270866E-6</v>
      </c>
      <c r="AF249" s="75">
        <f t="shared" si="286"/>
        <v>4.9227178075480146E-3</v>
      </c>
      <c r="AG249" s="84"/>
      <c r="AH249" s="75">
        <f t="shared" si="287"/>
        <v>-2.2255006414975652E-3</v>
      </c>
      <c r="AI249" s="75">
        <f t="shared" si="288"/>
        <v>0.17650738233897012</v>
      </c>
      <c r="AJ249" s="75">
        <f t="shared" si="289"/>
        <v>-0.61124077519099695</v>
      </c>
      <c r="AK249" s="75">
        <f t="shared" si="290"/>
        <v>-0.53128138369209277</v>
      </c>
      <c r="AL249" s="75">
        <f t="shared" si="291"/>
        <v>-2.5686300914702418</v>
      </c>
      <c r="AM249" s="75">
        <f t="shared" si="292"/>
        <v>-3.3946090960835438</v>
      </c>
      <c r="AN249" s="75">
        <f t="shared" si="311"/>
        <v>-0.65757567388807614</v>
      </c>
      <c r="AO249" s="75">
        <f t="shared" si="311"/>
        <v>-0.60500970181379099</v>
      </c>
      <c r="AP249" s="75">
        <f t="shared" si="311"/>
        <v>-0.54116084165251754</v>
      </c>
      <c r="AQ249" s="75">
        <f t="shared" si="311"/>
        <v>-0.4667422837661544</v>
      </c>
      <c r="AR249" s="75">
        <f t="shared" si="311"/>
        <v>-0.38336369193126202</v>
      </c>
      <c r="AS249" s="75">
        <f t="shared" si="311"/>
        <v>-0.29314231359272619</v>
      </c>
      <c r="AT249" s="75">
        <f t="shared" si="311"/>
        <v>-0.19819427810272372</v>
      </c>
      <c r="AU249" s="75">
        <f t="shared" si="293"/>
        <v>-0.10018101901363631</v>
      </c>
      <c r="AV249" s="119">
        <f t="shared" si="294"/>
        <v>-1.7903083446625296E-2</v>
      </c>
      <c r="AW249" s="120">
        <f t="shared" si="295"/>
        <v>7.1482184490455798E-3</v>
      </c>
      <c r="AX249" s="121">
        <f t="shared" si="296"/>
        <v>5.1148124022270866E-6</v>
      </c>
      <c r="AY249" s="120">
        <f t="shared" si="297"/>
        <v>-8.529364356082151E-3</v>
      </c>
      <c r="BA249" s="95">
        <f t="shared" si="298"/>
        <v>0</v>
      </c>
      <c r="BB249" s="95">
        <f t="shared" si="299"/>
        <v>0.10034904883191176</v>
      </c>
      <c r="BC249" s="95">
        <f t="shared" si="300"/>
        <v>-0.26700821184128454</v>
      </c>
      <c r="BD249" s="95">
        <f t="shared" si="301"/>
        <v>-2.5063241257949204E-2</v>
      </c>
      <c r="BE249" s="95">
        <f t="shared" si="302"/>
        <v>-3.1137410070676035</v>
      </c>
      <c r="BF249" s="95">
        <f t="shared" si="303"/>
        <v>-71.804398028419058</v>
      </c>
      <c r="BG249" s="95">
        <f t="shared" si="312"/>
        <v>-3.0203311008944622</v>
      </c>
      <c r="BH249" s="95">
        <f t="shared" si="312"/>
        <v>-2.871178712838991</v>
      </c>
      <c r="BI249" s="95">
        <f t="shared" si="312"/>
        <v>-3.0400125688579549</v>
      </c>
      <c r="BJ249" s="95">
        <f t="shared" si="312"/>
        <v>-2.8484119579584086</v>
      </c>
      <c r="BK249" s="95">
        <f t="shared" si="312"/>
        <v>-3.0654098952834721</v>
      </c>
      <c r="BL249" s="95">
        <f t="shared" si="312"/>
        <v>-2.8187982169456478</v>
      </c>
      <c r="BM249" s="95">
        <f t="shared" si="312"/>
        <v>-3.0983742694920844</v>
      </c>
      <c r="BN249" s="95">
        <f t="shared" si="304"/>
        <v>-2.7799137788077966</v>
      </c>
      <c r="BQ249" s="95">
        <f t="shared" si="238"/>
        <v>6.0620138785540727E-2</v>
      </c>
      <c r="BR249" s="75">
        <v>53500</v>
      </c>
      <c r="BS249" s="75">
        <f t="shared" si="268"/>
        <v>6.0620138785540727E-2</v>
      </c>
      <c r="BT249" s="75">
        <f t="shared" si="239"/>
        <v>5.2244859078872163E-2</v>
      </c>
      <c r="BU249" s="75">
        <f t="shared" si="240"/>
        <v>8.375279706668565E-3</v>
      </c>
      <c r="BV249" s="75">
        <f t="shared" si="241"/>
        <v>0.11410979677071709</v>
      </c>
      <c r="BW249" s="75">
        <f t="shared" si="242"/>
        <v>0.34962210189716775</v>
      </c>
      <c r="BX249" s="75">
        <f t="shared" si="243"/>
        <v>2.699760117686592</v>
      </c>
      <c r="BY249" s="75">
        <f t="shared" si="244"/>
        <v>4.4527224418099856</v>
      </c>
      <c r="BZ249" s="75">
        <f t="shared" si="245"/>
        <v>7.1247570011295496</v>
      </c>
      <c r="CA249" s="75">
        <f t="shared" si="246"/>
        <v>7.0781262994969518</v>
      </c>
      <c r="CB249" s="75">
        <f t="shared" si="247"/>
        <v>7.0123405864715034</v>
      </c>
      <c r="CC249" s="75">
        <f t="shared" si="248"/>
        <v>6.9255764456438786</v>
      </c>
      <c r="CD249" s="75">
        <f t="shared" si="249"/>
        <v>6.8190408120058148</v>
      </c>
      <c r="CE249" s="75">
        <f t="shared" si="250"/>
        <v>6.6967401102362425</v>
      </c>
      <c r="CF249" s="75">
        <f t="shared" si="251"/>
        <v>6.5639290519577571</v>
      </c>
      <c r="CG249" s="75">
        <f t="shared" si="252"/>
        <v>6.4252111652487409</v>
      </c>
      <c r="CI249" s="14">
        <f t="shared" si="269"/>
        <v>53500</v>
      </c>
      <c r="CJ249" s="86">
        <f t="shared" si="253"/>
        <v>5.2244859078872163E-2</v>
      </c>
      <c r="CK249" s="86">
        <f t="shared" si="254"/>
        <v>5.2244859078872163E-2</v>
      </c>
      <c r="CL249" s="95">
        <f t="shared" si="255"/>
        <v>0</v>
      </c>
      <c r="CM249" s="95">
        <f t="shared" si="256"/>
        <v>0.10005735802438098</v>
      </c>
      <c r="CN249" s="95">
        <f t="shared" si="257"/>
        <v>-0.30451462952977593</v>
      </c>
      <c r="CO249" s="95">
        <f t="shared" si="258"/>
        <v>3.1303026743909119</v>
      </c>
      <c r="CP249" s="95">
        <f t="shared" si="259"/>
        <v>177.14636322931815</v>
      </c>
      <c r="CQ249" s="95">
        <f t="shared" si="260"/>
        <v>15.658760795336635</v>
      </c>
      <c r="CR249" s="95">
        <f t="shared" si="261"/>
        <v>15.584334089478453</v>
      </c>
      <c r="CS249" s="95">
        <f t="shared" si="262"/>
        <v>15.667333939876102</v>
      </c>
      <c r="CT249" s="95">
        <f t="shared" si="263"/>
        <v>15.574729231009437</v>
      </c>
      <c r="CU249" s="95">
        <f t="shared" si="264"/>
        <v>15.678012704421453</v>
      </c>
      <c r="CV249" s="95">
        <f t="shared" si="265"/>
        <v>15.562747933729952</v>
      </c>
      <c r="CW249" s="95">
        <f t="shared" si="266"/>
        <v>15.691328967435858</v>
      </c>
      <c r="CX249" s="95">
        <f t="shared" si="267"/>
        <v>15.54777775366513</v>
      </c>
    </row>
    <row r="250" spans="1:102" s="75" customFormat="1" ht="12.95" customHeight="1" x14ac:dyDescent="0.2">
      <c r="A250" s="86" t="s">
        <v>2036</v>
      </c>
      <c r="B250" s="87" t="s">
        <v>2033</v>
      </c>
      <c r="C250" s="88">
        <v>38171.451200000003</v>
      </c>
      <c r="D250" s="88" t="s">
        <v>2035</v>
      </c>
      <c r="E250" s="75">
        <f t="shared" si="275"/>
        <v>-9525.0276492086286</v>
      </c>
      <c r="F250" s="75">
        <f t="shared" si="276"/>
        <v>-9525</v>
      </c>
      <c r="G250" s="75">
        <f t="shared" si="277"/>
        <v>-1.1654749992885627E-2</v>
      </c>
      <c r="J250" s="75">
        <f>G250</f>
        <v>-1.1654749992885627E-2</v>
      </c>
      <c r="O250" s="75">
        <f t="shared" ca="1" si="278"/>
        <v>-1.2827993127174319E-2</v>
      </c>
      <c r="P250" s="75">
        <f t="shared" si="279"/>
        <v>-1.5504847953768513E-2</v>
      </c>
      <c r="Q250" s="85">
        <f t="shared" si="305"/>
        <v>23152.951200000003</v>
      </c>
      <c r="S250" s="84">
        <v>1</v>
      </c>
      <c r="Z250" s="75">
        <f t="shared" si="280"/>
        <v>-9525</v>
      </c>
      <c r="AA250" s="75">
        <f t="shared" si="281"/>
        <v>-1.6284275319460188E-2</v>
      </c>
      <c r="AB250" s="75">
        <f t="shared" si="282"/>
        <v>-1.0875322627193953E-2</v>
      </c>
      <c r="AC250" s="75">
        <f t="shared" si="283"/>
        <v>3.8500979608828857E-3</v>
      </c>
      <c r="AD250" s="75">
        <f t="shared" si="284"/>
        <v>4.6295253265745615E-3</v>
      </c>
      <c r="AE250" s="75">
        <f t="shared" si="285"/>
        <v>2.14325047493953E-5</v>
      </c>
      <c r="AF250" s="75">
        <f t="shared" si="286"/>
        <v>3.8500979608828857E-3</v>
      </c>
      <c r="AG250" s="84"/>
      <c r="AH250" s="75">
        <f t="shared" si="287"/>
        <v>-7.7942736569167493E-4</v>
      </c>
      <c r="AI250" s="75">
        <f t="shared" si="288"/>
        <v>0.29126819066346532</v>
      </c>
      <c r="AJ250" s="75">
        <f t="shared" si="289"/>
        <v>-0.74932541597487956</v>
      </c>
      <c r="AK250" s="75">
        <f t="shared" si="290"/>
        <v>-0.6768302759440965</v>
      </c>
      <c r="AL250" s="75">
        <f t="shared" si="291"/>
        <v>-2.3792146769812494</v>
      </c>
      <c r="AM250" s="75">
        <f t="shared" si="292"/>
        <v>-2.4950594991941775</v>
      </c>
      <c r="AN250" s="75">
        <f t="shared" si="311"/>
        <v>-0.49139314318430838</v>
      </c>
      <c r="AO250" s="75">
        <f t="shared" si="311"/>
        <v>-0.44398006835153614</v>
      </c>
      <c r="AP250" s="75">
        <f t="shared" si="311"/>
        <v>-0.39104676249991294</v>
      </c>
      <c r="AQ250" s="75">
        <f t="shared" si="311"/>
        <v>-0.33327840286824351</v>
      </c>
      <c r="AR250" s="75">
        <f t="shared" si="311"/>
        <v>-0.27151940196284891</v>
      </c>
      <c r="AS250" s="75">
        <f t="shared" si="311"/>
        <v>-0.20664362666554198</v>
      </c>
      <c r="AT250" s="75">
        <f t="shared" si="311"/>
        <v>-0.13942763237619044</v>
      </c>
      <c r="AU250" s="75">
        <f t="shared" si="293"/>
        <v>-7.0446828909476913E-2</v>
      </c>
      <c r="AV250" s="119">
        <f t="shared" si="294"/>
        <v>-1.6284275319460188E-2</v>
      </c>
      <c r="AW250" s="120">
        <f t="shared" si="295"/>
        <v>4.6295253265745615E-3</v>
      </c>
      <c r="AX250" s="121">
        <f t="shared" si="296"/>
        <v>2.14325047493953E-5</v>
      </c>
      <c r="AY250" s="120">
        <f t="shared" si="297"/>
        <v>-1.0875322627193953E-2</v>
      </c>
      <c r="BA250" s="95">
        <f t="shared" si="298"/>
        <v>0</v>
      </c>
      <c r="BB250" s="95">
        <f t="shared" si="299"/>
        <v>0.10058241306999482</v>
      </c>
      <c r="BC250" s="95">
        <f t="shared" si="300"/>
        <v>-0.25916850529391816</v>
      </c>
      <c r="BD250" s="95">
        <f t="shared" si="301"/>
        <v>-3.2372894850577039E-2</v>
      </c>
      <c r="BE250" s="95">
        <f t="shared" si="302"/>
        <v>-3.1056150094023645</v>
      </c>
      <c r="BF250" s="95">
        <f t="shared" si="303"/>
        <v>-55.584080300373252</v>
      </c>
      <c r="BG250" s="95">
        <f t="shared" si="312"/>
        <v>-2.9850731443102085</v>
      </c>
      <c r="BH250" s="95">
        <f t="shared" si="312"/>
        <v>-2.8150738085350677</v>
      </c>
      <c r="BI250" s="95">
        <f t="shared" si="312"/>
        <v>-3.0093479257310332</v>
      </c>
      <c r="BJ250" s="95">
        <f t="shared" si="312"/>
        <v>-2.7864546814979834</v>
      </c>
      <c r="BK250" s="95">
        <f t="shared" si="312"/>
        <v>-3.0413643563824397</v>
      </c>
      <c r="BL250" s="95">
        <f t="shared" si="312"/>
        <v>-2.748233102712907</v>
      </c>
      <c r="BM250" s="95">
        <f t="shared" si="312"/>
        <v>-3.0839686186571678</v>
      </c>
      <c r="BN250" s="95">
        <f t="shared" si="304"/>
        <v>-2.6964001678540752</v>
      </c>
      <c r="BQ250" s="95">
        <f t="shared" si="238"/>
        <v>6.174388954446524E-2</v>
      </c>
      <c r="BR250" s="75">
        <v>54000</v>
      </c>
      <c r="BS250" s="75">
        <f t="shared" si="268"/>
        <v>6.174388954446524E-2</v>
      </c>
      <c r="BT250" s="75">
        <f t="shared" si="239"/>
        <v>5.3021252950285105E-2</v>
      </c>
      <c r="BU250" s="75">
        <f t="shared" si="240"/>
        <v>8.7226365941801328E-3</v>
      </c>
      <c r="BV250" s="75">
        <f t="shared" si="241"/>
        <v>8.3622380706807831E-2</v>
      </c>
      <c r="BW250" s="75">
        <f t="shared" si="242"/>
        <v>0.27409549440812825</v>
      </c>
      <c r="BX250" s="75">
        <f t="shared" si="243"/>
        <v>2.7792787867703321</v>
      </c>
      <c r="BY250" s="75">
        <f t="shared" si="244"/>
        <v>5.4595576034435931</v>
      </c>
      <c r="BZ250" s="75">
        <f t="shared" si="245"/>
        <v>7.2868839790019004</v>
      </c>
      <c r="CA250" s="75">
        <f t="shared" si="246"/>
        <v>7.2563559018888029</v>
      </c>
      <c r="CB250" s="75">
        <f t="shared" si="247"/>
        <v>7.2030552149252696</v>
      </c>
      <c r="CC250" s="75">
        <f t="shared" si="248"/>
        <v>7.1179437237774374</v>
      </c>
      <c r="CD250" s="75">
        <f t="shared" si="249"/>
        <v>6.9964232529495227</v>
      </c>
      <c r="CE250" s="75">
        <f t="shared" si="250"/>
        <v>6.842122470093976</v>
      </c>
      <c r="CF250" s="75">
        <f t="shared" si="251"/>
        <v>6.6652484274611838</v>
      </c>
      <c r="CG250" s="75">
        <f t="shared" si="252"/>
        <v>6.4767435571103684</v>
      </c>
      <c r="CI250" s="14">
        <f t="shared" si="269"/>
        <v>54000</v>
      </c>
      <c r="CJ250" s="86">
        <f t="shared" si="253"/>
        <v>5.3021252950285105E-2</v>
      </c>
      <c r="CK250" s="86">
        <f t="shared" si="254"/>
        <v>5.3021252950285105E-2</v>
      </c>
      <c r="CL250" s="95">
        <f t="shared" si="255"/>
        <v>0</v>
      </c>
      <c r="CM250" s="95">
        <f t="shared" si="256"/>
        <v>0.10000050807912853</v>
      </c>
      <c r="CN250" s="95">
        <f t="shared" si="257"/>
        <v>-0.29475719222516622</v>
      </c>
      <c r="CO250" s="95">
        <f t="shared" si="258"/>
        <v>3.1405300789635717</v>
      </c>
      <c r="CP250" s="95">
        <f t="shared" si="259"/>
        <v>1882.2205635898426</v>
      </c>
      <c r="CQ250" s="95">
        <f t="shared" si="260"/>
        <v>15.703331620377432</v>
      </c>
      <c r="CR250" s="95">
        <f t="shared" si="261"/>
        <v>15.69594493484073</v>
      </c>
      <c r="CS250" s="95">
        <f t="shared" si="262"/>
        <v>15.704152643312504</v>
      </c>
      <c r="CT250" s="95">
        <f t="shared" si="263"/>
        <v>15.695032616120068</v>
      </c>
      <c r="CU250" s="95">
        <f t="shared" si="264"/>
        <v>15.705166336355507</v>
      </c>
      <c r="CV250" s="95">
        <f t="shared" si="265"/>
        <v>15.693906187906228</v>
      </c>
      <c r="CW250" s="95">
        <f t="shared" si="266"/>
        <v>15.706417926291358</v>
      </c>
      <c r="CX250" s="95">
        <f t="shared" si="267"/>
        <v>15.69251538096794</v>
      </c>
    </row>
    <row r="251" spans="1:102" s="75" customFormat="1" ht="12.95" customHeight="1" thickBot="1" x14ac:dyDescent="0.25">
      <c r="A251" s="81" t="s">
        <v>558</v>
      </c>
      <c r="B251" s="82" t="s">
        <v>2031</v>
      </c>
      <c r="C251" s="83">
        <v>38171.451500000003</v>
      </c>
      <c r="D251" s="83" t="s">
        <v>2110</v>
      </c>
      <c r="E251" s="75">
        <f t="shared" si="275"/>
        <v>-9525.0269375020216</v>
      </c>
      <c r="F251" s="75">
        <f t="shared" si="276"/>
        <v>-9525</v>
      </c>
      <c r="G251" s="75">
        <f t="shared" si="277"/>
        <v>-1.1354749993188307E-2</v>
      </c>
      <c r="I251" s="75">
        <f>G251</f>
        <v>-1.1354749993188307E-2</v>
      </c>
      <c r="O251" s="75">
        <f t="shared" ca="1" si="278"/>
        <v>-1.2827993127174319E-2</v>
      </c>
      <c r="P251" s="75">
        <f t="shared" si="279"/>
        <v>-1.5504847953768513E-2</v>
      </c>
      <c r="Q251" s="85">
        <f t="shared" si="305"/>
        <v>23152.951500000003</v>
      </c>
      <c r="S251" s="84">
        <v>0.1</v>
      </c>
      <c r="Z251" s="75">
        <f t="shared" si="280"/>
        <v>-9525</v>
      </c>
      <c r="AA251" s="75">
        <f t="shared" si="281"/>
        <v>-1.6284275319460188E-2</v>
      </c>
      <c r="AB251" s="75">
        <f t="shared" si="282"/>
        <v>-1.0575322627496633E-2</v>
      </c>
      <c r="AC251" s="75">
        <f t="shared" si="283"/>
        <v>4.1500979605802058E-3</v>
      </c>
      <c r="AD251" s="75">
        <f t="shared" si="284"/>
        <v>4.9295253262718816E-3</v>
      </c>
      <c r="AE251" s="75">
        <f t="shared" si="285"/>
        <v>2.4300219942355903E-6</v>
      </c>
      <c r="AF251" s="75">
        <f t="shared" si="286"/>
        <v>4.1500979605802058E-3</v>
      </c>
      <c r="AG251" s="84"/>
      <c r="AH251" s="75">
        <f t="shared" si="287"/>
        <v>-7.7942736569167493E-4</v>
      </c>
      <c r="AI251" s="75">
        <f t="shared" si="288"/>
        <v>0.29126819066346532</v>
      </c>
      <c r="AJ251" s="75">
        <f t="shared" si="289"/>
        <v>-0.74932541597487956</v>
      </c>
      <c r="AK251" s="75">
        <f t="shared" si="290"/>
        <v>-0.6768302759440965</v>
      </c>
      <c r="AL251" s="75">
        <f t="shared" si="291"/>
        <v>-2.3792146769812494</v>
      </c>
      <c r="AM251" s="75">
        <f t="shared" si="292"/>
        <v>-2.4950594991941775</v>
      </c>
      <c r="AN251" s="75">
        <f t="shared" ref="AN251:AT260" si="313">$AU251+$AB$7*SIN(AO251)</f>
        <v>-0.49139314318430838</v>
      </c>
      <c r="AO251" s="75">
        <f t="shared" si="313"/>
        <v>-0.44398006835153614</v>
      </c>
      <c r="AP251" s="75">
        <f t="shared" si="313"/>
        <v>-0.39104676249991294</v>
      </c>
      <c r="AQ251" s="75">
        <f t="shared" si="313"/>
        <v>-0.33327840286824351</v>
      </c>
      <c r="AR251" s="75">
        <f t="shared" si="313"/>
        <v>-0.27151940196284891</v>
      </c>
      <c r="AS251" s="75">
        <f t="shared" si="313"/>
        <v>-0.20664362666554198</v>
      </c>
      <c r="AT251" s="75">
        <f t="shared" si="313"/>
        <v>-0.13942763237619044</v>
      </c>
      <c r="AU251" s="75">
        <f t="shared" si="293"/>
        <v>-7.0446828909476913E-2</v>
      </c>
      <c r="AV251" s="119">
        <f t="shared" si="294"/>
        <v>-1.6284275319460188E-2</v>
      </c>
      <c r="AW251" s="120">
        <f t="shared" si="295"/>
        <v>4.9295253262718816E-3</v>
      </c>
      <c r="AX251" s="121">
        <f t="shared" si="296"/>
        <v>2.4300219942355903E-6</v>
      </c>
      <c r="AY251" s="120">
        <f t="shared" si="297"/>
        <v>-1.0575322627496633E-2</v>
      </c>
      <c r="BA251" s="122">
        <f t="shared" si="298"/>
        <v>0</v>
      </c>
      <c r="BB251" s="122">
        <f t="shared" si="299"/>
        <v>0.10058241306999482</v>
      </c>
      <c r="BC251" s="122">
        <f t="shared" si="300"/>
        <v>-0.25916850529391816</v>
      </c>
      <c r="BD251" s="122">
        <f t="shared" si="301"/>
        <v>-3.2372894850577039E-2</v>
      </c>
      <c r="BE251" s="122">
        <f t="shared" si="302"/>
        <v>-3.1056150094023645</v>
      </c>
      <c r="BF251" s="122">
        <f t="shared" si="303"/>
        <v>-55.584080300373252</v>
      </c>
      <c r="BG251" s="122">
        <f t="shared" ref="BG251:BM260" si="314">$BN251+$BB$7*SIN(BH251)</f>
        <v>-2.9850731443102085</v>
      </c>
      <c r="BH251" s="122">
        <f t="shared" si="314"/>
        <v>-2.8150738085350677</v>
      </c>
      <c r="BI251" s="122">
        <f t="shared" si="314"/>
        <v>-3.0093479257310332</v>
      </c>
      <c r="BJ251" s="122">
        <f t="shared" si="314"/>
        <v>-2.7864546814979834</v>
      </c>
      <c r="BK251" s="122">
        <f t="shared" si="314"/>
        <v>-3.0413643563824397</v>
      </c>
      <c r="BL251" s="122">
        <f t="shared" si="314"/>
        <v>-2.748233102712907</v>
      </c>
      <c r="BM251" s="122">
        <f t="shared" si="314"/>
        <v>-3.0839686186571678</v>
      </c>
      <c r="BN251" s="122">
        <f t="shared" si="304"/>
        <v>-2.6964001678540752</v>
      </c>
      <c r="BQ251" s="95"/>
      <c r="CJ251" s="86"/>
      <c r="CK251" s="86"/>
      <c r="CL251" s="95"/>
      <c r="CM251" s="95"/>
      <c r="CN251" s="95"/>
      <c r="CO251" s="95"/>
      <c r="CP251" s="95"/>
      <c r="CQ251" s="95"/>
      <c r="CR251" s="95"/>
      <c r="CS251" s="95"/>
      <c r="CT251" s="95"/>
      <c r="CU251" s="95"/>
      <c r="CV251" s="95"/>
      <c r="CW251" s="95"/>
      <c r="CX251" s="95"/>
    </row>
    <row r="252" spans="1:102" s="75" customFormat="1" ht="12.95" customHeight="1" x14ac:dyDescent="0.2">
      <c r="A252" s="81" t="s">
        <v>409</v>
      </c>
      <c r="B252" s="82" t="s">
        <v>2031</v>
      </c>
      <c r="C252" s="83">
        <v>38176.507599999997</v>
      </c>
      <c r="D252" s="83" t="s">
        <v>2110</v>
      </c>
      <c r="E252" s="75">
        <f t="shared" si="275"/>
        <v>-9513.0320715637172</v>
      </c>
      <c r="F252" s="75">
        <f t="shared" si="276"/>
        <v>-9513</v>
      </c>
      <c r="G252" s="75">
        <f t="shared" si="277"/>
        <v>-1.3518870000552852E-2</v>
      </c>
      <c r="I252" s="75">
        <f>G252</f>
        <v>-1.3518870000552852E-2</v>
      </c>
      <c r="O252" s="75">
        <f t="shared" ca="1" si="278"/>
        <v>-1.2819685291975483E-2</v>
      </c>
      <c r="P252" s="75">
        <f t="shared" si="279"/>
        <v>-1.5497636018327644E-2</v>
      </c>
      <c r="Q252" s="85">
        <f t="shared" si="305"/>
        <v>23158.007599999997</v>
      </c>
      <c r="S252" s="84">
        <v>0.1</v>
      </c>
      <c r="Z252" s="75">
        <f t="shared" si="280"/>
        <v>-9513</v>
      </c>
      <c r="AA252" s="75">
        <f t="shared" si="281"/>
        <v>-1.6210452690209206E-2</v>
      </c>
      <c r="AB252" s="75">
        <f t="shared" si="282"/>
        <v>-1.2806053328671291E-2</v>
      </c>
      <c r="AC252" s="75">
        <f t="shared" si="283"/>
        <v>1.9787660177747919E-3</v>
      </c>
      <c r="AD252" s="75">
        <f t="shared" si="284"/>
        <v>2.6915826896563542E-3</v>
      </c>
      <c r="AE252" s="75">
        <f t="shared" si="285"/>
        <v>7.2446173752577349E-7</v>
      </c>
      <c r="AF252" s="75">
        <f t="shared" si="286"/>
        <v>1.9787660177747919E-3</v>
      </c>
      <c r="AG252" s="84"/>
      <c r="AH252" s="75">
        <f t="shared" si="287"/>
        <v>-7.1281667188156125E-4</v>
      </c>
      <c r="AI252" s="75">
        <f t="shared" si="288"/>
        <v>0.29890057331416664</v>
      </c>
      <c r="AJ252" s="75">
        <f t="shared" si="289"/>
        <v>-0.75670217311392307</v>
      </c>
      <c r="AK252" s="75">
        <f t="shared" si="290"/>
        <v>-0.68473322827273086</v>
      </c>
      <c r="AL252" s="75">
        <f t="shared" si="291"/>
        <v>-2.3680035910715054</v>
      </c>
      <c r="AM252" s="75">
        <f t="shared" si="292"/>
        <v>-2.4551158864109448</v>
      </c>
      <c r="AN252" s="75">
        <f t="shared" si="313"/>
        <v>-0.48383205800554213</v>
      </c>
      <c r="AO252" s="75">
        <f t="shared" si="313"/>
        <v>-0.43684590686598679</v>
      </c>
      <c r="AP252" s="75">
        <f t="shared" si="313"/>
        <v>-0.38454631969839487</v>
      </c>
      <c r="AQ252" s="75">
        <f t="shared" si="313"/>
        <v>-0.32760011251564231</v>
      </c>
      <c r="AR252" s="75">
        <f t="shared" si="313"/>
        <v>-0.26681795338412462</v>
      </c>
      <c r="AS252" s="75">
        <f t="shared" si="313"/>
        <v>-0.20303275682804661</v>
      </c>
      <c r="AT252" s="75">
        <f t="shared" si="313"/>
        <v>-0.13698176695622774</v>
      </c>
      <c r="AU252" s="75">
        <f t="shared" si="293"/>
        <v>-6.9210051504797823E-2</v>
      </c>
      <c r="AV252" s="119">
        <f t="shared" si="294"/>
        <v>-1.6210452690209206E-2</v>
      </c>
      <c r="AW252" s="120">
        <f t="shared" si="295"/>
        <v>2.6915826896563542E-3</v>
      </c>
      <c r="AX252" s="121">
        <f t="shared" si="296"/>
        <v>7.2446173752577349E-7</v>
      </c>
      <c r="AY252" s="120">
        <f t="shared" si="297"/>
        <v>-1.2806053328671291E-2</v>
      </c>
      <c r="BA252" s="95">
        <f t="shared" si="298"/>
        <v>0</v>
      </c>
      <c r="BB252" s="95">
        <f t="shared" si="299"/>
        <v>0.10059401234090759</v>
      </c>
      <c r="BC252" s="95">
        <f t="shared" si="300"/>
        <v>-0.25882413482867411</v>
      </c>
      <c r="BD252" s="95">
        <f t="shared" si="301"/>
        <v>-3.2693567608513427E-2</v>
      </c>
      <c r="BE252" s="95">
        <f t="shared" si="302"/>
        <v>-3.1052584733205948</v>
      </c>
      <c r="BF252" s="95">
        <f t="shared" si="303"/>
        <v>-55.038532631432261</v>
      </c>
      <c r="BG252" s="95">
        <f t="shared" si="314"/>
        <v>-2.9835281273969088</v>
      </c>
      <c r="BH252" s="95">
        <f t="shared" si="314"/>
        <v>-2.8128104132381346</v>
      </c>
      <c r="BI252" s="95">
        <f t="shared" si="314"/>
        <v>-3.0079911709208096</v>
      </c>
      <c r="BJ252" s="95">
        <f t="shared" si="314"/>
        <v>-2.783944798681822</v>
      </c>
      <c r="BK252" s="95">
        <f t="shared" si="314"/>
        <v>-3.0402879849007372</v>
      </c>
      <c r="BL252" s="95">
        <f t="shared" si="314"/>
        <v>-2.7453474112583534</v>
      </c>
      <c r="BM252" s="95">
        <f t="shared" si="314"/>
        <v>-3.083314173803148</v>
      </c>
      <c r="BN252" s="95">
        <f t="shared" si="304"/>
        <v>-2.6929264647988074</v>
      </c>
      <c r="BQ252" s="95"/>
      <c r="CJ252" s="86"/>
      <c r="CK252" s="86"/>
      <c r="CL252" s="95"/>
      <c r="CM252" s="95"/>
      <c r="CN252" s="95"/>
      <c r="CO252" s="95"/>
      <c r="CP252" s="95"/>
      <c r="CQ252" s="95"/>
      <c r="CR252" s="95"/>
      <c r="CS252" s="95"/>
      <c r="CT252" s="95"/>
      <c r="CU252" s="95"/>
      <c r="CV252" s="95"/>
      <c r="CW252" s="95"/>
      <c r="CX252" s="95"/>
    </row>
    <row r="253" spans="1:102" s="75" customFormat="1" ht="12.95" customHeight="1" x14ac:dyDescent="0.2">
      <c r="A253" s="86" t="s">
        <v>2036</v>
      </c>
      <c r="B253" s="87" t="s">
        <v>2031</v>
      </c>
      <c r="C253" s="88">
        <v>38227.510999999999</v>
      </c>
      <c r="D253" s="88" t="s">
        <v>2035</v>
      </c>
      <c r="E253" s="75">
        <f t="shared" si="275"/>
        <v>-9392.0338821690493</v>
      </c>
      <c r="F253" s="75">
        <f t="shared" si="276"/>
        <v>-9392</v>
      </c>
      <c r="G253" s="75">
        <f t="shared" si="277"/>
        <v>-1.4282080002885778E-2</v>
      </c>
      <c r="J253" s="75">
        <f>G253</f>
        <v>-1.4282080002885778E-2</v>
      </c>
      <c r="O253" s="75">
        <f t="shared" ca="1" si="278"/>
        <v>-1.2735914620387225E-2</v>
      </c>
      <c r="P253" s="75">
        <f t="shared" si="279"/>
        <v>-1.5424794621023049E-2</v>
      </c>
      <c r="Q253" s="85">
        <f t="shared" si="305"/>
        <v>23209.010999999999</v>
      </c>
      <c r="S253" s="84">
        <v>1</v>
      </c>
      <c r="Z253" s="75">
        <f t="shared" si="280"/>
        <v>-9392</v>
      </c>
      <c r="AA253" s="75">
        <f t="shared" si="281"/>
        <v>-1.5440240343537302E-2</v>
      </c>
      <c r="AB253" s="75">
        <f t="shared" si="282"/>
        <v>-1.4266634280371525E-2</v>
      </c>
      <c r="AC253" s="75">
        <f t="shared" si="283"/>
        <v>1.1427146181372718E-3</v>
      </c>
      <c r="AD253" s="75">
        <f t="shared" si="284"/>
        <v>1.1581603406515244E-3</v>
      </c>
      <c r="AE253" s="75">
        <f t="shared" si="285"/>
        <v>1.3413353746580552E-6</v>
      </c>
      <c r="AF253" s="75">
        <f t="shared" si="286"/>
        <v>1.1427146181372718E-3</v>
      </c>
      <c r="AG253" s="84"/>
      <c r="AH253" s="75">
        <f t="shared" si="287"/>
        <v>-1.5445722514252331E-5</v>
      </c>
      <c r="AI253" s="75">
        <f t="shared" si="288"/>
        <v>0.39907913726533106</v>
      </c>
      <c r="AJ253" s="75">
        <f t="shared" si="289"/>
        <v>-0.83896333554980906</v>
      </c>
      <c r="AK253" s="75">
        <f t="shared" si="290"/>
        <v>-0.77414088945761106</v>
      </c>
      <c r="AL253" s="75">
        <f t="shared" si="291"/>
        <v>-2.2308820290163469</v>
      </c>
      <c r="AM253" s="75">
        <f t="shared" si="292"/>
        <v>-2.0421616843444546</v>
      </c>
      <c r="AN253" s="75">
        <f t="shared" si="313"/>
        <v>-0.40486735514166505</v>
      </c>
      <c r="AO253" s="75">
        <f t="shared" si="313"/>
        <v>-0.36316309694086391</v>
      </c>
      <c r="AP253" s="75">
        <f t="shared" si="313"/>
        <v>-0.31801049733832182</v>
      </c>
      <c r="AQ253" s="75">
        <f t="shared" si="313"/>
        <v>-0.26986710261097763</v>
      </c>
      <c r="AR253" s="75">
        <f t="shared" si="313"/>
        <v>-0.2192293046427547</v>
      </c>
      <c r="AS253" s="75">
        <f t="shared" si="313"/>
        <v>-0.16657548750860579</v>
      </c>
      <c r="AT253" s="75">
        <f t="shared" si="313"/>
        <v>-0.11231381098655457</v>
      </c>
      <c r="AU253" s="75">
        <f t="shared" si="293"/>
        <v>-5.6739212674283848E-2</v>
      </c>
      <c r="AV253" s="119">
        <f t="shared" si="294"/>
        <v>-1.5440240343537302E-2</v>
      </c>
      <c r="AW253" s="120">
        <f t="shared" si="295"/>
        <v>1.1581603406515244E-3</v>
      </c>
      <c r="AX253" s="121">
        <f t="shared" si="296"/>
        <v>1.3413353746580552E-6</v>
      </c>
      <c r="AY253" s="120">
        <f t="shared" si="297"/>
        <v>-1.4266634280371525E-2</v>
      </c>
      <c r="BA253" s="95">
        <f t="shared" si="298"/>
        <v>0</v>
      </c>
      <c r="BB253" s="95">
        <f t="shared" si="299"/>
        <v>0.10072042657339253</v>
      </c>
      <c r="BC253" s="95">
        <f t="shared" si="300"/>
        <v>-0.25526746268337219</v>
      </c>
      <c r="BD253" s="95">
        <f t="shared" si="301"/>
        <v>-3.6003455634964064E-2</v>
      </c>
      <c r="BE253" s="95">
        <f t="shared" si="302"/>
        <v>-3.1015781365657378</v>
      </c>
      <c r="BF253" s="95">
        <f t="shared" si="303"/>
        <v>-49.975191039141869</v>
      </c>
      <c r="BG253" s="95">
        <f t="shared" si="314"/>
        <v>-2.9675904927443475</v>
      </c>
      <c r="BH253" s="95">
        <f t="shared" si="314"/>
        <v>-2.7903119402683569</v>
      </c>
      <c r="BI253" s="95">
        <f t="shared" si="314"/>
        <v>-2.9939322264317489</v>
      </c>
      <c r="BJ253" s="95">
        <f t="shared" si="314"/>
        <v>-2.7589544457713209</v>
      </c>
      <c r="BK253" s="95">
        <f t="shared" si="314"/>
        <v>-3.0290726092055635</v>
      </c>
      <c r="BL253" s="95">
        <f t="shared" si="314"/>
        <v>-2.7164902691270587</v>
      </c>
      <c r="BM253" s="95">
        <f t="shared" si="314"/>
        <v>-3.0764462379386117</v>
      </c>
      <c r="BN253" s="95">
        <f t="shared" si="304"/>
        <v>-2.6578999589915275</v>
      </c>
      <c r="BQ253" s="95"/>
      <c r="CJ253" s="86"/>
      <c r="CK253" s="86"/>
      <c r="CL253" s="95"/>
      <c r="CM253" s="95"/>
      <c r="CN253" s="95"/>
      <c r="CO253" s="95"/>
      <c r="CP253" s="95"/>
      <c r="CQ253" s="95"/>
      <c r="CR253" s="95"/>
      <c r="CS253" s="95"/>
      <c r="CT253" s="95"/>
      <c r="CU253" s="95"/>
      <c r="CV253" s="95"/>
      <c r="CW253" s="95"/>
      <c r="CX253" s="95"/>
    </row>
    <row r="254" spans="1:102" s="75" customFormat="1" ht="12.95" customHeight="1" x14ac:dyDescent="0.2">
      <c r="A254" s="86" t="s">
        <v>2041</v>
      </c>
      <c r="B254" s="87" t="s">
        <v>2031</v>
      </c>
      <c r="C254" s="88">
        <v>38531.431799999998</v>
      </c>
      <c r="D254" s="88" t="s">
        <v>2035</v>
      </c>
      <c r="E254" s="75">
        <f t="shared" si="275"/>
        <v>-8671.0257431160007</v>
      </c>
      <c r="F254" s="75">
        <f t="shared" si="276"/>
        <v>-8671</v>
      </c>
      <c r="G254" s="75">
        <f t="shared" si="277"/>
        <v>-1.085128999693552E-2</v>
      </c>
      <c r="J254" s="75">
        <f>G254</f>
        <v>-1.085128999693552E-2</v>
      </c>
      <c r="O254" s="75">
        <f t="shared" ca="1" si="278"/>
        <v>-1.2236752188857189E-2</v>
      </c>
      <c r="P254" s="75">
        <f t="shared" si="279"/>
        <v>-1.4986189864849253E-2</v>
      </c>
      <c r="Q254" s="85">
        <f t="shared" si="305"/>
        <v>23512.931799999998</v>
      </c>
      <c r="S254" s="84">
        <v>1</v>
      </c>
      <c r="Z254" s="75">
        <f t="shared" si="280"/>
        <v>-8671</v>
      </c>
      <c r="AA254" s="75">
        <f t="shared" si="281"/>
        <v>-1.0488867264028147E-2</v>
      </c>
      <c r="AB254" s="75">
        <f t="shared" si="282"/>
        <v>-1.5348612597756627E-2</v>
      </c>
      <c r="AC254" s="75">
        <f t="shared" si="283"/>
        <v>4.1348998679137331E-3</v>
      </c>
      <c r="AD254" s="75">
        <f t="shared" si="284"/>
        <v>-3.6242273290737308E-4</v>
      </c>
      <c r="AE254" s="75">
        <f t="shared" si="285"/>
        <v>1.3135023732804909E-7</v>
      </c>
      <c r="AF254" s="75">
        <f t="shared" si="286"/>
        <v>4.1348998679137331E-3</v>
      </c>
      <c r="AG254" s="84"/>
      <c r="AH254" s="75">
        <f t="shared" si="287"/>
        <v>4.4973226008211062E-3</v>
      </c>
      <c r="AI254" s="75">
        <f t="shared" si="288"/>
        <v>1.397502090700895</v>
      </c>
      <c r="AJ254" s="75">
        <f t="shared" si="289"/>
        <v>0.945070512668304</v>
      </c>
      <c r="AK254" s="75">
        <f t="shared" si="290"/>
        <v>0.89576341066624143</v>
      </c>
      <c r="AL254" s="75">
        <f t="shared" si="291"/>
        <v>1.153145442626297</v>
      </c>
      <c r="AM254" s="75">
        <f t="shared" si="292"/>
        <v>0.65028098085169705</v>
      </c>
      <c r="AN254" s="75">
        <f t="shared" si="313"/>
        <v>0.13052576530843341</v>
      </c>
      <c r="AO254" s="75">
        <f t="shared" si="313"/>
        <v>0.11551722182740809</v>
      </c>
      <c r="AP254" s="75">
        <f t="shared" si="313"/>
        <v>0.10011278564808647</v>
      </c>
      <c r="AQ254" s="75">
        <f t="shared" si="313"/>
        <v>8.4326731443294112E-2</v>
      </c>
      <c r="AR254" s="75">
        <f t="shared" si="313"/>
        <v>6.8171397532918149E-2</v>
      </c>
      <c r="AS254" s="75">
        <f t="shared" si="313"/>
        <v>5.1656542902666733E-2</v>
      </c>
      <c r="AT254" s="75">
        <f t="shared" si="313"/>
        <v>3.4788696880119437E-2</v>
      </c>
      <c r="AU254" s="75">
        <f t="shared" si="293"/>
        <v>1.7570496390183835E-2</v>
      </c>
      <c r="AV254" s="119">
        <f t="shared" si="294"/>
        <v>-1.0488867264028147E-2</v>
      </c>
      <c r="AW254" s="120">
        <f t="shared" si="295"/>
        <v>-3.6242273290737308E-4</v>
      </c>
      <c r="AX254" s="121">
        <f t="shared" si="296"/>
        <v>1.3135023732804909E-7</v>
      </c>
      <c r="AY254" s="120">
        <f t="shared" si="297"/>
        <v>-1.5348612597756627E-2</v>
      </c>
      <c r="BA254" s="95">
        <f t="shared" si="298"/>
        <v>0</v>
      </c>
      <c r="BB254" s="95">
        <f t="shared" si="299"/>
        <v>0.10191193953314803</v>
      </c>
      <c r="BC254" s="95">
        <f t="shared" si="300"/>
        <v>-0.23084380465366203</v>
      </c>
      <c r="BD254" s="95">
        <f t="shared" si="301"/>
        <v>-5.8633059334201591E-2</v>
      </c>
      <c r="BE254" s="95">
        <f t="shared" si="302"/>
        <v>-3.0763986377820749</v>
      </c>
      <c r="BF254" s="95">
        <f t="shared" si="303"/>
        <v>-30.666795846656406</v>
      </c>
      <c r="BG254" s="95">
        <f t="shared" si="314"/>
        <v>-2.8592093621363812</v>
      </c>
      <c r="BH254" s="95">
        <f t="shared" si="314"/>
        <v>-2.668570176387361</v>
      </c>
      <c r="BI254" s="95">
        <f t="shared" si="314"/>
        <v>-2.895354167581051</v>
      </c>
      <c r="BJ254" s="95">
        <f t="shared" si="314"/>
        <v>-2.6229061267030307</v>
      </c>
      <c r="BK254" s="95">
        <f t="shared" si="314"/>
        <v>-2.9473537500748588</v>
      </c>
      <c r="BL254" s="95">
        <f t="shared" si="314"/>
        <v>-2.555011202336098</v>
      </c>
      <c r="BM254" s="95">
        <f t="shared" si="314"/>
        <v>-3.0237390199385623</v>
      </c>
      <c r="BN254" s="95">
        <f t="shared" si="304"/>
        <v>-2.4491883004208752</v>
      </c>
      <c r="BQ254" s="95"/>
      <c r="CJ254" s="86"/>
      <c r="CK254" s="86"/>
      <c r="CL254" s="95"/>
      <c r="CM254" s="95"/>
      <c r="CN254" s="95"/>
      <c r="CO254" s="95"/>
      <c r="CP254" s="95"/>
      <c r="CQ254" s="95"/>
      <c r="CR254" s="95"/>
      <c r="CS254" s="95"/>
      <c r="CT254" s="95"/>
      <c r="CU254" s="95"/>
      <c r="CV254" s="95"/>
      <c r="CW254" s="95"/>
      <c r="CX254" s="95"/>
    </row>
    <row r="255" spans="1:102" s="75" customFormat="1" ht="12.95" customHeight="1" x14ac:dyDescent="0.2">
      <c r="A255" s="86" t="s">
        <v>2042</v>
      </c>
      <c r="B255" s="87" t="s">
        <v>2031</v>
      </c>
      <c r="C255" s="88">
        <v>38531.432000000001</v>
      </c>
      <c r="D255" s="88" t="s">
        <v>2035</v>
      </c>
      <c r="E255" s="75">
        <f t="shared" si="275"/>
        <v>-8671.0252686449239</v>
      </c>
      <c r="F255" s="75">
        <f t="shared" si="276"/>
        <v>-8671</v>
      </c>
      <c r="G255" s="75">
        <f t="shared" si="277"/>
        <v>-1.0651289994711988E-2</v>
      </c>
      <c r="J255" s="75">
        <f>G255</f>
        <v>-1.0651289994711988E-2</v>
      </c>
      <c r="O255" s="75">
        <f t="shared" ca="1" si="278"/>
        <v>-1.2236752188857189E-2</v>
      </c>
      <c r="P255" s="75">
        <f t="shared" si="279"/>
        <v>-1.4986189864849253E-2</v>
      </c>
      <c r="Q255" s="85">
        <f t="shared" si="305"/>
        <v>23512.932000000001</v>
      </c>
      <c r="S255" s="84">
        <v>1</v>
      </c>
      <c r="Z255" s="75">
        <f t="shared" si="280"/>
        <v>-8671</v>
      </c>
      <c r="AA255" s="75">
        <f t="shared" si="281"/>
        <v>-1.0488867264028147E-2</v>
      </c>
      <c r="AB255" s="75">
        <f t="shared" si="282"/>
        <v>-1.5148612595533094E-2</v>
      </c>
      <c r="AC255" s="75">
        <f t="shared" si="283"/>
        <v>4.3348998701372658E-3</v>
      </c>
      <c r="AD255" s="75">
        <f t="shared" si="284"/>
        <v>-1.6242273068384043E-4</v>
      </c>
      <c r="AE255" s="75">
        <f t="shared" si="285"/>
        <v>2.6381143442795359E-8</v>
      </c>
      <c r="AF255" s="75">
        <f t="shared" si="286"/>
        <v>4.3348998701372658E-3</v>
      </c>
      <c r="AG255" s="84"/>
      <c r="AH255" s="75">
        <f t="shared" si="287"/>
        <v>4.4973226008211062E-3</v>
      </c>
      <c r="AI255" s="75">
        <f t="shared" si="288"/>
        <v>1.397502090700895</v>
      </c>
      <c r="AJ255" s="75">
        <f t="shared" si="289"/>
        <v>0.945070512668304</v>
      </c>
      <c r="AK255" s="75">
        <f t="shared" si="290"/>
        <v>0.89576341066624143</v>
      </c>
      <c r="AL255" s="75">
        <f t="shared" si="291"/>
        <v>1.153145442626297</v>
      </c>
      <c r="AM255" s="75">
        <f t="shared" si="292"/>
        <v>0.65028098085169705</v>
      </c>
      <c r="AN255" s="75">
        <f t="shared" si="313"/>
        <v>0.13052576530843341</v>
      </c>
      <c r="AO255" s="75">
        <f t="shared" si="313"/>
        <v>0.11551722182740809</v>
      </c>
      <c r="AP255" s="75">
        <f t="shared" si="313"/>
        <v>0.10011278564808647</v>
      </c>
      <c r="AQ255" s="75">
        <f t="shared" si="313"/>
        <v>8.4326731443294112E-2</v>
      </c>
      <c r="AR255" s="75">
        <f t="shared" si="313"/>
        <v>6.8171397532918149E-2</v>
      </c>
      <c r="AS255" s="75">
        <f t="shared" si="313"/>
        <v>5.1656542902666733E-2</v>
      </c>
      <c r="AT255" s="75">
        <f t="shared" si="313"/>
        <v>3.4788696880119437E-2</v>
      </c>
      <c r="AU255" s="75">
        <f t="shared" si="293"/>
        <v>1.7570496390183835E-2</v>
      </c>
      <c r="AV255" s="119">
        <f t="shared" si="294"/>
        <v>-1.0488867264028147E-2</v>
      </c>
      <c r="AW255" s="120">
        <f t="shared" si="295"/>
        <v>-1.6242273068384043E-4</v>
      </c>
      <c r="AX255" s="121">
        <f t="shared" si="296"/>
        <v>2.6381143442795359E-8</v>
      </c>
      <c r="AY255" s="120">
        <f t="shared" si="297"/>
        <v>-1.5148612595533094E-2</v>
      </c>
      <c r="BA255" s="95">
        <f t="shared" si="298"/>
        <v>0</v>
      </c>
      <c r="BB255" s="95">
        <f t="shared" si="299"/>
        <v>0.10191193953314803</v>
      </c>
      <c r="BC255" s="95">
        <f t="shared" si="300"/>
        <v>-0.23084380465366203</v>
      </c>
      <c r="BD255" s="95">
        <f t="shared" si="301"/>
        <v>-5.8633059334201591E-2</v>
      </c>
      <c r="BE255" s="95">
        <f t="shared" si="302"/>
        <v>-3.0763986377820749</v>
      </c>
      <c r="BF255" s="95">
        <f t="shared" si="303"/>
        <v>-30.666795846656406</v>
      </c>
      <c r="BG255" s="95">
        <f t="shared" si="314"/>
        <v>-2.8592093621363812</v>
      </c>
      <c r="BH255" s="95">
        <f t="shared" si="314"/>
        <v>-2.668570176387361</v>
      </c>
      <c r="BI255" s="95">
        <f t="shared" si="314"/>
        <v>-2.895354167581051</v>
      </c>
      <c r="BJ255" s="95">
        <f t="shared" si="314"/>
        <v>-2.6229061267030307</v>
      </c>
      <c r="BK255" s="95">
        <f t="shared" si="314"/>
        <v>-2.9473537500748588</v>
      </c>
      <c r="BL255" s="95">
        <f t="shared" si="314"/>
        <v>-2.555011202336098</v>
      </c>
      <c r="BM255" s="95">
        <f t="shared" si="314"/>
        <v>-3.0237390199385623</v>
      </c>
      <c r="BN255" s="95">
        <f t="shared" si="304"/>
        <v>-2.4491883004208752</v>
      </c>
      <c r="BQ255" s="95"/>
      <c r="CJ255" s="86"/>
      <c r="CK255" s="86"/>
      <c r="CL255" s="95"/>
      <c r="CM255" s="95"/>
      <c r="CN255" s="95"/>
      <c r="CO255" s="95"/>
      <c r="CP255" s="95"/>
      <c r="CQ255" s="95"/>
      <c r="CR255" s="95"/>
      <c r="CS255" s="95"/>
      <c r="CT255" s="95"/>
      <c r="CU255" s="95"/>
      <c r="CV255" s="95"/>
      <c r="CW255" s="95"/>
      <c r="CX255" s="95"/>
    </row>
    <row r="256" spans="1:102" s="75" customFormat="1" ht="12.95" customHeight="1" x14ac:dyDescent="0.2">
      <c r="A256" s="81" t="s">
        <v>573</v>
      </c>
      <c r="B256" s="82" t="s">
        <v>2031</v>
      </c>
      <c r="C256" s="83">
        <v>38539.474999999999</v>
      </c>
      <c r="D256" s="83" t="s">
        <v>2110</v>
      </c>
      <c r="E256" s="75">
        <f t="shared" si="275"/>
        <v>-8651.9444144802801</v>
      </c>
      <c r="F256" s="75">
        <f t="shared" si="276"/>
        <v>-8652</v>
      </c>
      <c r="G256" s="75">
        <f t="shared" si="277"/>
        <v>2.3430519999237731E-2</v>
      </c>
      <c r="I256" s="75">
        <f>G256</f>
        <v>2.3430519999237731E-2</v>
      </c>
      <c r="O256" s="75">
        <f t="shared" ca="1" si="278"/>
        <v>-1.2223598116459032E-2</v>
      </c>
      <c r="P256" s="75">
        <f t="shared" si="279"/>
        <v>-1.4974525869319332E-2</v>
      </c>
      <c r="Q256" s="85">
        <f t="shared" si="305"/>
        <v>23520.974999999999</v>
      </c>
      <c r="S256" s="84">
        <v>0.1</v>
      </c>
      <c r="Z256" s="75">
        <f t="shared" si="280"/>
        <v>-8652</v>
      </c>
      <c r="AA256" s="75">
        <f t="shared" si="281"/>
        <v>-1.0368092467283718E-2</v>
      </c>
      <c r="AB256" s="75">
        <f t="shared" si="282"/>
        <v>1.8824086597202118E-2</v>
      </c>
      <c r="AC256" s="75">
        <f t="shared" si="283"/>
        <v>3.8405045868557065E-2</v>
      </c>
      <c r="AD256" s="75">
        <f t="shared" si="284"/>
        <v>3.3798612466521452E-2</v>
      </c>
      <c r="AE256" s="75">
        <f t="shared" si="285"/>
        <v>1.1423462046620994E-4</v>
      </c>
      <c r="AF256" s="75">
        <f t="shared" si="286"/>
        <v>3.8405045868557065E-2</v>
      </c>
      <c r="AG256" s="84"/>
      <c r="AH256" s="75">
        <f t="shared" si="287"/>
        <v>4.6064334020356141E-3</v>
      </c>
      <c r="AI256" s="75">
        <f t="shared" si="288"/>
        <v>1.3080910363263645</v>
      </c>
      <c r="AJ256" s="75">
        <f t="shared" si="289"/>
        <v>0.9724823892066492</v>
      </c>
      <c r="AK256" s="75">
        <f t="shared" si="290"/>
        <v>0.93031172911844273</v>
      </c>
      <c r="AL256" s="75">
        <f t="shared" si="291"/>
        <v>1.2509943239950809</v>
      </c>
      <c r="AM256" s="75">
        <f t="shared" si="292"/>
        <v>0.7222406669110063</v>
      </c>
      <c r="AN256" s="75">
        <f t="shared" si="313"/>
        <v>0.14492166201330259</v>
      </c>
      <c r="AO256" s="75">
        <f t="shared" si="313"/>
        <v>0.12830370376844591</v>
      </c>
      <c r="AP256" s="75">
        <f t="shared" si="313"/>
        <v>0.11122405373519252</v>
      </c>
      <c r="AQ256" s="75">
        <f t="shared" si="313"/>
        <v>9.3703725305216548E-2</v>
      </c>
      <c r="AR256" s="75">
        <f t="shared" si="313"/>
        <v>7.5761227954664556E-2</v>
      </c>
      <c r="AS256" s="75">
        <f t="shared" si="313"/>
        <v>5.741163657534161E-2</v>
      </c>
      <c r="AT256" s="75">
        <f t="shared" si="313"/>
        <v>3.8665663582750739E-2</v>
      </c>
      <c r="AU256" s="75">
        <f t="shared" si="293"/>
        <v>1.9528727280925695E-2</v>
      </c>
      <c r="AV256" s="119">
        <f t="shared" si="294"/>
        <v>-1.0368092467283718E-2</v>
      </c>
      <c r="AW256" s="120">
        <f t="shared" si="295"/>
        <v>3.3798612466521452E-2</v>
      </c>
      <c r="AX256" s="121">
        <f t="shared" si="296"/>
        <v>1.1423462046620994E-4</v>
      </c>
      <c r="AY256" s="120">
        <f t="shared" si="297"/>
        <v>1.8824086597202118E-2</v>
      </c>
      <c r="BA256" s="95">
        <f t="shared" si="298"/>
        <v>0</v>
      </c>
      <c r="BB256" s="95">
        <f t="shared" si="299"/>
        <v>0.10195539984057789</v>
      </c>
      <c r="BC256" s="95">
        <f t="shared" si="300"/>
        <v>-0.23012658476986922</v>
      </c>
      <c r="BD256" s="95">
        <f t="shared" si="301"/>
        <v>-5.9294992406641746E-2</v>
      </c>
      <c r="BE256" s="95">
        <f t="shared" si="302"/>
        <v>-3.075661573024016</v>
      </c>
      <c r="BF256" s="95">
        <f t="shared" si="303"/>
        <v>-30.323717521178303</v>
      </c>
      <c r="BG256" s="95">
        <f t="shared" si="314"/>
        <v>-2.8560575162985744</v>
      </c>
      <c r="BH256" s="95">
        <f t="shared" si="314"/>
        <v>-2.6656370486008587</v>
      </c>
      <c r="BI256" s="95">
        <f t="shared" si="314"/>
        <v>-2.8924122559360086</v>
      </c>
      <c r="BJ256" s="95">
        <f t="shared" si="314"/>
        <v>-2.6196302333043193</v>
      </c>
      <c r="BK256" s="95">
        <f t="shared" si="314"/>
        <v>-2.9448344973383089</v>
      </c>
      <c r="BL256" s="95">
        <f t="shared" si="314"/>
        <v>-2.5510291882510447</v>
      </c>
      <c r="BM256" s="95">
        <f t="shared" si="314"/>
        <v>-3.022040382378083</v>
      </c>
      <c r="BN256" s="95">
        <f t="shared" si="304"/>
        <v>-2.4436882705833689</v>
      </c>
      <c r="BQ256" s="95"/>
      <c r="CJ256" s="86"/>
      <c r="CK256" s="86"/>
      <c r="CL256" s="95"/>
      <c r="CM256" s="95"/>
      <c r="CN256" s="95"/>
      <c r="CO256" s="95"/>
      <c r="CP256" s="95"/>
      <c r="CQ256" s="95"/>
      <c r="CR256" s="95"/>
      <c r="CS256" s="95"/>
      <c r="CT256" s="95"/>
      <c r="CU256" s="95"/>
      <c r="CV256" s="95"/>
      <c r="CW256" s="95"/>
      <c r="CX256" s="95"/>
    </row>
    <row r="257" spans="1:102" s="75" customFormat="1" ht="12.95" customHeight="1" x14ac:dyDescent="0.2">
      <c r="A257" s="81" t="s">
        <v>472</v>
      </c>
      <c r="B257" s="82" t="s">
        <v>2031</v>
      </c>
      <c r="C257" s="83">
        <v>38590.449999999997</v>
      </c>
      <c r="D257" s="83" t="s">
        <v>2110</v>
      </c>
      <c r="E257" s="75">
        <f t="shared" si="275"/>
        <v>-8531.0135999778558</v>
      </c>
      <c r="F257" s="75">
        <f t="shared" si="276"/>
        <v>-8531</v>
      </c>
      <c r="G257" s="75">
        <f t="shared" si="277"/>
        <v>-5.7326899986946955E-3</v>
      </c>
      <c r="I257" s="75">
        <f>G257</f>
        <v>-5.7326899986946955E-3</v>
      </c>
      <c r="O257" s="75">
        <f t="shared" ca="1" si="278"/>
        <v>-1.2139827444870775E-2</v>
      </c>
      <c r="P257" s="75">
        <f t="shared" si="279"/>
        <v>-1.4900117215391091E-2</v>
      </c>
      <c r="Q257" s="85">
        <f t="shared" si="305"/>
        <v>23571.949999999997</v>
      </c>
      <c r="S257" s="84">
        <v>0.1</v>
      </c>
      <c r="Z257" s="75">
        <f t="shared" si="280"/>
        <v>-8531</v>
      </c>
      <c r="AA257" s="75">
        <f t="shared" si="281"/>
        <v>-9.6313280602279838E-3</v>
      </c>
      <c r="AB257" s="75">
        <f t="shared" si="282"/>
        <v>-1.1001479153857803E-2</v>
      </c>
      <c r="AC257" s="75">
        <f t="shared" si="283"/>
        <v>9.1674272166963958E-3</v>
      </c>
      <c r="AD257" s="75">
        <f t="shared" si="284"/>
        <v>3.8986380615332883E-3</v>
      </c>
      <c r="AE257" s="75">
        <f t="shared" si="285"/>
        <v>1.5199378734836036E-6</v>
      </c>
      <c r="AF257" s="75">
        <f t="shared" si="286"/>
        <v>9.1674272166963958E-3</v>
      </c>
      <c r="AG257" s="84"/>
      <c r="AH257" s="75">
        <f t="shared" si="287"/>
        <v>5.2687891551631066E-3</v>
      </c>
      <c r="AI257" s="75">
        <f t="shared" si="288"/>
        <v>0.84244299479199936</v>
      </c>
      <c r="AJ257" s="75">
        <f t="shared" si="289"/>
        <v>0.96986065449507985</v>
      </c>
      <c r="AK257" s="75">
        <f t="shared" si="290"/>
        <v>0.96725166844512911</v>
      </c>
      <c r="AL257" s="75">
        <f t="shared" si="291"/>
        <v>1.7322695651512714</v>
      </c>
      <c r="AM257" s="75">
        <f t="shared" si="292"/>
        <v>1.1760713807158789</v>
      </c>
      <c r="AN257" s="75">
        <f t="shared" si="313"/>
        <v>0.23530745667811945</v>
      </c>
      <c r="AO257" s="75">
        <f t="shared" si="313"/>
        <v>0.20897471618844987</v>
      </c>
      <c r="AP257" s="75">
        <f t="shared" si="313"/>
        <v>0.18158311672578734</v>
      </c>
      <c r="AQ257" s="75">
        <f t="shared" si="313"/>
        <v>0.15323525980089273</v>
      </c>
      <c r="AR257" s="75">
        <f t="shared" si="313"/>
        <v>0.12402763016976445</v>
      </c>
      <c r="AS257" s="75">
        <f t="shared" si="313"/>
        <v>9.404475501158871E-2</v>
      </c>
      <c r="AT257" s="75">
        <f t="shared" si="313"/>
        <v>6.3353789285691492E-2</v>
      </c>
      <c r="AU257" s="75">
        <f t="shared" si="293"/>
        <v>3.1999566111439691E-2</v>
      </c>
      <c r="AV257" s="119">
        <f t="shared" si="294"/>
        <v>-9.6313280602279838E-3</v>
      </c>
      <c r="AW257" s="120">
        <f t="shared" si="295"/>
        <v>3.8986380615332883E-3</v>
      </c>
      <c r="AX257" s="121">
        <f t="shared" si="296"/>
        <v>1.5199378734836036E-6</v>
      </c>
      <c r="AY257" s="120">
        <f t="shared" si="297"/>
        <v>-1.1001479153857803E-2</v>
      </c>
      <c r="BA257" s="95">
        <f t="shared" si="298"/>
        <v>0</v>
      </c>
      <c r="BB257" s="95">
        <f t="shared" si="299"/>
        <v>0.10224893106427202</v>
      </c>
      <c r="BC257" s="95">
        <f t="shared" si="300"/>
        <v>-0.22547467362844914</v>
      </c>
      <c r="BD257" s="95">
        <f t="shared" si="301"/>
        <v>-6.3584732638879649E-2</v>
      </c>
      <c r="BE257" s="95">
        <f t="shared" si="302"/>
        <v>-3.0708840449937433</v>
      </c>
      <c r="BF257" s="95">
        <f t="shared" si="303"/>
        <v>-28.273313330509698</v>
      </c>
      <c r="BG257" s="95">
        <f t="shared" si="314"/>
        <v>-2.8356611569482197</v>
      </c>
      <c r="BH257" s="95">
        <f t="shared" si="314"/>
        <v>-2.6472606049136633</v>
      </c>
      <c r="BI257" s="95">
        <f t="shared" si="314"/>
        <v>-2.8732748352108821</v>
      </c>
      <c r="BJ257" s="95">
        <f t="shared" si="314"/>
        <v>-2.5991415885407241</v>
      </c>
      <c r="BK257" s="95">
        <f t="shared" si="314"/>
        <v>-2.9283356398798706</v>
      </c>
      <c r="BL257" s="95">
        <f t="shared" si="314"/>
        <v>-2.5260331534887426</v>
      </c>
      <c r="BM257" s="95">
        <f t="shared" si="314"/>
        <v>-3.0108074766378401</v>
      </c>
      <c r="BN257" s="95">
        <f t="shared" si="304"/>
        <v>-2.4086617647760882</v>
      </c>
      <c r="BQ257" s="95"/>
      <c r="CJ257" s="86"/>
      <c r="CK257" s="86"/>
      <c r="CL257" s="95"/>
      <c r="CM257" s="95"/>
      <c r="CN257" s="95"/>
      <c r="CO257" s="95"/>
      <c r="CP257" s="95"/>
      <c r="CQ257" s="95"/>
      <c r="CR257" s="95"/>
      <c r="CS257" s="95"/>
      <c r="CT257" s="95"/>
      <c r="CU257" s="95"/>
      <c r="CV257" s="95"/>
      <c r="CW257" s="95"/>
      <c r="CX257" s="95"/>
    </row>
    <row r="258" spans="1:102" s="75" customFormat="1" ht="12.95" customHeight="1" x14ac:dyDescent="0.2">
      <c r="A258" s="86" t="s">
        <v>2040</v>
      </c>
      <c r="B258" s="87" t="s">
        <v>2031</v>
      </c>
      <c r="C258" s="88">
        <v>38590.453999999998</v>
      </c>
      <c r="D258" s="88" t="s">
        <v>2035</v>
      </c>
      <c r="E258" s="75">
        <f t="shared" si="275"/>
        <v>-8531.0041105564123</v>
      </c>
      <c r="F258" s="75">
        <f t="shared" si="276"/>
        <v>-8531</v>
      </c>
      <c r="G258" s="75">
        <f t="shared" si="277"/>
        <v>-1.7326899978797883E-3</v>
      </c>
      <c r="H258" s="77"/>
      <c r="I258" s="77"/>
      <c r="J258" s="18">
        <f>G258</f>
        <v>-1.7326899978797883E-3</v>
      </c>
      <c r="O258" s="75">
        <f t="shared" ca="1" si="278"/>
        <v>-1.2139827444870775E-2</v>
      </c>
      <c r="P258" s="75">
        <f t="shared" si="279"/>
        <v>-1.4900117215391091E-2</v>
      </c>
      <c r="Q258" s="85">
        <f t="shared" si="305"/>
        <v>23571.953999999998</v>
      </c>
      <c r="S258" s="84">
        <v>1</v>
      </c>
      <c r="Z258" s="75">
        <f t="shared" si="280"/>
        <v>-8531</v>
      </c>
      <c r="AA258" s="75">
        <f t="shared" si="281"/>
        <v>-9.6313280602279838E-3</v>
      </c>
      <c r="AB258" s="75">
        <f t="shared" si="282"/>
        <v>-7.0014791530428949E-3</v>
      </c>
      <c r="AC258" s="75">
        <f t="shared" si="283"/>
        <v>1.3167427217511303E-2</v>
      </c>
      <c r="AD258" s="75">
        <f t="shared" si="284"/>
        <v>7.8986380623481955E-3</v>
      </c>
      <c r="AE258" s="75">
        <f t="shared" si="285"/>
        <v>6.2388483239975663E-5</v>
      </c>
      <c r="AF258" s="75">
        <f t="shared" si="286"/>
        <v>1.3167427217511303E-2</v>
      </c>
      <c r="AG258" s="84"/>
      <c r="AH258" s="75">
        <f t="shared" si="287"/>
        <v>5.2687891551631066E-3</v>
      </c>
      <c r="AI258" s="75">
        <f t="shared" si="288"/>
        <v>0.84244299479199936</v>
      </c>
      <c r="AJ258" s="75">
        <f t="shared" si="289"/>
        <v>0.96986065449507985</v>
      </c>
      <c r="AK258" s="75">
        <f t="shared" si="290"/>
        <v>0.96725166844512911</v>
      </c>
      <c r="AL258" s="75">
        <f t="shared" si="291"/>
        <v>1.7322695651512714</v>
      </c>
      <c r="AM258" s="75">
        <f t="shared" si="292"/>
        <v>1.1760713807158789</v>
      </c>
      <c r="AN258" s="75">
        <f t="shared" si="313"/>
        <v>0.23530745667811945</v>
      </c>
      <c r="AO258" s="75">
        <f t="shared" si="313"/>
        <v>0.20897471618844987</v>
      </c>
      <c r="AP258" s="75">
        <f t="shared" si="313"/>
        <v>0.18158311672578734</v>
      </c>
      <c r="AQ258" s="75">
        <f t="shared" si="313"/>
        <v>0.15323525980089273</v>
      </c>
      <c r="AR258" s="75">
        <f t="shared" si="313"/>
        <v>0.12402763016976445</v>
      </c>
      <c r="AS258" s="75">
        <f t="shared" si="313"/>
        <v>9.404475501158871E-2</v>
      </c>
      <c r="AT258" s="75">
        <f t="shared" si="313"/>
        <v>6.3353789285691492E-2</v>
      </c>
      <c r="AU258" s="75">
        <f t="shared" si="293"/>
        <v>3.1999566111439691E-2</v>
      </c>
      <c r="AV258" s="119">
        <f t="shared" si="294"/>
        <v>-9.6313280602279838E-3</v>
      </c>
      <c r="AW258" s="120">
        <f t="shared" si="295"/>
        <v>7.8986380623481955E-3</v>
      </c>
      <c r="AX258" s="121">
        <f t="shared" si="296"/>
        <v>6.2388483239975663E-5</v>
      </c>
      <c r="AY258" s="120">
        <f t="shared" si="297"/>
        <v>-7.0014791530428949E-3</v>
      </c>
      <c r="BA258" s="95">
        <f t="shared" si="298"/>
        <v>0</v>
      </c>
      <c r="BB258" s="95">
        <f t="shared" si="299"/>
        <v>0.10224893106427202</v>
      </c>
      <c r="BC258" s="95">
        <f t="shared" si="300"/>
        <v>-0.22547467362844914</v>
      </c>
      <c r="BD258" s="95">
        <f t="shared" si="301"/>
        <v>-6.3584732638879649E-2</v>
      </c>
      <c r="BE258" s="95">
        <f t="shared" si="302"/>
        <v>-3.0708840449937433</v>
      </c>
      <c r="BF258" s="95">
        <f t="shared" si="303"/>
        <v>-28.273313330509698</v>
      </c>
      <c r="BG258" s="95">
        <f t="shared" si="314"/>
        <v>-2.8356611569482197</v>
      </c>
      <c r="BH258" s="95">
        <f t="shared" si="314"/>
        <v>-2.6472606049136633</v>
      </c>
      <c r="BI258" s="95">
        <f t="shared" si="314"/>
        <v>-2.8732748352108821</v>
      </c>
      <c r="BJ258" s="95">
        <f t="shared" si="314"/>
        <v>-2.5991415885407241</v>
      </c>
      <c r="BK258" s="95">
        <f t="shared" si="314"/>
        <v>-2.9283356398798706</v>
      </c>
      <c r="BL258" s="95">
        <f t="shared" si="314"/>
        <v>-2.5260331534887426</v>
      </c>
      <c r="BM258" s="95">
        <f t="shared" si="314"/>
        <v>-3.0108074766378401</v>
      </c>
      <c r="BN258" s="95">
        <f t="shared" si="304"/>
        <v>-2.4086617647760882</v>
      </c>
      <c r="BQ258" s="95"/>
      <c r="CJ258" s="86"/>
      <c r="CK258" s="86"/>
      <c r="CL258" s="95"/>
      <c r="CM258" s="95"/>
      <c r="CN258" s="95"/>
      <c r="CO258" s="95"/>
      <c r="CP258" s="95"/>
      <c r="CQ258" s="95"/>
      <c r="CR258" s="95"/>
      <c r="CS258" s="95"/>
      <c r="CT258" s="95"/>
      <c r="CU258" s="95"/>
      <c r="CV258" s="95"/>
      <c r="CW258" s="95"/>
      <c r="CX258" s="95"/>
    </row>
    <row r="259" spans="1:102" s="75" customFormat="1" ht="12.95" customHeight="1" x14ac:dyDescent="0.2">
      <c r="A259" s="81" t="s">
        <v>472</v>
      </c>
      <c r="B259" s="82" t="s">
        <v>2031</v>
      </c>
      <c r="C259" s="83">
        <v>38590.455000000002</v>
      </c>
      <c r="D259" s="83" t="s">
        <v>2110</v>
      </c>
      <c r="E259" s="75">
        <f t="shared" si="275"/>
        <v>-8531.0017382010428</v>
      </c>
      <c r="F259" s="75">
        <f t="shared" si="276"/>
        <v>-8531</v>
      </c>
      <c r="G259" s="75">
        <f t="shared" si="277"/>
        <v>-7.3268999403808266E-4</v>
      </c>
      <c r="I259" s="75">
        <f>G259</f>
        <v>-7.3268999403808266E-4</v>
      </c>
      <c r="O259" s="75">
        <f t="shared" ca="1" si="278"/>
        <v>-1.2139827444870775E-2</v>
      </c>
      <c r="P259" s="75">
        <f t="shared" si="279"/>
        <v>-1.4900117215391091E-2</v>
      </c>
      <c r="Q259" s="85">
        <f t="shared" si="305"/>
        <v>23571.955000000002</v>
      </c>
      <c r="S259" s="84">
        <v>0.1</v>
      </c>
      <c r="Z259" s="75">
        <f t="shared" si="280"/>
        <v>-8531</v>
      </c>
      <c r="AA259" s="75">
        <f t="shared" si="281"/>
        <v>-9.6313280602279838E-3</v>
      </c>
      <c r="AB259" s="75">
        <f t="shared" si="282"/>
        <v>-6.0014791492011893E-3</v>
      </c>
      <c r="AC259" s="75">
        <f t="shared" si="283"/>
        <v>1.4167427221353009E-2</v>
      </c>
      <c r="AD259" s="75">
        <f t="shared" si="284"/>
        <v>8.8986380661899012E-3</v>
      </c>
      <c r="AE259" s="75">
        <f t="shared" si="285"/>
        <v>7.9185759433043935E-6</v>
      </c>
      <c r="AF259" s="75">
        <f t="shared" si="286"/>
        <v>1.4167427221353009E-2</v>
      </c>
      <c r="AG259" s="84"/>
      <c r="AH259" s="75">
        <f t="shared" si="287"/>
        <v>5.2687891551631066E-3</v>
      </c>
      <c r="AI259" s="75">
        <f t="shared" si="288"/>
        <v>0.84244299479199936</v>
      </c>
      <c r="AJ259" s="75">
        <f t="shared" si="289"/>
        <v>0.96986065449507985</v>
      </c>
      <c r="AK259" s="75">
        <f t="shared" si="290"/>
        <v>0.96725166844512911</v>
      </c>
      <c r="AL259" s="75">
        <f t="shared" si="291"/>
        <v>1.7322695651512714</v>
      </c>
      <c r="AM259" s="75">
        <f t="shared" si="292"/>
        <v>1.1760713807158789</v>
      </c>
      <c r="AN259" s="75">
        <f t="shared" si="313"/>
        <v>0.23530745667811945</v>
      </c>
      <c r="AO259" s="75">
        <f t="shared" si="313"/>
        <v>0.20897471618844987</v>
      </c>
      <c r="AP259" s="75">
        <f t="shared" si="313"/>
        <v>0.18158311672578734</v>
      </c>
      <c r="AQ259" s="75">
        <f t="shared" si="313"/>
        <v>0.15323525980089273</v>
      </c>
      <c r="AR259" s="75">
        <f t="shared" si="313"/>
        <v>0.12402763016976445</v>
      </c>
      <c r="AS259" s="75">
        <f t="shared" si="313"/>
        <v>9.404475501158871E-2</v>
      </c>
      <c r="AT259" s="75">
        <f t="shared" si="313"/>
        <v>6.3353789285691492E-2</v>
      </c>
      <c r="AU259" s="75">
        <f t="shared" si="293"/>
        <v>3.1999566111439691E-2</v>
      </c>
      <c r="AV259" s="119">
        <f t="shared" si="294"/>
        <v>-9.6313280602279838E-3</v>
      </c>
      <c r="AW259" s="120">
        <f t="shared" si="295"/>
        <v>8.8986380661899012E-3</v>
      </c>
      <c r="AX259" s="121">
        <f t="shared" si="296"/>
        <v>7.9185759433043935E-6</v>
      </c>
      <c r="AY259" s="120">
        <f t="shared" si="297"/>
        <v>-6.0014791492011893E-3</v>
      </c>
      <c r="BA259" s="95">
        <f t="shared" si="298"/>
        <v>0</v>
      </c>
      <c r="BB259" s="95">
        <f t="shared" si="299"/>
        <v>0.10224893106427202</v>
      </c>
      <c r="BC259" s="95">
        <f t="shared" si="300"/>
        <v>-0.22547467362844914</v>
      </c>
      <c r="BD259" s="95">
        <f t="shared" si="301"/>
        <v>-6.3584732638879649E-2</v>
      </c>
      <c r="BE259" s="95">
        <f t="shared" si="302"/>
        <v>-3.0708840449937433</v>
      </c>
      <c r="BF259" s="95">
        <f t="shared" si="303"/>
        <v>-28.273313330509698</v>
      </c>
      <c r="BG259" s="95">
        <f t="shared" si="314"/>
        <v>-2.8356611569482197</v>
      </c>
      <c r="BH259" s="95">
        <f t="shared" si="314"/>
        <v>-2.6472606049136633</v>
      </c>
      <c r="BI259" s="95">
        <f t="shared" si="314"/>
        <v>-2.8732748352108821</v>
      </c>
      <c r="BJ259" s="95">
        <f t="shared" si="314"/>
        <v>-2.5991415885407241</v>
      </c>
      <c r="BK259" s="95">
        <f t="shared" si="314"/>
        <v>-2.9283356398798706</v>
      </c>
      <c r="BL259" s="95">
        <f t="shared" si="314"/>
        <v>-2.5260331534887426</v>
      </c>
      <c r="BM259" s="95">
        <f t="shared" si="314"/>
        <v>-3.0108074766378401</v>
      </c>
      <c r="BN259" s="95">
        <f t="shared" si="304"/>
        <v>-2.4086617647760882</v>
      </c>
      <c r="BQ259" s="95"/>
      <c r="CJ259" s="86"/>
      <c r="CK259" s="86"/>
      <c r="CL259" s="95"/>
      <c r="CM259" s="95"/>
      <c r="CN259" s="95"/>
      <c r="CO259" s="95"/>
      <c r="CP259" s="95"/>
      <c r="CQ259" s="95"/>
      <c r="CR259" s="95"/>
      <c r="CS259" s="95"/>
      <c r="CT259" s="95"/>
      <c r="CU259" s="95"/>
      <c r="CV259" s="95"/>
      <c r="CW259" s="95"/>
      <c r="CX259" s="95"/>
    </row>
    <row r="260" spans="1:102" s="75" customFormat="1" ht="12.95" customHeight="1" x14ac:dyDescent="0.2">
      <c r="A260" s="81" t="s">
        <v>472</v>
      </c>
      <c r="B260" s="82" t="s">
        <v>2031</v>
      </c>
      <c r="C260" s="83">
        <v>38590.457000000002</v>
      </c>
      <c r="D260" s="83" t="s">
        <v>2110</v>
      </c>
      <c r="E260" s="75">
        <f t="shared" si="275"/>
        <v>-8530.9969934903202</v>
      </c>
      <c r="F260" s="75">
        <f t="shared" si="276"/>
        <v>-8531</v>
      </c>
      <c r="G260" s="75">
        <f t="shared" si="277"/>
        <v>1.267310006369371E-3</v>
      </c>
      <c r="I260" s="75">
        <f>G260</f>
        <v>1.267310006369371E-3</v>
      </c>
      <c r="O260" s="75">
        <f t="shared" ca="1" si="278"/>
        <v>-1.2139827444870775E-2</v>
      </c>
      <c r="P260" s="75">
        <f t="shared" si="279"/>
        <v>-1.4900117215391091E-2</v>
      </c>
      <c r="Q260" s="85">
        <f t="shared" si="305"/>
        <v>23571.957000000002</v>
      </c>
      <c r="S260" s="84">
        <v>0.1</v>
      </c>
      <c r="Z260" s="75">
        <f t="shared" si="280"/>
        <v>-8531</v>
      </c>
      <c r="AA260" s="75">
        <f t="shared" si="281"/>
        <v>-9.6313280602279838E-3</v>
      </c>
      <c r="AB260" s="75">
        <f t="shared" si="282"/>
        <v>-4.0014791487937356E-3</v>
      </c>
      <c r="AC260" s="75">
        <f t="shared" si="283"/>
        <v>1.6167427221760462E-2</v>
      </c>
      <c r="AD260" s="75">
        <f t="shared" si="284"/>
        <v>1.0898638066597355E-2</v>
      </c>
      <c r="AE260" s="75">
        <f t="shared" si="285"/>
        <v>1.1878031170668494E-5</v>
      </c>
      <c r="AF260" s="75">
        <f t="shared" si="286"/>
        <v>1.6167427221760462E-2</v>
      </c>
      <c r="AG260" s="84"/>
      <c r="AH260" s="75">
        <f t="shared" si="287"/>
        <v>5.2687891551631066E-3</v>
      </c>
      <c r="AI260" s="75">
        <f t="shared" si="288"/>
        <v>0.84244299479199936</v>
      </c>
      <c r="AJ260" s="75">
        <f t="shared" si="289"/>
        <v>0.96986065449507985</v>
      </c>
      <c r="AK260" s="75">
        <f t="shared" si="290"/>
        <v>0.96725166844512911</v>
      </c>
      <c r="AL260" s="75">
        <f t="shared" si="291"/>
        <v>1.7322695651512714</v>
      </c>
      <c r="AM260" s="75">
        <f t="shared" si="292"/>
        <v>1.1760713807158789</v>
      </c>
      <c r="AN260" s="75">
        <f t="shared" si="313"/>
        <v>0.23530745667811945</v>
      </c>
      <c r="AO260" s="75">
        <f t="shared" si="313"/>
        <v>0.20897471618844987</v>
      </c>
      <c r="AP260" s="75">
        <f t="shared" si="313"/>
        <v>0.18158311672578734</v>
      </c>
      <c r="AQ260" s="75">
        <f t="shared" si="313"/>
        <v>0.15323525980089273</v>
      </c>
      <c r="AR260" s="75">
        <f t="shared" si="313"/>
        <v>0.12402763016976445</v>
      </c>
      <c r="AS260" s="75">
        <f t="shared" si="313"/>
        <v>9.404475501158871E-2</v>
      </c>
      <c r="AT260" s="75">
        <f t="shared" si="313"/>
        <v>6.3353789285691492E-2</v>
      </c>
      <c r="AU260" s="75">
        <f t="shared" si="293"/>
        <v>3.1999566111439691E-2</v>
      </c>
      <c r="AV260" s="119">
        <f t="shared" si="294"/>
        <v>-9.6313280602279838E-3</v>
      </c>
      <c r="AW260" s="120">
        <f t="shared" si="295"/>
        <v>1.0898638066597355E-2</v>
      </c>
      <c r="AX260" s="121">
        <f t="shared" si="296"/>
        <v>1.1878031170668494E-5</v>
      </c>
      <c r="AY260" s="120">
        <f t="shared" si="297"/>
        <v>-4.0014791487937356E-3</v>
      </c>
      <c r="BA260" s="95">
        <f t="shared" si="298"/>
        <v>0</v>
      </c>
      <c r="BB260" s="95">
        <f t="shared" si="299"/>
        <v>0.10224893106427202</v>
      </c>
      <c r="BC260" s="95">
        <f t="shared" si="300"/>
        <v>-0.22547467362844914</v>
      </c>
      <c r="BD260" s="95">
        <f t="shared" si="301"/>
        <v>-6.3584732638879649E-2</v>
      </c>
      <c r="BE260" s="95">
        <f t="shared" si="302"/>
        <v>-3.0708840449937433</v>
      </c>
      <c r="BF260" s="95">
        <f t="shared" si="303"/>
        <v>-28.273313330509698</v>
      </c>
      <c r="BG260" s="95">
        <f t="shared" si="314"/>
        <v>-2.8356611569482197</v>
      </c>
      <c r="BH260" s="95">
        <f t="shared" si="314"/>
        <v>-2.6472606049136633</v>
      </c>
      <c r="BI260" s="95">
        <f t="shared" si="314"/>
        <v>-2.8732748352108821</v>
      </c>
      <c r="BJ260" s="95">
        <f t="shared" si="314"/>
        <v>-2.5991415885407241</v>
      </c>
      <c r="BK260" s="95">
        <f t="shared" si="314"/>
        <v>-2.9283356398798706</v>
      </c>
      <c r="BL260" s="95">
        <f t="shared" si="314"/>
        <v>-2.5260331534887426</v>
      </c>
      <c r="BM260" s="95">
        <f t="shared" si="314"/>
        <v>-3.0108074766378401</v>
      </c>
      <c r="BN260" s="95">
        <f t="shared" si="304"/>
        <v>-2.4086617647760882</v>
      </c>
      <c r="BQ260" s="95"/>
      <c r="CJ260" s="86"/>
      <c r="CK260" s="86"/>
      <c r="CL260" s="95"/>
      <c r="CM260" s="95"/>
      <c r="CN260" s="95"/>
      <c r="CO260" s="95"/>
      <c r="CP260" s="95"/>
      <c r="CQ260" s="95"/>
      <c r="CR260" s="95"/>
      <c r="CS260" s="95"/>
      <c r="CT260" s="95"/>
      <c r="CU260" s="95"/>
      <c r="CV260" s="95"/>
      <c r="CW260" s="95"/>
      <c r="CX260" s="95"/>
    </row>
    <row r="261" spans="1:102" s="75" customFormat="1" ht="12.95" customHeight="1" x14ac:dyDescent="0.2">
      <c r="A261" s="81" t="s">
        <v>472</v>
      </c>
      <c r="B261" s="82" t="s">
        <v>2031</v>
      </c>
      <c r="C261" s="83">
        <v>38590.459000000003</v>
      </c>
      <c r="D261" s="83" t="s">
        <v>2110</v>
      </c>
      <c r="E261" s="75">
        <f t="shared" si="275"/>
        <v>-8530.9922487795993</v>
      </c>
      <c r="F261" s="75">
        <f t="shared" si="276"/>
        <v>-8531</v>
      </c>
      <c r="G261" s="75">
        <f t="shared" si="277"/>
        <v>3.2673100067768246E-3</v>
      </c>
      <c r="I261" s="75">
        <f>G261</f>
        <v>3.2673100067768246E-3</v>
      </c>
      <c r="O261" s="75">
        <f t="shared" ca="1" si="278"/>
        <v>-1.2139827444870775E-2</v>
      </c>
      <c r="P261" s="75">
        <f t="shared" si="279"/>
        <v>-1.4900117215391091E-2</v>
      </c>
      <c r="Q261" s="85">
        <f t="shared" si="305"/>
        <v>23571.959000000003</v>
      </c>
      <c r="S261" s="84">
        <v>0.1</v>
      </c>
      <c r="Z261" s="75">
        <f t="shared" si="280"/>
        <v>-8531</v>
      </c>
      <c r="AA261" s="75">
        <f t="shared" si="281"/>
        <v>-9.6313280602279838E-3</v>
      </c>
      <c r="AB261" s="75">
        <f t="shared" si="282"/>
        <v>-2.001479148386282E-3</v>
      </c>
      <c r="AC261" s="75">
        <f t="shared" si="283"/>
        <v>1.8167427222167916E-2</v>
      </c>
      <c r="AD261" s="75">
        <f t="shared" si="284"/>
        <v>1.2898638067004808E-2</v>
      </c>
      <c r="AE261" s="75">
        <f t="shared" si="285"/>
        <v>1.6637486398358554E-5</v>
      </c>
      <c r="AF261" s="75">
        <f t="shared" si="286"/>
        <v>1.8167427222167916E-2</v>
      </c>
      <c r="AG261" s="84"/>
      <c r="AH261" s="75">
        <f t="shared" si="287"/>
        <v>5.2687891551631066E-3</v>
      </c>
      <c r="AI261" s="75">
        <f t="shared" si="288"/>
        <v>0.84244299479199936</v>
      </c>
      <c r="AJ261" s="75">
        <f t="shared" si="289"/>
        <v>0.96986065449507985</v>
      </c>
      <c r="AK261" s="75">
        <f t="shared" si="290"/>
        <v>0.96725166844512911</v>
      </c>
      <c r="AL261" s="75">
        <f t="shared" si="291"/>
        <v>1.7322695651512714</v>
      </c>
      <c r="AM261" s="75">
        <f t="shared" si="292"/>
        <v>1.1760713807158789</v>
      </c>
      <c r="AN261" s="75">
        <f t="shared" ref="AN261:AT270" si="315">$AU261+$AB$7*SIN(AO261)</f>
        <v>0.23530745667811945</v>
      </c>
      <c r="AO261" s="75">
        <f t="shared" si="315"/>
        <v>0.20897471618844987</v>
      </c>
      <c r="AP261" s="75">
        <f t="shared" si="315"/>
        <v>0.18158311672578734</v>
      </c>
      <c r="AQ261" s="75">
        <f t="shared" si="315"/>
        <v>0.15323525980089273</v>
      </c>
      <c r="AR261" s="75">
        <f t="shared" si="315"/>
        <v>0.12402763016976445</v>
      </c>
      <c r="AS261" s="75">
        <f t="shared" si="315"/>
        <v>9.404475501158871E-2</v>
      </c>
      <c r="AT261" s="75">
        <f t="shared" si="315"/>
        <v>6.3353789285691492E-2</v>
      </c>
      <c r="AU261" s="75">
        <f t="shared" si="293"/>
        <v>3.1999566111439691E-2</v>
      </c>
      <c r="AV261" s="119">
        <f t="shared" si="294"/>
        <v>-9.6313280602279838E-3</v>
      </c>
      <c r="AW261" s="120">
        <f t="shared" si="295"/>
        <v>1.2898638067004808E-2</v>
      </c>
      <c r="AX261" s="121">
        <f t="shared" si="296"/>
        <v>1.6637486398358554E-5</v>
      </c>
      <c r="AY261" s="120">
        <f t="shared" si="297"/>
        <v>-2.001479148386282E-3</v>
      </c>
      <c r="BA261" s="95">
        <f t="shared" si="298"/>
        <v>0</v>
      </c>
      <c r="BB261" s="95">
        <f t="shared" si="299"/>
        <v>0.10224893106427202</v>
      </c>
      <c r="BC261" s="95">
        <f t="shared" si="300"/>
        <v>-0.22547467362844914</v>
      </c>
      <c r="BD261" s="95">
        <f t="shared" si="301"/>
        <v>-6.3584732638879649E-2</v>
      </c>
      <c r="BE261" s="95">
        <f t="shared" si="302"/>
        <v>-3.0708840449937433</v>
      </c>
      <c r="BF261" s="95">
        <f t="shared" si="303"/>
        <v>-28.273313330509698</v>
      </c>
      <c r="BG261" s="95">
        <f t="shared" ref="BG261:BM270" si="316">$BN261+$BB$7*SIN(BH261)</f>
        <v>-2.8356611569482197</v>
      </c>
      <c r="BH261" s="95">
        <f t="shared" si="316"/>
        <v>-2.6472606049136633</v>
      </c>
      <c r="BI261" s="95">
        <f t="shared" si="316"/>
        <v>-2.8732748352108821</v>
      </c>
      <c r="BJ261" s="95">
        <f t="shared" si="316"/>
        <v>-2.5991415885407241</v>
      </c>
      <c r="BK261" s="95">
        <f t="shared" si="316"/>
        <v>-2.9283356398798706</v>
      </c>
      <c r="BL261" s="95">
        <f t="shared" si="316"/>
        <v>-2.5260331534887426</v>
      </c>
      <c r="BM261" s="95">
        <f t="shared" si="316"/>
        <v>-3.0108074766378401</v>
      </c>
      <c r="BN261" s="95">
        <f t="shared" si="304"/>
        <v>-2.4086617647760882</v>
      </c>
      <c r="BQ261" s="95"/>
      <c r="CJ261" s="86"/>
      <c r="CK261" s="86"/>
      <c r="CL261" s="95"/>
      <c r="CM261" s="95"/>
      <c r="CN261" s="95"/>
      <c r="CO261" s="95"/>
      <c r="CP261" s="95"/>
      <c r="CQ261" s="95"/>
      <c r="CR261" s="95"/>
      <c r="CS261" s="95"/>
      <c r="CT261" s="95"/>
      <c r="CU261" s="95"/>
      <c r="CV261" s="95"/>
      <c r="CW261" s="95"/>
      <c r="CX261" s="95"/>
    </row>
    <row r="262" spans="1:102" s="75" customFormat="1" ht="12.95" customHeight="1" x14ac:dyDescent="0.2">
      <c r="A262" s="81" t="s">
        <v>472</v>
      </c>
      <c r="B262" s="82" t="s">
        <v>2031</v>
      </c>
      <c r="C262" s="83">
        <v>38595.5</v>
      </c>
      <c r="D262" s="83" t="s">
        <v>2110</v>
      </c>
      <c r="E262" s="75">
        <f t="shared" si="275"/>
        <v>-8519.0332054072314</v>
      </c>
      <c r="F262" s="75">
        <f t="shared" si="276"/>
        <v>-8519</v>
      </c>
      <c r="G262" s="75">
        <f t="shared" si="277"/>
        <v>-1.3996809997479431E-2</v>
      </c>
      <c r="I262" s="75">
        <f>G262</f>
        <v>-1.3996809997479431E-2</v>
      </c>
      <c r="O262" s="75">
        <f t="shared" ca="1" si="278"/>
        <v>-1.2131519609671938E-2</v>
      </c>
      <c r="P262" s="75">
        <f t="shared" si="279"/>
        <v>-1.4892725839965894E-2</v>
      </c>
      <c r="Q262" s="85">
        <f t="shared" si="305"/>
        <v>23577</v>
      </c>
      <c r="S262" s="84">
        <v>0.1</v>
      </c>
      <c r="Z262" s="75">
        <f t="shared" si="280"/>
        <v>-8519</v>
      </c>
      <c r="AA262" s="75">
        <f t="shared" si="281"/>
        <v>-9.5615427737328305E-3</v>
      </c>
      <c r="AB262" s="75">
        <f t="shared" si="282"/>
        <v>-1.9327993063712495E-2</v>
      </c>
      <c r="AC262" s="75">
        <f t="shared" si="283"/>
        <v>8.9591584248646314E-4</v>
      </c>
      <c r="AD262" s="75">
        <f t="shared" si="284"/>
        <v>-4.4352672237466008E-3</v>
      </c>
      <c r="AE262" s="75">
        <f t="shared" si="285"/>
        <v>1.9671595346040882E-6</v>
      </c>
      <c r="AF262" s="75">
        <f t="shared" si="286"/>
        <v>8.9591584248646314E-4</v>
      </c>
      <c r="AG262" s="84"/>
      <c r="AH262" s="75">
        <f t="shared" si="287"/>
        <v>5.3311830662330639E-3</v>
      </c>
      <c r="AI262" s="75">
        <f t="shared" si="288"/>
        <v>0.8072130342148589</v>
      </c>
      <c r="AJ262" s="75">
        <f t="shared" si="289"/>
        <v>0.96031200768256919</v>
      </c>
      <c r="AK262" s="75">
        <f t="shared" si="290"/>
        <v>0.96085024110074457</v>
      </c>
      <c r="AL262" s="75">
        <f t="shared" si="291"/>
        <v>1.7688091697888009</v>
      </c>
      <c r="AM262" s="75">
        <f t="shared" si="292"/>
        <v>1.2205720679651419</v>
      </c>
      <c r="AN262" s="75">
        <f t="shared" si="315"/>
        <v>0.2441245276895648</v>
      </c>
      <c r="AO262" s="75">
        <f t="shared" si="315"/>
        <v>0.21688845697877868</v>
      </c>
      <c r="AP262" s="75">
        <f t="shared" si="315"/>
        <v>0.18851469946872029</v>
      </c>
      <c r="AQ262" s="75">
        <f t="shared" si="315"/>
        <v>0.15911789031233448</v>
      </c>
      <c r="AR262" s="75">
        <f t="shared" si="315"/>
        <v>0.12880643597257649</v>
      </c>
      <c r="AS262" s="75">
        <f t="shared" si="315"/>
        <v>9.7675741826580814E-2</v>
      </c>
      <c r="AT262" s="75">
        <f t="shared" si="315"/>
        <v>6.5801963762474283E-2</v>
      </c>
      <c r="AU262" s="75">
        <f t="shared" si="293"/>
        <v>3.3236343516118767E-2</v>
      </c>
      <c r="AV262" s="119">
        <f t="shared" si="294"/>
        <v>-9.5615427737328305E-3</v>
      </c>
      <c r="AW262" s="120">
        <f t="shared" si="295"/>
        <v>-4.4352672237466008E-3</v>
      </c>
      <c r="AX262" s="121">
        <f t="shared" si="296"/>
        <v>1.9671595346040882E-6</v>
      </c>
      <c r="AY262" s="120">
        <f t="shared" si="297"/>
        <v>-1.9327993063712495E-2</v>
      </c>
      <c r="BA262" s="95">
        <f t="shared" si="298"/>
        <v>0</v>
      </c>
      <c r="BB262" s="95">
        <f t="shared" si="299"/>
        <v>0.1022796550990378</v>
      </c>
      <c r="BC262" s="95">
        <f t="shared" si="300"/>
        <v>-0.2250054869552256</v>
      </c>
      <c r="BD262" s="95">
        <f t="shared" si="301"/>
        <v>-6.4017047345980599E-2</v>
      </c>
      <c r="BE262" s="95">
        <f t="shared" si="302"/>
        <v>-3.0704024837776585</v>
      </c>
      <c r="BF262" s="95">
        <f t="shared" si="303"/>
        <v>-28.081900359839626</v>
      </c>
      <c r="BG262" s="95">
        <f t="shared" si="316"/>
        <v>-2.8336085567838025</v>
      </c>
      <c r="BH262" s="95">
        <f t="shared" si="316"/>
        <v>-2.6454659967985834</v>
      </c>
      <c r="BI262" s="95">
        <f t="shared" si="316"/>
        <v>-2.8713394240239927</v>
      </c>
      <c r="BJ262" s="95">
        <f t="shared" si="316"/>
        <v>-2.5971446806729714</v>
      </c>
      <c r="BK262" s="95">
        <f t="shared" si="316"/>
        <v>-2.9266564173597494</v>
      </c>
      <c r="BL262" s="95">
        <f t="shared" si="316"/>
        <v>-2.523588921978853</v>
      </c>
      <c r="BM262" s="95">
        <f t="shared" si="316"/>
        <v>-3.0096536786425379</v>
      </c>
      <c r="BN262" s="95">
        <f t="shared" si="304"/>
        <v>-2.4051880617208212</v>
      </c>
      <c r="BQ262" s="95"/>
      <c r="CJ262" s="86"/>
      <c r="CK262" s="86"/>
      <c r="CL262" s="95"/>
      <c r="CM262" s="95"/>
      <c r="CN262" s="95"/>
      <c r="CO262" s="95"/>
      <c r="CP262" s="95"/>
      <c r="CQ262" s="95"/>
      <c r="CR262" s="95"/>
      <c r="CS262" s="95"/>
      <c r="CT262" s="95"/>
      <c r="CU262" s="95"/>
      <c r="CV262" s="95"/>
      <c r="CW262" s="95"/>
      <c r="CX262" s="95"/>
    </row>
    <row r="263" spans="1:102" s="75" customFormat="1" ht="12.95" customHeight="1" x14ac:dyDescent="0.2">
      <c r="A263" s="81" t="s">
        <v>472</v>
      </c>
      <c r="B263" s="82" t="s">
        <v>2031</v>
      </c>
      <c r="C263" s="83">
        <v>38595.502</v>
      </c>
      <c r="D263" s="83" t="s">
        <v>2110</v>
      </c>
      <c r="E263" s="75">
        <f t="shared" si="275"/>
        <v>-8519.0284606965088</v>
      </c>
      <c r="F263" s="75">
        <f t="shared" si="276"/>
        <v>-8519</v>
      </c>
      <c r="G263" s="75">
        <f t="shared" si="277"/>
        <v>-1.1996809997071978E-2</v>
      </c>
      <c r="I263" s="75">
        <f>G263</f>
        <v>-1.1996809997071978E-2</v>
      </c>
      <c r="O263" s="75">
        <f t="shared" ca="1" si="278"/>
        <v>-1.2131519609671938E-2</v>
      </c>
      <c r="P263" s="75">
        <f t="shared" si="279"/>
        <v>-1.4892725839965894E-2</v>
      </c>
      <c r="Q263" s="85">
        <f t="shared" si="305"/>
        <v>23577.002</v>
      </c>
      <c r="S263" s="84">
        <v>0.1</v>
      </c>
      <c r="Z263" s="75">
        <f t="shared" si="280"/>
        <v>-8519</v>
      </c>
      <c r="AA263" s="75">
        <f t="shared" si="281"/>
        <v>-9.5615427737328305E-3</v>
      </c>
      <c r="AB263" s="75">
        <f t="shared" si="282"/>
        <v>-1.7327993063305042E-2</v>
      </c>
      <c r="AC263" s="75">
        <f t="shared" si="283"/>
        <v>2.8959158428939168E-3</v>
      </c>
      <c r="AD263" s="75">
        <f t="shared" si="284"/>
        <v>-2.4352672233391472E-3</v>
      </c>
      <c r="AE263" s="75">
        <f t="shared" si="285"/>
        <v>5.9305264490699604E-7</v>
      </c>
      <c r="AF263" s="75">
        <f t="shared" si="286"/>
        <v>2.8959158428939168E-3</v>
      </c>
      <c r="AG263" s="84"/>
      <c r="AH263" s="75">
        <f t="shared" si="287"/>
        <v>5.3311830662330639E-3</v>
      </c>
      <c r="AI263" s="75">
        <f t="shared" si="288"/>
        <v>0.8072130342148589</v>
      </c>
      <c r="AJ263" s="75">
        <f t="shared" si="289"/>
        <v>0.96031200768256919</v>
      </c>
      <c r="AK263" s="75">
        <f t="shared" si="290"/>
        <v>0.96085024110074457</v>
      </c>
      <c r="AL263" s="75">
        <f t="shared" si="291"/>
        <v>1.7688091697888009</v>
      </c>
      <c r="AM263" s="75">
        <f t="shared" si="292"/>
        <v>1.2205720679651419</v>
      </c>
      <c r="AN263" s="75">
        <f t="shared" si="315"/>
        <v>0.2441245276895648</v>
      </c>
      <c r="AO263" s="75">
        <f t="shared" si="315"/>
        <v>0.21688845697877868</v>
      </c>
      <c r="AP263" s="75">
        <f t="shared" si="315"/>
        <v>0.18851469946872029</v>
      </c>
      <c r="AQ263" s="75">
        <f t="shared" si="315"/>
        <v>0.15911789031233448</v>
      </c>
      <c r="AR263" s="75">
        <f t="shared" si="315"/>
        <v>0.12880643597257649</v>
      </c>
      <c r="AS263" s="75">
        <f t="shared" si="315"/>
        <v>9.7675741826580814E-2</v>
      </c>
      <c r="AT263" s="75">
        <f t="shared" si="315"/>
        <v>6.5801963762474283E-2</v>
      </c>
      <c r="AU263" s="75">
        <f t="shared" si="293"/>
        <v>3.3236343516118767E-2</v>
      </c>
      <c r="AV263" s="119">
        <f t="shared" si="294"/>
        <v>-9.5615427737328305E-3</v>
      </c>
      <c r="AW263" s="120">
        <f t="shared" si="295"/>
        <v>-2.4352672233391472E-3</v>
      </c>
      <c r="AX263" s="121">
        <f t="shared" si="296"/>
        <v>5.9305264490699604E-7</v>
      </c>
      <c r="AY263" s="120">
        <f t="shared" si="297"/>
        <v>-1.7327993063305042E-2</v>
      </c>
      <c r="BA263" s="95">
        <f t="shared" si="298"/>
        <v>0</v>
      </c>
      <c r="BB263" s="95">
        <f t="shared" si="299"/>
        <v>0.1022796550990378</v>
      </c>
      <c r="BC263" s="95">
        <f t="shared" si="300"/>
        <v>-0.2250054869552256</v>
      </c>
      <c r="BD263" s="95">
        <f t="shared" si="301"/>
        <v>-6.4017047345980599E-2</v>
      </c>
      <c r="BE263" s="95">
        <f t="shared" si="302"/>
        <v>-3.0704024837776585</v>
      </c>
      <c r="BF263" s="95">
        <f t="shared" si="303"/>
        <v>-28.081900359839626</v>
      </c>
      <c r="BG263" s="95">
        <f t="shared" si="316"/>
        <v>-2.8336085567838025</v>
      </c>
      <c r="BH263" s="95">
        <f t="shared" si="316"/>
        <v>-2.6454659967985834</v>
      </c>
      <c r="BI263" s="95">
        <f t="shared" si="316"/>
        <v>-2.8713394240239927</v>
      </c>
      <c r="BJ263" s="95">
        <f t="shared" si="316"/>
        <v>-2.5971446806729714</v>
      </c>
      <c r="BK263" s="95">
        <f t="shared" si="316"/>
        <v>-2.9266564173597494</v>
      </c>
      <c r="BL263" s="95">
        <f t="shared" si="316"/>
        <v>-2.523588921978853</v>
      </c>
      <c r="BM263" s="95">
        <f t="shared" si="316"/>
        <v>-3.0096536786425379</v>
      </c>
      <c r="BN263" s="95">
        <f t="shared" si="304"/>
        <v>-2.4051880617208212</v>
      </c>
      <c r="BQ263" s="95"/>
      <c r="CJ263" s="86"/>
      <c r="CK263" s="86"/>
      <c r="CL263" s="95"/>
      <c r="CM263" s="95"/>
      <c r="CN263" s="95"/>
      <c r="CO263" s="95"/>
      <c r="CP263" s="95"/>
      <c r="CQ263" s="95"/>
      <c r="CR263" s="95"/>
      <c r="CS263" s="95"/>
      <c r="CT263" s="95"/>
      <c r="CU263" s="95"/>
      <c r="CV263" s="95"/>
      <c r="CW263" s="95"/>
      <c r="CX263" s="95"/>
    </row>
    <row r="264" spans="1:102" s="75" customFormat="1" ht="12.95" customHeight="1" x14ac:dyDescent="0.2">
      <c r="A264" s="86" t="s">
        <v>2040</v>
      </c>
      <c r="B264" s="87" t="s">
        <v>2031</v>
      </c>
      <c r="C264" s="88">
        <v>38595.502999999997</v>
      </c>
      <c r="D264" s="88" t="s">
        <v>2035</v>
      </c>
      <c r="E264" s="75">
        <f t="shared" si="275"/>
        <v>-8519.0260883411574</v>
      </c>
      <c r="F264" s="75">
        <f t="shared" si="276"/>
        <v>-8519</v>
      </c>
      <c r="G264" s="75">
        <f t="shared" si="277"/>
        <v>-1.099681000050623E-2</v>
      </c>
      <c r="H264" s="77"/>
      <c r="I264" s="77"/>
      <c r="J264" s="18">
        <f>G264</f>
        <v>-1.099681000050623E-2</v>
      </c>
      <c r="O264" s="75">
        <f t="shared" ca="1" si="278"/>
        <v>-1.2131519609671938E-2</v>
      </c>
      <c r="P264" s="75">
        <f t="shared" si="279"/>
        <v>-1.4892725839965894E-2</v>
      </c>
      <c r="Q264" s="85">
        <f t="shared" si="305"/>
        <v>23577.002999999997</v>
      </c>
      <c r="S264" s="84">
        <v>1</v>
      </c>
      <c r="Z264" s="75">
        <f t="shared" si="280"/>
        <v>-8519</v>
      </c>
      <c r="AA264" s="75">
        <f t="shared" si="281"/>
        <v>-9.5615427737328305E-3</v>
      </c>
      <c r="AB264" s="75">
        <f t="shared" si="282"/>
        <v>-1.6327993066739294E-2</v>
      </c>
      <c r="AC264" s="75">
        <f t="shared" si="283"/>
        <v>3.8959158394596648E-3</v>
      </c>
      <c r="AD264" s="75">
        <f t="shared" si="284"/>
        <v>-1.4352672267733992E-3</v>
      </c>
      <c r="AE264" s="75">
        <f t="shared" si="285"/>
        <v>2.059992012249804E-6</v>
      </c>
      <c r="AF264" s="75">
        <f t="shared" si="286"/>
        <v>3.8959158394596648E-3</v>
      </c>
      <c r="AG264" s="84"/>
      <c r="AH264" s="75">
        <f t="shared" si="287"/>
        <v>5.3311830662330639E-3</v>
      </c>
      <c r="AI264" s="75">
        <f t="shared" si="288"/>
        <v>0.8072130342148589</v>
      </c>
      <c r="AJ264" s="75">
        <f t="shared" si="289"/>
        <v>0.96031200768256919</v>
      </c>
      <c r="AK264" s="75">
        <f t="shared" si="290"/>
        <v>0.96085024110074457</v>
      </c>
      <c r="AL264" s="75">
        <f t="shared" si="291"/>
        <v>1.7688091697888009</v>
      </c>
      <c r="AM264" s="75">
        <f t="shared" si="292"/>
        <v>1.2205720679651419</v>
      </c>
      <c r="AN264" s="75">
        <f t="shared" si="315"/>
        <v>0.2441245276895648</v>
      </c>
      <c r="AO264" s="75">
        <f t="shared" si="315"/>
        <v>0.21688845697877868</v>
      </c>
      <c r="AP264" s="75">
        <f t="shared" si="315"/>
        <v>0.18851469946872029</v>
      </c>
      <c r="AQ264" s="75">
        <f t="shared" si="315"/>
        <v>0.15911789031233448</v>
      </c>
      <c r="AR264" s="75">
        <f t="shared" si="315"/>
        <v>0.12880643597257649</v>
      </c>
      <c r="AS264" s="75">
        <f t="shared" si="315"/>
        <v>9.7675741826580814E-2</v>
      </c>
      <c r="AT264" s="75">
        <f t="shared" si="315"/>
        <v>6.5801963762474283E-2</v>
      </c>
      <c r="AU264" s="75">
        <f t="shared" si="293"/>
        <v>3.3236343516118767E-2</v>
      </c>
      <c r="AV264" s="119">
        <f t="shared" si="294"/>
        <v>-9.5615427737328305E-3</v>
      </c>
      <c r="AW264" s="120">
        <f t="shared" si="295"/>
        <v>-1.4352672267733992E-3</v>
      </c>
      <c r="AX264" s="121">
        <f t="shared" si="296"/>
        <v>2.059992012249804E-6</v>
      </c>
      <c r="AY264" s="120">
        <f t="shared" si="297"/>
        <v>-1.6327993066739294E-2</v>
      </c>
      <c r="BA264" s="95">
        <f t="shared" si="298"/>
        <v>0</v>
      </c>
      <c r="BB264" s="95">
        <f t="shared" si="299"/>
        <v>0.1022796550990378</v>
      </c>
      <c r="BC264" s="95">
        <f t="shared" si="300"/>
        <v>-0.2250054869552256</v>
      </c>
      <c r="BD264" s="95">
        <f t="shared" si="301"/>
        <v>-6.4017047345980599E-2</v>
      </c>
      <c r="BE264" s="95">
        <f t="shared" si="302"/>
        <v>-3.0704024837776585</v>
      </c>
      <c r="BF264" s="95">
        <f t="shared" si="303"/>
        <v>-28.081900359839626</v>
      </c>
      <c r="BG264" s="95">
        <f t="shared" si="316"/>
        <v>-2.8336085567838025</v>
      </c>
      <c r="BH264" s="95">
        <f t="shared" si="316"/>
        <v>-2.6454659967985834</v>
      </c>
      <c r="BI264" s="95">
        <f t="shared" si="316"/>
        <v>-2.8713394240239927</v>
      </c>
      <c r="BJ264" s="95">
        <f t="shared" si="316"/>
        <v>-2.5971446806729714</v>
      </c>
      <c r="BK264" s="95">
        <f t="shared" si="316"/>
        <v>-2.9266564173597494</v>
      </c>
      <c r="BL264" s="95">
        <f t="shared" si="316"/>
        <v>-2.523588921978853</v>
      </c>
      <c r="BM264" s="95">
        <f t="shared" si="316"/>
        <v>-3.0096536786425379</v>
      </c>
      <c r="BN264" s="95">
        <f t="shared" si="304"/>
        <v>-2.4051880617208212</v>
      </c>
      <c r="BQ264" s="95"/>
      <c r="CJ264" s="86"/>
      <c r="CK264" s="86"/>
      <c r="CL264" s="95"/>
      <c r="CM264" s="95"/>
      <c r="CN264" s="95"/>
      <c r="CO264" s="95"/>
      <c r="CP264" s="95"/>
      <c r="CQ264" s="95"/>
      <c r="CR264" s="95"/>
      <c r="CS264" s="95"/>
      <c r="CT264" s="95"/>
      <c r="CU264" s="95"/>
      <c r="CV264" s="95"/>
      <c r="CW264" s="95"/>
      <c r="CX264" s="95"/>
    </row>
    <row r="265" spans="1:102" s="75" customFormat="1" ht="12.95" customHeight="1" x14ac:dyDescent="0.2">
      <c r="A265" s="81" t="s">
        <v>472</v>
      </c>
      <c r="B265" s="82" t="s">
        <v>2031</v>
      </c>
      <c r="C265" s="83">
        <v>38595.504000000001</v>
      </c>
      <c r="D265" s="83" t="s">
        <v>2110</v>
      </c>
      <c r="E265" s="75">
        <f t="shared" si="275"/>
        <v>-8519.0237159857879</v>
      </c>
      <c r="F265" s="75">
        <f t="shared" si="276"/>
        <v>-8519</v>
      </c>
      <c r="G265" s="75">
        <f t="shared" si="277"/>
        <v>-9.9968099966645241E-3</v>
      </c>
      <c r="I265" s="75">
        <f>G265</f>
        <v>-9.9968099966645241E-3</v>
      </c>
      <c r="O265" s="75">
        <f t="shared" ca="1" si="278"/>
        <v>-1.2131519609671938E-2</v>
      </c>
      <c r="P265" s="75">
        <f t="shared" si="279"/>
        <v>-1.4892725839965894E-2</v>
      </c>
      <c r="Q265" s="85">
        <f t="shared" si="305"/>
        <v>23577.004000000001</v>
      </c>
      <c r="S265" s="84">
        <v>0.1</v>
      </c>
      <c r="Z265" s="75">
        <f t="shared" si="280"/>
        <v>-8519</v>
      </c>
      <c r="AA265" s="75">
        <f t="shared" si="281"/>
        <v>-9.5615427737328305E-3</v>
      </c>
      <c r="AB265" s="75">
        <f t="shared" si="282"/>
        <v>-1.5327993062897588E-2</v>
      </c>
      <c r="AC265" s="75">
        <f t="shared" si="283"/>
        <v>4.8959158433013704E-3</v>
      </c>
      <c r="AD265" s="75">
        <f t="shared" si="284"/>
        <v>-4.3526722293169354E-4</v>
      </c>
      <c r="AE265" s="75">
        <f t="shared" si="285"/>
        <v>1.8945755535866862E-8</v>
      </c>
      <c r="AF265" s="75">
        <f t="shared" si="286"/>
        <v>4.8959158433013704E-3</v>
      </c>
      <c r="AG265" s="84"/>
      <c r="AH265" s="75">
        <f t="shared" si="287"/>
        <v>5.3311830662330639E-3</v>
      </c>
      <c r="AI265" s="75">
        <f t="shared" si="288"/>
        <v>0.8072130342148589</v>
      </c>
      <c r="AJ265" s="75">
        <f t="shared" si="289"/>
        <v>0.96031200768256919</v>
      </c>
      <c r="AK265" s="75">
        <f t="shared" si="290"/>
        <v>0.96085024110074457</v>
      </c>
      <c r="AL265" s="75">
        <f t="shared" si="291"/>
        <v>1.7688091697888009</v>
      </c>
      <c r="AM265" s="75">
        <f t="shared" si="292"/>
        <v>1.2205720679651419</v>
      </c>
      <c r="AN265" s="75">
        <f t="shared" si="315"/>
        <v>0.2441245276895648</v>
      </c>
      <c r="AO265" s="75">
        <f t="shared" si="315"/>
        <v>0.21688845697877868</v>
      </c>
      <c r="AP265" s="75">
        <f t="shared" si="315"/>
        <v>0.18851469946872029</v>
      </c>
      <c r="AQ265" s="75">
        <f t="shared" si="315"/>
        <v>0.15911789031233448</v>
      </c>
      <c r="AR265" s="75">
        <f t="shared" si="315"/>
        <v>0.12880643597257649</v>
      </c>
      <c r="AS265" s="75">
        <f t="shared" si="315"/>
        <v>9.7675741826580814E-2</v>
      </c>
      <c r="AT265" s="75">
        <f t="shared" si="315"/>
        <v>6.5801963762474283E-2</v>
      </c>
      <c r="AU265" s="75">
        <f t="shared" si="293"/>
        <v>3.3236343516118767E-2</v>
      </c>
      <c r="AV265" s="119">
        <f t="shared" si="294"/>
        <v>-9.5615427737328305E-3</v>
      </c>
      <c r="AW265" s="120">
        <f t="shared" si="295"/>
        <v>-4.3526722293169354E-4</v>
      </c>
      <c r="AX265" s="121">
        <f t="shared" si="296"/>
        <v>1.8945755535866862E-8</v>
      </c>
      <c r="AY265" s="120">
        <f t="shared" si="297"/>
        <v>-1.5327993062897588E-2</v>
      </c>
      <c r="BA265" s="95">
        <f t="shared" si="298"/>
        <v>0</v>
      </c>
      <c r="BB265" s="95">
        <f t="shared" si="299"/>
        <v>0.1022796550990378</v>
      </c>
      <c r="BC265" s="95">
        <f t="shared" si="300"/>
        <v>-0.2250054869552256</v>
      </c>
      <c r="BD265" s="95">
        <f t="shared" si="301"/>
        <v>-6.4017047345980599E-2</v>
      </c>
      <c r="BE265" s="95">
        <f t="shared" si="302"/>
        <v>-3.0704024837776585</v>
      </c>
      <c r="BF265" s="95">
        <f t="shared" si="303"/>
        <v>-28.081900359839626</v>
      </c>
      <c r="BG265" s="95">
        <f t="shared" si="316"/>
        <v>-2.8336085567838025</v>
      </c>
      <c r="BH265" s="95">
        <f t="shared" si="316"/>
        <v>-2.6454659967985834</v>
      </c>
      <c r="BI265" s="95">
        <f t="shared" si="316"/>
        <v>-2.8713394240239927</v>
      </c>
      <c r="BJ265" s="95">
        <f t="shared" si="316"/>
        <v>-2.5971446806729714</v>
      </c>
      <c r="BK265" s="95">
        <f t="shared" si="316"/>
        <v>-2.9266564173597494</v>
      </c>
      <c r="BL265" s="95">
        <f t="shared" si="316"/>
        <v>-2.523588921978853</v>
      </c>
      <c r="BM265" s="95">
        <f t="shared" si="316"/>
        <v>-3.0096536786425379</v>
      </c>
      <c r="BN265" s="95">
        <f t="shared" si="304"/>
        <v>-2.4051880617208212</v>
      </c>
      <c r="BQ265" s="95"/>
      <c r="CJ265" s="86"/>
      <c r="CK265" s="86"/>
      <c r="CL265" s="95"/>
      <c r="CM265" s="95"/>
      <c r="CN265" s="95"/>
      <c r="CO265" s="95"/>
      <c r="CP265" s="95"/>
      <c r="CQ265" s="95"/>
      <c r="CR265" s="95"/>
      <c r="CS265" s="95"/>
      <c r="CT265" s="95"/>
      <c r="CU265" s="95"/>
      <c r="CV265" s="95"/>
      <c r="CW265" s="95"/>
      <c r="CX265" s="95"/>
    </row>
    <row r="266" spans="1:102" s="75" customFormat="1" ht="12.95" customHeight="1" x14ac:dyDescent="0.2">
      <c r="A266" s="81" t="s">
        <v>472</v>
      </c>
      <c r="B266" s="82" t="s">
        <v>2031</v>
      </c>
      <c r="C266" s="83">
        <v>38595.504999999997</v>
      </c>
      <c r="D266" s="83" t="s">
        <v>2110</v>
      </c>
      <c r="E266" s="75">
        <f t="shared" si="275"/>
        <v>-8519.0213436304348</v>
      </c>
      <c r="F266" s="75">
        <f t="shared" si="276"/>
        <v>-8519</v>
      </c>
      <c r="G266" s="75">
        <f t="shared" si="277"/>
        <v>-8.9968100000987761E-3</v>
      </c>
      <c r="I266" s="75">
        <f>G266</f>
        <v>-8.9968100000987761E-3</v>
      </c>
      <c r="O266" s="75">
        <f t="shared" ca="1" si="278"/>
        <v>-1.2131519609671938E-2</v>
      </c>
      <c r="P266" s="75">
        <f t="shared" si="279"/>
        <v>-1.4892725839965894E-2</v>
      </c>
      <c r="Q266" s="85">
        <f t="shared" si="305"/>
        <v>23577.004999999997</v>
      </c>
      <c r="S266" s="84">
        <v>0.1</v>
      </c>
      <c r="Z266" s="75">
        <f t="shared" si="280"/>
        <v>-8519</v>
      </c>
      <c r="AA266" s="75">
        <f t="shared" si="281"/>
        <v>-9.5615427737328305E-3</v>
      </c>
      <c r="AB266" s="75">
        <f t="shared" si="282"/>
        <v>-1.432799306633184E-2</v>
      </c>
      <c r="AC266" s="75">
        <f t="shared" si="283"/>
        <v>5.8959158398671184E-3</v>
      </c>
      <c r="AD266" s="75">
        <f t="shared" si="284"/>
        <v>5.6473277363405447E-4</v>
      </c>
      <c r="AE266" s="75">
        <f t="shared" si="285"/>
        <v>3.1892310561641221E-8</v>
      </c>
      <c r="AF266" s="75">
        <f t="shared" si="286"/>
        <v>5.8959158398671184E-3</v>
      </c>
      <c r="AG266" s="84"/>
      <c r="AH266" s="75">
        <f t="shared" si="287"/>
        <v>5.3311830662330639E-3</v>
      </c>
      <c r="AI266" s="75">
        <f t="shared" si="288"/>
        <v>0.8072130342148589</v>
      </c>
      <c r="AJ266" s="75">
        <f t="shared" si="289"/>
        <v>0.96031200768256919</v>
      </c>
      <c r="AK266" s="75">
        <f t="shared" si="290"/>
        <v>0.96085024110074457</v>
      </c>
      <c r="AL266" s="75">
        <f t="shared" si="291"/>
        <v>1.7688091697888009</v>
      </c>
      <c r="AM266" s="75">
        <f t="shared" si="292"/>
        <v>1.2205720679651419</v>
      </c>
      <c r="AN266" s="75">
        <f t="shared" si="315"/>
        <v>0.2441245276895648</v>
      </c>
      <c r="AO266" s="75">
        <f t="shared" si="315"/>
        <v>0.21688845697877868</v>
      </c>
      <c r="AP266" s="75">
        <f t="shared" si="315"/>
        <v>0.18851469946872029</v>
      </c>
      <c r="AQ266" s="75">
        <f t="shared" si="315"/>
        <v>0.15911789031233448</v>
      </c>
      <c r="AR266" s="75">
        <f t="shared" si="315"/>
        <v>0.12880643597257649</v>
      </c>
      <c r="AS266" s="75">
        <f t="shared" si="315"/>
        <v>9.7675741826580814E-2</v>
      </c>
      <c r="AT266" s="75">
        <f t="shared" si="315"/>
        <v>6.5801963762474283E-2</v>
      </c>
      <c r="AU266" s="75">
        <f t="shared" si="293"/>
        <v>3.3236343516118767E-2</v>
      </c>
      <c r="AV266" s="119">
        <f t="shared" si="294"/>
        <v>-9.5615427737328305E-3</v>
      </c>
      <c r="AW266" s="120">
        <f t="shared" si="295"/>
        <v>5.6473277363405447E-4</v>
      </c>
      <c r="AX266" s="121">
        <f t="shared" si="296"/>
        <v>3.1892310561641221E-8</v>
      </c>
      <c r="AY266" s="120">
        <f t="shared" si="297"/>
        <v>-1.432799306633184E-2</v>
      </c>
      <c r="BA266" s="95">
        <f t="shared" si="298"/>
        <v>0</v>
      </c>
      <c r="BB266" s="95">
        <f t="shared" si="299"/>
        <v>0.1022796550990378</v>
      </c>
      <c r="BC266" s="95">
        <f t="shared" si="300"/>
        <v>-0.2250054869552256</v>
      </c>
      <c r="BD266" s="95">
        <f t="shared" si="301"/>
        <v>-6.4017047345980599E-2</v>
      </c>
      <c r="BE266" s="95">
        <f t="shared" si="302"/>
        <v>-3.0704024837776585</v>
      </c>
      <c r="BF266" s="95">
        <f t="shared" si="303"/>
        <v>-28.081900359839626</v>
      </c>
      <c r="BG266" s="95">
        <f t="shared" si="316"/>
        <v>-2.8336085567838025</v>
      </c>
      <c r="BH266" s="95">
        <f t="shared" si="316"/>
        <v>-2.6454659967985834</v>
      </c>
      <c r="BI266" s="95">
        <f t="shared" si="316"/>
        <v>-2.8713394240239927</v>
      </c>
      <c r="BJ266" s="95">
        <f t="shared" si="316"/>
        <v>-2.5971446806729714</v>
      </c>
      <c r="BK266" s="95">
        <f t="shared" si="316"/>
        <v>-2.9266564173597494</v>
      </c>
      <c r="BL266" s="95">
        <f t="shared" si="316"/>
        <v>-2.523588921978853</v>
      </c>
      <c r="BM266" s="95">
        <f t="shared" si="316"/>
        <v>-3.0096536786425379</v>
      </c>
      <c r="BN266" s="95">
        <f t="shared" si="304"/>
        <v>-2.4051880617208212</v>
      </c>
      <c r="BQ266" s="95"/>
      <c r="CJ266" s="86"/>
      <c r="CK266" s="86"/>
      <c r="CL266" s="95"/>
      <c r="CM266" s="95"/>
      <c r="CN266" s="95"/>
      <c r="CO266" s="95"/>
      <c r="CP266" s="95"/>
      <c r="CQ266" s="95"/>
      <c r="CR266" s="95"/>
      <c r="CS266" s="95"/>
      <c r="CT266" s="95"/>
      <c r="CU266" s="95"/>
      <c r="CV266" s="95"/>
      <c r="CW266" s="95"/>
      <c r="CX266" s="95"/>
    </row>
    <row r="267" spans="1:102" s="75" customFormat="1" ht="12.95" customHeight="1" x14ac:dyDescent="0.2">
      <c r="A267" s="81" t="s">
        <v>472</v>
      </c>
      <c r="B267" s="82" t="s">
        <v>2031</v>
      </c>
      <c r="C267" s="83">
        <v>38614.476999999999</v>
      </c>
      <c r="D267" s="83" t="s">
        <v>2110</v>
      </c>
      <c r="E267" s="75">
        <f t="shared" si="275"/>
        <v>-8474.0130177306764</v>
      </c>
      <c r="F267" s="75">
        <f t="shared" si="276"/>
        <v>-8474</v>
      </c>
      <c r="G267" s="75">
        <f t="shared" si="277"/>
        <v>-5.4872600012458861E-3</v>
      </c>
      <c r="I267" s="75">
        <f>G267</f>
        <v>-5.4872600012458861E-3</v>
      </c>
      <c r="O267" s="75">
        <f t="shared" ca="1" si="278"/>
        <v>-1.2100365227676305E-2</v>
      </c>
      <c r="P267" s="75">
        <f t="shared" si="279"/>
        <v>-1.4864988888712636E-2</v>
      </c>
      <c r="Q267" s="85">
        <f t="shared" si="305"/>
        <v>23595.976999999999</v>
      </c>
      <c r="S267" s="84">
        <v>0.1</v>
      </c>
      <c r="Z267" s="75">
        <f t="shared" si="280"/>
        <v>-8474</v>
      </c>
      <c r="AA267" s="75">
        <f t="shared" si="281"/>
        <v>-9.3054842838292372E-3</v>
      </c>
      <c r="AB267" s="75">
        <f t="shared" si="282"/>
        <v>-1.1046764606129285E-2</v>
      </c>
      <c r="AC267" s="75">
        <f t="shared" si="283"/>
        <v>9.3777288874667495E-3</v>
      </c>
      <c r="AD267" s="75">
        <f t="shared" si="284"/>
        <v>3.8182242825833511E-3</v>
      </c>
      <c r="AE267" s="75">
        <f t="shared" si="285"/>
        <v>1.4578836672109148E-6</v>
      </c>
      <c r="AF267" s="75">
        <f t="shared" si="286"/>
        <v>9.3777288874667495E-3</v>
      </c>
      <c r="AG267" s="84"/>
      <c r="AH267" s="75">
        <f t="shared" si="287"/>
        <v>5.5595046048833984E-3</v>
      </c>
      <c r="AI267" s="75">
        <f t="shared" si="288"/>
        <v>0.69070295231887835</v>
      </c>
      <c r="AJ267" s="75">
        <f t="shared" si="289"/>
        <v>0.91880131593003289</v>
      </c>
      <c r="AK267" s="75">
        <f t="shared" si="290"/>
        <v>0.92991146691270665</v>
      </c>
      <c r="AL267" s="75">
        <f t="shared" si="291"/>
        <v>1.891894960223083</v>
      </c>
      <c r="AM267" s="75">
        <f t="shared" si="292"/>
        <v>1.3864728993627429</v>
      </c>
      <c r="AN267" s="75">
        <f t="shared" si="315"/>
        <v>0.27690845943161491</v>
      </c>
      <c r="AO267" s="75">
        <f t="shared" si="315"/>
        <v>0.24639811377650672</v>
      </c>
      <c r="AP267" s="75">
        <f t="shared" si="315"/>
        <v>0.21441866721064512</v>
      </c>
      <c r="AQ267" s="75">
        <f t="shared" si="315"/>
        <v>0.18113625561774507</v>
      </c>
      <c r="AR267" s="75">
        <f t="shared" si="315"/>
        <v>0.14671145394467727</v>
      </c>
      <c r="AS267" s="75">
        <f t="shared" si="315"/>
        <v>0.11128793714098134</v>
      </c>
      <c r="AT267" s="75">
        <f t="shared" si="315"/>
        <v>7.4982159276802365E-2</v>
      </c>
      <c r="AU267" s="75">
        <f t="shared" si="293"/>
        <v>3.7874258783665293E-2</v>
      </c>
      <c r="AV267" s="119">
        <f t="shared" si="294"/>
        <v>-9.3054842838292372E-3</v>
      </c>
      <c r="AW267" s="120">
        <f t="shared" si="295"/>
        <v>3.8182242825833511E-3</v>
      </c>
      <c r="AX267" s="121">
        <f t="shared" si="296"/>
        <v>1.4578836672109148E-6</v>
      </c>
      <c r="AY267" s="120">
        <f t="shared" si="297"/>
        <v>-1.1046764606129285E-2</v>
      </c>
      <c r="BA267" s="95">
        <f t="shared" si="298"/>
        <v>0</v>
      </c>
      <c r="BB267" s="95">
        <f t="shared" si="299"/>
        <v>0.10239752719075501</v>
      </c>
      <c r="BC267" s="95">
        <f t="shared" si="300"/>
        <v>-0.22323365063700118</v>
      </c>
      <c r="BD267" s="95">
        <f t="shared" si="301"/>
        <v>-6.5649073159707999E-2</v>
      </c>
      <c r="BE267" s="95">
        <f t="shared" si="302"/>
        <v>-3.0685843980851226</v>
      </c>
      <c r="BF267" s="95">
        <f t="shared" si="303"/>
        <v>-27.381993168983861</v>
      </c>
      <c r="BG267" s="95">
        <f t="shared" si="316"/>
        <v>-2.8258647802284957</v>
      </c>
      <c r="BH267" s="95">
        <f t="shared" si="316"/>
        <v>-2.6387795844375623</v>
      </c>
      <c r="BI267" s="95">
        <f t="shared" si="316"/>
        <v>-2.8640222076607698</v>
      </c>
      <c r="BJ267" s="95">
        <f t="shared" si="316"/>
        <v>-2.5897121485685259</v>
      </c>
      <c r="BK267" s="95">
        <f t="shared" si="316"/>
        <v>-2.9202901721841505</v>
      </c>
      <c r="BL267" s="95">
        <f t="shared" si="316"/>
        <v>-2.5144797641858538</v>
      </c>
      <c r="BM267" s="95">
        <f t="shared" si="316"/>
        <v>-3.0052617478452417</v>
      </c>
      <c r="BN267" s="95">
        <f t="shared" si="304"/>
        <v>-2.3921616752635684</v>
      </c>
      <c r="BQ267" s="95"/>
      <c r="CJ267" s="86"/>
      <c r="CK267" s="86"/>
      <c r="CL267" s="95"/>
      <c r="CM267" s="95"/>
      <c r="CN267" s="95"/>
      <c r="CO267" s="95"/>
      <c r="CP267" s="95"/>
      <c r="CQ267" s="95"/>
      <c r="CR267" s="95"/>
      <c r="CS267" s="95"/>
      <c r="CT267" s="95"/>
      <c r="CU267" s="95"/>
      <c r="CV267" s="95"/>
      <c r="CW267" s="95"/>
      <c r="CX267" s="95"/>
    </row>
    <row r="268" spans="1:102" s="75" customFormat="1" ht="12.95" customHeight="1" x14ac:dyDescent="0.2">
      <c r="A268" s="81" t="s">
        <v>472</v>
      </c>
      <c r="B268" s="82" t="s">
        <v>2031</v>
      </c>
      <c r="C268" s="83">
        <v>38614.478000000003</v>
      </c>
      <c r="D268" s="83" t="s">
        <v>2110</v>
      </c>
      <c r="E268" s="75">
        <f t="shared" si="275"/>
        <v>-8474.0106453753069</v>
      </c>
      <c r="F268" s="75">
        <f t="shared" si="276"/>
        <v>-8474</v>
      </c>
      <c r="G268" s="75">
        <f t="shared" si="277"/>
        <v>-4.4872599974041805E-3</v>
      </c>
      <c r="I268" s="75">
        <f>G268</f>
        <v>-4.4872599974041805E-3</v>
      </c>
      <c r="O268" s="75">
        <f t="shared" ca="1" si="278"/>
        <v>-1.2100365227676305E-2</v>
      </c>
      <c r="P268" s="75">
        <f t="shared" si="279"/>
        <v>-1.4864988888712636E-2</v>
      </c>
      <c r="Q268" s="85">
        <f t="shared" si="305"/>
        <v>23595.978000000003</v>
      </c>
      <c r="S268" s="84">
        <v>0.1</v>
      </c>
      <c r="Z268" s="75">
        <f t="shared" si="280"/>
        <v>-8474</v>
      </c>
      <c r="AA268" s="75">
        <f t="shared" si="281"/>
        <v>-9.3054842838292372E-3</v>
      </c>
      <c r="AB268" s="75">
        <f t="shared" si="282"/>
        <v>-1.0046764602287579E-2</v>
      </c>
      <c r="AC268" s="75">
        <f t="shared" si="283"/>
        <v>1.0377728891308455E-2</v>
      </c>
      <c r="AD268" s="75">
        <f t="shared" si="284"/>
        <v>4.8182242864250567E-3</v>
      </c>
      <c r="AE268" s="75">
        <f t="shared" si="285"/>
        <v>2.3215285274296248E-6</v>
      </c>
      <c r="AF268" s="75">
        <f t="shared" si="286"/>
        <v>1.0377728891308455E-2</v>
      </c>
      <c r="AG268" s="84"/>
      <c r="AH268" s="75">
        <f t="shared" si="287"/>
        <v>5.5595046048833984E-3</v>
      </c>
      <c r="AI268" s="75">
        <f t="shared" si="288"/>
        <v>0.69070295231887835</v>
      </c>
      <c r="AJ268" s="75">
        <f t="shared" si="289"/>
        <v>0.91880131593003289</v>
      </c>
      <c r="AK268" s="75">
        <f t="shared" si="290"/>
        <v>0.92991146691270665</v>
      </c>
      <c r="AL268" s="75">
        <f t="shared" si="291"/>
        <v>1.891894960223083</v>
      </c>
      <c r="AM268" s="75">
        <f t="shared" si="292"/>
        <v>1.3864728993627429</v>
      </c>
      <c r="AN268" s="75">
        <f t="shared" si="315"/>
        <v>0.27690845943161491</v>
      </c>
      <c r="AO268" s="75">
        <f t="shared" si="315"/>
        <v>0.24639811377650672</v>
      </c>
      <c r="AP268" s="75">
        <f t="shared" si="315"/>
        <v>0.21441866721064512</v>
      </c>
      <c r="AQ268" s="75">
        <f t="shared" si="315"/>
        <v>0.18113625561774507</v>
      </c>
      <c r="AR268" s="75">
        <f t="shared" si="315"/>
        <v>0.14671145394467727</v>
      </c>
      <c r="AS268" s="75">
        <f t="shared" si="315"/>
        <v>0.11128793714098134</v>
      </c>
      <c r="AT268" s="75">
        <f t="shared" si="315"/>
        <v>7.4982159276802365E-2</v>
      </c>
      <c r="AU268" s="75">
        <f t="shared" si="293"/>
        <v>3.7874258783665293E-2</v>
      </c>
      <c r="AV268" s="119">
        <f t="shared" si="294"/>
        <v>-9.3054842838292372E-3</v>
      </c>
      <c r="AW268" s="120">
        <f t="shared" si="295"/>
        <v>4.8182242864250567E-3</v>
      </c>
      <c r="AX268" s="121">
        <f t="shared" si="296"/>
        <v>2.3215285274296248E-6</v>
      </c>
      <c r="AY268" s="120">
        <f t="shared" si="297"/>
        <v>-1.0046764602287579E-2</v>
      </c>
      <c r="BA268" s="95">
        <f t="shared" si="298"/>
        <v>0</v>
      </c>
      <c r="BB268" s="95">
        <f t="shared" si="299"/>
        <v>0.10239752719075501</v>
      </c>
      <c r="BC268" s="95">
        <f t="shared" si="300"/>
        <v>-0.22323365063700118</v>
      </c>
      <c r="BD268" s="95">
        <f t="shared" si="301"/>
        <v>-6.5649073159707999E-2</v>
      </c>
      <c r="BE268" s="95">
        <f t="shared" si="302"/>
        <v>-3.0685843980851226</v>
      </c>
      <c r="BF268" s="95">
        <f t="shared" si="303"/>
        <v>-27.381993168983861</v>
      </c>
      <c r="BG268" s="95">
        <f t="shared" si="316"/>
        <v>-2.8258647802284957</v>
      </c>
      <c r="BH268" s="95">
        <f t="shared" si="316"/>
        <v>-2.6387795844375623</v>
      </c>
      <c r="BI268" s="95">
        <f t="shared" si="316"/>
        <v>-2.8640222076607698</v>
      </c>
      <c r="BJ268" s="95">
        <f t="shared" si="316"/>
        <v>-2.5897121485685259</v>
      </c>
      <c r="BK268" s="95">
        <f t="shared" si="316"/>
        <v>-2.9202901721841505</v>
      </c>
      <c r="BL268" s="95">
        <f t="shared" si="316"/>
        <v>-2.5144797641858538</v>
      </c>
      <c r="BM268" s="95">
        <f t="shared" si="316"/>
        <v>-3.0052617478452417</v>
      </c>
      <c r="BN268" s="95">
        <f t="shared" si="304"/>
        <v>-2.3921616752635684</v>
      </c>
      <c r="BQ268" s="95"/>
      <c r="CJ268" s="86"/>
      <c r="CK268" s="86"/>
      <c r="CL268" s="95"/>
      <c r="CM268" s="95"/>
      <c r="CN268" s="95"/>
      <c r="CO268" s="95"/>
      <c r="CP268" s="95"/>
      <c r="CQ268" s="95"/>
      <c r="CR268" s="95"/>
      <c r="CS268" s="95"/>
      <c r="CT268" s="95"/>
      <c r="CU268" s="95"/>
      <c r="CV268" s="95"/>
      <c r="CW268" s="95"/>
      <c r="CX268" s="95"/>
    </row>
    <row r="269" spans="1:102" s="75" customFormat="1" ht="12.95" customHeight="1" x14ac:dyDescent="0.2">
      <c r="A269" s="86" t="s">
        <v>2040</v>
      </c>
      <c r="B269" s="87"/>
      <c r="C269" s="88">
        <v>38614.478999999999</v>
      </c>
      <c r="D269" s="88" t="s">
        <v>2035</v>
      </c>
      <c r="E269" s="75">
        <f t="shared" si="275"/>
        <v>-8474.0082730199538</v>
      </c>
      <c r="F269" s="75">
        <f t="shared" si="276"/>
        <v>-8474</v>
      </c>
      <c r="G269" s="75">
        <f t="shared" si="277"/>
        <v>-3.4872600008384325E-3</v>
      </c>
      <c r="H269" s="77"/>
      <c r="I269" s="77"/>
      <c r="J269" s="18">
        <f>G269</f>
        <v>-3.4872600008384325E-3</v>
      </c>
      <c r="O269" s="75">
        <f t="shared" ca="1" si="278"/>
        <v>-1.2100365227676305E-2</v>
      </c>
      <c r="P269" s="75">
        <f t="shared" si="279"/>
        <v>-1.4864988888712636E-2</v>
      </c>
      <c r="Q269" s="85">
        <f t="shared" si="305"/>
        <v>23595.978999999999</v>
      </c>
      <c r="S269" s="84">
        <v>1</v>
      </c>
      <c r="Z269" s="75">
        <f t="shared" si="280"/>
        <v>-8474</v>
      </c>
      <c r="AA269" s="75">
        <f t="shared" si="281"/>
        <v>-9.3054842838292372E-3</v>
      </c>
      <c r="AB269" s="75">
        <f t="shared" si="282"/>
        <v>-9.0467646057218309E-3</v>
      </c>
      <c r="AC269" s="75">
        <f t="shared" si="283"/>
        <v>1.1377728887874203E-2</v>
      </c>
      <c r="AD269" s="75">
        <f t="shared" si="284"/>
        <v>5.8182242829908047E-3</v>
      </c>
      <c r="AE269" s="75">
        <f t="shared" si="285"/>
        <v>3.3851733807183866E-5</v>
      </c>
      <c r="AF269" s="75">
        <f t="shared" si="286"/>
        <v>1.1377728887874203E-2</v>
      </c>
      <c r="AG269" s="84"/>
      <c r="AH269" s="75">
        <f t="shared" si="287"/>
        <v>5.5595046048833984E-3</v>
      </c>
      <c r="AI269" s="75">
        <f t="shared" si="288"/>
        <v>0.69070295231887835</v>
      </c>
      <c r="AJ269" s="75">
        <f t="shared" si="289"/>
        <v>0.91880131593003289</v>
      </c>
      <c r="AK269" s="75">
        <f t="shared" si="290"/>
        <v>0.92991146691270665</v>
      </c>
      <c r="AL269" s="75">
        <f t="shared" si="291"/>
        <v>1.891894960223083</v>
      </c>
      <c r="AM269" s="75">
        <f t="shared" si="292"/>
        <v>1.3864728993627429</v>
      </c>
      <c r="AN269" s="75">
        <f t="shared" si="315"/>
        <v>0.27690845943161491</v>
      </c>
      <c r="AO269" s="75">
        <f t="shared" si="315"/>
        <v>0.24639811377650672</v>
      </c>
      <c r="AP269" s="75">
        <f t="shared" si="315"/>
        <v>0.21441866721064512</v>
      </c>
      <c r="AQ269" s="75">
        <f t="shared" si="315"/>
        <v>0.18113625561774507</v>
      </c>
      <c r="AR269" s="75">
        <f t="shared" si="315"/>
        <v>0.14671145394467727</v>
      </c>
      <c r="AS269" s="75">
        <f t="shared" si="315"/>
        <v>0.11128793714098134</v>
      </c>
      <c r="AT269" s="75">
        <f t="shared" si="315"/>
        <v>7.4982159276802365E-2</v>
      </c>
      <c r="AU269" s="75">
        <f t="shared" si="293"/>
        <v>3.7874258783665293E-2</v>
      </c>
      <c r="AV269" s="119">
        <f t="shared" si="294"/>
        <v>-9.3054842838292372E-3</v>
      </c>
      <c r="AW269" s="120">
        <f t="shared" si="295"/>
        <v>5.8182242829908047E-3</v>
      </c>
      <c r="AX269" s="121">
        <f t="shared" si="296"/>
        <v>3.3851733807183866E-5</v>
      </c>
      <c r="AY269" s="120">
        <f t="shared" si="297"/>
        <v>-9.0467646057218309E-3</v>
      </c>
      <c r="BA269" s="95">
        <f t="shared" si="298"/>
        <v>0</v>
      </c>
      <c r="BB269" s="95">
        <f t="shared" si="299"/>
        <v>0.10239752719075501</v>
      </c>
      <c r="BC269" s="95">
        <f t="shared" si="300"/>
        <v>-0.22323365063700118</v>
      </c>
      <c r="BD269" s="95">
        <f t="shared" si="301"/>
        <v>-6.5649073159707999E-2</v>
      </c>
      <c r="BE269" s="95">
        <f t="shared" si="302"/>
        <v>-3.0685843980851226</v>
      </c>
      <c r="BF269" s="95">
        <f t="shared" si="303"/>
        <v>-27.381993168983861</v>
      </c>
      <c r="BG269" s="95">
        <f t="shared" si="316"/>
        <v>-2.8258647802284957</v>
      </c>
      <c r="BH269" s="95">
        <f t="shared" si="316"/>
        <v>-2.6387795844375623</v>
      </c>
      <c r="BI269" s="95">
        <f t="shared" si="316"/>
        <v>-2.8640222076607698</v>
      </c>
      <c r="BJ269" s="95">
        <f t="shared" si="316"/>
        <v>-2.5897121485685259</v>
      </c>
      <c r="BK269" s="95">
        <f t="shared" si="316"/>
        <v>-2.9202901721841505</v>
      </c>
      <c r="BL269" s="95">
        <f t="shared" si="316"/>
        <v>-2.5144797641858538</v>
      </c>
      <c r="BM269" s="95">
        <f t="shared" si="316"/>
        <v>-3.0052617478452417</v>
      </c>
      <c r="BN269" s="95">
        <f t="shared" si="304"/>
        <v>-2.3921616752635684</v>
      </c>
      <c r="BQ269" s="95"/>
      <c r="CJ269" s="86"/>
      <c r="CK269" s="86"/>
      <c r="CL269" s="95"/>
      <c r="CM269" s="95"/>
      <c r="CN269" s="95"/>
      <c r="CO269" s="95"/>
      <c r="CP269" s="95"/>
      <c r="CQ269" s="95"/>
      <c r="CR269" s="95"/>
      <c r="CS269" s="95"/>
      <c r="CT269" s="95"/>
      <c r="CU269" s="95"/>
      <c r="CV269" s="95"/>
      <c r="CW269" s="95"/>
      <c r="CX269" s="95"/>
    </row>
    <row r="270" spans="1:102" s="75" customFormat="1" ht="12.95" customHeight="1" x14ac:dyDescent="0.2">
      <c r="A270" s="81" t="s">
        <v>472</v>
      </c>
      <c r="B270" s="82" t="s">
        <v>2031</v>
      </c>
      <c r="C270" s="83">
        <v>38614.481</v>
      </c>
      <c r="D270" s="83" t="s">
        <v>2110</v>
      </c>
      <c r="E270" s="75">
        <f t="shared" si="275"/>
        <v>-8474.0035283092311</v>
      </c>
      <c r="F270" s="75">
        <f t="shared" si="276"/>
        <v>-8474</v>
      </c>
      <c r="G270" s="75">
        <f t="shared" si="277"/>
        <v>-1.4872600004309788E-3</v>
      </c>
      <c r="I270" s="75">
        <f>G270</f>
        <v>-1.4872600004309788E-3</v>
      </c>
      <c r="O270" s="75">
        <f t="shared" ca="1" si="278"/>
        <v>-1.2100365227676305E-2</v>
      </c>
      <c r="P270" s="75">
        <f t="shared" si="279"/>
        <v>-1.4864988888712636E-2</v>
      </c>
      <c r="Q270" s="85">
        <f t="shared" si="305"/>
        <v>23595.981</v>
      </c>
      <c r="S270" s="84">
        <v>0.1</v>
      </c>
      <c r="Z270" s="75">
        <f t="shared" si="280"/>
        <v>-8474</v>
      </c>
      <c r="AA270" s="75">
        <f t="shared" si="281"/>
        <v>-9.3054842838292372E-3</v>
      </c>
      <c r="AB270" s="75">
        <f t="shared" si="282"/>
        <v>-7.0467646053143772E-3</v>
      </c>
      <c r="AC270" s="75">
        <f t="shared" si="283"/>
        <v>1.3377728888281657E-2</v>
      </c>
      <c r="AD270" s="75">
        <f t="shared" si="284"/>
        <v>7.8182242833982583E-3</v>
      </c>
      <c r="AE270" s="75">
        <f t="shared" si="285"/>
        <v>6.1124630945518213E-6</v>
      </c>
      <c r="AF270" s="75">
        <f t="shared" si="286"/>
        <v>1.3377728888281657E-2</v>
      </c>
      <c r="AG270" s="84"/>
      <c r="AH270" s="75">
        <f t="shared" si="287"/>
        <v>5.5595046048833984E-3</v>
      </c>
      <c r="AI270" s="75">
        <f t="shared" si="288"/>
        <v>0.69070295231887835</v>
      </c>
      <c r="AJ270" s="75">
        <f t="shared" si="289"/>
        <v>0.91880131593003289</v>
      </c>
      <c r="AK270" s="75">
        <f t="shared" si="290"/>
        <v>0.92991146691270665</v>
      </c>
      <c r="AL270" s="75">
        <f t="shared" si="291"/>
        <v>1.891894960223083</v>
      </c>
      <c r="AM270" s="75">
        <f t="shared" si="292"/>
        <v>1.3864728993627429</v>
      </c>
      <c r="AN270" s="75">
        <f t="shared" si="315"/>
        <v>0.27690845943161491</v>
      </c>
      <c r="AO270" s="75">
        <f t="shared" si="315"/>
        <v>0.24639811377650672</v>
      </c>
      <c r="AP270" s="75">
        <f t="shared" si="315"/>
        <v>0.21441866721064512</v>
      </c>
      <c r="AQ270" s="75">
        <f t="shared" si="315"/>
        <v>0.18113625561774507</v>
      </c>
      <c r="AR270" s="75">
        <f t="shared" si="315"/>
        <v>0.14671145394467727</v>
      </c>
      <c r="AS270" s="75">
        <f t="shared" si="315"/>
        <v>0.11128793714098134</v>
      </c>
      <c r="AT270" s="75">
        <f t="shared" si="315"/>
        <v>7.4982159276802365E-2</v>
      </c>
      <c r="AU270" s="75">
        <f t="shared" si="293"/>
        <v>3.7874258783665293E-2</v>
      </c>
      <c r="AV270" s="119">
        <f t="shared" si="294"/>
        <v>-9.3054842838292372E-3</v>
      </c>
      <c r="AW270" s="120">
        <f t="shared" si="295"/>
        <v>7.8182242833982583E-3</v>
      </c>
      <c r="AX270" s="121">
        <f t="shared" si="296"/>
        <v>6.1124630945518213E-6</v>
      </c>
      <c r="AY270" s="120">
        <f t="shared" si="297"/>
        <v>-7.0467646053143772E-3</v>
      </c>
      <c r="BA270" s="95">
        <f t="shared" si="298"/>
        <v>0</v>
      </c>
      <c r="BB270" s="95">
        <f t="shared" si="299"/>
        <v>0.10239752719075501</v>
      </c>
      <c r="BC270" s="95">
        <f t="shared" si="300"/>
        <v>-0.22323365063700118</v>
      </c>
      <c r="BD270" s="95">
        <f t="shared" si="301"/>
        <v>-6.5649073159707999E-2</v>
      </c>
      <c r="BE270" s="95">
        <f t="shared" si="302"/>
        <v>-3.0685843980851226</v>
      </c>
      <c r="BF270" s="95">
        <f t="shared" si="303"/>
        <v>-27.381993168983861</v>
      </c>
      <c r="BG270" s="95">
        <f t="shared" si="316"/>
        <v>-2.8258647802284957</v>
      </c>
      <c r="BH270" s="95">
        <f t="shared" si="316"/>
        <v>-2.6387795844375623</v>
      </c>
      <c r="BI270" s="95">
        <f t="shared" si="316"/>
        <v>-2.8640222076607698</v>
      </c>
      <c r="BJ270" s="95">
        <f t="shared" si="316"/>
        <v>-2.5897121485685259</v>
      </c>
      <c r="BK270" s="95">
        <f t="shared" si="316"/>
        <v>-2.9202901721841505</v>
      </c>
      <c r="BL270" s="95">
        <f t="shared" si="316"/>
        <v>-2.5144797641858538</v>
      </c>
      <c r="BM270" s="95">
        <f t="shared" si="316"/>
        <v>-3.0052617478452417</v>
      </c>
      <c r="BN270" s="95">
        <f t="shared" si="304"/>
        <v>-2.3921616752635684</v>
      </c>
      <c r="BQ270" s="95"/>
      <c r="CJ270" s="86"/>
      <c r="CK270" s="86"/>
      <c r="CL270" s="95"/>
      <c r="CM270" s="95"/>
      <c r="CN270" s="95"/>
      <c r="CO270" s="95"/>
      <c r="CP270" s="95"/>
      <c r="CQ270" s="95"/>
      <c r="CR270" s="95"/>
      <c r="CS270" s="95"/>
      <c r="CT270" s="95"/>
      <c r="CU270" s="95"/>
      <c r="CV270" s="95"/>
      <c r="CW270" s="95"/>
      <c r="CX270" s="95"/>
    </row>
    <row r="271" spans="1:102" s="75" customFormat="1" ht="12.95" customHeight="1" x14ac:dyDescent="0.2">
      <c r="A271" s="86" t="s">
        <v>2040</v>
      </c>
      <c r="B271" s="87"/>
      <c r="C271" s="88">
        <v>38620.372000000003</v>
      </c>
      <c r="D271" s="88" t="s">
        <v>2032</v>
      </c>
      <c r="E271" s="75">
        <f t="shared" si="275"/>
        <v>-8460.0279828804105</v>
      </c>
      <c r="F271" s="75">
        <f t="shared" si="276"/>
        <v>-8460</v>
      </c>
      <c r="G271" s="75">
        <f t="shared" si="277"/>
        <v>-1.179539999429835E-2</v>
      </c>
      <c r="H271" s="77"/>
      <c r="J271" s="77">
        <f>G271</f>
        <v>-1.179539999429835E-2</v>
      </c>
      <c r="O271" s="75">
        <f t="shared" ca="1" si="278"/>
        <v>-1.2090672753277663E-2</v>
      </c>
      <c r="P271" s="75">
        <f t="shared" si="279"/>
        <v>-1.4856353401985246E-2</v>
      </c>
      <c r="Q271" s="85">
        <f t="shared" si="305"/>
        <v>23601.872000000003</v>
      </c>
      <c r="S271" s="84">
        <v>1</v>
      </c>
      <c r="Z271" s="75">
        <f t="shared" si="280"/>
        <v>-8460</v>
      </c>
      <c r="AA271" s="75">
        <f t="shared" si="281"/>
        <v>-9.2276735508091522E-3</v>
      </c>
      <c r="AB271" s="75">
        <f t="shared" si="282"/>
        <v>-1.7424079845474442E-2</v>
      </c>
      <c r="AC271" s="75">
        <f t="shared" si="283"/>
        <v>3.0609534076868963E-3</v>
      </c>
      <c r="AD271" s="75">
        <f t="shared" si="284"/>
        <v>-2.5677264434891978E-3</v>
      </c>
      <c r="AE271" s="75">
        <f t="shared" si="285"/>
        <v>6.593219088593685E-6</v>
      </c>
      <c r="AF271" s="75">
        <f t="shared" si="286"/>
        <v>3.0609534076868963E-3</v>
      </c>
      <c r="AG271" s="84"/>
      <c r="AH271" s="75">
        <f t="shared" si="287"/>
        <v>5.6286798511760942E-3</v>
      </c>
      <c r="AI271" s="75">
        <f t="shared" si="288"/>
        <v>0.65903364440602208</v>
      </c>
      <c r="AJ271" s="75">
        <f t="shared" si="289"/>
        <v>0.90474247529525065</v>
      </c>
      <c r="AK271" s="75">
        <f t="shared" si="290"/>
        <v>0.91877197625578511</v>
      </c>
      <c r="AL271" s="75">
        <f t="shared" si="291"/>
        <v>1.9261530812239656</v>
      </c>
      <c r="AM271" s="75">
        <f t="shared" si="292"/>
        <v>1.4377521188415332</v>
      </c>
      <c r="AN271" s="75">
        <f t="shared" ref="AN271:AT280" si="317">$AU271+$AB$7*SIN(AO271)</f>
        <v>0.2870124351163082</v>
      </c>
      <c r="AO271" s="75">
        <f t="shared" si="317"/>
        <v>0.25552177300202178</v>
      </c>
      <c r="AP271" s="75">
        <f t="shared" si="317"/>
        <v>0.22244695670496806</v>
      </c>
      <c r="AQ271" s="75">
        <f t="shared" si="317"/>
        <v>0.18797213257183504</v>
      </c>
      <c r="AR271" s="75">
        <f t="shared" si="317"/>
        <v>0.15227656170256104</v>
      </c>
      <c r="AS271" s="75">
        <f t="shared" si="317"/>
        <v>0.11552146133708828</v>
      </c>
      <c r="AT271" s="75">
        <f t="shared" si="317"/>
        <v>7.7838061885690313E-2</v>
      </c>
      <c r="AU271" s="75">
        <f t="shared" si="293"/>
        <v>3.9317165755790875E-2</v>
      </c>
      <c r="AV271" s="119">
        <f t="shared" si="294"/>
        <v>-9.2276735508091522E-3</v>
      </c>
      <c r="AW271" s="120">
        <f t="shared" si="295"/>
        <v>-2.5677264434891978E-3</v>
      </c>
      <c r="AX271" s="121">
        <f t="shared" si="296"/>
        <v>6.593219088593685E-6</v>
      </c>
      <c r="AY271" s="120">
        <f t="shared" si="297"/>
        <v>-1.7424079845474442E-2</v>
      </c>
      <c r="BA271" s="95">
        <f t="shared" si="298"/>
        <v>0</v>
      </c>
      <c r="BB271" s="95">
        <f t="shared" si="299"/>
        <v>0.10243506213238052</v>
      </c>
      <c r="BC271" s="95">
        <f t="shared" si="300"/>
        <v>-0.22267845286065641</v>
      </c>
      <c r="BD271" s="95">
        <f t="shared" si="301"/>
        <v>-6.6160277438175291E-2</v>
      </c>
      <c r="BE271" s="95">
        <f t="shared" si="302"/>
        <v>-3.0680148642782936</v>
      </c>
      <c r="BF271" s="95">
        <f t="shared" si="303"/>
        <v>-27.169851872936718</v>
      </c>
      <c r="BG271" s="95">
        <f t="shared" ref="BG271:BM280" si="318">$BN271+$BB$7*SIN(BH271)</f>
        <v>-2.823440809577145</v>
      </c>
      <c r="BH271" s="95">
        <f t="shared" si="318"/>
        <v>-2.6367131441710097</v>
      </c>
      <c r="BI271" s="95">
        <f t="shared" si="318"/>
        <v>-2.8617267180040598</v>
      </c>
      <c r="BJ271" s="95">
        <f t="shared" si="318"/>
        <v>-2.5874177339239486</v>
      </c>
      <c r="BK271" s="95">
        <f t="shared" si="318"/>
        <v>-2.9182872861897007</v>
      </c>
      <c r="BL271" s="95">
        <f t="shared" si="318"/>
        <v>-2.5116641807216422</v>
      </c>
      <c r="BM271" s="95">
        <f t="shared" si="318"/>
        <v>-3.0038742198229484</v>
      </c>
      <c r="BN271" s="95">
        <f t="shared" si="304"/>
        <v>-2.3881090216990897</v>
      </c>
      <c r="BQ271" s="95"/>
      <c r="CJ271" s="86"/>
      <c r="CK271" s="86"/>
      <c r="CL271" s="95"/>
      <c r="CM271" s="95"/>
      <c r="CN271" s="95"/>
      <c r="CO271" s="95"/>
      <c r="CP271" s="95"/>
      <c r="CQ271" s="95"/>
      <c r="CR271" s="95"/>
      <c r="CS271" s="95"/>
      <c r="CT271" s="95"/>
      <c r="CU271" s="95"/>
      <c r="CV271" s="95"/>
      <c r="CW271" s="95"/>
      <c r="CX271" s="95"/>
    </row>
    <row r="272" spans="1:102" s="75" customFormat="1" ht="12.95" customHeight="1" x14ac:dyDescent="0.2">
      <c r="A272" s="81" t="s">
        <v>619</v>
      </c>
      <c r="B272" s="82" t="s">
        <v>2031</v>
      </c>
      <c r="C272" s="83">
        <v>38644.410000000003</v>
      </c>
      <c r="D272" s="83" t="s">
        <v>2110</v>
      </c>
      <c r="E272" s="75">
        <f t="shared" si="275"/>
        <v>-8403.0013047242664</v>
      </c>
      <c r="F272" s="75">
        <f t="shared" si="276"/>
        <v>-8403</v>
      </c>
      <c r="G272" s="75">
        <f t="shared" si="277"/>
        <v>-5.4996999824652448E-4</v>
      </c>
      <c r="I272" s="75">
        <f>G272</f>
        <v>-5.4996999824652448E-4</v>
      </c>
      <c r="O272" s="75">
        <f t="shared" ca="1" si="278"/>
        <v>-1.2051210536083195E-2</v>
      </c>
      <c r="P272" s="75">
        <f t="shared" si="279"/>
        <v>-1.4821164193883541E-2</v>
      </c>
      <c r="Q272" s="85">
        <f t="shared" si="305"/>
        <v>23625.910000000003</v>
      </c>
      <c r="S272" s="84">
        <v>0.1</v>
      </c>
      <c r="Z272" s="75">
        <f t="shared" si="280"/>
        <v>-8403</v>
      </c>
      <c r="AA272" s="75">
        <f t="shared" si="281"/>
        <v>-8.9201899415255678E-3</v>
      </c>
      <c r="AB272" s="75">
        <f t="shared" si="282"/>
        <v>-6.4509442506044973E-3</v>
      </c>
      <c r="AC272" s="75">
        <f t="shared" si="283"/>
        <v>1.4271194195637016E-2</v>
      </c>
      <c r="AD272" s="75">
        <f t="shared" si="284"/>
        <v>8.3702199432790433E-3</v>
      </c>
      <c r="AE272" s="75">
        <f t="shared" si="285"/>
        <v>7.0060581898866228E-6</v>
      </c>
      <c r="AF272" s="75">
        <f t="shared" si="286"/>
        <v>1.4271194195637016E-2</v>
      </c>
      <c r="AG272" s="84"/>
      <c r="AH272" s="75">
        <f t="shared" si="287"/>
        <v>5.9009742523579729E-3</v>
      </c>
      <c r="AI272" s="75">
        <f t="shared" si="288"/>
        <v>0.5489905078471109</v>
      </c>
      <c r="AJ272" s="75">
        <f t="shared" si="289"/>
        <v>0.84571069386317965</v>
      </c>
      <c r="AK272" s="75">
        <f t="shared" si="290"/>
        <v>0.87005197430268089</v>
      </c>
      <c r="AL272" s="75">
        <f t="shared" si="291"/>
        <v>2.0490322914852528</v>
      </c>
      <c r="AM272" s="75">
        <f t="shared" si="292"/>
        <v>1.6447402389952599</v>
      </c>
      <c r="AN272" s="75">
        <f t="shared" si="317"/>
        <v>0.3276423956734183</v>
      </c>
      <c r="AO272" s="75">
        <f t="shared" si="317"/>
        <v>0.2923620381794238</v>
      </c>
      <c r="AP272" s="75">
        <f t="shared" si="317"/>
        <v>0.25496802671807645</v>
      </c>
      <c r="AQ272" s="75">
        <f t="shared" si="317"/>
        <v>0.21572667331277667</v>
      </c>
      <c r="AR272" s="75">
        <f t="shared" si="317"/>
        <v>0.17490553764530883</v>
      </c>
      <c r="AS272" s="75">
        <f t="shared" si="317"/>
        <v>0.13275045696937143</v>
      </c>
      <c r="AT272" s="75">
        <f t="shared" si="317"/>
        <v>8.9464806292446131E-2</v>
      </c>
      <c r="AU272" s="75">
        <f t="shared" si="293"/>
        <v>4.5191858428016478E-2</v>
      </c>
      <c r="AV272" s="119">
        <f t="shared" si="294"/>
        <v>-8.9201899415255678E-3</v>
      </c>
      <c r="AW272" s="120">
        <f t="shared" si="295"/>
        <v>8.3702199432790433E-3</v>
      </c>
      <c r="AX272" s="121">
        <f t="shared" si="296"/>
        <v>7.0060581898866228E-6</v>
      </c>
      <c r="AY272" s="120">
        <f t="shared" si="297"/>
        <v>-6.4509442506044973E-3</v>
      </c>
      <c r="BA272" s="95">
        <f t="shared" si="298"/>
        <v>0</v>
      </c>
      <c r="BB272" s="95">
        <f t="shared" si="299"/>
        <v>0.10259217735008774</v>
      </c>
      <c r="BC272" s="95">
        <f t="shared" si="300"/>
        <v>-0.22039884223806752</v>
      </c>
      <c r="BD272" s="95">
        <f t="shared" si="301"/>
        <v>-6.8258331702025304E-2</v>
      </c>
      <c r="BE272" s="95">
        <f t="shared" si="302"/>
        <v>-3.0656771649498822</v>
      </c>
      <c r="BF272" s="95">
        <f t="shared" si="303"/>
        <v>-26.332431189445245</v>
      </c>
      <c r="BG272" s="95">
        <f t="shared" si="318"/>
        <v>-2.8135008252318059</v>
      </c>
      <c r="BH272" s="95">
        <f t="shared" si="318"/>
        <v>-2.6283657160657303</v>
      </c>
      <c r="BI272" s="95">
        <f t="shared" si="318"/>
        <v>-2.8522885521127987</v>
      </c>
      <c r="BJ272" s="95">
        <f t="shared" si="318"/>
        <v>-2.5781634650074055</v>
      </c>
      <c r="BK272" s="95">
        <f t="shared" si="318"/>
        <v>-2.9100235389307829</v>
      </c>
      <c r="BL272" s="95">
        <f t="shared" si="318"/>
        <v>-2.5002916664489501</v>
      </c>
      <c r="BM272" s="95">
        <f t="shared" si="318"/>
        <v>-2.9981201289476984</v>
      </c>
      <c r="BN272" s="95">
        <f t="shared" si="304"/>
        <v>-2.371608932186569</v>
      </c>
      <c r="BQ272" s="95"/>
      <c r="CJ272" s="86"/>
      <c r="CK272" s="86"/>
      <c r="CL272" s="95"/>
      <c r="CM272" s="95"/>
      <c r="CN272" s="95"/>
      <c r="CO272" s="95"/>
      <c r="CP272" s="95"/>
      <c r="CQ272" s="95"/>
      <c r="CR272" s="95"/>
      <c r="CS272" s="95"/>
      <c r="CT272" s="95"/>
      <c r="CU272" s="95"/>
      <c r="CV272" s="95"/>
      <c r="CW272" s="95"/>
      <c r="CX272" s="95"/>
    </row>
    <row r="273" spans="1:102" s="75" customFormat="1" ht="12.95" customHeight="1" x14ac:dyDescent="0.2">
      <c r="A273" s="81" t="s">
        <v>573</v>
      </c>
      <c r="B273" s="82" t="s">
        <v>2031</v>
      </c>
      <c r="C273" s="83">
        <v>38883.415999999997</v>
      </c>
      <c r="D273" s="83" t="s">
        <v>2110</v>
      </c>
      <c r="E273" s="75">
        <f t="shared" si="275"/>
        <v>-7835.9941394282159</v>
      </c>
      <c r="F273" s="75">
        <f t="shared" si="276"/>
        <v>-7836</v>
      </c>
      <c r="G273" s="75">
        <f t="shared" si="277"/>
        <v>2.4703599992790259E-3</v>
      </c>
      <c r="I273" s="75">
        <f>G273</f>
        <v>2.4703599992790259E-3</v>
      </c>
      <c r="O273" s="75">
        <f t="shared" ca="1" si="278"/>
        <v>-1.1658665322938215E-2</v>
      </c>
      <c r="P273" s="75">
        <f t="shared" si="279"/>
        <v>-1.4468462904570576E-2</v>
      </c>
      <c r="Q273" s="85">
        <f t="shared" si="305"/>
        <v>23864.915999999997</v>
      </c>
      <c r="S273" s="84">
        <v>0.1</v>
      </c>
      <c r="Z273" s="75">
        <f t="shared" si="280"/>
        <v>-7836</v>
      </c>
      <c r="AA273" s="75">
        <f t="shared" si="281"/>
        <v>-6.679192643544142E-3</v>
      </c>
      <c r="AB273" s="75">
        <f t="shared" si="282"/>
        <v>-5.3189102617474081E-3</v>
      </c>
      <c r="AC273" s="75">
        <f t="shared" si="283"/>
        <v>1.6938822903849602E-2</v>
      </c>
      <c r="AD273" s="75">
        <f t="shared" si="284"/>
        <v>9.149552642823168E-3</v>
      </c>
      <c r="AE273" s="75">
        <f t="shared" si="285"/>
        <v>8.3714313563792419E-6</v>
      </c>
      <c r="AF273" s="75">
        <f t="shared" si="286"/>
        <v>1.6938822903849602E-2</v>
      </c>
      <c r="AG273" s="84"/>
      <c r="AH273" s="75">
        <f t="shared" si="287"/>
        <v>7.789270261026434E-3</v>
      </c>
      <c r="AI273" s="75">
        <f t="shared" si="288"/>
        <v>0.16862756463961659</v>
      </c>
      <c r="AJ273" s="75">
        <f t="shared" si="289"/>
        <v>0.455817915914425</v>
      </c>
      <c r="AK273" s="75">
        <f t="shared" si="290"/>
        <v>0.51886402238249762</v>
      </c>
      <c r="AL273" s="75">
        <f t="shared" si="291"/>
        <v>2.5836369081878501</v>
      </c>
      <c r="AM273" s="75">
        <f t="shared" si="292"/>
        <v>3.4910349479291338</v>
      </c>
      <c r="AN273" s="75">
        <f t="shared" si="317"/>
        <v>0.67488546380668746</v>
      </c>
      <c r="AO273" s="75">
        <f t="shared" si="317"/>
        <v>0.62231060091053658</v>
      </c>
      <c r="AP273" s="75">
        <f t="shared" si="317"/>
        <v>0.5577356278050376</v>
      </c>
      <c r="AQ273" s="75">
        <f t="shared" si="317"/>
        <v>0.48179829567483778</v>
      </c>
      <c r="AR273" s="75">
        <f t="shared" si="317"/>
        <v>0.39616848504728552</v>
      </c>
      <c r="AS273" s="75">
        <f t="shared" si="317"/>
        <v>0.3031301240177387</v>
      </c>
      <c r="AT273" s="75">
        <f t="shared" si="317"/>
        <v>0.20500491569967061</v>
      </c>
      <c r="AU273" s="75">
        <f t="shared" si="293"/>
        <v>0.10362959079910271</v>
      </c>
      <c r="AV273" s="119">
        <f t="shared" si="294"/>
        <v>-6.679192643544142E-3</v>
      </c>
      <c r="AW273" s="120">
        <f t="shared" si="295"/>
        <v>9.149552642823168E-3</v>
      </c>
      <c r="AX273" s="121">
        <f t="shared" si="296"/>
        <v>8.3714313563792419E-6</v>
      </c>
      <c r="AY273" s="120">
        <f t="shared" si="297"/>
        <v>-5.3189102617474081E-3</v>
      </c>
      <c r="BA273" s="95">
        <f t="shared" si="298"/>
        <v>0</v>
      </c>
      <c r="BB273" s="95">
        <f t="shared" si="299"/>
        <v>0.104557671837891</v>
      </c>
      <c r="BC273" s="95">
        <f t="shared" si="300"/>
        <v>-0.19617693141587136</v>
      </c>
      <c r="BD273" s="95">
        <f t="shared" si="301"/>
        <v>-9.0460140037597822E-2</v>
      </c>
      <c r="BE273" s="95">
        <f t="shared" si="302"/>
        <v>-3.0409113767610592</v>
      </c>
      <c r="BF273" s="95">
        <f t="shared" si="303"/>
        <v>-19.847883580722666</v>
      </c>
      <c r="BG273" s="95">
        <f t="shared" si="318"/>
        <v>-2.7092259795337705</v>
      </c>
      <c r="BH273" s="95">
        <f t="shared" si="318"/>
        <v>-2.5502219623648155</v>
      </c>
      <c r="BI273" s="95">
        <f t="shared" si="318"/>
        <v>-2.7509006841857455</v>
      </c>
      <c r="BJ273" s="95">
        <f t="shared" si="318"/>
        <v>-2.4933271514956812</v>
      </c>
      <c r="BK273" s="95">
        <f t="shared" si="318"/>
        <v>-2.8183827633885987</v>
      </c>
      <c r="BL273" s="95">
        <f t="shared" si="318"/>
        <v>-2.395486142171614</v>
      </c>
      <c r="BM273" s="95">
        <f t="shared" si="318"/>
        <v>-2.9311430103796821</v>
      </c>
      <c r="BN273" s="95">
        <f t="shared" si="304"/>
        <v>-2.2074764628251824</v>
      </c>
      <c r="BQ273" s="95"/>
      <c r="CJ273" s="86"/>
      <c r="CK273" s="86"/>
      <c r="CL273" s="95"/>
      <c r="CM273" s="95"/>
      <c r="CN273" s="95"/>
      <c r="CO273" s="95"/>
      <c r="CP273" s="95"/>
      <c r="CQ273" s="95"/>
      <c r="CR273" s="95"/>
      <c r="CS273" s="95"/>
      <c r="CT273" s="95"/>
      <c r="CU273" s="95"/>
      <c r="CV273" s="95"/>
      <c r="CW273" s="95"/>
      <c r="CX273" s="95"/>
    </row>
    <row r="274" spans="1:102" s="75" customFormat="1" ht="12.95" customHeight="1" x14ac:dyDescent="0.2">
      <c r="A274" s="86" t="s">
        <v>2039</v>
      </c>
      <c r="B274" s="87" t="s">
        <v>2031</v>
      </c>
      <c r="C274" s="88">
        <v>38897.733</v>
      </c>
      <c r="D274" s="88" t="s">
        <v>2034</v>
      </c>
      <c r="E274" s="75">
        <f t="shared" si="275"/>
        <v>-7802.0291277316664</v>
      </c>
      <c r="F274" s="75">
        <f t="shared" si="276"/>
        <v>-7802</v>
      </c>
      <c r="G274" s="75">
        <f t="shared" si="277"/>
        <v>-1.2277980000362732E-2</v>
      </c>
      <c r="H274" s="75">
        <f>G274</f>
        <v>-1.2277980000362732E-2</v>
      </c>
      <c r="O274" s="75">
        <f t="shared" ca="1" si="278"/>
        <v>-1.1635126456541516E-2</v>
      </c>
      <c r="P274" s="75">
        <f t="shared" si="279"/>
        <v>-1.4447159567778691E-2</v>
      </c>
      <c r="Q274" s="85">
        <f t="shared" si="305"/>
        <v>23879.233</v>
      </c>
      <c r="S274" s="84">
        <v>0.1</v>
      </c>
      <c r="Z274" s="75">
        <f t="shared" si="280"/>
        <v>-7802</v>
      </c>
      <c r="AA274" s="75">
        <f t="shared" si="281"/>
        <v>-6.5872022213708647E-3</v>
      </c>
      <c r="AB274" s="75">
        <f t="shared" si="282"/>
        <v>-2.0137937346770558E-2</v>
      </c>
      <c r="AC274" s="75">
        <f t="shared" si="283"/>
        <v>2.1691795674159599E-3</v>
      </c>
      <c r="AD274" s="75">
        <f t="shared" si="284"/>
        <v>-5.6907777789918668E-3</v>
      </c>
      <c r="AE274" s="75">
        <f t="shared" si="285"/>
        <v>3.2384951729867606E-6</v>
      </c>
      <c r="AF274" s="75">
        <f t="shared" si="286"/>
        <v>2.1691795674159599E-3</v>
      </c>
      <c r="AG274" s="84"/>
      <c r="AH274" s="75">
        <f t="shared" si="287"/>
        <v>7.8599573464078268E-3</v>
      </c>
      <c r="AI274" s="75">
        <f t="shared" si="288"/>
        <v>0.16132569321379198</v>
      </c>
      <c r="AJ274" s="75">
        <f t="shared" si="289"/>
        <v>0.44310140167719314</v>
      </c>
      <c r="AK274" s="75">
        <f t="shared" si="290"/>
        <v>0.50697673234249452</v>
      </c>
      <c r="AL274" s="75">
        <f t="shared" si="291"/>
        <v>2.5978725448193334</v>
      </c>
      <c r="AM274" s="75">
        <f t="shared" si="292"/>
        <v>3.5872934412255835</v>
      </c>
      <c r="AN274" s="75">
        <f t="shared" si="317"/>
        <v>0.69206099209680005</v>
      </c>
      <c r="AO274" s="75">
        <f t="shared" si="317"/>
        <v>0.6395874530824992</v>
      </c>
      <c r="AP274" s="75">
        <f t="shared" si="317"/>
        <v>0.57438675843205644</v>
      </c>
      <c r="AQ274" s="75">
        <f t="shared" si="317"/>
        <v>0.49699784114360102</v>
      </c>
      <c r="AR274" s="75">
        <f t="shared" si="317"/>
        <v>0.40914000007226015</v>
      </c>
      <c r="AS274" s="75">
        <f t="shared" si="317"/>
        <v>0.31326838953109559</v>
      </c>
      <c r="AT274" s="75">
        <f t="shared" si="317"/>
        <v>0.21192418437245714</v>
      </c>
      <c r="AU274" s="75">
        <f t="shared" si="293"/>
        <v>0.10713379344569342</v>
      </c>
      <c r="AV274" s="119">
        <f t="shared" si="294"/>
        <v>-6.5872022213708647E-3</v>
      </c>
      <c r="AW274" s="120">
        <f t="shared" si="295"/>
        <v>-5.6907777789918668E-3</v>
      </c>
      <c r="AX274" s="121">
        <f t="shared" si="296"/>
        <v>3.2384951729867606E-6</v>
      </c>
      <c r="AY274" s="120">
        <f t="shared" si="297"/>
        <v>-2.0137937346770558E-2</v>
      </c>
      <c r="BA274" s="95">
        <f t="shared" si="298"/>
        <v>0</v>
      </c>
      <c r="BB274" s="95">
        <f t="shared" si="299"/>
        <v>0.10470020227395593</v>
      </c>
      <c r="BC274" s="95">
        <f t="shared" si="300"/>
        <v>-0.1946435563443174</v>
      </c>
      <c r="BD274" s="95">
        <f t="shared" si="301"/>
        <v>-9.1860068537448422E-2</v>
      </c>
      <c r="BE274" s="95">
        <f t="shared" si="302"/>
        <v>-3.0393478593853018</v>
      </c>
      <c r="BF274" s="95">
        <f t="shared" si="303"/>
        <v>-19.543854324408155</v>
      </c>
      <c r="BG274" s="95">
        <f t="shared" si="318"/>
        <v>-2.70271226796967</v>
      </c>
      <c r="BH274" s="95">
        <f t="shared" si="318"/>
        <v>-2.5457604631962631</v>
      </c>
      <c r="BI274" s="95">
        <f t="shared" si="318"/>
        <v>-2.7444262759605591</v>
      </c>
      <c r="BJ274" s="95">
        <f t="shared" si="318"/>
        <v>-2.488624500128243</v>
      </c>
      <c r="BK274" s="95">
        <f t="shared" si="318"/>
        <v>-2.8123542416298601</v>
      </c>
      <c r="BL274" s="95">
        <f t="shared" si="318"/>
        <v>-2.3897003000619903</v>
      </c>
      <c r="BM274" s="95">
        <f t="shared" si="318"/>
        <v>-2.9265320234706671</v>
      </c>
      <c r="BN274" s="95">
        <f t="shared" si="304"/>
        <v>-2.1976343041685915</v>
      </c>
      <c r="BQ274" s="95"/>
      <c r="CJ274" s="86"/>
      <c r="CK274" s="86"/>
      <c r="CL274" s="95"/>
      <c r="CM274" s="95"/>
      <c r="CN274" s="95"/>
      <c r="CO274" s="95"/>
      <c r="CP274" s="95"/>
      <c r="CQ274" s="95"/>
      <c r="CR274" s="95"/>
      <c r="CS274" s="95"/>
      <c r="CT274" s="95"/>
      <c r="CU274" s="95"/>
      <c r="CV274" s="95"/>
      <c r="CW274" s="95"/>
      <c r="CX274" s="95"/>
    </row>
    <row r="275" spans="1:102" s="75" customFormat="1" ht="12.95" customHeight="1" x14ac:dyDescent="0.2">
      <c r="A275" s="86" t="s">
        <v>2039</v>
      </c>
      <c r="B275" s="87" t="s">
        <v>2033</v>
      </c>
      <c r="C275" s="88">
        <v>38897.942000000003</v>
      </c>
      <c r="D275" s="88" t="s">
        <v>2034</v>
      </c>
      <c r="E275" s="75">
        <f t="shared" si="275"/>
        <v>-7801.533305461312</v>
      </c>
      <c r="F275" s="75">
        <f t="shared" si="276"/>
        <v>-7801.5</v>
      </c>
      <c r="G275" s="75">
        <f t="shared" si="277"/>
        <v>-1.4038984998478554E-2</v>
      </c>
      <c r="H275" s="75">
        <f>G275</f>
        <v>-1.4038984998478554E-2</v>
      </c>
      <c r="O275" s="75">
        <f t="shared" ca="1" si="278"/>
        <v>-1.1634780296741563E-2</v>
      </c>
      <c r="P275" s="75">
        <f t="shared" si="279"/>
        <v>-1.4446846153663109E-2</v>
      </c>
      <c r="Q275" s="85">
        <f t="shared" si="305"/>
        <v>23879.442000000003</v>
      </c>
      <c r="S275" s="84">
        <v>0.10009999999999999</v>
      </c>
      <c r="Z275" s="75">
        <f t="shared" si="280"/>
        <v>-7801.5</v>
      </c>
      <c r="AA275" s="75">
        <f t="shared" si="281"/>
        <v>-6.5858790447329736E-3</v>
      </c>
      <c r="AB275" s="75">
        <f t="shared" si="282"/>
        <v>-2.189995210740869E-2</v>
      </c>
      <c r="AC275" s="75">
        <f t="shared" si="283"/>
        <v>4.0786115518455512E-4</v>
      </c>
      <c r="AD275" s="75">
        <f t="shared" si="284"/>
        <v>-7.4531059537455806E-3</v>
      </c>
      <c r="AE275" s="75">
        <f t="shared" si="285"/>
        <v>5.5604337146115581E-6</v>
      </c>
      <c r="AF275" s="75">
        <f t="shared" si="286"/>
        <v>4.0786115518455512E-4</v>
      </c>
      <c r="AG275" s="84"/>
      <c r="AH275" s="75">
        <f t="shared" si="287"/>
        <v>7.8609671089301357E-3</v>
      </c>
      <c r="AI275" s="75">
        <f t="shared" si="288"/>
        <v>0.16122320162997206</v>
      </c>
      <c r="AJ275" s="75">
        <f t="shared" si="289"/>
        <v>0.44292012956167676</v>
      </c>
      <c r="AK275" s="75">
        <f t="shared" si="290"/>
        <v>0.50680714528913806</v>
      </c>
      <c r="AL275" s="75">
        <f t="shared" si="291"/>
        <v>2.598074740939694</v>
      </c>
      <c r="AM275" s="75">
        <f t="shared" si="292"/>
        <v>3.5886960459730677</v>
      </c>
      <c r="AN275" s="75">
        <f t="shared" si="317"/>
        <v>0.69231048308950471</v>
      </c>
      <c r="AO275" s="75">
        <f t="shared" si="317"/>
        <v>0.639839237830654</v>
      </c>
      <c r="AP275" s="75">
        <f t="shared" si="317"/>
        <v>0.57463017593611609</v>
      </c>
      <c r="AQ275" s="75">
        <f t="shared" si="317"/>
        <v>0.49722060448299693</v>
      </c>
      <c r="AR275" s="75">
        <f t="shared" si="317"/>
        <v>0.40933045202270152</v>
      </c>
      <c r="AS275" s="75">
        <f t="shared" si="317"/>
        <v>0.31341739971648619</v>
      </c>
      <c r="AT275" s="75">
        <f t="shared" si="317"/>
        <v>0.21202592882561636</v>
      </c>
      <c r="AU275" s="75">
        <f t="shared" si="293"/>
        <v>0.10718532583755504</v>
      </c>
      <c r="AV275" s="119">
        <f t="shared" si="294"/>
        <v>-6.5858790447329736E-3</v>
      </c>
      <c r="AW275" s="120">
        <f t="shared" si="295"/>
        <v>-7.4531059537455806E-3</v>
      </c>
      <c r="AX275" s="121">
        <f t="shared" si="296"/>
        <v>5.5604337146115581E-6</v>
      </c>
      <c r="AY275" s="120">
        <f t="shared" si="297"/>
        <v>-2.189995210740869E-2</v>
      </c>
      <c r="BA275" s="95">
        <f t="shared" si="298"/>
        <v>0</v>
      </c>
      <c r="BB275" s="95">
        <f t="shared" si="299"/>
        <v>0.1047023200692021</v>
      </c>
      <c r="BC275" s="95">
        <f t="shared" si="300"/>
        <v>-0.1946209451941443</v>
      </c>
      <c r="BD275" s="95">
        <f t="shared" si="301"/>
        <v>-9.1880706954891381E-2</v>
      </c>
      <c r="BE275" s="95">
        <f t="shared" si="302"/>
        <v>-3.0393248073954497</v>
      </c>
      <c r="BF275" s="95">
        <f t="shared" si="303"/>
        <v>-19.539441297640401</v>
      </c>
      <c r="BG275" s="95">
        <f t="shared" si="318"/>
        <v>-2.7026162984530391</v>
      </c>
      <c r="BH275" s="95">
        <f t="shared" si="318"/>
        <v>-2.5456949935980728</v>
      </c>
      <c r="BI275" s="95">
        <f t="shared" si="318"/>
        <v>-2.7443307640322101</v>
      </c>
      <c r="BJ275" s="95">
        <f t="shared" si="318"/>
        <v>-2.4885556372768569</v>
      </c>
      <c r="BK275" s="95">
        <f t="shared" si="318"/>
        <v>-2.812265149816854</v>
      </c>
      <c r="BL275" s="95">
        <f t="shared" si="318"/>
        <v>-2.3896156459981128</v>
      </c>
      <c r="BM275" s="95">
        <f t="shared" si="318"/>
        <v>-2.9264636892737843</v>
      </c>
      <c r="BN275" s="95">
        <f t="shared" si="304"/>
        <v>-2.1974895665412886</v>
      </c>
      <c r="BQ275" s="95"/>
      <c r="CJ275" s="86"/>
      <c r="CK275" s="86"/>
      <c r="CL275" s="95"/>
      <c r="CM275" s="95"/>
      <c r="CN275" s="95"/>
      <c r="CO275" s="95"/>
      <c r="CP275" s="95"/>
      <c r="CQ275" s="95"/>
      <c r="CR275" s="95"/>
      <c r="CS275" s="95"/>
      <c r="CT275" s="95"/>
      <c r="CU275" s="95"/>
      <c r="CV275" s="95"/>
      <c r="CW275" s="95"/>
      <c r="CX275" s="95"/>
    </row>
    <row r="276" spans="1:102" s="75" customFormat="1" ht="12.95" customHeight="1" x14ac:dyDescent="0.2">
      <c r="A276" s="81" t="s">
        <v>573</v>
      </c>
      <c r="B276" s="82" t="s">
        <v>2031</v>
      </c>
      <c r="C276" s="83">
        <v>38931.451999999997</v>
      </c>
      <c r="D276" s="83" t="s">
        <v>2110</v>
      </c>
      <c r="E276" s="75">
        <f t="shared" si="275"/>
        <v>-7722.0356773303529</v>
      </c>
      <c r="F276" s="75">
        <f t="shared" si="276"/>
        <v>-7722</v>
      </c>
      <c r="G276" s="75">
        <f t="shared" si="277"/>
        <v>-1.503878000221448E-2</v>
      </c>
      <c r="I276" s="75">
        <f t="shared" ref="I276:I282" si="319">G276</f>
        <v>-1.503878000221448E-2</v>
      </c>
      <c r="O276" s="75">
        <f t="shared" ca="1" si="278"/>
        <v>-1.1579740888549277E-2</v>
      </c>
      <c r="P276" s="75">
        <f t="shared" si="279"/>
        <v>-1.4396965470658078E-2</v>
      </c>
      <c r="Q276" s="85">
        <f t="shared" si="305"/>
        <v>23912.951999999997</v>
      </c>
      <c r="S276" s="84">
        <v>0.10009999999999999</v>
      </c>
      <c r="Z276" s="75">
        <f t="shared" si="280"/>
        <v>-7722</v>
      </c>
      <c r="AA276" s="75">
        <f t="shared" si="281"/>
        <v>-6.3859129858663405E-3</v>
      </c>
      <c r="AB276" s="75">
        <f t="shared" si="282"/>
        <v>-2.3049832487006219E-2</v>
      </c>
      <c r="AC276" s="75">
        <f t="shared" si="283"/>
        <v>-6.4181453155640229E-4</v>
      </c>
      <c r="AD276" s="75">
        <f t="shared" si="284"/>
        <v>-8.6528670163481397E-3</v>
      </c>
      <c r="AE276" s="75">
        <f t="shared" si="285"/>
        <v>7.4946979710208166E-6</v>
      </c>
      <c r="AF276" s="75">
        <f t="shared" si="286"/>
        <v>-6.4181453155640229E-4</v>
      </c>
      <c r="AG276" s="84"/>
      <c r="AH276" s="75">
        <f t="shared" si="287"/>
        <v>8.0110524847917374E-3</v>
      </c>
      <c r="AI276" s="75">
        <f t="shared" si="288"/>
        <v>0.14651035584715022</v>
      </c>
      <c r="AJ276" s="75">
        <f t="shared" si="289"/>
        <v>0.41603892628888928</v>
      </c>
      <c r="AK276" s="75">
        <f t="shared" si="290"/>
        <v>0.48161751143811393</v>
      </c>
      <c r="AL276" s="75">
        <f t="shared" si="291"/>
        <v>2.627842835446895</v>
      </c>
      <c r="AM276" s="75">
        <f t="shared" si="292"/>
        <v>3.806941401856494</v>
      </c>
      <c r="AN276" s="75">
        <f t="shared" si="317"/>
        <v>0.73085490581309653</v>
      </c>
      <c r="AO276" s="75">
        <f t="shared" si="317"/>
        <v>0.67902766140385984</v>
      </c>
      <c r="AP276" s="75">
        <f t="shared" si="317"/>
        <v>0.61278960170640007</v>
      </c>
      <c r="AQ276" s="75">
        <f t="shared" si="317"/>
        <v>0.53235269582760625</v>
      </c>
      <c r="AR276" s="75">
        <f t="shared" si="317"/>
        <v>0.43949596826774756</v>
      </c>
      <c r="AS276" s="75">
        <f t="shared" si="317"/>
        <v>0.33707872198763311</v>
      </c>
      <c r="AT276" s="75">
        <f t="shared" si="317"/>
        <v>0.22819966615108678</v>
      </c>
      <c r="AU276" s="75">
        <f t="shared" si="293"/>
        <v>0.1153789761435539</v>
      </c>
      <c r="AV276" s="119">
        <f t="shared" si="294"/>
        <v>-6.3859129858663405E-3</v>
      </c>
      <c r="AW276" s="120">
        <f t="shared" si="295"/>
        <v>-8.6528670163481397E-3</v>
      </c>
      <c r="AX276" s="121">
        <f t="shared" si="296"/>
        <v>7.4946979710208166E-6</v>
      </c>
      <c r="AY276" s="120">
        <f t="shared" si="297"/>
        <v>-2.3049832487006219E-2</v>
      </c>
      <c r="BA276" s="95">
        <f t="shared" si="298"/>
        <v>0</v>
      </c>
      <c r="BB276" s="95">
        <f t="shared" si="299"/>
        <v>0.1050471254537092</v>
      </c>
      <c r="BC276" s="95">
        <f t="shared" si="300"/>
        <v>-0.19100357829807832</v>
      </c>
      <c r="BD276" s="95">
        <f t="shared" si="301"/>
        <v>-9.5180630074249581E-2</v>
      </c>
      <c r="BE276" s="95">
        <f t="shared" si="302"/>
        <v>-3.0356382626559175</v>
      </c>
      <c r="BF276" s="95">
        <f t="shared" si="303"/>
        <v>-18.858384034084054</v>
      </c>
      <c r="BG276" s="95">
        <f t="shared" si="318"/>
        <v>-2.6872937828277976</v>
      </c>
      <c r="BH276" s="95">
        <f t="shared" si="318"/>
        <v>-2.535333573541509</v>
      </c>
      <c r="BI276" s="95">
        <f t="shared" si="318"/>
        <v>-2.7290362606346767</v>
      </c>
      <c r="BJ276" s="95">
        <f t="shared" si="318"/>
        <v>-2.4777122054669345</v>
      </c>
      <c r="BK276" s="95">
        <f t="shared" si="318"/>
        <v>-2.7979395902152637</v>
      </c>
      <c r="BL276" s="95">
        <f t="shared" si="318"/>
        <v>-2.3763153593222959</v>
      </c>
      <c r="BM276" s="95">
        <f t="shared" si="318"/>
        <v>-2.9154032378786843</v>
      </c>
      <c r="BN276" s="95">
        <f t="shared" si="304"/>
        <v>-2.1744762838001419</v>
      </c>
      <c r="BQ276" s="95"/>
      <c r="CJ276" s="86"/>
      <c r="CK276" s="86"/>
      <c r="CL276" s="95"/>
      <c r="CM276" s="95"/>
      <c r="CN276" s="95"/>
      <c r="CO276" s="95"/>
      <c r="CP276" s="95"/>
      <c r="CQ276" s="95"/>
      <c r="CR276" s="95"/>
      <c r="CS276" s="95"/>
      <c r="CT276" s="95"/>
      <c r="CU276" s="95"/>
      <c r="CV276" s="95"/>
      <c r="CW276" s="95"/>
      <c r="CX276" s="95"/>
    </row>
    <row r="277" spans="1:102" s="75" customFormat="1" ht="12.95" customHeight="1" x14ac:dyDescent="0.2">
      <c r="A277" s="81" t="s">
        <v>573</v>
      </c>
      <c r="B277" s="82" t="s">
        <v>2031</v>
      </c>
      <c r="C277" s="83">
        <v>38931.463000000003</v>
      </c>
      <c r="D277" s="83" t="s">
        <v>2110</v>
      </c>
      <c r="E277" s="75">
        <f t="shared" ref="E277:E340" si="320">+(C277-C$7)/C$8</f>
        <v>-7722.0095814213728</v>
      </c>
      <c r="F277" s="75">
        <f t="shared" ref="F277:F340" si="321">ROUND(2*E277,0)/2</f>
        <v>-7722</v>
      </c>
      <c r="G277" s="75">
        <f t="shared" ref="G277:G340" si="322">+C277-(C$7+F277*C$8)</f>
        <v>-4.0387799963355064E-3</v>
      </c>
      <c r="I277" s="75">
        <f t="shared" si="319"/>
        <v>-4.0387799963355064E-3</v>
      </c>
      <c r="O277" s="75">
        <f t="shared" ref="O277:O340" ca="1" si="323">+C$11+C$12*$F277</f>
        <v>-1.1579740888549277E-2</v>
      </c>
      <c r="P277" s="75">
        <f t="shared" ref="P277:P340" si="324">+D$11+D$12*F277+D$13*F277^2</f>
        <v>-1.4396965470658078E-2</v>
      </c>
      <c r="Q277" s="85">
        <f t="shared" si="305"/>
        <v>23912.963000000003</v>
      </c>
      <c r="S277" s="84">
        <v>0.1</v>
      </c>
      <c r="Z277" s="75">
        <f t="shared" ref="Z277:Z340" si="325">F277</f>
        <v>-7722</v>
      </c>
      <c r="AA277" s="75">
        <f t="shared" ref="AA277:AA335" si="326">AB$3+AB$4*Z277+AB$5*Z277^2+AH277</f>
        <v>-6.3859129858663405E-3</v>
      </c>
      <c r="AB277" s="75">
        <f t="shared" ref="AB277:AB335" si="327">IF(S277&lt;&gt;0,G277-AH277, -9999)</f>
        <v>-1.2049832481127244E-2</v>
      </c>
      <c r="AC277" s="75">
        <f t="shared" ref="AC277:AC335" si="328">+G277-P277</f>
        <v>1.0358185474322571E-2</v>
      </c>
      <c r="AD277" s="75">
        <f t="shared" ref="AD277:AD335" si="329">IF(S277&lt;&gt;0,G277-AA277, -9999)</f>
        <v>2.347132989530834E-3</v>
      </c>
      <c r="AE277" s="75">
        <f t="shared" ref="AE277:AE335" si="330">+(G277-AA277)^2*S277</f>
        <v>5.5090332705439507E-7</v>
      </c>
      <c r="AF277" s="75">
        <f t="shared" ref="AF277:AF335" si="331">IF(S277&lt;&gt;0,G277-P277, -9999)</f>
        <v>1.0358185474322571E-2</v>
      </c>
      <c r="AG277" s="84"/>
      <c r="AH277" s="75">
        <f t="shared" ref="AH277:AH340" si="332">$AB$6*($AB$11/AI277*AJ277+$AB$12)</f>
        <v>8.0110524847917374E-3</v>
      </c>
      <c r="AI277" s="75">
        <f t="shared" ref="AI277:AI340" si="333">1+$AB$7*COS(AL277)</f>
        <v>0.14651035584715022</v>
      </c>
      <c r="AJ277" s="75">
        <f t="shared" ref="AJ277:AJ340" si="334">SIN(AL277+RADIANS($AB$9))</f>
        <v>0.41603892628888928</v>
      </c>
      <c r="AK277" s="75">
        <f t="shared" ref="AK277:AK340" si="335">$AB$7*SIN(AL277)</f>
        <v>0.48161751143811393</v>
      </c>
      <c r="AL277" s="75">
        <f t="shared" ref="AL277:AL340" si="336">2*ATAN(AM277)</f>
        <v>2.627842835446895</v>
      </c>
      <c r="AM277" s="75">
        <f t="shared" ref="AM277:AM340" si="337">SQRT((1+$AB$7)/(1-$AB$7))*TAN(AN277/2)</f>
        <v>3.806941401856494</v>
      </c>
      <c r="AN277" s="75">
        <f t="shared" si="317"/>
        <v>0.73085490581309653</v>
      </c>
      <c r="AO277" s="75">
        <f t="shared" si="317"/>
        <v>0.67902766140385984</v>
      </c>
      <c r="AP277" s="75">
        <f t="shared" si="317"/>
        <v>0.61278960170640007</v>
      </c>
      <c r="AQ277" s="75">
        <f t="shared" si="317"/>
        <v>0.53235269582760625</v>
      </c>
      <c r="AR277" s="75">
        <f t="shared" si="317"/>
        <v>0.43949596826774756</v>
      </c>
      <c r="AS277" s="75">
        <f t="shared" si="317"/>
        <v>0.33707872198763311</v>
      </c>
      <c r="AT277" s="75">
        <f t="shared" si="317"/>
        <v>0.22819966615108678</v>
      </c>
      <c r="AU277" s="75">
        <f t="shared" ref="AU277:AU340" si="338">RADIANS($AB$9)+$AB$18*(F277-AB$15)</f>
        <v>0.1153789761435539</v>
      </c>
      <c r="AV277" s="119">
        <f t="shared" ref="AV277:AV340" si="339">AA277+BA277</f>
        <v>-6.3859129858663405E-3</v>
      </c>
      <c r="AW277" s="120">
        <f t="shared" ref="AW277:AW340" si="340">G277-AV277</f>
        <v>2.347132989530834E-3</v>
      </c>
      <c r="AX277" s="121">
        <f t="shared" ref="AX277:AX340" si="341">S277*(G277-AV277)^2</f>
        <v>5.5090332705439507E-7</v>
      </c>
      <c r="AY277" s="120">
        <f t="shared" ref="AY277:AY340" si="342">IF(S277&lt;&gt;0,G277-AH277-BA277,-9999)</f>
        <v>-1.2049832481127244E-2</v>
      </c>
      <c r="BA277" s="95">
        <f t="shared" ref="BA277:BA340" si="343">$BB$6*($BB$11/BB277*BC277+$BB$12)</f>
        <v>0</v>
      </c>
      <c r="BB277" s="95">
        <f t="shared" ref="BB277:BB340" si="344">1+$BB$7*COS(BE277)</f>
        <v>0.1050471254537092</v>
      </c>
      <c r="BC277" s="95">
        <f t="shared" ref="BC277:BC340" si="345">SIN(BE277+RADIANS($BB$9))</f>
        <v>-0.19100357829807832</v>
      </c>
      <c r="BD277" s="95">
        <f t="shared" ref="BD277:BD340" si="346">$BB$7*SIN(BE277)</f>
        <v>-9.5180630074249581E-2</v>
      </c>
      <c r="BE277" s="95">
        <f t="shared" ref="BE277:BE340" si="347">2*ATAN(BF277)</f>
        <v>-3.0356382626559175</v>
      </c>
      <c r="BF277" s="95">
        <f t="shared" ref="BF277:BF340" si="348">TAN(BG277/2)*SQRT((1+$BB$7)/(1-$BB$7))</f>
        <v>-18.858384034084054</v>
      </c>
      <c r="BG277" s="95">
        <f t="shared" si="318"/>
        <v>-2.6872937828277976</v>
      </c>
      <c r="BH277" s="95">
        <f t="shared" si="318"/>
        <v>-2.535333573541509</v>
      </c>
      <c r="BI277" s="95">
        <f t="shared" si="318"/>
        <v>-2.7290362606346767</v>
      </c>
      <c r="BJ277" s="95">
        <f t="shared" si="318"/>
        <v>-2.4777122054669345</v>
      </c>
      <c r="BK277" s="95">
        <f t="shared" si="318"/>
        <v>-2.7979395902152637</v>
      </c>
      <c r="BL277" s="95">
        <f t="shared" si="318"/>
        <v>-2.3763153593222959</v>
      </c>
      <c r="BM277" s="95">
        <f t="shared" si="318"/>
        <v>-2.9154032378786843</v>
      </c>
      <c r="BN277" s="95">
        <f t="shared" ref="BN277:BN340" si="349">RADIANS($BB$9)+$BB$18*(F277-BB$15)</f>
        <v>-2.1744762838001419</v>
      </c>
      <c r="BQ277" s="95"/>
      <c r="CJ277" s="86"/>
      <c r="CK277" s="86"/>
      <c r="CL277" s="95"/>
      <c r="CM277" s="95"/>
      <c r="CN277" s="95"/>
      <c r="CO277" s="95"/>
      <c r="CP277" s="95"/>
      <c r="CQ277" s="95"/>
      <c r="CR277" s="95"/>
      <c r="CS277" s="95"/>
      <c r="CT277" s="95"/>
      <c r="CU277" s="95"/>
      <c r="CV277" s="95"/>
      <c r="CW277" s="95"/>
      <c r="CX277" s="95"/>
    </row>
    <row r="278" spans="1:102" s="75" customFormat="1" ht="12.95" customHeight="1" x14ac:dyDescent="0.2">
      <c r="A278" s="81" t="s">
        <v>573</v>
      </c>
      <c r="B278" s="82" t="s">
        <v>2031</v>
      </c>
      <c r="C278" s="83">
        <v>38974.444000000003</v>
      </c>
      <c r="D278" s="83" t="s">
        <v>2110</v>
      </c>
      <c r="E278" s="75">
        <f t="shared" si="320"/>
        <v>-7620.0433756709308</v>
      </c>
      <c r="F278" s="75">
        <f t="shared" si="321"/>
        <v>-7620</v>
      </c>
      <c r="G278" s="75">
        <f t="shared" si="322"/>
        <v>-1.8283799996424932E-2</v>
      </c>
      <c r="I278" s="75">
        <f t="shared" si="319"/>
        <v>-1.8283799996424932E-2</v>
      </c>
      <c r="O278" s="75">
        <f t="shared" ca="1" si="323"/>
        <v>-1.1509124289359175E-2</v>
      </c>
      <c r="P278" s="75">
        <f t="shared" si="324"/>
        <v>-1.4332828362193607E-2</v>
      </c>
      <c r="Q278" s="85">
        <f t="shared" ref="Q278:Q341" si="350">+C278-15018.5</f>
        <v>23955.944000000003</v>
      </c>
      <c r="S278" s="84">
        <v>0.1</v>
      </c>
      <c r="Z278" s="75">
        <f t="shared" si="325"/>
        <v>-7620</v>
      </c>
      <c r="AA278" s="75">
        <f t="shared" si="326"/>
        <v>-6.1573645952437712E-3</v>
      </c>
      <c r="AB278" s="75">
        <f t="shared" si="327"/>
        <v>-2.645926376337477E-2</v>
      </c>
      <c r="AC278" s="75">
        <f t="shared" si="328"/>
        <v>-3.9509716342313247E-3</v>
      </c>
      <c r="AD278" s="75">
        <f t="shared" si="329"/>
        <v>-1.2126435401181161E-2</v>
      </c>
      <c r="AE278" s="75">
        <f t="shared" si="330"/>
        <v>1.470504355390197E-5</v>
      </c>
      <c r="AF278" s="75">
        <f t="shared" si="331"/>
        <v>-3.9509716342313247E-3</v>
      </c>
      <c r="AG278" s="84"/>
      <c r="AH278" s="75">
        <f t="shared" si="332"/>
        <v>8.1754637669498361E-3</v>
      </c>
      <c r="AI278" s="75">
        <f t="shared" si="333"/>
        <v>0.13142093059518978</v>
      </c>
      <c r="AJ278" s="75">
        <f t="shared" si="334"/>
        <v>0.38649360859283627</v>
      </c>
      <c r="AK278" s="75">
        <f t="shared" si="335"/>
        <v>0.45383961946030449</v>
      </c>
      <c r="AL278" s="75">
        <f t="shared" si="336"/>
        <v>2.6601011105316203</v>
      </c>
      <c r="AM278" s="75">
        <f t="shared" si="337"/>
        <v>4.0731989675187412</v>
      </c>
      <c r="AN278" s="75">
        <f t="shared" si="317"/>
        <v>0.77711880198034222</v>
      </c>
      <c r="AO278" s="75">
        <f t="shared" si="317"/>
        <v>0.72684804391003177</v>
      </c>
      <c r="AP278" s="75">
        <f t="shared" si="317"/>
        <v>0.66013168574699854</v>
      </c>
      <c r="AQ278" s="75">
        <f t="shared" si="317"/>
        <v>0.57655963317509151</v>
      </c>
      <c r="AR278" s="75">
        <f t="shared" si="317"/>
        <v>0.47784356474499279</v>
      </c>
      <c r="AS278" s="75">
        <f t="shared" si="317"/>
        <v>0.36734054572418751</v>
      </c>
      <c r="AT278" s="75">
        <f t="shared" si="317"/>
        <v>0.24893970921836911</v>
      </c>
      <c r="AU278" s="75">
        <f t="shared" si="338"/>
        <v>0.12589158408332601</v>
      </c>
      <c r="AV278" s="119">
        <f t="shared" si="339"/>
        <v>-6.1573645952437712E-3</v>
      </c>
      <c r="AW278" s="120">
        <f t="shared" si="340"/>
        <v>-1.2126435401181161E-2</v>
      </c>
      <c r="AX278" s="121">
        <f t="shared" si="341"/>
        <v>1.470504355390197E-5</v>
      </c>
      <c r="AY278" s="120">
        <f t="shared" si="342"/>
        <v>-2.645926376337477E-2</v>
      </c>
      <c r="BA278" s="95">
        <f t="shared" si="343"/>
        <v>0</v>
      </c>
      <c r="BB278" s="95">
        <f t="shared" si="344"/>
        <v>0.10551325568558223</v>
      </c>
      <c r="BC278" s="95">
        <f t="shared" si="345"/>
        <v>-0.18630008767447034</v>
      </c>
      <c r="BD278" s="95">
        <f t="shared" si="346"/>
        <v>-9.9465894887611636E-2</v>
      </c>
      <c r="BE278" s="95">
        <f t="shared" si="347"/>
        <v>-3.0308487670211326</v>
      </c>
      <c r="BF278" s="95">
        <f t="shared" si="348"/>
        <v>-18.041226556520137</v>
      </c>
      <c r="BG278" s="95">
        <f t="shared" si="318"/>
        <v>-2.6674635558660849</v>
      </c>
      <c r="BH278" s="95">
        <f t="shared" si="318"/>
        <v>-2.5221630518928357</v>
      </c>
      <c r="BI278" s="95">
        <f t="shared" si="318"/>
        <v>-2.7091103697992391</v>
      </c>
      <c r="BJ278" s="95">
        <f t="shared" si="318"/>
        <v>-2.4640952980527242</v>
      </c>
      <c r="BK278" s="95">
        <f t="shared" si="318"/>
        <v>-2.7790998960374749</v>
      </c>
      <c r="BL278" s="95">
        <f t="shared" si="318"/>
        <v>-2.3597175633284833</v>
      </c>
      <c r="BM278" s="95">
        <f t="shared" si="318"/>
        <v>-2.9006369391647735</v>
      </c>
      <c r="BN278" s="95">
        <f t="shared" si="349"/>
        <v>-2.1449498078303684</v>
      </c>
      <c r="BQ278" s="95"/>
      <c r="CJ278" s="86"/>
      <c r="CK278" s="86"/>
      <c r="CL278" s="95"/>
      <c r="CM278" s="95"/>
      <c r="CN278" s="95"/>
      <c r="CO278" s="95"/>
      <c r="CP278" s="95"/>
      <c r="CQ278" s="95"/>
      <c r="CR278" s="95"/>
      <c r="CS278" s="95"/>
      <c r="CT278" s="95"/>
      <c r="CU278" s="95"/>
      <c r="CV278" s="95"/>
      <c r="CW278" s="95"/>
      <c r="CX278" s="95"/>
    </row>
    <row r="279" spans="1:102" s="75" customFormat="1" ht="12.95" customHeight="1" x14ac:dyDescent="0.2">
      <c r="A279" s="81" t="s">
        <v>573</v>
      </c>
      <c r="B279" s="82" t="s">
        <v>2031</v>
      </c>
      <c r="C279" s="83">
        <v>38974.446000000004</v>
      </c>
      <c r="D279" s="83" t="s">
        <v>2110</v>
      </c>
      <c r="E279" s="75">
        <f t="shared" si="320"/>
        <v>-7620.038630960209</v>
      </c>
      <c r="F279" s="75">
        <f t="shared" si="321"/>
        <v>-7620</v>
      </c>
      <c r="G279" s="75">
        <f t="shared" si="322"/>
        <v>-1.6283799996017478E-2</v>
      </c>
      <c r="I279" s="75">
        <f t="shared" si="319"/>
        <v>-1.6283799996017478E-2</v>
      </c>
      <c r="O279" s="75">
        <f t="shared" ca="1" si="323"/>
        <v>-1.1509124289359175E-2</v>
      </c>
      <c r="P279" s="75">
        <f t="shared" si="324"/>
        <v>-1.4332828362193607E-2</v>
      </c>
      <c r="Q279" s="85">
        <f t="shared" si="350"/>
        <v>23955.946000000004</v>
      </c>
      <c r="S279" s="84">
        <v>0.1</v>
      </c>
      <c r="Z279" s="75">
        <f t="shared" si="325"/>
        <v>-7620</v>
      </c>
      <c r="AA279" s="75">
        <f t="shared" si="326"/>
        <v>-6.1573645952437712E-3</v>
      </c>
      <c r="AB279" s="75">
        <f t="shared" si="327"/>
        <v>-2.4459263762967316E-2</v>
      </c>
      <c r="AC279" s="75">
        <f t="shared" si="328"/>
        <v>-1.9509716338238711E-3</v>
      </c>
      <c r="AD279" s="75">
        <f t="shared" si="329"/>
        <v>-1.0126435400773707E-2</v>
      </c>
      <c r="AE279" s="75">
        <f t="shared" si="330"/>
        <v>1.0254469392604296E-5</v>
      </c>
      <c r="AF279" s="75">
        <f t="shared" si="331"/>
        <v>-1.9509716338238711E-3</v>
      </c>
      <c r="AG279" s="84"/>
      <c r="AH279" s="75">
        <f t="shared" si="332"/>
        <v>8.1754637669498361E-3</v>
      </c>
      <c r="AI279" s="75">
        <f t="shared" si="333"/>
        <v>0.13142093059518978</v>
      </c>
      <c r="AJ279" s="75">
        <f t="shared" si="334"/>
        <v>0.38649360859283627</v>
      </c>
      <c r="AK279" s="75">
        <f t="shared" si="335"/>
        <v>0.45383961946030449</v>
      </c>
      <c r="AL279" s="75">
        <f t="shared" si="336"/>
        <v>2.6601011105316203</v>
      </c>
      <c r="AM279" s="75">
        <f t="shared" si="337"/>
        <v>4.0731989675187412</v>
      </c>
      <c r="AN279" s="75">
        <f t="shared" si="317"/>
        <v>0.77711880198034222</v>
      </c>
      <c r="AO279" s="75">
        <f t="shared" si="317"/>
        <v>0.72684804391003177</v>
      </c>
      <c r="AP279" s="75">
        <f t="shared" si="317"/>
        <v>0.66013168574699854</v>
      </c>
      <c r="AQ279" s="75">
        <f t="shared" si="317"/>
        <v>0.57655963317509151</v>
      </c>
      <c r="AR279" s="75">
        <f t="shared" si="317"/>
        <v>0.47784356474499279</v>
      </c>
      <c r="AS279" s="75">
        <f t="shared" si="317"/>
        <v>0.36734054572418751</v>
      </c>
      <c r="AT279" s="75">
        <f t="shared" si="317"/>
        <v>0.24893970921836911</v>
      </c>
      <c r="AU279" s="75">
        <f t="shared" si="338"/>
        <v>0.12589158408332601</v>
      </c>
      <c r="AV279" s="119">
        <f t="shared" si="339"/>
        <v>-6.1573645952437712E-3</v>
      </c>
      <c r="AW279" s="120">
        <f t="shared" si="340"/>
        <v>-1.0126435400773707E-2</v>
      </c>
      <c r="AX279" s="121">
        <f t="shared" si="341"/>
        <v>1.0254469392604296E-5</v>
      </c>
      <c r="AY279" s="120">
        <f t="shared" si="342"/>
        <v>-2.4459263762967316E-2</v>
      </c>
      <c r="BA279" s="95">
        <f t="shared" si="343"/>
        <v>0</v>
      </c>
      <c r="BB279" s="95">
        <f t="shared" si="344"/>
        <v>0.10551325568558223</v>
      </c>
      <c r="BC279" s="95">
        <f t="shared" si="345"/>
        <v>-0.18630008767447034</v>
      </c>
      <c r="BD279" s="95">
        <f t="shared" si="346"/>
        <v>-9.9465894887611636E-2</v>
      </c>
      <c r="BE279" s="95">
        <f t="shared" si="347"/>
        <v>-3.0308487670211326</v>
      </c>
      <c r="BF279" s="95">
        <f t="shared" si="348"/>
        <v>-18.041226556520137</v>
      </c>
      <c r="BG279" s="95">
        <f t="shared" si="318"/>
        <v>-2.6674635558660849</v>
      </c>
      <c r="BH279" s="95">
        <f t="shared" si="318"/>
        <v>-2.5221630518928357</v>
      </c>
      <c r="BI279" s="95">
        <f t="shared" si="318"/>
        <v>-2.7091103697992391</v>
      </c>
      <c r="BJ279" s="95">
        <f t="shared" si="318"/>
        <v>-2.4640952980527242</v>
      </c>
      <c r="BK279" s="95">
        <f t="shared" si="318"/>
        <v>-2.7790998960374749</v>
      </c>
      <c r="BL279" s="95">
        <f t="shared" si="318"/>
        <v>-2.3597175633284833</v>
      </c>
      <c r="BM279" s="95">
        <f t="shared" si="318"/>
        <v>-2.9006369391647735</v>
      </c>
      <c r="BN279" s="95">
        <f t="shared" si="349"/>
        <v>-2.1449498078303684</v>
      </c>
      <c r="BQ279" s="95"/>
      <c r="CJ279" s="86"/>
      <c r="CK279" s="86"/>
      <c r="CL279" s="95"/>
      <c r="CM279" s="95"/>
      <c r="CN279" s="95"/>
      <c r="CO279" s="95"/>
      <c r="CP279" s="95"/>
      <c r="CQ279" s="95"/>
      <c r="CR279" s="95"/>
      <c r="CS279" s="95"/>
      <c r="CT279" s="95"/>
      <c r="CU279" s="95"/>
      <c r="CV279" s="95"/>
      <c r="CW279" s="95"/>
      <c r="CX279" s="95"/>
    </row>
    <row r="280" spans="1:102" s="75" customFormat="1" ht="12.95" customHeight="1" x14ac:dyDescent="0.2">
      <c r="A280" s="81" t="s">
        <v>639</v>
      </c>
      <c r="B280" s="82" t="s">
        <v>2031</v>
      </c>
      <c r="C280" s="83">
        <v>38991.328999999998</v>
      </c>
      <c r="D280" s="83" t="s">
        <v>2110</v>
      </c>
      <c r="E280" s="75">
        <f t="shared" si="320"/>
        <v>-7579.9861554085901</v>
      </c>
      <c r="F280" s="75">
        <f t="shared" si="321"/>
        <v>-7580</v>
      </c>
      <c r="G280" s="75">
        <f t="shared" si="322"/>
        <v>5.8357999951113015E-3</v>
      </c>
      <c r="I280" s="75">
        <f t="shared" si="319"/>
        <v>5.8357999951113015E-3</v>
      </c>
      <c r="O280" s="75">
        <f t="shared" ca="1" si="323"/>
        <v>-1.1481431505363057E-2</v>
      </c>
      <c r="P280" s="75">
        <f t="shared" si="324"/>
        <v>-1.4307633831146846E-2</v>
      </c>
      <c r="Q280" s="85">
        <f t="shared" si="350"/>
        <v>23972.828999999998</v>
      </c>
      <c r="S280" s="84">
        <v>0.1</v>
      </c>
      <c r="Z280" s="75">
        <f t="shared" si="325"/>
        <v>-7580</v>
      </c>
      <c r="AA280" s="75">
        <f t="shared" si="326"/>
        <v>-6.0754861294996364E-3</v>
      </c>
      <c r="AB280" s="75">
        <f t="shared" si="327"/>
        <v>-2.396347706535908E-3</v>
      </c>
      <c r="AC280" s="75">
        <f t="shared" si="328"/>
        <v>2.0143433826258147E-2</v>
      </c>
      <c r="AD280" s="75">
        <f t="shared" si="329"/>
        <v>1.1911286124610938E-2</v>
      </c>
      <c r="AE280" s="75">
        <f t="shared" si="330"/>
        <v>1.4187873714234905E-5</v>
      </c>
      <c r="AF280" s="75">
        <f t="shared" si="331"/>
        <v>2.0143433826258147E-2</v>
      </c>
      <c r="AG280" s="84"/>
      <c r="AH280" s="75">
        <f t="shared" si="332"/>
        <v>8.2321477016472095E-3</v>
      </c>
      <c r="AI280" s="75">
        <f t="shared" si="333"/>
        <v>0.12641856600230528</v>
      </c>
      <c r="AJ280" s="75">
        <f t="shared" si="334"/>
        <v>0.37619427398856797</v>
      </c>
      <c r="AK280" s="75">
        <f t="shared" si="335"/>
        <v>0.44413452711372414</v>
      </c>
      <c r="AL280" s="75">
        <f t="shared" si="336"/>
        <v>2.6712424398602983</v>
      </c>
      <c r="AM280" s="75">
        <f t="shared" si="337"/>
        <v>4.1734684444451435</v>
      </c>
      <c r="AN280" s="75">
        <f t="shared" si="317"/>
        <v>0.79431965613949329</v>
      </c>
      <c r="AO280" s="75">
        <f t="shared" si="317"/>
        <v>0.74485162648230174</v>
      </c>
      <c r="AP280" s="75">
        <f t="shared" si="317"/>
        <v>0.67819072679344072</v>
      </c>
      <c r="AQ280" s="75">
        <f t="shared" si="317"/>
        <v>0.5936181321551931</v>
      </c>
      <c r="AR280" s="75">
        <f t="shared" si="317"/>
        <v>0.49276673157400752</v>
      </c>
      <c r="AS280" s="75">
        <f t="shared" si="317"/>
        <v>0.37917658733400061</v>
      </c>
      <c r="AT280" s="75">
        <f t="shared" si="317"/>
        <v>0.25706940988887594</v>
      </c>
      <c r="AU280" s="75">
        <f t="shared" si="338"/>
        <v>0.13001417543225627</v>
      </c>
      <c r="AV280" s="119">
        <f t="shared" si="339"/>
        <v>-6.0754861294996364E-3</v>
      </c>
      <c r="AW280" s="120">
        <f t="shared" si="340"/>
        <v>1.1911286124610938E-2</v>
      </c>
      <c r="AX280" s="121">
        <f t="shared" si="341"/>
        <v>1.4187873714234905E-5</v>
      </c>
      <c r="AY280" s="120">
        <f t="shared" si="342"/>
        <v>-2.396347706535908E-3</v>
      </c>
      <c r="BA280" s="95">
        <f t="shared" si="343"/>
        <v>0</v>
      </c>
      <c r="BB280" s="95">
        <f t="shared" si="344"/>
        <v>0.1057034146547069</v>
      </c>
      <c r="BC280" s="95">
        <f t="shared" si="345"/>
        <v>-0.18443729729098787</v>
      </c>
      <c r="BD280" s="95">
        <f t="shared" si="346"/>
        <v>-0.10116134360391275</v>
      </c>
      <c r="BE280" s="95">
        <f t="shared" si="347"/>
        <v>-3.0289531230037969</v>
      </c>
      <c r="BF280" s="95">
        <f t="shared" si="348"/>
        <v>-17.736978587104211</v>
      </c>
      <c r="BG280" s="95">
        <f t="shared" si="318"/>
        <v>-2.6596394159635564</v>
      </c>
      <c r="BH280" s="95">
        <f t="shared" si="318"/>
        <v>-2.517029551224339</v>
      </c>
      <c r="BI280" s="95">
        <f t="shared" si="318"/>
        <v>-2.7012079398025417</v>
      </c>
      <c r="BJ280" s="95">
        <f t="shared" si="318"/>
        <v>-2.4588411207046055</v>
      </c>
      <c r="BK280" s="95">
        <f t="shared" si="318"/>
        <v>-2.771573067774078</v>
      </c>
      <c r="BL280" s="95">
        <f t="shared" si="318"/>
        <v>-2.3533523297058219</v>
      </c>
      <c r="BM280" s="95">
        <f t="shared" si="318"/>
        <v>-2.8946671008893361</v>
      </c>
      <c r="BN280" s="95">
        <f t="shared" si="349"/>
        <v>-2.133370797646144</v>
      </c>
      <c r="BQ280" s="95"/>
      <c r="CJ280" s="86"/>
      <c r="CK280" s="86"/>
      <c r="CL280" s="95"/>
      <c r="CM280" s="95"/>
      <c r="CN280" s="95"/>
      <c r="CO280" s="95"/>
      <c r="CP280" s="95"/>
      <c r="CQ280" s="95"/>
      <c r="CR280" s="95"/>
      <c r="CS280" s="95"/>
      <c r="CT280" s="95"/>
      <c r="CU280" s="95"/>
      <c r="CV280" s="95"/>
      <c r="CW280" s="95"/>
      <c r="CX280" s="95"/>
    </row>
    <row r="281" spans="1:102" s="75" customFormat="1" ht="12.95" customHeight="1" x14ac:dyDescent="0.2">
      <c r="A281" s="81" t="s">
        <v>573</v>
      </c>
      <c r="B281" s="82" t="s">
        <v>2031</v>
      </c>
      <c r="C281" s="83">
        <v>39012.394</v>
      </c>
      <c r="D281" s="83" t="s">
        <v>2110</v>
      </c>
      <c r="E281" s="75">
        <f t="shared" si="320"/>
        <v>-7530.0124897392634</v>
      </c>
      <c r="F281" s="75">
        <f t="shared" si="321"/>
        <v>-7530</v>
      </c>
      <c r="G281" s="75">
        <f t="shared" si="322"/>
        <v>-5.2646999974967912E-3</v>
      </c>
      <c r="I281" s="75">
        <f t="shared" si="319"/>
        <v>-5.2646999974967912E-3</v>
      </c>
      <c r="O281" s="75">
        <f t="shared" ca="1" si="323"/>
        <v>-1.1446815525367908E-2</v>
      </c>
      <c r="P281" s="75">
        <f t="shared" si="324"/>
        <v>-1.4276106819252822E-2</v>
      </c>
      <c r="Q281" s="85">
        <f t="shared" si="350"/>
        <v>23993.894</v>
      </c>
      <c r="S281" s="84">
        <v>0.1</v>
      </c>
      <c r="Z281" s="75">
        <f t="shared" si="325"/>
        <v>-7530</v>
      </c>
      <c r="AA281" s="75">
        <f t="shared" si="326"/>
        <v>-5.978719325027259E-3</v>
      </c>
      <c r="AB281" s="75">
        <f t="shared" si="327"/>
        <v>-1.3562087491722354E-2</v>
      </c>
      <c r="AC281" s="75">
        <f t="shared" si="328"/>
        <v>9.0114068217560309E-3</v>
      </c>
      <c r="AD281" s="75">
        <f t="shared" si="329"/>
        <v>7.1401932753046779E-4</v>
      </c>
      <c r="AE281" s="75">
        <f t="shared" si="330"/>
        <v>5.0982360008706151E-8</v>
      </c>
      <c r="AF281" s="75">
        <f t="shared" si="331"/>
        <v>9.0114068217560309E-3</v>
      </c>
      <c r="AG281" s="84"/>
      <c r="AH281" s="75">
        <f t="shared" si="332"/>
        <v>8.2973874942255631E-3</v>
      </c>
      <c r="AI281" s="75">
        <f t="shared" si="333"/>
        <v>0.12076018908213226</v>
      </c>
      <c r="AJ281" s="75">
        <f t="shared" si="334"/>
        <v>0.36420687065457102</v>
      </c>
      <c r="AK281" s="75">
        <f t="shared" si="335"/>
        <v>0.43282485475895688</v>
      </c>
      <c r="AL281" s="75">
        <f t="shared" si="336"/>
        <v>2.6841467967013601</v>
      </c>
      <c r="AM281" s="75">
        <f t="shared" si="337"/>
        <v>4.2955939116603901</v>
      </c>
      <c r="AN281" s="75">
        <f t="shared" ref="AN281:AT290" si="351">$AU281+$AB$7*SIN(AO281)</f>
        <v>0.81510328785761044</v>
      </c>
      <c r="AO281" s="75">
        <f t="shared" si="351"/>
        <v>0.76676910533955056</v>
      </c>
      <c r="AP281" s="75">
        <f t="shared" si="351"/>
        <v>0.70035808068395589</v>
      </c>
      <c r="AQ281" s="75">
        <f t="shared" si="351"/>
        <v>0.61471432801534909</v>
      </c>
      <c r="AR281" s="75">
        <f t="shared" si="351"/>
        <v>0.51132543643063522</v>
      </c>
      <c r="AS281" s="75">
        <f t="shared" si="351"/>
        <v>0.3939455443696539</v>
      </c>
      <c r="AT281" s="75">
        <f t="shared" si="351"/>
        <v>0.26722849109734759</v>
      </c>
      <c r="AU281" s="75">
        <f t="shared" si="338"/>
        <v>0.13516741461841908</v>
      </c>
      <c r="AV281" s="119">
        <f t="shared" si="339"/>
        <v>-5.978719325027259E-3</v>
      </c>
      <c r="AW281" s="120">
        <f t="shared" si="340"/>
        <v>7.1401932753046779E-4</v>
      </c>
      <c r="AX281" s="121">
        <f t="shared" si="341"/>
        <v>5.0982360008706151E-8</v>
      </c>
      <c r="AY281" s="120">
        <f t="shared" si="342"/>
        <v>-1.3562087491722354E-2</v>
      </c>
      <c r="BA281" s="95">
        <f t="shared" si="343"/>
        <v>0</v>
      </c>
      <c r="BB281" s="95">
        <f t="shared" si="344"/>
        <v>0.10594699588933343</v>
      </c>
      <c r="BC281" s="95">
        <f t="shared" si="345"/>
        <v>-0.18209489811438731</v>
      </c>
      <c r="BD281" s="95">
        <f t="shared" si="346"/>
        <v>-0.10329194470379804</v>
      </c>
      <c r="BE281" s="95">
        <f t="shared" si="347"/>
        <v>-3.0265703673005473</v>
      </c>
      <c r="BF281" s="95">
        <f t="shared" si="348"/>
        <v>-17.368760064062386</v>
      </c>
      <c r="BG281" s="95">
        <f t="shared" ref="BG281:BM290" si="352">$BN281+$BB$7*SIN(BH281)</f>
        <v>-2.6498248945576099</v>
      </c>
      <c r="BH281" s="95">
        <f t="shared" si="352"/>
        <v>-2.5106330854453698</v>
      </c>
      <c r="BI281" s="95">
        <f t="shared" si="352"/>
        <v>-2.6912630752249158</v>
      </c>
      <c r="BJ281" s="95">
        <f t="shared" si="352"/>
        <v>-2.4523378613553715</v>
      </c>
      <c r="BK281" s="95">
        <f t="shared" si="352"/>
        <v>-2.762056354240777</v>
      </c>
      <c r="BL281" s="95">
        <f t="shared" si="352"/>
        <v>-2.3455098374760119</v>
      </c>
      <c r="BM281" s="95">
        <f t="shared" si="352"/>
        <v>-2.8870611823869652</v>
      </c>
      <c r="BN281" s="95">
        <f t="shared" si="349"/>
        <v>-2.1188970349158627</v>
      </c>
      <c r="BQ281" s="95"/>
      <c r="CJ281" s="86"/>
      <c r="CK281" s="86"/>
      <c r="CL281" s="95"/>
      <c r="CM281" s="95"/>
      <c r="CN281" s="95"/>
      <c r="CO281" s="95"/>
      <c r="CP281" s="95"/>
      <c r="CQ281" s="95"/>
      <c r="CR281" s="95"/>
      <c r="CS281" s="95"/>
      <c r="CT281" s="95"/>
      <c r="CU281" s="95"/>
      <c r="CV281" s="95"/>
      <c r="CW281" s="95"/>
      <c r="CX281" s="95"/>
    </row>
    <row r="282" spans="1:102" s="75" customFormat="1" ht="12.95" customHeight="1" x14ac:dyDescent="0.2">
      <c r="A282" s="81" t="s">
        <v>646</v>
      </c>
      <c r="B282" s="82" t="s">
        <v>2033</v>
      </c>
      <c r="C282" s="83">
        <v>39260.481</v>
      </c>
      <c r="D282" s="83" t="s">
        <v>2110</v>
      </c>
      <c r="E282" s="75">
        <f t="shared" si="320"/>
        <v>-6941.4619654143307</v>
      </c>
      <c r="F282" s="75">
        <f t="shared" si="321"/>
        <v>-6941.5</v>
      </c>
      <c r="G282" s="75">
        <f t="shared" si="322"/>
        <v>1.6032414998335298E-2</v>
      </c>
      <c r="I282" s="75">
        <f t="shared" si="319"/>
        <v>1.6032414998335298E-2</v>
      </c>
      <c r="O282" s="75">
        <f t="shared" ca="1" si="323"/>
        <v>-1.1039385440825014E-2</v>
      </c>
      <c r="P282" s="75">
        <f t="shared" si="324"/>
        <v>-1.3902207519581681E-2</v>
      </c>
      <c r="Q282" s="85">
        <f t="shared" si="350"/>
        <v>24241.981</v>
      </c>
      <c r="S282" s="84">
        <v>0.1</v>
      </c>
      <c r="Z282" s="75">
        <f t="shared" si="325"/>
        <v>-6941.5</v>
      </c>
      <c r="AA282" s="75">
        <f t="shared" si="326"/>
        <v>-5.1712170136717257E-3</v>
      </c>
      <c r="AB282" s="75">
        <f t="shared" si="327"/>
        <v>7.3014244924253426E-3</v>
      </c>
      <c r="AC282" s="75">
        <f t="shared" si="328"/>
        <v>2.9934622517916981E-2</v>
      </c>
      <c r="AD282" s="75">
        <f t="shared" si="329"/>
        <v>2.1203632012007024E-2</v>
      </c>
      <c r="AE282" s="75">
        <f t="shared" si="330"/>
        <v>4.4959401050060905E-5</v>
      </c>
      <c r="AF282" s="75">
        <f t="shared" si="331"/>
        <v>2.9934622517916981E-2</v>
      </c>
      <c r="AG282" s="84"/>
      <c r="AH282" s="75">
        <f t="shared" si="332"/>
        <v>8.7309905059099555E-3</v>
      </c>
      <c r="AI282" s="75">
        <f t="shared" si="333"/>
        <v>8.2769381547276533E-2</v>
      </c>
      <c r="AJ282" s="75">
        <f t="shared" si="334"/>
        <v>0.27172527721460238</v>
      </c>
      <c r="AK282" s="75">
        <f t="shared" si="335"/>
        <v>0.34509128150800128</v>
      </c>
      <c r="AL282" s="75">
        <f t="shared" si="336"/>
        <v>2.7817425297225822</v>
      </c>
      <c r="AM282" s="75">
        <f t="shared" si="337"/>
        <v>5.4977645629356031</v>
      </c>
      <c r="AN282" s="75">
        <f t="shared" si="351"/>
        <v>1.009591820359043</v>
      </c>
      <c r="AO282" s="75">
        <f t="shared" si="351"/>
        <v>0.97978635681565218</v>
      </c>
      <c r="AP282" s="75">
        <f t="shared" si="351"/>
        <v>0.92723623558633228</v>
      </c>
      <c r="AQ282" s="75">
        <f t="shared" si="351"/>
        <v>0.84254896202602902</v>
      </c>
      <c r="AR282" s="75">
        <f t="shared" si="351"/>
        <v>0.72072086522975953</v>
      </c>
      <c r="AS282" s="75">
        <f t="shared" si="351"/>
        <v>0.56523237961237682</v>
      </c>
      <c r="AT282" s="75">
        <f t="shared" si="351"/>
        <v>0.38650154964738515</v>
      </c>
      <c r="AU282" s="75">
        <f t="shared" si="338"/>
        <v>0.19582103983955532</v>
      </c>
      <c r="AV282" s="119">
        <f t="shared" si="339"/>
        <v>-5.1712170136717257E-3</v>
      </c>
      <c r="AW282" s="120">
        <f t="shared" si="340"/>
        <v>2.1203632012007024E-2</v>
      </c>
      <c r="AX282" s="121">
        <f t="shared" si="341"/>
        <v>4.4959401050060905E-5</v>
      </c>
      <c r="AY282" s="120">
        <f t="shared" si="342"/>
        <v>7.3014244924253426E-3</v>
      </c>
      <c r="BA282" s="95">
        <f t="shared" si="343"/>
        <v>0</v>
      </c>
      <c r="BB282" s="95">
        <f t="shared" si="344"/>
        <v>0.10931579795337087</v>
      </c>
      <c r="BC282" s="95">
        <f t="shared" si="345"/>
        <v>-0.15352376280654173</v>
      </c>
      <c r="BD282" s="95">
        <f t="shared" si="346"/>
        <v>-0.12915747064943461</v>
      </c>
      <c r="BE282" s="95">
        <f t="shared" si="347"/>
        <v>-2.9975871476018807</v>
      </c>
      <c r="BF282" s="95">
        <f t="shared" si="348"/>
        <v>-13.864348636146547</v>
      </c>
      <c r="BG282" s="95">
        <f t="shared" si="352"/>
        <v>-2.5323697318329277</v>
      </c>
      <c r="BH282" s="95">
        <f t="shared" si="352"/>
        <v>-2.4357192713690292</v>
      </c>
      <c r="BI282" s="95">
        <f t="shared" si="352"/>
        <v>-2.5695990884052735</v>
      </c>
      <c r="BJ282" s="95">
        <f t="shared" si="352"/>
        <v>-2.3800141922375015</v>
      </c>
      <c r="BK282" s="95">
        <f t="shared" si="352"/>
        <v>-2.6416048589049854</v>
      </c>
      <c r="BL282" s="95">
        <f t="shared" si="352"/>
        <v>-2.2626400229457349</v>
      </c>
      <c r="BM282" s="95">
        <f t="shared" si="352"/>
        <v>-2.7850898360993135</v>
      </c>
      <c r="BN282" s="95">
        <f t="shared" si="349"/>
        <v>-1.9485408475804551</v>
      </c>
      <c r="BQ282" s="95"/>
      <c r="CJ282" s="86"/>
      <c r="CK282" s="86"/>
      <c r="CL282" s="95"/>
      <c r="CM282" s="95"/>
      <c r="CN282" s="95"/>
      <c r="CO282" s="95"/>
      <c r="CP282" s="95"/>
      <c r="CQ282" s="95"/>
      <c r="CR282" s="95"/>
      <c r="CS282" s="95"/>
      <c r="CT282" s="95"/>
      <c r="CU282" s="95"/>
      <c r="CV282" s="95"/>
      <c r="CW282" s="95"/>
      <c r="CX282" s="95"/>
    </row>
    <row r="283" spans="1:102" s="75" customFormat="1" ht="12.95" customHeight="1" x14ac:dyDescent="0.2">
      <c r="A283" s="86" t="s">
        <v>2036</v>
      </c>
      <c r="B283" s="87" t="s">
        <v>2033</v>
      </c>
      <c r="C283" s="88">
        <v>39263.406000000003</v>
      </c>
      <c r="D283" s="88" t="s">
        <v>2035</v>
      </c>
      <c r="E283" s="75">
        <f t="shared" si="320"/>
        <v>-6934.5228259848082</v>
      </c>
      <c r="F283" s="75">
        <f t="shared" si="321"/>
        <v>-6934.5</v>
      </c>
      <c r="G283" s="75">
        <f t="shared" si="322"/>
        <v>-9.6216549936798401E-3</v>
      </c>
      <c r="J283" s="75">
        <f t="shared" ref="J283:J297" si="353">G283</f>
        <v>-9.6216549936798401E-3</v>
      </c>
      <c r="O283" s="75">
        <f t="shared" ca="1" si="323"/>
        <v>-1.1034539203625694E-2</v>
      </c>
      <c r="P283" s="75">
        <f t="shared" si="324"/>
        <v>-1.3897728764635809E-2</v>
      </c>
      <c r="Q283" s="85">
        <f t="shared" si="350"/>
        <v>24244.906000000003</v>
      </c>
      <c r="S283" s="84">
        <v>1</v>
      </c>
      <c r="Z283" s="75">
        <f t="shared" si="325"/>
        <v>-6934.5</v>
      </c>
      <c r="AA283" s="75">
        <f t="shared" si="326"/>
        <v>-5.1641629373240325E-3</v>
      </c>
      <c r="AB283" s="75">
        <f t="shared" si="327"/>
        <v>-1.8355220820991617E-2</v>
      </c>
      <c r="AC283" s="75">
        <f t="shared" si="328"/>
        <v>4.2760737709559692E-3</v>
      </c>
      <c r="AD283" s="75">
        <f t="shared" si="329"/>
        <v>-4.4574920563558076E-3</v>
      </c>
      <c r="AE283" s="75">
        <f t="shared" si="330"/>
        <v>1.9869235432475126E-5</v>
      </c>
      <c r="AF283" s="75">
        <f t="shared" si="331"/>
        <v>4.2760737709559692E-3</v>
      </c>
      <c r="AG283" s="84"/>
      <c r="AH283" s="75">
        <f t="shared" si="332"/>
        <v>8.7335658273117768E-3</v>
      </c>
      <c r="AI283" s="75">
        <f t="shared" si="333"/>
        <v>8.2502945486213286E-2</v>
      </c>
      <c r="AJ283" s="75">
        <f t="shared" si="334"/>
        <v>0.27098140734034026</v>
      </c>
      <c r="AK283" s="75">
        <f t="shared" si="335"/>
        <v>0.34438228026210271</v>
      </c>
      <c r="AL283" s="75">
        <f t="shared" si="336"/>
        <v>2.782515397784751</v>
      </c>
      <c r="AM283" s="75">
        <f t="shared" si="337"/>
        <v>5.5098568168769857</v>
      </c>
      <c r="AN283" s="75">
        <f t="shared" si="351"/>
        <v>1.0114529791321147</v>
      </c>
      <c r="AO283" s="75">
        <f t="shared" si="351"/>
        <v>0.9818767728441542</v>
      </c>
      <c r="AP283" s="75">
        <f t="shared" si="351"/>
        <v>0.92956784603653242</v>
      </c>
      <c r="AQ283" s="75">
        <f t="shared" si="351"/>
        <v>0.84502100515227307</v>
      </c>
      <c r="AR283" s="75">
        <f t="shared" si="351"/>
        <v>0.72310089297097979</v>
      </c>
      <c r="AS283" s="75">
        <f t="shared" si="351"/>
        <v>0.56723779436048116</v>
      </c>
      <c r="AT283" s="75">
        <f t="shared" si="351"/>
        <v>0.38791646539079461</v>
      </c>
      <c r="AU283" s="75">
        <f t="shared" si="338"/>
        <v>0.19654249332561813</v>
      </c>
      <c r="AV283" s="119">
        <f t="shared" si="339"/>
        <v>-5.1641629373240325E-3</v>
      </c>
      <c r="AW283" s="120">
        <f t="shared" si="340"/>
        <v>-4.4574920563558076E-3</v>
      </c>
      <c r="AX283" s="121">
        <f t="shared" si="341"/>
        <v>1.9869235432475126E-5</v>
      </c>
      <c r="AY283" s="120">
        <f t="shared" si="342"/>
        <v>-1.8355220820991617E-2</v>
      </c>
      <c r="BA283" s="95">
        <f t="shared" si="343"/>
        <v>0</v>
      </c>
      <c r="BB283" s="95">
        <f t="shared" si="344"/>
        <v>0.10936151970955144</v>
      </c>
      <c r="BC283" s="95">
        <f t="shared" si="345"/>
        <v>-0.15317437574251008</v>
      </c>
      <c r="BD283" s="95">
        <f t="shared" si="346"/>
        <v>-0.12947238093864005</v>
      </c>
      <c r="BE283" s="95">
        <f t="shared" si="347"/>
        <v>-2.9972335785500213</v>
      </c>
      <c r="BF283" s="95">
        <f t="shared" si="348"/>
        <v>-13.830273818313998</v>
      </c>
      <c r="BG283" s="95">
        <f t="shared" si="352"/>
        <v>-2.5309601920266678</v>
      </c>
      <c r="BH283" s="95">
        <f t="shared" si="352"/>
        <v>-2.4348184285570529</v>
      </c>
      <c r="BI283" s="95">
        <f t="shared" si="352"/>
        <v>-2.568111097821677</v>
      </c>
      <c r="BJ283" s="95">
        <f t="shared" si="352"/>
        <v>-2.3791874023484287</v>
      </c>
      <c r="BK283" s="95">
        <f t="shared" si="352"/>
        <v>-2.640085499013229</v>
      </c>
      <c r="BL283" s="95">
        <f t="shared" si="352"/>
        <v>-2.2617565837740381</v>
      </c>
      <c r="BM283" s="95">
        <f t="shared" si="352"/>
        <v>-2.7837344152978636</v>
      </c>
      <c r="BN283" s="95">
        <f t="shared" si="349"/>
        <v>-1.9465145207982157</v>
      </c>
      <c r="BQ283" s="95"/>
      <c r="CJ283" s="86"/>
      <c r="CK283" s="86"/>
      <c r="CL283" s="95"/>
      <c r="CM283" s="95"/>
      <c r="CN283" s="95"/>
      <c r="CO283" s="95"/>
      <c r="CP283" s="95"/>
      <c r="CQ283" s="95"/>
      <c r="CR283" s="95"/>
      <c r="CS283" s="95"/>
      <c r="CT283" s="95"/>
      <c r="CU283" s="95"/>
      <c r="CV283" s="95"/>
      <c r="CW283" s="95"/>
      <c r="CX283" s="95"/>
    </row>
    <row r="284" spans="1:102" s="75" customFormat="1" ht="12.95" customHeight="1" x14ac:dyDescent="0.2">
      <c r="A284" s="86" t="s">
        <v>2036</v>
      </c>
      <c r="B284" s="87" t="s">
        <v>2033</v>
      </c>
      <c r="C284" s="88">
        <v>39269.731899999999</v>
      </c>
      <c r="D284" s="88" t="s">
        <v>2035</v>
      </c>
      <c r="E284" s="75">
        <f t="shared" si="320"/>
        <v>-6919.5155432097135</v>
      </c>
      <c r="F284" s="75">
        <f t="shared" si="321"/>
        <v>-6919.5</v>
      </c>
      <c r="G284" s="75">
        <f t="shared" si="322"/>
        <v>-6.55180500325514E-3</v>
      </c>
      <c r="J284" s="75">
        <f t="shared" si="353"/>
        <v>-6.55180500325514E-3</v>
      </c>
      <c r="O284" s="75">
        <f t="shared" ca="1" si="323"/>
        <v>-1.1024154409627149E-2</v>
      </c>
      <c r="P284" s="75">
        <f t="shared" si="324"/>
        <v>-1.3888128950415997E-2</v>
      </c>
      <c r="Q284" s="85">
        <f t="shared" si="350"/>
        <v>24251.231899999999</v>
      </c>
      <c r="S284" s="84">
        <v>1</v>
      </c>
      <c r="Z284" s="75">
        <f t="shared" si="325"/>
        <v>-6919.5</v>
      </c>
      <c r="AA284" s="75">
        <f t="shared" si="326"/>
        <v>-5.1491846166898565E-3</v>
      </c>
      <c r="AB284" s="75">
        <f t="shared" si="327"/>
        <v>-1.5290749336981281E-2</v>
      </c>
      <c r="AC284" s="75">
        <f t="shared" si="328"/>
        <v>7.3363239471608572E-3</v>
      </c>
      <c r="AD284" s="75">
        <f t="shared" si="329"/>
        <v>-1.4026203865652835E-3</v>
      </c>
      <c r="AE284" s="75">
        <f t="shared" si="330"/>
        <v>1.9673439488085454E-6</v>
      </c>
      <c r="AF284" s="75">
        <f t="shared" si="331"/>
        <v>7.3363239471608572E-3</v>
      </c>
      <c r="AG284" s="84"/>
      <c r="AH284" s="75">
        <f t="shared" si="332"/>
        <v>8.7389443337261407E-3</v>
      </c>
      <c r="AI284" s="75">
        <f t="shared" si="333"/>
        <v>8.1940738107075139E-2</v>
      </c>
      <c r="AJ284" s="75">
        <f t="shared" si="334"/>
        <v>0.26940618383878345</v>
      </c>
      <c r="AK284" s="75">
        <f t="shared" si="335"/>
        <v>0.34288072511096024</v>
      </c>
      <c r="AL284" s="75">
        <f t="shared" si="336"/>
        <v>2.7841514737828352</v>
      </c>
      <c r="AM284" s="75">
        <f t="shared" si="337"/>
        <v>5.5356254314928046</v>
      </c>
      <c r="AN284" s="75">
        <f t="shared" si="351"/>
        <v>1.0154127188422091</v>
      </c>
      <c r="AO284" s="75">
        <f t="shared" si="351"/>
        <v>0.98632579417170541</v>
      </c>
      <c r="AP284" s="75">
        <f t="shared" si="351"/>
        <v>0.93453658135399853</v>
      </c>
      <c r="AQ284" s="75">
        <f t="shared" si="351"/>
        <v>0.8502989441469665</v>
      </c>
      <c r="AR284" s="75">
        <f t="shared" si="351"/>
        <v>0.72819149963777552</v>
      </c>
      <c r="AS284" s="75">
        <f t="shared" si="351"/>
        <v>0.57153230505566377</v>
      </c>
      <c r="AT284" s="75">
        <f t="shared" si="351"/>
        <v>0.39094809181636048</v>
      </c>
      <c r="AU284" s="75">
        <f t="shared" si="338"/>
        <v>0.19808846508146694</v>
      </c>
      <c r="AV284" s="119">
        <f t="shared" si="339"/>
        <v>-5.1491846166898565E-3</v>
      </c>
      <c r="AW284" s="120">
        <f t="shared" si="340"/>
        <v>-1.4026203865652835E-3</v>
      </c>
      <c r="AX284" s="121">
        <f t="shared" si="341"/>
        <v>1.9673439488085454E-6</v>
      </c>
      <c r="AY284" s="120">
        <f t="shared" si="342"/>
        <v>-1.5290749336981281E-2</v>
      </c>
      <c r="BA284" s="95">
        <f t="shared" si="343"/>
        <v>0</v>
      </c>
      <c r="BB284" s="95">
        <f t="shared" si="344"/>
        <v>0.10945994707748719</v>
      </c>
      <c r="BC284" s="95">
        <f t="shared" si="345"/>
        <v>-0.15242503802351939</v>
      </c>
      <c r="BD284" s="95">
        <f t="shared" si="346"/>
        <v>-0.13014766283252269</v>
      </c>
      <c r="BE284" s="95">
        <f t="shared" si="347"/>
        <v>-2.9964753369151289</v>
      </c>
      <c r="BF284" s="95">
        <f t="shared" si="348"/>
        <v>-13.75775802617852</v>
      </c>
      <c r="BG284" s="95">
        <f t="shared" si="352"/>
        <v>-2.5279393730716881</v>
      </c>
      <c r="BH284" s="95">
        <f t="shared" si="352"/>
        <v>-2.4328862638226845</v>
      </c>
      <c r="BI284" s="95">
        <f t="shared" si="352"/>
        <v>-2.5649200857735708</v>
      </c>
      <c r="BJ284" s="95">
        <f t="shared" si="352"/>
        <v>-2.3774172941665919</v>
      </c>
      <c r="BK284" s="95">
        <f t="shared" si="352"/>
        <v>-2.6368234425033825</v>
      </c>
      <c r="BL284" s="95">
        <f t="shared" si="352"/>
        <v>-2.25987129734574</v>
      </c>
      <c r="BM284" s="95">
        <f t="shared" si="352"/>
        <v>-2.7808183629645544</v>
      </c>
      <c r="BN284" s="95">
        <f t="shared" si="349"/>
        <v>-1.9421723919791321</v>
      </c>
      <c r="BQ284" s="95"/>
      <c r="CJ284" s="86"/>
      <c r="CK284" s="86"/>
      <c r="CL284" s="95"/>
      <c r="CM284" s="95"/>
      <c r="CN284" s="95"/>
      <c r="CO284" s="95"/>
      <c r="CP284" s="95"/>
      <c r="CQ284" s="95"/>
      <c r="CR284" s="95"/>
      <c r="CS284" s="95"/>
      <c r="CT284" s="95"/>
      <c r="CU284" s="95"/>
      <c r="CV284" s="95"/>
      <c r="CW284" s="95"/>
      <c r="CX284" s="95"/>
    </row>
    <row r="285" spans="1:102" s="75" customFormat="1" ht="12.95" customHeight="1" x14ac:dyDescent="0.2">
      <c r="A285" s="86" t="s">
        <v>2043</v>
      </c>
      <c r="B285" s="87" t="s">
        <v>2033</v>
      </c>
      <c r="C285" s="88">
        <v>39274.790679999998</v>
      </c>
      <c r="D285" s="88">
        <v>1.7000000000000001E-4</v>
      </c>
      <c r="E285" s="75">
        <f t="shared" si="320"/>
        <v>-6907.5143193590311</v>
      </c>
      <c r="F285" s="75">
        <f t="shared" si="321"/>
        <v>-6907.5</v>
      </c>
      <c r="G285" s="75">
        <f t="shared" si="322"/>
        <v>-6.0359249982866459E-3</v>
      </c>
      <c r="J285" s="75">
        <f t="shared" si="353"/>
        <v>-6.0359249982866459E-3</v>
      </c>
      <c r="O285" s="75">
        <f t="shared" ca="1" si="323"/>
        <v>-1.1015846574428313E-2</v>
      </c>
      <c r="P285" s="75">
        <f t="shared" si="324"/>
        <v>-1.3880446661977987E-2</v>
      </c>
      <c r="Q285" s="85">
        <f t="shared" si="350"/>
        <v>24256.290679999998</v>
      </c>
      <c r="S285" s="84">
        <v>1</v>
      </c>
      <c r="Z285" s="75">
        <f t="shared" si="325"/>
        <v>-6907.5</v>
      </c>
      <c r="AA285" s="75">
        <f t="shared" si="326"/>
        <v>-5.1373343970349504E-3</v>
      </c>
      <c r="AB285" s="75">
        <f t="shared" si="327"/>
        <v>-1.4779037263229683E-2</v>
      </c>
      <c r="AC285" s="75">
        <f t="shared" si="328"/>
        <v>7.8445216636913416E-3</v>
      </c>
      <c r="AD285" s="75">
        <f t="shared" si="329"/>
        <v>-8.9859060125169546E-4</v>
      </c>
      <c r="AE285" s="75">
        <f t="shared" si="330"/>
        <v>8.0746506865788352E-7</v>
      </c>
      <c r="AF285" s="75">
        <f t="shared" si="331"/>
        <v>7.8445216636913416E-3</v>
      </c>
      <c r="AG285" s="84"/>
      <c r="AH285" s="75">
        <f t="shared" si="332"/>
        <v>8.7431122649430371E-3</v>
      </c>
      <c r="AI285" s="75">
        <f t="shared" si="333"/>
        <v>8.1499339453814934E-2</v>
      </c>
      <c r="AJ285" s="75">
        <f t="shared" si="334"/>
        <v>0.26816408840183181</v>
      </c>
      <c r="AK285" s="75">
        <f t="shared" si="335"/>
        <v>0.34169655628381973</v>
      </c>
      <c r="AL285" s="75">
        <f t="shared" si="336"/>
        <v>2.7854410245876546</v>
      </c>
      <c r="AM285" s="75">
        <f t="shared" si="337"/>
        <v>5.556101241386977</v>
      </c>
      <c r="AN285" s="75">
        <f t="shared" si="351"/>
        <v>1.0185529326427796</v>
      </c>
      <c r="AO285" s="75">
        <f t="shared" si="351"/>
        <v>0.98985538779570825</v>
      </c>
      <c r="AP285" s="75">
        <f t="shared" si="351"/>
        <v>0.93848460822347068</v>
      </c>
      <c r="AQ285" s="75">
        <f t="shared" si="351"/>
        <v>0.85450234266289815</v>
      </c>
      <c r="AR285" s="75">
        <f t="shared" si="351"/>
        <v>0.73225467064862204</v>
      </c>
      <c r="AS285" s="75">
        <f t="shared" si="351"/>
        <v>0.5749651433743056</v>
      </c>
      <c r="AT285" s="75">
        <f t="shared" si="351"/>
        <v>0.39337306125045196</v>
      </c>
      <c r="AU285" s="75">
        <f t="shared" si="338"/>
        <v>0.19932524248614603</v>
      </c>
      <c r="AV285" s="119">
        <f t="shared" si="339"/>
        <v>-5.1373343970349504E-3</v>
      </c>
      <c r="AW285" s="120">
        <f t="shared" si="340"/>
        <v>-8.9859060125169546E-4</v>
      </c>
      <c r="AX285" s="121">
        <f t="shared" si="341"/>
        <v>8.0746506865788352E-7</v>
      </c>
      <c r="AY285" s="120">
        <f t="shared" si="342"/>
        <v>-1.4779037263229683E-2</v>
      </c>
      <c r="BA285" s="95">
        <f t="shared" si="343"/>
        <v>0</v>
      </c>
      <c r="BB285" s="95">
        <f t="shared" si="344"/>
        <v>0.10953913315070052</v>
      </c>
      <c r="BC285" s="95">
        <f t="shared" si="345"/>
        <v>-0.15182493343566192</v>
      </c>
      <c r="BD285" s="95">
        <f t="shared" si="346"/>
        <v>-0.13068834917464556</v>
      </c>
      <c r="BE285" s="95">
        <f t="shared" si="347"/>
        <v>-2.9958681656110495</v>
      </c>
      <c r="BF285" s="95">
        <f t="shared" si="348"/>
        <v>-13.700233250759117</v>
      </c>
      <c r="BG285" s="95">
        <f t="shared" si="352"/>
        <v>-2.5255223774115128</v>
      </c>
      <c r="BH285" s="95">
        <f t="shared" si="352"/>
        <v>-2.4313387239769488</v>
      </c>
      <c r="BI285" s="95">
        <f t="shared" si="352"/>
        <v>-2.5623649017215633</v>
      </c>
      <c r="BJ285" s="95">
        <f t="shared" si="352"/>
        <v>-2.376002702037368</v>
      </c>
      <c r="BK285" s="95">
        <f t="shared" si="352"/>
        <v>-2.6342076599519126</v>
      </c>
      <c r="BL285" s="95">
        <f t="shared" si="352"/>
        <v>-2.2583707010491416</v>
      </c>
      <c r="BM285" s="95">
        <f t="shared" si="352"/>
        <v>-2.7784741378280291</v>
      </c>
      <c r="BN285" s="95">
        <f t="shared" si="349"/>
        <v>-1.9386986889238642</v>
      </c>
      <c r="BQ285" s="95"/>
      <c r="CJ285" s="86"/>
      <c r="CK285" s="86"/>
      <c r="CL285" s="95"/>
      <c r="CM285" s="95"/>
      <c r="CN285" s="95"/>
      <c r="CO285" s="95"/>
      <c r="CP285" s="95"/>
      <c r="CQ285" s="95"/>
      <c r="CR285" s="95"/>
      <c r="CS285" s="95"/>
      <c r="CT285" s="95"/>
      <c r="CU285" s="95"/>
      <c r="CV285" s="95"/>
      <c r="CW285" s="95"/>
      <c r="CX285" s="95"/>
    </row>
    <row r="286" spans="1:102" s="75" customFormat="1" ht="12.95" customHeight="1" x14ac:dyDescent="0.2">
      <c r="A286" s="86" t="s">
        <v>2043</v>
      </c>
      <c r="B286" s="87" t="s">
        <v>2033</v>
      </c>
      <c r="C286" s="88">
        <v>39274.79075</v>
      </c>
      <c r="D286" s="88">
        <v>1.4999999999999999E-4</v>
      </c>
      <c r="E286" s="75">
        <f t="shared" si="320"/>
        <v>-6907.5141532941516</v>
      </c>
      <c r="F286" s="75">
        <f t="shared" si="321"/>
        <v>-6907.5</v>
      </c>
      <c r="G286" s="75">
        <f t="shared" si="322"/>
        <v>-5.9659249964170158E-3</v>
      </c>
      <c r="J286" s="75">
        <f t="shared" si="353"/>
        <v>-5.9659249964170158E-3</v>
      </c>
      <c r="O286" s="75">
        <f t="shared" ca="1" si="323"/>
        <v>-1.1015846574428313E-2</v>
      </c>
      <c r="P286" s="75">
        <f t="shared" si="324"/>
        <v>-1.3880446661977987E-2</v>
      </c>
      <c r="Q286" s="85">
        <f t="shared" si="350"/>
        <v>24256.29075</v>
      </c>
      <c r="S286" s="84">
        <v>1</v>
      </c>
      <c r="Z286" s="75">
        <f t="shared" si="325"/>
        <v>-6907.5</v>
      </c>
      <c r="AA286" s="75">
        <f t="shared" si="326"/>
        <v>-5.1373343970349504E-3</v>
      </c>
      <c r="AB286" s="75">
        <f t="shared" si="327"/>
        <v>-1.4709037261360053E-2</v>
      </c>
      <c r="AC286" s="75">
        <f t="shared" si="328"/>
        <v>7.9145216655609717E-3</v>
      </c>
      <c r="AD286" s="75">
        <f t="shared" si="329"/>
        <v>-8.2859059938206539E-4</v>
      </c>
      <c r="AE286" s="75">
        <f t="shared" si="330"/>
        <v>6.8656238138433033E-7</v>
      </c>
      <c r="AF286" s="75">
        <f t="shared" si="331"/>
        <v>7.9145216655609717E-3</v>
      </c>
      <c r="AG286" s="84"/>
      <c r="AH286" s="75">
        <f t="shared" si="332"/>
        <v>8.7431122649430371E-3</v>
      </c>
      <c r="AI286" s="75">
        <f t="shared" si="333"/>
        <v>8.1499339453814934E-2</v>
      </c>
      <c r="AJ286" s="75">
        <f t="shared" si="334"/>
        <v>0.26816408840183181</v>
      </c>
      <c r="AK286" s="75">
        <f t="shared" si="335"/>
        <v>0.34169655628381973</v>
      </c>
      <c r="AL286" s="75">
        <f t="shared" si="336"/>
        <v>2.7854410245876546</v>
      </c>
      <c r="AM286" s="75">
        <f t="shared" si="337"/>
        <v>5.556101241386977</v>
      </c>
      <c r="AN286" s="75">
        <f t="shared" si="351"/>
        <v>1.0185529326427796</v>
      </c>
      <c r="AO286" s="75">
        <f t="shared" si="351"/>
        <v>0.98985538779570825</v>
      </c>
      <c r="AP286" s="75">
        <f t="shared" si="351"/>
        <v>0.93848460822347068</v>
      </c>
      <c r="AQ286" s="75">
        <f t="shared" si="351"/>
        <v>0.85450234266289815</v>
      </c>
      <c r="AR286" s="75">
        <f t="shared" si="351"/>
        <v>0.73225467064862204</v>
      </c>
      <c r="AS286" s="75">
        <f t="shared" si="351"/>
        <v>0.5749651433743056</v>
      </c>
      <c r="AT286" s="75">
        <f t="shared" si="351"/>
        <v>0.39337306125045196</v>
      </c>
      <c r="AU286" s="75">
        <f t="shared" si="338"/>
        <v>0.19932524248614603</v>
      </c>
      <c r="AV286" s="119">
        <f t="shared" si="339"/>
        <v>-5.1373343970349504E-3</v>
      </c>
      <c r="AW286" s="120">
        <f t="shared" si="340"/>
        <v>-8.2859059938206539E-4</v>
      </c>
      <c r="AX286" s="121">
        <f t="shared" si="341"/>
        <v>6.8656238138433033E-7</v>
      </c>
      <c r="AY286" s="120">
        <f t="shared" si="342"/>
        <v>-1.4709037261360053E-2</v>
      </c>
      <c r="BA286" s="95">
        <f t="shared" si="343"/>
        <v>0</v>
      </c>
      <c r="BB286" s="95">
        <f t="shared" si="344"/>
        <v>0.10953913315070052</v>
      </c>
      <c r="BC286" s="95">
        <f t="shared" si="345"/>
        <v>-0.15182493343566192</v>
      </c>
      <c r="BD286" s="95">
        <f t="shared" si="346"/>
        <v>-0.13068834917464556</v>
      </c>
      <c r="BE286" s="95">
        <f t="shared" si="347"/>
        <v>-2.9958681656110495</v>
      </c>
      <c r="BF286" s="95">
        <f t="shared" si="348"/>
        <v>-13.700233250759117</v>
      </c>
      <c r="BG286" s="95">
        <f t="shared" si="352"/>
        <v>-2.5255223774115128</v>
      </c>
      <c r="BH286" s="95">
        <f t="shared" si="352"/>
        <v>-2.4313387239769488</v>
      </c>
      <c r="BI286" s="95">
        <f t="shared" si="352"/>
        <v>-2.5623649017215633</v>
      </c>
      <c r="BJ286" s="95">
        <f t="shared" si="352"/>
        <v>-2.376002702037368</v>
      </c>
      <c r="BK286" s="95">
        <f t="shared" si="352"/>
        <v>-2.6342076599519126</v>
      </c>
      <c r="BL286" s="95">
        <f t="shared" si="352"/>
        <v>-2.2583707010491416</v>
      </c>
      <c r="BM286" s="95">
        <f t="shared" si="352"/>
        <v>-2.7784741378280291</v>
      </c>
      <c r="BN286" s="95">
        <f t="shared" si="349"/>
        <v>-1.9386986889238642</v>
      </c>
      <c r="BQ286" s="95"/>
      <c r="CJ286" s="86"/>
      <c r="CK286" s="86"/>
      <c r="CL286" s="95"/>
      <c r="CM286" s="95"/>
      <c r="CN286" s="95"/>
      <c r="CO286" s="95"/>
      <c r="CP286" s="95"/>
      <c r="CQ286" s="95"/>
      <c r="CR286" s="95"/>
      <c r="CS286" s="95"/>
      <c r="CT286" s="95"/>
      <c r="CU286" s="95"/>
      <c r="CV286" s="95"/>
      <c r="CW286" s="95"/>
      <c r="CX286" s="95"/>
    </row>
    <row r="287" spans="1:102" s="75" customFormat="1" ht="12.95" customHeight="1" x14ac:dyDescent="0.2">
      <c r="A287" s="86" t="s">
        <v>2043</v>
      </c>
      <c r="B287" s="87" t="s">
        <v>2033</v>
      </c>
      <c r="C287" s="88">
        <v>39274.791100000002</v>
      </c>
      <c r="D287" s="88">
        <v>1.8000000000000001E-4</v>
      </c>
      <c r="E287" s="75">
        <f t="shared" si="320"/>
        <v>-6907.5133229697703</v>
      </c>
      <c r="F287" s="75">
        <f t="shared" si="321"/>
        <v>-6907.5</v>
      </c>
      <c r="G287" s="75">
        <f t="shared" si="322"/>
        <v>-5.6159249943448231E-3</v>
      </c>
      <c r="J287" s="75">
        <f t="shared" si="353"/>
        <v>-5.6159249943448231E-3</v>
      </c>
      <c r="O287" s="75">
        <f t="shared" ca="1" si="323"/>
        <v>-1.1015846574428313E-2</v>
      </c>
      <c r="P287" s="75">
        <f t="shared" si="324"/>
        <v>-1.3880446661977987E-2</v>
      </c>
      <c r="Q287" s="85">
        <f t="shared" si="350"/>
        <v>24256.291100000002</v>
      </c>
      <c r="S287" s="84">
        <v>1</v>
      </c>
      <c r="Z287" s="75">
        <f t="shared" si="325"/>
        <v>-6907.5</v>
      </c>
      <c r="AA287" s="75">
        <f t="shared" si="326"/>
        <v>-5.1373343970349504E-3</v>
      </c>
      <c r="AB287" s="75">
        <f t="shared" si="327"/>
        <v>-1.435903725928786E-2</v>
      </c>
      <c r="AC287" s="75">
        <f t="shared" si="328"/>
        <v>8.2645216676331644E-3</v>
      </c>
      <c r="AD287" s="75">
        <f t="shared" si="329"/>
        <v>-4.7859059730987266E-4</v>
      </c>
      <c r="AE287" s="75">
        <f t="shared" si="330"/>
        <v>2.2904895983342069E-7</v>
      </c>
      <c r="AF287" s="75">
        <f t="shared" si="331"/>
        <v>8.2645216676331644E-3</v>
      </c>
      <c r="AG287" s="84"/>
      <c r="AH287" s="75">
        <f t="shared" si="332"/>
        <v>8.7431122649430371E-3</v>
      </c>
      <c r="AI287" s="75">
        <f t="shared" si="333"/>
        <v>8.1499339453814934E-2</v>
      </c>
      <c r="AJ287" s="75">
        <f t="shared" si="334"/>
        <v>0.26816408840183181</v>
      </c>
      <c r="AK287" s="75">
        <f t="shared" si="335"/>
        <v>0.34169655628381973</v>
      </c>
      <c r="AL287" s="75">
        <f t="shared" si="336"/>
        <v>2.7854410245876546</v>
      </c>
      <c r="AM287" s="75">
        <f t="shared" si="337"/>
        <v>5.556101241386977</v>
      </c>
      <c r="AN287" s="75">
        <f t="shared" si="351"/>
        <v>1.0185529326427796</v>
      </c>
      <c r="AO287" s="75">
        <f t="shared" si="351"/>
        <v>0.98985538779570825</v>
      </c>
      <c r="AP287" s="75">
        <f t="shared" si="351"/>
        <v>0.93848460822347068</v>
      </c>
      <c r="AQ287" s="75">
        <f t="shared" si="351"/>
        <v>0.85450234266289815</v>
      </c>
      <c r="AR287" s="75">
        <f t="shared" si="351"/>
        <v>0.73225467064862204</v>
      </c>
      <c r="AS287" s="75">
        <f t="shared" si="351"/>
        <v>0.5749651433743056</v>
      </c>
      <c r="AT287" s="75">
        <f t="shared" si="351"/>
        <v>0.39337306125045196</v>
      </c>
      <c r="AU287" s="75">
        <f t="shared" si="338"/>
        <v>0.19932524248614603</v>
      </c>
      <c r="AV287" s="119">
        <f t="shared" si="339"/>
        <v>-5.1373343970349504E-3</v>
      </c>
      <c r="AW287" s="120">
        <f t="shared" si="340"/>
        <v>-4.7859059730987266E-4</v>
      </c>
      <c r="AX287" s="121">
        <f t="shared" si="341"/>
        <v>2.2904895983342069E-7</v>
      </c>
      <c r="AY287" s="120">
        <f t="shared" si="342"/>
        <v>-1.435903725928786E-2</v>
      </c>
      <c r="BA287" s="95">
        <f t="shared" si="343"/>
        <v>0</v>
      </c>
      <c r="BB287" s="95">
        <f t="shared" si="344"/>
        <v>0.10953913315070052</v>
      </c>
      <c r="BC287" s="95">
        <f t="shared" si="345"/>
        <v>-0.15182493343566192</v>
      </c>
      <c r="BD287" s="95">
        <f t="shared" si="346"/>
        <v>-0.13068834917464556</v>
      </c>
      <c r="BE287" s="95">
        <f t="shared" si="347"/>
        <v>-2.9958681656110495</v>
      </c>
      <c r="BF287" s="95">
        <f t="shared" si="348"/>
        <v>-13.700233250759117</v>
      </c>
      <c r="BG287" s="95">
        <f t="shared" si="352"/>
        <v>-2.5255223774115128</v>
      </c>
      <c r="BH287" s="95">
        <f t="shared" si="352"/>
        <v>-2.4313387239769488</v>
      </c>
      <c r="BI287" s="95">
        <f t="shared" si="352"/>
        <v>-2.5623649017215633</v>
      </c>
      <c r="BJ287" s="95">
        <f t="shared" si="352"/>
        <v>-2.376002702037368</v>
      </c>
      <c r="BK287" s="95">
        <f t="shared" si="352"/>
        <v>-2.6342076599519126</v>
      </c>
      <c r="BL287" s="95">
        <f t="shared" si="352"/>
        <v>-2.2583707010491416</v>
      </c>
      <c r="BM287" s="95">
        <f t="shared" si="352"/>
        <v>-2.7784741378280291</v>
      </c>
      <c r="BN287" s="95">
        <f t="shared" si="349"/>
        <v>-1.9386986889238642</v>
      </c>
      <c r="BQ287" s="95"/>
      <c r="CJ287" s="86"/>
      <c r="CK287" s="86"/>
      <c r="CL287" s="95"/>
      <c r="CM287" s="95"/>
      <c r="CN287" s="95"/>
      <c r="CO287" s="95"/>
      <c r="CP287" s="95"/>
      <c r="CQ287" s="95"/>
      <c r="CR287" s="95"/>
      <c r="CS287" s="95"/>
      <c r="CT287" s="95"/>
      <c r="CU287" s="95"/>
      <c r="CV287" s="95"/>
      <c r="CW287" s="95"/>
      <c r="CX287" s="95"/>
    </row>
    <row r="288" spans="1:102" s="75" customFormat="1" ht="12.95" customHeight="1" x14ac:dyDescent="0.2">
      <c r="A288" s="86" t="s">
        <v>2043</v>
      </c>
      <c r="B288" s="87" t="s">
        <v>2033</v>
      </c>
      <c r="C288" s="88">
        <v>39274.791190000004</v>
      </c>
      <c r="D288" s="88">
        <v>1.8000000000000001E-4</v>
      </c>
      <c r="E288" s="75">
        <f t="shared" si="320"/>
        <v>-6907.5131094577846</v>
      </c>
      <c r="F288" s="75">
        <f t="shared" si="321"/>
        <v>-6907.5</v>
      </c>
      <c r="G288" s="75">
        <f t="shared" si="322"/>
        <v>-5.5259249929804355E-3</v>
      </c>
      <c r="J288" s="75">
        <f t="shared" si="353"/>
        <v>-5.5259249929804355E-3</v>
      </c>
      <c r="O288" s="75">
        <f t="shared" ca="1" si="323"/>
        <v>-1.1015846574428313E-2</v>
      </c>
      <c r="P288" s="75">
        <f t="shared" si="324"/>
        <v>-1.3880446661977987E-2</v>
      </c>
      <c r="Q288" s="85">
        <f t="shared" si="350"/>
        <v>24256.291190000004</v>
      </c>
      <c r="S288" s="84">
        <v>1</v>
      </c>
      <c r="Z288" s="75">
        <f t="shared" si="325"/>
        <v>-6907.5</v>
      </c>
      <c r="AA288" s="75">
        <f t="shared" si="326"/>
        <v>-5.1373343970349504E-3</v>
      </c>
      <c r="AB288" s="75">
        <f t="shared" si="327"/>
        <v>-1.4269037257923473E-2</v>
      </c>
      <c r="AC288" s="75">
        <f t="shared" si="328"/>
        <v>8.354521668997552E-3</v>
      </c>
      <c r="AD288" s="75">
        <f t="shared" si="329"/>
        <v>-3.8859059594548509E-4</v>
      </c>
      <c r="AE288" s="75">
        <f t="shared" si="330"/>
        <v>1.5100265125726725E-7</v>
      </c>
      <c r="AF288" s="75">
        <f t="shared" si="331"/>
        <v>8.354521668997552E-3</v>
      </c>
      <c r="AG288" s="84"/>
      <c r="AH288" s="75">
        <f t="shared" si="332"/>
        <v>8.7431122649430371E-3</v>
      </c>
      <c r="AI288" s="75">
        <f t="shared" si="333"/>
        <v>8.1499339453814934E-2</v>
      </c>
      <c r="AJ288" s="75">
        <f t="shared" si="334"/>
        <v>0.26816408840183181</v>
      </c>
      <c r="AK288" s="75">
        <f t="shared" si="335"/>
        <v>0.34169655628381973</v>
      </c>
      <c r="AL288" s="75">
        <f t="shared" si="336"/>
        <v>2.7854410245876546</v>
      </c>
      <c r="AM288" s="75">
        <f t="shared" si="337"/>
        <v>5.556101241386977</v>
      </c>
      <c r="AN288" s="75">
        <f t="shared" si="351"/>
        <v>1.0185529326427796</v>
      </c>
      <c r="AO288" s="75">
        <f t="shared" si="351"/>
        <v>0.98985538779570825</v>
      </c>
      <c r="AP288" s="75">
        <f t="shared" si="351"/>
        <v>0.93848460822347068</v>
      </c>
      <c r="AQ288" s="75">
        <f t="shared" si="351"/>
        <v>0.85450234266289815</v>
      </c>
      <c r="AR288" s="75">
        <f t="shared" si="351"/>
        <v>0.73225467064862204</v>
      </c>
      <c r="AS288" s="75">
        <f t="shared" si="351"/>
        <v>0.5749651433743056</v>
      </c>
      <c r="AT288" s="75">
        <f t="shared" si="351"/>
        <v>0.39337306125045196</v>
      </c>
      <c r="AU288" s="75">
        <f t="shared" si="338"/>
        <v>0.19932524248614603</v>
      </c>
      <c r="AV288" s="119">
        <f t="shared" si="339"/>
        <v>-5.1373343970349504E-3</v>
      </c>
      <c r="AW288" s="120">
        <f t="shared" si="340"/>
        <v>-3.8859059594548509E-4</v>
      </c>
      <c r="AX288" s="121">
        <f t="shared" si="341"/>
        <v>1.5100265125726725E-7</v>
      </c>
      <c r="AY288" s="120">
        <f t="shared" si="342"/>
        <v>-1.4269037257923473E-2</v>
      </c>
      <c r="BA288" s="95">
        <f t="shared" si="343"/>
        <v>0</v>
      </c>
      <c r="BB288" s="95">
        <f t="shared" si="344"/>
        <v>0.10953913315070052</v>
      </c>
      <c r="BC288" s="95">
        <f t="shared" si="345"/>
        <v>-0.15182493343566192</v>
      </c>
      <c r="BD288" s="95">
        <f t="shared" si="346"/>
        <v>-0.13068834917464556</v>
      </c>
      <c r="BE288" s="95">
        <f t="shared" si="347"/>
        <v>-2.9958681656110495</v>
      </c>
      <c r="BF288" s="95">
        <f t="shared" si="348"/>
        <v>-13.700233250759117</v>
      </c>
      <c r="BG288" s="95">
        <f t="shared" si="352"/>
        <v>-2.5255223774115128</v>
      </c>
      <c r="BH288" s="95">
        <f t="shared" si="352"/>
        <v>-2.4313387239769488</v>
      </c>
      <c r="BI288" s="95">
        <f t="shared" si="352"/>
        <v>-2.5623649017215633</v>
      </c>
      <c r="BJ288" s="95">
        <f t="shared" si="352"/>
        <v>-2.376002702037368</v>
      </c>
      <c r="BK288" s="95">
        <f t="shared" si="352"/>
        <v>-2.6342076599519126</v>
      </c>
      <c r="BL288" s="95">
        <f t="shared" si="352"/>
        <v>-2.2583707010491416</v>
      </c>
      <c r="BM288" s="95">
        <f t="shared" si="352"/>
        <v>-2.7784741378280291</v>
      </c>
      <c r="BN288" s="95">
        <f t="shared" si="349"/>
        <v>-1.9386986889238642</v>
      </c>
      <c r="BQ288" s="95"/>
      <c r="CJ288" s="86"/>
      <c r="CK288" s="86"/>
      <c r="CL288" s="95"/>
      <c r="CM288" s="95"/>
      <c r="CN288" s="95"/>
      <c r="CO288" s="95"/>
      <c r="CP288" s="95"/>
      <c r="CQ288" s="95"/>
      <c r="CR288" s="95"/>
      <c r="CS288" s="95"/>
      <c r="CT288" s="95"/>
      <c r="CU288" s="95"/>
      <c r="CV288" s="95"/>
      <c r="CW288" s="95"/>
      <c r="CX288" s="95"/>
    </row>
    <row r="289" spans="1:102" s="75" customFormat="1" ht="12.95" customHeight="1" x14ac:dyDescent="0.2">
      <c r="A289" s="86" t="s">
        <v>2036</v>
      </c>
      <c r="B289" s="87" t="s">
        <v>2031</v>
      </c>
      <c r="C289" s="88">
        <v>39278.793599999997</v>
      </c>
      <c r="D289" s="88" t="s">
        <v>2035</v>
      </c>
      <c r="E289" s="75">
        <f t="shared" si="320"/>
        <v>-6898.0179706393074</v>
      </c>
      <c r="F289" s="75">
        <f t="shared" si="321"/>
        <v>-6898</v>
      </c>
      <c r="G289" s="75">
        <f t="shared" si="322"/>
        <v>-7.5750200048787519E-3</v>
      </c>
      <c r="J289" s="75">
        <f t="shared" si="353"/>
        <v>-7.5750200048787519E-3</v>
      </c>
      <c r="O289" s="75">
        <f t="shared" ca="1" si="323"/>
        <v>-1.1009269538229236E-2</v>
      </c>
      <c r="P289" s="75">
        <f t="shared" si="324"/>
        <v>-1.38743633139709E-2</v>
      </c>
      <c r="Q289" s="85">
        <f t="shared" si="350"/>
        <v>24260.293599999997</v>
      </c>
      <c r="S289" s="84">
        <v>1</v>
      </c>
      <c r="Z289" s="75">
        <f t="shared" si="325"/>
        <v>-6898</v>
      </c>
      <c r="AA289" s="75">
        <f t="shared" si="326"/>
        <v>-5.1280347246830532E-3</v>
      </c>
      <c r="AB289" s="75">
        <f t="shared" si="327"/>
        <v>-1.6321348594166597E-2</v>
      </c>
      <c r="AC289" s="75">
        <f t="shared" si="328"/>
        <v>6.2993433090921484E-3</v>
      </c>
      <c r="AD289" s="75">
        <f t="shared" si="329"/>
        <v>-2.4469852801956987E-3</v>
      </c>
      <c r="AE289" s="75">
        <f t="shared" si="330"/>
        <v>5.9877369614944225E-6</v>
      </c>
      <c r="AF289" s="75">
        <f t="shared" si="331"/>
        <v>6.2993433090921484E-3</v>
      </c>
      <c r="AG289" s="84"/>
      <c r="AH289" s="75">
        <f t="shared" si="332"/>
        <v>8.7463285892878471E-3</v>
      </c>
      <c r="AI289" s="75">
        <f t="shared" si="333"/>
        <v>8.1155041208731959E-2</v>
      </c>
      <c r="AJ289" s="75">
        <f t="shared" si="334"/>
        <v>0.26719192532539687</v>
      </c>
      <c r="AK289" s="75">
        <f t="shared" si="335"/>
        <v>0.34076963142843708</v>
      </c>
      <c r="AL289" s="75">
        <f t="shared" si="336"/>
        <v>2.7864500070752056</v>
      </c>
      <c r="AM289" s="75">
        <f t="shared" si="337"/>
        <v>5.5722247045069571</v>
      </c>
      <c r="AN289" s="75">
        <f t="shared" si="351"/>
        <v>1.0210217929508183</v>
      </c>
      <c r="AO289" s="75">
        <f t="shared" si="351"/>
        <v>0.9926311537474144</v>
      </c>
      <c r="AP289" s="75">
        <f t="shared" si="351"/>
        <v>0.94159320856736239</v>
      </c>
      <c r="AQ289" s="75">
        <f t="shared" si="351"/>
        <v>0.85781808125409609</v>
      </c>
      <c r="AR289" s="75">
        <f t="shared" si="351"/>
        <v>0.73546545354267456</v>
      </c>
      <c r="AS289" s="75">
        <f t="shared" si="351"/>
        <v>0.5776810507901976</v>
      </c>
      <c r="AT289" s="75">
        <f t="shared" si="351"/>
        <v>0.39529261830410911</v>
      </c>
      <c r="AU289" s="75">
        <f t="shared" si="338"/>
        <v>0.20030435793151696</v>
      </c>
      <c r="AV289" s="119">
        <f t="shared" si="339"/>
        <v>-5.1280347246830532E-3</v>
      </c>
      <c r="AW289" s="120">
        <f t="shared" si="340"/>
        <v>-2.4469852801956987E-3</v>
      </c>
      <c r="AX289" s="121">
        <f t="shared" si="341"/>
        <v>5.9877369614944225E-6</v>
      </c>
      <c r="AY289" s="120">
        <f t="shared" si="342"/>
        <v>-1.6321348594166597E-2</v>
      </c>
      <c r="BA289" s="95">
        <f t="shared" si="343"/>
        <v>0</v>
      </c>
      <c r="BB289" s="95">
        <f t="shared" si="344"/>
        <v>0.1096021022879301</v>
      </c>
      <c r="BC289" s="95">
        <f t="shared" si="345"/>
        <v>-0.15134945397449429</v>
      </c>
      <c r="BD289" s="95">
        <f t="shared" si="346"/>
        <v>-0.13111667990734888</v>
      </c>
      <c r="BE289" s="95">
        <f t="shared" si="347"/>
        <v>-2.9953871272120844</v>
      </c>
      <c r="BF289" s="95">
        <f t="shared" si="348"/>
        <v>-13.654997205368703</v>
      </c>
      <c r="BG289" s="95">
        <f t="shared" si="352"/>
        <v>-2.5236087273847243</v>
      </c>
      <c r="BH289" s="95">
        <f t="shared" si="352"/>
        <v>-2.4301124125453053</v>
      </c>
      <c r="BI289" s="95">
        <f t="shared" si="352"/>
        <v>-2.5603405789776303</v>
      </c>
      <c r="BJ289" s="95">
        <f t="shared" si="352"/>
        <v>-2.3748837171414432</v>
      </c>
      <c r="BK289" s="95">
        <f t="shared" si="352"/>
        <v>-2.6321329860158453</v>
      </c>
      <c r="BL289" s="95">
        <f t="shared" si="352"/>
        <v>-2.2571875249111533</v>
      </c>
      <c r="BM289" s="95">
        <f t="shared" si="352"/>
        <v>-2.7766111070909067</v>
      </c>
      <c r="BN289" s="95">
        <f t="shared" si="349"/>
        <v>-1.9359486740051111</v>
      </c>
      <c r="BQ289" s="95"/>
      <c r="CJ289" s="86"/>
      <c r="CK289" s="86"/>
      <c r="CL289" s="95"/>
      <c r="CM289" s="95"/>
      <c r="CN289" s="95"/>
      <c r="CO289" s="95"/>
      <c r="CP289" s="95"/>
      <c r="CQ289" s="95"/>
      <c r="CR289" s="95"/>
      <c r="CS289" s="95"/>
      <c r="CT289" s="95"/>
      <c r="CU289" s="95"/>
      <c r="CV289" s="95"/>
      <c r="CW289" s="95"/>
      <c r="CX289" s="95"/>
    </row>
    <row r="290" spans="1:102" s="75" customFormat="1" ht="12.95" customHeight="1" x14ac:dyDescent="0.2">
      <c r="A290" s="86" t="s">
        <v>2036</v>
      </c>
      <c r="B290" s="87" t="s">
        <v>2033</v>
      </c>
      <c r="C290" s="88">
        <v>39279.8488</v>
      </c>
      <c r="D290" s="88" t="s">
        <v>2035</v>
      </c>
      <c r="E290" s="75">
        <f t="shared" si="320"/>
        <v>-6895.5146612628823</v>
      </c>
      <c r="F290" s="75">
        <f t="shared" si="321"/>
        <v>-6895.5</v>
      </c>
      <c r="G290" s="75">
        <f t="shared" si="322"/>
        <v>-6.1800449984730221E-3</v>
      </c>
      <c r="J290" s="75">
        <f t="shared" si="353"/>
        <v>-6.1800449984730221E-3</v>
      </c>
      <c r="O290" s="75">
        <f t="shared" ca="1" si="323"/>
        <v>-1.1007538739229479E-2</v>
      </c>
      <c r="P290" s="75">
        <f t="shared" si="324"/>
        <v>-1.3872762207262497E-2</v>
      </c>
      <c r="Q290" s="85">
        <f t="shared" si="350"/>
        <v>24261.3488</v>
      </c>
      <c r="S290" s="84">
        <v>1</v>
      </c>
      <c r="Z290" s="75">
        <f t="shared" si="325"/>
        <v>-6895.5</v>
      </c>
      <c r="AA290" s="75">
        <f t="shared" si="326"/>
        <v>-5.1255992853779051E-3</v>
      </c>
      <c r="AB290" s="75">
        <f t="shared" si="327"/>
        <v>-1.4927207920357614E-2</v>
      </c>
      <c r="AC290" s="75">
        <f t="shared" si="328"/>
        <v>7.6927172087894753E-3</v>
      </c>
      <c r="AD290" s="75">
        <f t="shared" si="329"/>
        <v>-1.054445713095117E-3</v>
      </c>
      <c r="AE290" s="75">
        <f t="shared" si="330"/>
        <v>1.1118557618646699E-6</v>
      </c>
      <c r="AF290" s="75">
        <f t="shared" si="331"/>
        <v>7.6927172087894753E-3</v>
      </c>
      <c r="AG290" s="84"/>
      <c r="AH290" s="75">
        <f t="shared" si="332"/>
        <v>8.7471629218845923E-3</v>
      </c>
      <c r="AI290" s="75">
        <f t="shared" si="333"/>
        <v>8.1065179241257113E-2</v>
      </c>
      <c r="AJ290" s="75">
        <f t="shared" si="334"/>
        <v>0.26693771000134048</v>
      </c>
      <c r="AK290" s="75">
        <f t="shared" si="335"/>
        <v>0.34052723121227313</v>
      </c>
      <c r="AL290" s="75">
        <f t="shared" si="336"/>
        <v>2.7867138038776904</v>
      </c>
      <c r="AM290" s="75">
        <f t="shared" si="337"/>
        <v>5.5764551163751443</v>
      </c>
      <c r="AN290" s="75">
        <f t="shared" si="351"/>
        <v>1.0216689984540155</v>
      </c>
      <c r="AO290" s="75">
        <f t="shared" si="351"/>
        <v>0.99335891912115837</v>
      </c>
      <c r="AP290" s="75">
        <f t="shared" si="351"/>
        <v>0.94240878335130118</v>
      </c>
      <c r="AQ290" s="75">
        <f t="shared" si="351"/>
        <v>0.85868888823196066</v>
      </c>
      <c r="AR290" s="75">
        <f t="shared" si="351"/>
        <v>0.73630952853862464</v>
      </c>
      <c r="AS290" s="75">
        <f t="shared" si="351"/>
        <v>0.57839550435800091</v>
      </c>
      <c r="AT290" s="75">
        <f t="shared" si="351"/>
        <v>0.39579773386547717</v>
      </c>
      <c r="AU290" s="75">
        <f t="shared" si="338"/>
        <v>0.20056201989082512</v>
      </c>
      <c r="AV290" s="119">
        <f t="shared" si="339"/>
        <v>-5.1255992853779051E-3</v>
      </c>
      <c r="AW290" s="120">
        <f t="shared" si="340"/>
        <v>-1.054445713095117E-3</v>
      </c>
      <c r="AX290" s="121">
        <f t="shared" si="341"/>
        <v>1.1118557618646699E-6</v>
      </c>
      <c r="AY290" s="120">
        <f t="shared" si="342"/>
        <v>-1.4927207920357614E-2</v>
      </c>
      <c r="BA290" s="95">
        <f t="shared" si="343"/>
        <v>0</v>
      </c>
      <c r="BB290" s="95">
        <f t="shared" si="344"/>
        <v>0.10961871427813563</v>
      </c>
      <c r="BC290" s="95">
        <f t="shared" si="345"/>
        <v>-0.15122426985126378</v>
      </c>
      <c r="BD290" s="95">
        <f t="shared" si="346"/>
        <v>-0.13122944043270141</v>
      </c>
      <c r="BE290" s="95">
        <f t="shared" si="347"/>
        <v>-2.9952604854293741</v>
      </c>
      <c r="BF290" s="95">
        <f t="shared" si="348"/>
        <v>-13.643137392177069</v>
      </c>
      <c r="BG290" s="95">
        <f t="shared" si="352"/>
        <v>-2.523105108477941</v>
      </c>
      <c r="BH290" s="95">
        <f t="shared" si="352"/>
        <v>-2.4297895228652169</v>
      </c>
      <c r="BI290" s="95">
        <f t="shared" si="352"/>
        <v>-2.5598076494569382</v>
      </c>
      <c r="BJ290" s="95">
        <f t="shared" si="352"/>
        <v>-2.3745893756802907</v>
      </c>
      <c r="BK290" s="95">
        <f t="shared" si="352"/>
        <v>-2.6315864565037672</v>
      </c>
      <c r="BL290" s="95">
        <f t="shared" si="352"/>
        <v>-2.2568768656327922</v>
      </c>
      <c r="BM290" s="95">
        <f t="shared" si="352"/>
        <v>-2.776119779456415</v>
      </c>
      <c r="BN290" s="95">
        <f t="shared" si="349"/>
        <v>-1.9352249858685973</v>
      </c>
      <c r="BQ290" s="95"/>
      <c r="CJ290" s="86"/>
      <c r="CK290" s="86"/>
      <c r="CL290" s="95"/>
      <c r="CM290" s="95"/>
      <c r="CN290" s="95"/>
      <c r="CO290" s="95"/>
      <c r="CP290" s="95"/>
      <c r="CQ290" s="95"/>
      <c r="CR290" s="95"/>
      <c r="CS290" s="95"/>
      <c r="CT290" s="95"/>
      <c r="CU290" s="95"/>
      <c r="CV290" s="95"/>
      <c r="CW290" s="95"/>
      <c r="CX290" s="95"/>
    </row>
    <row r="291" spans="1:102" s="75" customFormat="1" ht="12.95" customHeight="1" x14ac:dyDescent="0.2">
      <c r="A291" s="86" t="s">
        <v>2036</v>
      </c>
      <c r="B291" s="87" t="s">
        <v>2031</v>
      </c>
      <c r="C291" s="88">
        <v>39280.901700000002</v>
      </c>
      <c r="D291" s="88" t="s">
        <v>2035</v>
      </c>
      <c r="E291" s="75">
        <f t="shared" si="320"/>
        <v>-6893.016808303787</v>
      </c>
      <c r="F291" s="75">
        <f t="shared" si="321"/>
        <v>-6893</v>
      </c>
      <c r="G291" s="75">
        <f t="shared" si="322"/>
        <v>-7.0850699994480237E-3</v>
      </c>
      <c r="J291" s="75">
        <f t="shared" si="353"/>
        <v>-7.0850699994480237E-3</v>
      </c>
      <c r="O291" s="75">
        <f t="shared" ca="1" si="323"/>
        <v>-1.100580794022972E-2</v>
      </c>
      <c r="P291" s="75">
        <f t="shared" si="324"/>
        <v>-1.3871161006531638E-2</v>
      </c>
      <c r="Q291" s="85">
        <f t="shared" si="350"/>
        <v>24262.401700000002</v>
      </c>
      <c r="S291" s="84">
        <v>1</v>
      </c>
      <c r="Z291" s="75">
        <f t="shared" si="325"/>
        <v>-6893</v>
      </c>
      <c r="AA291" s="75">
        <f t="shared" si="326"/>
        <v>-5.1231687396727423E-3</v>
      </c>
      <c r="AB291" s="75">
        <f t="shared" si="327"/>
        <v>-1.5833062266306919E-2</v>
      </c>
      <c r="AC291" s="75">
        <f t="shared" si="328"/>
        <v>6.7860910070836142E-3</v>
      </c>
      <c r="AD291" s="75">
        <f t="shared" si="329"/>
        <v>-1.9619012597752814E-3</v>
      </c>
      <c r="AE291" s="75">
        <f t="shared" si="330"/>
        <v>3.8490565531078362E-6</v>
      </c>
      <c r="AF291" s="75">
        <f t="shared" si="331"/>
        <v>6.7860910070836142E-3</v>
      </c>
      <c r="AG291" s="84"/>
      <c r="AH291" s="75">
        <f t="shared" si="332"/>
        <v>8.7479922668588957E-3</v>
      </c>
      <c r="AI291" s="75">
        <f t="shared" si="333"/>
        <v>8.097562370144451E-2</v>
      </c>
      <c r="AJ291" s="75">
        <f t="shared" si="334"/>
        <v>0.26668416287397795</v>
      </c>
      <c r="AK291" s="75">
        <f t="shared" si="335"/>
        <v>0.34028546217705385</v>
      </c>
      <c r="AL291" s="75">
        <f t="shared" si="336"/>
        <v>2.7869768881009005</v>
      </c>
      <c r="AM291" s="75">
        <f t="shared" si="337"/>
        <v>5.5806803033815022</v>
      </c>
      <c r="AN291" s="75">
        <f t="shared" ref="AN291:AT300" si="354">$AU291+$AB$7*SIN(AO291)</f>
        <v>1.022315170371257</v>
      </c>
      <c r="AO291" s="75">
        <f t="shared" si="354"/>
        <v>0.99408556411049021</v>
      </c>
      <c r="AP291" s="75">
        <f t="shared" si="354"/>
        <v>0.94322332753594185</v>
      </c>
      <c r="AQ291" s="75">
        <f t="shared" si="354"/>
        <v>0.85955896355167694</v>
      </c>
      <c r="AR291" s="75">
        <f t="shared" si="354"/>
        <v>0.73715324138514526</v>
      </c>
      <c r="AS291" s="75">
        <f t="shared" si="354"/>
        <v>0.57910984980681923</v>
      </c>
      <c r="AT291" s="75">
        <f t="shared" si="354"/>
        <v>0.39630283646520759</v>
      </c>
      <c r="AU291" s="75">
        <f t="shared" si="338"/>
        <v>0.20081968185013324</v>
      </c>
      <c r="AV291" s="119">
        <f t="shared" si="339"/>
        <v>-5.1231687396727423E-3</v>
      </c>
      <c r="AW291" s="120">
        <f t="shared" si="340"/>
        <v>-1.9619012597752814E-3</v>
      </c>
      <c r="AX291" s="121">
        <f t="shared" si="341"/>
        <v>3.8490565531078362E-6</v>
      </c>
      <c r="AY291" s="120">
        <f t="shared" si="342"/>
        <v>-1.5833062266306919E-2</v>
      </c>
      <c r="BA291" s="95">
        <f t="shared" si="343"/>
        <v>0</v>
      </c>
      <c r="BB291" s="95">
        <f t="shared" si="344"/>
        <v>0.10963534342396253</v>
      </c>
      <c r="BC291" s="95">
        <f t="shared" si="345"/>
        <v>-0.1510990616603963</v>
      </c>
      <c r="BD291" s="95">
        <f t="shared" si="346"/>
        <v>-0.13134221834670984</v>
      </c>
      <c r="BE291" s="95">
        <f t="shared" si="347"/>
        <v>-2.9951338217530137</v>
      </c>
      <c r="BF291" s="95">
        <f t="shared" si="348"/>
        <v>-13.631296007578714</v>
      </c>
      <c r="BG291" s="95">
        <f t="shared" ref="BG291:BM300" si="355">$BN291+$BB$7*SIN(BH291)</f>
        <v>-2.5226014788731694</v>
      </c>
      <c r="BH291" s="95">
        <f t="shared" si="355"/>
        <v>-2.4294665589230049</v>
      </c>
      <c r="BI291" s="95">
        <f t="shared" si="355"/>
        <v>-2.5592746318643949</v>
      </c>
      <c r="BJ291" s="95">
        <f t="shared" si="355"/>
        <v>-2.3742950866418067</v>
      </c>
      <c r="BK291" s="95">
        <f t="shared" si="355"/>
        <v>-2.6310396930995954</v>
      </c>
      <c r="BL291" s="95">
        <f t="shared" si="355"/>
        <v>-2.2565664988170777</v>
      </c>
      <c r="BM291" s="95">
        <f t="shared" si="355"/>
        <v>-2.77562801142472</v>
      </c>
      <c r="BN291" s="95">
        <f t="shared" si="349"/>
        <v>-1.9345012977320826</v>
      </c>
      <c r="BQ291" s="95"/>
      <c r="CJ291" s="86"/>
      <c r="CK291" s="86"/>
      <c r="CL291" s="95"/>
      <c r="CM291" s="95"/>
      <c r="CN291" s="95"/>
      <c r="CO291" s="95"/>
      <c r="CP291" s="95"/>
      <c r="CQ291" s="95"/>
      <c r="CR291" s="95"/>
      <c r="CS291" s="95"/>
      <c r="CT291" s="95"/>
      <c r="CU291" s="95"/>
      <c r="CV291" s="95"/>
      <c r="CW291" s="95"/>
      <c r="CX291" s="95"/>
    </row>
    <row r="292" spans="1:102" s="75" customFormat="1" ht="12.95" customHeight="1" x14ac:dyDescent="0.2">
      <c r="A292" s="86" t="s">
        <v>2036</v>
      </c>
      <c r="B292" s="87" t="s">
        <v>2031</v>
      </c>
      <c r="C292" s="88">
        <v>39281.744200000001</v>
      </c>
      <c r="D292" s="88" t="s">
        <v>2035</v>
      </c>
      <c r="E292" s="75">
        <f t="shared" si="320"/>
        <v>-6891.0180989125529</v>
      </c>
      <c r="F292" s="75">
        <f t="shared" si="321"/>
        <v>-6891</v>
      </c>
      <c r="G292" s="75">
        <f t="shared" si="322"/>
        <v>-7.6290899960440584E-3</v>
      </c>
      <c r="J292" s="75">
        <f t="shared" si="353"/>
        <v>-7.6290899960440584E-3</v>
      </c>
      <c r="O292" s="75">
        <f t="shared" ca="1" si="323"/>
        <v>-1.1004423301029916E-2</v>
      </c>
      <c r="P292" s="75">
        <f t="shared" si="324"/>
        <v>-1.3869879978250779E-2</v>
      </c>
      <c r="Q292" s="85">
        <f t="shared" si="350"/>
        <v>24263.244200000001</v>
      </c>
      <c r="S292" s="84">
        <v>1</v>
      </c>
      <c r="Z292" s="75">
        <f t="shared" si="325"/>
        <v>-6891</v>
      </c>
      <c r="AA292" s="75">
        <f t="shared" si="326"/>
        <v>-5.1212278123817269E-3</v>
      </c>
      <c r="AB292" s="75">
        <f t="shared" si="327"/>
        <v>-1.6377742161913109E-2</v>
      </c>
      <c r="AC292" s="75">
        <f t="shared" si="328"/>
        <v>6.2407899822067205E-3</v>
      </c>
      <c r="AD292" s="75">
        <f t="shared" si="329"/>
        <v>-2.5078621836623315E-3</v>
      </c>
      <c r="AE292" s="75">
        <f t="shared" si="330"/>
        <v>6.2893727322435974E-6</v>
      </c>
      <c r="AF292" s="75">
        <f t="shared" si="331"/>
        <v>6.2407899822067205E-3</v>
      </c>
      <c r="AG292" s="84"/>
      <c r="AH292" s="75">
        <f t="shared" si="332"/>
        <v>8.748652165869052E-3</v>
      </c>
      <c r="AI292" s="75">
        <f t="shared" si="333"/>
        <v>8.090419883588007E-2</v>
      </c>
      <c r="AJ292" s="75">
        <f t="shared" si="334"/>
        <v>0.26648180435027119</v>
      </c>
      <c r="AK292" s="75">
        <f t="shared" si="335"/>
        <v>0.34009249959751314</v>
      </c>
      <c r="AL292" s="75">
        <f t="shared" si="336"/>
        <v>2.787186844534868</v>
      </c>
      <c r="AM292" s="75">
        <f t="shared" si="337"/>
        <v>5.5840567004906916</v>
      </c>
      <c r="AN292" s="75">
        <f t="shared" si="354"/>
        <v>1.0228313657392358</v>
      </c>
      <c r="AO292" s="75">
        <f t="shared" si="354"/>
        <v>0.99466607493470738</v>
      </c>
      <c r="AP292" s="75">
        <f t="shared" si="354"/>
        <v>0.94387422150709166</v>
      </c>
      <c r="AQ292" s="75">
        <f t="shared" si="354"/>
        <v>0.86025449699144363</v>
      </c>
      <c r="AR292" s="75">
        <f t="shared" si="354"/>
        <v>0.73782795072897156</v>
      </c>
      <c r="AS292" s="75">
        <f t="shared" si="354"/>
        <v>0.57968124823691836</v>
      </c>
      <c r="AT292" s="75">
        <f t="shared" si="354"/>
        <v>0.39670690920157359</v>
      </c>
      <c r="AU292" s="75">
        <f t="shared" si="338"/>
        <v>0.20102581141757975</v>
      </c>
      <c r="AV292" s="119">
        <f t="shared" si="339"/>
        <v>-5.1212278123817269E-3</v>
      </c>
      <c r="AW292" s="120">
        <f t="shared" si="340"/>
        <v>-2.5078621836623315E-3</v>
      </c>
      <c r="AX292" s="121">
        <f t="shared" si="341"/>
        <v>6.2893727322435974E-6</v>
      </c>
      <c r="AY292" s="120">
        <f t="shared" si="342"/>
        <v>-1.6377742161913109E-2</v>
      </c>
      <c r="BA292" s="95">
        <f t="shared" si="343"/>
        <v>0</v>
      </c>
      <c r="BB292" s="95">
        <f t="shared" si="344"/>
        <v>0.10964865909395693</v>
      </c>
      <c r="BC292" s="95">
        <f t="shared" si="345"/>
        <v>-0.15099887780592663</v>
      </c>
      <c r="BD292" s="95">
        <f t="shared" si="346"/>
        <v>-0.13143245317200475</v>
      </c>
      <c r="BE292" s="95">
        <f t="shared" si="347"/>
        <v>-2.995032475075222</v>
      </c>
      <c r="BF292" s="95">
        <f t="shared" si="348"/>
        <v>-13.621836142425359</v>
      </c>
      <c r="BG292" s="95">
        <f t="shared" si="355"/>
        <v>-2.522198567648184</v>
      </c>
      <c r="BH292" s="95">
        <f t="shared" si="355"/>
        <v>-2.4292081339991887</v>
      </c>
      <c r="BI292" s="95">
        <f t="shared" si="355"/>
        <v>-2.5588481546154882</v>
      </c>
      <c r="BJ292" s="95">
        <f t="shared" si="355"/>
        <v>-2.3740596928024895</v>
      </c>
      <c r="BK292" s="95">
        <f t="shared" si="355"/>
        <v>-2.6306021141691929</v>
      </c>
      <c r="BL292" s="95">
        <f t="shared" si="355"/>
        <v>-2.2563184157985297</v>
      </c>
      <c r="BM292" s="95">
        <f t="shared" si="355"/>
        <v>-2.7752342798317495</v>
      </c>
      <c r="BN292" s="95">
        <f t="shared" si="349"/>
        <v>-1.9339223472228717</v>
      </c>
      <c r="BQ292" s="95"/>
      <c r="CJ292" s="86"/>
      <c r="CK292" s="86"/>
      <c r="CL292" s="95"/>
      <c r="CM292" s="95"/>
      <c r="CN292" s="95"/>
      <c r="CO292" s="95"/>
      <c r="CP292" s="95"/>
      <c r="CQ292" s="95"/>
      <c r="CR292" s="95"/>
      <c r="CS292" s="95"/>
      <c r="CT292" s="95"/>
      <c r="CU292" s="95"/>
      <c r="CV292" s="95"/>
      <c r="CW292" s="95"/>
      <c r="CX292" s="95"/>
    </row>
    <row r="293" spans="1:102" s="75" customFormat="1" ht="12.95" customHeight="1" x14ac:dyDescent="0.2">
      <c r="A293" s="86" t="s">
        <v>2036</v>
      </c>
      <c r="B293" s="87" t="s">
        <v>2031</v>
      </c>
      <c r="C293" s="88">
        <v>39283.851300000002</v>
      </c>
      <c r="D293" s="88" t="s">
        <v>2035</v>
      </c>
      <c r="E293" s="75">
        <f t="shared" si="320"/>
        <v>-6886.0193089324021</v>
      </c>
      <c r="F293" s="75">
        <f t="shared" si="321"/>
        <v>-6886</v>
      </c>
      <c r="G293" s="75">
        <f t="shared" si="322"/>
        <v>-8.1391399944550358E-3</v>
      </c>
      <c r="J293" s="75">
        <f t="shared" si="353"/>
        <v>-8.1391399944550358E-3</v>
      </c>
      <c r="O293" s="75">
        <f t="shared" ca="1" si="323"/>
        <v>-1.1000961703030401E-2</v>
      </c>
      <c r="P293" s="75">
        <f t="shared" si="324"/>
        <v>-1.3866677144285744E-2</v>
      </c>
      <c r="Q293" s="85">
        <f t="shared" si="350"/>
        <v>24265.351300000002</v>
      </c>
      <c r="S293" s="84">
        <v>1</v>
      </c>
      <c r="Z293" s="75">
        <f t="shared" si="325"/>
        <v>-6886</v>
      </c>
      <c r="AA293" s="75">
        <f t="shared" si="326"/>
        <v>-5.1163890672334504E-3</v>
      </c>
      <c r="AB293" s="75">
        <f t="shared" si="327"/>
        <v>-1.6889428071507329E-2</v>
      </c>
      <c r="AC293" s="75">
        <f t="shared" si="328"/>
        <v>5.7275371498307082E-3</v>
      </c>
      <c r="AD293" s="75">
        <f t="shared" si="329"/>
        <v>-3.0227509272215854E-3</v>
      </c>
      <c r="AE293" s="75">
        <f t="shared" si="330"/>
        <v>9.1370231680189533E-6</v>
      </c>
      <c r="AF293" s="75">
        <f t="shared" si="331"/>
        <v>5.7275371498307082E-3</v>
      </c>
      <c r="AG293" s="84"/>
      <c r="AH293" s="75">
        <f t="shared" si="332"/>
        <v>8.7502880770522935E-3</v>
      </c>
      <c r="AI293" s="75">
        <f t="shared" si="333"/>
        <v>8.0726484980155888E-2</v>
      </c>
      <c r="AJ293" s="75">
        <f t="shared" si="334"/>
        <v>0.26597776142165686</v>
      </c>
      <c r="AK293" s="75">
        <f t="shared" si="335"/>
        <v>0.33961184399702604</v>
      </c>
      <c r="AL293" s="75">
        <f t="shared" si="336"/>
        <v>2.7877097596915812</v>
      </c>
      <c r="AM293" s="75">
        <f t="shared" si="337"/>
        <v>5.5924831497822431</v>
      </c>
      <c r="AN293" s="75">
        <f t="shared" si="354"/>
        <v>1.0241189785707305</v>
      </c>
      <c r="AO293" s="75">
        <f t="shared" si="354"/>
        <v>0.99611422875333899</v>
      </c>
      <c r="AP293" s="75">
        <f t="shared" si="354"/>
        <v>0.94549857677275251</v>
      </c>
      <c r="AQ293" s="75">
        <f t="shared" si="354"/>
        <v>0.86199128175473649</v>
      </c>
      <c r="AR293" s="75">
        <f t="shared" si="354"/>
        <v>0.73951370836962671</v>
      </c>
      <c r="AS293" s="75">
        <f t="shared" si="354"/>
        <v>0.58110944081578575</v>
      </c>
      <c r="AT293" s="75">
        <f t="shared" si="354"/>
        <v>0.3977170546487136</v>
      </c>
      <c r="AU293" s="75">
        <f t="shared" si="338"/>
        <v>0.20154113533619603</v>
      </c>
      <c r="AV293" s="119">
        <f t="shared" si="339"/>
        <v>-5.1163890672334504E-3</v>
      </c>
      <c r="AW293" s="120">
        <f t="shared" si="340"/>
        <v>-3.0227509272215854E-3</v>
      </c>
      <c r="AX293" s="121">
        <f t="shared" si="341"/>
        <v>9.1370231680189533E-6</v>
      </c>
      <c r="AY293" s="120">
        <f t="shared" si="342"/>
        <v>-1.6889428071507329E-2</v>
      </c>
      <c r="BA293" s="95">
        <f t="shared" si="343"/>
        <v>0</v>
      </c>
      <c r="BB293" s="95">
        <f t="shared" si="344"/>
        <v>0.10968199631647679</v>
      </c>
      <c r="BC293" s="95">
        <f t="shared" si="345"/>
        <v>-0.15074835102658493</v>
      </c>
      <c r="BD293" s="95">
        <f t="shared" si="346"/>
        <v>-0.13165808868803294</v>
      </c>
      <c r="BE293" s="95">
        <f t="shared" si="347"/>
        <v>-2.9947790473228926</v>
      </c>
      <c r="BF293" s="95">
        <f t="shared" si="348"/>
        <v>-13.598237841092487</v>
      </c>
      <c r="BG293" s="95">
        <f t="shared" si="355"/>
        <v>-2.5211912611078984</v>
      </c>
      <c r="BH293" s="95">
        <f t="shared" si="355"/>
        <v>-2.4285618609953632</v>
      </c>
      <c r="BI293" s="95">
        <f t="shared" si="355"/>
        <v>-2.5577817170625661</v>
      </c>
      <c r="BJ293" s="95">
        <f t="shared" si="355"/>
        <v>-2.3734713517518373</v>
      </c>
      <c r="BK293" s="95">
        <f t="shared" si="355"/>
        <v>-2.6295075137363146</v>
      </c>
      <c r="BL293" s="95">
        <f t="shared" si="355"/>
        <v>-2.2556990258684912</v>
      </c>
      <c r="BM293" s="95">
        <f t="shared" si="355"/>
        <v>-2.7742487169898591</v>
      </c>
      <c r="BN293" s="95">
        <f t="shared" si="349"/>
        <v>-1.9324749709498432</v>
      </c>
      <c r="BQ293" s="95"/>
      <c r="CJ293" s="86"/>
      <c r="CK293" s="86"/>
      <c r="CL293" s="95"/>
      <c r="CM293" s="95"/>
      <c r="CN293" s="95"/>
      <c r="CO293" s="95"/>
      <c r="CP293" s="95"/>
      <c r="CQ293" s="95"/>
      <c r="CR293" s="95"/>
      <c r="CS293" s="95"/>
      <c r="CT293" s="95"/>
      <c r="CU293" s="95"/>
      <c r="CV293" s="95"/>
      <c r="CW293" s="95"/>
      <c r="CX293" s="95"/>
    </row>
    <row r="294" spans="1:102" s="75" customFormat="1" ht="12.95" customHeight="1" x14ac:dyDescent="0.2">
      <c r="A294" s="86" t="s">
        <v>2036</v>
      </c>
      <c r="B294" s="87" t="s">
        <v>2033</v>
      </c>
      <c r="C294" s="88">
        <v>39285.751700000001</v>
      </c>
      <c r="D294" s="88" t="s">
        <v>2035</v>
      </c>
      <c r="E294" s="75">
        <f t="shared" si="320"/>
        <v>-6881.510884805276</v>
      </c>
      <c r="F294" s="75">
        <f t="shared" si="321"/>
        <v>-6881.5</v>
      </c>
      <c r="G294" s="75">
        <f t="shared" si="322"/>
        <v>-4.5881850019213744E-3</v>
      </c>
      <c r="J294" s="75">
        <f t="shared" si="353"/>
        <v>-4.5881850019213744E-3</v>
      </c>
      <c r="O294" s="75">
        <f t="shared" ca="1" si="323"/>
        <v>-1.0997846264830836E-2</v>
      </c>
      <c r="P294" s="75">
        <f t="shared" si="324"/>
        <v>-1.3863794272160397E-2</v>
      </c>
      <c r="Q294" s="85">
        <f t="shared" si="350"/>
        <v>24267.251700000001</v>
      </c>
      <c r="S294" s="84">
        <v>1</v>
      </c>
      <c r="Z294" s="75">
        <f t="shared" si="325"/>
        <v>-6881.5</v>
      </c>
      <c r="AA294" s="75">
        <f t="shared" si="326"/>
        <v>-5.1120506663186235E-3</v>
      </c>
      <c r="AB294" s="75">
        <f t="shared" si="327"/>
        <v>-1.3339928607763148E-2</v>
      </c>
      <c r="AC294" s="75">
        <f t="shared" si="328"/>
        <v>9.2756092702390228E-3</v>
      </c>
      <c r="AD294" s="75">
        <f t="shared" si="329"/>
        <v>5.2386566439724912E-4</v>
      </c>
      <c r="AE294" s="75">
        <f t="shared" si="330"/>
        <v>2.7443523433437122E-7</v>
      </c>
      <c r="AF294" s="75">
        <f t="shared" si="331"/>
        <v>9.2756092702390228E-3</v>
      </c>
      <c r="AG294" s="84"/>
      <c r="AH294" s="75">
        <f t="shared" si="332"/>
        <v>8.7517436058417736E-3</v>
      </c>
      <c r="AI294" s="75">
        <f t="shared" si="333"/>
        <v>8.0567570508323083E-2</v>
      </c>
      <c r="AJ294" s="75">
        <f t="shared" si="334"/>
        <v>0.26552637174425692</v>
      </c>
      <c r="AK294" s="75">
        <f t="shared" si="335"/>
        <v>0.33918137861479436</v>
      </c>
      <c r="AL294" s="75">
        <f t="shared" si="336"/>
        <v>2.7881779861370899</v>
      </c>
      <c r="AM294" s="75">
        <f t="shared" si="337"/>
        <v>5.6000492634616199</v>
      </c>
      <c r="AN294" s="75">
        <f t="shared" si="354"/>
        <v>1.0252743334345276</v>
      </c>
      <c r="AO294" s="75">
        <f t="shared" si="354"/>
        <v>0.99741376414336536</v>
      </c>
      <c r="AP294" s="75">
        <f t="shared" si="354"/>
        <v>0.94695698436013409</v>
      </c>
      <c r="AQ294" s="75">
        <f t="shared" si="354"/>
        <v>0.86355188539280969</v>
      </c>
      <c r="AR294" s="75">
        <f t="shared" si="354"/>
        <v>0.74102964817676864</v>
      </c>
      <c r="AS294" s="75">
        <f t="shared" si="354"/>
        <v>0.58239444278844321</v>
      </c>
      <c r="AT294" s="75">
        <f t="shared" si="354"/>
        <v>0.39862614101260851</v>
      </c>
      <c r="AU294" s="75">
        <f t="shared" si="338"/>
        <v>0.20200492686295068</v>
      </c>
      <c r="AV294" s="119">
        <f t="shared" si="339"/>
        <v>-5.1120506663186235E-3</v>
      </c>
      <c r="AW294" s="120">
        <f t="shared" si="340"/>
        <v>5.2386566439724912E-4</v>
      </c>
      <c r="AX294" s="121">
        <f t="shared" si="341"/>
        <v>2.7443523433437122E-7</v>
      </c>
      <c r="AY294" s="120">
        <f t="shared" si="342"/>
        <v>-1.3339928607763148E-2</v>
      </c>
      <c r="BA294" s="95">
        <f t="shared" si="343"/>
        <v>0</v>
      </c>
      <c r="BB294" s="95">
        <f t="shared" si="344"/>
        <v>0.10971205851343069</v>
      </c>
      <c r="BC294" s="95">
        <f t="shared" si="345"/>
        <v>-0.15052279512284703</v>
      </c>
      <c r="BD294" s="95">
        <f t="shared" si="346"/>
        <v>-0.1318612196349139</v>
      </c>
      <c r="BE294" s="95">
        <f t="shared" si="347"/>
        <v>-2.9945508879746092</v>
      </c>
      <c r="BF294" s="95">
        <f t="shared" si="348"/>
        <v>-13.577061902228454</v>
      </c>
      <c r="BG294" s="95">
        <f t="shared" si="355"/>
        <v>-2.5202846516884216</v>
      </c>
      <c r="BH294" s="95">
        <f t="shared" si="355"/>
        <v>-2.4279799555981545</v>
      </c>
      <c r="BI294" s="95">
        <f t="shared" si="355"/>
        <v>-2.5568216265564745</v>
      </c>
      <c r="BJ294" s="95">
        <f t="shared" si="355"/>
        <v>-2.3729420173816043</v>
      </c>
      <c r="BK294" s="95">
        <f t="shared" si="355"/>
        <v>-2.628521577151016</v>
      </c>
      <c r="BL294" s="95">
        <f t="shared" si="355"/>
        <v>-2.2551425724927325</v>
      </c>
      <c r="BM294" s="95">
        <f t="shared" si="355"/>
        <v>-2.7733602027270963</v>
      </c>
      <c r="BN294" s="95">
        <f t="shared" si="349"/>
        <v>-1.9311723323041186</v>
      </c>
      <c r="BQ294" s="95"/>
      <c r="CJ294" s="86"/>
      <c r="CK294" s="86"/>
      <c r="CL294" s="95"/>
      <c r="CM294" s="95"/>
      <c r="CN294" s="95"/>
      <c r="CO294" s="95"/>
      <c r="CP294" s="95"/>
      <c r="CQ294" s="95"/>
      <c r="CR294" s="95"/>
      <c r="CS294" s="95"/>
      <c r="CT294" s="95"/>
      <c r="CU294" s="95"/>
      <c r="CV294" s="95"/>
      <c r="CW294" s="95"/>
      <c r="CX294" s="95"/>
    </row>
    <row r="295" spans="1:102" s="75" customFormat="1" ht="12.95" customHeight="1" x14ac:dyDescent="0.2">
      <c r="A295" s="86" t="s">
        <v>2036</v>
      </c>
      <c r="B295" s="87" t="s">
        <v>2033</v>
      </c>
      <c r="C295" s="88">
        <v>39287.857799999998</v>
      </c>
      <c r="D295" s="88" t="s">
        <v>2035</v>
      </c>
      <c r="E295" s="75">
        <f t="shared" si="320"/>
        <v>-6876.5144671804946</v>
      </c>
      <c r="F295" s="75">
        <f t="shared" si="321"/>
        <v>-6876.5</v>
      </c>
      <c r="G295" s="75">
        <f t="shared" si="322"/>
        <v>-6.0982350041740574E-3</v>
      </c>
      <c r="J295" s="75">
        <f t="shared" si="353"/>
        <v>-6.0982350041740574E-3</v>
      </c>
      <c r="O295" s="75">
        <f t="shared" ca="1" si="323"/>
        <v>-1.0994384666831322E-2</v>
      </c>
      <c r="P295" s="75">
        <f t="shared" si="324"/>
        <v>-1.3860590723624666E-2</v>
      </c>
      <c r="Q295" s="85">
        <f t="shared" si="350"/>
        <v>24269.357799999998</v>
      </c>
      <c r="S295" s="84">
        <v>1</v>
      </c>
      <c r="Z295" s="75">
        <f t="shared" si="325"/>
        <v>-6876.5</v>
      </c>
      <c r="AA295" s="75">
        <f t="shared" si="326"/>
        <v>-5.1072483692701509E-3</v>
      </c>
      <c r="AB295" s="75">
        <f t="shared" si="327"/>
        <v>-1.4851577358528573E-2</v>
      </c>
      <c r="AC295" s="75">
        <f t="shared" si="328"/>
        <v>7.7623557194506088E-3</v>
      </c>
      <c r="AD295" s="75">
        <f t="shared" si="329"/>
        <v>-9.9098663490390648E-4</v>
      </c>
      <c r="AE295" s="75">
        <f t="shared" si="330"/>
        <v>9.8205451055816849E-7</v>
      </c>
      <c r="AF295" s="75">
        <f t="shared" si="331"/>
        <v>7.7623557194506088E-3</v>
      </c>
      <c r="AG295" s="84"/>
      <c r="AH295" s="75">
        <f t="shared" si="332"/>
        <v>8.7533423543545152E-3</v>
      </c>
      <c r="AI295" s="75">
        <f t="shared" si="333"/>
        <v>8.0392129794223055E-2</v>
      </c>
      <c r="AJ295" s="75">
        <f t="shared" si="334"/>
        <v>0.26502730591945922</v>
      </c>
      <c r="AK295" s="75">
        <f t="shared" si="335"/>
        <v>0.3387054251936259</v>
      </c>
      <c r="AL295" s="75">
        <f t="shared" si="336"/>
        <v>2.7886955967741383</v>
      </c>
      <c r="AM295" s="75">
        <f t="shared" si="337"/>
        <v>5.6084365023673266</v>
      </c>
      <c r="AN295" s="75">
        <f t="shared" si="354"/>
        <v>1.0265541976875963</v>
      </c>
      <c r="AO295" s="75">
        <f t="shared" si="354"/>
        <v>0.99885348322744838</v>
      </c>
      <c r="AP295" s="75">
        <f t="shared" si="354"/>
        <v>0.94857354209357092</v>
      </c>
      <c r="AQ295" s="75">
        <f t="shared" si="354"/>
        <v>0.86528310854266743</v>
      </c>
      <c r="AR295" s="75">
        <f t="shared" si="354"/>
        <v>0.74271264365143397</v>
      </c>
      <c r="AS295" s="75">
        <f t="shared" si="354"/>
        <v>0.58382180924002336</v>
      </c>
      <c r="AT295" s="75">
        <f t="shared" si="354"/>
        <v>0.39963618736457418</v>
      </c>
      <c r="AU295" s="75">
        <f t="shared" si="338"/>
        <v>0.20252025078156696</v>
      </c>
      <c r="AV295" s="119">
        <f t="shared" si="339"/>
        <v>-5.1072483692701509E-3</v>
      </c>
      <c r="AW295" s="120">
        <f t="shared" si="340"/>
        <v>-9.9098663490390648E-4</v>
      </c>
      <c r="AX295" s="121">
        <f t="shared" si="341"/>
        <v>9.8205451055816849E-7</v>
      </c>
      <c r="AY295" s="120">
        <f t="shared" si="342"/>
        <v>-1.4851577358528573E-2</v>
      </c>
      <c r="BA295" s="95">
        <f t="shared" si="343"/>
        <v>0</v>
      </c>
      <c r="BB295" s="95">
        <f t="shared" si="344"/>
        <v>0.10974552618713962</v>
      </c>
      <c r="BC295" s="95">
        <f t="shared" si="345"/>
        <v>-0.15027208685066298</v>
      </c>
      <c r="BD295" s="95">
        <f t="shared" si="346"/>
        <v>-0.13208698594557705</v>
      </c>
      <c r="BE295" s="95">
        <f t="shared" si="347"/>
        <v>-2.9942972952407172</v>
      </c>
      <c r="BF295" s="95">
        <f t="shared" si="348"/>
        <v>-13.55360227956513</v>
      </c>
      <c r="BG295" s="95">
        <f t="shared" si="355"/>
        <v>-2.5192772723736523</v>
      </c>
      <c r="BH295" s="95">
        <f t="shared" si="355"/>
        <v>-2.4273331022157922</v>
      </c>
      <c r="BI295" s="95">
        <f t="shared" si="355"/>
        <v>-2.5557545322357536</v>
      </c>
      <c r="BJ295" s="95">
        <f t="shared" si="355"/>
        <v>-2.3723540559642853</v>
      </c>
      <c r="BK295" s="95">
        <f t="shared" si="355"/>
        <v>-2.6274252095382193</v>
      </c>
      <c r="BL295" s="95">
        <f t="shared" si="355"/>
        <v>-2.254525397814434</v>
      </c>
      <c r="BM295" s="95">
        <f t="shared" si="355"/>
        <v>-2.7723712885442913</v>
      </c>
      <c r="BN295" s="95">
        <f t="shared" si="349"/>
        <v>-1.9297249560310901</v>
      </c>
      <c r="BQ295" s="95"/>
      <c r="CJ295" s="86"/>
      <c r="CK295" s="86"/>
      <c r="CL295" s="95"/>
      <c r="CM295" s="95"/>
      <c r="CN295" s="95"/>
      <c r="CO295" s="95"/>
      <c r="CP295" s="95"/>
      <c r="CQ295" s="95"/>
      <c r="CR295" s="95"/>
      <c r="CS295" s="95"/>
      <c r="CT295" s="95"/>
      <c r="CU295" s="95"/>
      <c r="CV295" s="95"/>
      <c r="CW295" s="95"/>
      <c r="CX295" s="95"/>
    </row>
    <row r="296" spans="1:102" s="75" customFormat="1" ht="12.95" customHeight="1" x14ac:dyDescent="0.2">
      <c r="A296" s="86" t="s">
        <v>2042</v>
      </c>
      <c r="B296" s="87" t="s">
        <v>2031</v>
      </c>
      <c r="C296" s="88">
        <v>39616.432000000001</v>
      </c>
      <c r="D296" s="88" t="s">
        <v>2035</v>
      </c>
      <c r="E296" s="75">
        <f t="shared" si="320"/>
        <v>-6097.0197024824356</v>
      </c>
      <c r="F296" s="75">
        <f t="shared" si="321"/>
        <v>-6097</v>
      </c>
      <c r="G296" s="75">
        <f t="shared" si="322"/>
        <v>-8.3050300017930567E-3</v>
      </c>
      <c r="J296" s="75">
        <f t="shared" si="353"/>
        <v>-8.3050300017930567E-3</v>
      </c>
      <c r="O296" s="75">
        <f t="shared" ca="1" si="323"/>
        <v>-1.0454721538706963E-2</v>
      </c>
      <c r="P296" s="75">
        <f t="shared" si="324"/>
        <v>-1.3356557794652503E-2</v>
      </c>
      <c r="Q296" s="85">
        <f t="shared" si="350"/>
        <v>24597.932000000001</v>
      </c>
      <c r="S296" s="84">
        <v>1</v>
      </c>
      <c r="Z296" s="75">
        <f t="shared" si="325"/>
        <v>-6097</v>
      </c>
      <c r="AA296" s="75">
        <f t="shared" si="326"/>
        <v>-4.5173187714566704E-3</v>
      </c>
      <c r="AB296" s="75">
        <f t="shared" si="327"/>
        <v>-1.714426902498889E-2</v>
      </c>
      <c r="AC296" s="75">
        <f t="shared" si="328"/>
        <v>5.0515277928594466E-3</v>
      </c>
      <c r="AD296" s="75">
        <f t="shared" si="329"/>
        <v>-3.7877112303363863E-3</v>
      </c>
      <c r="AE296" s="75">
        <f t="shared" si="330"/>
        <v>1.434675636441638E-5</v>
      </c>
      <c r="AF296" s="75">
        <f t="shared" si="331"/>
        <v>5.0515277928594466E-3</v>
      </c>
      <c r="AG296" s="84"/>
      <c r="AH296" s="75">
        <f t="shared" si="332"/>
        <v>8.8392390231958329E-3</v>
      </c>
      <c r="AI296" s="75">
        <f t="shared" si="333"/>
        <v>6.238249986769262E-2</v>
      </c>
      <c r="AJ296" s="75">
        <f t="shared" si="334"/>
        <v>0.20895446827117292</v>
      </c>
      <c r="AK296" s="75">
        <f t="shared" si="335"/>
        <v>0.28508494075563273</v>
      </c>
      <c r="AL296" s="75">
        <f t="shared" si="336"/>
        <v>2.8464221325719494</v>
      </c>
      <c r="AM296" s="75">
        <f t="shared" si="337"/>
        <v>6.7264777123953339</v>
      </c>
      <c r="AN296" s="75">
        <f t="shared" si="354"/>
        <v>1.1889227060262653</v>
      </c>
      <c r="AO296" s="75">
        <f t="shared" si="354"/>
        <v>1.1798649164060842</v>
      </c>
      <c r="AP296" s="75">
        <f t="shared" si="354"/>
        <v>1.1562816864120287</v>
      </c>
      <c r="AQ296" s="75">
        <f t="shared" si="354"/>
        <v>1.1000882454965351</v>
      </c>
      <c r="AR296" s="75">
        <f t="shared" si="354"/>
        <v>0.98614964977306097</v>
      </c>
      <c r="AS296" s="75">
        <f t="shared" si="354"/>
        <v>0.80041227600762632</v>
      </c>
      <c r="AT296" s="75">
        <f t="shared" si="354"/>
        <v>0.55637961408310987</v>
      </c>
      <c r="AU296" s="75">
        <f t="shared" si="338"/>
        <v>0.28285924969384513</v>
      </c>
      <c r="AV296" s="119">
        <f t="shared" si="339"/>
        <v>-4.5173187714566704E-3</v>
      </c>
      <c r="AW296" s="120">
        <f t="shared" si="340"/>
        <v>-3.7877112303363863E-3</v>
      </c>
      <c r="AX296" s="121">
        <f t="shared" si="341"/>
        <v>1.434675636441638E-5</v>
      </c>
      <c r="AY296" s="120">
        <f t="shared" si="342"/>
        <v>-1.714426902498889E-2</v>
      </c>
      <c r="BA296" s="95">
        <f t="shared" si="343"/>
        <v>0</v>
      </c>
      <c r="BB296" s="95">
        <f t="shared" si="344"/>
        <v>0.11581709355003078</v>
      </c>
      <c r="BC296" s="95">
        <f t="shared" si="345"/>
        <v>-0.11015823027789153</v>
      </c>
      <c r="BD296" s="95">
        <f t="shared" si="346"/>
        <v>-0.16798984475760767</v>
      </c>
      <c r="BE296" s="95">
        <f t="shared" si="347"/>
        <v>-2.9538360639833638</v>
      </c>
      <c r="BF296" s="95">
        <f t="shared" si="348"/>
        <v>-10.62077835136024</v>
      </c>
      <c r="BG296" s="95">
        <f t="shared" si="355"/>
        <v>-2.3626922203158118</v>
      </c>
      <c r="BH296" s="95">
        <f t="shared" si="355"/>
        <v>-2.3206443224116491</v>
      </c>
      <c r="BI296" s="95">
        <f t="shared" si="355"/>
        <v>-2.3868893184353572</v>
      </c>
      <c r="BJ296" s="95">
        <f t="shared" si="355"/>
        <v>-2.2803110030436908</v>
      </c>
      <c r="BK296" s="95">
        <f t="shared" si="355"/>
        <v>-2.446758845154215</v>
      </c>
      <c r="BL296" s="95">
        <f t="shared" si="355"/>
        <v>-2.1710367579188459</v>
      </c>
      <c r="BM296" s="95">
        <f t="shared" si="355"/>
        <v>-2.5960969005611227</v>
      </c>
      <c r="BN296" s="95">
        <f t="shared" si="349"/>
        <v>-1.70407899506601</v>
      </c>
      <c r="BQ296" s="95"/>
      <c r="CJ296" s="86"/>
      <c r="CK296" s="86"/>
      <c r="CL296" s="95"/>
      <c r="CM296" s="95"/>
      <c r="CN296" s="95"/>
      <c r="CO296" s="95"/>
      <c r="CP296" s="95"/>
      <c r="CQ296" s="95"/>
      <c r="CR296" s="95"/>
      <c r="CS296" s="95"/>
      <c r="CT296" s="95"/>
      <c r="CU296" s="95"/>
      <c r="CV296" s="95"/>
      <c r="CW296" s="95"/>
      <c r="CX296" s="95"/>
    </row>
    <row r="297" spans="1:102" s="75" customFormat="1" ht="12.95" customHeight="1" x14ac:dyDescent="0.2">
      <c r="A297" s="86" t="s">
        <v>2036</v>
      </c>
      <c r="B297" s="87" t="s">
        <v>2031</v>
      </c>
      <c r="C297" s="88">
        <v>39683.453000000001</v>
      </c>
      <c r="D297" s="88" t="s">
        <v>2035</v>
      </c>
      <c r="E297" s="75">
        <f t="shared" si="320"/>
        <v>-5938.0220738651296</v>
      </c>
      <c r="F297" s="75">
        <f t="shared" si="321"/>
        <v>-5938</v>
      </c>
      <c r="G297" s="75">
        <f t="shared" si="322"/>
        <v>-9.3046199981472455E-3</v>
      </c>
      <c r="J297" s="75">
        <f t="shared" si="353"/>
        <v>-9.3046199981472455E-3</v>
      </c>
      <c r="O297" s="75">
        <f t="shared" ca="1" si="323"/>
        <v>-1.0344642722322391E-2</v>
      </c>
      <c r="P297" s="75">
        <f t="shared" si="324"/>
        <v>-1.3252624302331867E-2</v>
      </c>
      <c r="Q297" s="85">
        <f t="shared" si="350"/>
        <v>24664.953000000001</v>
      </c>
      <c r="S297" s="84">
        <v>1</v>
      </c>
      <c r="Z297" s="75">
        <f t="shared" si="325"/>
        <v>-5938</v>
      </c>
      <c r="AA297" s="75">
        <f t="shared" si="326"/>
        <v>-4.4216158049330614E-3</v>
      </c>
      <c r="AB297" s="75">
        <f t="shared" si="327"/>
        <v>-1.8135628495546049E-2</v>
      </c>
      <c r="AC297" s="75">
        <f t="shared" si="328"/>
        <v>3.9480043041846217E-3</v>
      </c>
      <c r="AD297" s="75">
        <f t="shared" si="329"/>
        <v>-4.8830041932141841E-3</v>
      </c>
      <c r="AE297" s="75">
        <f t="shared" si="330"/>
        <v>2.3843729950947304E-5</v>
      </c>
      <c r="AF297" s="75">
        <f t="shared" si="331"/>
        <v>3.9480043041846217E-3</v>
      </c>
      <c r="AG297" s="84"/>
      <c r="AH297" s="75">
        <f t="shared" si="332"/>
        <v>8.8310084973988057E-3</v>
      </c>
      <c r="AI297" s="75">
        <f t="shared" si="333"/>
        <v>6.0059729503834758E-2</v>
      </c>
      <c r="AJ297" s="75">
        <f t="shared" si="334"/>
        <v>0.20086983533142358</v>
      </c>
      <c r="AK297" s="75">
        <f t="shared" si="335"/>
        <v>0.27733064724187206</v>
      </c>
      <c r="AL297" s="75">
        <f t="shared" si="336"/>
        <v>2.8546820642211097</v>
      </c>
      <c r="AM297" s="75">
        <f t="shared" si="337"/>
        <v>6.9229286037821156</v>
      </c>
      <c r="AN297" s="75">
        <f t="shared" si="354"/>
        <v>1.215776941238307</v>
      </c>
      <c r="AO297" s="75">
        <f t="shared" si="354"/>
        <v>1.2089225358560287</v>
      </c>
      <c r="AP297" s="75">
        <f t="shared" si="354"/>
        <v>1.189655301724825</v>
      </c>
      <c r="AQ297" s="75">
        <f t="shared" si="354"/>
        <v>1.1398727709043357</v>
      </c>
      <c r="AR297" s="75">
        <f t="shared" si="354"/>
        <v>1.0309386725570246</v>
      </c>
      <c r="AS297" s="75">
        <f t="shared" si="354"/>
        <v>0.84297363339006859</v>
      </c>
      <c r="AT297" s="75">
        <f t="shared" si="354"/>
        <v>0.58815086867108368</v>
      </c>
      <c r="AU297" s="75">
        <f t="shared" si="338"/>
        <v>0.29924655030584285</v>
      </c>
      <c r="AV297" s="119">
        <f t="shared" si="339"/>
        <v>-4.4216158049330614E-3</v>
      </c>
      <c r="AW297" s="120">
        <f t="shared" si="340"/>
        <v>-4.8830041932141841E-3</v>
      </c>
      <c r="AX297" s="121">
        <f t="shared" si="341"/>
        <v>2.3843729950947304E-5</v>
      </c>
      <c r="AY297" s="120">
        <f t="shared" si="342"/>
        <v>-1.8135628495546049E-2</v>
      </c>
      <c r="BA297" s="95">
        <f t="shared" si="343"/>
        <v>0</v>
      </c>
      <c r="BB297" s="95">
        <f t="shared" si="344"/>
        <v>0.11727119636024175</v>
      </c>
      <c r="BC297" s="95">
        <f t="shared" si="345"/>
        <v>-0.1017385920826413</v>
      </c>
      <c r="BD297" s="95">
        <f t="shared" si="346"/>
        <v>-0.17547039415445895</v>
      </c>
      <c r="BE297" s="95">
        <f t="shared" si="347"/>
        <v>-2.9453687425427013</v>
      </c>
      <c r="BF297" s="95">
        <f t="shared" si="348"/>
        <v>-10.15971276653371</v>
      </c>
      <c r="BG297" s="95">
        <f t="shared" si="355"/>
        <v>-2.3310215181705272</v>
      </c>
      <c r="BH297" s="95">
        <f t="shared" si="355"/>
        <v>-2.2969356183292362</v>
      </c>
      <c r="BI297" s="95">
        <f t="shared" si="355"/>
        <v>-2.3522787355212667</v>
      </c>
      <c r="BJ297" s="95">
        <f t="shared" si="355"/>
        <v>-2.2606132108825379</v>
      </c>
      <c r="BK297" s="95">
        <f t="shared" si="355"/>
        <v>-2.4080410613034617</v>
      </c>
      <c r="BL297" s="95">
        <f t="shared" si="355"/>
        <v>-2.1565047209615598</v>
      </c>
      <c r="BM297" s="95">
        <f t="shared" si="355"/>
        <v>-2.5546284704434861</v>
      </c>
      <c r="BN297" s="95">
        <f t="shared" si="349"/>
        <v>-1.6580524295837158</v>
      </c>
      <c r="BQ297" s="95"/>
      <c r="CJ297" s="86"/>
      <c r="CK297" s="86"/>
      <c r="CL297" s="95"/>
      <c r="CM297" s="95"/>
      <c r="CN297" s="95"/>
      <c r="CO297" s="95"/>
      <c r="CP297" s="95"/>
      <c r="CQ297" s="95"/>
      <c r="CR297" s="95"/>
      <c r="CS297" s="95"/>
      <c r="CT297" s="95"/>
      <c r="CU297" s="95"/>
      <c r="CV297" s="95"/>
      <c r="CW297" s="95"/>
      <c r="CX297" s="95"/>
    </row>
    <row r="298" spans="1:102" s="75" customFormat="1" ht="12.95" customHeight="1" x14ac:dyDescent="0.2">
      <c r="A298" s="81" t="s">
        <v>693</v>
      </c>
      <c r="B298" s="82" t="s">
        <v>2031</v>
      </c>
      <c r="C298" s="83">
        <v>39691.468999999997</v>
      </c>
      <c r="D298" s="83" t="s">
        <v>2110</v>
      </c>
      <c r="E298" s="75">
        <f t="shared" si="320"/>
        <v>-5919.0052732952236</v>
      </c>
      <c r="F298" s="75">
        <f t="shared" si="321"/>
        <v>-5919</v>
      </c>
      <c r="G298" s="75">
        <f t="shared" si="322"/>
        <v>-2.2228099987842143E-3</v>
      </c>
      <c r="I298" s="75">
        <f>G298</f>
        <v>-2.2228099987842143E-3</v>
      </c>
      <c r="O298" s="75">
        <f t="shared" ca="1" si="323"/>
        <v>-1.0331488649924236E-2</v>
      </c>
      <c r="P298" s="75">
        <f t="shared" si="324"/>
        <v>-1.3240179138117675E-2</v>
      </c>
      <c r="Q298" s="85">
        <f t="shared" si="350"/>
        <v>24672.968999999997</v>
      </c>
      <c r="S298" s="84">
        <v>0.1</v>
      </c>
      <c r="Z298" s="75">
        <f t="shared" si="325"/>
        <v>-5919</v>
      </c>
      <c r="AA298" s="75">
        <f t="shared" si="326"/>
        <v>-4.4105372761865866E-3</v>
      </c>
      <c r="AB298" s="75">
        <f t="shared" si="327"/>
        <v>-1.1052451860715302E-2</v>
      </c>
      <c r="AC298" s="75">
        <f t="shared" si="328"/>
        <v>1.1017369139333461E-2</v>
      </c>
      <c r="AD298" s="75">
        <f t="shared" si="329"/>
        <v>2.1877272774023723E-3</v>
      </c>
      <c r="AE298" s="75">
        <f t="shared" si="330"/>
        <v>4.7861506402903965E-7</v>
      </c>
      <c r="AF298" s="75">
        <f t="shared" si="331"/>
        <v>1.1017369139333461E-2</v>
      </c>
      <c r="AG298" s="84"/>
      <c r="AH298" s="75">
        <f t="shared" si="332"/>
        <v>8.8296418619310882E-3</v>
      </c>
      <c r="AI298" s="75">
        <f t="shared" si="333"/>
        <v>5.9800053976895029E-2</v>
      </c>
      <c r="AJ298" s="75">
        <f t="shared" si="334"/>
        <v>0.19995103234041944</v>
      </c>
      <c r="AK298" s="75">
        <f t="shared" si="335"/>
        <v>0.27644902151780237</v>
      </c>
      <c r="AL298" s="75">
        <f t="shared" si="336"/>
        <v>2.8556198939124338</v>
      </c>
      <c r="AM298" s="75">
        <f t="shared" si="337"/>
        <v>6.9459458944022741</v>
      </c>
      <c r="AN298" s="75">
        <f t="shared" si="354"/>
        <v>1.2188910175921284</v>
      </c>
      <c r="AO298" s="75">
        <f t="shared" si="354"/>
        <v>1.2122688104570967</v>
      </c>
      <c r="AP298" s="75">
        <f t="shared" si="354"/>
        <v>1.1934812300283157</v>
      </c>
      <c r="AQ298" s="75">
        <f t="shared" si="354"/>
        <v>1.1444581813560464</v>
      </c>
      <c r="AR298" s="75">
        <f t="shared" si="354"/>
        <v>1.036177006796603</v>
      </c>
      <c r="AS298" s="75">
        <f t="shared" si="354"/>
        <v>0.84801923211841235</v>
      </c>
      <c r="AT298" s="75">
        <f t="shared" si="354"/>
        <v>0.59194232527760682</v>
      </c>
      <c r="AU298" s="75">
        <f t="shared" si="338"/>
        <v>0.30120478119658473</v>
      </c>
      <c r="AV298" s="119">
        <f t="shared" si="339"/>
        <v>-4.4105372761865866E-3</v>
      </c>
      <c r="AW298" s="120">
        <f t="shared" si="340"/>
        <v>2.1877272774023723E-3</v>
      </c>
      <c r="AX298" s="121">
        <f t="shared" si="341"/>
        <v>4.7861506402903965E-7</v>
      </c>
      <c r="AY298" s="120">
        <f t="shared" si="342"/>
        <v>-1.1052451860715302E-2</v>
      </c>
      <c r="BA298" s="95">
        <f t="shared" si="343"/>
        <v>0</v>
      </c>
      <c r="BB298" s="95">
        <f t="shared" si="344"/>
        <v>0.11745012692046586</v>
      </c>
      <c r="BC298" s="95">
        <f t="shared" si="345"/>
        <v>-0.1007266999046561</v>
      </c>
      <c r="BD298" s="95">
        <f t="shared" si="346"/>
        <v>-0.1763681420418613</v>
      </c>
      <c r="BE298" s="95">
        <f t="shared" si="347"/>
        <v>-2.9443516251641859</v>
      </c>
      <c r="BF298" s="95">
        <f t="shared" si="348"/>
        <v>-10.106983338614775</v>
      </c>
      <c r="BG298" s="95">
        <f t="shared" si="355"/>
        <v>-2.3272438336056585</v>
      </c>
      <c r="BH298" s="95">
        <f t="shared" si="355"/>
        <v>-2.2940487647886041</v>
      </c>
      <c r="BI298" s="95">
        <f t="shared" si="355"/>
        <v>-2.3481477399276418</v>
      </c>
      <c r="BJ298" s="95">
        <f t="shared" si="355"/>
        <v>-2.2582194801227291</v>
      </c>
      <c r="BK298" s="95">
        <f t="shared" si="355"/>
        <v>-2.4033847500923908</v>
      </c>
      <c r="BL298" s="95">
        <f t="shared" si="355"/>
        <v>-2.1548066669893915</v>
      </c>
      <c r="BM298" s="95">
        <f t="shared" si="355"/>
        <v>-2.5495462497863932</v>
      </c>
      <c r="BN298" s="95">
        <f t="shared" si="349"/>
        <v>-1.6525523997462095</v>
      </c>
      <c r="BQ298" s="95"/>
      <c r="CJ298" s="86"/>
      <c r="CK298" s="86"/>
      <c r="CL298" s="95"/>
      <c r="CM298" s="95"/>
      <c r="CN298" s="95"/>
      <c r="CO298" s="95"/>
      <c r="CP298" s="95"/>
      <c r="CQ298" s="95"/>
      <c r="CR298" s="95"/>
      <c r="CS298" s="95"/>
      <c r="CT298" s="95"/>
      <c r="CU298" s="95"/>
      <c r="CV298" s="95"/>
      <c r="CW298" s="95"/>
      <c r="CX298" s="95"/>
    </row>
    <row r="299" spans="1:102" s="75" customFormat="1" ht="12.95" customHeight="1" x14ac:dyDescent="0.2">
      <c r="A299" s="86" t="s">
        <v>2044</v>
      </c>
      <c r="B299" s="87"/>
      <c r="C299" s="88">
        <v>39710.455999999998</v>
      </c>
      <c r="D299" s="88"/>
      <c r="E299" s="75">
        <f t="shared" si="320"/>
        <v>-5873.9613620650571</v>
      </c>
      <c r="F299" s="75">
        <f t="shared" si="321"/>
        <v>-5874</v>
      </c>
      <c r="G299" s="75">
        <f t="shared" si="322"/>
        <v>1.6286739999486599E-2</v>
      </c>
      <c r="I299" s="75">
        <f>G299</f>
        <v>1.6286739999486599E-2</v>
      </c>
      <c r="O299" s="75">
        <f t="shared" ca="1" si="323"/>
        <v>-1.0300334267928602E-2</v>
      </c>
      <c r="P299" s="75">
        <f t="shared" si="324"/>
        <v>-1.3210682086414557E-2</v>
      </c>
      <c r="Q299" s="85">
        <f t="shared" si="350"/>
        <v>24691.955999999998</v>
      </c>
      <c r="S299" s="84">
        <v>0.1</v>
      </c>
      <c r="Z299" s="75">
        <f t="shared" si="325"/>
        <v>-5874</v>
      </c>
      <c r="AA299" s="75">
        <f t="shared" si="326"/>
        <v>-4.3845800215739361E-3</v>
      </c>
      <c r="AB299" s="75">
        <f t="shared" si="327"/>
        <v>7.4606379346459778E-3</v>
      </c>
      <c r="AC299" s="75">
        <f t="shared" si="328"/>
        <v>2.9497422085901157E-2</v>
      </c>
      <c r="AD299" s="75">
        <f t="shared" si="329"/>
        <v>2.0671320021060535E-2</v>
      </c>
      <c r="AE299" s="75">
        <f t="shared" si="330"/>
        <v>4.2730347141309817E-5</v>
      </c>
      <c r="AF299" s="75">
        <f t="shared" si="331"/>
        <v>2.9497422085901157E-2</v>
      </c>
      <c r="AG299" s="84"/>
      <c r="AH299" s="75">
        <f t="shared" si="332"/>
        <v>8.8261020648406213E-3</v>
      </c>
      <c r="AI299" s="75">
        <f t="shared" si="333"/>
        <v>5.9198820742831115E-2</v>
      </c>
      <c r="AJ299" s="75">
        <f t="shared" si="334"/>
        <v>0.19781169223550008</v>
      </c>
      <c r="AK299" s="75">
        <f t="shared" si="335"/>
        <v>0.27439595680024242</v>
      </c>
      <c r="AL299" s="75">
        <f t="shared" si="336"/>
        <v>2.8578028419975618</v>
      </c>
      <c r="AM299" s="75">
        <f t="shared" si="337"/>
        <v>7.0001074420185221</v>
      </c>
      <c r="AN299" s="75">
        <f t="shared" si="354"/>
        <v>1.2261920548214857</v>
      </c>
      <c r="AO299" s="75">
        <f t="shared" si="354"/>
        <v>1.220094999699026</v>
      </c>
      <c r="AP299" s="75">
        <f t="shared" si="354"/>
        <v>1.2024123683960015</v>
      </c>
      <c r="AQ299" s="75">
        <f t="shared" si="354"/>
        <v>1.1551784204018314</v>
      </c>
      <c r="AR299" s="75">
        <f t="shared" si="354"/>
        <v>1.0484863946720542</v>
      </c>
      <c r="AS299" s="75">
        <f t="shared" si="354"/>
        <v>0.85993429376365049</v>
      </c>
      <c r="AT299" s="75">
        <f t="shared" si="354"/>
        <v>0.60091763096894446</v>
      </c>
      <c r="AU299" s="75">
        <f t="shared" si="338"/>
        <v>0.30584269646413126</v>
      </c>
      <c r="AV299" s="119">
        <f t="shared" si="339"/>
        <v>-4.3845800215739361E-3</v>
      </c>
      <c r="AW299" s="120">
        <f t="shared" si="340"/>
        <v>2.0671320021060535E-2</v>
      </c>
      <c r="AX299" s="121">
        <f t="shared" si="341"/>
        <v>4.2730347141309817E-5</v>
      </c>
      <c r="AY299" s="120">
        <f t="shared" si="342"/>
        <v>7.4606379346459778E-3</v>
      </c>
      <c r="BA299" s="95">
        <f t="shared" si="343"/>
        <v>0</v>
      </c>
      <c r="BB299" s="95">
        <f t="shared" si="344"/>
        <v>0.1178784017585176</v>
      </c>
      <c r="BC299" s="95">
        <f t="shared" si="345"/>
        <v>-9.8324958802838203E-2</v>
      </c>
      <c r="BD299" s="95">
        <f t="shared" si="346"/>
        <v>-0.17849785969555174</v>
      </c>
      <c r="BE299" s="95">
        <f t="shared" si="347"/>
        <v>-2.9419378992618737</v>
      </c>
      <c r="BF299" s="95">
        <f t="shared" si="348"/>
        <v>-9.9839942130459729</v>
      </c>
      <c r="BG299" s="95">
        <f t="shared" si="355"/>
        <v>-2.3183020896829105</v>
      </c>
      <c r="BH299" s="95">
        <f t="shared" si="355"/>
        <v>-2.2871643418376641</v>
      </c>
      <c r="BI299" s="95">
        <f t="shared" si="355"/>
        <v>-2.3383692273992467</v>
      </c>
      <c r="BJ299" s="95">
        <f t="shared" si="355"/>
        <v>-2.2525124942008352</v>
      </c>
      <c r="BK299" s="95">
        <f t="shared" si="355"/>
        <v>-2.392334065477395</v>
      </c>
      <c r="BL299" s="95">
        <f t="shared" si="355"/>
        <v>-2.150813221084924</v>
      </c>
      <c r="BM299" s="95">
        <f t="shared" si="355"/>
        <v>-2.5374011535197467</v>
      </c>
      <c r="BN299" s="95">
        <f t="shared" si="349"/>
        <v>-1.6395260132889566</v>
      </c>
      <c r="BQ299" s="95"/>
      <c r="CJ299" s="86"/>
      <c r="CK299" s="86"/>
      <c r="CL299" s="95"/>
      <c r="CM299" s="95"/>
      <c r="CN299" s="95"/>
      <c r="CO299" s="95"/>
      <c r="CP299" s="95"/>
      <c r="CQ299" s="95"/>
      <c r="CR299" s="95"/>
      <c r="CS299" s="95"/>
      <c r="CT299" s="95"/>
      <c r="CU299" s="95"/>
      <c r="CV299" s="95"/>
      <c r="CW299" s="95"/>
      <c r="CX299" s="95"/>
    </row>
    <row r="300" spans="1:102" s="75" customFormat="1" ht="12.95" customHeight="1" x14ac:dyDescent="0.2">
      <c r="A300" s="86" t="s">
        <v>2044</v>
      </c>
      <c r="B300" s="87"/>
      <c r="C300" s="88">
        <v>39718.42</v>
      </c>
      <c r="D300" s="88"/>
      <c r="E300" s="75">
        <f t="shared" si="320"/>
        <v>-5855.0679239738893</v>
      </c>
      <c r="F300" s="75">
        <f t="shared" si="321"/>
        <v>-5855</v>
      </c>
      <c r="G300" s="75">
        <f t="shared" si="322"/>
        <v>-2.8631449997192249E-2</v>
      </c>
      <c r="I300" s="75">
        <f>G300</f>
        <v>-2.8631449997192249E-2</v>
      </c>
      <c r="O300" s="75">
        <f t="shared" ca="1" si="323"/>
        <v>-1.0287180195530446E-2</v>
      </c>
      <c r="P300" s="75">
        <f t="shared" si="324"/>
        <v>-1.319821862919056E-2</v>
      </c>
      <c r="Q300" s="85">
        <f t="shared" si="350"/>
        <v>24699.919999999998</v>
      </c>
      <c r="S300" s="84">
        <v>0.1</v>
      </c>
      <c r="Z300" s="75">
        <f t="shared" si="325"/>
        <v>-5855</v>
      </c>
      <c r="AA300" s="75">
        <f t="shared" si="326"/>
        <v>-4.3737358243091315E-3</v>
      </c>
      <c r="AB300" s="75">
        <f t="shared" si="327"/>
        <v>-3.7455932802073676E-2</v>
      </c>
      <c r="AC300" s="75">
        <f t="shared" si="328"/>
        <v>-1.5433231368001689E-2</v>
      </c>
      <c r="AD300" s="75">
        <f t="shared" si="329"/>
        <v>-2.4257714172883117E-2</v>
      </c>
      <c r="AE300" s="75">
        <f t="shared" si="330"/>
        <v>5.8843669689329455E-5</v>
      </c>
      <c r="AF300" s="75">
        <f t="shared" si="331"/>
        <v>-1.5433231368001689E-2</v>
      </c>
      <c r="AG300" s="84"/>
      <c r="AH300" s="75">
        <f t="shared" si="332"/>
        <v>8.8244828048814287E-3</v>
      </c>
      <c r="AI300" s="75">
        <f t="shared" si="333"/>
        <v>5.8950585233576325E-2</v>
      </c>
      <c r="AJ300" s="75">
        <f t="shared" si="334"/>
        <v>0.19692344585494742</v>
      </c>
      <c r="AK300" s="75">
        <f t="shared" si="335"/>
        <v>0.27354341331454396</v>
      </c>
      <c r="AL300" s="75">
        <f t="shared" si="336"/>
        <v>2.8587089111935762</v>
      </c>
      <c r="AM300" s="75">
        <f t="shared" si="337"/>
        <v>7.0228319208601562</v>
      </c>
      <c r="AN300" s="75">
        <f t="shared" si="354"/>
        <v>1.2292442234503649</v>
      </c>
      <c r="AO300" s="75">
        <f t="shared" si="354"/>
        <v>1.2233587033089186</v>
      </c>
      <c r="AP300" s="75">
        <f t="shared" si="354"/>
        <v>1.2061294811222598</v>
      </c>
      <c r="AQ300" s="75">
        <f t="shared" si="354"/>
        <v>1.1596462612752572</v>
      </c>
      <c r="AR300" s="75">
        <f t="shared" si="354"/>
        <v>1.0536426270992654</v>
      </c>
      <c r="AS300" s="75">
        <f t="shared" si="354"/>
        <v>0.86495019770765191</v>
      </c>
      <c r="AT300" s="75">
        <f t="shared" si="354"/>
        <v>0.60470530416813451</v>
      </c>
      <c r="AU300" s="75">
        <f t="shared" si="338"/>
        <v>0.30780092735487313</v>
      </c>
      <c r="AV300" s="119">
        <f t="shared" si="339"/>
        <v>-4.3737358243091315E-3</v>
      </c>
      <c r="AW300" s="120">
        <f t="shared" si="340"/>
        <v>-2.4257714172883117E-2</v>
      </c>
      <c r="AX300" s="121">
        <f t="shared" si="341"/>
        <v>5.8843669689329455E-5</v>
      </c>
      <c r="AY300" s="120">
        <f t="shared" si="342"/>
        <v>-3.7455932802073676E-2</v>
      </c>
      <c r="BA300" s="95">
        <f t="shared" si="343"/>
        <v>0</v>
      </c>
      <c r="BB300" s="95">
        <f t="shared" si="344"/>
        <v>0.11806114121413369</v>
      </c>
      <c r="BC300" s="95">
        <f t="shared" si="345"/>
        <v>-9.7308669873967163E-2</v>
      </c>
      <c r="BD300" s="95">
        <f t="shared" si="346"/>
        <v>-0.17939857681565885</v>
      </c>
      <c r="BE300" s="95">
        <f t="shared" si="347"/>
        <v>-2.9409167131248055</v>
      </c>
      <c r="BF300" s="95">
        <f t="shared" si="348"/>
        <v>-9.9328483559649321</v>
      </c>
      <c r="BG300" s="95">
        <f t="shared" si="355"/>
        <v>-2.3145288765112824</v>
      </c>
      <c r="BH300" s="95">
        <f t="shared" si="355"/>
        <v>-2.2842374874031899</v>
      </c>
      <c r="BI300" s="95">
        <f t="shared" si="355"/>
        <v>-2.334242994768831</v>
      </c>
      <c r="BJ300" s="95">
        <f t="shared" si="355"/>
        <v>-2.2500864291593352</v>
      </c>
      <c r="BK300" s="95">
        <f t="shared" si="355"/>
        <v>-2.3876591139884495</v>
      </c>
      <c r="BL300" s="95">
        <f t="shared" si="355"/>
        <v>-2.1491382873580518</v>
      </c>
      <c r="BM300" s="95">
        <f t="shared" si="355"/>
        <v>-2.5322274875021642</v>
      </c>
      <c r="BN300" s="95">
        <f t="shared" si="349"/>
        <v>-1.6340259834514494</v>
      </c>
      <c r="BQ300" s="95"/>
      <c r="CJ300" s="86"/>
      <c r="CK300" s="86"/>
      <c r="CL300" s="95"/>
      <c r="CM300" s="95"/>
      <c r="CN300" s="95"/>
      <c r="CO300" s="95"/>
      <c r="CP300" s="95"/>
      <c r="CQ300" s="95"/>
      <c r="CR300" s="95"/>
      <c r="CS300" s="95"/>
      <c r="CT300" s="95"/>
      <c r="CU300" s="95"/>
      <c r="CV300" s="95"/>
      <c r="CW300" s="95"/>
      <c r="CX300" s="95"/>
    </row>
    <row r="301" spans="1:102" s="75" customFormat="1" ht="12.95" customHeight="1" x14ac:dyDescent="0.2">
      <c r="A301" s="86" t="s">
        <v>2045</v>
      </c>
      <c r="B301" s="87"/>
      <c r="C301" s="88">
        <v>39956.601999999999</v>
      </c>
      <c r="D301" s="88"/>
      <c r="E301" s="75">
        <f t="shared" si="320"/>
        <v>-5290.0155794948887</v>
      </c>
      <c r="F301" s="75">
        <f t="shared" si="321"/>
        <v>-5290</v>
      </c>
      <c r="G301" s="75">
        <f t="shared" si="322"/>
        <v>-6.5670999974827282E-3</v>
      </c>
      <c r="I301" s="75">
        <f>G301</f>
        <v>-6.5670999974827282E-3</v>
      </c>
      <c r="O301" s="75">
        <f t="shared" ca="1" si="323"/>
        <v>-9.8960196215852718E-3</v>
      </c>
      <c r="P301" s="75">
        <f t="shared" si="324"/>
        <v>-1.282511287756464E-2</v>
      </c>
      <c r="Q301" s="85">
        <f t="shared" si="350"/>
        <v>24938.101999999999</v>
      </c>
      <c r="S301" s="84">
        <v>0.1</v>
      </c>
      <c r="Z301" s="75">
        <f t="shared" si="325"/>
        <v>-5290</v>
      </c>
      <c r="AA301" s="75">
        <f t="shared" si="326"/>
        <v>-4.0774026517432279E-3</v>
      </c>
      <c r="AB301" s="75">
        <f t="shared" si="327"/>
        <v>-1.5314810223304141E-2</v>
      </c>
      <c r="AC301" s="75">
        <f t="shared" si="328"/>
        <v>6.2580128800819122E-3</v>
      </c>
      <c r="AD301" s="75">
        <f t="shared" si="329"/>
        <v>-2.4896973457395003E-3</v>
      </c>
      <c r="AE301" s="75">
        <f t="shared" si="330"/>
        <v>6.1985928733823127E-7</v>
      </c>
      <c r="AF301" s="75">
        <f t="shared" si="331"/>
        <v>6.2580128800819122E-3</v>
      </c>
      <c r="AG301" s="84"/>
      <c r="AH301" s="75">
        <f t="shared" si="332"/>
        <v>8.7477102258214125E-3</v>
      </c>
      <c r="AI301" s="75">
        <f t="shared" si="333"/>
        <v>5.2772410648268653E-2</v>
      </c>
      <c r="AJ301" s="75">
        <f t="shared" si="334"/>
        <v>0.17379087000199561</v>
      </c>
      <c r="AK301" s="75">
        <f t="shared" si="335"/>
        <v>0.25131632253179986</v>
      </c>
      <c r="AL301" s="75">
        <f t="shared" si="336"/>
        <v>2.8822500169041438</v>
      </c>
      <c r="AM301" s="75">
        <f t="shared" si="337"/>
        <v>7.6685333047075552</v>
      </c>
      <c r="AN301" s="75">
        <f t="shared" ref="AN301:AT310" si="356">$AU301+$AB$7*SIN(AO301)</f>
        <v>1.3132568617976048</v>
      </c>
      <c r="AO301" s="75">
        <f t="shared" si="356"/>
        <v>1.3114407278271734</v>
      </c>
      <c r="AP301" s="75">
        <f t="shared" si="356"/>
        <v>1.3043103428327123</v>
      </c>
      <c r="AQ301" s="75">
        <f t="shared" si="356"/>
        <v>1.277950893633498</v>
      </c>
      <c r="AR301" s="75">
        <f t="shared" si="356"/>
        <v>1.1958545402400023</v>
      </c>
      <c r="AS301" s="75">
        <f t="shared" si="356"/>
        <v>1.0098595814237994</v>
      </c>
      <c r="AT301" s="75">
        <f t="shared" si="356"/>
        <v>0.71678787284440615</v>
      </c>
      <c r="AU301" s="75">
        <f t="shared" si="338"/>
        <v>0.36603253015851278</v>
      </c>
      <c r="AV301" s="119">
        <f t="shared" si="339"/>
        <v>-4.0774026517432279E-3</v>
      </c>
      <c r="AW301" s="120">
        <f t="shared" si="340"/>
        <v>-2.4896973457395003E-3</v>
      </c>
      <c r="AX301" s="121">
        <f t="shared" si="341"/>
        <v>6.1985928733823127E-7</v>
      </c>
      <c r="AY301" s="120">
        <f t="shared" si="342"/>
        <v>-1.5314810223304141E-2</v>
      </c>
      <c r="BA301" s="95">
        <f t="shared" si="343"/>
        <v>0</v>
      </c>
      <c r="BB301" s="95">
        <f t="shared" si="344"/>
        <v>0.12405715931955141</v>
      </c>
      <c r="BC301" s="95">
        <f t="shared" si="345"/>
        <v>-6.6356933798707329E-2</v>
      </c>
      <c r="BD301" s="95">
        <f t="shared" si="346"/>
        <v>-0.20669818543147919</v>
      </c>
      <c r="BE301" s="95">
        <f t="shared" si="347"/>
        <v>-2.9098595444038304</v>
      </c>
      <c r="BF301" s="95">
        <f t="shared" si="348"/>
        <v>-8.5919614483948923</v>
      </c>
      <c r="BG301" s="95">
        <f t="shared" ref="BG301:BM310" si="357">$BN301+$BB$7*SIN(BH301)</f>
        <v>-2.2026151213144853</v>
      </c>
      <c r="BH301" s="95">
        <f t="shared" si="357"/>
        <v>-2.1914614085655661</v>
      </c>
      <c r="BI301" s="95">
        <f t="shared" si="357"/>
        <v>-2.2124638154039795</v>
      </c>
      <c r="BJ301" s="95">
        <f t="shared" si="357"/>
        <v>-2.1723897833611074</v>
      </c>
      <c r="BK301" s="95">
        <f t="shared" si="357"/>
        <v>-2.247073628695325</v>
      </c>
      <c r="BL301" s="95">
        <f t="shared" si="357"/>
        <v>-2.1006318995032558</v>
      </c>
      <c r="BM301" s="95">
        <f t="shared" si="357"/>
        <v>-2.3659470673442202</v>
      </c>
      <c r="BN301" s="95">
        <f t="shared" si="349"/>
        <v>-1.4704724645992746</v>
      </c>
      <c r="BQ301" s="95"/>
      <c r="CJ301" s="86"/>
      <c r="CK301" s="86"/>
      <c r="CL301" s="95"/>
      <c r="CM301" s="95"/>
      <c r="CN301" s="95"/>
      <c r="CO301" s="95"/>
      <c r="CP301" s="95"/>
      <c r="CQ301" s="95"/>
      <c r="CR301" s="95"/>
      <c r="CS301" s="95"/>
      <c r="CT301" s="95"/>
      <c r="CU301" s="95"/>
      <c r="CV301" s="95"/>
      <c r="CW301" s="95"/>
      <c r="CX301" s="95"/>
    </row>
    <row r="302" spans="1:102" s="75" customFormat="1" ht="12.95" customHeight="1" x14ac:dyDescent="0.2">
      <c r="A302" s="86" t="s">
        <v>2042</v>
      </c>
      <c r="B302" s="87"/>
      <c r="C302" s="88">
        <v>39980.419000000002</v>
      </c>
      <c r="D302" s="88"/>
      <c r="E302" s="75">
        <f t="shared" si="320"/>
        <v>-5233.5131918734151</v>
      </c>
      <c r="F302" s="75">
        <f t="shared" si="321"/>
        <v>-5233.5</v>
      </c>
      <c r="G302" s="75">
        <f t="shared" si="322"/>
        <v>-5.5606649984838441E-3</v>
      </c>
      <c r="J302" s="75">
        <f>G302</f>
        <v>-5.5606649984838441E-3</v>
      </c>
      <c r="O302" s="75">
        <f t="shared" ca="1" si="323"/>
        <v>-9.8569035641907533E-3</v>
      </c>
      <c r="P302" s="75">
        <f t="shared" si="324"/>
        <v>-1.2787538176388068E-2</v>
      </c>
      <c r="Q302" s="85">
        <f t="shared" si="350"/>
        <v>24961.919000000002</v>
      </c>
      <c r="S302" s="84">
        <v>1</v>
      </c>
      <c r="Z302" s="75">
        <f t="shared" si="325"/>
        <v>-5233.5</v>
      </c>
      <c r="AA302" s="75">
        <f t="shared" si="326"/>
        <v>-4.0501152752527702E-3</v>
      </c>
      <c r="AB302" s="75">
        <f t="shared" si="327"/>
        <v>-1.4298087899619142E-2</v>
      </c>
      <c r="AC302" s="75">
        <f t="shared" si="328"/>
        <v>7.2268731779042243E-3</v>
      </c>
      <c r="AD302" s="75">
        <f t="shared" si="329"/>
        <v>-1.5105497232310739E-3</v>
      </c>
      <c r="AE302" s="75">
        <f t="shared" si="330"/>
        <v>2.2817604663534739E-6</v>
      </c>
      <c r="AF302" s="75">
        <f t="shared" si="331"/>
        <v>7.2268731779042243E-3</v>
      </c>
      <c r="AG302" s="84"/>
      <c r="AH302" s="75">
        <f t="shared" si="332"/>
        <v>8.7374229011352982E-3</v>
      </c>
      <c r="AI302" s="75">
        <f t="shared" si="333"/>
        <v>5.2256280843560043E-2</v>
      </c>
      <c r="AJ302" s="75">
        <f t="shared" si="334"/>
        <v>0.17176015823329613</v>
      </c>
      <c r="AK302" s="75">
        <f t="shared" si="335"/>
        <v>0.24936287373929386</v>
      </c>
      <c r="AL302" s="75">
        <f t="shared" si="336"/>
        <v>2.8843117347695046</v>
      </c>
      <c r="AM302" s="75">
        <f t="shared" si="337"/>
        <v>7.7306765447845951</v>
      </c>
      <c r="AN302" s="75">
        <f t="shared" si="356"/>
        <v>1.3210696336024728</v>
      </c>
      <c r="AO302" s="75">
        <f t="shared" si="356"/>
        <v>1.3194789479253746</v>
      </c>
      <c r="AP302" s="75">
        <f t="shared" si="356"/>
        <v>1.3130327728065807</v>
      </c>
      <c r="AQ302" s="75">
        <f t="shared" si="356"/>
        <v>1.2883796775799543</v>
      </c>
      <c r="AR302" s="75">
        <f t="shared" si="356"/>
        <v>1.2089040787429388</v>
      </c>
      <c r="AS302" s="75">
        <f t="shared" si="356"/>
        <v>1.023877588163443</v>
      </c>
      <c r="AT302" s="75">
        <f t="shared" si="356"/>
        <v>0.72793371133937201</v>
      </c>
      <c r="AU302" s="75">
        <f t="shared" si="338"/>
        <v>0.37185569043887678</v>
      </c>
      <c r="AV302" s="119">
        <f t="shared" si="339"/>
        <v>-4.0501152752527702E-3</v>
      </c>
      <c r="AW302" s="120">
        <f t="shared" si="340"/>
        <v>-1.5105497232310739E-3</v>
      </c>
      <c r="AX302" s="121">
        <f t="shared" si="341"/>
        <v>2.2817604663534739E-6</v>
      </c>
      <c r="AY302" s="120">
        <f t="shared" si="342"/>
        <v>-1.4298087899619142E-2</v>
      </c>
      <c r="BA302" s="95">
        <f t="shared" si="343"/>
        <v>0</v>
      </c>
      <c r="BB302" s="95">
        <f t="shared" si="344"/>
        <v>0.1247226116754625</v>
      </c>
      <c r="BC302" s="95">
        <f t="shared" si="345"/>
        <v>-6.3165870143556541E-2</v>
      </c>
      <c r="BD302" s="95">
        <f t="shared" si="346"/>
        <v>-0.20949819447378759</v>
      </c>
      <c r="BE302" s="95">
        <f t="shared" si="347"/>
        <v>-2.906661766523118</v>
      </c>
      <c r="BF302" s="95">
        <f t="shared" si="348"/>
        <v>-8.4739507793068913</v>
      </c>
      <c r="BG302" s="95">
        <f t="shared" si="357"/>
        <v>-2.1914093006591662</v>
      </c>
      <c r="BH302" s="95">
        <f t="shared" si="357"/>
        <v>-2.1815543385143319</v>
      </c>
      <c r="BI302" s="95">
        <f t="shared" si="357"/>
        <v>-2.2003955070966441</v>
      </c>
      <c r="BJ302" s="95">
        <f t="shared" si="357"/>
        <v>-2.1639209339697238</v>
      </c>
      <c r="BK302" s="95">
        <f t="shared" si="357"/>
        <v>-2.2329484297146065</v>
      </c>
      <c r="BL302" s="95">
        <f t="shared" si="357"/>
        <v>-2.0957081572127541</v>
      </c>
      <c r="BM302" s="95">
        <f t="shared" si="357"/>
        <v>-2.3479977423385905</v>
      </c>
      <c r="BN302" s="95">
        <f t="shared" si="349"/>
        <v>-1.4541171127140569</v>
      </c>
      <c r="BQ302" s="95"/>
      <c r="CJ302" s="86"/>
      <c r="CK302" s="86"/>
      <c r="CL302" s="95"/>
      <c r="CM302" s="95"/>
      <c r="CN302" s="95"/>
      <c r="CO302" s="95"/>
      <c r="CP302" s="95"/>
      <c r="CQ302" s="95"/>
      <c r="CR302" s="95"/>
      <c r="CS302" s="95"/>
      <c r="CT302" s="95"/>
      <c r="CU302" s="95"/>
      <c r="CV302" s="95"/>
      <c r="CW302" s="95"/>
      <c r="CX302" s="95"/>
    </row>
    <row r="303" spans="1:102" s="75" customFormat="1" ht="12.95" customHeight="1" x14ac:dyDescent="0.2">
      <c r="A303" s="86" t="s">
        <v>2046</v>
      </c>
      <c r="B303" s="87" t="s">
        <v>2006</v>
      </c>
      <c r="C303" s="88">
        <v>39981.472999999998</v>
      </c>
      <c r="D303" s="88" t="s">
        <v>2035</v>
      </c>
      <c r="E303" s="75">
        <f t="shared" si="320"/>
        <v>-5231.0127293234364</v>
      </c>
      <c r="F303" s="75">
        <f t="shared" si="321"/>
        <v>-5231</v>
      </c>
      <c r="G303" s="75">
        <f t="shared" si="322"/>
        <v>-5.3656899981433526E-3</v>
      </c>
      <c r="J303" s="75">
        <f>G303</f>
        <v>-5.3656899981433526E-3</v>
      </c>
      <c r="O303" s="75">
        <f t="shared" ca="1" si="323"/>
        <v>-9.8551727651909962E-3</v>
      </c>
      <c r="P303" s="75">
        <f t="shared" si="324"/>
        <v>-1.2785874469525848E-2</v>
      </c>
      <c r="Q303" s="85">
        <f t="shared" si="350"/>
        <v>24962.972999999998</v>
      </c>
      <c r="S303" s="84">
        <v>1</v>
      </c>
      <c r="Z303" s="75">
        <f t="shared" si="325"/>
        <v>-5231</v>
      </c>
      <c r="AA303" s="75">
        <f t="shared" si="326"/>
        <v>-4.0489163078164837E-3</v>
      </c>
      <c r="AB303" s="75">
        <f t="shared" si="327"/>
        <v>-1.4102648159852717E-2</v>
      </c>
      <c r="AC303" s="75">
        <f t="shared" si="328"/>
        <v>7.4201844713824953E-3</v>
      </c>
      <c r="AD303" s="75">
        <f t="shared" si="329"/>
        <v>-1.3167736903268688E-3</v>
      </c>
      <c r="AE303" s="75">
        <f t="shared" si="330"/>
        <v>1.7338929515370407E-6</v>
      </c>
      <c r="AF303" s="75">
        <f t="shared" si="331"/>
        <v>7.4201844713824953E-3</v>
      </c>
      <c r="AG303" s="84"/>
      <c r="AH303" s="75">
        <f t="shared" si="332"/>
        <v>8.7369581617093642E-3</v>
      </c>
      <c r="AI303" s="75">
        <f t="shared" si="333"/>
        <v>5.2233786876641264E-2</v>
      </c>
      <c r="AJ303" s="75">
        <f t="shared" si="334"/>
        <v>0.17167127710431218</v>
      </c>
      <c r="AK303" s="75">
        <f t="shared" si="335"/>
        <v>0.24927736612417925</v>
      </c>
      <c r="AL303" s="75">
        <f t="shared" si="336"/>
        <v>2.884401955995572</v>
      </c>
      <c r="AM303" s="75">
        <f t="shared" si="337"/>
        <v>7.7334185734417122</v>
      </c>
      <c r="AN303" s="75">
        <f t="shared" si="356"/>
        <v>1.3214132796195421</v>
      </c>
      <c r="AO303" s="75">
        <f t="shared" si="356"/>
        <v>1.3198320086646262</v>
      </c>
      <c r="AP303" s="75">
        <f t="shared" si="356"/>
        <v>1.3134149194594789</v>
      </c>
      <c r="AQ303" s="75">
        <f t="shared" si="356"/>
        <v>1.2888358507008939</v>
      </c>
      <c r="AR303" s="75">
        <f t="shared" si="356"/>
        <v>1.2094766499695395</v>
      </c>
      <c r="AS303" s="75">
        <f t="shared" si="356"/>
        <v>1.024495787057208</v>
      </c>
      <c r="AT303" s="75">
        <f t="shared" si="356"/>
        <v>0.72842661241060613</v>
      </c>
      <c r="AU303" s="75">
        <f t="shared" si="338"/>
        <v>0.37211335239818494</v>
      </c>
      <c r="AV303" s="119">
        <f t="shared" si="339"/>
        <v>-4.0489163078164837E-3</v>
      </c>
      <c r="AW303" s="120">
        <f t="shared" si="340"/>
        <v>-1.3167736903268688E-3</v>
      </c>
      <c r="AX303" s="121">
        <f t="shared" si="341"/>
        <v>1.7338929515370407E-6</v>
      </c>
      <c r="AY303" s="120">
        <f t="shared" si="342"/>
        <v>-1.4102648159852717E-2</v>
      </c>
      <c r="BA303" s="95">
        <f t="shared" si="343"/>
        <v>0</v>
      </c>
      <c r="BB303" s="95">
        <f t="shared" si="344"/>
        <v>0.12475236373368848</v>
      </c>
      <c r="BC303" s="95">
        <f t="shared" si="345"/>
        <v>-6.3024179307473102E-2</v>
      </c>
      <c r="BD303" s="95">
        <f t="shared" si="346"/>
        <v>-0.20962245874484525</v>
      </c>
      <c r="BE303" s="95">
        <f t="shared" si="347"/>
        <v>-2.906519792807686</v>
      </c>
      <c r="BF303" s="95">
        <f t="shared" si="348"/>
        <v>-8.4687854865167953</v>
      </c>
      <c r="BG303" s="95">
        <f t="shared" si="357"/>
        <v>-2.1909131794851517</v>
      </c>
      <c r="BH303" s="95">
        <f t="shared" si="357"/>
        <v>-2.1811132977246985</v>
      </c>
      <c r="BI303" s="95">
        <f t="shared" si="357"/>
        <v>-2.1998619531685035</v>
      </c>
      <c r="BJ303" s="95">
        <f t="shared" si="357"/>
        <v>-2.1635428720115302</v>
      </c>
      <c r="BK303" s="95">
        <f t="shared" si="357"/>
        <v>-2.2323235543808835</v>
      </c>
      <c r="BL303" s="95">
        <f t="shared" si="357"/>
        <v>-2.0954890298200639</v>
      </c>
      <c r="BM303" s="95">
        <f t="shared" si="357"/>
        <v>-2.3471979970251757</v>
      </c>
      <c r="BN303" s="95">
        <f t="shared" si="349"/>
        <v>-1.4533934245775431</v>
      </c>
      <c r="BQ303" s="95"/>
      <c r="CJ303" s="86"/>
      <c r="CK303" s="86"/>
      <c r="CL303" s="95"/>
      <c r="CM303" s="95"/>
      <c r="CN303" s="95"/>
      <c r="CO303" s="95"/>
      <c r="CP303" s="95"/>
      <c r="CQ303" s="95"/>
      <c r="CR303" s="95"/>
      <c r="CS303" s="95"/>
      <c r="CT303" s="95"/>
      <c r="CU303" s="95"/>
      <c r="CV303" s="95"/>
      <c r="CW303" s="95"/>
      <c r="CX303" s="95"/>
    </row>
    <row r="304" spans="1:102" s="75" customFormat="1" ht="12.95" customHeight="1" x14ac:dyDescent="0.2">
      <c r="A304" s="86" t="s">
        <v>2045</v>
      </c>
      <c r="B304" s="87" t="s">
        <v>2033</v>
      </c>
      <c r="C304" s="88">
        <v>39996.408000000003</v>
      </c>
      <c r="D304" s="88"/>
      <c r="E304" s="75">
        <f t="shared" si="320"/>
        <v>-5195.5816020140819</v>
      </c>
      <c r="F304" s="75">
        <f t="shared" si="321"/>
        <v>-5195.5</v>
      </c>
      <c r="G304" s="75">
        <f t="shared" si="322"/>
        <v>-3.4397044997604098E-2</v>
      </c>
      <c r="I304" s="75">
        <f>G304</f>
        <v>-3.4397044997604098E-2</v>
      </c>
      <c r="O304" s="75">
        <f t="shared" ca="1" si="323"/>
        <v>-9.830595419394442E-3</v>
      </c>
      <c r="P304" s="75">
        <f t="shared" si="324"/>
        <v>-1.2762239685178438E-2</v>
      </c>
      <c r="Q304" s="85">
        <f t="shared" si="350"/>
        <v>24977.908000000003</v>
      </c>
      <c r="S304" s="84">
        <v>0.1</v>
      </c>
      <c r="Z304" s="75">
        <f t="shared" si="325"/>
        <v>-5195.5</v>
      </c>
      <c r="AA304" s="75">
        <f t="shared" si="326"/>
        <v>-4.0319665752925476E-3</v>
      </c>
      <c r="AB304" s="75">
        <f t="shared" si="327"/>
        <v>-4.3127318107489987E-2</v>
      </c>
      <c r="AC304" s="75">
        <f t="shared" si="328"/>
        <v>-2.1634805312425662E-2</v>
      </c>
      <c r="AD304" s="75">
        <f t="shared" si="329"/>
        <v>-3.0365078422311551E-2</v>
      </c>
      <c r="AE304" s="75">
        <f t="shared" si="330"/>
        <v>9.2203798759313057E-5</v>
      </c>
      <c r="AF304" s="75">
        <f t="shared" si="331"/>
        <v>-2.1634805312425662E-2</v>
      </c>
      <c r="AG304" s="84"/>
      <c r="AH304" s="75">
        <f t="shared" si="332"/>
        <v>8.7302731098858905E-3</v>
      </c>
      <c r="AI304" s="75">
        <f t="shared" si="333"/>
        <v>5.1917426287838575E-2</v>
      </c>
      <c r="AJ304" s="75">
        <f t="shared" si="334"/>
        <v>0.17041783720599094</v>
      </c>
      <c r="AK304" s="75">
        <f t="shared" si="335"/>
        <v>0.24807142806724844</v>
      </c>
      <c r="AL304" s="75">
        <f t="shared" si="336"/>
        <v>2.8856741438437354</v>
      </c>
      <c r="AM304" s="75">
        <f t="shared" si="337"/>
        <v>7.7722879605042134</v>
      </c>
      <c r="AN304" s="75">
        <f t="shared" si="356"/>
        <v>1.326274741675626</v>
      </c>
      <c r="AO304" s="75">
        <f t="shared" si="356"/>
        <v>1.3248222713876903</v>
      </c>
      <c r="AP304" s="75">
        <f t="shared" si="356"/>
        <v>1.3188076073577077</v>
      </c>
      <c r="AQ304" s="75">
        <f t="shared" si="356"/>
        <v>1.2952660845111605</v>
      </c>
      <c r="AR304" s="75">
        <f t="shared" si="356"/>
        <v>1.2175630310979328</v>
      </c>
      <c r="AS304" s="75">
        <f t="shared" si="356"/>
        <v>1.0332552041834666</v>
      </c>
      <c r="AT304" s="75">
        <f t="shared" si="356"/>
        <v>0.73542324730497599</v>
      </c>
      <c r="AU304" s="75">
        <f t="shared" si="338"/>
        <v>0.37577215222036053</v>
      </c>
      <c r="AV304" s="119">
        <f t="shared" si="339"/>
        <v>-4.0319665752925476E-3</v>
      </c>
      <c r="AW304" s="120">
        <f t="shared" si="340"/>
        <v>-3.0365078422311551E-2</v>
      </c>
      <c r="AX304" s="121">
        <f t="shared" si="341"/>
        <v>9.2203798759313057E-5</v>
      </c>
      <c r="AY304" s="120">
        <f t="shared" si="342"/>
        <v>-4.3127318107489987E-2</v>
      </c>
      <c r="BA304" s="95">
        <f t="shared" si="343"/>
        <v>0</v>
      </c>
      <c r="BB304" s="95">
        <f t="shared" si="344"/>
        <v>0.1251777047344963</v>
      </c>
      <c r="BC304" s="95">
        <f t="shared" si="345"/>
        <v>-6.1007509541490076E-2</v>
      </c>
      <c r="BD304" s="95">
        <f t="shared" si="346"/>
        <v>-0.21139051943357329</v>
      </c>
      <c r="BE304" s="95">
        <f t="shared" si="347"/>
        <v>-2.9044992334513546</v>
      </c>
      <c r="BF304" s="95">
        <f t="shared" si="348"/>
        <v>-8.3959408398313666</v>
      </c>
      <c r="BG304" s="95">
        <f t="shared" si="357"/>
        <v>-2.183865253173086</v>
      </c>
      <c r="BH304" s="95">
        <f t="shared" si="357"/>
        <v>-2.1748260699286703</v>
      </c>
      <c r="BI304" s="95">
        <f t="shared" si="357"/>
        <v>-2.1922894051746167</v>
      </c>
      <c r="BJ304" s="95">
        <f t="shared" si="357"/>
        <v>-2.1581434248161475</v>
      </c>
      <c r="BK304" s="95">
        <f t="shared" si="357"/>
        <v>-2.2234521143896488</v>
      </c>
      <c r="BL304" s="95">
        <f t="shared" si="357"/>
        <v>-2.0923644232628549</v>
      </c>
      <c r="BM304" s="95">
        <f t="shared" si="357"/>
        <v>-2.3357911148155432</v>
      </c>
      <c r="BN304" s="95">
        <f t="shared" si="349"/>
        <v>-1.4431170530390434</v>
      </c>
      <c r="BQ304" s="95"/>
      <c r="CJ304" s="86"/>
      <c r="CK304" s="86"/>
      <c r="CL304" s="95"/>
      <c r="CM304" s="95"/>
      <c r="CN304" s="95"/>
      <c r="CO304" s="95"/>
      <c r="CP304" s="95"/>
      <c r="CQ304" s="95"/>
      <c r="CR304" s="95"/>
      <c r="CS304" s="95"/>
      <c r="CT304" s="95"/>
      <c r="CU304" s="95"/>
      <c r="CV304" s="95"/>
      <c r="CW304" s="95"/>
      <c r="CX304" s="95"/>
    </row>
    <row r="305" spans="1:102" s="75" customFormat="1" ht="12.95" customHeight="1" x14ac:dyDescent="0.2">
      <c r="A305" s="86" t="s">
        <v>2045</v>
      </c>
      <c r="B305" s="87"/>
      <c r="C305" s="88">
        <v>40005.502</v>
      </c>
      <c r="D305" s="88"/>
      <c r="E305" s="75">
        <f t="shared" si="320"/>
        <v>-5174.0074023655343</v>
      </c>
      <c r="F305" s="75">
        <f t="shared" si="321"/>
        <v>-5174</v>
      </c>
      <c r="G305" s="75">
        <f t="shared" si="322"/>
        <v>-3.1202600002870895E-3</v>
      </c>
      <c r="I305" s="75">
        <f>G305</f>
        <v>-3.1202600002870895E-3</v>
      </c>
      <c r="O305" s="75">
        <f t="shared" ca="1" si="323"/>
        <v>-9.8157105479965284E-3</v>
      </c>
      <c r="P305" s="75">
        <f t="shared" si="324"/>
        <v>-1.2747916442893387E-2</v>
      </c>
      <c r="Q305" s="85">
        <f t="shared" si="350"/>
        <v>24987.002</v>
      </c>
      <c r="S305" s="84">
        <v>0.1</v>
      </c>
      <c r="Z305" s="75">
        <f t="shared" si="325"/>
        <v>-5174</v>
      </c>
      <c r="AA305" s="75">
        <f t="shared" si="326"/>
        <v>-4.0217690572283415E-3</v>
      </c>
      <c r="AB305" s="75">
        <f t="shared" si="327"/>
        <v>-1.1846407385952135E-2</v>
      </c>
      <c r="AC305" s="75">
        <f t="shared" si="328"/>
        <v>9.6276564426062972E-3</v>
      </c>
      <c r="AD305" s="75">
        <f t="shared" si="329"/>
        <v>9.0150905694125205E-4</v>
      </c>
      <c r="AE305" s="75">
        <f t="shared" si="330"/>
        <v>8.1271857974710563E-8</v>
      </c>
      <c r="AF305" s="75">
        <f t="shared" si="331"/>
        <v>9.6276564426062972E-3</v>
      </c>
      <c r="AG305" s="84"/>
      <c r="AH305" s="75">
        <f t="shared" si="332"/>
        <v>8.7261473856650451E-3</v>
      </c>
      <c r="AI305" s="75">
        <f t="shared" si="333"/>
        <v>5.1728552886865731E-2</v>
      </c>
      <c r="AJ305" s="75">
        <f t="shared" si="334"/>
        <v>0.16966646332267379</v>
      </c>
      <c r="AK305" s="75">
        <f t="shared" si="335"/>
        <v>0.24734846389246495</v>
      </c>
      <c r="AL305" s="75">
        <f t="shared" si="336"/>
        <v>2.8864366218745441</v>
      </c>
      <c r="AM305" s="75">
        <f t="shared" si="337"/>
        <v>7.7957688386997681</v>
      </c>
      <c r="AN305" s="75">
        <f t="shared" si="356"/>
        <v>1.3292026220624122</v>
      </c>
      <c r="AO305" s="75">
        <f t="shared" si="356"/>
        <v>1.3278238508763751</v>
      </c>
      <c r="AP305" s="75">
        <f t="shared" si="356"/>
        <v>1.3220434444732496</v>
      </c>
      <c r="AQ305" s="75">
        <f t="shared" si="356"/>
        <v>1.2991178488231849</v>
      </c>
      <c r="AR305" s="75">
        <f t="shared" si="356"/>
        <v>1.222420418406581</v>
      </c>
      <c r="AS305" s="75">
        <f t="shared" si="356"/>
        <v>1.0385428775608483</v>
      </c>
      <c r="AT305" s="75">
        <f t="shared" si="356"/>
        <v>0.7396583078456942</v>
      </c>
      <c r="AU305" s="75">
        <f t="shared" si="338"/>
        <v>0.37798804507041051</v>
      </c>
      <c r="AV305" s="119">
        <f t="shared" si="339"/>
        <v>-4.0217690572283415E-3</v>
      </c>
      <c r="AW305" s="120">
        <f t="shared" si="340"/>
        <v>9.0150905694125205E-4</v>
      </c>
      <c r="AX305" s="121">
        <f t="shared" si="341"/>
        <v>8.1271857974710563E-8</v>
      </c>
      <c r="AY305" s="120">
        <f t="shared" si="342"/>
        <v>-1.1846407385952135E-2</v>
      </c>
      <c r="BA305" s="95">
        <f t="shared" si="343"/>
        <v>0</v>
      </c>
      <c r="BB305" s="95">
        <f t="shared" si="344"/>
        <v>0.12543793592017471</v>
      </c>
      <c r="BC305" s="95">
        <f t="shared" si="345"/>
        <v>-5.9781826014011268E-2</v>
      </c>
      <c r="BD305" s="95">
        <f t="shared" si="346"/>
        <v>-0.21246457604136182</v>
      </c>
      <c r="BE305" s="95">
        <f t="shared" si="347"/>
        <v>-2.903271308362056</v>
      </c>
      <c r="BF305" s="95">
        <f t="shared" si="348"/>
        <v>-8.3522726336006254</v>
      </c>
      <c r="BG305" s="95">
        <f t="shared" si="357"/>
        <v>-2.1795938453881023</v>
      </c>
      <c r="BH305" s="95">
        <f t="shared" si="357"/>
        <v>-2.1709961155037245</v>
      </c>
      <c r="BI305" s="95">
        <f t="shared" si="357"/>
        <v>-2.1877066913734526</v>
      </c>
      <c r="BJ305" s="95">
        <f t="shared" si="357"/>
        <v>-2.1548449420522644</v>
      </c>
      <c r="BK305" s="95">
        <f t="shared" si="357"/>
        <v>-2.2180812203376297</v>
      </c>
      <c r="BL305" s="95">
        <f t="shared" si="357"/>
        <v>-2.0904594069629541</v>
      </c>
      <c r="BM305" s="95">
        <f t="shared" si="357"/>
        <v>-2.3288368785234437</v>
      </c>
      <c r="BN305" s="95">
        <f t="shared" si="349"/>
        <v>-1.4368933350650224</v>
      </c>
      <c r="BQ305" s="95"/>
      <c r="CJ305" s="86"/>
      <c r="CK305" s="86"/>
      <c r="CL305" s="95"/>
      <c r="CM305" s="95"/>
      <c r="CN305" s="95"/>
      <c r="CO305" s="95"/>
      <c r="CP305" s="95"/>
      <c r="CQ305" s="95"/>
      <c r="CR305" s="95"/>
      <c r="CS305" s="95"/>
      <c r="CT305" s="95"/>
      <c r="CU305" s="95"/>
      <c r="CV305" s="95"/>
      <c r="CW305" s="95"/>
      <c r="CX305" s="95"/>
    </row>
    <row r="306" spans="1:102" s="75" customFormat="1" ht="12.95" customHeight="1" x14ac:dyDescent="0.2">
      <c r="A306" s="86" t="s">
        <v>2045</v>
      </c>
      <c r="B306" s="87"/>
      <c r="C306" s="88">
        <v>40008.453999999998</v>
      </c>
      <c r="D306" s="88"/>
      <c r="E306" s="75">
        <f t="shared" si="320"/>
        <v>-5167.0042093412894</v>
      </c>
      <c r="F306" s="75">
        <f t="shared" si="321"/>
        <v>-5167</v>
      </c>
      <c r="G306" s="75">
        <f t="shared" si="322"/>
        <v>-1.7743299977155402E-3</v>
      </c>
      <c r="I306" s="75">
        <f>G306</f>
        <v>-1.7743299977155402E-3</v>
      </c>
      <c r="O306" s="75">
        <f t="shared" ca="1" si="323"/>
        <v>-9.8108643107972064E-3</v>
      </c>
      <c r="P306" s="75">
        <f t="shared" si="324"/>
        <v>-1.274325156108584E-2</v>
      </c>
      <c r="Q306" s="85">
        <f t="shared" si="350"/>
        <v>24989.953999999998</v>
      </c>
      <c r="S306" s="84">
        <v>0.1</v>
      </c>
      <c r="Z306" s="75">
        <f t="shared" si="325"/>
        <v>-5167</v>
      </c>
      <c r="AA306" s="75">
        <f t="shared" si="326"/>
        <v>-4.0184598246894247E-3</v>
      </c>
      <c r="AB306" s="75">
        <f t="shared" si="327"/>
        <v>-1.0499121734111955E-2</v>
      </c>
      <c r="AC306" s="75">
        <f t="shared" si="328"/>
        <v>1.09689215633703E-2</v>
      </c>
      <c r="AD306" s="75">
        <f t="shared" si="329"/>
        <v>2.2441298269738844E-3</v>
      </c>
      <c r="AE306" s="75">
        <f t="shared" si="330"/>
        <v>5.0361186803138373E-7</v>
      </c>
      <c r="AF306" s="75">
        <f t="shared" si="331"/>
        <v>1.09689215633703E-2</v>
      </c>
      <c r="AG306" s="84"/>
      <c r="AH306" s="75">
        <f t="shared" si="332"/>
        <v>8.7247917363964152E-3</v>
      </c>
      <c r="AI306" s="75">
        <f t="shared" si="333"/>
        <v>5.1667494500692968E-2</v>
      </c>
      <c r="AJ306" s="75">
        <f t="shared" si="334"/>
        <v>0.1694230702059456</v>
      </c>
      <c r="AK306" s="75">
        <f t="shared" si="335"/>
        <v>0.24711426307157341</v>
      </c>
      <c r="AL306" s="75">
        <f t="shared" si="336"/>
        <v>2.8866835904832286</v>
      </c>
      <c r="AM306" s="75">
        <f t="shared" si="337"/>
        <v>7.80340430993573</v>
      </c>
      <c r="AN306" s="75">
        <f t="shared" si="356"/>
        <v>1.3301532607790147</v>
      </c>
      <c r="AO306" s="75">
        <f t="shared" si="356"/>
        <v>1.3287978065680912</v>
      </c>
      <c r="AP306" s="75">
        <f t="shared" si="356"/>
        <v>1.3230921574570513</v>
      </c>
      <c r="AQ306" s="75">
        <f t="shared" si="356"/>
        <v>1.3003650602136121</v>
      </c>
      <c r="AR306" s="75">
        <f t="shared" si="356"/>
        <v>1.2239953984354499</v>
      </c>
      <c r="AS306" s="75">
        <f t="shared" si="356"/>
        <v>1.040261614975603</v>
      </c>
      <c r="AT306" s="75">
        <f t="shared" si="356"/>
        <v>0.74103678202845313</v>
      </c>
      <c r="AU306" s="75">
        <f t="shared" si="338"/>
        <v>0.37870949855647329</v>
      </c>
      <c r="AV306" s="119">
        <f t="shared" si="339"/>
        <v>-4.0184598246894247E-3</v>
      </c>
      <c r="AW306" s="120">
        <f t="shared" si="340"/>
        <v>2.2441298269738844E-3</v>
      </c>
      <c r="AX306" s="121">
        <f t="shared" si="341"/>
        <v>5.0361186803138373E-7</v>
      </c>
      <c r="AY306" s="120">
        <f t="shared" si="342"/>
        <v>-1.0499121734111955E-2</v>
      </c>
      <c r="BA306" s="95">
        <f t="shared" si="343"/>
        <v>0</v>
      </c>
      <c r="BB306" s="95">
        <f t="shared" si="344"/>
        <v>0.12552309598561684</v>
      </c>
      <c r="BC306" s="95">
        <f t="shared" si="345"/>
        <v>-5.9382047551938322E-2</v>
      </c>
      <c r="BD306" s="95">
        <f t="shared" si="346"/>
        <v>-0.21281481232616151</v>
      </c>
      <c r="BE306" s="95">
        <f t="shared" si="347"/>
        <v>-2.9028708183941281</v>
      </c>
      <c r="BF306" s="95">
        <f t="shared" si="348"/>
        <v>-8.338126865412022</v>
      </c>
      <c r="BG306" s="95">
        <f t="shared" si="357"/>
        <v>-2.1782026369487175</v>
      </c>
      <c r="BH306" s="95">
        <f t="shared" si="357"/>
        <v>-2.1697455430359307</v>
      </c>
      <c r="BI306" s="95">
        <f t="shared" si="357"/>
        <v>-2.1862151956829754</v>
      </c>
      <c r="BJ306" s="95">
        <f t="shared" si="357"/>
        <v>-2.1537663498795689</v>
      </c>
      <c r="BK306" s="95">
        <f t="shared" si="357"/>
        <v>-2.2163329311355593</v>
      </c>
      <c r="BL306" s="95">
        <f t="shared" si="357"/>
        <v>-2.0898369614307217</v>
      </c>
      <c r="BM306" s="95">
        <f t="shared" si="357"/>
        <v>-2.3265652517435496</v>
      </c>
      <c r="BN306" s="95">
        <f t="shared" si="349"/>
        <v>-1.434867008282783</v>
      </c>
      <c r="BQ306" s="95"/>
      <c r="CJ306" s="86"/>
      <c r="CK306" s="86"/>
      <c r="CL306" s="95"/>
      <c r="CM306" s="95"/>
      <c r="CN306" s="95"/>
      <c r="CO306" s="95"/>
      <c r="CP306" s="95"/>
      <c r="CQ306" s="95"/>
      <c r="CR306" s="95"/>
      <c r="CS306" s="95"/>
      <c r="CT306" s="95"/>
      <c r="CU306" s="95"/>
      <c r="CV306" s="95"/>
      <c r="CW306" s="95"/>
      <c r="CX306" s="95"/>
    </row>
    <row r="307" spans="1:102" s="75" customFormat="1" ht="12.95" customHeight="1" x14ac:dyDescent="0.2">
      <c r="A307" s="86" t="s">
        <v>2039</v>
      </c>
      <c r="B307" s="87" t="s">
        <v>2031</v>
      </c>
      <c r="C307" s="88">
        <v>40017.724000000002</v>
      </c>
      <c r="D307" s="88" t="s">
        <v>2034</v>
      </c>
      <c r="E307" s="75">
        <f t="shared" si="320"/>
        <v>-5145.012475149274</v>
      </c>
      <c r="F307" s="75">
        <f t="shared" si="321"/>
        <v>-5145</v>
      </c>
      <c r="G307" s="75">
        <f t="shared" si="322"/>
        <v>-5.2585499943234026E-3</v>
      </c>
      <c r="H307" s="75">
        <f>G307</f>
        <v>-5.2585499943234026E-3</v>
      </c>
      <c r="O307" s="75">
        <f t="shared" ca="1" si="323"/>
        <v>-9.7956332795993417E-3</v>
      </c>
      <c r="P307" s="75">
        <f t="shared" si="324"/>
        <v>-1.2728585705070055E-2</v>
      </c>
      <c r="Q307" s="85">
        <f t="shared" si="350"/>
        <v>24999.224000000002</v>
      </c>
      <c r="S307" s="84">
        <v>0.10009999999999999</v>
      </c>
      <c r="Z307" s="75">
        <f t="shared" si="325"/>
        <v>-5145</v>
      </c>
      <c r="AA307" s="75">
        <f t="shared" si="326"/>
        <v>-4.0080938354719407E-3</v>
      </c>
      <c r="AB307" s="75">
        <f t="shared" si="327"/>
        <v>-1.3979041863921517E-2</v>
      </c>
      <c r="AC307" s="75">
        <f t="shared" si="328"/>
        <v>7.4700357107466524E-3</v>
      </c>
      <c r="AD307" s="75">
        <f t="shared" si="329"/>
        <v>-1.250456158851462E-3</v>
      </c>
      <c r="AE307" s="75">
        <f t="shared" si="330"/>
        <v>1.5652042458147621E-7</v>
      </c>
      <c r="AF307" s="75">
        <f t="shared" si="331"/>
        <v>7.4700357107466524E-3</v>
      </c>
      <c r="AG307" s="84"/>
      <c r="AH307" s="75">
        <f t="shared" si="332"/>
        <v>8.7204918695981144E-3</v>
      </c>
      <c r="AI307" s="75">
        <f t="shared" si="333"/>
        <v>5.1476968236382037E-2</v>
      </c>
      <c r="AJ307" s="75">
        <f t="shared" si="334"/>
        <v>0.16866203358591914</v>
      </c>
      <c r="AK307" s="75">
        <f t="shared" si="335"/>
        <v>0.24638193564860733</v>
      </c>
      <c r="AL307" s="75">
        <f t="shared" si="336"/>
        <v>2.8874557393076326</v>
      </c>
      <c r="AM307" s="75">
        <f t="shared" si="337"/>
        <v>7.8273718675305002</v>
      </c>
      <c r="AN307" s="75">
        <f t="shared" si="356"/>
        <v>1.3331326934514687</v>
      </c>
      <c r="AO307" s="75">
        <f t="shared" si="356"/>
        <v>1.3318484095098351</v>
      </c>
      <c r="AP307" s="75">
        <f t="shared" si="356"/>
        <v>1.3263729456546642</v>
      </c>
      <c r="AQ307" s="75">
        <f t="shared" si="356"/>
        <v>1.3042631677772856</v>
      </c>
      <c r="AR307" s="75">
        <f t="shared" si="356"/>
        <v>1.2289246078284857</v>
      </c>
      <c r="AS307" s="75">
        <f t="shared" si="356"/>
        <v>1.0456542832191307</v>
      </c>
      <c r="AT307" s="75">
        <f t="shared" si="356"/>
        <v>0.74536790011368137</v>
      </c>
      <c r="AU307" s="75">
        <f t="shared" si="338"/>
        <v>0.38097692379838494</v>
      </c>
      <c r="AV307" s="119">
        <f t="shared" si="339"/>
        <v>-4.0080938354719407E-3</v>
      </c>
      <c r="AW307" s="120">
        <f t="shared" si="340"/>
        <v>-1.250456158851462E-3</v>
      </c>
      <c r="AX307" s="121">
        <f t="shared" si="341"/>
        <v>1.5652042458147621E-7</v>
      </c>
      <c r="AY307" s="120">
        <f t="shared" si="342"/>
        <v>-1.3979041863921517E-2</v>
      </c>
      <c r="BA307" s="95">
        <f t="shared" si="343"/>
        <v>0</v>
      </c>
      <c r="BB307" s="95">
        <f t="shared" si="344"/>
        <v>0.12579214273446904</v>
      </c>
      <c r="BC307" s="95">
        <f t="shared" si="345"/>
        <v>-5.8123262885686679E-2</v>
      </c>
      <c r="BD307" s="95">
        <f t="shared" si="346"/>
        <v>-0.21391732584157153</v>
      </c>
      <c r="BE307" s="95">
        <f t="shared" si="347"/>
        <v>-2.9016098554192835</v>
      </c>
      <c r="BF307" s="95">
        <f t="shared" si="348"/>
        <v>-8.2938950844006047</v>
      </c>
      <c r="BG307" s="95">
        <f t="shared" si="357"/>
        <v>-2.1738285151292809</v>
      </c>
      <c r="BH307" s="95">
        <f t="shared" si="357"/>
        <v>-2.1658036346159464</v>
      </c>
      <c r="BI307" s="95">
        <f t="shared" si="357"/>
        <v>-2.1815293564823519</v>
      </c>
      <c r="BJ307" s="95">
        <f t="shared" si="357"/>
        <v>-2.1503614510841262</v>
      </c>
      <c r="BK307" s="95">
        <f t="shared" si="357"/>
        <v>-2.2108396459762689</v>
      </c>
      <c r="BL307" s="95">
        <f t="shared" si="357"/>
        <v>-2.0878732651444385</v>
      </c>
      <c r="BM307" s="95">
        <f t="shared" si="357"/>
        <v>-2.3194020221780356</v>
      </c>
      <c r="BN307" s="95">
        <f t="shared" si="349"/>
        <v>-1.4284985526814591</v>
      </c>
      <c r="BQ307" s="95"/>
      <c r="CJ307" s="86"/>
      <c r="CK307" s="86"/>
      <c r="CL307" s="95"/>
      <c r="CM307" s="95"/>
      <c r="CN307" s="95"/>
      <c r="CO307" s="95"/>
      <c r="CP307" s="95"/>
      <c r="CQ307" s="95"/>
      <c r="CR307" s="95"/>
      <c r="CS307" s="95"/>
      <c r="CT307" s="95"/>
      <c r="CU307" s="95"/>
      <c r="CV307" s="95"/>
      <c r="CW307" s="95"/>
      <c r="CX307" s="95"/>
    </row>
    <row r="308" spans="1:102" s="75" customFormat="1" ht="12.95" customHeight="1" x14ac:dyDescent="0.2">
      <c r="A308" s="86" t="s">
        <v>2047</v>
      </c>
      <c r="B308" s="87" t="s">
        <v>2033</v>
      </c>
      <c r="C308" s="88">
        <v>40030.582000000002</v>
      </c>
      <c r="D308" s="88"/>
      <c r="E308" s="75">
        <f t="shared" si="320"/>
        <v>-5114.5087299237275</v>
      </c>
      <c r="F308" s="75">
        <f t="shared" si="321"/>
        <v>-5114.5</v>
      </c>
      <c r="G308" s="75">
        <f t="shared" si="322"/>
        <v>-3.6798549990635365E-3</v>
      </c>
      <c r="I308" s="75">
        <f>G308</f>
        <v>-3.6798549990635365E-3</v>
      </c>
      <c r="O308" s="75">
        <f t="shared" ca="1" si="323"/>
        <v>-9.7745175318023018E-3</v>
      </c>
      <c r="P308" s="75">
        <f t="shared" si="324"/>
        <v>-1.2708241451316507E-2</v>
      </c>
      <c r="Q308" s="85">
        <f t="shared" si="350"/>
        <v>25012.082000000002</v>
      </c>
      <c r="S308" s="84">
        <v>0.1</v>
      </c>
      <c r="Z308" s="75">
        <f t="shared" si="325"/>
        <v>-5114.5</v>
      </c>
      <c r="AA308" s="75">
        <f t="shared" si="326"/>
        <v>-3.9938082140341512E-3</v>
      </c>
      <c r="AB308" s="75">
        <f t="shared" si="327"/>
        <v>-1.2394288236345892E-2</v>
      </c>
      <c r="AC308" s="75">
        <f t="shared" si="328"/>
        <v>9.0283864522529705E-3</v>
      </c>
      <c r="AD308" s="75">
        <f t="shared" si="329"/>
        <v>3.1395321497061472E-4</v>
      </c>
      <c r="AE308" s="75">
        <f t="shared" si="330"/>
        <v>9.8566621190385015E-9</v>
      </c>
      <c r="AF308" s="75">
        <f t="shared" si="331"/>
        <v>9.0283864522529705E-3</v>
      </c>
      <c r="AG308" s="84"/>
      <c r="AH308" s="75">
        <f t="shared" si="332"/>
        <v>8.7144332372823558E-3</v>
      </c>
      <c r="AI308" s="75">
        <f t="shared" si="333"/>
        <v>5.1216212818171125E-2</v>
      </c>
      <c r="AJ308" s="75">
        <f t="shared" si="334"/>
        <v>0.16761662847930417</v>
      </c>
      <c r="AK308" s="75">
        <f t="shared" si="335"/>
        <v>0.245375885491843</v>
      </c>
      <c r="AL308" s="75">
        <f t="shared" si="336"/>
        <v>2.8885162425983277</v>
      </c>
      <c r="AM308" s="75">
        <f t="shared" si="337"/>
        <v>7.8605270575618524</v>
      </c>
      <c r="AN308" s="75">
        <f t="shared" si="356"/>
        <v>1.3372427678898851</v>
      </c>
      <c r="AO308" s="75">
        <f t="shared" si="356"/>
        <v>1.3360520164724179</v>
      </c>
      <c r="AP308" s="75">
        <f t="shared" si="356"/>
        <v>1.3308839215249217</v>
      </c>
      <c r="AQ308" s="75">
        <f t="shared" si="356"/>
        <v>1.3096135229947208</v>
      </c>
      <c r="AR308" s="75">
        <f t="shared" si="356"/>
        <v>1.2357063920862179</v>
      </c>
      <c r="AS308" s="75">
        <f t="shared" si="356"/>
        <v>1.0531076240149715</v>
      </c>
      <c r="AT308" s="75">
        <f t="shared" si="356"/>
        <v>0.75136930350471798</v>
      </c>
      <c r="AU308" s="75">
        <f t="shared" si="338"/>
        <v>0.38412039970194428</v>
      </c>
      <c r="AV308" s="119">
        <f t="shared" si="339"/>
        <v>-3.9938082140341512E-3</v>
      </c>
      <c r="AW308" s="120">
        <f t="shared" si="340"/>
        <v>3.1395321497061472E-4</v>
      </c>
      <c r="AX308" s="121">
        <f t="shared" si="341"/>
        <v>9.8566621190385015E-9</v>
      </c>
      <c r="AY308" s="120">
        <f t="shared" si="342"/>
        <v>-1.2394288236345892E-2</v>
      </c>
      <c r="BA308" s="95">
        <f t="shared" si="343"/>
        <v>0</v>
      </c>
      <c r="BB308" s="95">
        <f t="shared" si="344"/>
        <v>0.12616869771363137</v>
      </c>
      <c r="BC308" s="95">
        <f t="shared" si="345"/>
        <v>-5.6372142326554478E-2</v>
      </c>
      <c r="BD308" s="95">
        <f t="shared" si="346"/>
        <v>-0.21545035424549433</v>
      </c>
      <c r="BE308" s="95">
        <f t="shared" si="347"/>
        <v>-2.8998558580874563</v>
      </c>
      <c r="BF308" s="95">
        <f t="shared" si="348"/>
        <v>-8.233132447139921</v>
      </c>
      <c r="BG308" s="95">
        <f t="shared" si="357"/>
        <v>-2.1677597019009491</v>
      </c>
      <c r="BH308" s="95">
        <f t="shared" si="357"/>
        <v>-2.1603097885594069</v>
      </c>
      <c r="BI308" s="95">
        <f t="shared" si="357"/>
        <v>-2.1750372580326012</v>
      </c>
      <c r="BJ308" s="95">
        <f t="shared" si="357"/>
        <v>-2.1456029621922306</v>
      </c>
      <c r="BK308" s="95">
        <f t="shared" si="357"/>
        <v>-2.203227731491356</v>
      </c>
      <c r="BL308" s="95">
        <f t="shared" si="357"/>
        <v>-2.0851310668099283</v>
      </c>
      <c r="BM308" s="95">
        <f t="shared" si="357"/>
        <v>-2.3094114186012109</v>
      </c>
      <c r="BN308" s="95">
        <f t="shared" si="349"/>
        <v>-1.4196695574159879</v>
      </c>
      <c r="BQ308" s="95"/>
      <c r="CJ308" s="86"/>
      <c r="CK308" s="86"/>
      <c r="CL308" s="95"/>
      <c r="CM308" s="95"/>
      <c r="CN308" s="95"/>
      <c r="CO308" s="95"/>
      <c r="CP308" s="95"/>
      <c r="CQ308" s="95"/>
      <c r="CR308" s="95"/>
      <c r="CS308" s="95"/>
      <c r="CT308" s="95"/>
      <c r="CU308" s="95"/>
      <c r="CV308" s="95"/>
      <c r="CW308" s="95"/>
      <c r="CX308" s="95"/>
    </row>
    <row r="309" spans="1:102" s="75" customFormat="1" ht="12.95" customHeight="1" x14ac:dyDescent="0.2">
      <c r="A309" s="86" t="s">
        <v>2047</v>
      </c>
      <c r="B309" s="87" t="s">
        <v>2033</v>
      </c>
      <c r="C309" s="88">
        <v>40033.544999999998</v>
      </c>
      <c r="D309" s="88"/>
      <c r="E309" s="75">
        <f t="shared" si="320"/>
        <v>-5107.4794409905207</v>
      </c>
      <c r="F309" s="75">
        <f t="shared" si="321"/>
        <v>-5107.5</v>
      </c>
      <c r="G309" s="75">
        <f t="shared" si="322"/>
        <v>8.6660750021110289E-3</v>
      </c>
      <c r="I309" s="75">
        <f>G309</f>
        <v>8.6660750021110289E-3</v>
      </c>
      <c r="O309" s="75">
        <f t="shared" ca="1" si="323"/>
        <v>-9.7696712946029815E-3</v>
      </c>
      <c r="P309" s="75">
        <f t="shared" si="324"/>
        <v>-1.2703570303852231E-2</v>
      </c>
      <c r="Q309" s="85">
        <f t="shared" si="350"/>
        <v>25015.044999999998</v>
      </c>
      <c r="S309" s="84">
        <v>0.1</v>
      </c>
      <c r="Z309" s="75">
        <f t="shared" si="325"/>
        <v>-5107.5</v>
      </c>
      <c r="AA309" s="75">
        <f t="shared" si="326"/>
        <v>-3.9905433761875473E-3</v>
      </c>
      <c r="AB309" s="75">
        <f t="shared" si="327"/>
        <v>-4.6951925553654489E-5</v>
      </c>
      <c r="AC309" s="75">
        <f t="shared" si="328"/>
        <v>2.1369645305963261E-2</v>
      </c>
      <c r="AD309" s="75">
        <f t="shared" si="329"/>
        <v>1.2656618378298576E-2</v>
      </c>
      <c r="AE309" s="75">
        <f t="shared" si="330"/>
        <v>1.6018998877388529E-5</v>
      </c>
      <c r="AF309" s="75">
        <f t="shared" si="331"/>
        <v>2.1369645305963261E-2</v>
      </c>
      <c r="AG309" s="84"/>
      <c r="AH309" s="75">
        <f t="shared" si="332"/>
        <v>8.7130269276646834E-3</v>
      </c>
      <c r="AI309" s="75">
        <f t="shared" si="333"/>
        <v>5.1156912493854789E-2</v>
      </c>
      <c r="AJ309" s="75">
        <f t="shared" si="334"/>
        <v>0.16737825990087013</v>
      </c>
      <c r="AK309" s="75">
        <f t="shared" si="335"/>
        <v>0.24514647721679728</v>
      </c>
      <c r="AL309" s="75">
        <f t="shared" si="336"/>
        <v>2.8887580269838549</v>
      </c>
      <c r="AM309" s="75">
        <f t="shared" si="337"/>
        <v>7.8681248427663792</v>
      </c>
      <c r="AN309" s="75">
        <f t="shared" si="356"/>
        <v>1.3381827508160131</v>
      </c>
      <c r="AO309" s="75">
        <f t="shared" si="356"/>
        <v>1.3370126504934705</v>
      </c>
      <c r="AP309" s="75">
        <f t="shared" si="356"/>
        <v>1.3319132073049644</v>
      </c>
      <c r="AQ309" s="75">
        <f t="shared" si="356"/>
        <v>1.3108327490060916</v>
      </c>
      <c r="AR309" s="75">
        <f t="shared" si="356"/>
        <v>1.2372543820381112</v>
      </c>
      <c r="AS309" s="75">
        <f t="shared" si="356"/>
        <v>1.0548144674065496</v>
      </c>
      <c r="AT309" s="75">
        <f t="shared" si="356"/>
        <v>0.75274616378550352</v>
      </c>
      <c r="AU309" s="75">
        <f t="shared" si="338"/>
        <v>0.38484185318800707</v>
      </c>
      <c r="AV309" s="119">
        <f t="shared" si="339"/>
        <v>-3.9905433761875473E-3</v>
      </c>
      <c r="AW309" s="120">
        <f t="shared" si="340"/>
        <v>1.2656618378298576E-2</v>
      </c>
      <c r="AX309" s="121">
        <f t="shared" si="341"/>
        <v>1.6018998877388529E-5</v>
      </c>
      <c r="AY309" s="120">
        <f t="shared" si="342"/>
        <v>-4.6951925553654489E-5</v>
      </c>
      <c r="BA309" s="95">
        <f t="shared" si="343"/>
        <v>0</v>
      </c>
      <c r="BB309" s="95">
        <f t="shared" si="344"/>
        <v>0.12625571060778207</v>
      </c>
      <c r="BC309" s="95">
        <f t="shared" si="345"/>
        <v>-5.5969244483447138E-2</v>
      </c>
      <c r="BD309" s="95">
        <f t="shared" si="346"/>
        <v>-0.21580295816899306</v>
      </c>
      <c r="BE309" s="95">
        <f t="shared" si="347"/>
        <v>-2.899452323132639</v>
      </c>
      <c r="BF309" s="95">
        <f t="shared" si="348"/>
        <v>-8.2192769943552779</v>
      </c>
      <c r="BG309" s="95">
        <f t="shared" si="357"/>
        <v>-2.1663660424407949</v>
      </c>
      <c r="BH309" s="95">
        <f t="shared" si="357"/>
        <v>-2.1590441690829039</v>
      </c>
      <c r="BI309" s="95">
        <f t="shared" si="357"/>
        <v>-2.1735479298121549</v>
      </c>
      <c r="BJ309" s="95">
        <f t="shared" si="357"/>
        <v>-2.1445045592404224</v>
      </c>
      <c r="BK309" s="95">
        <f t="shared" si="357"/>
        <v>-2.2014814220288987</v>
      </c>
      <c r="BL309" s="95">
        <f t="shared" si="357"/>
        <v>-2.0844982768238305</v>
      </c>
      <c r="BM309" s="95">
        <f t="shared" si="357"/>
        <v>-2.3071087042911151</v>
      </c>
      <c r="BN309" s="95">
        <f t="shared" si="349"/>
        <v>-1.4176432306337485</v>
      </c>
      <c r="BQ309" s="95"/>
      <c r="CJ309" s="86"/>
      <c r="CK309" s="86"/>
      <c r="CL309" s="95"/>
      <c r="CM309" s="95"/>
      <c r="CN309" s="95"/>
      <c r="CO309" s="95"/>
      <c r="CP309" s="95"/>
      <c r="CQ309" s="95"/>
      <c r="CR309" s="95"/>
      <c r="CS309" s="95"/>
      <c r="CT309" s="95"/>
      <c r="CU309" s="95"/>
      <c r="CV309" s="95"/>
      <c r="CW309" s="95"/>
      <c r="CX309" s="95"/>
    </row>
    <row r="310" spans="1:102" s="75" customFormat="1" ht="12.95" customHeight="1" x14ac:dyDescent="0.2">
      <c r="A310" s="86" t="s">
        <v>2048</v>
      </c>
      <c r="B310" s="87"/>
      <c r="C310" s="88">
        <v>40058.402999999998</v>
      </c>
      <c r="D310" s="88">
        <v>1E-4</v>
      </c>
      <c r="E310" s="75">
        <f t="shared" si="320"/>
        <v>-5048.5074314387539</v>
      </c>
      <c r="F310" s="75">
        <f t="shared" si="321"/>
        <v>-5048.5</v>
      </c>
      <c r="G310" s="75">
        <f t="shared" si="322"/>
        <v>-3.1325149975600652E-3</v>
      </c>
      <c r="J310" s="75">
        <f>G310</f>
        <v>-3.1325149975600652E-3</v>
      </c>
      <c r="O310" s="75">
        <f t="shared" ca="1" si="323"/>
        <v>-9.7288244382087059E-3</v>
      </c>
      <c r="P310" s="75">
        <f t="shared" si="324"/>
        <v>-1.2664169913919471E-2</v>
      </c>
      <c r="Q310" s="85">
        <f t="shared" si="350"/>
        <v>25039.902999999998</v>
      </c>
      <c r="S310" s="84">
        <v>1</v>
      </c>
      <c r="Z310" s="75">
        <f t="shared" si="325"/>
        <v>-5048.5</v>
      </c>
      <c r="AA310" s="75">
        <f t="shared" si="326"/>
        <v>-3.9632265876887712E-3</v>
      </c>
      <c r="AB310" s="75">
        <f t="shared" si="327"/>
        <v>-1.1833458323790765E-2</v>
      </c>
      <c r="AC310" s="75">
        <f t="shared" si="328"/>
        <v>9.5316549163594055E-3</v>
      </c>
      <c r="AD310" s="75">
        <f t="shared" si="329"/>
        <v>8.3071159012870592E-4</v>
      </c>
      <c r="AE310" s="75">
        <f t="shared" si="330"/>
        <v>6.9008174597416309E-7</v>
      </c>
      <c r="AF310" s="75">
        <f t="shared" si="331"/>
        <v>9.5316549163594055E-3</v>
      </c>
      <c r="AG310" s="84"/>
      <c r="AH310" s="75">
        <f t="shared" si="332"/>
        <v>8.7009433262306996E-3</v>
      </c>
      <c r="AI310" s="75">
        <f t="shared" si="333"/>
        <v>5.0664964262109868E-2</v>
      </c>
      <c r="AJ310" s="75">
        <f t="shared" si="334"/>
        <v>0.16539173407471575</v>
      </c>
      <c r="AK310" s="75">
        <f t="shared" si="335"/>
        <v>0.24323443407654849</v>
      </c>
      <c r="AL310" s="75">
        <f t="shared" si="336"/>
        <v>2.8907726350653018</v>
      </c>
      <c r="AM310" s="75">
        <f t="shared" si="337"/>
        <v>7.9319979634573734</v>
      </c>
      <c r="AN310" s="75">
        <f t="shared" si="356"/>
        <v>1.3460574356359298</v>
      </c>
      <c r="AO310" s="75">
        <f t="shared" si="356"/>
        <v>1.3450499150649557</v>
      </c>
      <c r="AP310" s="75">
        <f t="shared" si="356"/>
        <v>1.3405018737456174</v>
      </c>
      <c r="AQ310" s="75">
        <f t="shared" si="356"/>
        <v>1.3209820984350316</v>
      </c>
      <c r="AR310" s="75">
        <f t="shared" si="356"/>
        <v>1.2501764003276381</v>
      </c>
      <c r="AS310" s="75">
        <f t="shared" si="356"/>
        <v>1.0691446625373016</v>
      </c>
      <c r="AT310" s="75">
        <f t="shared" si="356"/>
        <v>0.76434348657861162</v>
      </c>
      <c r="AU310" s="75">
        <f t="shared" si="338"/>
        <v>0.39092267542767917</v>
      </c>
      <c r="AV310" s="119">
        <f t="shared" si="339"/>
        <v>-3.9632265876887712E-3</v>
      </c>
      <c r="AW310" s="120">
        <f t="shared" si="340"/>
        <v>8.3071159012870592E-4</v>
      </c>
      <c r="AX310" s="121">
        <f t="shared" si="341"/>
        <v>6.9008174597416309E-7</v>
      </c>
      <c r="AY310" s="120">
        <f t="shared" si="342"/>
        <v>-1.1833458323790765E-2</v>
      </c>
      <c r="BA310" s="95">
        <f t="shared" si="343"/>
        <v>0</v>
      </c>
      <c r="BB310" s="95">
        <f t="shared" si="344"/>
        <v>0.12699804020721717</v>
      </c>
      <c r="BC310" s="95">
        <f t="shared" si="345"/>
        <v>-5.2558049818735637E-2</v>
      </c>
      <c r="BD310" s="95">
        <f t="shared" si="346"/>
        <v>-0.2187866042470617</v>
      </c>
      <c r="BE310" s="95">
        <f t="shared" si="347"/>
        <v>-2.8960360934682456</v>
      </c>
      <c r="BF310" s="95">
        <f t="shared" si="348"/>
        <v>-8.1037957780570729</v>
      </c>
      <c r="BG310" s="95">
        <f t="shared" si="357"/>
        <v>-2.1546061831196548</v>
      </c>
      <c r="BH310" s="95">
        <f t="shared" si="357"/>
        <v>-2.1483066911454856</v>
      </c>
      <c r="BI310" s="95">
        <f t="shared" si="357"/>
        <v>-2.1610042143858754</v>
      </c>
      <c r="BJ310" s="95">
        <f t="shared" si="357"/>
        <v>-2.1351520899075345</v>
      </c>
      <c r="BK310" s="95">
        <f t="shared" si="357"/>
        <v>-2.1867743509324202</v>
      </c>
      <c r="BL310" s="95">
        <f t="shared" si="357"/>
        <v>-2.0791092765971535</v>
      </c>
      <c r="BM310" s="95">
        <f t="shared" si="357"/>
        <v>-2.2875551109210037</v>
      </c>
      <c r="BN310" s="95">
        <f t="shared" si="349"/>
        <v>-1.400564190612017</v>
      </c>
      <c r="BQ310" s="95"/>
      <c r="CJ310" s="86"/>
      <c r="CK310" s="86"/>
      <c r="CL310" s="95"/>
      <c r="CM310" s="95"/>
      <c r="CN310" s="95"/>
      <c r="CO310" s="95"/>
      <c r="CP310" s="95"/>
      <c r="CQ310" s="95"/>
      <c r="CR310" s="95"/>
      <c r="CS310" s="95"/>
      <c r="CT310" s="95"/>
      <c r="CU310" s="95"/>
      <c r="CV310" s="95"/>
      <c r="CW310" s="95"/>
      <c r="CX310" s="95"/>
    </row>
    <row r="311" spans="1:102" s="75" customFormat="1" ht="12.95" customHeight="1" x14ac:dyDescent="0.2">
      <c r="A311" s="81" t="s">
        <v>646</v>
      </c>
      <c r="B311" s="82" t="s">
        <v>2031</v>
      </c>
      <c r="C311" s="83">
        <v>40073.377</v>
      </c>
      <c r="D311" s="83" t="s">
        <v>2110</v>
      </c>
      <c r="E311" s="75">
        <f t="shared" si="320"/>
        <v>-5012.9837822703466</v>
      </c>
      <c r="F311" s="75">
        <f t="shared" si="321"/>
        <v>-5013</v>
      </c>
      <c r="G311" s="75">
        <f t="shared" si="322"/>
        <v>6.8361300000105985E-3</v>
      </c>
      <c r="I311" s="75">
        <f>G311</f>
        <v>6.8361300000105985E-3</v>
      </c>
      <c r="O311" s="75">
        <f t="shared" ca="1" si="323"/>
        <v>-9.70424709241215E-3</v>
      </c>
      <c r="P311" s="75">
        <f t="shared" si="324"/>
        <v>-1.2640437665890099E-2</v>
      </c>
      <c r="Q311" s="85">
        <f t="shared" si="350"/>
        <v>25054.877</v>
      </c>
      <c r="S311" s="84">
        <v>0.1</v>
      </c>
      <c r="Z311" s="75">
        <f t="shared" si="325"/>
        <v>-5013</v>
      </c>
      <c r="AA311" s="75">
        <f t="shared" si="326"/>
        <v>-3.9469599680203964E-3</v>
      </c>
      <c r="AB311" s="75">
        <f t="shared" si="327"/>
        <v>-1.8573476978591043E-3</v>
      </c>
      <c r="AC311" s="75">
        <f t="shared" si="328"/>
        <v>1.9476567665900696E-2</v>
      </c>
      <c r="AD311" s="75">
        <f t="shared" si="329"/>
        <v>1.0783089968030995E-2</v>
      </c>
      <c r="AE311" s="75">
        <f t="shared" si="330"/>
        <v>1.1627502925865069E-5</v>
      </c>
      <c r="AF311" s="75">
        <f t="shared" si="331"/>
        <v>1.9476567665900696E-2</v>
      </c>
      <c r="AG311" s="84"/>
      <c r="AH311" s="75">
        <f t="shared" si="332"/>
        <v>8.6934776978697028E-3</v>
      </c>
      <c r="AI311" s="75">
        <f t="shared" si="333"/>
        <v>5.0375550972412531E-2</v>
      </c>
      <c r="AJ311" s="75">
        <f t="shared" si="334"/>
        <v>0.16421541239422349</v>
      </c>
      <c r="AK311" s="75">
        <f t="shared" si="335"/>
        <v>0.24210205659814413</v>
      </c>
      <c r="AL311" s="75">
        <f t="shared" si="336"/>
        <v>2.8919652643480935</v>
      </c>
      <c r="AM311" s="75">
        <f t="shared" si="337"/>
        <v>7.9702935040758254</v>
      </c>
      <c r="AN311" s="75">
        <f t="shared" ref="AN311:AT320" si="358">$AU311+$AB$7*SIN(AO311)</f>
        <v>1.3507551830276276</v>
      </c>
      <c r="AO311" s="75">
        <f t="shared" si="358"/>
        <v>1.3498361337223854</v>
      </c>
      <c r="AP311" s="75">
        <f t="shared" si="358"/>
        <v>1.345597156176416</v>
      </c>
      <c r="AQ311" s="75">
        <f t="shared" si="358"/>
        <v>1.3269817046059846</v>
      </c>
      <c r="AR311" s="75">
        <f t="shared" si="358"/>
        <v>1.2578440566332918</v>
      </c>
      <c r="AS311" s="75">
        <f t="shared" si="358"/>
        <v>1.0777185176008661</v>
      </c>
      <c r="AT311" s="75">
        <f t="shared" si="358"/>
        <v>0.77131489629660144</v>
      </c>
      <c r="AU311" s="75">
        <f t="shared" si="338"/>
        <v>0.39458147524985476</v>
      </c>
      <c r="AV311" s="119">
        <f t="shared" si="339"/>
        <v>-3.9469599680203964E-3</v>
      </c>
      <c r="AW311" s="120">
        <f t="shared" si="340"/>
        <v>1.0783089968030995E-2</v>
      </c>
      <c r="AX311" s="121">
        <f t="shared" si="341"/>
        <v>1.1627502925865069E-5</v>
      </c>
      <c r="AY311" s="120">
        <f t="shared" si="342"/>
        <v>-1.8573476978591043E-3</v>
      </c>
      <c r="BA311" s="95">
        <f t="shared" si="343"/>
        <v>0</v>
      </c>
      <c r="BB311" s="95">
        <f t="shared" si="344"/>
        <v>0.12745255956189894</v>
      </c>
      <c r="BC311" s="95">
        <f t="shared" si="345"/>
        <v>-5.0491881558941763E-2</v>
      </c>
      <c r="BD311" s="95">
        <f t="shared" si="346"/>
        <v>-0.2205923030953677</v>
      </c>
      <c r="BE311" s="95">
        <f t="shared" si="347"/>
        <v>-2.8939671767088897</v>
      </c>
      <c r="BF311" s="95">
        <f t="shared" si="348"/>
        <v>-8.0354002182559512</v>
      </c>
      <c r="BG311" s="95">
        <f t="shared" ref="BG311:BM320" si="359">$BN311+$BB$7*SIN(BH311)</f>
        <v>-2.1475177889526349</v>
      </c>
      <c r="BH311" s="95">
        <f t="shared" si="359"/>
        <v>-2.141785760150889</v>
      </c>
      <c r="BI311" s="95">
        <f t="shared" si="359"/>
        <v>-2.1534640258713833</v>
      </c>
      <c r="BJ311" s="95">
        <f t="shared" si="359"/>
        <v>-2.1294423214251785</v>
      </c>
      <c r="BK311" s="95">
        <f t="shared" si="359"/>
        <v>-2.1779368245203301</v>
      </c>
      <c r="BL311" s="95">
        <f t="shared" si="359"/>
        <v>-2.0758147487317795</v>
      </c>
      <c r="BM311" s="95">
        <f t="shared" si="359"/>
        <v>-2.2756650939768805</v>
      </c>
      <c r="BN311" s="95">
        <f t="shared" si="349"/>
        <v>-1.3902878190735173</v>
      </c>
      <c r="BQ311" s="95"/>
      <c r="CJ311" s="86"/>
      <c r="CK311" s="86"/>
      <c r="CL311" s="95"/>
      <c r="CM311" s="95"/>
      <c r="CN311" s="95"/>
      <c r="CO311" s="95"/>
      <c r="CP311" s="95"/>
      <c r="CQ311" s="95"/>
      <c r="CR311" s="95"/>
      <c r="CS311" s="95"/>
      <c r="CT311" s="95"/>
      <c r="CU311" s="95"/>
      <c r="CV311" s="95"/>
      <c r="CW311" s="95"/>
      <c r="CX311" s="95"/>
    </row>
    <row r="312" spans="1:102" s="75" customFormat="1" ht="12.95" customHeight="1" x14ac:dyDescent="0.2">
      <c r="A312" s="86" t="s">
        <v>2049</v>
      </c>
      <c r="B312" s="87"/>
      <c r="C312" s="88">
        <v>40330.499000000003</v>
      </c>
      <c r="D312" s="88"/>
      <c r="E312" s="75">
        <f t="shared" si="320"/>
        <v>-4402.9990272631212</v>
      </c>
      <c r="F312" s="75">
        <f t="shared" si="321"/>
        <v>-4403</v>
      </c>
      <c r="G312" s="75">
        <f t="shared" si="322"/>
        <v>4.1003000660566613E-4</v>
      </c>
      <c r="I312" s="75">
        <f>G312</f>
        <v>4.1003000660566613E-4</v>
      </c>
      <c r="O312" s="75">
        <f t="shared" ca="1" si="323"/>
        <v>-9.2819321364713443E-3</v>
      </c>
      <c r="P312" s="75">
        <f t="shared" si="324"/>
        <v>-1.2229682363105595E-2</v>
      </c>
      <c r="Q312" s="85">
        <f t="shared" si="350"/>
        <v>25311.999000000003</v>
      </c>
      <c r="S312" s="84">
        <v>0.1</v>
      </c>
      <c r="Z312" s="75">
        <f t="shared" si="325"/>
        <v>-4403</v>
      </c>
      <c r="AA312" s="75">
        <f t="shared" si="326"/>
        <v>-3.6849026753545885E-3</v>
      </c>
      <c r="AB312" s="75">
        <f t="shared" si="327"/>
        <v>-8.1347496811453399E-3</v>
      </c>
      <c r="AC312" s="75">
        <f t="shared" si="328"/>
        <v>1.2639712369711261E-2</v>
      </c>
      <c r="AD312" s="75">
        <f t="shared" si="329"/>
        <v>4.0949326819602547E-3</v>
      </c>
      <c r="AE312" s="75">
        <f t="shared" si="330"/>
        <v>1.6768473669786204E-6</v>
      </c>
      <c r="AF312" s="75">
        <f t="shared" si="331"/>
        <v>1.2639712369711261E-2</v>
      </c>
      <c r="AG312" s="84"/>
      <c r="AH312" s="75">
        <f t="shared" si="332"/>
        <v>8.5447796877510061E-3</v>
      </c>
      <c r="AI312" s="75">
        <f t="shared" si="333"/>
        <v>4.6050697897851323E-2</v>
      </c>
      <c r="AJ312" s="75">
        <f t="shared" si="334"/>
        <v>0.14590106751265527</v>
      </c>
      <c r="AK312" s="75">
        <f t="shared" si="335"/>
        <v>0.22445651921658108</v>
      </c>
      <c r="AL312" s="75">
        <f t="shared" si="336"/>
        <v>2.9105041121200306</v>
      </c>
      <c r="AM312" s="75">
        <f t="shared" si="337"/>
        <v>8.6161422660041111</v>
      </c>
      <c r="AN312" s="75">
        <f t="shared" si="358"/>
        <v>1.4273681563500387</v>
      </c>
      <c r="AO312" s="75">
        <f t="shared" si="358"/>
        <v>1.4272254362971024</v>
      </c>
      <c r="AP312" s="75">
        <f t="shared" si="358"/>
        <v>1.426211140224996</v>
      </c>
      <c r="AQ312" s="75">
        <f t="shared" si="358"/>
        <v>1.4191966628269856</v>
      </c>
      <c r="AR312" s="75">
        <f t="shared" si="358"/>
        <v>1.3774831947111026</v>
      </c>
      <c r="AS312" s="75">
        <f t="shared" si="358"/>
        <v>1.2191542112913787</v>
      </c>
      <c r="AT312" s="75">
        <f t="shared" si="358"/>
        <v>0.89028036423032331</v>
      </c>
      <c r="AU312" s="75">
        <f t="shared" si="338"/>
        <v>0.457450993321041</v>
      </c>
      <c r="AV312" s="119">
        <f t="shared" si="339"/>
        <v>-3.6849026753545885E-3</v>
      </c>
      <c r="AW312" s="120">
        <f t="shared" si="340"/>
        <v>4.0949326819602547E-3</v>
      </c>
      <c r="AX312" s="121">
        <f t="shared" si="341"/>
        <v>1.6768473669786204E-6</v>
      </c>
      <c r="AY312" s="120">
        <f t="shared" si="342"/>
        <v>-8.1347496811453399E-3</v>
      </c>
      <c r="BA312" s="95">
        <f t="shared" si="343"/>
        <v>0</v>
      </c>
      <c r="BB312" s="95">
        <f t="shared" si="344"/>
        <v>0.13634729603536577</v>
      </c>
      <c r="BC312" s="95">
        <f t="shared" si="345"/>
        <v>-1.2969445901132051E-2</v>
      </c>
      <c r="BD312" s="95">
        <f t="shared" si="346"/>
        <v>-0.25318769111980138</v>
      </c>
      <c r="BE312" s="95">
        <f t="shared" si="347"/>
        <v>-2.8564236257650388</v>
      </c>
      <c r="BF312" s="95">
        <f t="shared" si="348"/>
        <v>-6.9657916471544494</v>
      </c>
      <c r="BG312" s="95">
        <f t="shared" si="359"/>
        <v>-2.0233044239001394</v>
      </c>
      <c r="BH312" s="95">
        <f t="shared" si="359"/>
        <v>-2.0228505703542679</v>
      </c>
      <c r="BI312" s="95">
        <f t="shared" si="359"/>
        <v>-2.0240036547312457</v>
      </c>
      <c r="BJ312" s="95">
        <f t="shared" si="359"/>
        <v>-2.0210686883322762</v>
      </c>
      <c r="BK312" s="95">
        <f t="shared" si="359"/>
        <v>-2.0285046544727963</v>
      </c>
      <c r="BL312" s="95">
        <f t="shared" si="359"/>
        <v>-2.009437250017819</v>
      </c>
      <c r="BM312" s="95">
        <f t="shared" si="359"/>
        <v>-2.056934592871515</v>
      </c>
      <c r="BN312" s="95">
        <f t="shared" si="349"/>
        <v>-1.2137079137640896</v>
      </c>
      <c r="BQ312" s="95"/>
      <c r="CJ312" s="86"/>
      <c r="CK312" s="86"/>
      <c r="CL312" s="95"/>
      <c r="CM312" s="95"/>
      <c r="CN312" s="95"/>
      <c r="CO312" s="95"/>
      <c r="CP312" s="95"/>
      <c r="CQ312" s="95"/>
      <c r="CR312" s="95"/>
      <c r="CS312" s="95"/>
      <c r="CT312" s="95"/>
      <c r="CU312" s="95"/>
      <c r="CV312" s="95"/>
      <c r="CW312" s="95"/>
      <c r="CX312" s="95"/>
    </row>
    <row r="313" spans="1:102" s="75" customFormat="1" ht="12.95" customHeight="1" x14ac:dyDescent="0.2">
      <c r="A313" s="86" t="s">
        <v>2049</v>
      </c>
      <c r="B313" s="87" t="s">
        <v>2033</v>
      </c>
      <c r="C313" s="88">
        <v>40353.468999999997</v>
      </c>
      <c r="D313" s="88"/>
      <c r="E313" s="75">
        <f t="shared" si="320"/>
        <v>-4348.5060246320272</v>
      </c>
      <c r="F313" s="75">
        <f t="shared" si="321"/>
        <v>-4348.5</v>
      </c>
      <c r="G313" s="75">
        <f t="shared" si="322"/>
        <v>-2.5395150005351752E-3</v>
      </c>
      <c r="I313" s="75">
        <f>G313</f>
        <v>-2.5395150005351752E-3</v>
      </c>
      <c r="O313" s="75">
        <f t="shared" ca="1" si="323"/>
        <v>-9.2442007182766319E-3</v>
      </c>
      <c r="P313" s="75">
        <f t="shared" si="324"/>
        <v>-1.2192711329843165E-2</v>
      </c>
      <c r="Q313" s="85">
        <f t="shared" si="350"/>
        <v>25334.968999999997</v>
      </c>
      <c r="S313" s="84">
        <v>0.1</v>
      </c>
      <c r="Z313" s="75">
        <f t="shared" si="325"/>
        <v>-4348.5</v>
      </c>
      <c r="AA313" s="75">
        <f t="shared" si="326"/>
        <v>-3.6628995062752811E-3</v>
      </c>
      <c r="AB313" s="75">
        <f t="shared" si="327"/>
        <v>-1.1069326824103059E-2</v>
      </c>
      <c r="AC313" s="75">
        <f t="shared" si="328"/>
        <v>9.6531963293079899E-3</v>
      </c>
      <c r="AD313" s="75">
        <f t="shared" si="329"/>
        <v>1.1233845057401059E-3</v>
      </c>
      <c r="AE313" s="75">
        <f t="shared" si="330"/>
        <v>1.2619927477369421E-7</v>
      </c>
      <c r="AF313" s="75">
        <f t="shared" si="331"/>
        <v>9.6531963293079899E-3</v>
      </c>
      <c r="AG313" s="84"/>
      <c r="AH313" s="75">
        <f t="shared" si="332"/>
        <v>8.529811823567884E-3</v>
      </c>
      <c r="AI313" s="75">
        <f t="shared" si="333"/>
        <v>4.5714701615517273E-2</v>
      </c>
      <c r="AJ313" s="75">
        <f t="shared" si="334"/>
        <v>0.1444152477683586</v>
      </c>
      <c r="AK313" s="75">
        <f t="shared" si="335"/>
        <v>0.22302369669440672</v>
      </c>
      <c r="AL313" s="75">
        <f t="shared" si="336"/>
        <v>2.9120058375918738</v>
      </c>
      <c r="AM313" s="75">
        <f t="shared" si="337"/>
        <v>8.6730034837279852</v>
      </c>
      <c r="AN313" s="75">
        <f t="shared" si="358"/>
        <v>1.4338813323535224</v>
      </c>
      <c r="AO313" s="75">
        <f t="shared" si="358"/>
        <v>1.4337645219735722</v>
      </c>
      <c r="AP313" s="75">
        <f t="shared" si="358"/>
        <v>1.4328947077407725</v>
      </c>
      <c r="AQ313" s="75">
        <f t="shared" si="358"/>
        <v>1.4265815875044874</v>
      </c>
      <c r="AR313" s="75">
        <f t="shared" si="358"/>
        <v>1.3871103149869235</v>
      </c>
      <c r="AS313" s="75">
        <f t="shared" si="358"/>
        <v>1.2312332893446747</v>
      </c>
      <c r="AT313" s="75">
        <f t="shared" si="358"/>
        <v>0.90082924541815745</v>
      </c>
      <c r="AU313" s="75">
        <f t="shared" si="338"/>
        <v>0.46306802403395847</v>
      </c>
      <c r="AV313" s="119">
        <f t="shared" si="339"/>
        <v>-3.6628995062752811E-3</v>
      </c>
      <c r="AW313" s="120">
        <f t="shared" si="340"/>
        <v>1.1233845057401059E-3</v>
      </c>
      <c r="AX313" s="121">
        <f t="shared" si="341"/>
        <v>1.2619927477369421E-7</v>
      </c>
      <c r="AY313" s="120">
        <f t="shared" si="342"/>
        <v>-1.1069326824103059E-2</v>
      </c>
      <c r="BA313" s="95">
        <f t="shared" si="343"/>
        <v>0</v>
      </c>
      <c r="BB313" s="95">
        <f t="shared" si="344"/>
        <v>0.13725936722155663</v>
      </c>
      <c r="BC313" s="95">
        <f t="shared" si="345"/>
        <v>-9.3891770405699591E-3</v>
      </c>
      <c r="BD313" s="95">
        <f t="shared" si="346"/>
        <v>-0.2562783653628436</v>
      </c>
      <c r="BE313" s="95">
        <f t="shared" si="347"/>
        <v>-2.8528431312445757</v>
      </c>
      <c r="BF313" s="95">
        <f t="shared" si="348"/>
        <v>-6.8782264561533415</v>
      </c>
      <c r="BG313" s="95">
        <f t="shared" si="359"/>
        <v>-2.0118959467715554</v>
      </c>
      <c r="BH313" s="95">
        <f t="shared" si="359"/>
        <v>-2.0116096745393506</v>
      </c>
      <c r="BI313" s="95">
        <f t="shared" si="359"/>
        <v>-2.0123545722304015</v>
      </c>
      <c r="BJ313" s="95">
        <f t="shared" si="359"/>
        <v>-2.0104138454513385</v>
      </c>
      <c r="BK313" s="95">
        <f t="shared" si="359"/>
        <v>-2.0154535860135843</v>
      </c>
      <c r="BL313" s="95">
        <f t="shared" si="359"/>
        <v>-2.0022522381820851</v>
      </c>
      <c r="BM313" s="95">
        <f t="shared" si="359"/>
        <v>-2.0360903164293864</v>
      </c>
      <c r="BN313" s="95">
        <f t="shared" si="349"/>
        <v>-1.1979315123880827</v>
      </c>
      <c r="BQ313" s="95"/>
      <c r="CJ313" s="86"/>
      <c r="CK313" s="86"/>
      <c r="CL313" s="95"/>
      <c r="CM313" s="95"/>
      <c r="CN313" s="95"/>
      <c r="CO313" s="95"/>
      <c r="CP313" s="95"/>
      <c r="CQ313" s="95"/>
      <c r="CR313" s="95"/>
      <c r="CS313" s="95"/>
      <c r="CT313" s="95"/>
      <c r="CU313" s="95"/>
      <c r="CV313" s="95"/>
      <c r="CW313" s="95"/>
      <c r="CX313" s="95"/>
    </row>
    <row r="314" spans="1:102" s="75" customFormat="1" ht="12.95" customHeight="1" x14ac:dyDescent="0.2">
      <c r="A314" s="86" t="s">
        <v>2048</v>
      </c>
      <c r="B314" s="87"/>
      <c r="C314" s="88">
        <v>40354.520799999998</v>
      </c>
      <c r="D314" s="88">
        <v>2.0000000000000001E-4</v>
      </c>
      <c r="E314" s="75">
        <f t="shared" si="320"/>
        <v>-4346.0107812638316</v>
      </c>
      <c r="F314" s="75">
        <f t="shared" si="321"/>
        <v>-4346</v>
      </c>
      <c r="G314" s="75">
        <f t="shared" si="322"/>
        <v>-4.5445400028256699E-3</v>
      </c>
      <c r="J314" s="75">
        <f>G314</f>
        <v>-4.5445400028256699E-3</v>
      </c>
      <c r="O314" s="75">
        <f t="shared" ca="1" si="323"/>
        <v>-9.2424699192768748E-3</v>
      </c>
      <c r="P314" s="75">
        <f t="shared" si="324"/>
        <v>-1.219101433903013E-2</v>
      </c>
      <c r="Q314" s="85">
        <f t="shared" si="350"/>
        <v>25336.020799999998</v>
      </c>
      <c r="S314" s="84">
        <v>1</v>
      </c>
      <c r="Z314" s="75">
        <f t="shared" si="325"/>
        <v>-4346</v>
      </c>
      <c r="AA314" s="75">
        <f t="shared" si="326"/>
        <v>-3.6618950884537704E-3</v>
      </c>
      <c r="AB314" s="75">
        <f t="shared" si="327"/>
        <v>-1.307365925340203E-2</v>
      </c>
      <c r="AC314" s="75">
        <f t="shared" si="328"/>
        <v>7.6464743362044604E-3</v>
      </c>
      <c r="AD314" s="75">
        <f t="shared" si="329"/>
        <v>-8.8264491437189951E-4</v>
      </c>
      <c r="AE314" s="75">
        <f t="shared" si="330"/>
        <v>7.7906204486657785E-7</v>
      </c>
      <c r="AF314" s="75">
        <f t="shared" si="331"/>
        <v>7.6464743362044604E-3</v>
      </c>
      <c r="AG314" s="84"/>
      <c r="AH314" s="75">
        <f t="shared" si="332"/>
        <v>8.5291192505763599E-3</v>
      </c>
      <c r="AI314" s="75">
        <f t="shared" si="333"/>
        <v>4.5699458846200192E-2</v>
      </c>
      <c r="AJ314" s="75">
        <f t="shared" si="334"/>
        <v>0.14434760803512234</v>
      </c>
      <c r="AK314" s="75">
        <f t="shared" si="335"/>
        <v>0.22295846508613415</v>
      </c>
      <c r="AL314" s="75">
        <f t="shared" si="336"/>
        <v>2.9120741935514496</v>
      </c>
      <c r="AM314" s="75">
        <f t="shared" si="337"/>
        <v>8.6756093356066692</v>
      </c>
      <c r="AN314" s="75">
        <f t="shared" si="358"/>
        <v>1.4341789375467173</v>
      </c>
      <c r="AO314" s="75">
        <f t="shared" si="358"/>
        <v>1.4340632159179045</v>
      </c>
      <c r="AP314" s="75">
        <f t="shared" si="358"/>
        <v>1.433199624859014</v>
      </c>
      <c r="AQ314" s="75">
        <f t="shared" si="358"/>
        <v>1.4269174971880838</v>
      </c>
      <c r="AR314" s="75">
        <f t="shared" si="358"/>
        <v>1.3875479644375761</v>
      </c>
      <c r="AS314" s="75">
        <f t="shared" si="358"/>
        <v>1.2317851296891158</v>
      </c>
      <c r="AT314" s="75">
        <f t="shared" si="358"/>
        <v>0.90131280892068055</v>
      </c>
      <c r="AU314" s="75">
        <f t="shared" si="338"/>
        <v>0.46332568599326662</v>
      </c>
      <c r="AV314" s="119">
        <f t="shared" si="339"/>
        <v>-3.6618950884537704E-3</v>
      </c>
      <c r="AW314" s="120">
        <f t="shared" si="340"/>
        <v>-8.8264491437189951E-4</v>
      </c>
      <c r="AX314" s="121">
        <f t="shared" si="341"/>
        <v>7.7906204486657785E-7</v>
      </c>
      <c r="AY314" s="120">
        <f t="shared" si="342"/>
        <v>-1.307365925340203E-2</v>
      </c>
      <c r="BA314" s="95">
        <f t="shared" si="343"/>
        <v>0</v>
      </c>
      <c r="BB314" s="95">
        <f t="shared" si="344"/>
        <v>0.13730174395898098</v>
      </c>
      <c r="BC314" s="95">
        <f t="shared" si="345"/>
        <v>-9.2238758656740579E-3</v>
      </c>
      <c r="BD314" s="95">
        <f t="shared" si="346"/>
        <v>-0.25642098007726344</v>
      </c>
      <c r="BE314" s="95">
        <f t="shared" si="347"/>
        <v>-2.8526778229105405</v>
      </c>
      <c r="BF314" s="95">
        <f t="shared" si="348"/>
        <v>-6.8742357022030447</v>
      </c>
      <c r="BG314" s="95">
        <f t="shared" si="359"/>
        <v>-2.0113710637424047</v>
      </c>
      <c r="BH314" s="95">
        <f t="shared" si="359"/>
        <v>-2.0110916788662467</v>
      </c>
      <c r="BI314" s="95">
        <f t="shared" si="359"/>
        <v>-2.0118194668450933</v>
      </c>
      <c r="BJ314" s="95">
        <f t="shared" si="359"/>
        <v>-2.0099212480645385</v>
      </c>
      <c r="BK314" s="95">
        <f t="shared" si="359"/>
        <v>-2.0148562840186255</v>
      </c>
      <c r="BL314" s="95">
        <f t="shared" si="359"/>
        <v>-2.0019163166018816</v>
      </c>
      <c r="BM314" s="95">
        <f t="shared" si="359"/>
        <v>-2.0351291430440677</v>
      </c>
      <c r="BN314" s="95">
        <f t="shared" si="349"/>
        <v>-1.1972078242515689</v>
      </c>
      <c r="BQ314" s="95"/>
      <c r="CJ314" s="86"/>
      <c r="CK314" s="86"/>
      <c r="CL314" s="95"/>
      <c r="CM314" s="95"/>
      <c r="CN314" s="95"/>
      <c r="CO314" s="95"/>
      <c r="CP314" s="95"/>
      <c r="CQ314" s="95"/>
      <c r="CR314" s="95"/>
      <c r="CS314" s="95"/>
      <c r="CT314" s="95"/>
      <c r="CU314" s="95"/>
      <c r="CV314" s="95"/>
      <c r="CW314" s="95"/>
      <c r="CX314" s="95"/>
    </row>
    <row r="315" spans="1:102" s="75" customFormat="1" ht="12.95" customHeight="1" x14ac:dyDescent="0.2">
      <c r="A315" s="86" t="s">
        <v>2042</v>
      </c>
      <c r="B315" s="87"/>
      <c r="C315" s="88">
        <v>40368.428999999996</v>
      </c>
      <c r="D315" s="88"/>
      <c r="E315" s="75">
        <f t="shared" si="320"/>
        <v>-4313.0155884386741</v>
      </c>
      <c r="F315" s="75">
        <f t="shared" si="321"/>
        <v>-4313</v>
      </c>
      <c r="G315" s="75">
        <f t="shared" si="322"/>
        <v>-6.5708700058166869E-3</v>
      </c>
      <c r="J315" s="75">
        <f>G315</f>
        <v>-6.5708700058166869E-3</v>
      </c>
      <c r="O315" s="75">
        <f t="shared" ca="1" si="323"/>
        <v>-9.2196233724800777E-3</v>
      </c>
      <c r="P315" s="75">
        <f t="shared" si="324"/>
        <v>-1.2168605248513119E-2</v>
      </c>
      <c r="Q315" s="85">
        <f t="shared" si="350"/>
        <v>25349.928999999996</v>
      </c>
      <c r="S315" s="84">
        <v>1</v>
      </c>
      <c r="Z315" s="75">
        <f t="shared" si="325"/>
        <v>-4313</v>
      </c>
      <c r="AA315" s="75">
        <f t="shared" si="326"/>
        <v>-3.6486764311682365E-3</v>
      </c>
      <c r="AB315" s="75">
        <f t="shared" si="327"/>
        <v>-1.5090798823161569E-2</v>
      </c>
      <c r="AC315" s="75">
        <f t="shared" si="328"/>
        <v>5.5977352426964319E-3</v>
      </c>
      <c r="AD315" s="75">
        <f t="shared" si="329"/>
        <v>-2.9221935746484504E-3</v>
      </c>
      <c r="AE315" s="75">
        <f t="shared" si="330"/>
        <v>8.5392152877166877E-6</v>
      </c>
      <c r="AF315" s="75">
        <f t="shared" si="331"/>
        <v>5.5977352426964319E-3</v>
      </c>
      <c r="AG315" s="84"/>
      <c r="AH315" s="75">
        <f t="shared" si="332"/>
        <v>8.5199288173448823E-3</v>
      </c>
      <c r="AI315" s="75">
        <f t="shared" si="333"/>
        <v>4.549962491594195E-2</v>
      </c>
      <c r="AJ315" s="75">
        <f t="shared" si="334"/>
        <v>0.14345894561746494</v>
      </c>
      <c r="AK315" s="75">
        <f t="shared" si="335"/>
        <v>0.22210140468802175</v>
      </c>
      <c r="AL315" s="75">
        <f t="shared" si="336"/>
        <v>2.9129722026976372</v>
      </c>
      <c r="AM315" s="75">
        <f t="shared" si="337"/>
        <v>8.7099871241309152</v>
      </c>
      <c r="AN315" s="75">
        <f t="shared" si="358"/>
        <v>1.4380978826446711</v>
      </c>
      <c r="AO315" s="75">
        <f t="shared" si="358"/>
        <v>1.4379957700241537</v>
      </c>
      <c r="AP315" s="75">
        <f t="shared" si="358"/>
        <v>1.4372111538696664</v>
      </c>
      <c r="AQ315" s="75">
        <f t="shared" si="358"/>
        <v>1.4313286120004922</v>
      </c>
      <c r="AR315" s="75">
        <f t="shared" si="358"/>
        <v>1.3932926295746775</v>
      </c>
      <c r="AS315" s="75">
        <f t="shared" si="358"/>
        <v>1.2390509079589314</v>
      </c>
      <c r="AT315" s="75">
        <f t="shared" si="358"/>
        <v>0.90769311626685023</v>
      </c>
      <c r="AU315" s="75">
        <f t="shared" si="338"/>
        <v>0.46672682385613407</v>
      </c>
      <c r="AV315" s="119">
        <f t="shared" si="339"/>
        <v>-3.6486764311682365E-3</v>
      </c>
      <c r="AW315" s="120">
        <f t="shared" si="340"/>
        <v>-2.9221935746484504E-3</v>
      </c>
      <c r="AX315" s="121">
        <f t="shared" si="341"/>
        <v>8.5392152877166877E-6</v>
      </c>
      <c r="AY315" s="120">
        <f t="shared" si="342"/>
        <v>-1.5090798823161569E-2</v>
      </c>
      <c r="BA315" s="95">
        <f t="shared" si="343"/>
        <v>0</v>
      </c>
      <c r="BB315" s="95">
        <f t="shared" si="344"/>
        <v>0.13786564295972026</v>
      </c>
      <c r="BC315" s="95">
        <f t="shared" si="345"/>
        <v>-7.0329084237982231E-3</v>
      </c>
      <c r="BD315" s="95">
        <f t="shared" si="346"/>
        <v>-0.25831056968452398</v>
      </c>
      <c r="BE315" s="95">
        <f t="shared" si="347"/>
        <v>-2.8504867826472822</v>
      </c>
      <c r="BF315" s="95">
        <f t="shared" si="348"/>
        <v>-6.8217663690354753</v>
      </c>
      <c r="BG315" s="95">
        <f t="shared" si="359"/>
        <v>-2.0044294268610203</v>
      </c>
      <c r="BH315" s="95">
        <f t="shared" si="359"/>
        <v>-2.0042347894471271</v>
      </c>
      <c r="BI315" s="95">
        <f t="shared" si="359"/>
        <v>-2.0047494247481934</v>
      </c>
      <c r="BJ315" s="95">
        <f t="shared" si="359"/>
        <v>-2.0033874458233254</v>
      </c>
      <c r="BK315" s="95">
        <f t="shared" si="359"/>
        <v>-2.0069832360132156</v>
      </c>
      <c r="BL315" s="95">
        <f t="shared" si="359"/>
        <v>-1.9974284773823938</v>
      </c>
      <c r="BM315" s="95">
        <f t="shared" si="359"/>
        <v>-2.0224005740166597</v>
      </c>
      <c r="BN315" s="95">
        <f t="shared" si="349"/>
        <v>-1.1876551408495839</v>
      </c>
      <c r="BQ315" s="95"/>
      <c r="CJ315" s="86"/>
      <c r="CK315" s="86"/>
      <c r="CL315" s="95"/>
      <c r="CM315" s="95"/>
      <c r="CN315" s="95"/>
      <c r="CO315" s="95"/>
      <c r="CP315" s="95"/>
      <c r="CQ315" s="95"/>
      <c r="CR315" s="95"/>
      <c r="CS315" s="95"/>
      <c r="CT315" s="95"/>
      <c r="CU315" s="95"/>
      <c r="CV315" s="95"/>
      <c r="CW315" s="95"/>
      <c r="CX315" s="95"/>
    </row>
    <row r="316" spans="1:102" s="75" customFormat="1" ht="12.95" customHeight="1" x14ac:dyDescent="0.2">
      <c r="A316" s="86" t="s">
        <v>2049</v>
      </c>
      <c r="B316" s="87"/>
      <c r="C316" s="88">
        <v>40381.491999999998</v>
      </c>
      <c r="D316" s="88"/>
      <c r="E316" s="75">
        <f t="shared" si="320"/>
        <v>-4282.0255103642176</v>
      </c>
      <c r="F316" s="75">
        <f t="shared" si="321"/>
        <v>-4282</v>
      </c>
      <c r="G316" s="75">
        <f t="shared" si="322"/>
        <v>-1.0753180002211593E-2</v>
      </c>
      <c r="I316" s="75">
        <f>G316</f>
        <v>-1.0753180002211593E-2</v>
      </c>
      <c r="O316" s="75">
        <f t="shared" ca="1" si="323"/>
        <v>-9.198161464883085E-3</v>
      </c>
      <c r="P316" s="75">
        <f t="shared" si="324"/>
        <v>-1.214753936144927E-2</v>
      </c>
      <c r="Q316" s="85">
        <f t="shared" si="350"/>
        <v>25362.991999999998</v>
      </c>
      <c r="S316" s="84">
        <v>0.1</v>
      </c>
      <c r="Z316" s="75">
        <f t="shared" si="325"/>
        <v>-4282</v>
      </c>
      <c r="AA316" s="75">
        <f t="shared" si="326"/>
        <v>-3.636325280077006E-3</v>
      </c>
      <c r="AB316" s="75">
        <f t="shared" si="327"/>
        <v>-1.9264394083583859E-2</v>
      </c>
      <c r="AC316" s="75">
        <f t="shared" si="328"/>
        <v>1.3943593592376773E-3</v>
      </c>
      <c r="AD316" s="75">
        <f t="shared" si="329"/>
        <v>-7.1168547221345871E-3</v>
      </c>
      <c r="AE316" s="75">
        <f t="shared" si="330"/>
        <v>5.064962113596937E-6</v>
      </c>
      <c r="AF316" s="75">
        <f t="shared" si="331"/>
        <v>1.3943593592376773E-3</v>
      </c>
      <c r="AG316" s="84"/>
      <c r="AH316" s="75">
        <f t="shared" si="332"/>
        <v>8.5112140813722644E-3</v>
      </c>
      <c r="AI316" s="75">
        <f t="shared" si="333"/>
        <v>4.531419154742522E-2</v>
      </c>
      <c r="AJ316" s="75">
        <f t="shared" si="334"/>
        <v>0.14263113968375957</v>
      </c>
      <c r="AK316" s="75">
        <f t="shared" si="335"/>
        <v>0.22130297589335249</v>
      </c>
      <c r="AL316" s="75">
        <f t="shared" si="336"/>
        <v>2.9138086101208707</v>
      </c>
      <c r="AM316" s="75">
        <f t="shared" si="337"/>
        <v>8.7422494010424661</v>
      </c>
      <c r="AN316" s="75">
        <f t="shared" si="358"/>
        <v>1.4417634793012686</v>
      </c>
      <c r="AO316" s="75">
        <f t="shared" si="358"/>
        <v>1.4416729278420228</v>
      </c>
      <c r="AP316" s="75">
        <f t="shared" si="358"/>
        <v>1.4409573170944334</v>
      </c>
      <c r="AQ316" s="75">
        <f t="shared" si="358"/>
        <v>1.4354342606129324</v>
      </c>
      <c r="AR316" s="75">
        <f t="shared" si="358"/>
        <v>1.3986347483121904</v>
      </c>
      <c r="AS316" s="75">
        <f t="shared" si="358"/>
        <v>1.2458449182677331</v>
      </c>
      <c r="AT316" s="75">
        <f t="shared" si="358"/>
        <v>0.91368209233183451</v>
      </c>
      <c r="AU316" s="75">
        <f t="shared" si="338"/>
        <v>0.46992183215155497</v>
      </c>
      <c r="AV316" s="119">
        <f t="shared" si="339"/>
        <v>-3.636325280077006E-3</v>
      </c>
      <c r="AW316" s="120">
        <f t="shared" si="340"/>
        <v>-7.1168547221345871E-3</v>
      </c>
      <c r="AX316" s="121">
        <f t="shared" si="341"/>
        <v>5.064962113596937E-6</v>
      </c>
      <c r="AY316" s="120">
        <f t="shared" si="342"/>
        <v>-1.9264394083583859E-2</v>
      </c>
      <c r="BA316" s="95">
        <f t="shared" si="343"/>
        <v>0</v>
      </c>
      <c r="BB316" s="95">
        <f t="shared" si="344"/>
        <v>0.13840315732196495</v>
      </c>
      <c r="BC316" s="95">
        <f t="shared" si="345"/>
        <v>-4.9592367320780801E-3</v>
      </c>
      <c r="BD316" s="95">
        <f t="shared" si="346"/>
        <v>-0.26009782907060441</v>
      </c>
      <c r="BE316" s="95">
        <f t="shared" si="347"/>
        <v>-2.8484130733057125</v>
      </c>
      <c r="BF316" s="95">
        <f t="shared" si="348"/>
        <v>-6.7728240907379629</v>
      </c>
      <c r="BG316" s="95">
        <f t="shared" si="359"/>
        <v>-1.9978857121417046</v>
      </c>
      <c r="BH316" s="95">
        <f t="shared" si="359"/>
        <v>-1.997760746338431</v>
      </c>
      <c r="BI316" s="95">
        <f t="shared" si="359"/>
        <v>-1.9980959227032358</v>
      </c>
      <c r="BJ316" s="95">
        <f t="shared" si="359"/>
        <v>-1.9971963734343245</v>
      </c>
      <c r="BK316" s="95">
        <f t="shared" si="359"/>
        <v>-1.9996065900697457</v>
      </c>
      <c r="BL316" s="95">
        <f t="shared" si="359"/>
        <v>-1.9931197140591641</v>
      </c>
      <c r="BM316" s="95">
        <f t="shared" si="359"/>
        <v>-2.0103740398375489</v>
      </c>
      <c r="BN316" s="95">
        <f t="shared" si="349"/>
        <v>-1.1786814079568089</v>
      </c>
      <c r="BQ316" s="95"/>
      <c r="CJ316" s="86"/>
      <c r="CK316" s="86"/>
      <c r="CL316" s="95"/>
      <c r="CM316" s="95"/>
      <c r="CN316" s="95"/>
      <c r="CO316" s="95"/>
      <c r="CP316" s="95"/>
      <c r="CQ316" s="95"/>
      <c r="CR316" s="95"/>
      <c r="CS316" s="95"/>
      <c r="CT316" s="95"/>
      <c r="CU316" s="95"/>
      <c r="CV316" s="95"/>
      <c r="CW316" s="95"/>
      <c r="CX316" s="95"/>
    </row>
    <row r="317" spans="1:102" s="75" customFormat="1" ht="12.95" customHeight="1" x14ac:dyDescent="0.2">
      <c r="A317" s="86" t="s">
        <v>2048</v>
      </c>
      <c r="B317" s="87"/>
      <c r="C317" s="88">
        <v>40381.498599999999</v>
      </c>
      <c r="D317" s="88">
        <v>4.0000000000000002E-4</v>
      </c>
      <c r="E317" s="75">
        <f t="shared" si="320"/>
        <v>-4282.0098528188364</v>
      </c>
      <c r="F317" s="75">
        <f t="shared" si="321"/>
        <v>-4282</v>
      </c>
      <c r="G317" s="75">
        <f t="shared" si="322"/>
        <v>-4.1531800015945919E-3</v>
      </c>
      <c r="J317" s="75">
        <f>G317</f>
        <v>-4.1531800015945919E-3</v>
      </c>
      <c r="O317" s="75">
        <f t="shared" ca="1" si="323"/>
        <v>-9.198161464883085E-3</v>
      </c>
      <c r="P317" s="75">
        <f t="shared" si="324"/>
        <v>-1.214753936144927E-2</v>
      </c>
      <c r="Q317" s="85">
        <f t="shared" si="350"/>
        <v>25362.998599999999</v>
      </c>
      <c r="S317" s="84">
        <v>1</v>
      </c>
      <c r="Z317" s="75">
        <f t="shared" si="325"/>
        <v>-4282</v>
      </c>
      <c r="AA317" s="75">
        <f t="shared" si="326"/>
        <v>-3.636325280077006E-3</v>
      </c>
      <c r="AB317" s="75">
        <f t="shared" si="327"/>
        <v>-1.2664394082966856E-2</v>
      </c>
      <c r="AC317" s="75">
        <f t="shared" si="328"/>
        <v>7.9943593598546785E-3</v>
      </c>
      <c r="AD317" s="75">
        <f t="shared" si="329"/>
        <v>-5.1685472151758588E-4</v>
      </c>
      <c r="AE317" s="75">
        <f t="shared" si="330"/>
        <v>2.6713880315502126E-7</v>
      </c>
      <c r="AF317" s="75">
        <f t="shared" si="331"/>
        <v>7.9943593598546785E-3</v>
      </c>
      <c r="AG317" s="84"/>
      <c r="AH317" s="75">
        <f t="shared" si="332"/>
        <v>8.5112140813722644E-3</v>
      </c>
      <c r="AI317" s="75">
        <f t="shared" si="333"/>
        <v>4.531419154742522E-2</v>
      </c>
      <c r="AJ317" s="75">
        <f t="shared" si="334"/>
        <v>0.14263113968375957</v>
      </c>
      <c r="AK317" s="75">
        <f t="shared" si="335"/>
        <v>0.22130297589335249</v>
      </c>
      <c r="AL317" s="75">
        <f t="shared" si="336"/>
        <v>2.9138086101208707</v>
      </c>
      <c r="AM317" s="75">
        <f t="shared" si="337"/>
        <v>8.7422494010424661</v>
      </c>
      <c r="AN317" s="75">
        <f t="shared" si="358"/>
        <v>1.4417634793012686</v>
      </c>
      <c r="AO317" s="75">
        <f t="shared" si="358"/>
        <v>1.4416729278420228</v>
      </c>
      <c r="AP317" s="75">
        <f t="shared" si="358"/>
        <v>1.4409573170944334</v>
      </c>
      <c r="AQ317" s="75">
        <f t="shared" si="358"/>
        <v>1.4354342606129324</v>
      </c>
      <c r="AR317" s="75">
        <f t="shared" si="358"/>
        <v>1.3986347483121904</v>
      </c>
      <c r="AS317" s="75">
        <f t="shared" si="358"/>
        <v>1.2458449182677331</v>
      </c>
      <c r="AT317" s="75">
        <f t="shared" si="358"/>
        <v>0.91368209233183451</v>
      </c>
      <c r="AU317" s="75">
        <f t="shared" si="338"/>
        <v>0.46992183215155497</v>
      </c>
      <c r="AV317" s="119">
        <f t="shared" si="339"/>
        <v>-3.636325280077006E-3</v>
      </c>
      <c r="AW317" s="120">
        <f t="shared" si="340"/>
        <v>-5.1685472151758588E-4</v>
      </c>
      <c r="AX317" s="121">
        <f t="shared" si="341"/>
        <v>2.6713880315502126E-7</v>
      </c>
      <c r="AY317" s="120">
        <f t="shared" si="342"/>
        <v>-1.2664394082966856E-2</v>
      </c>
      <c r="BA317" s="95">
        <f t="shared" si="343"/>
        <v>0</v>
      </c>
      <c r="BB317" s="95">
        <f t="shared" si="344"/>
        <v>0.13840315732196495</v>
      </c>
      <c r="BC317" s="95">
        <f t="shared" si="345"/>
        <v>-4.9592367320780801E-3</v>
      </c>
      <c r="BD317" s="95">
        <f t="shared" si="346"/>
        <v>-0.26009782907060441</v>
      </c>
      <c r="BE317" s="95">
        <f t="shared" si="347"/>
        <v>-2.8484130733057125</v>
      </c>
      <c r="BF317" s="95">
        <f t="shared" si="348"/>
        <v>-6.7728240907379629</v>
      </c>
      <c r="BG317" s="95">
        <f t="shared" si="359"/>
        <v>-1.9978857121417046</v>
      </c>
      <c r="BH317" s="95">
        <f t="shared" si="359"/>
        <v>-1.997760746338431</v>
      </c>
      <c r="BI317" s="95">
        <f t="shared" si="359"/>
        <v>-1.9980959227032358</v>
      </c>
      <c r="BJ317" s="95">
        <f t="shared" si="359"/>
        <v>-1.9971963734343245</v>
      </c>
      <c r="BK317" s="95">
        <f t="shared" si="359"/>
        <v>-1.9996065900697457</v>
      </c>
      <c r="BL317" s="95">
        <f t="shared" si="359"/>
        <v>-1.9931197140591641</v>
      </c>
      <c r="BM317" s="95">
        <f t="shared" si="359"/>
        <v>-2.0103740398375489</v>
      </c>
      <c r="BN317" s="95">
        <f t="shared" si="349"/>
        <v>-1.1786814079568089</v>
      </c>
      <c r="BQ317" s="95"/>
      <c r="CJ317" s="86"/>
      <c r="CK317" s="86"/>
      <c r="CL317" s="95"/>
      <c r="CM317" s="95"/>
      <c r="CN317" s="95"/>
      <c r="CO317" s="95"/>
      <c r="CP317" s="95"/>
      <c r="CQ317" s="95"/>
      <c r="CR317" s="95"/>
      <c r="CS317" s="95"/>
      <c r="CT317" s="95"/>
      <c r="CU317" s="95"/>
      <c r="CV317" s="95"/>
      <c r="CW317" s="95"/>
      <c r="CX317" s="95"/>
    </row>
    <row r="318" spans="1:102" s="75" customFormat="1" ht="12.95" customHeight="1" x14ac:dyDescent="0.2">
      <c r="A318" s="86" t="s">
        <v>2049</v>
      </c>
      <c r="B318" s="87"/>
      <c r="C318" s="88">
        <v>40386.550000000003</v>
      </c>
      <c r="D318" s="88"/>
      <c r="E318" s="75">
        <f t="shared" si="320"/>
        <v>-4270.0261369507043</v>
      </c>
      <c r="F318" s="75">
        <f t="shared" si="321"/>
        <v>-4270</v>
      </c>
      <c r="G318" s="75">
        <f t="shared" si="322"/>
        <v>-1.1017299999366514E-2</v>
      </c>
      <c r="I318" s="75">
        <f>G318</f>
        <v>-1.1017299999366514E-2</v>
      </c>
      <c r="O318" s="75">
        <f t="shared" ca="1" si="323"/>
        <v>-9.1898536296842505E-3</v>
      </c>
      <c r="P318" s="75">
        <f t="shared" si="324"/>
        <v>-1.2139380943274183E-2</v>
      </c>
      <c r="Q318" s="85">
        <f t="shared" si="350"/>
        <v>25368.050000000003</v>
      </c>
      <c r="S318" s="84">
        <v>0.1</v>
      </c>
      <c r="Z318" s="75">
        <f t="shared" si="325"/>
        <v>-4270</v>
      </c>
      <c r="AA318" s="75">
        <f t="shared" si="326"/>
        <v>-3.6315612208600093E-3</v>
      </c>
      <c r="AB318" s="75">
        <f t="shared" si="327"/>
        <v>-1.9525119721780688E-2</v>
      </c>
      <c r="AC318" s="75">
        <f t="shared" si="328"/>
        <v>1.1220809439076683E-3</v>
      </c>
      <c r="AD318" s="75">
        <f t="shared" si="329"/>
        <v>-7.3857387785065051E-3</v>
      </c>
      <c r="AE318" s="75">
        <f t="shared" si="330"/>
        <v>5.4549137304334764E-6</v>
      </c>
      <c r="AF318" s="75">
        <f t="shared" si="331"/>
        <v>1.1220809439076683E-3</v>
      </c>
      <c r="AG318" s="84"/>
      <c r="AH318" s="75">
        <f t="shared" si="332"/>
        <v>8.5078197224141734E-3</v>
      </c>
      <c r="AI318" s="75">
        <f t="shared" si="333"/>
        <v>4.5242997037473809E-2</v>
      </c>
      <c r="AJ318" s="75">
        <f t="shared" si="334"/>
        <v>0.1423124941171747</v>
      </c>
      <c r="AK318" s="75">
        <f t="shared" si="335"/>
        <v>0.22099562279378923</v>
      </c>
      <c r="AL318" s="75">
        <f t="shared" si="336"/>
        <v>2.9141305397383186</v>
      </c>
      <c r="AM318" s="75">
        <f t="shared" si="337"/>
        <v>8.7547299738504059</v>
      </c>
      <c r="AN318" s="75">
        <f t="shared" si="358"/>
        <v>1.4431783467649071</v>
      </c>
      <c r="AO318" s="75">
        <f t="shared" si="358"/>
        <v>1.4430919720734514</v>
      </c>
      <c r="AP318" s="75">
        <f t="shared" si="358"/>
        <v>1.4424017796291946</v>
      </c>
      <c r="AQ318" s="75">
        <f t="shared" si="358"/>
        <v>1.4370138177978045</v>
      </c>
      <c r="AR318" s="75">
        <f t="shared" si="358"/>
        <v>1.4006886195141357</v>
      </c>
      <c r="AS318" s="75">
        <f t="shared" si="358"/>
        <v>1.2484666682103664</v>
      </c>
      <c r="AT318" s="75">
        <f t="shared" si="358"/>
        <v>0.91599919105680594</v>
      </c>
      <c r="AU318" s="75">
        <f t="shared" si="338"/>
        <v>0.47115860955623406</v>
      </c>
      <c r="AV318" s="119">
        <f t="shared" si="339"/>
        <v>-3.6315612208600093E-3</v>
      </c>
      <c r="AW318" s="120">
        <f t="shared" si="340"/>
        <v>-7.3857387785065051E-3</v>
      </c>
      <c r="AX318" s="121">
        <f t="shared" si="341"/>
        <v>5.4549137304334764E-6</v>
      </c>
      <c r="AY318" s="120">
        <f t="shared" si="342"/>
        <v>-1.9525119721780688E-2</v>
      </c>
      <c r="BA318" s="95">
        <f t="shared" si="343"/>
        <v>0</v>
      </c>
      <c r="BB318" s="95">
        <f t="shared" si="344"/>
        <v>0.13861329174301773</v>
      </c>
      <c r="BC318" s="95">
        <f t="shared" si="345"/>
        <v>-4.1524179126028911E-3</v>
      </c>
      <c r="BD318" s="95">
        <f t="shared" si="346"/>
        <v>-0.2607929041178087</v>
      </c>
      <c r="BE318" s="95">
        <f t="shared" si="347"/>
        <v>-2.8476062460912321</v>
      </c>
      <c r="BF318" s="95">
        <f t="shared" si="348"/>
        <v>-6.7539671534211161</v>
      </c>
      <c r="BG318" s="95">
        <f t="shared" si="359"/>
        <v>-1.9953465992725081</v>
      </c>
      <c r="BH318" s="95">
        <f t="shared" si="359"/>
        <v>-1.9952461650444304</v>
      </c>
      <c r="BI318" s="95">
        <f t="shared" si="359"/>
        <v>-1.9955170607925552</v>
      </c>
      <c r="BJ318" s="95">
        <f t="shared" si="359"/>
        <v>-1.9947860164368738</v>
      </c>
      <c r="BK318" s="95">
        <f t="shared" si="359"/>
        <v>-1.9967561256433142</v>
      </c>
      <c r="BL318" s="95">
        <f t="shared" si="359"/>
        <v>-1.9914270405195023</v>
      </c>
      <c r="BM318" s="95">
        <f t="shared" si="359"/>
        <v>-2.0057006130597559</v>
      </c>
      <c r="BN318" s="95">
        <f t="shared" si="349"/>
        <v>-1.1752077049015419</v>
      </c>
      <c r="BQ318" s="95"/>
      <c r="CJ318" s="86"/>
      <c r="CK318" s="86"/>
      <c r="CL318" s="95"/>
      <c r="CM318" s="95"/>
      <c r="CN318" s="95"/>
      <c r="CO318" s="95"/>
      <c r="CP318" s="95"/>
      <c r="CQ318" s="95"/>
      <c r="CR318" s="95"/>
      <c r="CS318" s="95"/>
      <c r="CT318" s="95"/>
      <c r="CU318" s="95"/>
      <c r="CV318" s="95"/>
      <c r="CW318" s="95"/>
      <c r="CX318" s="95"/>
    </row>
    <row r="319" spans="1:102" s="75" customFormat="1" ht="12.95" customHeight="1" x14ac:dyDescent="0.2">
      <c r="A319" s="86" t="s">
        <v>2050</v>
      </c>
      <c r="B319" s="87" t="s">
        <v>2031</v>
      </c>
      <c r="C319" s="88">
        <v>40387.821100000001</v>
      </c>
      <c r="D319" s="88" t="s">
        <v>2051</v>
      </c>
      <c r="E319" s="75">
        <f t="shared" si="320"/>
        <v>-4267.010636051954</v>
      </c>
      <c r="F319" s="75">
        <f t="shared" si="321"/>
        <v>-4267</v>
      </c>
      <c r="G319" s="75">
        <f t="shared" si="322"/>
        <v>-4.4833299980382435E-3</v>
      </c>
      <c r="J319" s="75">
        <f t="shared" ref="J319:J326" si="360">G319</f>
        <v>-4.4833299980382435E-3</v>
      </c>
      <c r="O319" s="75">
        <f t="shared" ca="1" si="323"/>
        <v>-9.1877766708845406E-3</v>
      </c>
      <c r="P319" s="75">
        <f t="shared" si="324"/>
        <v>-1.2137341000249553E-2</v>
      </c>
      <c r="Q319" s="85">
        <f t="shared" si="350"/>
        <v>25369.321100000001</v>
      </c>
      <c r="S319" s="84">
        <v>1</v>
      </c>
      <c r="Z319" s="75">
        <f t="shared" si="325"/>
        <v>-4267</v>
      </c>
      <c r="AA319" s="75">
        <f t="shared" si="326"/>
        <v>-3.6303716792843877E-3</v>
      </c>
      <c r="AB319" s="75">
        <f t="shared" si="327"/>
        <v>-1.2990299319003409E-2</v>
      </c>
      <c r="AC319" s="75">
        <f t="shared" si="328"/>
        <v>7.6540110022113098E-3</v>
      </c>
      <c r="AD319" s="75">
        <f t="shared" si="329"/>
        <v>-8.5295831875385579E-4</v>
      </c>
      <c r="AE319" s="75">
        <f t="shared" si="330"/>
        <v>7.2753789353140427E-7</v>
      </c>
      <c r="AF319" s="75">
        <f t="shared" si="331"/>
        <v>7.6540110022113098E-3</v>
      </c>
      <c r="AG319" s="84"/>
      <c r="AH319" s="75">
        <f t="shared" si="332"/>
        <v>8.5069693209651655E-3</v>
      </c>
      <c r="AI319" s="75">
        <f t="shared" si="333"/>
        <v>4.5225249046564109E-2</v>
      </c>
      <c r="AJ319" s="75">
        <f t="shared" si="334"/>
        <v>0.14223298802661563</v>
      </c>
      <c r="AK319" s="75">
        <f t="shared" si="335"/>
        <v>0.22091893296366524</v>
      </c>
      <c r="AL319" s="75">
        <f t="shared" si="336"/>
        <v>2.9142108629169465</v>
      </c>
      <c r="AM319" s="75">
        <f t="shared" si="337"/>
        <v>8.7578494291915288</v>
      </c>
      <c r="AN319" s="75">
        <f t="shared" si="358"/>
        <v>1.4435317107750887</v>
      </c>
      <c r="AO319" s="75">
        <f t="shared" si="358"/>
        <v>1.4434463552373011</v>
      </c>
      <c r="AP319" s="75">
        <f t="shared" si="358"/>
        <v>1.442762407391236</v>
      </c>
      <c r="AQ319" s="75">
        <f t="shared" si="358"/>
        <v>1.4374078687903555</v>
      </c>
      <c r="AR319" s="75">
        <f t="shared" si="358"/>
        <v>1.4012008676430678</v>
      </c>
      <c r="AS319" s="75">
        <f t="shared" si="358"/>
        <v>1.2491213905379239</v>
      </c>
      <c r="AT319" s="75">
        <f t="shared" si="358"/>
        <v>0.91657835948441502</v>
      </c>
      <c r="AU319" s="75">
        <f t="shared" si="338"/>
        <v>0.47146780390740384</v>
      </c>
      <c r="AV319" s="119">
        <f t="shared" si="339"/>
        <v>-3.6303716792843877E-3</v>
      </c>
      <c r="AW319" s="120">
        <f t="shared" si="340"/>
        <v>-8.5295831875385579E-4</v>
      </c>
      <c r="AX319" s="121">
        <f t="shared" si="341"/>
        <v>7.2753789353140427E-7</v>
      </c>
      <c r="AY319" s="120">
        <f t="shared" si="342"/>
        <v>-1.2990299319003409E-2</v>
      </c>
      <c r="BA319" s="95">
        <f t="shared" si="343"/>
        <v>0</v>
      </c>
      <c r="BB319" s="95">
        <f t="shared" si="344"/>
        <v>0.13866600741959645</v>
      </c>
      <c r="BC319" s="95">
        <f t="shared" si="345"/>
        <v>-3.9503508411627454E-3</v>
      </c>
      <c r="BD319" s="95">
        <f t="shared" si="346"/>
        <v>-0.26096695811060305</v>
      </c>
      <c r="BE319" s="95">
        <f t="shared" si="347"/>
        <v>-2.8474041773610921</v>
      </c>
      <c r="BF319" s="95">
        <f t="shared" si="348"/>
        <v>-6.7492605398493195</v>
      </c>
      <c r="BG319" s="95">
        <f t="shared" si="359"/>
        <v>-1.9947112852002187</v>
      </c>
      <c r="BH319" s="95">
        <f t="shared" si="359"/>
        <v>-1.9946167788797502</v>
      </c>
      <c r="BI319" s="95">
        <f t="shared" si="359"/>
        <v>-1.9948720454507229</v>
      </c>
      <c r="BJ319" s="95">
        <f t="shared" si="359"/>
        <v>-1.9941822248108039</v>
      </c>
      <c r="BK319" s="95">
        <f t="shared" si="359"/>
        <v>-1.9960439464293827</v>
      </c>
      <c r="BL319" s="95">
        <f t="shared" si="359"/>
        <v>-1.9910016806492861</v>
      </c>
      <c r="BM319" s="95">
        <f t="shared" si="359"/>
        <v>-2.0045306899805366</v>
      </c>
      <c r="BN319" s="95">
        <f t="shared" si="349"/>
        <v>-1.1743392791377252</v>
      </c>
      <c r="BQ319" s="95"/>
      <c r="CJ319" s="86"/>
      <c r="CK319" s="86"/>
      <c r="CL319" s="95"/>
      <c r="CM319" s="95"/>
      <c r="CN319" s="95"/>
      <c r="CO319" s="95"/>
      <c r="CP319" s="95"/>
      <c r="CQ319" s="95"/>
      <c r="CR319" s="95"/>
      <c r="CS319" s="95"/>
      <c r="CT319" s="95"/>
      <c r="CU319" s="95"/>
      <c r="CV319" s="95"/>
      <c r="CW319" s="95"/>
      <c r="CX319" s="95"/>
    </row>
    <row r="320" spans="1:102" s="75" customFormat="1" ht="12.95" customHeight="1" x14ac:dyDescent="0.2">
      <c r="A320" s="86" t="s">
        <v>2046</v>
      </c>
      <c r="B320" s="87"/>
      <c r="C320" s="88">
        <v>40392.455000000002</v>
      </c>
      <c r="D320" s="88"/>
      <c r="E320" s="75">
        <f t="shared" si="320"/>
        <v>-4256.017378546846</v>
      </c>
      <c r="F320" s="75">
        <f t="shared" si="321"/>
        <v>-4256</v>
      </c>
      <c r="G320" s="75">
        <f t="shared" si="322"/>
        <v>-7.3254399976576678E-3</v>
      </c>
      <c r="J320" s="75">
        <f t="shared" si="360"/>
        <v>-7.3254399976576678E-3</v>
      </c>
      <c r="O320" s="75">
        <f t="shared" ca="1" si="323"/>
        <v>-9.1801611552856082E-3</v>
      </c>
      <c r="P320" s="75">
        <f t="shared" si="324"/>
        <v>-1.2129860050802547E-2</v>
      </c>
      <c r="Q320" s="85">
        <f t="shared" si="350"/>
        <v>25373.955000000002</v>
      </c>
      <c r="S320" s="84">
        <v>1</v>
      </c>
      <c r="Z320" s="75">
        <f t="shared" si="325"/>
        <v>-4256</v>
      </c>
      <c r="AA320" s="75">
        <f t="shared" si="326"/>
        <v>-3.6260150453804232E-3</v>
      </c>
      <c r="AB320" s="75">
        <f t="shared" si="327"/>
        <v>-1.5829285003079792E-2</v>
      </c>
      <c r="AC320" s="75">
        <f t="shared" si="328"/>
        <v>4.8044200531448793E-3</v>
      </c>
      <c r="AD320" s="75">
        <f t="shared" si="329"/>
        <v>-3.6994249522772447E-3</v>
      </c>
      <c r="AE320" s="75">
        <f t="shared" si="330"/>
        <v>1.3685744977531494E-5</v>
      </c>
      <c r="AF320" s="75">
        <f t="shared" si="331"/>
        <v>4.8044200531448793E-3</v>
      </c>
      <c r="AG320" s="84"/>
      <c r="AH320" s="75">
        <f t="shared" si="332"/>
        <v>8.503845005422124E-3</v>
      </c>
      <c r="AI320" s="75">
        <f t="shared" si="333"/>
        <v>4.5160345451244144E-2</v>
      </c>
      <c r="AJ320" s="75">
        <f t="shared" si="334"/>
        <v>0.14194199472853983</v>
      </c>
      <c r="AK320" s="75">
        <f t="shared" si="335"/>
        <v>0.22063824260814968</v>
      </c>
      <c r="AL320" s="75">
        <f t="shared" si="336"/>
        <v>2.9145048388658976</v>
      </c>
      <c r="AM320" s="75">
        <f t="shared" si="337"/>
        <v>8.7692851052344682</v>
      </c>
      <c r="AN320" s="75">
        <f t="shared" si="358"/>
        <v>1.4448261757721861</v>
      </c>
      <c r="AO320" s="75">
        <f t="shared" si="358"/>
        <v>1.4447444733187671</v>
      </c>
      <c r="AP320" s="75">
        <f t="shared" si="358"/>
        <v>1.4440830513512644</v>
      </c>
      <c r="AQ320" s="75">
        <f t="shared" si="358"/>
        <v>1.4388498725855585</v>
      </c>
      <c r="AR320" s="75">
        <f t="shared" si="358"/>
        <v>1.4030749469923656</v>
      </c>
      <c r="AS320" s="75">
        <f t="shared" si="358"/>
        <v>1.2515195898170943</v>
      </c>
      <c r="AT320" s="75">
        <f t="shared" si="358"/>
        <v>0.9187016127908435</v>
      </c>
      <c r="AU320" s="75">
        <f t="shared" si="338"/>
        <v>0.47260151652835963</v>
      </c>
      <c r="AV320" s="119">
        <f t="shared" si="339"/>
        <v>-3.6260150453804232E-3</v>
      </c>
      <c r="AW320" s="120">
        <f t="shared" si="340"/>
        <v>-3.6994249522772447E-3</v>
      </c>
      <c r="AX320" s="121">
        <f t="shared" si="341"/>
        <v>1.3685744977531494E-5</v>
      </c>
      <c r="AY320" s="120">
        <f t="shared" si="342"/>
        <v>-1.5829285003079792E-2</v>
      </c>
      <c r="BA320" s="95">
        <f t="shared" si="343"/>
        <v>0</v>
      </c>
      <c r="BB320" s="95">
        <f t="shared" si="344"/>
        <v>0.13885992531756319</v>
      </c>
      <c r="BC320" s="95">
        <f t="shared" si="345"/>
        <v>-3.208190007941251E-3</v>
      </c>
      <c r="BD320" s="95">
        <f t="shared" si="346"/>
        <v>-0.26160613864343329</v>
      </c>
      <c r="BE320" s="95">
        <f t="shared" si="347"/>
        <v>-2.8466620117568144</v>
      </c>
      <c r="BF320" s="95">
        <f t="shared" si="348"/>
        <v>-6.7320288576364558</v>
      </c>
      <c r="BG320" s="95">
        <f t="shared" si="359"/>
        <v>-1.9923799525679082</v>
      </c>
      <c r="BH320" s="95">
        <f t="shared" si="359"/>
        <v>-1.9923064949935649</v>
      </c>
      <c r="BI320" s="95">
        <f t="shared" si="359"/>
        <v>-1.9925059416311415</v>
      </c>
      <c r="BJ320" s="95">
        <f t="shared" si="359"/>
        <v>-1.9919642119682648</v>
      </c>
      <c r="BK320" s="95">
        <f t="shared" si="359"/>
        <v>-1.9934341168671312</v>
      </c>
      <c r="BL320" s="95">
        <f t="shared" si="359"/>
        <v>-1.9894344665756898</v>
      </c>
      <c r="BM320" s="95">
        <f t="shared" si="359"/>
        <v>-2.00023561712554</v>
      </c>
      <c r="BN320" s="95">
        <f t="shared" si="349"/>
        <v>-1.1711550513370632</v>
      </c>
      <c r="BQ320" s="95"/>
      <c r="CJ320" s="86"/>
      <c r="CK320" s="86"/>
      <c r="CL320" s="95"/>
      <c r="CM320" s="95"/>
      <c r="CN320" s="95"/>
      <c r="CO320" s="95"/>
      <c r="CP320" s="95"/>
      <c r="CQ320" s="95"/>
      <c r="CR320" s="95"/>
      <c r="CS320" s="95"/>
      <c r="CT320" s="95"/>
      <c r="CU320" s="95"/>
      <c r="CV320" s="95"/>
      <c r="CW320" s="95"/>
      <c r="CX320" s="95"/>
    </row>
    <row r="321" spans="1:102" s="75" customFormat="1" ht="12.95" customHeight="1" x14ac:dyDescent="0.2">
      <c r="A321" s="86" t="s">
        <v>2036</v>
      </c>
      <c r="B321" s="87"/>
      <c r="C321" s="88">
        <v>40392.456200000001</v>
      </c>
      <c r="D321" s="88" t="s">
        <v>2035</v>
      </c>
      <c r="E321" s="75">
        <f t="shared" si="320"/>
        <v>-4256.014531720416</v>
      </c>
      <c r="F321" s="75">
        <f t="shared" si="321"/>
        <v>-4256</v>
      </c>
      <c r="G321" s="75">
        <f t="shared" si="322"/>
        <v>-6.1254399988683872E-3</v>
      </c>
      <c r="J321" s="75">
        <f t="shared" si="360"/>
        <v>-6.1254399988683872E-3</v>
      </c>
      <c r="O321" s="75">
        <f t="shared" ca="1" si="323"/>
        <v>-9.1801611552856082E-3</v>
      </c>
      <c r="P321" s="75">
        <f t="shared" si="324"/>
        <v>-1.2129860050802547E-2</v>
      </c>
      <c r="Q321" s="85">
        <f t="shared" si="350"/>
        <v>25373.956200000001</v>
      </c>
      <c r="S321" s="84">
        <v>1</v>
      </c>
      <c r="Z321" s="75">
        <f t="shared" si="325"/>
        <v>-4256</v>
      </c>
      <c r="AA321" s="75">
        <f t="shared" si="326"/>
        <v>-3.6260150453804232E-3</v>
      </c>
      <c r="AB321" s="75">
        <f t="shared" si="327"/>
        <v>-1.4629285004290511E-2</v>
      </c>
      <c r="AC321" s="75">
        <f t="shared" si="328"/>
        <v>6.00442005193416E-3</v>
      </c>
      <c r="AD321" s="75">
        <f t="shared" si="329"/>
        <v>-2.499424953487964E-3</v>
      </c>
      <c r="AE321" s="75">
        <f t="shared" si="330"/>
        <v>6.2471250981183111E-6</v>
      </c>
      <c r="AF321" s="75">
        <f t="shared" si="331"/>
        <v>6.00442005193416E-3</v>
      </c>
      <c r="AG321" s="84"/>
      <c r="AH321" s="75">
        <f t="shared" si="332"/>
        <v>8.503845005422124E-3</v>
      </c>
      <c r="AI321" s="75">
        <f t="shared" si="333"/>
        <v>4.5160345451244144E-2</v>
      </c>
      <c r="AJ321" s="75">
        <f t="shared" si="334"/>
        <v>0.14194199472853983</v>
      </c>
      <c r="AK321" s="75">
        <f t="shared" si="335"/>
        <v>0.22063824260814968</v>
      </c>
      <c r="AL321" s="75">
        <f t="shared" si="336"/>
        <v>2.9145048388658976</v>
      </c>
      <c r="AM321" s="75">
        <f t="shared" si="337"/>
        <v>8.7692851052344682</v>
      </c>
      <c r="AN321" s="75">
        <f t="shared" ref="AN321:AT330" si="361">$AU321+$AB$7*SIN(AO321)</f>
        <v>1.4448261757721861</v>
      </c>
      <c r="AO321" s="75">
        <f t="shared" si="361"/>
        <v>1.4447444733187671</v>
      </c>
      <c r="AP321" s="75">
        <f t="shared" si="361"/>
        <v>1.4440830513512644</v>
      </c>
      <c r="AQ321" s="75">
        <f t="shared" si="361"/>
        <v>1.4388498725855585</v>
      </c>
      <c r="AR321" s="75">
        <f t="shared" si="361"/>
        <v>1.4030749469923656</v>
      </c>
      <c r="AS321" s="75">
        <f t="shared" si="361"/>
        <v>1.2515195898170943</v>
      </c>
      <c r="AT321" s="75">
        <f t="shared" si="361"/>
        <v>0.9187016127908435</v>
      </c>
      <c r="AU321" s="75">
        <f t="shared" si="338"/>
        <v>0.47260151652835963</v>
      </c>
      <c r="AV321" s="119">
        <f t="shared" si="339"/>
        <v>-3.6260150453804232E-3</v>
      </c>
      <c r="AW321" s="120">
        <f t="shared" si="340"/>
        <v>-2.499424953487964E-3</v>
      </c>
      <c r="AX321" s="121">
        <f t="shared" si="341"/>
        <v>6.2471250981183111E-6</v>
      </c>
      <c r="AY321" s="120">
        <f t="shared" si="342"/>
        <v>-1.4629285004290511E-2</v>
      </c>
      <c r="BA321" s="95">
        <f t="shared" si="343"/>
        <v>0</v>
      </c>
      <c r="BB321" s="95">
        <f t="shared" si="344"/>
        <v>0.13885992531756319</v>
      </c>
      <c r="BC321" s="95">
        <f t="shared" si="345"/>
        <v>-3.208190007941251E-3</v>
      </c>
      <c r="BD321" s="95">
        <f t="shared" si="346"/>
        <v>-0.26160613864343329</v>
      </c>
      <c r="BE321" s="95">
        <f t="shared" si="347"/>
        <v>-2.8466620117568144</v>
      </c>
      <c r="BF321" s="95">
        <f t="shared" si="348"/>
        <v>-6.7320288576364558</v>
      </c>
      <c r="BG321" s="95">
        <f t="shared" ref="BG321:BM330" si="362">$BN321+$BB$7*SIN(BH321)</f>
        <v>-1.9923799525679082</v>
      </c>
      <c r="BH321" s="95">
        <f t="shared" si="362"/>
        <v>-1.9923064949935649</v>
      </c>
      <c r="BI321" s="95">
        <f t="shared" si="362"/>
        <v>-1.9925059416311415</v>
      </c>
      <c r="BJ321" s="95">
        <f t="shared" si="362"/>
        <v>-1.9919642119682648</v>
      </c>
      <c r="BK321" s="95">
        <f t="shared" si="362"/>
        <v>-1.9934341168671312</v>
      </c>
      <c r="BL321" s="95">
        <f t="shared" si="362"/>
        <v>-1.9894344665756898</v>
      </c>
      <c r="BM321" s="95">
        <f t="shared" si="362"/>
        <v>-2.00023561712554</v>
      </c>
      <c r="BN321" s="95">
        <f t="shared" si="349"/>
        <v>-1.1711550513370632</v>
      </c>
      <c r="BQ321" s="95"/>
      <c r="CJ321" s="86"/>
      <c r="CK321" s="86"/>
      <c r="CL321" s="95"/>
      <c r="CM321" s="95"/>
      <c r="CN321" s="95"/>
      <c r="CO321" s="95"/>
      <c r="CP321" s="95"/>
      <c r="CQ321" s="95"/>
      <c r="CR321" s="95"/>
      <c r="CS321" s="95"/>
      <c r="CT321" s="95"/>
      <c r="CU321" s="95"/>
      <c r="CV321" s="95"/>
      <c r="CW321" s="95"/>
      <c r="CX321" s="95"/>
    </row>
    <row r="322" spans="1:102" s="75" customFormat="1" ht="12.95" customHeight="1" x14ac:dyDescent="0.2">
      <c r="A322" s="86" t="s">
        <v>2036</v>
      </c>
      <c r="B322" s="87"/>
      <c r="C322" s="88">
        <v>40392.4565</v>
      </c>
      <c r="D322" s="88" t="s">
        <v>2035</v>
      </c>
      <c r="E322" s="75">
        <f t="shared" si="320"/>
        <v>-4256.013820013809</v>
      </c>
      <c r="F322" s="75">
        <f t="shared" si="321"/>
        <v>-4256</v>
      </c>
      <c r="G322" s="75">
        <f t="shared" si="322"/>
        <v>-5.825439999171067E-3</v>
      </c>
      <c r="J322" s="75">
        <f t="shared" si="360"/>
        <v>-5.825439999171067E-3</v>
      </c>
      <c r="O322" s="75">
        <f t="shared" ca="1" si="323"/>
        <v>-9.1801611552856082E-3</v>
      </c>
      <c r="P322" s="75">
        <f t="shared" si="324"/>
        <v>-1.2129860050802547E-2</v>
      </c>
      <c r="Q322" s="85">
        <f t="shared" si="350"/>
        <v>25373.9565</v>
      </c>
      <c r="S322" s="84">
        <v>1</v>
      </c>
      <c r="Z322" s="75">
        <f t="shared" si="325"/>
        <v>-4256</v>
      </c>
      <c r="AA322" s="75">
        <f t="shared" si="326"/>
        <v>-3.6260150453804232E-3</v>
      </c>
      <c r="AB322" s="75">
        <f t="shared" si="327"/>
        <v>-1.4329285004593191E-2</v>
      </c>
      <c r="AC322" s="75">
        <f t="shared" si="328"/>
        <v>6.3044200516314802E-3</v>
      </c>
      <c r="AD322" s="75">
        <f t="shared" si="329"/>
        <v>-2.1994249537906439E-3</v>
      </c>
      <c r="AE322" s="75">
        <f t="shared" si="330"/>
        <v>4.8374701273569757E-6</v>
      </c>
      <c r="AF322" s="75">
        <f t="shared" si="331"/>
        <v>6.3044200516314802E-3</v>
      </c>
      <c r="AG322" s="84"/>
      <c r="AH322" s="75">
        <f t="shared" si="332"/>
        <v>8.503845005422124E-3</v>
      </c>
      <c r="AI322" s="75">
        <f t="shared" si="333"/>
        <v>4.5160345451244144E-2</v>
      </c>
      <c r="AJ322" s="75">
        <f t="shared" si="334"/>
        <v>0.14194199472853983</v>
      </c>
      <c r="AK322" s="75">
        <f t="shared" si="335"/>
        <v>0.22063824260814968</v>
      </c>
      <c r="AL322" s="75">
        <f t="shared" si="336"/>
        <v>2.9145048388658976</v>
      </c>
      <c r="AM322" s="75">
        <f t="shared" si="337"/>
        <v>8.7692851052344682</v>
      </c>
      <c r="AN322" s="75">
        <f t="shared" si="361"/>
        <v>1.4448261757721861</v>
      </c>
      <c r="AO322" s="75">
        <f t="shared" si="361"/>
        <v>1.4447444733187671</v>
      </c>
      <c r="AP322" s="75">
        <f t="shared" si="361"/>
        <v>1.4440830513512644</v>
      </c>
      <c r="AQ322" s="75">
        <f t="shared" si="361"/>
        <v>1.4388498725855585</v>
      </c>
      <c r="AR322" s="75">
        <f t="shared" si="361"/>
        <v>1.4030749469923656</v>
      </c>
      <c r="AS322" s="75">
        <f t="shared" si="361"/>
        <v>1.2515195898170943</v>
      </c>
      <c r="AT322" s="75">
        <f t="shared" si="361"/>
        <v>0.9187016127908435</v>
      </c>
      <c r="AU322" s="75">
        <f t="shared" si="338"/>
        <v>0.47260151652835963</v>
      </c>
      <c r="AV322" s="119">
        <f t="shared" si="339"/>
        <v>-3.6260150453804232E-3</v>
      </c>
      <c r="AW322" s="120">
        <f t="shared" si="340"/>
        <v>-2.1994249537906439E-3</v>
      </c>
      <c r="AX322" s="121">
        <f t="shared" si="341"/>
        <v>4.8374701273569757E-6</v>
      </c>
      <c r="AY322" s="120">
        <f t="shared" si="342"/>
        <v>-1.4329285004593191E-2</v>
      </c>
      <c r="BA322" s="95">
        <f t="shared" si="343"/>
        <v>0</v>
      </c>
      <c r="BB322" s="95">
        <f t="shared" si="344"/>
        <v>0.13885992531756319</v>
      </c>
      <c r="BC322" s="95">
        <f t="shared" si="345"/>
        <v>-3.208190007941251E-3</v>
      </c>
      <c r="BD322" s="95">
        <f t="shared" si="346"/>
        <v>-0.26160613864343329</v>
      </c>
      <c r="BE322" s="95">
        <f t="shared" si="347"/>
        <v>-2.8466620117568144</v>
      </c>
      <c r="BF322" s="95">
        <f t="shared" si="348"/>
        <v>-6.7320288576364558</v>
      </c>
      <c r="BG322" s="95">
        <f t="shared" si="362"/>
        <v>-1.9923799525679082</v>
      </c>
      <c r="BH322" s="95">
        <f t="shared" si="362"/>
        <v>-1.9923064949935649</v>
      </c>
      <c r="BI322" s="95">
        <f t="shared" si="362"/>
        <v>-1.9925059416311415</v>
      </c>
      <c r="BJ322" s="95">
        <f t="shared" si="362"/>
        <v>-1.9919642119682648</v>
      </c>
      <c r="BK322" s="95">
        <f t="shared" si="362"/>
        <v>-1.9934341168671312</v>
      </c>
      <c r="BL322" s="95">
        <f t="shared" si="362"/>
        <v>-1.9894344665756898</v>
      </c>
      <c r="BM322" s="95">
        <f t="shared" si="362"/>
        <v>-2.00023561712554</v>
      </c>
      <c r="BN322" s="95">
        <f t="shared" si="349"/>
        <v>-1.1711550513370632</v>
      </c>
      <c r="BQ322" s="95"/>
      <c r="CJ322" s="86"/>
      <c r="CK322" s="86"/>
      <c r="CL322" s="95"/>
      <c r="CM322" s="95"/>
      <c r="CN322" s="95"/>
      <c r="CO322" s="95"/>
      <c r="CP322" s="95"/>
      <c r="CQ322" s="95"/>
      <c r="CR322" s="95"/>
      <c r="CS322" s="95"/>
      <c r="CT322" s="95"/>
      <c r="CU322" s="95"/>
      <c r="CV322" s="95"/>
      <c r="CW322" s="95"/>
      <c r="CX322" s="95"/>
    </row>
    <row r="323" spans="1:102" s="75" customFormat="1" ht="12.95" customHeight="1" x14ac:dyDescent="0.2">
      <c r="A323" s="86" t="s">
        <v>2050</v>
      </c>
      <c r="B323" s="87" t="s">
        <v>2033</v>
      </c>
      <c r="C323" s="88">
        <v>40394.7765</v>
      </c>
      <c r="D323" s="88" t="s">
        <v>2051</v>
      </c>
      <c r="E323" s="75">
        <f t="shared" si="320"/>
        <v>-4250.5099555774068</v>
      </c>
      <c r="F323" s="75">
        <f t="shared" si="321"/>
        <v>-4250.5</v>
      </c>
      <c r="G323" s="75">
        <f t="shared" si="322"/>
        <v>-4.196494999632705E-3</v>
      </c>
      <c r="J323" s="75">
        <f t="shared" si="360"/>
        <v>-4.196494999632705E-3</v>
      </c>
      <c r="O323" s="75">
        <f t="shared" ca="1" si="323"/>
        <v>-9.1763533974861429E-3</v>
      </c>
      <c r="P323" s="75">
        <f t="shared" si="324"/>
        <v>-1.2126118893475982E-2</v>
      </c>
      <c r="Q323" s="85">
        <f t="shared" si="350"/>
        <v>25376.2765</v>
      </c>
      <c r="S323" s="84">
        <v>1</v>
      </c>
      <c r="Z323" s="75">
        <f t="shared" si="325"/>
        <v>-4250.5</v>
      </c>
      <c r="AA323" s="75">
        <f t="shared" si="326"/>
        <v>-3.6238396755850777E-3</v>
      </c>
      <c r="AB323" s="75">
        <f t="shared" si="327"/>
        <v>-1.269877421752361E-2</v>
      </c>
      <c r="AC323" s="75">
        <f t="shared" si="328"/>
        <v>7.9296238938432774E-3</v>
      </c>
      <c r="AD323" s="75">
        <f t="shared" si="329"/>
        <v>-5.7265532404762731E-4</v>
      </c>
      <c r="AE323" s="75">
        <f t="shared" si="330"/>
        <v>3.2793412016009305E-7</v>
      </c>
      <c r="AF323" s="75">
        <f t="shared" si="331"/>
        <v>7.9296238938432774E-3</v>
      </c>
      <c r="AG323" s="84"/>
      <c r="AH323" s="75">
        <f t="shared" si="332"/>
        <v>8.5022792178909047E-3</v>
      </c>
      <c r="AI323" s="75">
        <f t="shared" si="333"/>
        <v>4.5127994826650752E-2</v>
      </c>
      <c r="AJ323" s="75">
        <f t="shared" si="334"/>
        <v>0.14179680876037393</v>
      </c>
      <c r="AK323" s="75">
        <f t="shared" si="335"/>
        <v>0.22049819440582091</v>
      </c>
      <c r="AL323" s="75">
        <f t="shared" si="336"/>
        <v>2.9146515083396527</v>
      </c>
      <c r="AM323" s="75">
        <f t="shared" si="337"/>
        <v>8.7750015839688515</v>
      </c>
      <c r="AN323" s="75">
        <f t="shared" si="361"/>
        <v>1.4454727013152306</v>
      </c>
      <c r="AO323" s="75">
        <f t="shared" si="361"/>
        <v>1.4453927768304846</v>
      </c>
      <c r="AP323" s="75">
        <f t="shared" si="361"/>
        <v>1.4447424015499299</v>
      </c>
      <c r="AQ323" s="75">
        <f t="shared" si="361"/>
        <v>1.4395692034800047</v>
      </c>
      <c r="AR323" s="75">
        <f t="shared" si="361"/>
        <v>1.4040095375233055</v>
      </c>
      <c r="AS323" s="75">
        <f t="shared" si="361"/>
        <v>1.2527172453441298</v>
      </c>
      <c r="AT323" s="75">
        <f t="shared" si="361"/>
        <v>0.91976302450815273</v>
      </c>
      <c r="AU323" s="75">
        <f t="shared" si="338"/>
        <v>0.47316837283883756</v>
      </c>
      <c r="AV323" s="119">
        <f t="shared" si="339"/>
        <v>-3.6238396755850777E-3</v>
      </c>
      <c r="AW323" s="120">
        <f t="shared" si="340"/>
        <v>-5.7265532404762731E-4</v>
      </c>
      <c r="AX323" s="121">
        <f t="shared" si="341"/>
        <v>3.2793412016009305E-7</v>
      </c>
      <c r="AY323" s="120">
        <f t="shared" si="342"/>
        <v>-1.269877421752361E-2</v>
      </c>
      <c r="BA323" s="95">
        <f t="shared" si="343"/>
        <v>0</v>
      </c>
      <c r="BB323" s="95">
        <f t="shared" si="344"/>
        <v>0.13895725557552185</v>
      </c>
      <c r="BC323" s="95">
        <f t="shared" si="345"/>
        <v>-2.8363704125423466E-3</v>
      </c>
      <c r="BD323" s="95">
        <f t="shared" si="346"/>
        <v>-0.26192631077072587</v>
      </c>
      <c r="BE323" s="95">
        <f t="shared" si="347"/>
        <v>-2.8462901904611289</v>
      </c>
      <c r="BF323" s="95">
        <f t="shared" si="348"/>
        <v>-6.7234282010179056</v>
      </c>
      <c r="BG323" s="95">
        <f t="shared" si="362"/>
        <v>-1.9912131912972071</v>
      </c>
      <c r="BH323" s="95">
        <f t="shared" si="362"/>
        <v>-1.9911498597114448</v>
      </c>
      <c r="BI323" s="95">
        <f t="shared" si="362"/>
        <v>-1.9913222629256568</v>
      </c>
      <c r="BJ323" s="95">
        <f t="shared" si="362"/>
        <v>-1.9908527855489373</v>
      </c>
      <c r="BK323" s="95">
        <f t="shared" si="362"/>
        <v>-1.9921300820450805</v>
      </c>
      <c r="BL323" s="95">
        <f t="shared" si="362"/>
        <v>-1.9886463766368805</v>
      </c>
      <c r="BM323" s="95">
        <f t="shared" si="362"/>
        <v>-1.9980849276301276</v>
      </c>
      <c r="BN323" s="95">
        <f t="shared" si="349"/>
        <v>-1.1695629374367318</v>
      </c>
      <c r="CI323" s="95"/>
      <c r="CJ323" s="95"/>
      <c r="CK323" s="95"/>
      <c r="CL323" s="95"/>
      <c r="CM323" s="95"/>
      <c r="CN323" s="95"/>
      <c r="CO323" s="95"/>
      <c r="CP323" s="95"/>
      <c r="CQ323" s="95"/>
      <c r="CR323" s="95"/>
      <c r="CS323" s="95"/>
      <c r="CT323" s="95"/>
      <c r="CU323" s="95"/>
      <c r="CV323" s="95"/>
      <c r="CW323" s="95"/>
      <c r="CX323" s="95"/>
    </row>
    <row r="324" spans="1:102" s="75" customFormat="1" ht="12.95" customHeight="1" x14ac:dyDescent="0.2">
      <c r="A324" s="86" t="s">
        <v>2050</v>
      </c>
      <c r="B324" s="87" t="s">
        <v>2031</v>
      </c>
      <c r="C324" s="88">
        <v>40395.829700000002</v>
      </c>
      <c r="D324" s="88" t="s">
        <v>2051</v>
      </c>
      <c r="E324" s="75">
        <f t="shared" si="320"/>
        <v>-4248.0113909117035</v>
      </c>
      <c r="F324" s="75">
        <f t="shared" si="321"/>
        <v>-4248</v>
      </c>
      <c r="G324" s="75">
        <f t="shared" si="322"/>
        <v>-4.8015199936344288E-3</v>
      </c>
      <c r="J324" s="75">
        <f t="shared" si="360"/>
        <v>-4.8015199936344288E-3</v>
      </c>
      <c r="O324" s="75">
        <f t="shared" ca="1" si="323"/>
        <v>-9.174622598486384E-3</v>
      </c>
      <c r="P324" s="75">
        <f t="shared" si="324"/>
        <v>-1.2124418216982518E-2</v>
      </c>
      <c r="Q324" s="85">
        <f t="shared" si="350"/>
        <v>25377.329700000002</v>
      </c>
      <c r="S324" s="84">
        <v>1</v>
      </c>
      <c r="Z324" s="75">
        <f t="shared" si="325"/>
        <v>-4248</v>
      </c>
      <c r="AA324" s="75">
        <f t="shared" si="326"/>
        <v>-3.6228515184608245E-3</v>
      </c>
      <c r="AB324" s="75">
        <f t="shared" si="327"/>
        <v>-1.3303086692156123E-2</v>
      </c>
      <c r="AC324" s="75">
        <f t="shared" si="328"/>
        <v>7.3228982233480896E-3</v>
      </c>
      <c r="AD324" s="75">
        <f t="shared" si="329"/>
        <v>-1.1786684751736044E-3</v>
      </c>
      <c r="AE324" s="75">
        <f t="shared" si="330"/>
        <v>1.3892593743680697E-6</v>
      </c>
      <c r="AF324" s="75">
        <f t="shared" si="331"/>
        <v>7.3228982233480896E-3</v>
      </c>
      <c r="AG324" s="84"/>
      <c r="AH324" s="75">
        <f t="shared" si="332"/>
        <v>8.5015666985216939E-3</v>
      </c>
      <c r="AI324" s="75">
        <f t="shared" si="333"/>
        <v>4.5113312208302836E-2</v>
      </c>
      <c r="AJ324" s="75">
        <f t="shared" si="334"/>
        <v>0.14173088337916157</v>
      </c>
      <c r="AK324" s="75">
        <f t="shared" si="335"/>
        <v>0.22043460136331078</v>
      </c>
      <c r="AL324" s="75">
        <f t="shared" si="336"/>
        <v>2.9147181063268444</v>
      </c>
      <c r="AM324" s="75">
        <f t="shared" si="337"/>
        <v>8.7775996863700279</v>
      </c>
      <c r="AN324" s="75">
        <f t="shared" si="361"/>
        <v>1.4457664211819865</v>
      </c>
      <c r="AO324" s="75">
        <f t="shared" si="361"/>
        <v>1.4456872943332884</v>
      </c>
      <c r="AP324" s="75">
        <f t="shared" si="361"/>
        <v>1.4450418931194808</v>
      </c>
      <c r="AQ324" s="75">
        <f t="shared" si="361"/>
        <v>1.4398958055950553</v>
      </c>
      <c r="AR324" s="75">
        <f t="shared" si="361"/>
        <v>1.4044338126167859</v>
      </c>
      <c r="AS324" s="75">
        <f t="shared" si="361"/>
        <v>1.2532613157870258</v>
      </c>
      <c r="AT324" s="75">
        <f t="shared" si="361"/>
        <v>0.92024543695036254</v>
      </c>
      <c r="AU324" s="75">
        <f t="shared" si="338"/>
        <v>0.47342603479814571</v>
      </c>
      <c r="AV324" s="119">
        <f t="shared" si="339"/>
        <v>-3.6228515184608245E-3</v>
      </c>
      <c r="AW324" s="120">
        <f t="shared" si="340"/>
        <v>-1.1786684751736044E-3</v>
      </c>
      <c r="AX324" s="121">
        <f t="shared" si="341"/>
        <v>1.3892593743680697E-6</v>
      </c>
      <c r="AY324" s="120">
        <f t="shared" si="342"/>
        <v>-1.3303086692156123E-2</v>
      </c>
      <c r="BA324" s="95">
        <f t="shared" si="343"/>
        <v>0</v>
      </c>
      <c r="BB324" s="95">
        <f t="shared" si="344"/>
        <v>0.13900157881647479</v>
      </c>
      <c r="BC324" s="95">
        <f t="shared" si="345"/>
        <v>-2.6671978239957315E-3</v>
      </c>
      <c r="BD324" s="95">
        <f t="shared" si="346"/>
        <v>-0.26207197240353081</v>
      </c>
      <c r="BE324" s="95">
        <f t="shared" si="347"/>
        <v>-2.8461210172318627</v>
      </c>
      <c r="BF324" s="95">
        <f t="shared" si="348"/>
        <v>-6.719522141314644</v>
      </c>
      <c r="BG324" s="95">
        <f t="shared" si="362"/>
        <v>-1.9906826026371403</v>
      </c>
      <c r="BH324" s="95">
        <f t="shared" si="362"/>
        <v>-1.9906237873437362</v>
      </c>
      <c r="BI324" s="95">
        <f t="shared" si="362"/>
        <v>-1.9907840869724331</v>
      </c>
      <c r="BJ324" s="95">
        <f t="shared" si="362"/>
        <v>-1.990347058847989</v>
      </c>
      <c r="BK324" s="95">
        <f t="shared" si="362"/>
        <v>-1.991537532729406</v>
      </c>
      <c r="BL324" s="95">
        <f t="shared" si="362"/>
        <v>-1.9882871601295964</v>
      </c>
      <c r="BM324" s="95">
        <f t="shared" si="362"/>
        <v>-1.9971066471430485</v>
      </c>
      <c r="BN324" s="95">
        <f t="shared" si="349"/>
        <v>-1.168839249300218</v>
      </c>
      <c r="CI324" s="95"/>
      <c r="CJ324" s="95"/>
      <c r="CK324" s="95"/>
      <c r="CL324" s="95"/>
      <c r="CM324" s="95"/>
      <c r="CN324" s="95"/>
      <c r="CO324" s="95"/>
      <c r="CP324" s="95"/>
      <c r="CQ324" s="95"/>
      <c r="CR324" s="95"/>
      <c r="CS324" s="95"/>
      <c r="CT324" s="95"/>
      <c r="CU324" s="95"/>
      <c r="CV324" s="95"/>
      <c r="CW324" s="95"/>
      <c r="CX324" s="95"/>
    </row>
    <row r="325" spans="1:102" s="75" customFormat="1" ht="12.95" customHeight="1" x14ac:dyDescent="0.2">
      <c r="A325" s="86" t="s">
        <v>2050</v>
      </c>
      <c r="B325" s="87" t="s">
        <v>2033</v>
      </c>
      <c r="C325" s="88">
        <v>40397.727500000001</v>
      </c>
      <c r="D325" s="88" t="s">
        <v>2051</v>
      </c>
      <c r="E325" s="75">
        <f t="shared" si="320"/>
        <v>-4243.5091349085142</v>
      </c>
      <c r="F325" s="75">
        <f t="shared" si="321"/>
        <v>-4243.5</v>
      </c>
      <c r="G325" s="75">
        <f t="shared" si="322"/>
        <v>-3.8505650009028614E-3</v>
      </c>
      <c r="J325" s="75">
        <f t="shared" si="360"/>
        <v>-3.8505650009028614E-3</v>
      </c>
      <c r="O325" s="75">
        <f t="shared" ca="1" si="323"/>
        <v>-9.1715071602868209E-3</v>
      </c>
      <c r="P325" s="75">
        <f t="shared" si="324"/>
        <v>-1.2121356762357684E-2</v>
      </c>
      <c r="Q325" s="85">
        <f t="shared" si="350"/>
        <v>25379.227500000001</v>
      </c>
      <c r="S325" s="84">
        <v>1</v>
      </c>
      <c r="Z325" s="75">
        <f t="shared" si="325"/>
        <v>-4243.5</v>
      </c>
      <c r="AA325" s="75">
        <f t="shared" si="326"/>
        <v>-3.6210738529246049E-3</v>
      </c>
      <c r="AB325" s="75">
        <f t="shared" si="327"/>
        <v>-1.235084791033594E-2</v>
      </c>
      <c r="AC325" s="75">
        <f t="shared" si="328"/>
        <v>8.2707917614548224E-3</v>
      </c>
      <c r="AD325" s="75">
        <f t="shared" si="329"/>
        <v>-2.2949114797825645E-4</v>
      </c>
      <c r="AE325" s="75">
        <f t="shared" si="330"/>
        <v>5.2666187000378002E-8</v>
      </c>
      <c r="AF325" s="75">
        <f t="shared" si="331"/>
        <v>8.2707917614548224E-3</v>
      </c>
      <c r="AG325" s="84"/>
      <c r="AH325" s="75">
        <f t="shared" si="332"/>
        <v>8.5002829094330788E-3</v>
      </c>
      <c r="AI325" s="75">
        <f t="shared" si="333"/>
        <v>4.508691838890444E-2</v>
      </c>
      <c r="AJ325" s="75">
        <f t="shared" si="334"/>
        <v>0.14161232493605652</v>
      </c>
      <c r="AK325" s="75">
        <f t="shared" si="335"/>
        <v>0.22032023640147366</v>
      </c>
      <c r="AL325" s="75">
        <f t="shared" si="336"/>
        <v>2.9148378727688899</v>
      </c>
      <c r="AM325" s="75">
        <f t="shared" si="337"/>
        <v>8.7822758055017864</v>
      </c>
      <c r="AN325" s="75">
        <f t="shared" si="361"/>
        <v>1.4462948726542288</v>
      </c>
      <c r="AO325" s="75">
        <f t="shared" si="361"/>
        <v>1.4462171651408846</v>
      </c>
      <c r="AP325" s="75">
        <f t="shared" si="361"/>
        <v>1.4455806434981844</v>
      </c>
      <c r="AQ325" s="75">
        <f t="shared" si="361"/>
        <v>1.4404831140573757</v>
      </c>
      <c r="AR325" s="75">
        <f t="shared" si="361"/>
        <v>1.4051966602089427</v>
      </c>
      <c r="AS325" s="75">
        <f t="shared" si="361"/>
        <v>1.2542401408755812</v>
      </c>
      <c r="AT325" s="75">
        <f t="shared" si="361"/>
        <v>0.92111370458253239</v>
      </c>
      <c r="AU325" s="75">
        <f t="shared" si="338"/>
        <v>0.47388982632490034</v>
      </c>
      <c r="AV325" s="119">
        <f t="shared" si="339"/>
        <v>-3.6210738529246049E-3</v>
      </c>
      <c r="AW325" s="120">
        <f t="shared" si="340"/>
        <v>-2.2949114797825645E-4</v>
      </c>
      <c r="AX325" s="121">
        <f t="shared" si="341"/>
        <v>5.2666187000378002E-8</v>
      </c>
      <c r="AY325" s="120">
        <f t="shared" si="342"/>
        <v>-1.235084791033594E-2</v>
      </c>
      <c r="BA325" s="95">
        <f t="shared" si="343"/>
        <v>0</v>
      </c>
      <c r="BB325" s="95">
        <f t="shared" si="344"/>
        <v>0.13908149053745245</v>
      </c>
      <c r="BC325" s="95">
        <f t="shared" si="345"/>
        <v>-2.3624285587691102E-3</v>
      </c>
      <c r="BD325" s="95">
        <f t="shared" si="346"/>
        <v>-0.26233436691517475</v>
      </c>
      <c r="BE325" s="95">
        <f t="shared" si="347"/>
        <v>-2.8458162470017281</v>
      </c>
      <c r="BF325" s="95">
        <f t="shared" si="348"/>
        <v>-6.7124964607932442</v>
      </c>
      <c r="BG325" s="95">
        <f t="shared" si="362"/>
        <v>-1.9897271595477899</v>
      </c>
      <c r="BH325" s="95">
        <f t="shared" si="362"/>
        <v>-1.9896763388642209</v>
      </c>
      <c r="BI325" s="95">
        <f t="shared" si="362"/>
        <v>-1.9898151473551406</v>
      </c>
      <c r="BJ325" s="95">
        <f t="shared" si="362"/>
        <v>-1.9894359119959399</v>
      </c>
      <c r="BK325" s="95">
        <f t="shared" si="362"/>
        <v>-1.9904712489959793</v>
      </c>
      <c r="BL325" s="95">
        <f t="shared" si="362"/>
        <v>-1.9876389991143832</v>
      </c>
      <c r="BM325" s="95">
        <f t="shared" si="362"/>
        <v>-1.9953446492205611</v>
      </c>
      <c r="BN325" s="95">
        <f t="shared" si="349"/>
        <v>-1.1675366106544933</v>
      </c>
      <c r="CI325" s="95"/>
      <c r="CJ325" s="95"/>
      <c r="CK325" s="95"/>
      <c r="CL325" s="95"/>
      <c r="CM325" s="95"/>
      <c r="CN325" s="95"/>
      <c r="CO325" s="95"/>
      <c r="CP325" s="95"/>
      <c r="CQ325" s="95"/>
      <c r="CR325" s="95"/>
      <c r="CS325" s="95"/>
      <c r="CT325" s="95"/>
      <c r="CU325" s="95"/>
      <c r="CV325" s="95"/>
      <c r="CW325" s="95"/>
      <c r="CX325" s="95"/>
    </row>
    <row r="326" spans="1:102" s="75" customFormat="1" ht="12.95" customHeight="1" x14ac:dyDescent="0.2">
      <c r="A326" s="86" t="s">
        <v>2050</v>
      </c>
      <c r="B326" s="87" t="s">
        <v>2033</v>
      </c>
      <c r="C326" s="88">
        <v>40399.8341</v>
      </c>
      <c r="D326" s="88" t="s">
        <v>2051</v>
      </c>
      <c r="E326" s="75">
        <f t="shared" si="320"/>
        <v>-4238.5115311060481</v>
      </c>
      <c r="F326" s="75">
        <f t="shared" si="321"/>
        <v>-4238.5</v>
      </c>
      <c r="G326" s="75">
        <f t="shared" si="322"/>
        <v>-4.8606150012346916E-3</v>
      </c>
      <c r="J326" s="75">
        <f t="shared" si="360"/>
        <v>-4.8606150012346916E-3</v>
      </c>
      <c r="O326" s="75">
        <f t="shared" ca="1" si="323"/>
        <v>-9.1680455622873067E-3</v>
      </c>
      <c r="P326" s="75">
        <f t="shared" si="324"/>
        <v>-1.211795478882252E-2</v>
      </c>
      <c r="Q326" s="85">
        <f t="shared" si="350"/>
        <v>25381.3341</v>
      </c>
      <c r="S326" s="84">
        <v>1</v>
      </c>
      <c r="Z326" s="75">
        <f t="shared" si="325"/>
        <v>-4238.5</v>
      </c>
      <c r="AA326" s="75">
        <f t="shared" si="326"/>
        <v>-3.6191001997448614E-3</v>
      </c>
      <c r="AB326" s="75">
        <f t="shared" si="327"/>
        <v>-1.335946959031235E-2</v>
      </c>
      <c r="AC326" s="75">
        <f t="shared" si="328"/>
        <v>7.2573397875878281E-3</v>
      </c>
      <c r="AD326" s="75">
        <f t="shared" si="329"/>
        <v>-1.2415148014898302E-3</v>
      </c>
      <c r="AE326" s="75">
        <f t="shared" si="330"/>
        <v>1.5413590023183325E-6</v>
      </c>
      <c r="AF326" s="75">
        <f t="shared" si="331"/>
        <v>7.2573397875878281E-3</v>
      </c>
      <c r="AG326" s="84"/>
      <c r="AH326" s="75">
        <f t="shared" si="332"/>
        <v>8.4988545890776583E-3</v>
      </c>
      <c r="AI326" s="75">
        <f t="shared" si="333"/>
        <v>4.5057644412367037E-2</v>
      </c>
      <c r="AJ326" s="75">
        <f t="shared" si="334"/>
        <v>0.14148075470803345</v>
      </c>
      <c r="AK326" s="75">
        <f t="shared" si="335"/>
        <v>0.22019331848342397</v>
      </c>
      <c r="AL326" s="75">
        <f t="shared" si="336"/>
        <v>2.9149707811716841</v>
      </c>
      <c r="AM326" s="75">
        <f t="shared" si="337"/>
        <v>8.7874707957285043</v>
      </c>
      <c r="AN326" s="75">
        <f t="shared" si="361"/>
        <v>1.4468816732142609</v>
      </c>
      <c r="AO326" s="75">
        <f t="shared" si="361"/>
        <v>1.4468055182506463</v>
      </c>
      <c r="AP326" s="75">
        <f t="shared" si="361"/>
        <v>1.4461787523377934</v>
      </c>
      <c r="AQ326" s="75">
        <f t="shared" si="361"/>
        <v>1.4411348141048843</v>
      </c>
      <c r="AR326" s="75">
        <f t="shared" si="361"/>
        <v>1.4060429920164514</v>
      </c>
      <c r="AS326" s="75">
        <f t="shared" si="361"/>
        <v>1.2553269675077461</v>
      </c>
      <c r="AT326" s="75">
        <f t="shared" si="361"/>
        <v>0.92207833356627811</v>
      </c>
      <c r="AU326" s="75">
        <f t="shared" si="338"/>
        <v>0.47440515024351665</v>
      </c>
      <c r="AV326" s="119">
        <f t="shared" si="339"/>
        <v>-3.6191001997448614E-3</v>
      </c>
      <c r="AW326" s="120">
        <f t="shared" si="340"/>
        <v>-1.2415148014898302E-3</v>
      </c>
      <c r="AX326" s="121">
        <f t="shared" si="341"/>
        <v>1.5413590023183325E-6</v>
      </c>
      <c r="AY326" s="120">
        <f t="shared" si="342"/>
        <v>-1.335946959031235E-2</v>
      </c>
      <c r="BA326" s="95">
        <f t="shared" si="343"/>
        <v>0</v>
      </c>
      <c r="BB326" s="95">
        <f t="shared" si="344"/>
        <v>0.1391704777803674</v>
      </c>
      <c r="BC326" s="95">
        <f t="shared" si="345"/>
        <v>-2.0234049095070776E-3</v>
      </c>
      <c r="BD326" s="95">
        <f t="shared" si="346"/>
        <v>-0.26262622427152815</v>
      </c>
      <c r="BE326" s="95">
        <f t="shared" si="347"/>
        <v>-2.8454772225356768</v>
      </c>
      <c r="BF326" s="95">
        <f t="shared" si="348"/>
        <v>-6.7046980060876091</v>
      </c>
      <c r="BG326" s="95">
        <f t="shared" si="362"/>
        <v>-1.9886649758487467</v>
      </c>
      <c r="BH326" s="95">
        <f t="shared" si="362"/>
        <v>-1.9886228369546259</v>
      </c>
      <c r="BI326" s="95">
        <f t="shared" si="362"/>
        <v>-1.9887382085820395</v>
      </c>
      <c r="BJ326" s="95">
        <f t="shared" si="362"/>
        <v>-1.9884222624774046</v>
      </c>
      <c r="BK326" s="95">
        <f t="shared" si="362"/>
        <v>-1.9892869489800771</v>
      </c>
      <c r="BL326" s="95">
        <f t="shared" si="362"/>
        <v>-1.9869164420166483</v>
      </c>
      <c r="BM326" s="95">
        <f t="shared" si="362"/>
        <v>-1.9933852263205085</v>
      </c>
      <c r="BN326" s="95">
        <f t="shared" si="349"/>
        <v>-1.1660892343814648</v>
      </c>
      <c r="CI326" s="95"/>
      <c r="CJ326" s="95"/>
      <c r="CK326" s="95"/>
      <c r="CL326" s="95"/>
      <c r="CM326" s="95"/>
      <c r="CN326" s="95"/>
      <c r="CO326" s="95"/>
      <c r="CP326" s="95"/>
      <c r="CQ326" s="95"/>
      <c r="CR326" s="95"/>
      <c r="CS326" s="95"/>
      <c r="CT326" s="95"/>
      <c r="CU326" s="95"/>
      <c r="CV326" s="95"/>
      <c r="CW326" s="95"/>
      <c r="CX326" s="95"/>
    </row>
    <row r="327" spans="1:102" s="75" customFormat="1" ht="12.95" customHeight="1" x14ac:dyDescent="0.2">
      <c r="A327" s="86" t="s">
        <v>2052</v>
      </c>
      <c r="B327" s="87"/>
      <c r="C327" s="88">
        <v>40402.578000000001</v>
      </c>
      <c r="D327" s="88"/>
      <c r="E327" s="75">
        <f t="shared" si="320"/>
        <v>-4232.0020252323193</v>
      </c>
      <c r="F327" s="75">
        <f t="shared" si="321"/>
        <v>-4232</v>
      </c>
      <c r="G327" s="75">
        <f t="shared" si="322"/>
        <v>-8.5367999417940155E-4</v>
      </c>
      <c r="I327" s="75">
        <f>G327</f>
        <v>-8.5367999417940155E-4</v>
      </c>
      <c r="O327" s="75">
        <f t="shared" ca="1" si="323"/>
        <v>-9.1635454848879375E-3</v>
      </c>
      <c r="P327" s="75">
        <f t="shared" si="324"/>
        <v>-1.2113531660972496E-2</v>
      </c>
      <c r="Q327" s="85">
        <f t="shared" si="350"/>
        <v>25384.078000000001</v>
      </c>
      <c r="S327" s="84">
        <v>0.1</v>
      </c>
      <c r="Z327" s="75">
        <f t="shared" si="325"/>
        <v>-4232</v>
      </c>
      <c r="AA327" s="75">
        <f t="shared" si="326"/>
        <v>-3.61653685271408E-3</v>
      </c>
      <c r="AB327" s="75">
        <f t="shared" si="327"/>
        <v>-9.3506748024378174E-3</v>
      </c>
      <c r="AC327" s="75">
        <f t="shared" si="328"/>
        <v>1.1259851666793094E-2</v>
      </c>
      <c r="AD327" s="75">
        <f t="shared" si="329"/>
        <v>2.7628568585346784E-3</v>
      </c>
      <c r="AE327" s="75">
        <f t="shared" si="330"/>
        <v>7.6333780207521131E-7</v>
      </c>
      <c r="AF327" s="75">
        <f t="shared" si="331"/>
        <v>1.1259851666793094E-2</v>
      </c>
      <c r="AG327" s="84"/>
      <c r="AH327" s="75">
        <f t="shared" si="332"/>
        <v>8.4969948082584158E-3</v>
      </c>
      <c r="AI327" s="75">
        <f t="shared" si="333"/>
        <v>4.5019670577436943E-2</v>
      </c>
      <c r="AJ327" s="75">
        <f t="shared" si="334"/>
        <v>0.14130996665435738</v>
      </c>
      <c r="AK327" s="75">
        <f t="shared" si="335"/>
        <v>0.22002856727246345</v>
      </c>
      <c r="AL327" s="75">
        <f t="shared" si="336"/>
        <v>2.9151433025117832</v>
      </c>
      <c r="AM327" s="75">
        <f t="shared" si="337"/>
        <v>8.79422319296593</v>
      </c>
      <c r="AN327" s="75">
        <f t="shared" si="361"/>
        <v>1.4476439365443665</v>
      </c>
      <c r="AO327" s="75">
        <f t="shared" si="361"/>
        <v>1.4475697618868242</v>
      </c>
      <c r="AP327" s="75">
        <f t="shared" si="361"/>
        <v>1.446955506156463</v>
      </c>
      <c r="AQ327" s="75">
        <f t="shared" si="361"/>
        <v>1.4419806686643613</v>
      </c>
      <c r="AR327" s="75">
        <f t="shared" si="361"/>
        <v>1.4071412174301916</v>
      </c>
      <c r="AS327" s="75">
        <f t="shared" si="361"/>
        <v>1.2567386506335689</v>
      </c>
      <c r="AT327" s="75">
        <f t="shared" si="361"/>
        <v>0.92333217349644481</v>
      </c>
      <c r="AU327" s="75">
        <f t="shared" si="338"/>
        <v>0.47507507133771781</v>
      </c>
      <c r="AV327" s="119">
        <f t="shared" si="339"/>
        <v>-3.61653685271408E-3</v>
      </c>
      <c r="AW327" s="120">
        <f t="shared" si="340"/>
        <v>2.7628568585346784E-3</v>
      </c>
      <c r="AX327" s="121">
        <f t="shared" si="341"/>
        <v>7.6333780207521131E-7</v>
      </c>
      <c r="AY327" s="120">
        <f t="shared" si="342"/>
        <v>-9.3506748024378174E-3</v>
      </c>
      <c r="BA327" s="95">
        <f t="shared" si="343"/>
        <v>0</v>
      </c>
      <c r="BB327" s="95">
        <f t="shared" si="344"/>
        <v>0.13928647155543084</v>
      </c>
      <c r="BC327" s="95">
        <f t="shared" si="345"/>
        <v>-1.5820561841094799E-3</v>
      </c>
      <c r="BD327" s="95">
        <f t="shared" si="346"/>
        <v>-0.26300612531365092</v>
      </c>
      <c r="BE327" s="95">
        <f t="shared" si="347"/>
        <v>-2.8450358730895395</v>
      </c>
      <c r="BF327" s="95">
        <f t="shared" si="348"/>
        <v>-6.6945723273357647</v>
      </c>
      <c r="BG327" s="95">
        <f t="shared" si="362"/>
        <v>-1.9872832197507746</v>
      </c>
      <c r="BH327" s="95">
        <f t="shared" si="362"/>
        <v>-1.9872520549467709</v>
      </c>
      <c r="BI327" s="95">
        <f t="shared" si="362"/>
        <v>-1.9873376479154521</v>
      </c>
      <c r="BJ327" s="95">
        <f t="shared" si="362"/>
        <v>-1.9871025302918901</v>
      </c>
      <c r="BK327" s="95">
        <f t="shared" si="362"/>
        <v>-1.9877480816998894</v>
      </c>
      <c r="BL327" s="95">
        <f t="shared" si="362"/>
        <v>-1.985973356862043</v>
      </c>
      <c r="BM327" s="95">
        <f t="shared" si="362"/>
        <v>-1.9908353857260384</v>
      </c>
      <c r="BN327" s="95">
        <f t="shared" si="349"/>
        <v>-1.1642076452265284</v>
      </c>
      <c r="CI327" s="95"/>
      <c r="CJ327" s="95"/>
      <c r="CK327" s="95"/>
      <c r="CL327" s="95"/>
      <c r="CM327" s="95"/>
      <c r="CN327" s="95"/>
      <c r="CO327" s="95"/>
      <c r="CP327" s="95"/>
      <c r="CQ327" s="95"/>
      <c r="CR327" s="95"/>
      <c r="CS327" s="95"/>
      <c r="CT327" s="95"/>
      <c r="CU327" s="95"/>
      <c r="CV327" s="95"/>
      <c r="CW327" s="95"/>
      <c r="CX327" s="95"/>
    </row>
    <row r="328" spans="1:102" s="75" customFormat="1" ht="12.95" customHeight="1" x14ac:dyDescent="0.2">
      <c r="A328" s="86" t="s">
        <v>2052</v>
      </c>
      <c r="B328" s="87"/>
      <c r="C328" s="88">
        <v>40403.413999999997</v>
      </c>
      <c r="D328" s="88"/>
      <c r="E328" s="75">
        <f t="shared" si="320"/>
        <v>-4230.0187361509361</v>
      </c>
      <c r="F328" s="75">
        <f t="shared" si="321"/>
        <v>-4230</v>
      </c>
      <c r="G328" s="75">
        <f t="shared" si="322"/>
        <v>-7.8977000011946075E-3</v>
      </c>
      <c r="I328" s="75">
        <f>G328</f>
        <v>-7.8977000011946075E-3</v>
      </c>
      <c r="O328" s="75">
        <f t="shared" ca="1" si="323"/>
        <v>-9.1621608456881314E-3</v>
      </c>
      <c r="P328" s="75">
        <f t="shared" si="324"/>
        <v>-1.2112170570686557E-2</v>
      </c>
      <c r="Q328" s="85">
        <f t="shared" si="350"/>
        <v>25384.913999999997</v>
      </c>
      <c r="S328" s="84">
        <v>0.1</v>
      </c>
      <c r="Z328" s="75">
        <f t="shared" si="325"/>
        <v>-4230</v>
      </c>
      <c r="AA328" s="75">
        <f t="shared" si="326"/>
        <v>-3.6157486755443325E-3</v>
      </c>
      <c r="AB328" s="75">
        <f t="shared" si="327"/>
        <v>-1.6394121896336832E-2</v>
      </c>
      <c r="AC328" s="75">
        <f t="shared" si="328"/>
        <v>4.2144705694919498E-3</v>
      </c>
      <c r="AD328" s="75">
        <f t="shared" si="329"/>
        <v>-4.281951325650275E-3</v>
      </c>
      <c r="AE328" s="75">
        <f t="shared" si="330"/>
        <v>1.8335107155238148E-6</v>
      </c>
      <c r="AF328" s="75">
        <f t="shared" si="331"/>
        <v>4.2144705694919498E-3</v>
      </c>
      <c r="AG328" s="84"/>
      <c r="AH328" s="75">
        <f t="shared" si="332"/>
        <v>8.4964218951422248E-3</v>
      </c>
      <c r="AI328" s="75">
        <f t="shared" si="333"/>
        <v>4.5008004994378514E-2</v>
      </c>
      <c r="AJ328" s="75">
        <f t="shared" si="334"/>
        <v>0.14125747394172675</v>
      </c>
      <c r="AK328" s="75">
        <f t="shared" si="335"/>
        <v>0.21997792951835668</v>
      </c>
      <c r="AL328" s="75">
        <f t="shared" si="336"/>
        <v>2.9151963271063779</v>
      </c>
      <c r="AM328" s="75">
        <f t="shared" si="337"/>
        <v>8.7963006072577485</v>
      </c>
      <c r="AN328" s="75">
        <f t="shared" si="361"/>
        <v>1.4478783480437285</v>
      </c>
      <c r="AO328" s="75">
        <f t="shared" si="361"/>
        <v>1.447804774167905</v>
      </c>
      <c r="AP328" s="75">
        <f t="shared" si="361"/>
        <v>1.447194328845427</v>
      </c>
      <c r="AQ328" s="75">
        <f t="shared" si="361"/>
        <v>1.4422406244017349</v>
      </c>
      <c r="AR328" s="75">
        <f t="shared" si="361"/>
        <v>1.4074786773332484</v>
      </c>
      <c r="AS328" s="75">
        <f t="shared" si="361"/>
        <v>1.2571727435948208</v>
      </c>
      <c r="AT328" s="75">
        <f t="shared" si="361"/>
        <v>0.92371792993707902</v>
      </c>
      <c r="AU328" s="75">
        <f t="shared" si="338"/>
        <v>0.47528120090516429</v>
      </c>
      <c r="AV328" s="119">
        <f t="shared" si="339"/>
        <v>-3.6157486755443325E-3</v>
      </c>
      <c r="AW328" s="120">
        <f t="shared" si="340"/>
        <v>-4.281951325650275E-3</v>
      </c>
      <c r="AX328" s="121">
        <f t="shared" si="341"/>
        <v>1.8335107155238148E-6</v>
      </c>
      <c r="AY328" s="120">
        <f t="shared" si="342"/>
        <v>-1.6394121896336832E-2</v>
      </c>
      <c r="BA328" s="95">
        <f t="shared" si="343"/>
        <v>0</v>
      </c>
      <c r="BB328" s="95">
        <f t="shared" si="344"/>
        <v>0.13932223276648581</v>
      </c>
      <c r="BC328" s="95">
        <f t="shared" si="345"/>
        <v>-1.4461155585244613E-3</v>
      </c>
      <c r="BD328" s="95">
        <f t="shared" si="346"/>
        <v>-0.26312312895283968</v>
      </c>
      <c r="BE328" s="95">
        <f t="shared" si="347"/>
        <v>-2.8448999323080306</v>
      </c>
      <c r="BF328" s="95">
        <f t="shared" si="348"/>
        <v>-6.6914595240659622</v>
      </c>
      <c r="BG328" s="95">
        <f t="shared" si="362"/>
        <v>-1.9868578546213991</v>
      </c>
      <c r="BH328" s="95">
        <f t="shared" si="362"/>
        <v>-1.9868299962619393</v>
      </c>
      <c r="BI328" s="95">
        <f t="shared" si="362"/>
        <v>-1.9869065820588072</v>
      </c>
      <c r="BJ328" s="95">
        <f t="shared" si="362"/>
        <v>-1.9866960070701545</v>
      </c>
      <c r="BK328" s="95">
        <f t="shared" si="362"/>
        <v>-1.9872747483048818</v>
      </c>
      <c r="BL328" s="95">
        <f t="shared" si="362"/>
        <v>-1.9856823179536212</v>
      </c>
      <c r="BM328" s="95">
        <f t="shared" si="362"/>
        <v>-1.9900502305010408</v>
      </c>
      <c r="BN328" s="95">
        <f t="shared" si="349"/>
        <v>-1.1636286947173167</v>
      </c>
      <c r="CI328" s="95"/>
      <c r="CJ328" s="95"/>
      <c r="CK328" s="95"/>
      <c r="CL328" s="95"/>
      <c r="CM328" s="95"/>
      <c r="CN328" s="95"/>
      <c r="CO328" s="95"/>
      <c r="CP328" s="95"/>
      <c r="CQ328" s="95"/>
      <c r="CR328" s="95"/>
      <c r="CS328" s="95"/>
      <c r="CT328" s="95"/>
      <c r="CU328" s="95"/>
      <c r="CV328" s="95"/>
      <c r="CW328" s="95"/>
      <c r="CX328" s="95"/>
    </row>
    <row r="329" spans="1:102" s="75" customFormat="1" ht="12.95" customHeight="1" x14ac:dyDescent="0.2">
      <c r="A329" s="86" t="s">
        <v>2048</v>
      </c>
      <c r="B329" s="87"/>
      <c r="C329" s="88">
        <v>40407.4234</v>
      </c>
      <c r="D329" s="88">
        <v>1E-4</v>
      </c>
      <c r="E329" s="75">
        <f t="shared" si="320"/>
        <v>-4220.5070145684667</v>
      </c>
      <c r="F329" s="75">
        <f t="shared" si="321"/>
        <v>-4220.5</v>
      </c>
      <c r="G329" s="75">
        <f t="shared" si="322"/>
        <v>-2.9567949968622997E-3</v>
      </c>
      <c r="J329" s="75">
        <f>G329</f>
        <v>-2.9567949968622997E-3</v>
      </c>
      <c r="O329" s="75">
        <f t="shared" ca="1" si="323"/>
        <v>-9.155583809489054E-3</v>
      </c>
      <c r="P329" s="75">
        <f t="shared" si="324"/>
        <v>-1.2105704570072056E-2</v>
      </c>
      <c r="Q329" s="85">
        <f t="shared" si="350"/>
        <v>25388.9234</v>
      </c>
      <c r="R329" s="75" t="str">
        <f>IF(ABS(C329-C328)&lt;0.00001,1,"")</f>
        <v/>
      </c>
      <c r="S329" s="84">
        <v>1</v>
      </c>
      <c r="Z329" s="75">
        <f t="shared" si="325"/>
        <v>-4220.5</v>
      </c>
      <c r="AA329" s="75">
        <f t="shared" si="326"/>
        <v>-3.6120083252349743E-3</v>
      </c>
      <c r="AB329" s="75">
        <f t="shared" si="327"/>
        <v>-1.1450491241699381E-2</v>
      </c>
      <c r="AC329" s="75">
        <f t="shared" si="328"/>
        <v>9.1489095732097559E-3</v>
      </c>
      <c r="AD329" s="75">
        <f t="shared" si="329"/>
        <v>6.5521332837267451E-4</v>
      </c>
      <c r="AE329" s="75">
        <f t="shared" si="330"/>
        <v>4.2930450567719818E-7</v>
      </c>
      <c r="AF329" s="75">
        <f t="shared" si="331"/>
        <v>9.1489095732097559E-3</v>
      </c>
      <c r="AG329" s="84"/>
      <c r="AH329" s="75">
        <f t="shared" si="332"/>
        <v>8.4936962448370814E-3</v>
      </c>
      <c r="AI329" s="75">
        <f t="shared" si="333"/>
        <v>4.4952713046389148E-2</v>
      </c>
      <c r="AJ329" s="75">
        <f t="shared" si="334"/>
        <v>0.14100850164814605</v>
      </c>
      <c r="AK329" s="75">
        <f t="shared" si="335"/>
        <v>0.21973775206492657</v>
      </c>
      <c r="AL329" s="75">
        <f t="shared" si="336"/>
        <v>2.9154478166484337</v>
      </c>
      <c r="AM329" s="75">
        <f t="shared" si="337"/>
        <v>8.8061667545495652</v>
      </c>
      <c r="AN329" s="75">
        <f t="shared" si="361"/>
        <v>1.4489909625264472</v>
      </c>
      <c r="AO329" s="75">
        <f t="shared" si="361"/>
        <v>1.4489201883156499</v>
      </c>
      <c r="AP329" s="75">
        <f t="shared" si="361"/>
        <v>1.4483275951188743</v>
      </c>
      <c r="AQ329" s="75">
        <f t="shared" si="361"/>
        <v>1.4434734490626968</v>
      </c>
      <c r="AR329" s="75">
        <f t="shared" si="361"/>
        <v>1.4090786889857592</v>
      </c>
      <c r="AS329" s="75">
        <f t="shared" si="361"/>
        <v>1.259232942221526</v>
      </c>
      <c r="AT329" s="75">
        <f t="shared" si="361"/>
        <v>0.92555001269628057</v>
      </c>
      <c r="AU329" s="75">
        <f t="shared" si="338"/>
        <v>0.47626031635053523</v>
      </c>
      <c r="AV329" s="119">
        <f t="shared" si="339"/>
        <v>-3.6120083252349743E-3</v>
      </c>
      <c r="AW329" s="120">
        <f t="shared" si="340"/>
        <v>6.5521332837267451E-4</v>
      </c>
      <c r="AX329" s="121">
        <f t="shared" si="341"/>
        <v>4.2930450567719818E-7</v>
      </c>
      <c r="AY329" s="120">
        <f t="shared" si="342"/>
        <v>-1.1450491241699381E-2</v>
      </c>
      <c r="BA329" s="95">
        <f t="shared" si="343"/>
        <v>0</v>
      </c>
      <c r="BB329" s="95">
        <f t="shared" si="344"/>
        <v>0.13949255565979501</v>
      </c>
      <c r="BC329" s="95">
        <f t="shared" si="345"/>
        <v>-7.9948727234206241E-4</v>
      </c>
      <c r="BD329" s="95">
        <f t="shared" si="346"/>
        <v>-0.2636796128544811</v>
      </c>
      <c r="BE329" s="95">
        <f t="shared" si="347"/>
        <v>-2.8442533036029856</v>
      </c>
      <c r="BF329" s="95">
        <f t="shared" si="348"/>
        <v>-6.6766915548825185</v>
      </c>
      <c r="BG329" s="95">
        <f t="shared" si="362"/>
        <v>-1.9848360177223718</v>
      </c>
      <c r="BH329" s="95">
        <f t="shared" si="362"/>
        <v>-1.9848234207616717</v>
      </c>
      <c r="BI329" s="95">
        <f t="shared" si="362"/>
        <v>-1.9848582109411939</v>
      </c>
      <c r="BJ329" s="95">
        <f t="shared" si="362"/>
        <v>-1.984762121015637</v>
      </c>
      <c r="BK329" s="95">
        <f t="shared" si="362"/>
        <v>-1.9850274687668701</v>
      </c>
      <c r="BL329" s="95">
        <f t="shared" si="362"/>
        <v>-1.9842943334100578</v>
      </c>
      <c r="BM329" s="95">
        <f t="shared" si="362"/>
        <v>-1.9863169615424108</v>
      </c>
      <c r="BN329" s="95">
        <f t="shared" si="349"/>
        <v>-1.1608786797985635</v>
      </c>
      <c r="CI329" s="95"/>
      <c r="CJ329" s="95"/>
      <c r="CK329" s="95"/>
      <c r="CL329" s="95"/>
      <c r="CM329" s="95"/>
      <c r="CN329" s="95"/>
      <c r="CO329" s="95"/>
      <c r="CP329" s="95"/>
      <c r="CQ329" s="95"/>
      <c r="CR329" s="95"/>
      <c r="CS329" s="95"/>
      <c r="CT329" s="95"/>
      <c r="CU329" s="95"/>
      <c r="CV329" s="95"/>
      <c r="CW329" s="95"/>
      <c r="CX329" s="95"/>
    </row>
    <row r="330" spans="1:102" s="75" customFormat="1" ht="12.95" customHeight="1" x14ac:dyDescent="0.2">
      <c r="A330" s="86" t="s">
        <v>2052</v>
      </c>
      <c r="B330" s="87" t="s">
        <v>2033</v>
      </c>
      <c r="C330" s="88">
        <v>40415.451999999997</v>
      </c>
      <c r="D330" s="88"/>
      <c r="E330" s="75">
        <f t="shared" si="320"/>
        <v>-4201.4603223210142</v>
      </c>
      <c r="F330" s="75">
        <f t="shared" si="321"/>
        <v>-4201.5</v>
      </c>
      <c r="G330" s="75">
        <f t="shared" si="322"/>
        <v>1.6725014997064136E-2</v>
      </c>
      <c r="I330" s="75">
        <f>G330</f>
        <v>1.6725014997064136E-2</v>
      </c>
      <c r="O330" s="75">
        <f t="shared" ca="1" si="323"/>
        <v>-9.1424297370908958E-3</v>
      </c>
      <c r="P330" s="75">
        <f t="shared" si="324"/>
        <v>-1.2092768495790085E-2</v>
      </c>
      <c r="Q330" s="85">
        <f t="shared" si="350"/>
        <v>25396.951999999997</v>
      </c>
      <c r="S330" s="84">
        <v>0.1</v>
      </c>
      <c r="Z330" s="75">
        <f t="shared" si="325"/>
        <v>-4201.5</v>
      </c>
      <c r="AA330" s="75">
        <f t="shared" si="326"/>
        <v>-3.6045448359939124E-3</v>
      </c>
      <c r="AB330" s="75">
        <f t="shared" si="327"/>
        <v>8.2367913372679638E-3</v>
      </c>
      <c r="AC330" s="75">
        <f t="shared" si="328"/>
        <v>2.8817783492854222E-2</v>
      </c>
      <c r="AD330" s="75">
        <f t="shared" si="329"/>
        <v>2.032955983305805E-2</v>
      </c>
      <c r="AE330" s="75">
        <f t="shared" si="330"/>
        <v>4.1329100300588727E-5</v>
      </c>
      <c r="AF330" s="75">
        <f t="shared" si="331"/>
        <v>2.8817783492854222E-2</v>
      </c>
      <c r="AG330" s="84"/>
      <c r="AH330" s="75">
        <f t="shared" si="332"/>
        <v>8.4882236597961722E-3</v>
      </c>
      <c r="AI330" s="75">
        <f t="shared" si="333"/>
        <v>4.4842718183411012E-2</v>
      </c>
      <c r="AJ330" s="75">
        <f t="shared" si="334"/>
        <v>0.14051237185774182</v>
      </c>
      <c r="AK330" s="75">
        <f t="shared" si="335"/>
        <v>0.21925913206237321</v>
      </c>
      <c r="AL330" s="75">
        <f t="shared" si="336"/>
        <v>2.9159489357435948</v>
      </c>
      <c r="AM330" s="75">
        <f t="shared" si="337"/>
        <v>8.8258913716126948</v>
      </c>
      <c r="AN330" s="75">
        <f t="shared" si="361"/>
        <v>1.4512120451303319</v>
      </c>
      <c r="AO330" s="75">
        <f t="shared" si="361"/>
        <v>1.451146609408243</v>
      </c>
      <c r="AP330" s="75">
        <f t="shared" si="361"/>
        <v>1.450588515811206</v>
      </c>
      <c r="AQ330" s="75">
        <f t="shared" si="361"/>
        <v>1.4459294347856062</v>
      </c>
      <c r="AR330" s="75">
        <f t="shared" si="361"/>
        <v>1.4122642676386112</v>
      </c>
      <c r="AS330" s="75">
        <f t="shared" si="361"/>
        <v>1.2633446933271908</v>
      </c>
      <c r="AT330" s="75">
        <f t="shared" si="361"/>
        <v>0.92921288523979761</v>
      </c>
      <c r="AU330" s="75">
        <f t="shared" si="338"/>
        <v>0.4782185472412771</v>
      </c>
      <c r="AV330" s="119">
        <f t="shared" si="339"/>
        <v>-3.6045448359939124E-3</v>
      </c>
      <c r="AW330" s="120">
        <f t="shared" si="340"/>
        <v>2.032955983305805E-2</v>
      </c>
      <c r="AX330" s="121">
        <f t="shared" si="341"/>
        <v>4.1329100300588727E-5</v>
      </c>
      <c r="AY330" s="120">
        <f t="shared" si="342"/>
        <v>8.2367913372679638E-3</v>
      </c>
      <c r="BA330" s="95">
        <f t="shared" si="343"/>
        <v>0</v>
      </c>
      <c r="BB330" s="95">
        <f t="shared" si="344"/>
        <v>0.13983548442536597</v>
      </c>
      <c r="BC330" s="95">
        <f t="shared" si="345"/>
        <v>4.9831560661318345E-4</v>
      </c>
      <c r="BD330" s="95">
        <f t="shared" si="346"/>
        <v>-0.26479615961387204</v>
      </c>
      <c r="BE330" s="95">
        <f t="shared" si="347"/>
        <v>-2.8429555006182374</v>
      </c>
      <c r="BF330" s="95">
        <f t="shared" si="348"/>
        <v>-6.6472433669027566</v>
      </c>
      <c r="BG330" s="95">
        <f t="shared" si="362"/>
        <v>-1.9807855831217904</v>
      </c>
      <c r="BH330" s="95">
        <f t="shared" si="362"/>
        <v>-1.9808013647651295</v>
      </c>
      <c r="BI330" s="95">
        <f t="shared" si="362"/>
        <v>-1.9807573722083913</v>
      </c>
      <c r="BJ330" s="95">
        <f t="shared" si="362"/>
        <v>-1.9808799937856043</v>
      </c>
      <c r="BK330" s="95">
        <f t="shared" si="362"/>
        <v>-1.9805381213035089</v>
      </c>
      <c r="BL330" s="95">
        <f t="shared" si="362"/>
        <v>-1.9814906024617076</v>
      </c>
      <c r="BM330" s="95">
        <f t="shared" si="362"/>
        <v>-1.9788317037858891</v>
      </c>
      <c r="BN330" s="95">
        <f t="shared" si="349"/>
        <v>-1.1553786499610568</v>
      </c>
      <c r="CI330" s="95"/>
      <c r="CJ330" s="95"/>
      <c r="CK330" s="95"/>
      <c r="CL330" s="95"/>
      <c r="CM330" s="95"/>
      <c r="CN330" s="95"/>
      <c r="CO330" s="95"/>
      <c r="CP330" s="95"/>
      <c r="CQ330" s="95"/>
      <c r="CR330" s="95"/>
      <c r="CS330" s="95"/>
      <c r="CT330" s="95"/>
      <c r="CU330" s="95"/>
      <c r="CV330" s="95"/>
      <c r="CW330" s="95"/>
      <c r="CX330" s="95"/>
    </row>
    <row r="331" spans="1:102" s="75" customFormat="1" ht="12.95" customHeight="1" x14ac:dyDescent="0.2">
      <c r="A331" s="81" t="s">
        <v>825</v>
      </c>
      <c r="B331" s="82" t="s">
        <v>2033</v>
      </c>
      <c r="C331" s="83">
        <v>40483.29</v>
      </c>
      <c r="D331" s="83" t="s">
        <v>2110</v>
      </c>
      <c r="E331" s="75">
        <f t="shared" si="320"/>
        <v>-4040.5244793741572</v>
      </c>
      <c r="F331" s="75">
        <f t="shared" si="321"/>
        <v>-4040.5</v>
      </c>
      <c r="G331" s="75">
        <f t="shared" si="322"/>
        <v>-1.0318594999262132E-2</v>
      </c>
      <c r="I331" s="75">
        <f>G331</f>
        <v>-1.0318594999262132E-2</v>
      </c>
      <c r="O331" s="75">
        <f t="shared" ca="1" si="323"/>
        <v>-9.0309662815065191E-3</v>
      </c>
      <c r="P331" s="75">
        <f t="shared" si="324"/>
        <v>-1.1982934305729654E-2</v>
      </c>
      <c r="Q331" s="85">
        <f t="shared" si="350"/>
        <v>25464.79</v>
      </c>
      <c r="S331" s="84">
        <v>0.1</v>
      </c>
      <c r="Z331" s="75">
        <f t="shared" si="325"/>
        <v>-4040.5</v>
      </c>
      <c r="AA331" s="75">
        <f t="shared" si="326"/>
        <v>-3.5421925610601406E-3</v>
      </c>
      <c r="AB331" s="75">
        <f t="shared" si="327"/>
        <v>-1.8759336743931647E-2</v>
      </c>
      <c r="AC331" s="75">
        <f t="shared" si="328"/>
        <v>1.6643393064675223E-3</v>
      </c>
      <c r="AD331" s="75">
        <f t="shared" si="329"/>
        <v>-6.7764024382019911E-3</v>
      </c>
      <c r="AE331" s="75">
        <f t="shared" si="330"/>
        <v>4.5919630004469893E-6</v>
      </c>
      <c r="AF331" s="75">
        <f t="shared" si="331"/>
        <v>1.6643393064675223E-3</v>
      </c>
      <c r="AG331" s="84"/>
      <c r="AH331" s="75">
        <f t="shared" si="332"/>
        <v>8.4407417446695134E-3</v>
      </c>
      <c r="AI331" s="75">
        <f t="shared" si="333"/>
        <v>4.3941024556682029E-2</v>
      </c>
      <c r="AJ331" s="75">
        <f t="shared" si="334"/>
        <v>0.13640236487891516</v>
      </c>
      <c r="AK331" s="75">
        <f t="shared" si="335"/>
        <v>0.21529337071603721</v>
      </c>
      <c r="AL331" s="75">
        <f t="shared" si="336"/>
        <v>2.9200989168246245</v>
      </c>
      <c r="AM331" s="75">
        <f t="shared" si="337"/>
        <v>8.9926548551134733</v>
      </c>
      <c r="AN331" s="75">
        <f t="shared" ref="AN331:AT340" si="363">$AU331+$AB$7*SIN(AO331)</f>
        <v>1.4698165710215736</v>
      </c>
      <c r="AO331" s="75">
        <f t="shared" si="363"/>
        <v>1.4697845466237638</v>
      </c>
      <c r="AP331" s="75">
        <f t="shared" si="363"/>
        <v>1.4694610058107465</v>
      </c>
      <c r="AQ331" s="75">
        <f t="shared" si="363"/>
        <v>1.4662482394988705</v>
      </c>
      <c r="AR331" s="75">
        <f t="shared" si="363"/>
        <v>1.4384992010149611</v>
      </c>
      <c r="AS331" s="75">
        <f t="shared" si="363"/>
        <v>1.2977213436977002</v>
      </c>
      <c r="AT331" s="75">
        <f t="shared" si="363"/>
        <v>0.96018084253159031</v>
      </c>
      <c r="AU331" s="75">
        <f t="shared" si="338"/>
        <v>0.49481197742072136</v>
      </c>
      <c r="AV331" s="119">
        <f t="shared" si="339"/>
        <v>-3.5421925610601406E-3</v>
      </c>
      <c r="AW331" s="120">
        <f t="shared" si="340"/>
        <v>-6.7764024382019911E-3</v>
      </c>
      <c r="AX331" s="121">
        <f t="shared" si="341"/>
        <v>4.5919630004469893E-6</v>
      </c>
      <c r="AY331" s="120">
        <f t="shared" si="342"/>
        <v>-1.8759336743931647E-2</v>
      </c>
      <c r="BA331" s="95">
        <f t="shared" si="343"/>
        <v>0</v>
      </c>
      <c r="BB331" s="95">
        <f t="shared" si="344"/>
        <v>0.14286947505015957</v>
      </c>
      <c r="BC331" s="95">
        <f t="shared" si="345"/>
        <v>1.1750468005050389E-2</v>
      </c>
      <c r="BD331" s="95">
        <f t="shared" si="346"/>
        <v>-0.27445812649511936</v>
      </c>
      <c r="BE331" s="95">
        <f t="shared" si="347"/>
        <v>-2.8317030778189172</v>
      </c>
      <c r="BF331" s="95">
        <f t="shared" si="348"/>
        <v>-6.4021807165585489</v>
      </c>
      <c r="BG331" s="95">
        <f t="shared" ref="BG331:BM340" si="364">$BN331+$BB$7*SIN(BH331)</f>
        <v>-1.9460828305662021</v>
      </c>
      <c r="BH331" s="95">
        <f t="shared" si="364"/>
        <v>-1.9462425026768304</v>
      </c>
      <c r="BI331" s="95">
        <f t="shared" si="364"/>
        <v>-1.9457583781570338</v>
      </c>
      <c r="BJ331" s="95">
        <f t="shared" si="364"/>
        <v>-1.9472244125613143</v>
      </c>
      <c r="BK331" s="95">
        <f t="shared" si="364"/>
        <v>-1.9427680402614433</v>
      </c>
      <c r="BL331" s="95">
        <f t="shared" si="364"/>
        <v>-1.9561620846179211</v>
      </c>
      <c r="BM331" s="95">
        <f t="shared" si="364"/>
        <v>-1.9144103584132479</v>
      </c>
      <c r="BN331" s="95">
        <f t="shared" si="349"/>
        <v>-1.1087731339695521</v>
      </c>
      <c r="CI331" s="95"/>
      <c r="CJ331" s="95"/>
      <c r="CK331" s="95"/>
      <c r="CL331" s="95"/>
      <c r="CM331" s="95"/>
      <c r="CN331" s="95"/>
      <c r="CO331" s="95"/>
      <c r="CP331" s="95"/>
      <c r="CQ331" s="95"/>
      <c r="CR331" s="95"/>
      <c r="CS331" s="95"/>
      <c r="CT331" s="95"/>
      <c r="CU331" s="95"/>
      <c r="CV331" s="95"/>
      <c r="CW331" s="95"/>
      <c r="CX331" s="95"/>
    </row>
    <row r="332" spans="1:102" s="75" customFormat="1" ht="12.95" customHeight="1" x14ac:dyDescent="0.2">
      <c r="A332" s="86" t="s">
        <v>2039</v>
      </c>
      <c r="B332" s="87" t="s">
        <v>2031</v>
      </c>
      <c r="C332" s="88">
        <v>40581.315999999999</v>
      </c>
      <c r="D332" s="88" t="s">
        <v>2034</v>
      </c>
      <c r="E332" s="75">
        <f t="shared" si="320"/>
        <v>-3807.9719728039831</v>
      </c>
      <c r="F332" s="75">
        <f t="shared" si="321"/>
        <v>-3808</v>
      </c>
      <c r="G332" s="75">
        <f t="shared" si="322"/>
        <v>1.18140799968387E-2</v>
      </c>
      <c r="H332" s="75">
        <f>G332</f>
        <v>1.18140799968387E-2</v>
      </c>
      <c r="O332" s="75">
        <f t="shared" ca="1" si="323"/>
        <v>-8.8700019745290813E-3</v>
      </c>
      <c r="P332" s="75">
        <f t="shared" si="324"/>
        <v>-1.1823634660296921E-2</v>
      </c>
      <c r="Q332" s="85">
        <f t="shared" si="350"/>
        <v>25562.815999999999</v>
      </c>
      <c r="S332" s="84">
        <v>0.10009999999999999</v>
      </c>
      <c r="Z332" s="75">
        <f t="shared" si="325"/>
        <v>-3808</v>
      </c>
      <c r="AA332" s="75">
        <f t="shared" si="326"/>
        <v>-3.4547666962090086E-3</v>
      </c>
      <c r="AB332" s="75">
        <f t="shared" si="327"/>
        <v>3.4452120327507878E-3</v>
      </c>
      <c r="AC332" s="75">
        <f t="shared" si="328"/>
        <v>2.3637714657135621E-2</v>
      </c>
      <c r="AD332" s="75">
        <f t="shared" si="329"/>
        <v>1.5268846693047709E-2</v>
      </c>
      <c r="AE332" s="75">
        <f t="shared" si="330"/>
        <v>2.3337081701512973E-5</v>
      </c>
      <c r="AF332" s="75">
        <f t="shared" si="331"/>
        <v>2.3637714657135621E-2</v>
      </c>
      <c r="AG332" s="84"/>
      <c r="AH332" s="75">
        <f t="shared" si="332"/>
        <v>8.3688679640879123E-3</v>
      </c>
      <c r="AI332" s="75">
        <f t="shared" si="333"/>
        <v>4.2727498707518241E-2</v>
      </c>
      <c r="AJ332" s="75">
        <f t="shared" si="334"/>
        <v>0.13074451813980736</v>
      </c>
      <c r="AK332" s="75">
        <f t="shared" si="335"/>
        <v>0.20983173799317278</v>
      </c>
      <c r="AL332" s="75">
        <f t="shared" si="336"/>
        <v>2.925807930610357</v>
      </c>
      <c r="AM332" s="75">
        <f t="shared" si="337"/>
        <v>9.2325046716980239</v>
      </c>
      <c r="AN332" s="75">
        <f t="shared" si="363"/>
        <v>1.4960365120797703</v>
      </c>
      <c r="AO332" s="75">
        <f t="shared" si="363"/>
        <v>1.4960272472902929</v>
      </c>
      <c r="AP332" s="75">
        <f t="shared" si="363"/>
        <v>1.4959007952729029</v>
      </c>
      <c r="AQ332" s="75">
        <f t="shared" si="363"/>
        <v>1.4941957199646554</v>
      </c>
      <c r="AR332" s="75">
        <f t="shared" si="363"/>
        <v>1.4740915404144943</v>
      </c>
      <c r="AS332" s="75">
        <f t="shared" si="363"/>
        <v>1.3458822168905282</v>
      </c>
      <c r="AT332" s="75">
        <f t="shared" si="363"/>
        <v>1.0046745009030755</v>
      </c>
      <c r="AU332" s="75">
        <f t="shared" si="338"/>
        <v>0.51877453963637843</v>
      </c>
      <c r="AV332" s="119">
        <f t="shared" si="339"/>
        <v>-3.4547666962090086E-3</v>
      </c>
      <c r="AW332" s="120">
        <f t="shared" si="340"/>
        <v>1.5268846693047709E-2</v>
      </c>
      <c r="AX332" s="121">
        <f t="shared" si="341"/>
        <v>2.3337081701512973E-5</v>
      </c>
      <c r="AY332" s="120">
        <f t="shared" si="342"/>
        <v>3.4452120327507878E-3</v>
      </c>
      <c r="BA332" s="95">
        <f t="shared" si="343"/>
        <v>0</v>
      </c>
      <c r="BB332" s="95">
        <f t="shared" si="344"/>
        <v>0.14770009950700225</v>
      </c>
      <c r="BC332" s="95">
        <f t="shared" si="345"/>
        <v>2.8889284444772293E-2</v>
      </c>
      <c r="BD332" s="95">
        <f t="shared" si="346"/>
        <v>-0.28911049724910737</v>
      </c>
      <c r="BE332" s="95">
        <f t="shared" si="347"/>
        <v>-2.814560511835801</v>
      </c>
      <c r="BF332" s="95">
        <f t="shared" si="348"/>
        <v>-6.0610040699530758</v>
      </c>
      <c r="BG332" s="95">
        <f t="shared" si="364"/>
        <v>-1.8946387884671676</v>
      </c>
      <c r="BH332" s="95">
        <f t="shared" si="364"/>
        <v>-1.8948101263479695</v>
      </c>
      <c r="BI332" s="95">
        <f t="shared" si="364"/>
        <v>-1.8942116315621407</v>
      </c>
      <c r="BJ332" s="95">
        <f t="shared" si="364"/>
        <v>-1.8962975912856836</v>
      </c>
      <c r="BK332" s="95">
        <f t="shared" si="364"/>
        <v>-1.8889701719563363</v>
      </c>
      <c r="BL332" s="95">
        <f t="shared" si="364"/>
        <v>-1.9140438019411969</v>
      </c>
      <c r="BM332" s="95">
        <f t="shared" si="364"/>
        <v>-1.8183028947308109</v>
      </c>
      <c r="BN332" s="95">
        <f t="shared" si="349"/>
        <v>-1.0414701372737452</v>
      </c>
      <c r="CI332" s="95"/>
      <c r="CJ332" s="95"/>
      <c r="CK332" s="95"/>
      <c r="CL332" s="95"/>
      <c r="CM332" s="95"/>
      <c r="CN332" s="95"/>
      <c r="CO332" s="95"/>
      <c r="CP332" s="95"/>
      <c r="CQ332" s="95"/>
      <c r="CR332" s="95"/>
      <c r="CS332" s="95"/>
      <c r="CT332" s="95"/>
      <c r="CU332" s="95"/>
      <c r="CV332" s="95"/>
      <c r="CW332" s="95"/>
      <c r="CX332" s="95"/>
    </row>
    <row r="333" spans="1:102" s="75" customFormat="1" ht="12.95" customHeight="1" x14ac:dyDescent="0.2">
      <c r="A333" s="86" t="s">
        <v>2039</v>
      </c>
      <c r="B333" s="87" t="s">
        <v>2033</v>
      </c>
      <c r="C333" s="88">
        <v>40581.506000000001</v>
      </c>
      <c r="D333" s="88" t="s">
        <v>2034</v>
      </c>
      <c r="E333" s="75">
        <f t="shared" si="320"/>
        <v>-3807.521225285479</v>
      </c>
      <c r="F333" s="75">
        <f t="shared" si="321"/>
        <v>-3807.5</v>
      </c>
      <c r="G333" s="75">
        <f t="shared" si="322"/>
        <v>-8.9469250015099533E-3</v>
      </c>
      <c r="H333" s="75">
        <f>G333</f>
        <v>-8.9469250015099533E-3</v>
      </c>
      <c r="O333" s="75">
        <f t="shared" ca="1" si="323"/>
        <v>-8.8696558147291285E-3</v>
      </c>
      <c r="P333" s="75">
        <f t="shared" si="324"/>
        <v>-1.1823291204124944E-2</v>
      </c>
      <c r="Q333" s="85">
        <f t="shared" si="350"/>
        <v>25563.006000000001</v>
      </c>
      <c r="S333" s="84">
        <v>0.10009999999999999</v>
      </c>
      <c r="Z333" s="75">
        <f t="shared" si="325"/>
        <v>-3807.5</v>
      </c>
      <c r="AA333" s="75">
        <f t="shared" si="326"/>
        <v>-3.4545817906934066E-3</v>
      </c>
      <c r="AB333" s="75">
        <f t="shared" si="327"/>
        <v>-1.7315634414941491E-2</v>
      </c>
      <c r="AC333" s="75">
        <f t="shared" si="328"/>
        <v>2.8763662026149907E-3</v>
      </c>
      <c r="AD333" s="75">
        <f t="shared" si="329"/>
        <v>-5.4923432108165467E-3</v>
      </c>
      <c r="AE333" s="75">
        <f t="shared" si="330"/>
        <v>3.0195999779348013E-6</v>
      </c>
      <c r="AF333" s="75">
        <f t="shared" si="331"/>
        <v>2.8763662026149907E-3</v>
      </c>
      <c r="AG333" s="84"/>
      <c r="AH333" s="75">
        <f t="shared" si="332"/>
        <v>8.3687094134315375E-3</v>
      </c>
      <c r="AI333" s="75">
        <f t="shared" si="333"/>
        <v>4.2724993707088488E-2</v>
      </c>
      <c r="AJ333" s="75">
        <f t="shared" si="334"/>
        <v>0.13073268214515424</v>
      </c>
      <c r="AK333" s="75">
        <f t="shared" si="335"/>
        <v>0.20982030961493289</v>
      </c>
      <c r="AL333" s="75">
        <f t="shared" si="336"/>
        <v>2.9258198690743487</v>
      </c>
      <c r="AM333" s="75">
        <f t="shared" si="337"/>
        <v>9.2330194815184683</v>
      </c>
      <c r="AN333" s="75">
        <f t="shared" si="363"/>
        <v>1.4960921154746427</v>
      </c>
      <c r="AO333" s="75">
        <f t="shared" si="363"/>
        <v>1.4960828786061706</v>
      </c>
      <c r="AP333" s="75">
        <f t="shared" si="363"/>
        <v>1.4959567138139673</v>
      </c>
      <c r="AQ333" s="75">
        <f t="shared" si="363"/>
        <v>1.4942542279951119</v>
      </c>
      <c r="AR333" s="75">
        <f t="shared" si="363"/>
        <v>1.474165288739161</v>
      </c>
      <c r="AS333" s="75">
        <f t="shared" si="363"/>
        <v>1.3459838853026742</v>
      </c>
      <c r="AT333" s="75">
        <f t="shared" si="363"/>
        <v>1.0047698897497594</v>
      </c>
      <c r="AU333" s="75">
        <f t="shared" si="338"/>
        <v>0.51882607202824005</v>
      </c>
      <c r="AV333" s="119">
        <f t="shared" si="339"/>
        <v>-3.4545817906934066E-3</v>
      </c>
      <c r="AW333" s="120">
        <f t="shared" si="340"/>
        <v>-5.4923432108165467E-3</v>
      </c>
      <c r="AX333" s="121">
        <f t="shared" si="341"/>
        <v>3.0195999779348013E-6</v>
      </c>
      <c r="AY333" s="120">
        <f t="shared" si="342"/>
        <v>-1.7315634414941491E-2</v>
      </c>
      <c r="BA333" s="95">
        <f t="shared" si="343"/>
        <v>0</v>
      </c>
      <c r="BB333" s="95">
        <f t="shared" si="344"/>
        <v>0.14771111964265515</v>
      </c>
      <c r="BC333" s="95">
        <f t="shared" si="345"/>
        <v>2.8927383757108408E-2</v>
      </c>
      <c r="BD333" s="95">
        <f t="shared" si="346"/>
        <v>-0.28914298265602723</v>
      </c>
      <c r="BE333" s="95">
        <f t="shared" si="347"/>
        <v>-2.8145223965938366</v>
      </c>
      <c r="BF333" s="95">
        <f t="shared" si="348"/>
        <v>-6.0602849990031338</v>
      </c>
      <c r="BG333" s="95">
        <f t="shared" si="364"/>
        <v>-1.8945263076422334</v>
      </c>
      <c r="BH333" s="95">
        <f t="shared" si="364"/>
        <v>-1.8946975326876994</v>
      </c>
      <c r="BI333" s="95">
        <f t="shared" si="364"/>
        <v>-1.8940992314326046</v>
      </c>
      <c r="BJ333" s="95">
        <f t="shared" si="364"/>
        <v>-1.896185213674966</v>
      </c>
      <c r="BK333" s="95">
        <f t="shared" si="364"/>
        <v>-1.8888552163813648</v>
      </c>
      <c r="BL333" s="95">
        <f t="shared" si="364"/>
        <v>-1.9139454628316068</v>
      </c>
      <c r="BM333" s="95">
        <f t="shared" si="364"/>
        <v>-1.8180923719863593</v>
      </c>
      <c r="BN333" s="95">
        <f t="shared" si="349"/>
        <v>-1.0413253996464427</v>
      </c>
      <c r="CI333" s="95"/>
      <c r="CJ333" s="95"/>
      <c r="CK333" s="95"/>
      <c r="CL333" s="95"/>
      <c r="CM333" s="95"/>
      <c r="CN333" s="95"/>
      <c r="CO333" s="95"/>
      <c r="CP333" s="95"/>
      <c r="CQ333" s="95"/>
      <c r="CR333" s="95"/>
      <c r="CS333" s="95"/>
      <c r="CT333" s="95"/>
      <c r="CU333" s="95"/>
      <c r="CV333" s="95"/>
      <c r="CW333" s="95"/>
      <c r="CX333" s="95"/>
    </row>
    <row r="334" spans="1:102" s="75" customFormat="1" ht="12.95" customHeight="1" x14ac:dyDescent="0.2">
      <c r="A334" s="86" t="s">
        <v>2036</v>
      </c>
      <c r="B334" s="87"/>
      <c r="C334" s="88">
        <v>40771.408000000003</v>
      </c>
      <c r="D334" s="88" t="s">
        <v>2035</v>
      </c>
      <c r="E334" s="75">
        <f t="shared" si="320"/>
        <v>-3357.0061976123052</v>
      </c>
      <c r="F334" s="75">
        <f t="shared" si="321"/>
        <v>-3357</v>
      </c>
      <c r="G334" s="75">
        <f t="shared" si="322"/>
        <v>-2.612429998407606E-3</v>
      </c>
      <c r="J334" s="75">
        <f>G334</f>
        <v>-2.612429998407606E-3</v>
      </c>
      <c r="O334" s="75">
        <f t="shared" ca="1" si="323"/>
        <v>-8.5577658349728445E-3</v>
      </c>
      <c r="P334" s="75">
        <f t="shared" si="324"/>
        <v>-1.1512308948348579E-2</v>
      </c>
      <c r="Q334" s="85">
        <f t="shared" si="350"/>
        <v>25752.908000000003</v>
      </c>
      <c r="S334" s="84">
        <v>1</v>
      </c>
      <c r="Z334" s="75">
        <f t="shared" si="325"/>
        <v>-3357</v>
      </c>
      <c r="AA334" s="75">
        <f t="shared" si="326"/>
        <v>-3.2927893430676619E-3</v>
      </c>
      <c r="AB334" s="75">
        <f t="shared" si="327"/>
        <v>-1.0831949603688523E-2</v>
      </c>
      <c r="AC334" s="75">
        <f t="shared" si="328"/>
        <v>8.8998789499409731E-3</v>
      </c>
      <c r="AD334" s="75">
        <f t="shared" si="329"/>
        <v>6.8035934466005588E-4</v>
      </c>
      <c r="AE334" s="75">
        <f t="shared" si="330"/>
        <v>4.628888378662607E-7</v>
      </c>
      <c r="AF334" s="75">
        <f t="shared" si="331"/>
        <v>8.8998789499409731E-3</v>
      </c>
      <c r="AG334" s="84"/>
      <c r="AH334" s="75">
        <f t="shared" si="332"/>
        <v>8.2195196052809172E-3</v>
      </c>
      <c r="AI334" s="75">
        <f t="shared" si="333"/>
        <v>4.0629855124787007E-2</v>
      </c>
      <c r="AJ334" s="75">
        <f t="shared" si="334"/>
        <v>0.12058974843283922</v>
      </c>
      <c r="AK334" s="75">
        <f t="shared" si="335"/>
        <v>0.20002231156076741</v>
      </c>
      <c r="AL334" s="75">
        <f t="shared" si="336"/>
        <v>2.9360438927532004</v>
      </c>
      <c r="AM334" s="75">
        <f t="shared" si="337"/>
        <v>9.6957690856703582</v>
      </c>
      <c r="AN334" s="75">
        <f t="shared" si="363"/>
        <v>1.5449289005833302</v>
      </c>
      <c r="AO334" s="75">
        <f t="shared" si="363"/>
        <v>1.5449287363853612</v>
      </c>
      <c r="AP334" s="75">
        <f t="shared" si="363"/>
        <v>1.5449222592972158</v>
      </c>
      <c r="AQ334" s="75">
        <f t="shared" si="363"/>
        <v>1.5446680393330703</v>
      </c>
      <c r="AR334" s="75">
        <f t="shared" si="363"/>
        <v>1.5361324387579325</v>
      </c>
      <c r="AS334" s="75">
        <f t="shared" si="363"/>
        <v>1.43423123204128</v>
      </c>
      <c r="AT334" s="75">
        <f t="shared" si="363"/>
        <v>1.090176756522403</v>
      </c>
      <c r="AU334" s="75">
        <f t="shared" si="338"/>
        <v>0.565256757095567</v>
      </c>
      <c r="AV334" s="119">
        <f t="shared" si="339"/>
        <v>-3.2927893430676619E-3</v>
      </c>
      <c r="AW334" s="120">
        <f t="shared" si="340"/>
        <v>6.8035934466005588E-4</v>
      </c>
      <c r="AX334" s="121">
        <f t="shared" si="341"/>
        <v>4.628888378662607E-7</v>
      </c>
      <c r="AY334" s="120">
        <f t="shared" si="342"/>
        <v>-1.0831949603688523E-2</v>
      </c>
      <c r="BA334" s="95">
        <f t="shared" si="343"/>
        <v>0</v>
      </c>
      <c r="BB334" s="95">
        <f t="shared" si="344"/>
        <v>0.15896298768537764</v>
      </c>
      <c r="BC334" s="95">
        <f t="shared" si="345"/>
        <v>6.5798631101664756E-2</v>
      </c>
      <c r="BD334" s="95">
        <f t="shared" si="346"/>
        <v>-0.32040091122981201</v>
      </c>
      <c r="BE334" s="95">
        <f t="shared" si="347"/>
        <v>-2.7776076136486005</v>
      </c>
      <c r="BF334" s="95">
        <f t="shared" si="348"/>
        <v>-5.4339327738860241</v>
      </c>
      <c r="BG334" s="95">
        <f t="shared" si="364"/>
        <v>-1.7894759413832491</v>
      </c>
      <c r="BH334" s="95">
        <f t="shared" si="364"/>
        <v>-1.789512442171016</v>
      </c>
      <c r="BI334" s="95">
        <f t="shared" si="364"/>
        <v>-1.7893254472780058</v>
      </c>
      <c r="BJ334" s="95">
        <f t="shared" si="364"/>
        <v>-1.790281773415912</v>
      </c>
      <c r="BK334" s="95">
        <f t="shared" si="364"/>
        <v>-1.7853468251606146</v>
      </c>
      <c r="BL334" s="95">
        <f t="shared" si="364"/>
        <v>-1.8097383304341321</v>
      </c>
      <c r="BM334" s="95">
        <f t="shared" si="364"/>
        <v>-1.6219762769627555</v>
      </c>
      <c r="BN334" s="95">
        <f t="shared" si="349"/>
        <v>-0.9109167974466108</v>
      </c>
      <c r="CI334" s="95"/>
      <c r="CJ334" s="95"/>
      <c r="CK334" s="95"/>
      <c r="CL334" s="95"/>
      <c r="CM334" s="95"/>
      <c r="CN334" s="95"/>
      <c r="CO334" s="95"/>
      <c r="CP334" s="95"/>
      <c r="CQ334" s="95"/>
      <c r="CR334" s="95"/>
      <c r="CS334" s="95"/>
      <c r="CT334" s="95"/>
      <c r="CU334" s="95"/>
      <c r="CV334" s="95"/>
      <c r="CW334" s="95"/>
      <c r="CX334" s="95"/>
    </row>
    <row r="335" spans="1:102" s="75" customFormat="1" ht="12.95" customHeight="1" x14ac:dyDescent="0.2">
      <c r="A335" s="86" t="s">
        <v>2053</v>
      </c>
      <c r="B335" s="87"/>
      <c r="C335" s="88">
        <v>40775.419000000002</v>
      </c>
      <c r="D335" s="88"/>
      <c r="E335" s="75">
        <f t="shared" si="320"/>
        <v>-3347.4906802612691</v>
      </c>
      <c r="F335" s="75">
        <f t="shared" si="321"/>
        <v>-3347.5</v>
      </c>
      <c r="G335" s="75">
        <f t="shared" si="322"/>
        <v>3.92847500188509E-3</v>
      </c>
      <c r="J335" s="75">
        <f>G335</f>
        <v>3.92847500188509E-3</v>
      </c>
      <c r="O335" s="75">
        <f t="shared" ca="1" si="323"/>
        <v>-8.5511887987737671E-3</v>
      </c>
      <c r="P335" s="75">
        <f t="shared" si="324"/>
        <v>-1.1505718183690649E-2</v>
      </c>
      <c r="Q335" s="85">
        <f t="shared" si="350"/>
        <v>25756.919000000002</v>
      </c>
      <c r="S335" s="84">
        <v>1</v>
      </c>
      <c r="Z335" s="75">
        <f t="shared" si="325"/>
        <v>-3347.5</v>
      </c>
      <c r="AA335" s="75">
        <f t="shared" si="326"/>
        <v>-3.2894728129746927E-3</v>
      </c>
      <c r="AB335" s="75">
        <f t="shared" si="327"/>
        <v>-4.2877703688308667E-3</v>
      </c>
      <c r="AC335" s="75">
        <f t="shared" si="328"/>
        <v>1.5434193185575739E-2</v>
      </c>
      <c r="AD335" s="75">
        <f t="shared" si="329"/>
        <v>7.2179478148597827E-3</v>
      </c>
      <c r="AE335" s="75">
        <f t="shared" si="330"/>
        <v>5.2098770658039108E-5</v>
      </c>
      <c r="AF335" s="75">
        <f t="shared" si="331"/>
        <v>1.5434193185575739E-2</v>
      </c>
      <c r="AG335" s="84"/>
      <c r="AH335" s="75">
        <f t="shared" si="332"/>
        <v>8.2162453707159567E-3</v>
      </c>
      <c r="AI335" s="75">
        <f t="shared" si="333"/>
        <v>4.0588890518130749E-2</v>
      </c>
      <c r="AJ335" s="75">
        <f t="shared" si="334"/>
        <v>0.12038634030868929</v>
      </c>
      <c r="AK335" s="75">
        <f t="shared" si="335"/>
        <v>0.19982573158321931</v>
      </c>
      <c r="AL335" s="75">
        <f t="shared" si="336"/>
        <v>2.9362487936259956</v>
      </c>
      <c r="AM335" s="75">
        <f t="shared" si="337"/>
        <v>9.7055123687821201</v>
      </c>
      <c r="AN335" s="75">
        <f t="shared" si="363"/>
        <v>1.5459329733589393</v>
      </c>
      <c r="AO335" s="75">
        <f t="shared" si="363"/>
        <v>1.545932830617025</v>
      </c>
      <c r="AP335" s="75">
        <f t="shared" si="363"/>
        <v>1.5459269725162028</v>
      </c>
      <c r="AQ335" s="75">
        <f t="shared" si="363"/>
        <v>1.5456877359462413</v>
      </c>
      <c r="AR335" s="75">
        <f t="shared" si="363"/>
        <v>1.5373486002960324</v>
      </c>
      <c r="AS335" s="75">
        <f t="shared" si="363"/>
        <v>1.4360195846422839</v>
      </c>
      <c r="AT335" s="75">
        <f t="shared" si="363"/>
        <v>1.0919658990398915</v>
      </c>
      <c r="AU335" s="75">
        <f t="shared" si="338"/>
        <v>0.56623587254093788</v>
      </c>
      <c r="AV335" s="119">
        <f t="shared" si="339"/>
        <v>-3.2894728129746927E-3</v>
      </c>
      <c r="AW335" s="120">
        <f t="shared" si="340"/>
        <v>7.2179478148597827E-3</v>
      </c>
      <c r="AX335" s="121">
        <f t="shared" si="341"/>
        <v>5.2098770658039108E-5</v>
      </c>
      <c r="AY335" s="120">
        <f t="shared" si="342"/>
        <v>-4.2877703688308667E-3</v>
      </c>
      <c r="BA335" s="95">
        <f t="shared" si="343"/>
        <v>0</v>
      </c>
      <c r="BB335" s="95">
        <f t="shared" si="344"/>
        <v>0.15923253316364394</v>
      </c>
      <c r="BC335" s="95">
        <f t="shared" si="345"/>
        <v>6.6637135544247897E-2</v>
      </c>
      <c r="BD335" s="95">
        <f t="shared" si="346"/>
        <v>-0.32110756252317857</v>
      </c>
      <c r="BE335" s="95">
        <f t="shared" si="347"/>
        <v>-2.7767672647726864</v>
      </c>
      <c r="BF335" s="95">
        <f t="shared" si="348"/>
        <v>-5.4211350650164203</v>
      </c>
      <c r="BG335" s="95">
        <f t="shared" si="364"/>
        <v>-1.7871735847484493</v>
      </c>
      <c r="BH335" s="95">
        <f t="shared" si="364"/>
        <v>-1.7872080898815561</v>
      </c>
      <c r="BI335" s="95">
        <f t="shared" si="364"/>
        <v>-1.7870294690679041</v>
      </c>
      <c r="BJ335" s="95">
        <f t="shared" si="364"/>
        <v>-1.7879525620931038</v>
      </c>
      <c r="BK335" s="95">
        <f t="shared" si="364"/>
        <v>-1.7831395831695136</v>
      </c>
      <c r="BL335" s="95">
        <f t="shared" si="364"/>
        <v>-1.8071767169721265</v>
      </c>
      <c r="BM335" s="95">
        <f t="shared" si="364"/>
        <v>-1.6177063383545724</v>
      </c>
      <c r="BN335" s="95">
        <f t="shared" si="349"/>
        <v>-0.90816678252785721</v>
      </c>
      <c r="CI335" s="95"/>
      <c r="CJ335" s="95"/>
      <c r="CK335" s="95"/>
      <c r="CL335" s="95"/>
      <c r="CM335" s="95"/>
      <c r="CN335" s="95"/>
      <c r="CO335" s="95"/>
      <c r="CP335" s="95"/>
      <c r="CQ335" s="95"/>
      <c r="CR335" s="95"/>
      <c r="CS335" s="95"/>
      <c r="CT335" s="95"/>
      <c r="CU335" s="95"/>
      <c r="CV335" s="95"/>
      <c r="CW335" s="95"/>
      <c r="CX335" s="95"/>
    </row>
    <row r="336" spans="1:102" s="75" customFormat="1" ht="12.95" customHeight="1" x14ac:dyDescent="0.2">
      <c r="A336" s="86" t="s">
        <v>2054</v>
      </c>
      <c r="B336" s="87"/>
      <c r="C336" s="88">
        <v>40795.451999999997</v>
      </c>
      <c r="D336" s="88"/>
      <c r="E336" s="75">
        <f t="shared" si="320"/>
        <v>-3299.9652853240132</v>
      </c>
      <c r="F336" s="75">
        <f t="shared" si="321"/>
        <v>-3300</v>
      </c>
      <c r="G336" s="75">
        <f t="shared" si="322"/>
        <v>1.463299999886658E-2</v>
      </c>
      <c r="I336" s="75">
        <f>G336</f>
        <v>1.463299999886658E-2</v>
      </c>
      <c r="O336" s="75">
        <f t="shared" ca="1" si="323"/>
        <v>-8.518303617778375E-3</v>
      </c>
      <c r="P336" s="75">
        <f t="shared" si="324"/>
        <v>-1.1472743995136179E-2</v>
      </c>
      <c r="Q336" s="85">
        <f t="shared" si="350"/>
        <v>25776.951999999997</v>
      </c>
      <c r="S336" s="84">
        <v>0.1</v>
      </c>
      <c r="Z336" s="75">
        <f t="shared" si="325"/>
        <v>-3300</v>
      </c>
      <c r="AG336" s="84"/>
      <c r="AH336" s="75">
        <f t="shared" si="332"/>
        <v>8.1997999750467385E-3</v>
      </c>
      <c r="AI336" s="75">
        <f t="shared" si="333"/>
        <v>4.0385895782492076E-2</v>
      </c>
      <c r="AJ336" s="75">
        <f t="shared" si="334"/>
        <v>0.11937533585271091</v>
      </c>
      <c r="AK336" s="75">
        <f t="shared" si="335"/>
        <v>0.1988486132383874</v>
      </c>
      <c r="AL336" s="75">
        <f t="shared" si="336"/>
        <v>2.937267142164008</v>
      </c>
      <c r="AM336" s="75">
        <f t="shared" si="337"/>
        <v>9.7542249484648185</v>
      </c>
      <c r="AN336" s="75">
        <f t="shared" si="363"/>
        <v>1.5509382262085603</v>
      </c>
      <c r="AO336" s="75">
        <f t="shared" si="363"/>
        <v>1.5509381608852564</v>
      </c>
      <c r="AP336" s="75">
        <f t="shared" si="363"/>
        <v>1.5509348043224511</v>
      </c>
      <c r="AQ336" s="75">
        <f t="shared" si="363"/>
        <v>1.5507630879803074</v>
      </c>
      <c r="AR336" s="75">
        <f t="shared" si="363"/>
        <v>1.5433772485866024</v>
      </c>
      <c r="AS336" s="75">
        <f t="shared" si="363"/>
        <v>1.4449161716024406</v>
      </c>
      <c r="AT336" s="75">
        <f t="shared" si="363"/>
        <v>1.1009040361130946</v>
      </c>
      <c r="AU336" s="75">
        <f t="shared" si="338"/>
        <v>0.57113144976779251</v>
      </c>
      <c r="AV336" s="119">
        <f t="shared" si="339"/>
        <v>0</v>
      </c>
      <c r="AW336" s="120">
        <f t="shared" si="340"/>
        <v>1.463299999886658E-2</v>
      </c>
      <c r="AX336" s="121">
        <f t="shared" si="341"/>
        <v>2.1412468896682933E-5</v>
      </c>
      <c r="AY336" s="120">
        <f t="shared" si="342"/>
        <v>6.433200023819842E-3</v>
      </c>
      <c r="BA336" s="95">
        <f t="shared" si="343"/>
        <v>0</v>
      </c>
      <c r="BB336" s="95">
        <f t="shared" si="344"/>
        <v>0.16060324745703769</v>
      </c>
      <c r="BC336" s="95">
        <f t="shared" si="345"/>
        <v>7.0872214366833136E-2</v>
      </c>
      <c r="BD336" s="95">
        <f t="shared" si="346"/>
        <v>-0.32467382373749964</v>
      </c>
      <c r="BE336" s="95">
        <f t="shared" si="347"/>
        <v>-2.7725221370434796</v>
      </c>
      <c r="BF336" s="95">
        <f t="shared" si="348"/>
        <v>-5.3573667643415339</v>
      </c>
      <c r="BG336" s="95">
        <f t="shared" si="364"/>
        <v>-1.7756024328210538</v>
      </c>
      <c r="BH336" s="95">
        <f t="shared" si="364"/>
        <v>-1.775627934033198</v>
      </c>
      <c r="BI336" s="95">
        <f t="shared" si="364"/>
        <v>-1.7754885836526615</v>
      </c>
      <c r="BJ336" s="95">
        <f t="shared" si="364"/>
        <v>-1.7762489216428596</v>
      </c>
      <c r="BK336" s="95">
        <f t="shared" si="364"/>
        <v>-1.7720658600775852</v>
      </c>
      <c r="BL336" s="95">
        <f t="shared" si="364"/>
        <v>-1.7941245686701941</v>
      </c>
      <c r="BM336" s="95">
        <f t="shared" si="364"/>
        <v>-1.5962763874070061</v>
      </c>
      <c r="BN336" s="95">
        <f t="shared" si="349"/>
        <v>-0.89441670793409012</v>
      </c>
      <c r="CI336" s="95"/>
      <c r="CJ336" s="95"/>
      <c r="CK336" s="95"/>
      <c r="CL336" s="95"/>
      <c r="CM336" s="95"/>
      <c r="CN336" s="95"/>
      <c r="CO336" s="95"/>
      <c r="CP336" s="95"/>
      <c r="CQ336" s="95"/>
      <c r="CR336" s="95"/>
      <c r="CS336" s="95"/>
      <c r="CT336" s="95"/>
      <c r="CU336" s="95"/>
      <c r="CV336" s="95"/>
      <c r="CW336" s="95"/>
      <c r="CX336" s="95"/>
    </row>
    <row r="337" spans="1:102" s="75" customFormat="1" ht="12.95" customHeight="1" x14ac:dyDescent="0.2">
      <c r="A337" s="86" t="s">
        <v>2055</v>
      </c>
      <c r="B337" s="87"/>
      <c r="C337" s="88">
        <v>40855.298000000003</v>
      </c>
      <c r="D337" s="88"/>
      <c r="E337" s="75">
        <f t="shared" si="320"/>
        <v>-3157.9893064184162</v>
      </c>
      <c r="F337" s="75">
        <f t="shared" si="321"/>
        <v>-3158</v>
      </c>
      <c r="G337" s="75">
        <f t="shared" si="322"/>
        <v>4.5075800007907674E-3</v>
      </c>
      <c r="I337" s="75">
        <f>G337</f>
        <v>4.5075800007907674E-3</v>
      </c>
      <c r="O337" s="75">
        <f t="shared" ca="1" si="323"/>
        <v>-8.4199942345921548E-3</v>
      </c>
      <c r="P337" s="75">
        <f t="shared" si="324"/>
        <v>-1.1373966122164458E-2</v>
      </c>
      <c r="Q337" s="85">
        <f t="shared" si="350"/>
        <v>25836.798000000003</v>
      </c>
      <c r="S337" s="84">
        <v>0.1</v>
      </c>
      <c r="Z337" s="75">
        <f t="shared" si="325"/>
        <v>-3158</v>
      </c>
      <c r="AA337" s="75">
        <f t="shared" ref="AA337:AA400" si="365">AB$3+AB$4*Z337+AB$5*Z337^2+AH337</f>
        <v>-3.2240483037261156E-3</v>
      </c>
      <c r="AB337" s="75">
        <f t="shared" ref="AB337:AB400" si="366">IF(S337&lt;&gt;0,G337-AH337, -9999)</f>
        <v>-3.6423378176475753E-3</v>
      </c>
      <c r="AC337" s="75">
        <f t="shared" ref="AC337:AC400" si="367">+G337-P337</f>
        <v>1.5881546122955226E-2</v>
      </c>
      <c r="AD337" s="75">
        <f t="shared" ref="AD337:AD400" si="368">IF(S337&lt;&gt;0,G337-AA337, -9999)</f>
        <v>7.731628304516883E-3</v>
      </c>
      <c r="AE337" s="75">
        <f t="shared" ref="AE337:AE400" si="369">+(G337-AA337)^2*S337</f>
        <v>5.9778076239206613E-6</v>
      </c>
      <c r="AF337" s="75">
        <f t="shared" ref="AF337:AF400" si="370">IF(S337&lt;&gt;0,G337-P337, -9999)</f>
        <v>1.5881546122955226E-2</v>
      </c>
      <c r="AG337" s="84"/>
      <c r="AH337" s="75">
        <f t="shared" si="332"/>
        <v>8.1499178184383427E-3</v>
      </c>
      <c r="AI337" s="75">
        <f t="shared" si="333"/>
        <v>3.979664602923183E-2</v>
      </c>
      <c r="AJ337" s="75">
        <f t="shared" si="334"/>
        <v>0.11641134254733476</v>
      </c>
      <c r="AK337" s="75">
        <f t="shared" si="335"/>
        <v>0.19598346619877841</v>
      </c>
      <c r="AL337" s="75">
        <f t="shared" si="336"/>
        <v>2.9402519518918644</v>
      </c>
      <c r="AM337" s="75">
        <f t="shared" si="337"/>
        <v>9.8998318154190414</v>
      </c>
      <c r="AN337" s="75">
        <f t="shared" si="363"/>
        <v>1.56575419174694</v>
      </c>
      <c r="AO337" s="75">
        <f t="shared" si="363"/>
        <v>1.5657541908798578</v>
      </c>
      <c r="AP337" s="75">
        <f t="shared" si="363"/>
        <v>1.5657540154054392</v>
      </c>
      <c r="AQ337" s="75">
        <f t="shared" si="363"/>
        <v>1.5657186288189195</v>
      </c>
      <c r="AR337" s="75">
        <f t="shared" si="363"/>
        <v>1.5608967669461311</v>
      </c>
      <c r="AS337" s="75">
        <f t="shared" si="363"/>
        <v>1.4710627965735696</v>
      </c>
      <c r="AT337" s="75">
        <f t="shared" si="363"/>
        <v>1.1275482659388678</v>
      </c>
      <c r="AU337" s="75">
        <f t="shared" si="338"/>
        <v>0.58576664905649489</v>
      </c>
      <c r="AV337" s="119">
        <f t="shared" si="339"/>
        <v>-3.2240483037261156E-3</v>
      </c>
      <c r="AW337" s="120">
        <f t="shared" si="340"/>
        <v>7.731628304516883E-3</v>
      </c>
      <c r="AX337" s="121">
        <f t="shared" si="341"/>
        <v>5.9778076239206613E-6</v>
      </c>
      <c r="AY337" s="120">
        <f t="shared" si="342"/>
        <v>-3.6423378176475753E-3</v>
      </c>
      <c r="BA337" s="95">
        <f t="shared" si="343"/>
        <v>0</v>
      </c>
      <c r="BB337" s="95">
        <f t="shared" si="344"/>
        <v>0.16494344985030296</v>
      </c>
      <c r="BC337" s="95">
        <f t="shared" si="345"/>
        <v>8.3977566871427975E-2</v>
      </c>
      <c r="BD337" s="95">
        <f t="shared" si="346"/>
        <v>-0.33567924876597105</v>
      </c>
      <c r="BE337" s="95">
        <f t="shared" si="347"/>
        <v>-2.7593772299353887</v>
      </c>
      <c r="BF337" s="95">
        <f t="shared" si="348"/>
        <v>-5.1687929966720834</v>
      </c>
      <c r="BG337" s="95">
        <f t="shared" si="364"/>
        <v>-1.7403970618310343</v>
      </c>
      <c r="BH337" s="95">
        <f t="shared" si="364"/>
        <v>-1.7404047845913837</v>
      </c>
      <c r="BI337" s="95">
        <f t="shared" si="364"/>
        <v>-1.7403539415825273</v>
      </c>
      <c r="BJ337" s="95">
        <f t="shared" si="364"/>
        <v>-1.740688390982555</v>
      </c>
      <c r="BK337" s="95">
        <f t="shared" si="364"/>
        <v>-1.7384762354536689</v>
      </c>
      <c r="BL337" s="95">
        <f t="shared" si="364"/>
        <v>-1.7526138261863797</v>
      </c>
      <c r="BM337" s="95">
        <f t="shared" si="364"/>
        <v>-1.5314266915946999</v>
      </c>
      <c r="BN337" s="95">
        <f t="shared" si="349"/>
        <v>-0.85331122178009222</v>
      </c>
      <c r="CI337" s="95"/>
      <c r="CJ337" s="95"/>
      <c r="CK337" s="95"/>
      <c r="CL337" s="95"/>
      <c r="CM337" s="95"/>
      <c r="CN337" s="95"/>
      <c r="CO337" s="95"/>
      <c r="CP337" s="95"/>
      <c r="CQ337" s="95"/>
      <c r="CR337" s="95"/>
      <c r="CS337" s="95"/>
      <c r="CT337" s="95"/>
      <c r="CU337" s="95"/>
      <c r="CV337" s="95"/>
      <c r="CW337" s="95"/>
      <c r="CX337" s="95"/>
    </row>
    <row r="338" spans="1:102" s="75" customFormat="1" ht="12.95" customHeight="1" x14ac:dyDescent="0.2">
      <c r="A338" s="86" t="s">
        <v>2053</v>
      </c>
      <c r="B338" s="87"/>
      <c r="C338" s="88">
        <v>40859.296000000002</v>
      </c>
      <c r="D338" s="88"/>
      <c r="E338" s="75">
        <f t="shared" si="320"/>
        <v>-3148.5046296870642</v>
      </c>
      <c r="F338" s="75">
        <f t="shared" si="321"/>
        <v>-3148.5</v>
      </c>
      <c r="G338" s="75">
        <f t="shared" si="322"/>
        <v>-1.9515149979270063E-3</v>
      </c>
      <c r="J338" s="75">
        <f>G338</f>
        <v>-1.9515149979270063E-3</v>
      </c>
      <c r="O338" s="75">
        <f t="shared" ca="1" si="323"/>
        <v>-8.4134171983930774E-3</v>
      </c>
      <c r="P338" s="75">
        <f t="shared" si="324"/>
        <v>-1.1367346917592849E-2</v>
      </c>
      <c r="Q338" s="85">
        <f t="shared" si="350"/>
        <v>25840.796000000002</v>
      </c>
      <c r="S338" s="84">
        <v>1</v>
      </c>
      <c r="Z338" s="75">
        <f t="shared" si="325"/>
        <v>-3148.5</v>
      </c>
      <c r="AA338" s="75">
        <f t="shared" si="365"/>
        <v>-3.2208037770757991E-3</v>
      </c>
      <c r="AB338" s="75">
        <f t="shared" si="366"/>
        <v>-1.0098058138444057E-2</v>
      </c>
      <c r="AC338" s="75">
        <f t="shared" si="367"/>
        <v>9.415831919665843E-3</v>
      </c>
      <c r="AD338" s="75">
        <f t="shared" si="368"/>
        <v>1.2692887791487927E-3</v>
      </c>
      <c r="AE338" s="75">
        <f t="shared" si="369"/>
        <v>1.6110940048730326E-6</v>
      </c>
      <c r="AF338" s="75">
        <f t="shared" si="370"/>
        <v>9.415831919665843E-3</v>
      </c>
      <c r="AG338" s="84"/>
      <c r="AH338" s="75">
        <f t="shared" si="332"/>
        <v>8.1465431405170503E-3</v>
      </c>
      <c r="AI338" s="75">
        <f t="shared" si="333"/>
        <v>3.9758136006682987E-2</v>
      </c>
      <c r="AJ338" s="75">
        <f t="shared" si="334"/>
        <v>0.11621608594385634</v>
      </c>
      <c r="AK338" s="75">
        <f t="shared" si="335"/>
        <v>0.19579469511363187</v>
      </c>
      <c r="AL338" s="75">
        <f t="shared" si="336"/>
        <v>2.9404485428518905</v>
      </c>
      <c r="AM338" s="75">
        <f t="shared" si="337"/>
        <v>9.9095732030291934</v>
      </c>
      <c r="AN338" s="75">
        <f t="shared" si="363"/>
        <v>1.5667376929819623</v>
      </c>
      <c r="AO338" s="75">
        <f t="shared" si="363"/>
        <v>1.5667376925158358</v>
      </c>
      <c r="AP338" s="75">
        <f t="shared" si="363"/>
        <v>1.5667375753252692</v>
      </c>
      <c r="AQ338" s="75">
        <f t="shared" si="363"/>
        <v>1.5667082186046453</v>
      </c>
      <c r="AR338" s="75">
        <f t="shared" si="363"/>
        <v>1.5620427692712102</v>
      </c>
      <c r="AS338" s="75">
        <f t="shared" si="363"/>
        <v>1.4727879801652846</v>
      </c>
      <c r="AT338" s="75">
        <f t="shared" si="363"/>
        <v>1.1293266894882719</v>
      </c>
      <c r="AU338" s="75">
        <f t="shared" si="338"/>
        <v>0.58674576450186589</v>
      </c>
      <c r="AV338" s="119">
        <f t="shared" si="339"/>
        <v>-3.2208037770757991E-3</v>
      </c>
      <c r="AW338" s="120">
        <f t="shared" si="340"/>
        <v>1.2692887791487927E-3</v>
      </c>
      <c r="AX338" s="121">
        <f t="shared" si="341"/>
        <v>1.6110940048730326E-6</v>
      </c>
      <c r="AY338" s="120">
        <f t="shared" si="342"/>
        <v>-1.0098058138444057E-2</v>
      </c>
      <c r="BA338" s="95">
        <f t="shared" si="343"/>
        <v>0</v>
      </c>
      <c r="BB338" s="95">
        <f t="shared" si="344"/>
        <v>0.16524758538280437</v>
      </c>
      <c r="BC338" s="95">
        <f t="shared" si="345"/>
        <v>8.4879347091594476E-2</v>
      </c>
      <c r="BD338" s="95">
        <f t="shared" si="346"/>
        <v>-0.33643484702206694</v>
      </c>
      <c r="BE338" s="95">
        <f t="shared" si="347"/>
        <v>-2.758472218379616</v>
      </c>
      <c r="BF338" s="95">
        <f t="shared" si="348"/>
        <v>-5.1562804209262314</v>
      </c>
      <c r="BG338" s="95">
        <f t="shared" si="364"/>
        <v>-1.7380076230088624</v>
      </c>
      <c r="BH338" s="95">
        <f t="shared" si="364"/>
        <v>-1.7380145919012144</v>
      </c>
      <c r="BI338" s="95">
        <f t="shared" si="364"/>
        <v>-1.7379680629526923</v>
      </c>
      <c r="BJ338" s="95">
        <f t="shared" si="364"/>
        <v>-1.7382784784044505</v>
      </c>
      <c r="BK338" s="95">
        <f t="shared" si="364"/>
        <v>-1.7361966399827053</v>
      </c>
      <c r="BL338" s="95">
        <f t="shared" si="364"/>
        <v>-1.7497000352659748</v>
      </c>
      <c r="BM338" s="95">
        <f t="shared" si="364"/>
        <v>-1.5270468133548065</v>
      </c>
      <c r="BN338" s="95">
        <f t="shared" si="349"/>
        <v>-0.85056120686133907</v>
      </c>
      <c r="CI338" s="95"/>
      <c r="CJ338" s="95"/>
      <c r="CK338" s="95"/>
      <c r="CL338" s="95"/>
      <c r="CM338" s="95"/>
      <c r="CN338" s="95"/>
      <c r="CO338" s="95"/>
      <c r="CP338" s="95"/>
      <c r="CQ338" s="95"/>
      <c r="CR338" s="95"/>
      <c r="CS338" s="95"/>
      <c r="CT338" s="95"/>
      <c r="CU338" s="95"/>
      <c r="CV338" s="95"/>
      <c r="CW338" s="95"/>
      <c r="CX338" s="95"/>
    </row>
    <row r="339" spans="1:102" s="75" customFormat="1" ht="12.95" customHeight="1" x14ac:dyDescent="0.2">
      <c r="A339" s="81" t="s">
        <v>853</v>
      </c>
      <c r="B339" s="82" t="s">
        <v>2031</v>
      </c>
      <c r="C339" s="83">
        <v>41074.485000000001</v>
      </c>
      <c r="D339" s="83" t="s">
        <v>2110</v>
      </c>
      <c r="E339" s="75">
        <f t="shared" si="320"/>
        <v>-2637.9998520124691</v>
      </c>
      <c r="F339" s="75">
        <f t="shared" si="321"/>
        <v>-2638</v>
      </c>
      <c r="G339" s="75">
        <f t="shared" si="322"/>
        <v>6.2380000599659979E-5</v>
      </c>
      <c r="I339" s="75">
        <f>G339</f>
        <v>6.2380000599659979E-5</v>
      </c>
      <c r="O339" s="75">
        <f t="shared" ca="1" si="323"/>
        <v>-8.059988042642614E-3</v>
      </c>
      <c r="P339" s="75">
        <f t="shared" si="324"/>
        <v>-1.1009655030488855E-2</v>
      </c>
      <c r="Q339" s="85">
        <f t="shared" si="350"/>
        <v>26055.985000000001</v>
      </c>
      <c r="S339" s="84">
        <v>0.1</v>
      </c>
      <c r="Z339" s="75">
        <f t="shared" si="325"/>
        <v>-2638</v>
      </c>
      <c r="AA339" s="75">
        <f t="shared" si="365"/>
        <v>-3.0508260765779813E-3</v>
      </c>
      <c r="AB339" s="75">
        <f t="shared" si="366"/>
        <v>-7.8964489533112133E-3</v>
      </c>
      <c r="AC339" s="75">
        <f t="shared" si="367"/>
        <v>1.1072035031088515E-2</v>
      </c>
      <c r="AD339" s="75">
        <f t="shared" si="368"/>
        <v>3.1132060771776413E-3</v>
      </c>
      <c r="AE339" s="75">
        <f t="shared" si="369"/>
        <v>9.6920520789757997E-7</v>
      </c>
      <c r="AF339" s="75">
        <f t="shared" si="370"/>
        <v>1.1072035031088515E-2</v>
      </c>
      <c r="AG339" s="84"/>
      <c r="AH339" s="75">
        <f t="shared" si="332"/>
        <v>7.9588289539108733E-3</v>
      </c>
      <c r="AI339" s="75">
        <f t="shared" si="333"/>
        <v>3.7840643600181689E-2</v>
      </c>
      <c r="AJ339" s="75">
        <f t="shared" si="334"/>
        <v>0.10623766246698332</v>
      </c>
      <c r="AK339" s="75">
        <f t="shared" si="335"/>
        <v>0.18614342022292241</v>
      </c>
      <c r="AL339" s="75">
        <f t="shared" si="336"/>
        <v>2.9504893123892457</v>
      </c>
      <c r="AM339" s="75">
        <f t="shared" si="337"/>
        <v>10.433671811090168</v>
      </c>
      <c r="AN339" s="75">
        <f t="shared" si="363"/>
        <v>1.6182568245441376</v>
      </c>
      <c r="AO339" s="75">
        <f t="shared" si="363"/>
        <v>1.6182567121898872</v>
      </c>
      <c r="AP339" s="75">
        <f t="shared" si="363"/>
        <v>1.6182591286752861</v>
      </c>
      <c r="AQ339" s="75">
        <f t="shared" si="363"/>
        <v>1.6182071284063315</v>
      </c>
      <c r="AR339" s="75">
        <f t="shared" si="363"/>
        <v>1.6193138268750777</v>
      </c>
      <c r="AS339" s="75">
        <f t="shared" si="363"/>
        <v>1.5610537120724837</v>
      </c>
      <c r="AT339" s="75">
        <f t="shared" si="363"/>
        <v>1.2241089395491054</v>
      </c>
      <c r="AU339" s="75">
        <f t="shared" si="338"/>
        <v>0.63936033659258817</v>
      </c>
      <c r="AV339" s="119">
        <f t="shared" si="339"/>
        <v>-3.0508260765779813E-3</v>
      </c>
      <c r="AW339" s="120">
        <f t="shared" si="340"/>
        <v>3.1132060771776413E-3</v>
      </c>
      <c r="AX339" s="121">
        <f t="shared" si="341"/>
        <v>9.6920520789757997E-7</v>
      </c>
      <c r="AY339" s="120">
        <f t="shared" si="342"/>
        <v>-7.8964489533112133E-3</v>
      </c>
      <c r="BA339" s="95">
        <f t="shared" si="343"/>
        <v>0</v>
      </c>
      <c r="BB339" s="95">
        <f t="shared" si="344"/>
        <v>0.18475635099982401</v>
      </c>
      <c r="BC339" s="95">
        <f t="shared" si="345"/>
        <v>0.13888106269662931</v>
      </c>
      <c r="BD339" s="95">
        <f t="shared" si="346"/>
        <v>-0.38128439879554182</v>
      </c>
      <c r="BE339" s="95">
        <f t="shared" si="347"/>
        <v>-2.7041223782696222</v>
      </c>
      <c r="BF339" s="95">
        <f t="shared" si="348"/>
        <v>-4.4985938433844783</v>
      </c>
      <c r="BG339" s="95">
        <f t="shared" si="364"/>
        <v>-1.6023364753507758</v>
      </c>
      <c r="BH339" s="95">
        <f t="shared" si="364"/>
        <v>-1.6023364649862728</v>
      </c>
      <c r="BI339" s="95">
        <f t="shared" si="364"/>
        <v>-1.6023368301703842</v>
      </c>
      <c r="BJ339" s="95">
        <f t="shared" si="364"/>
        <v>-1.6023239606804252</v>
      </c>
      <c r="BK339" s="95">
        <f t="shared" si="364"/>
        <v>-1.6027743719441871</v>
      </c>
      <c r="BL339" s="95">
        <f t="shared" si="364"/>
        <v>-1.5661493544306391</v>
      </c>
      <c r="BM339" s="95">
        <f t="shared" si="364"/>
        <v>-1.2844942084945741</v>
      </c>
      <c r="BN339" s="95">
        <f t="shared" si="349"/>
        <v>-0.70278408938516979</v>
      </c>
      <c r="CI339" s="95"/>
      <c r="CJ339" s="95"/>
      <c r="CK339" s="95"/>
      <c r="CL339" s="95"/>
      <c r="CM339" s="95"/>
      <c r="CN339" s="95"/>
      <c r="CO339" s="95"/>
      <c r="CP339" s="95"/>
      <c r="CQ339" s="95"/>
      <c r="CR339" s="95"/>
      <c r="CS339" s="95"/>
      <c r="CT339" s="95"/>
      <c r="CU339" s="95"/>
      <c r="CV339" s="95"/>
      <c r="CW339" s="95"/>
      <c r="CX339" s="95"/>
    </row>
    <row r="340" spans="1:102" s="75" customFormat="1" ht="12.95" customHeight="1" x14ac:dyDescent="0.2">
      <c r="A340" s="86" t="s">
        <v>2036</v>
      </c>
      <c r="B340" s="87"/>
      <c r="C340" s="88">
        <v>41077.8537</v>
      </c>
      <c r="D340" s="88" t="s">
        <v>2035</v>
      </c>
      <c r="E340" s="75">
        <f t="shared" si="320"/>
        <v>-2630.0080985094928</v>
      </c>
      <c r="F340" s="75">
        <f t="shared" si="321"/>
        <v>-2630</v>
      </c>
      <c r="G340" s="75">
        <f t="shared" si="322"/>
        <v>-3.4136999965994619E-3</v>
      </c>
      <c r="J340" s="75">
        <f>G340</f>
        <v>-3.4136999965994619E-3</v>
      </c>
      <c r="O340" s="75">
        <f t="shared" ca="1" si="323"/>
        <v>-8.0544494858433915E-3</v>
      </c>
      <c r="P340" s="75">
        <f t="shared" si="324"/>
        <v>-1.1004018472393417E-2</v>
      </c>
      <c r="Q340" s="85">
        <f t="shared" si="350"/>
        <v>26059.3537</v>
      </c>
      <c r="S340" s="84">
        <v>1</v>
      </c>
      <c r="Z340" s="75">
        <f t="shared" si="325"/>
        <v>-2630</v>
      </c>
      <c r="AA340" s="75">
        <f t="shared" si="365"/>
        <v>-3.0482244360942514E-3</v>
      </c>
      <c r="AB340" s="75">
        <f t="shared" si="366"/>
        <v>-1.1369494032898627E-2</v>
      </c>
      <c r="AC340" s="75">
        <f t="shared" si="367"/>
        <v>7.590318475793955E-3</v>
      </c>
      <c r="AD340" s="75">
        <f t="shared" si="368"/>
        <v>-3.6547556050521048E-4</v>
      </c>
      <c r="AE340" s="75">
        <f t="shared" si="369"/>
        <v>1.3357238532659777E-7</v>
      </c>
      <c r="AF340" s="75">
        <f t="shared" si="370"/>
        <v>7.590318475793955E-3</v>
      </c>
      <c r="AG340" s="84"/>
      <c r="AH340" s="75">
        <f t="shared" si="332"/>
        <v>7.9557940362991655E-3</v>
      </c>
      <c r="AI340" s="75">
        <f t="shared" si="333"/>
        <v>3.7812786583564129E-2</v>
      </c>
      <c r="AJ340" s="75">
        <f t="shared" si="334"/>
        <v>0.1060887970894462</v>
      </c>
      <c r="AK340" s="75">
        <f t="shared" si="335"/>
        <v>0.18599937187505239</v>
      </c>
      <c r="AL340" s="75">
        <f t="shared" si="336"/>
        <v>2.9506390238288174</v>
      </c>
      <c r="AM340" s="75">
        <f t="shared" si="337"/>
        <v>10.441902001266566</v>
      </c>
      <c r="AN340" s="75">
        <f t="shared" si="363"/>
        <v>1.619044421431747</v>
      </c>
      <c r="AO340" s="75">
        <f t="shared" si="363"/>
        <v>1.6190442978381572</v>
      </c>
      <c r="AP340" s="75">
        <f t="shared" si="363"/>
        <v>1.6190469126928866</v>
      </c>
      <c r="AQ340" s="75">
        <f t="shared" si="363"/>
        <v>1.6189915602982694</v>
      </c>
      <c r="AR340" s="75">
        <f t="shared" si="363"/>
        <v>1.6201500440930685</v>
      </c>
      <c r="AS340" s="75">
        <f t="shared" si="363"/>
        <v>1.5623676372806883</v>
      </c>
      <c r="AT340" s="75">
        <f t="shared" si="363"/>
        <v>1.225581683272198</v>
      </c>
      <c r="AU340" s="75">
        <f t="shared" si="338"/>
        <v>0.6401848548623742</v>
      </c>
      <c r="AV340" s="119">
        <f t="shared" si="339"/>
        <v>-3.0482244360942514E-3</v>
      </c>
      <c r="AW340" s="120">
        <f t="shared" si="340"/>
        <v>-3.6547556050521048E-4</v>
      </c>
      <c r="AX340" s="121">
        <f t="shared" si="341"/>
        <v>1.3357238532659777E-7</v>
      </c>
      <c r="AY340" s="120">
        <f t="shared" si="342"/>
        <v>-1.1369494032898627E-2</v>
      </c>
      <c r="BA340" s="95">
        <f t="shared" si="343"/>
        <v>0</v>
      </c>
      <c r="BB340" s="95">
        <f t="shared" si="344"/>
        <v>0.1851213733689705</v>
      </c>
      <c r="BC340" s="95">
        <f t="shared" si="345"/>
        <v>0.13982810256967007</v>
      </c>
      <c r="BD340" s="95">
        <f t="shared" si="346"/>
        <v>-0.38206390023126674</v>
      </c>
      <c r="BE340" s="95">
        <f t="shared" si="347"/>
        <v>-2.7031660066060192</v>
      </c>
      <c r="BF340" s="95">
        <f t="shared" si="348"/>
        <v>-4.488460243412157</v>
      </c>
      <c r="BG340" s="95">
        <f t="shared" si="364"/>
        <v>-1.6000823627545575</v>
      </c>
      <c r="BH340" s="95">
        <f t="shared" si="364"/>
        <v>-1.6000823560008879</v>
      </c>
      <c r="BI340" s="95">
        <f t="shared" si="364"/>
        <v>-1.6000826122704288</v>
      </c>
      <c r="BJ340" s="95">
        <f t="shared" si="364"/>
        <v>-1.6000728864919935</v>
      </c>
      <c r="BK340" s="95">
        <f t="shared" si="364"/>
        <v>-1.6004397563429285</v>
      </c>
      <c r="BL340" s="95">
        <f t="shared" si="364"/>
        <v>-1.5628337537682939</v>
      </c>
      <c r="BM340" s="95">
        <f t="shared" si="364"/>
        <v>-1.2805864916056553</v>
      </c>
      <c r="BN340" s="95">
        <f t="shared" si="349"/>
        <v>-0.700468287348325</v>
      </c>
      <c r="CI340" s="95"/>
      <c r="CJ340" s="95"/>
      <c r="CK340" s="95"/>
      <c r="CL340" s="95"/>
      <c r="CM340" s="95"/>
      <c r="CN340" s="95"/>
      <c r="CO340" s="95"/>
      <c r="CP340" s="95"/>
      <c r="CQ340" s="95"/>
      <c r="CR340" s="95"/>
      <c r="CS340" s="95"/>
      <c r="CT340" s="95"/>
      <c r="CU340" s="95"/>
      <c r="CV340" s="95"/>
      <c r="CW340" s="95"/>
      <c r="CX340" s="95"/>
    </row>
    <row r="341" spans="1:102" s="75" customFormat="1" ht="12.95" customHeight="1" x14ac:dyDescent="0.2">
      <c r="A341" s="86" t="s">
        <v>2036</v>
      </c>
      <c r="B341" s="87"/>
      <c r="C341" s="88">
        <v>41080.804199999999</v>
      </c>
      <c r="D341" s="88" t="s">
        <v>2035</v>
      </c>
      <c r="E341" s="75">
        <f t="shared" ref="E341:E404" si="371">+(C341-C$7)/C$8</f>
        <v>-2623.0084640182858</v>
      </c>
      <c r="F341" s="75">
        <f t="shared" ref="F341:F404" si="372">ROUND(2*E341,0)/2</f>
        <v>-2623</v>
      </c>
      <c r="G341" s="75">
        <f t="shared" ref="G341:G404" si="373">+C341-(C$7+F341*C$8)</f>
        <v>-3.567769999790471E-3</v>
      </c>
      <c r="J341" s="75">
        <f>G341</f>
        <v>-3.567769999790471E-3</v>
      </c>
      <c r="O341" s="75">
        <f t="shared" ref="O341:O404" ca="1" si="374">+C$11+C$12*$F341</f>
        <v>-8.0496032486440695E-3</v>
      </c>
      <c r="P341" s="75">
        <f t="shared" ref="P341:P404" si="375">+D$11+D$12*F341+D$13*F341^2</f>
        <v>-1.0999085694271245E-2</v>
      </c>
      <c r="Q341" s="85">
        <f t="shared" si="350"/>
        <v>26062.304199999999</v>
      </c>
      <c r="S341" s="84">
        <v>1</v>
      </c>
      <c r="Z341" s="75">
        <f t="shared" ref="Z341:Z404" si="376">F341</f>
        <v>-2623</v>
      </c>
      <c r="AA341" s="75">
        <f t="shared" si="365"/>
        <v>-3.0459494237412392E-3</v>
      </c>
      <c r="AB341" s="75">
        <f t="shared" si="366"/>
        <v>-1.1520906270320477E-2</v>
      </c>
      <c r="AC341" s="75">
        <f t="shared" si="367"/>
        <v>7.4313156944807741E-3</v>
      </c>
      <c r="AD341" s="75">
        <f t="shared" si="368"/>
        <v>-5.2182057604923185E-4</v>
      </c>
      <c r="AE341" s="75">
        <f t="shared" si="369"/>
        <v>2.7229671358835217E-7</v>
      </c>
      <c r="AF341" s="75">
        <f t="shared" si="370"/>
        <v>7.4313156944807741E-3</v>
      </c>
      <c r="AG341" s="84"/>
      <c r="AH341" s="75">
        <f t="shared" ref="AH341:AH404" si="377">$AB$6*($AB$11/AI341*AJ341+$AB$12)</f>
        <v>7.9531362705300059E-3</v>
      </c>
      <c r="AI341" s="75">
        <f t="shared" ref="AI341:AI404" si="378">1+$AB$7*COS(AL341)</f>
        <v>3.7788462959200575E-2</v>
      </c>
      <c r="AJ341" s="75">
        <f t="shared" ref="AJ341:AJ404" si="379">SIN(AL341+RADIANS($AB$9))</f>
        <v>0.1059587175467198</v>
      </c>
      <c r="AK341" s="75">
        <f t="shared" ref="AK341:AK404" si="380">$AB$7*SIN(AL341)</f>
        <v>0.18587349995516356</v>
      </c>
      <c r="AL341" s="75">
        <f t="shared" ref="AL341:AL404" si="381">2*ATAN(AM341)</f>
        <v>2.9507698407083018</v>
      </c>
      <c r="AM341" s="75">
        <f t="shared" ref="AM341:AM404" si="382">SQRT((1+$AB$7)/(1-$AB$7))*TAN(AN341/2)</f>
        <v>10.449104027789332</v>
      </c>
      <c r="AN341" s="75">
        <f t="shared" ref="AN341:AT350" si="383">$AU341+$AB$7*SIN(AO341)</f>
        <v>1.619733093439959</v>
      </c>
      <c r="AO341" s="75">
        <f t="shared" si="383"/>
        <v>1.6197329595097596</v>
      </c>
      <c r="AP341" s="75">
        <f t="shared" si="383"/>
        <v>1.6197357532069088</v>
      </c>
      <c r="AQ341" s="75">
        <f t="shared" si="383"/>
        <v>1.6196774454500282</v>
      </c>
      <c r="AR341" s="75">
        <f t="shared" si="383"/>
        <v>1.6208803338706077</v>
      </c>
      <c r="AS341" s="75">
        <f t="shared" si="383"/>
        <v>1.5635155732217831</v>
      </c>
      <c r="AT341" s="75">
        <f t="shared" si="383"/>
        <v>1.2268700075847645</v>
      </c>
      <c r="AU341" s="75">
        <f t="shared" ref="AU341:AU404" si="384">RADIANS($AB$9)+$AB$18*(F341-AB$15)</f>
        <v>0.64090630834843698</v>
      </c>
      <c r="AV341" s="119">
        <f t="shared" ref="AV341:AV404" si="385">AA341+BA341</f>
        <v>-3.0459494237412392E-3</v>
      </c>
      <c r="AW341" s="120">
        <f t="shared" ref="AW341:AW404" si="386">G341-AV341</f>
        <v>-5.2182057604923185E-4</v>
      </c>
      <c r="AX341" s="121">
        <f t="shared" ref="AX341:AX404" si="387">S341*(G341-AV341)^2</f>
        <v>2.7229671358835217E-7</v>
      </c>
      <c r="AY341" s="120">
        <f t="shared" ref="AY341:AY404" si="388">IF(S341&lt;&gt;0,G341-AH341-BA341,-9999)</f>
        <v>-1.1520906270320477E-2</v>
      </c>
      <c r="BA341" s="95">
        <f t="shared" ref="BA341:BA404" si="389">$BB$6*($BB$11/BB341*BC341+$BB$12)</f>
        <v>0</v>
      </c>
      <c r="BB341" s="95">
        <f t="shared" ref="BB341:BB404" si="390">1+$BB$7*COS(BE341)</f>
        <v>0.1854425690213749</v>
      </c>
      <c r="BC341" s="95">
        <f t="shared" ref="BC341:BC404" si="391">SIN(BE341+RADIANS($BB$9))</f>
        <v>0.14065973490998124</v>
      </c>
      <c r="BD341" s="95">
        <f t="shared" ref="BD341:BD404" si="392">$BB$7*SIN(BE341)</f>
        <v>-0.38274820918915153</v>
      </c>
      <c r="BE341" s="95">
        <f t="shared" ref="BE341:BE404" si="393">2*ATAN(BF341)</f>
        <v>-2.7023260731646817</v>
      </c>
      <c r="BF341" s="95">
        <f t="shared" ref="BF341:BF404" si="394">TAN(BG341/2)*SQRT((1+$BB$7)/(1-$BB$7))</f>
        <v>-4.4795962196946641</v>
      </c>
      <c r="BG341" s="95">
        <f t="shared" ref="BG341:BM350" si="395">$BN341+$BB$7*SIN(BH341)</f>
        <v>-1.5981063546034022</v>
      </c>
      <c r="BH341" s="95">
        <f t="shared" si="395"/>
        <v>-1.5981063502871886</v>
      </c>
      <c r="BI341" s="95">
        <f t="shared" si="395"/>
        <v>-1.5981065259140479</v>
      </c>
      <c r="BJ341" s="95">
        <f t="shared" si="395"/>
        <v>-1.5980993787399087</v>
      </c>
      <c r="BK341" s="95">
        <f t="shared" si="395"/>
        <v>-1.5983887396870169</v>
      </c>
      <c r="BL341" s="95">
        <f t="shared" si="395"/>
        <v>-1.559921135495737</v>
      </c>
      <c r="BM341" s="95">
        <f t="shared" si="395"/>
        <v>-1.2771646869309072</v>
      </c>
      <c r="BN341" s="95">
        <f t="shared" ref="BN341:BN404" si="396">RADIANS($BB$9)+$BB$18*(F341-BB$15)</f>
        <v>-0.69844196056608565</v>
      </c>
      <c r="CI341" s="95"/>
      <c r="CJ341" s="95"/>
      <c r="CK341" s="95"/>
      <c r="CL341" s="95"/>
      <c r="CM341" s="95"/>
      <c r="CN341" s="95"/>
      <c r="CO341" s="95"/>
      <c r="CP341" s="95"/>
      <c r="CQ341" s="95"/>
      <c r="CR341" s="95"/>
      <c r="CS341" s="95"/>
      <c r="CT341" s="95"/>
      <c r="CU341" s="95"/>
      <c r="CV341" s="95"/>
      <c r="CW341" s="95"/>
      <c r="CX341" s="95"/>
    </row>
    <row r="342" spans="1:102" s="75" customFormat="1" ht="12.95" customHeight="1" x14ac:dyDescent="0.2">
      <c r="A342" s="86" t="s">
        <v>2036</v>
      </c>
      <c r="B342" s="87"/>
      <c r="C342" s="88">
        <v>41081.844700000001</v>
      </c>
      <c r="D342" s="88" t="s">
        <v>2035</v>
      </c>
      <c r="E342" s="75">
        <f t="shared" si="371"/>
        <v>-2620.5400282656597</v>
      </c>
      <c r="F342" s="75">
        <f t="shared" si="372"/>
        <v>-2620.5</v>
      </c>
      <c r="G342" s="75">
        <f t="shared" si="373"/>
        <v>-1.6872795000381302E-2</v>
      </c>
      <c r="J342" s="75">
        <f>G342</f>
        <v>-1.6872795000381302E-2</v>
      </c>
      <c r="O342" s="75">
        <f t="shared" ca="1" si="374"/>
        <v>-8.0478724496443124E-3</v>
      </c>
      <c r="P342" s="75">
        <f t="shared" si="375"/>
        <v>-1.0997323809156367E-2</v>
      </c>
      <c r="Q342" s="85">
        <f t="shared" ref="Q342:Q405" si="397">+C342-15018.5</f>
        <v>26063.344700000001</v>
      </c>
      <c r="S342" s="84">
        <v>1</v>
      </c>
      <c r="Z342" s="75">
        <f t="shared" si="376"/>
        <v>-2620.5</v>
      </c>
      <c r="AA342" s="75">
        <f t="shared" si="365"/>
        <v>-3.0451372401677224E-3</v>
      </c>
      <c r="AB342" s="75">
        <f t="shared" si="366"/>
        <v>-2.4824981569369946E-2</v>
      </c>
      <c r="AC342" s="75">
        <f t="shared" si="367"/>
        <v>-5.8754711912249354E-3</v>
      </c>
      <c r="AD342" s="75">
        <f t="shared" si="368"/>
        <v>-1.382765776021358E-2</v>
      </c>
      <c r="AE342" s="75">
        <f t="shared" si="369"/>
        <v>1.9120411913359483E-4</v>
      </c>
      <c r="AF342" s="75">
        <f t="shared" si="370"/>
        <v>-5.8754711912249354E-3</v>
      </c>
      <c r="AG342" s="84"/>
      <c r="AH342" s="75">
        <f t="shared" si="377"/>
        <v>7.9521865689886444E-3</v>
      </c>
      <c r="AI342" s="75">
        <f t="shared" si="378"/>
        <v>3.7779787516924235E-2</v>
      </c>
      <c r="AJ342" s="75">
        <f t="shared" si="379"/>
        <v>0.10591230066637475</v>
      </c>
      <c r="AK342" s="75">
        <f t="shared" si="380"/>
        <v>0.1858285841549264</v>
      </c>
      <c r="AL342" s="75">
        <f t="shared" si="381"/>
        <v>2.9508165202543446</v>
      </c>
      <c r="AM342" s="75">
        <f t="shared" si="382"/>
        <v>10.451676319418301</v>
      </c>
      <c r="AN342" s="75">
        <f t="shared" si="383"/>
        <v>1.6199789404035103</v>
      </c>
      <c r="AO342" s="75">
        <f t="shared" si="383"/>
        <v>1.6199788026665574</v>
      </c>
      <c r="AP342" s="75">
        <f t="shared" si="383"/>
        <v>1.6199816614186648</v>
      </c>
      <c r="AQ342" s="75">
        <f t="shared" si="383"/>
        <v>1.6199222934918625</v>
      </c>
      <c r="AR342" s="75">
        <f t="shared" si="383"/>
        <v>1.6211408360270574</v>
      </c>
      <c r="AS342" s="75">
        <f t="shared" si="383"/>
        <v>1.5639251548799071</v>
      </c>
      <c r="AT342" s="75">
        <f t="shared" si="383"/>
        <v>1.2273300495123052</v>
      </c>
      <c r="AU342" s="75">
        <f t="shared" si="384"/>
        <v>0.64116397030774508</v>
      </c>
      <c r="AV342" s="119">
        <f t="shared" si="385"/>
        <v>-3.0451372401677224E-3</v>
      </c>
      <c r="AW342" s="120">
        <f t="shared" si="386"/>
        <v>-1.382765776021358E-2</v>
      </c>
      <c r="AX342" s="121">
        <f t="shared" si="387"/>
        <v>1.9120411913359483E-4</v>
      </c>
      <c r="AY342" s="120">
        <f t="shared" si="388"/>
        <v>-2.4824981569369946E-2</v>
      </c>
      <c r="BA342" s="95">
        <f t="shared" si="389"/>
        <v>0</v>
      </c>
      <c r="BB342" s="95">
        <f t="shared" si="390"/>
        <v>0.18555769186938753</v>
      </c>
      <c r="BC342" s="95">
        <f t="shared" si="391"/>
        <v>0.14095742253791996</v>
      </c>
      <c r="BD342" s="95">
        <f t="shared" si="392"/>
        <v>-0.38299311576956635</v>
      </c>
      <c r="BE342" s="95">
        <f t="shared" si="393"/>
        <v>-2.70202538977881</v>
      </c>
      <c r="BF342" s="95">
        <f t="shared" si="394"/>
        <v>-4.4764311355458757</v>
      </c>
      <c r="BG342" s="95">
        <f t="shared" si="395"/>
        <v>-1.5973998060013639</v>
      </c>
      <c r="BH342" s="95">
        <f t="shared" si="395"/>
        <v>-1.5973998024083409</v>
      </c>
      <c r="BI342" s="95">
        <f t="shared" si="395"/>
        <v>-1.5973999524905105</v>
      </c>
      <c r="BJ342" s="95">
        <f t="shared" si="395"/>
        <v>-1.5973936827703503</v>
      </c>
      <c r="BK342" s="95">
        <f t="shared" si="395"/>
        <v>-1.5976543556760452</v>
      </c>
      <c r="BL342" s="95">
        <f t="shared" si="395"/>
        <v>-1.5588783189368414</v>
      </c>
      <c r="BM342" s="95">
        <f t="shared" si="395"/>
        <v>-1.2759420376616875</v>
      </c>
      <c r="BN342" s="95">
        <f t="shared" si="396"/>
        <v>-0.69771827242957141</v>
      </c>
      <c r="CI342" s="95"/>
      <c r="CJ342" s="95"/>
      <c r="CK342" s="95"/>
      <c r="CL342" s="95"/>
      <c r="CM342" s="95"/>
      <c r="CN342" s="95"/>
      <c r="CO342" s="95"/>
      <c r="CP342" s="95"/>
      <c r="CQ342" s="95"/>
      <c r="CR342" s="95"/>
      <c r="CS342" s="95"/>
      <c r="CT342" s="95"/>
      <c r="CU342" s="95"/>
      <c r="CV342" s="95"/>
      <c r="CW342" s="95"/>
      <c r="CX342" s="95"/>
    </row>
    <row r="343" spans="1:102" s="75" customFormat="1" ht="12.95" customHeight="1" x14ac:dyDescent="0.2">
      <c r="A343" s="86" t="s">
        <v>2036</v>
      </c>
      <c r="B343" s="87"/>
      <c r="C343" s="88">
        <v>41081.859799999998</v>
      </c>
      <c r="D343" s="88" t="s">
        <v>2035</v>
      </c>
      <c r="E343" s="75">
        <f t="shared" si="371"/>
        <v>-2620.5042056997231</v>
      </c>
      <c r="F343" s="75">
        <f t="shared" si="372"/>
        <v>-2620.5</v>
      </c>
      <c r="G343" s="75">
        <f t="shared" si="373"/>
        <v>-1.7727950034895912E-3</v>
      </c>
      <c r="J343" s="75">
        <f>G343</f>
        <v>-1.7727950034895912E-3</v>
      </c>
      <c r="O343" s="75">
        <f t="shared" ca="1" si="374"/>
        <v>-8.0478724496443124E-3</v>
      </c>
      <c r="P343" s="75">
        <f t="shared" si="375"/>
        <v>-1.0997323809156367E-2</v>
      </c>
      <c r="Q343" s="85">
        <f t="shared" si="397"/>
        <v>26063.359799999998</v>
      </c>
      <c r="S343" s="84">
        <v>1</v>
      </c>
      <c r="Z343" s="75">
        <f t="shared" si="376"/>
        <v>-2620.5</v>
      </c>
      <c r="AA343" s="75">
        <f t="shared" si="365"/>
        <v>-3.0451372401677224E-3</v>
      </c>
      <c r="AB343" s="75">
        <f t="shared" si="366"/>
        <v>-9.7249815724782356E-3</v>
      </c>
      <c r="AC343" s="75">
        <f t="shared" si="367"/>
        <v>9.2245288056667755E-3</v>
      </c>
      <c r="AD343" s="75">
        <f t="shared" si="368"/>
        <v>1.2723422366781312E-3</v>
      </c>
      <c r="AE343" s="75">
        <f t="shared" si="369"/>
        <v>1.6188547672351097E-6</v>
      </c>
      <c r="AF343" s="75">
        <f t="shared" si="370"/>
        <v>9.2245288056667755E-3</v>
      </c>
      <c r="AG343" s="84"/>
      <c r="AH343" s="75">
        <f t="shared" si="377"/>
        <v>7.9521865689886444E-3</v>
      </c>
      <c r="AI343" s="75">
        <f t="shared" si="378"/>
        <v>3.7779787516924235E-2</v>
      </c>
      <c r="AJ343" s="75">
        <f t="shared" si="379"/>
        <v>0.10591230066637475</v>
      </c>
      <c r="AK343" s="75">
        <f t="shared" si="380"/>
        <v>0.1858285841549264</v>
      </c>
      <c r="AL343" s="75">
        <f t="shared" si="381"/>
        <v>2.9508165202543446</v>
      </c>
      <c r="AM343" s="75">
        <f t="shared" si="382"/>
        <v>10.451676319418301</v>
      </c>
      <c r="AN343" s="75">
        <f t="shared" si="383"/>
        <v>1.6199789404035103</v>
      </c>
      <c r="AO343" s="75">
        <f t="shared" si="383"/>
        <v>1.6199788026665574</v>
      </c>
      <c r="AP343" s="75">
        <f t="shared" si="383"/>
        <v>1.6199816614186648</v>
      </c>
      <c r="AQ343" s="75">
        <f t="shared" si="383"/>
        <v>1.6199222934918625</v>
      </c>
      <c r="AR343" s="75">
        <f t="shared" si="383"/>
        <v>1.6211408360270574</v>
      </c>
      <c r="AS343" s="75">
        <f t="shared" si="383"/>
        <v>1.5639251548799071</v>
      </c>
      <c r="AT343" s="75">
        <f t="shared" si="383"/>
        <v>1.2273300495123052</v>
      </c>
      <c r="AU343" s="75">
        <f t="shared" si="384"/>
        <v>0.64116397030774508</v>
      </c>
      <c r="AV343" s="119">
        <f t="shared" si="385"/>
        <v>-3.0451372401677224E-3</v>
      </c>
      <c r="AW343" s="120">
        <f t="shared" si="386"/>
        <v>1.2723422366781312E-3</v>
      </c>
      <c r="AX343" s="121">
        <f t="shared" si="387"/>
        <v>1.6188547672351097E-6</v>
      </c>
      <c r="AY343" s="120">
        <f t="shared" si="388"/>
        <v>-9.7249815724782356E-3</v>
      </c>
      <c r="BA343" s="95">
        <f t="shared" si="389"/>
        <v>0</v>
      </c>
      <c r="BB343" s="95">
        <f t="shared" si="390"/>
        <v>0.18555769186938753</v>
      </c>
      <c r="BC343" s="95">
        <f t="shared" si="391"/>
        <v>0.14095742253791996</v>
      </c>
      <c r="BD343" s="95">
        <f t="shared" si="392"/>
        <v>-0.38299311576956635</v>
      </c>
      <c r="BE343" s="95">
        <f t="shared" si="393"/>
        <v>-2.70202538977881</v>
      </c>
      <c r="BF343" s="95">
        <f t="shared" si="394"/>
        <v>-4.4764311355458757</v>
      </c>
      <c r="BG343" s="95">
        <f t="shared" si="395"/>
        <v>-1.5973998060013639</v>
      </c>
      <c r="BH343" s="95">
        <f t="shared" si="395"/>
        <v>-1.5973998024083409</v>
      </c>
      <c r="BI343" s="95">
        <f t="shared" si="395"/>
        <v>-1.5973999524905105</v>
      </c>
      <c r="BJ343" s="95">
        <f t="shared" si="395"/>
        <v>-1.5973936827703503</v>
      </c>
      <c r="BK343" s="95">
        <f t="shared" si="395"/>
        <v>-1.5976543556760452</v>
      </c>
      <c r="BL343" s="95">
        <f t="shared" si="395"/>
        <v>-1.5588783189368414</v>
      </c>
      <c r="BM343" s="95">
        <f t="shared" si="395"/>
        <v>-1.2759420376616875</v>
      </c>
      <c r="BN343" s="95">
        <f t="shared" si="396"/>
        <v>-0.69771827242957141</v>
      </c>
      <c r="CI343" s="95"/>
      <c r="CJ343" s="95"/>
      <c r="CK343" s="95"/>
      <c r="CL343" s="95"/>
      <c r="CM343" s="95"/>
      <c r="CN343" s="95"/>
      <c r="CO343" s="95"/>
      <c r="CP343" s="95"/>
      <c r="CQ343" s="95"/>
      <c r="CR343" s="95"/>
      <c r="CS343" s="95"/>
      <c r="CT343" s="95"/>
      <c r="CU343" s="95"/>
      <c r="CV343" s="95"/>
      <c r="CW343" s="95"/>
      <c r="CX343" s="95"/>
    </row>
    <row r="344" spans="1:102" s="75" customFormat="1" ht="12.95" customHeight="1" x14ac:dyDescent="0.2">
      <c r="A344" s="86" t="s">
        <v>2039</v>
      </c>
      <c r="B344" s="87" t="s">
        <v>2031</v>
      </c>
      <c r="C344" s="88">
        <v>41109.474999999999</v>
      </c>
      <c r="D344" s="88" t="s">
        <v>2034</v>
      </c>
      <c r="E344" s="75">
        <f t="shared" si="371"/>
        <v>-2554.9911379479345</v>
      </c>
      <c r="F344" s="75">
        <f t="shared" si="372"/>
        <v>-2555</v>
      </c>
      <c r="G344" s="75">
        <f t="shared" si="373"/>
        <v>3.7355500026023947E-3</v>
      </c>
      <c r="H344" s="75">
        <f>G344</f>
        <v>3.7355500026023947E-3</v>
      </c>
      <c r="O344" s="75">
        <f t="shared" ca="1" si="374"/>
        <v>-8.0025255158506677E-3</v>
      </c>
      <c r="P344" s="75">
        <f t="shared" si="375"/>
        <v>-1.0951128917063646E-2</v>
      </c>
      <c r="Q344" s="85">
        <f t="shared" si="397"/>
        <v>26090.974999999999</v>
      </c>
      <c r="S344" s="84">
        <v>0.10009999999999999</v>
      </c>
      <c r="Z344" s="75">
        <f t="shared" si="376"/>
        <v>-2555</v>
      </c>
      <c r="AA344" s="75">
        <f t="shared" si="365"/>
        <v>-3.02391736626164E-3</v>
      </c>
      <c r="AB344" s="75">
        <f t="shared" si="366"/>
        <v>-4.1916615481996117E-3</v>
      </c>
      <c r="AC344" s="75">
        <f t="shared" si="367"/>
        <v>1.4686678919666041E-2</v>
      </c>
      <c r="AD344" s="75">
        <f t="shared" si="368"/>
        <v>6.7594673688640347E-3</v>
      </c>
      <c r="AE344" s="75">
        <f t="shared" si="369"/>
        <v>4.5736089509848412E-6</v>
      </c>
      <c r="AF344" s="75">
        <f t="shared" si="370"/>
        <v>1.4686678919666041E-2</v>
      </c>
      <c r="AG344" s="84"/>
      <c r="AH344" s="75">
        <f t="shared" si="377"/>
        <v>7.9272115508020064E-3</v>
      </c>
      <c r="AI344" s="75">
        <f t="shared" si="378"/>
        <v>3.7554636823209475E-2</v>
      </c>
      <c r="AJ344" s="75">
        <f t="shared" si="379"/>
        <v>0.10470362979708238</v>
      </c>
      <c r="AK344" s="75">
        <f t="shared" si="380"/>
        <v>0.1846589366900388</v>
      </c>
      <c r="AL344" s="75">
        <f t="shared" si="381"/>
        <v>2.9520319494028566</v>
      </c>
      <c r="AM344" s="75">
        <f t="shared" si="382"/>
        <v>10.51909752105473</v>
      </c>
      <c r="AN344" s="75">
        <f t="shared" si="383"/>
        <v>1.6264001437157094</v>
      </c>
      <c r="AO344" s="75">
        <f t="shared" si="383"/>
        <v>1.626399883603181</v>
      </c>
      <c r="AP344" s="75">
        <f t="shared" si="383"/>
        <v>1.6264046593115942</v>
      </c>
      <c r="AQ344" s="75">
        <f t="shared" si="383"/>
        <v>1.6263169111273665</v>
      </c>
      <c r="AR344" s="75">
        <f t="shared" si="383"/>
        <v>1.6279076910127137</v>
      </c>
      <c r="AS344" s="75">
        <f t="shared" si="383"/>
        <v>1.5745820780863857</v>
      </c>
      <c r="AT344" s="75">
        <f t="shared" si="383"/>
        <v>1.2393692415248618</v>
      </c>
      <c r="AU344" s="75">
        <f t="shared" si="384"/>
        <v>0.64791471364161835</v>
      </c>
      <c r="AV344" s="119">
        <f t="shared" si="385"/>
        <v>-3.02391736626164E-3</v>
      </c>
      <c r="AW344" s="120">
        <f t="shared" si="386"/>
        <v>6.7594673688640347E-3</v>
      </c>
      <c r="AX344" s="121">
        <f t="shared" si="387"/>
        <v>4.5736089509848412E-6</v>
      </c>
      <c r="AY344" s="120">
        <f t="shared" si="388"/>
        <v>-4.1916615481996117E-3</v>
      </c>
      <c r="BA344" s="95">
        <f t="shared" si="389"/>
        <v>0</v>
      </c>
      <c r="BB344" s="95">
        <f t="shared" si="390"/>
        <v>0.18865308818213833</v>
      </c>
      <c r="BC344" s="95">
        <f t="shared" si="391"/>
        <v>0.14888671805367354</v>
      </c>
      <c r="BD344" s="95">
        <f t="shared" si="392"/>
        <v>-0.38950762339602424</v>
      </c>
      <c r="BE344" s="95">
        <f t="shared" si="393"/>
        <v>-2.6940114693007695</v>
      </c>
      <c r="BF344" s="95">
        <f t="shared" si="394"/>
        <v>-4.3936159628842058</v>
      </c>
      <c r="BG344" s="95">
        <f t="shared" si="395"/>
        <v>-1.5787293238010387</v>
      </c>
      <c r="BH344" s="95">
        <f t="shared" si="395"/>
        <v>-1.5787293240402827</v>
      </c>
      <c r="BI344" s="95">
        <f t="shared" si="395"/>
        <v>-1.578729290530883</v>
      </c>
      <c r="BJ344" s="95">
        <f t="shared" si="395"/>
        <v>-1.5787339826044204</v>
      </c>
      <c r="BK344" s="95">
        <f t="shared" si="395"/>
        <v>-1.5780474956133548</v>
      </c>
      <c r="BL344" s="95">
        <f t="shared" si="395"/>
        <v>-1.5310683335887645</v>
      </c>
      <c r="BM344" s="95">
        <f t="shared" si="395"/>
        <v>-1.2438015079212359</v>
      </c>
      <c r="BN344" s="95">
        <f t="shared" si="396"/>
        <v>-0.67875764325290344</v>
      </c>
      <c r="CI344" s="95"/>
      <c r="CJ344" s="95"/>
      <c r="CK344" s="95"/>
      <c r="CL344" s="95"/>
      <c r="CM344" s="95"/>
      <c r="CN344" s="95"/>
      <c r="CO344" s="95"/>
      <c r="CP344" s="95"/>
      <c r="CQ344" s="95"/>
      <c r="CR344" s="95"/>
      <c r="CS344" s="95"/>
      <c r="CT344" s="95"/>
      <c r="CU344" s="95"/>
      <c r="CV344" s="95"/>
      <c r="CW344" s="95"/>
      <c r="CX344" s="95"/>
    </row>
    <row r="345" spans="1:102" s="75" customFormat="1" ht="12.95" customHeight="1" x14ac:dyDescent="0.2">
      <c r="A345" s="86" t="s">
        <v>2039</v>
      </c>
      <c r="B345" s="87" t="s">
        <v>2033</v>
      </c>
      <c r="C345" s="88">
        <v>41109.688000000002</v>
      </c>
      <c r="D345" s="88" t="s">
        <v>2034</v>
      </c>
      <c r="E345" s="75">
        <f t="shared" si="371"/>
        <v>-2554.4858262561361</v>
      </c>
      <c r="F345" s="75">
        <f t="shared" si="372"/>
        <v>-2554.5</v>
      </c>
      <c r="G345" s="75">
        <f t="shared" si="373"/>
        <v>5.9745450053014793E-3</v>
      </c>
      <c r="H345" s="75">
        <f>G345</f>
        <v>5.9745450053014793E-3</v>
      </c>
      <c r="O345" s="75">
        <f t="shared" ca="1" si="374"/>
        <v>-8.0021793560507166E-3</v>
      </c>
      <c r="P345" s="75">
        <f t="shared" si="375"/>
        <v>-1.0950776036080285E-2</v>
      </c>
      <c r="Q345" s="85">
        <f t="shared" si="397"/>
        <v>26091.188000000002</v>
      </c>
      <c r="S345" s="84">
        <v>0.10009999999999999</v>
      </c>
      <c r="Z345" s="75">
        <f t="shared" si="376"/>
        <v>-2554.5</v>
      </c>
      <c r="AA345" s="75">
        <f t="shared" si="365"/>
        <v>-3.023755816523567E-3</v>
      </c>
      <c r="AB345" s="75">
        <f t="shared" si="366"/>
        <v>-1.9524752142552389E-3</v>
      </c>
      <c r="AC345" s="75">
        <f t="shared" si="367"/>
        <v>1.6925321041381766E-2</v>
      </c>
      <c r="AD345" s="75">
        <f t="shared" si="368"/>
        <v>8.9983008218250463E-3</v>
      </c>
      <c r="AE345" s="75">
        <f t="shared" si="369"/>
        <v>8.1050387097737367E-6</v>
      </c>
      <c r="AF345" s="75">
        <f t="shared" si="370"/>
        <v>1.6925321041381766E-2</v>
      </c>
      <c r="AG345" s="84"/>
      <c r="AH345" s="75">
        <f t="shared" si="377"/>
        <v>7.9270202195567182E-3</v>
      </c>
      <c r="AI345" s="75">
        <f t="shared" si="378"/>
        <v>3.7552933859211546E-2</v>
      </c>
      <c r="AJ345" s="75">
        <f t="shared" si="379"/>
        <v>0.10469445804963923</v>
      </c>
      <c r="AK345" s="75">
        <f t="shared" si="380"/>
        <v>0.1846500605929732</v>
      </c>
      <c r="AL345" s="75">
        <f t="shared" si="381"/>
        <v>2.9520411718372435</v>
      </c>
      <c r="AM345" s="75">
        <f t="shared" si="382"/>
        <v>10.519612394942843</v>
      </c>
      <c r="AN345" s="75">
        <f t="shared" si="383"/>
        <v>1.6264490133903604</v>
      </c>
      <c r="AO345" s="75">
        <f t="shared" si="383"/>
        <v>1.6264487521699247</v>
      </c>
      <c r="AP345" s="75">
        <f t="shared" si="383"/>
        <v>1.6264535440121004</v>
      </c>
      <c r="AQ345" s="75">
        <f t="shared" si="383"/>
        <v>1.6263655765275908</v>
      </c>
      <c r="AR345" s="75">
        <f t="shared" si="383"/>
        <v>1.6279589204286675</v>
      </c>
      <c r="AS345" s="75">
        <f t="shared" si="383"/>
        <v>1.5746628798500724</v>
      </c>
      <c r="AT345" s="75">
        <f t="shared" si="383"/>
        <v>1.239461040396677</v>
      </c>
      <c r="AU345" s="75">
        <f t="shared" si="384"/>
        <v>0.64796624603347996</v>
      </c>
      <c r="AV345" s="119">
        <f t="shared" si="385"/>
        <v>-3.023755816523567E-3</v>
      </c>
      <c r="AW345" s="120">
        <f t="shared" si="386"/>
        <v>8.9983008218250463E-3</v>
      </c>
      <c r="AX345" s="121">
        <f t="shared" si="387"/>
        <v>8.1050387097737367E-6</v>
      </c>
      <c r="AY345" s="120">
        <f t="shared" si="388"/>
        <v>-1.9524752142552389E-3</v>
      </c>
      <c r="BA345" s="95">
        <f t="shared" si="389"/>
        <v>0</v>
      </c>
      <c r="BB345" s="95">
        <f t="shared" si="390"/>
        <v>0.18867731959630585</v>
      </c>
      <c r="BC345" s="95">
        <f t="shared" si="391"/>
        <v>0.14894823077163766</v>
      </c>
      <c r="BD345" s="95">
        <f t="shared" si="392"/>
        <v>-0.38955809356572874</v>
      </c>
      <c r="BE345" s="95">
        <f t="shared" si="393"/>
        <v>-2.6939492629589115</v>
      </c>
      <c r="BF345" s="95">
        <f t="shared" si="394"/>
        <v>-4.3929845347057315</v>
      </c>
      <c r="BG345" s="95">
        <f t="shared" si="395"/>
        <v>-1.5785856029913901</v>
      </c>
      <c r="BH345" s="95">
        <f t="shared" si="395"/>
        <v>-1.5785856032204202</v>
      </c>
      <c r="BI345" s="95">
        <f t="shared" si="395"/>
        <v>-1.578585570549712</v>
      </c>
      <c r="BJ345" s="95">
        <f t="shared" si="395"/>
        <v>-1.5785902295772232</v>
      </c>
      <c r="BK345" s="95">
        <f t="shared" si="395"/>
        <v>-1.5778950189437215</v>
      </c>
      <c r="BL345" s="95">
        <f t="shared" si="395"/>
        <v>-1.5308524178040765</v>
      </c>
      <c r="BM345" s="95">
        <f t="shared" si="395"/>
        <v>-1.2435553730663931</v>
      </c>
      <c r="BN345" s="95">
        <f t="shared" si="396"/>
        <v>-0.6786129056256005</v>
      </c>
      <c r="CI345" s="95"/>
      <c r="CJ345" s="95"/>
      <c r="CK345" s="95"/>
      <c r="CL345" s="95"/>
      <c r="CM345" s="95"/>
      <c r="CN345" s="95"/>
      <c r="CO345" s="95"/>
      <c r="CP345" s="95"/>
      <c r="CQ345" s="95"/>
      <c r="CR345" s="95"/>
      <c r="CS345" s="95"/>
      <c r="CT345" s="95"/>
      <c r="CU345" s="95"/>
      <c r="CV345" s="95"/>
      <c r="CW345" s="95"/>
      <c r="CX345" s="95"/>
    </row>
    <row r="346" spans="1:102" s="75" customFormat="1" ht="12.95" customHeight="1" x14ac:dyDescent="0.2">
      <c r="A346" s="86" t="s">
        <v>2048</v>
      </c>
      <c r="B346" s="87"/>
      <c r="C346" s="88">
        <v>41124.431799999998</v>
      </c>
      <c r="D346" s="88">
        <v>2.9999999999999997E-4</v>
      </c>
      <c r="E346" s="75">
        <f t="shared" si="371"/>
        <v>-2519.5082932917326</v>
      </c>
      <c r="F346" s="75">
        <f t="shared" si="372"/>
        <v>-2519.5</v>
      </c>
      <c r="G346" s="75">
        <f t="shared" si="373"/>
        <v>-3.4958050018758513E-3</v>
      </c>
      <c r="J346" s="75">
        <f>G346</f>
        <v>-3.4958050018758513E-3</v>
      </c>
      <c r="O346" s="75">
        <f t="shared" ca="1" si="374"/>
        <v>-7.9779481700541135E-3</v>
      </c>
      <c r="P346" s="75">
        <f t="shared" si="375"/>
        <v>-1.0926065021412513E-2</v>
      </c>
      <c r="Q346" s="85">
        <f t="shared" si="397"/>
        <v>26105.931799999998</v>
      </c>
      <c r="S346" s="84">
        <v>1</v>
      </c>
      <c r="Z346" s="75">
        <f t="shared" si="376"/>
        <v>-2519.5</v>
      </c>
      <c r="AA346" s="75">
        <f t="shared" si="365"/>
        <v>-3.0124633701088151E-3</v>
      </c>
      <c r="AB346" s="75">
        <f t="shared" si="366"/>
        <v>-1.1409406653179549E-2</v>
      </c>
      <c r="AC346" s="75">
        <f t="shared" si="367"/>
        <v>7.4302600195366615E-3</v>
      </c>
      <c r="AD346" s="75">
        <f t="shared" si="368"/>
        <v>-4.8334163176703623E-4</v>
      </c>
      <c r="AE346" s="75">
        <f t="shared" si="369"/>
        <v>2.3361913299922126E-7</v>
      </c>
      <c r="AF346" s="75">
        <f t="shared" si="370"/>
        <v>7.4302600195366615E-3</v>
      </c>
      <c r="AG346" s="84"/>
      <c r="AH346" s="75">
        <f t="shared" si="377"/>
        <v>7.9136016513036977E-3</v>
      </c>
      <c r="AI346" s="75">
        <f t="shared" si="378"/>
        <v>3.7434310648224223E-2</v>
      </c>
      <c r="AJ346" s="75">
        <f t="shared" si="379"/>
        <v>0.10405447186170948</v>
      </c>
      <c r="AK346" s="75">
        <f t="shared" si="380"/>
        <v>0.18403068679636184</v>
      </c>
      <c r="AL346" s="75">
        <f t="shared" si="381"/>
        <v>2.9526846727942848</v>
      </c>
      <c r="AM346" s="75">
        <f t="shared" si="382"/>
        <v>10.555661792977558</v>
      </c>
      <c r="AN346" s="75">
        <f t="shared" si="383"/>
        <v>1.629864402092837</v>
      </c>
      <c r="AO346" s="75">
        <f t="shared" si="383"/>
        <v>1.6298640565342986</v>
      </c>
      <c r="AP346" s="75">
        <f t="shared" si="383"/>
        <v>1.6298700293059838</v>
      </c>
      <c r="AQ346" s="75">
        <f t="shared" si="383"/>
        <v>1.6297667084995084</v>
      </c>
      <c r="AR346" s="75">
        <f t="shared" si="383"/>
        <v>1.6315292723643515</v>
      </c>
      <c r="AS346" s="75">
        <f t="shared" si="383"/>
        <v>1.5802983601236278</v>
      </c>
      <c r="AT346" s="75">
        <f t="shared" si="383"/>
        <v>1.2458830519625739</v>
      </c>
      <c r="AU346" s="75">
        <f t="shared" si="384"/>
        <v>0.651573513463794</v>
      </c>
      <c r="AV346" s="119">
        <f t="shared" si="385"/>
        <v>-3.0124633701088151E-3</v>
      </c>
      <c r="AW346" s="120">
        <f t="shared" si="386"/>
        <v>-4.8334163176703623E-4</v>
      </c>
      <c r="AX346" s="121">
        <f t="shared" si="387"/>
        <v>2.3361913299922126E-7</v>
      </c>
      <c r="AY346" s="120">
        <f t="shared" si="388"/>
        <v>-1.1409406653179549E-2</v>
      </c>
      <c r="BA346" s="95">
        <f t="shared" si="389"/>
        <v>0</v>
      </c>
      <c r="BB346" s="95">
        <f t="shared" si="390"/>
        <v>0.19039711561047001</v>
      </c>
      <c r="BC346" s="95">
        <f t="shared" si="391"/>
        <v>0.1532923949305815</v>
      </c>
      <c r="BD346" s="95">
        <f t="shared" si="392"/>
        <v>-0.39311979037966721</v>
      </c>
      <c r="BE346" s="95">
        <f t="shared" si="393"/>
        <v>-2.6895546242918589</v>
      </c>
      <c r="BF346" s="95">
        <f t="shared" si="394"/>
        <v>-4.3488090048542949</v>
      </c>
      <c r="BG346" s="95">
        <f t="shared" si="395"/>
        <v>-1.5684788549112829</v>
      </c>
      <c r="BH346" s="95">
        <f t="shared" si="395"/>
        <v>-1.5684788548952255</v>
      </c>
      <c r="BI346" s="95">
        <f t="shared" si="395"/>
        <v>-1.5684788471965159</v>
      </c>
      <c r="BJ346" s="95">
        <f t="shared" si="395"/>
        <v>-1.5684751589966974</v>
      </c>
      <c r="BK346" s="95">
        <f t="shared" si="395"/>
        <v>-1.5671107016780861</v>
      </c>
      <c r="BL346" s="95">
        <f t="shared" si="395"/>
        <v>-1.5156013584045045</v>
      </c>
      <c r="BM346" s="95">
        <f t="shared" si="395"/>
        <v>-1.2262966449911072</v>
      </c>
      <c r="BN346" s="95">
        <f t="shared" si="396"/>
        <v>-0.66848127171440375</v>
      </c>
      <c r="CI346" s="95"/>
      <c r="CJ346" s="95"/>
      <c r="CK346" s="95"/>
      <c r="CL346" s="95"/>
      <c r="CM346" s="95"/>
      <c r="CN346" s="95"/>
      <c r="CO346" s="95"/>
      <c r="CP346" s="95"/>
      <c r="CQ346" s="95"/>
      <c r="CR346" s="95"/>
      <c r="CS346" s="95"/>
      <c r="CT346" s="95"/>
      <c r="CU346" s="95"/>
      <c r="CV346" s="95"/>
      <c r="CW346" s="95"/>
      <c r="CX346" s="95"/>
    </row>
    <row r="347" spans="1:102" s="75" customFormat="1" ht="12.95" customHeight="1" x14ac:dyDescent="0.2">
      <c r="A347" s="86" t="s">
        <v>2056</v>
      </c>
      <c r="B347" s="87"/>
      <c r="C347" s="88">
        <v>41126.328000000001</v>
      </c>
      <c r="D347" s="88"/>
      <c r="E347" s="75">
        <f t="shared" si="371"/>
        <v>-2515.0098330571109</v>
      </c>
      <c r="F347" s="75">
        <f t="shared" si="372"/>
        <v>-2515</v>
      </c>
      <c r="G347" s="75">
        <f t="shared" si="373"/>
        <v>-4.1448499978287145E-3</v>
      </c>
      <c r="J347" s="75">
        <f>G347</f>
        <v>-4.1448499978287145E-3</v>
      </c>
      <c r="O347" s="75">
        <f t="shared" ca="1" si="374"/>
        <v>-7.9748327318545503E-3</v>
      </c>
      <c r="P347" s="75">
        <f t="shared" si="375"/>
        <v>-1.0922886553955848E-2</v>
      </c>
      <c r="Q347" s="85">
        <f t="shared" si="397"/>
        <v>26107.828000000001</v>
      </c>
      <c r="S347" s="84">
        <v>1</v>
      </c>
      <c r="Z347" s="75">
        <f t="shared" si="376"/>
        <v>-2515</v>
      </c>
      <c r="AA347" s="75">
        <f t="shared" si="365"/>
        <v>-3.0110137609465834E-3</v>
      </c>
      <c r="AB347" s="75">
        <f t="shared" si="366"/>
        <v>-1.2056722790837979E-2</v>
      </c>
      <c r="AC347" s="75">
        <f t="shared" si="367"/>
        <v>6.7780365561271334E-3</v>
      </c>
      <c r="AD347" s="75">
        <f t="shared" si="368"/>
        <v>-1.1338362368821311E-3</v>
      </c>
      <c r="AE347" s="75">
        <f t="shared" si="369"/>
        <v>1.2855846120670322E-6</v>
      </c>
      <c r="AF347" s="75">
        <f t="shared" si="370"/>
        <v>6.7780365561271334E-3</v>
      </c>
      <c r="AG347" s="84"/>
      <c r="AH347" s="75">
        <f t="shared" si="377"/>
        <v>7.9118727930092645E-3</v>
      </c>
      <c r="AI347" s="75">
        <f t="shared" si="378"/>
        <v>3.7419142202877009E-2</v>
      </c>
      <c r="AJ347" s="75">
        <f t="shared" si="379"/>
        <v>0.10397247780082702</v>
      </c>
      <c r="AK347" s="75">
        <f t="shared" si="380"/>
        <v>0.18395133107035355</v>
      </c>
      <c r="AL347" s="75">
        <f t="shared" si="381"/>
        <v>2.9527671140256611</v>
      </c>
      <c r="AM347" s="75">
        <f t="shared" si="382"/>
        <v>10.560297914094301</v>
      </c>
      <c r="AN347" s="75">
        <f t="shared" si="383"/>
        <v>1.6303027412139459</v>
      </c>
      <c r="AO347" s="75">
        <f t="shared" si="383"/>
        <v>1.6303023838331794</v>
      </c>
      <c r="AP347" s="75">
        <f t="shared" si="383"/>
        <v>1.6303085154910171</v>
      </c>
      <c r="AQ347" s="75">
        <f t="shared" si="383"/>
        <v>1.6302032257160615</v>
      </c>
      <c r="AR347" s="75">
        <f t="shared" si="383"/>
        <v>1.6319860892265157</v>
      </c>
      <c r="AS347" s="75">
        <f t="shared" si="383"/>
        <v>1.5810199698750507</v>
      </c>
      <c r="AT347" s="75">
        <f t="shared" si="383"/>
        <v>1.2467081788706142</v>
      </c>
      <c r="AU347" s="75">
        <f t="shared" si="384"/>
        <v>0.65203730499054868</v>
      </c>
      <c r="AV347" s="119">
        <f t="shared" si="385"/>
        <v>-3.0110137609465834E-3</v>
      </c>
      <c r="AW347" s="120">
        <f t="shared" si="386"/>
        <v>-1.1338362368821311E-3</v>
      </c>
      <c r="AX347" s="121">
        <f t="shared" si="387"/>
        <v>1.2855846120670322E-6</v>
      </c>
      <c r="AY347" s="120">
        <f t="shared" si="388"/>
        <v>-1.2056722790837979E-2</v>
      </c>
      <c r="BA347" s="95">
        <f t="shared" si="389"/>
        <v>0</v>
      </c>
      <c r="BB347" s="95">
        <f t="shared" si="390"/>
        <v>0.19062166204772191</v>
      </c>
      <c r="BC347" s="95">
        <f t="shared" si="391"/>
        <v>0.15385647825930504</v>
      </c>
      <c r="BD347" s="95">
        <f t="shared" si="392"/>
        <v>-0.39358189243613312</v>
      </c>
      <c r="BE347" s="95">
        <f t="shared" si="393"/>
        <v>-2.6889837689446319</v>
      </c>
      <c r="BF347" s="95">
        <f t="shared" si="394"/>
        <v>-4.3431325749562033</v>
      </c>
      <c r="BG347" s="95">
        <f t="shared" si="395"/>
        <v>-1.5671727243523477</v>
      </c>
      <c r="BH347" s="95">
        <f t="shared" si="395"/>
        <v>-1.5671727242914244</v>
      </c>
      <c r="BI347" s="95">
        <f t="shared" si="395"/>
        <v>-1.5671727056104687</v>
      </c>
      <c r="BJ347" s="95">
        <f t="shared" si="395"/>
        <v>-1.5671669819760377</v>
      </c>
      <c r="BK347" s="95">
        <f t="shared" si="395"/>
        <v>-1.5657079701993175</v>
      </c>
      <c r="BL347" s="95">
        <f t="shared" si="395"/>
        <v>-1.5136208936161997</v>
      </c>
      <c r="BM347" s="95">
        <f t="shared" si="395"/>
        <v>-1.2240734959652859</v>
      </c>
      <c r="BN347" s="95">
        <f t="shared" si="396"/>
        <v>-0.66717863306867864</v>
      </c>
      <c r="CI347" s="95"/>
      <c r="CJ347" s="95"/>
      <c r="CK347" s="95"/>
      <c r="CL347" s="95"/>
      <c r="CM347" s="95"/>
      <c r="CN347" s="95"/>
      <c r="CO347" s="95"/>
      <c r="CP347" s="95"/>
      <c r="CQ347" s="95"/>
      <c r="CR347" s="95"/>
      <c r="CS347" s="95"/>
      <c r="CT347" s="95"/>
      <c r="CU347" s="95"/>
      <c r="CV347" s="95"/>
      <c r="CW347" s="95"/>
      <c r="CX347" s="95"/>
    </row>
    <row r="348" spans="1:102" s="75" customFormat="1" ht="12.95" customHeight="1" x14ac:dyDescent="0.2">
      <c r="A348" s="81" t="s">
        <v>1596</v>
      </c>
      <c r="B348" s="82" t="s">
        <v>2033</v>
      </c>
      <c r="C348" s="83">
        <v>41126.5389</v>
      </c>
      <c r="D348" s="83" t="s">
        <v>2110</v>
      </c>
      <c r="E348" s="75">
        <f t="shared" si="371"/>
        <v>-2514.5095033115817</v>
      </c>
      <c r="F348" s="75">
        <f t="shared" si="372"/>
        <v>-2514.5</v>
      </c>
      <c r="G348" s="75">
        <f t="shared" si="373"/>
        <v>-4.0058550002868287E-3</v>
      </c>
      <c r="I348" s="75">
        <f>G348</f>
        <v>-4.0058550002868287E-3</v>
      </c>
      <c r="O348" s="75">
        <f t="shared" ca="1" si="374"/>
        <v>-7.9744865720545975E-3</v>
      </c>
      <c r="P348" s="75">
        <f t="shared" si="375"/>
        <v>-1.0922533372100616E-2</v>
      </c>
      <c r="Q348" s="85">
        <f t="shared" si="397"/>
        <v>26108.0389</v>
      </c>
      <c r="S348" s="84">
        <v>0.1</v>
      </c>
      <c r="Z348" s="75">
        <f t="shared" si="376"/>
        <v>-2514.5</v>
      </c>
      <c r="AA348" s="75">
        <f t="shared" si="365"/>
        <v>-3.0108527250440626E-3</v>
      </c>
      <c r="AB348" s="75">
        <f t="shared" si="366"/>
        <v>-1.1917535647343382E-2</v>
      </c>
      <c r="AC348" s="75">
        <f t="shared" si="367"/>
        <v>6.9166783718137871E-3</v>
      </c>
      <c r="AD348" s="75">
        <f t="shared" si="368"/>
        <v>-9.9500227524276612E-4</v>
      </c>
      <c r="AE348" s="75">
        <f t="shared" si="369"/>
        <v>9.9002952773828126E-8</v>
      </c>
      <c r="AF348" s="75">
        <f t="shared" si="370"/>
        <v>6.9166783718137871E-3</v>
      </c>
      <c r="AG348" s="84"/>
      <c r="AH348" s="75">
        <f t="shared" si="377"/>
        <v>7.9116806470565532E-3</v>
      </c>
      <c r="AI348" s="75">
        <f t="shared" si="378"/>
        <v>3.7417457982352853E-2</v>
      </c>
      <c r="AJ348" s="75">
        <f t="shared" si="379"/>
        <v>0.10396337140695551</v>
      </c>
      <c r="AK348" s="75">
        <f t="shared" si="380"/>
        <v>0.18394251765930719</v>
      </c>
      <c r="AL348" s="75">
        <f t="shared" si="381"/>
        <v>2.9527762700391684</v>
      </c>
      <c r="AM348" s="75">
        <f t="shared" si="382"/>
        <v>10.560813055824545</v>
      </c>
      <c r="AN348" s="75">
        <f t="shared" si="383"/>
        <v>1.6303514345987034</v>
      </c>
      <c r="AO348" s="75">
        <f t="shared" si="383"/>
        <v>1.6303510758905069</v>
      </c>
      <c r="AP348" s="75">
        <f t="shared" si="383"/>
        <v>1.630357225296752</v>
      </c>
      <c r="AQ348" s="75">
        <f t="shared" si="383"/>
        <v>1.6302517168926882</v>
      </c>
      <c r="AR348" s="75">
        <f t="shared" si="383"/>
        <v>1.632036815575908</v>
      </c>
      <c r="AS348" s="75">
        <f t="shared" si="383"/>
        <v>1.5811001072343109</v>
      </c>
      <c r="AT348" s="75">
        <f t="shared" si="383"/>
        <v>1.2467998517435932</v>
      </c>
      <c r="AU348" s="75">
        <f t="shared" si="384"/>
        <v>0.6520888373824103</v>
      </c>
      <c r="AV348" s="119">
        <f t="shared" si="385"/>
        <v>-3.0108527250440626E-3</v>
      </c>
      <c r="AW348" s="120">
        <f t="shared" si="386"/>
        <v>-9.9500227524276612E-4</v>
      </c>
      <c r="AX348" s="121">
        <f t="shared" si="387"/>
        <v>9.9002952773828126E-8</v>
      </c>
      <c r="AY348" s="120">
        <f t="shared" si="388"/>
        <v>-1.1917535647343382E-2</v>
      </c>
      <c r="BA348" s="95">
        <f t="shared" si="389"/>
        <v>0</v>
      </c>
      <c r="BB348" s="95">
        <f t="shared" si="390"/>
        <v>0.19064666066400382</v>
      </c>
      <c r="BC348" s="95">
        <f t="shared" si="391"/>
        <v>0.15391923324954315</v>
      </c>
      <c r="BD348" s="95">
        <f t="shared" si="392"/>
        <v>-0.3936332964901112</v>
      </c>
      <c r="BE348" s="95">
        <f t="shared" si="393"/>
        <v>-2.6889202574254814</v>
      </c>
      <c r="BF348" s="95">
        <f t="shared" si="394"/>
        <v>-4.3425019036186603</v>
      </c>
      <c r="BG348" s="95">
        <f t="shared" si="395"/>
        <v>-1.5670275036361074</v>
      </c>
      <c r="BH348" s="95">
        <f t="shared" si="395"/>
        <v>-1.567027503567427</v>
      </c>
      <c r="BI348" s="95">
        <f t="shared" si="395"/>
        <v>-1.5670274833192677</v>
      </c>
      <c r="BJ348" s="95">
        <f t="shared" si="395"/>
        <v>-1.567021518566623</v>
      </c>
      <c r="BK348" s="95">
        <f t="shared" si="395"/>
        <v>-1.5655518793351793</v>
      </c>
      <c r="BL348" s="95">
        <f t="shared" si="395"/>
        <v>-1.5134005658131668</v>
      </c>
      <c r="BM348" s="95">
        <f t="shared" si="395"/>
        <v>-1.2238264210463867</v>
      </c>
      <c r="BN348" s="95">
        <f t="shared" si="396"/>
        <v>-0.6670338954413757</v>
      </c>
      <c r="CI348" s="95"/>
      <c r="CJ348" s="95"/>
      <c r="CK348" s="95"/>
      <c r="CL348" s="95"/>
      <c r="CM348" s="95"/>
      <c r="CN348" s="95"/>
      <c r="CO348" s="95"/>
      <c r="CP348" s="95"/>
      <c r="CQ348" s="95"/>
      <c r="CR348" s="95"/>
      <c r="CS348" s="95"/>
      <c r="CT348" s="95"/>
      <c r="CU348" s="95"/>
      <c r="CV348" s="95"/>
      <c r="CW348" s="95"/>
      <c r="CX348" s="95"/>
    </row>
    <row r="349" spans="1:102" s="75" customFormat="1" ht="12.95" customHeight="1" x14ac:dyDescent="0.2">
      <c r="A349" s="86" t="s">
        <v>2048</v>
      </c>
      <c r="B349" s="87"/>
      <c r="C349" s="88">
        <v>41126.539799999999</v>
      </c>
      <c r="D349" s="88">
        <v>5.0000000000000001E-4</v>
      </c>
      <c r="E349" s="75">
        <f t="shared" si="371"/>
        <v>-2514.5073681917593</v>
      </c>
      <c r="F349" s="75">
        <f t="shared" si="372"/>
        <v>-2514.5</v>
      </c>
      <c r="G349" s="75">
        <f t="shared" si="373"/>
        <v>-3.1058550011948682E-3</v>
      </c>
      <c r="J349" s="75">
        <f>G349</f>
        <v>-3.1058550011948682E-3</v>
      </c>
      <c r="O349" s="75">
        <f t="shared" ca="1" si="374"/>
        <v>-7.9744865720545975E-3</v>
      </c>
      <c r="P349" s="75">
        <f t="shared" si="375"/>
        <v>-1.0922533372100616E-2</v>
      </c>
      <c r="Q349" s="85">
        <f t="shared" si="397"/>
        <v>26108.039799999999</v>
      </c>
      <c r="S349" s="84">
        <v>1</v>
      </c>
      <c r="Z349" s="75">
        <f t="shared" si="376"/>
        <v>-2514.5</v>
      </c>
      <c r="AA349" s="75">
        <f t="shared" si="365"/>
        <v>-3.0108527250440626E-3</v>
      </c>
      <c r="AB349" s="75">
        <f t="shared" si="366"/>
        <v>-1.1017535648251421E-2</v>
      </c>
      <c r="AC349" s="75">
        <f t="shared" si="367"/>
        <v>7.8166783709057476E-3</v>
      </c>
      <c r="AD349" s="75">
        <f t="shared" si="368"/>
        <v>-9.5002276150805628E-5</v>
      </c>
      <c r="AE349" s="75">
        <f t="shared" si="369"/>
        <v>9.0254324738339316E-9</v>
      </c>
      <c r="AF349" s="75">
        <f t="shared" si="370"/>
        <v>7.8166783709057476E-3</v>
      </c>
      <c r="AG349" s="84"/>
      <c r="AH349" s="75">
        <f t="shared" si="377"/>
        <v>7.9116806470565532E-3</v>
      </c>
      <c r="AI349" s="75">
        <f t="shared" si="378"/>
        <v>3.7417457982352853E-2</v>
      </c>
      <c r="AJ349" s="75">
        <f t="shared" si="379"/>
        <v>0.10396337140695551</v>
      </c>
      <c r="AK349" s="75">
        <f t="shared" si="380"/>
        <v>0.18394251765930719</v>
      </c>
      <c r="AL349" s="75">
        <f t="shared" si="381"/>
        <v>2.9527762700391684</v>
      </c>
      <c r="AM349" s="75">
        <f t="shared" si="382"/>
        <v>10.560813055824545</v>
      </c>
      <c r="AN349" s="75">
        <f t="shared" si="383"/>
        <v>1.6303514345987034</v>
      </c>
      <c r="AO349" s="75">
        <f t="shared" si="383"/>
        <v>1.6303510758905069</v>
      </c>
      <c r="AP349" s="75">
        <f t="shared" si="383"/>
        <v>1.630357225296752</v>
      </c>
      <c r="AQ349" s="75">
        <f t="shared" si="383"/>
        <v>1.6302517168926882</v>
      </c>
      <c r="AR349" s="75">
        <f t="shared" si="383"/>
        <v>1.632036815575908</v>
      </c>
      <c r="AS349" s="75">
        <f t="shared" si="383"/>
        <v>1.5811001072343109</v>
      </c>
      <c r="AT349" s="75">
        <f t="shared" si="383"/>
        <v>1.2467998517435932</v>
      </c>
      <c r="AU349" s="75">
        <f t="shared" si="384"/>
        <v>0.6520888373824103</v>
      </c>
      <c r="AV349" s="119">
        <f t="shared" si="385"/>
        <v>-3.0108527250440626E-3</v>
      </c>
      <c r="AW349" s="120">
        <f t="shared" si="386"/>
        <v>-9.5002276150805628E-5</v>
      </c>
      <c r="AX349" s="121">
        <f t="shared" si="387"/>
        <v>9.0254324738339316E-9</v>
      </c>
      <c r="AY349" s="120">
        <f t="shared" si="388"/>
        <v>-1.1017535648251421E-2</v>
      </c>
      <c r="BA349" s="95">
        <f t="shared" si="389"/>
        <v>0</v>
      </c>
      <c r="BB349" s="95">
        <f t="shared" si="390"/>
        <v>0.19064666066400382</v>
      </c>
      <c r="BC349" s="95">
        <f t="shared" si="391"/>
        <v>0.15391923324954315</v>
      </c>
      <c r="BD349" s="95">
        <f t="shared" si="392"/>
        <v>-0.3936332964901112</v>
      </c>
      <c r="BE349" s="95">
        <f t="shared" si="393"/>
        <v>-2.6889202574254814</v>
      </c>
      <c r="BF349" s="95">
        <f t="shared" si="394"/>
        <v>-4.3425019036186603</v>
      </c>
      <c r="BG349" s="95">
        <f t="shared" si="395"/>
        <v>-1.5670275036361074</v>
      </c>
      <c r="BH349" s="95">
        <f t="shared" si="395"/>
        <v>-1.567027503567427</v>
      </c>
      <c r="BI349" s="95">
        <f t="shared" si="395"/>
        <v>-1.5670274833192677</v>
      </c>
      <c r="BJ349" s="95">
        <f t="shared" si="395"/>
        <v>-1.567021518566623</v>
      </c>
      <c r="BK349" s="95">
        <f t="shared" si="395"/>
        <v>-1.5655518793351793</v>
      </c>
      <c r="BL349" s="95">
        <f t="shared" si="395"/>
        <v>-1.5134005658131668</v>
      </c>
      <c r="BM349" s="95">
        <f t="shared" si="395"/>
        <v>-1.2238264210463867</v>
      </c>
      <c r="BN349" s="95">
        <f t="shared" si="396"/>
        <v>-0.6670338954413757</v>
      </c>
      <c r="CI349" s="95"/>
      <c r="CJ349" s="95"/>
      <c r="CK349" s="95"/>
      <c r="CL349" s="95"/>
      <c r="CM349" s="95"/>
      <c r="CN349" s="95"/>
      <c r="CO349" s="95"/>
      <c r="CP349" s="95"/>
      <c r="CQ349" s="95"/>
      <c r="CR349" s="95"/>
      <c r="CS349" s="95"/>
      <c r="CT349" s="95"/>
      <c r="CU349" s="95"/>
      <c r="CV349" s="95"/>
      <c r="CW349" s="95"/>
      <c r="CX349" s="95"/>
    </row>
    <row r="350" spans="1:102" s="75" customFormat="1" ht="12.95" customHeight="1" x14ac:dyDescent="0.2">
      <c r="A350" s="86" t="s">
        <v>2056</v>
      </c>
      <c r="B350" s="87"/>
      <c r="C350" s="88">
        <v>41188.292000000001</v>
      </c>
      <c r="D350" s="88"/>
      <c r="E350" s="75">
        <f t="shared" si="371"/>
        <v>-2368.0092054979473</v>
      </c>
      <c r="F350" s="75">
        <f t="shared" si="372"/>
        <v>-2368</v>
      </c>
      <c r="G350" s="75">
        <f t="shared" si="373"/>
        <v>-3.880320000462234E-3</v>
      </c>
      <c r="J350" s="75">
        <f>G350</f>
        <v>-3.880320000462234E-3</v>
      </c>
      <c r="O350" s="75">
        <f t="shared" ca="1" si="374"/>
        <v>-7.8730617506688142E-3</v>
      </c>
      <c r="P350" s="75">
        <f t="shared" si="375"/>
        <v>-1.0818889102862611E-2</v>
      </c>
      <c r="Q350" s="85">
        <f t="shared" si="397"/>
        <v>26169.792000000001</v>
      </c>
      <c r="S350" s="84">
        <v>1</v>
      </c>
      <c r="Z350" s="75">
        <f t="shared" si="376"/>
        <v>-2368</v>
      </c>
      <c r="AA350" s="75">
        <f t="shared" si="365"/>
        <v>-2.9639353010306214E-3</v>
      </c>
      <c r="AB350" s="75">
        <f t="shared" si="366"/>
        <v>-1.1735273802294223E-2</v>
      </c>
      <c r="AC350" s="75">
        <f t="shared" si="367"/>
        <v>6.9385691024003767E-3</v>
      </c>
      <c r="AD350" s="75">
        <f t="shared" si="368"/>
        <v>-9.1638469943161258E-4</v>
      </c>
      <c r="AE350" s="75">
        <f t="shared" si="369"/>
        <v>8.3976091735236696E-7</v>
      </c>
      <c r="AF350" s="75">
        <f t="shared" si="370"/>
        <v>6.9385691024003767E-3</v>
      </c>
      <c r="AG350" s="84"/>
      <c r="AH350" s="75">
        <f t="shared" si="377"/>
        <v>7.8549538018319893E-3</v>
      </c>
      <c r="AI350" s="75">
        <f t="shared" si="378"/>
        <v>3.6933783077339744E-2</v>
      </c>
      <c r="AJ350" s="75">
        <f t="shared" si="379"/>
        <v>0.10132952121831341</v>
      </c>
      <c r="AK350" s="75">
        <f t="shared" si="380"/>
        <v>0.18139311404316166</v>
      </c>
      <c r="AL350" s="75">
        <f t="shared" si="381"/>
        <v>2.9554241071536071</v>
      </c>
      <c r="AM350" s="75">
        <f t="shared" si="382"/>
        <v>10.711907269315168</v>
      </c>
      <c r="AN350" s="75">
        <f t="shared" si="383"/>
        <v>1.6445254640235971</v>
      </c>
      <c r="AO350" s="75">
        <f t="shared" si="383"/>
        <v>1.6445245995769837</v>
      </c>
      <c r="AP350" s="75">
        <f t="shared" si="383"/>
        <v>1.6445365734975521</v>
      </c>
      <c r="AQ350" s="75">
        <f t="shared" si="383"/>
        <v>1.644370543072371</v>
      </c>
      <c r="AR350" s="75">
        <f t="shared" si="383"/>
        <v>1.6466403666563321</v>
      </c>
      <c r="AS350" s="75">
        <f t="shared" si="383"/>
        <v>1.6042234488917475</v>
      </c>
      <c r="AT350" s="75">
        <f t="shared" si="383"/>
        <v>1.2735915356140981</v>
      </c>
      <c r="AU350" s="75">
        <f t="shared" si="384"/>
        <v>0.66718782819786726</v>
      </c>
      <c r="AV350" s="119">
        <f t="shared" si="385"/>
        <v>-2.9639353010306214E-3</v>
      </c>
      <c r="AW350" s="120">
        <f t="shared" si="386"/>
        <v>-9.1638469943161258E-4</v>
      </c>
      <c r="AX350" s="121">
        <f t="shared" si="387"/>
        <v>8.3976091735236696E-7</v>
      </c>
      <c r="AY350" s="120">
        <f t="shared" si="388"/>
        <v>-1.1735273802294223E-2</v>
      </c>
      <c r="BA350" s="95">
        <f t="shared" si="389"/>
        <v>0</v>
      </c>
      <c r="BB350" s="95">
        <f t="shared" si="390"/>
        <v>0.19842073850523556</v>
      </c>
      <c r="BC350" s="95">
        <f t="shared" si="391"/>
        <v>0.17302364285509475</v>
      </c>
      <c r="BD350" s="95">
        <f t="shared" si="392"/>
        <v>-0.40923182615909537</v>
      </c>
      <c r="BE350" s="95">
        <f t="shared" si="393"/>
        <v>-2.6695550249037199</v>
      </c>
      <c r="BF350" s="95">
        <f t="shared" si="394"/>
        <v>-4.1579836970774826</v>
      </c>
      <c r="BG350" s="95">
        <f t="shared" si="395"/>
        <v>-1.5236246097098456</v>
      </c>
      <c r="BH350" s="95">
        <f t="shared" si="395"/>
        <v>-1.5236241456732804</v>
      </c>
      <c r="BI350" s="95">
        <f t="shared" si="395"/>
        <v>-1.5236132127946151</v>
      </c>
      <c r="BJ350" s="95">
        <f t="shared" si="395"/>
        <v>-1.5233563584263523</v>
      </c>
      <c r="BK350" s="95">
        <f t="shared" si="395"/>
        <v>-1.5176777856427082</v>
      </c>
      <c r="BL350" s="95">
        <f t="shared" si="395"/>
        <v>-1.4464585863010506</v>
      </c>
      <c r="BM350" s="95">
        <f t="shared" si="395"/>
        <v>-1.1509401418337091</v>
      </c>
      <c r="BN350" s="95">
        <f t="shared" si="396"/>
        <v>-0.62462577064165226</v>
      </c>
      <c r="CI350" s="95"/>
      <c r="CJ350" s="95"/>
      <c r="CK350" s="95"/>
      <c r="CL350" s="95"/>
      <c r="CM350" s="95"/>
      <c r="CN350" s="95"/>
      <c r="CO350" s="95"/>
      <c r="CP350" s="95"/>
      <c r="CQ350" s="95"/>
      <c r="CR350" s="95"/>
      <c r="CS350" s="95"/>
      <c r="CT350" s="95"/>
      <c r="CU350" s="95"/>
      <c r="CV350" s="95"/>
      <c r="CW350" s="95"/>
      <c r="CX350" s="95"/>
    </row>
    <row r="351" spans="1:102" s="75" customFormat="1" ht="12.95" customHeight="1" x14ac:dyDescent="0.2">
      <c r="A351" s="86" t="s">
        <v>2056</v>
      </c>
      <c r="B351" s="87"/>
      <c r="C351" s="88">
        <v>41246.252999999997</v>
      </c>
      <c r="D351" s="88"/>
      <c r="E351" s="75">
        <f t="shared" si="371"/>
        <v>-2230.5051164469492</v>
      </c>
      <c r="F351" s="75">
        <f t="shared" si="372"/>
        <v>-2230.5</v>
      </c>
      <c r="G351" s="75">
        <f t="shared" si="373"/>
        <v>-2.156695001758635E-3</v>
      </c>
      <c r="J351" s="75">
        <f>G351</f>
        <v>-2.156695001758635E-3</v>
      </c>
      <c r="O351" s="75">
        <f t="shared" ca="1" si="374"/>
        <v>-7.7778678056821572E-3</v>
      </c>
      <c r="P351" s="75">
        <f t="shared" si="375"/>
        <v>-1.0721318332191136E-2</v>
      </c>
      <c r="Q351" s="85">
        <f t="shared" si="397"/>
        <v>26227.752999999997</v>
      </c>
      <c r="S351" s="84">
        <v>1</v>
      </c>
      <c r="Z351" s="75">
        <f t="shared" si="376"/>
        <v>-2230.5</v>
      </c>
      <c r="AA351" s="75">
        <f t="shared" si="365"/>
        <v>-2.9203573355481094E-3</v>
      </c>
      <c r="AB351" s="75">
        <f t="shared" si="366"/>
        <v>-9.9576559984016627E-3</v>
      </c>
      <c r="AC351" s="75">
        <f t="shared" si="367"/>
        <v>8.5646233304325012E-3</v>
      </c>
      <c r="AD351" s="75">
        <f t="shared" si="368"/>
        <v>7.6366233378947438E-4</v>
      </c>
      <c r="AE351" s="75">
        <f t="shared" si="369"/>
        <v>5.8318016004878657E-7</v>
      </c>
      <c r="AF351" s="75">
        <f t="shared" si="370"/>
        <v>8.5646233304325012E-3</v>
      </c>
      <c r="AG351" s="84"/>
      <c r="AH351" s="75">
        <f t="shared" si="377"/>
        <v>7.8009609966430268E-3</v>
      </c>
      <c r="AI351" s="75">
        <f t="shared" si="378"/>
        <v>3.6496907652298072E-2</v>
      </c>
      <c r="AJ351" s="75">
        <f t="shared" si="379"/>
        <v>9.8917656138875348E-2</v>
      </c>
      <c r="AK351" s="75">
        <f t="shared" si="380"/>
        <v>0.17905806610263575</v>
      </c>
      <c r="AL351" s="75">
        <f t="shared" si="381"/>
        <v>2.9578481536552248</v>
      </c>
      <c r="AM351" s="75">
        <f t="shared" si="382"/>
        <v>10.854038215925382</v>
      </c>
      <c r="AN351" s="75">
        <f t="shared" ref="AN351:AT360" si="398">$AU351+$AB$7*SIN(AO351)</f>
        <v>1.6576641407128976</v>
      </c>
      <c r="AO351" s="75">
        <f t="shared" si="398"/>
        <v>1.6576626285587839</v>
      </c>
      <c r="AP351" s="75">
        <f t="shared" si="398"/>
        <v>1.6576804121973645</v>
      </c>
      <c r="AQ351" s="75">
        <f t="shared" si="398"/>
        <v>1.6574710380100868</v>
      </c>
      <c r="AR351" s="75">
        <f t="shared" si="398"/>
        <v>1.6599049715124283</v>
      </c>
      <c r="AS351" s="75">
        <f t="shared" si="398"/>
        <v>1.6252813793063847</v>
      </c>
      <c r="AT351" s="75">
        <f t="shared" si="398"/>
        <v>1.2986115966462468</v>
      </c>
      <c r="AU351" s="75">
        <f t="shared" si="384"/>
        <v>0.68135923595981496</v>
      </c>
      <c r="AV351" s="119">
        <f t="shared" si="385"/>
        <v>-2.9203573355481094E-3</v>
      </c>
      <c r="AW351" s="120">
        <f t="shared" si="386"/>
        <v>7.6366233378947438E-4</v>
      </c>
      <c r="AX351" s="121">
        <f t="shared" si="387"/>
        <v>5.8318016004878657E-7</v>
      </c>
      <c r="AY351" s="120">
        <f t="shared" si="388"/>
        <v>-9.9576559984016627E-3</v>
      </c>
      <c r="BA351" s="95">
        <f t="shared" si="389"/>
        <v>0</v>
      </c>
      <c r="BB351" s="95">
        <f t="shared" si="390"/>
        <v>0.20663780138802479</v>
      </c>
      <c r="BC351" s="95">
        <f t="shared" si="391"/>
        <v>0.19239210822703329</v>
      </c>
      <c r="BD351" s="95">
        <f t="shared" si="392"/>
        <v>-0.42494284534931609</v>
      </c>
      <c r="BE351" s="95">
        <f t="shared" si="393"/>
        <v>-2.6498546014705155</v>
      </c>
      <c r="BF351" s="95">
        <f t="shared" si="394"/>
        <v>-3.9849175416048688</v>
      </c>
      <c r="BG351" s="95">
        <f t="shared" ref="BG351:BM360" si="399">$BN351+$BB$7*SIN(BH351)</f>
        <v>-1.481213516197641</v>
      </c>
      <c r="BH351" s="95">
        <f t="shared" si="399"/>
        <v>-1.4812068671202505</v>
      </c>
      <c r="BI351" s="95">
        <f t="shared" si="399"/>
        <v>-1.481124331084015</v>
      </c>
      <c r="BJ351" s="95">
        <f t="shared" si="399"/>
        <v>-1.4801060347097779</v>
      </c>
      <c r="BK351" s="95">
        <f t="shared" si="399"/>
        <v>-1.46837004562305</v>
      </c>
      <c r="BL351" s="95">
        <f t="shared" si="399"/>
        <v>-1.3792920336111458</v>
      </c>
      <c r="BM351" s="95">
        <f t="shared" si="399"/>
        <v>-1.081669491428132</v>
      </c>
      <c r="BN351" s="95">
        <f t="shared" si="396"/>
        <v>-0.58482292313337947</v>
      </c>
      <c r="CI351" s="95"/>
      <c r="CJ351" s="95"/>
      <c r="CK351" s="95"/>
      <c r="CL351" s="95"/>
      <c r="CM351" s="95"/>
      <c r="CN351" s="95"/>
      <c r="CO351" s="95"/>
      <c r="CP351" s="95"/>
      <c r="CQ351" s="95"/>
      <c r="CR351" s="95"/>
      <c r="CS351" s="95"/>
      <c r="CT351" s="95"/>
      <c r="CU351" s="95"/>
      <c r="CV351" s="95"/>
      <c r="CW351" s="95"/>
      <c r="CX351" s="95"/>
    </row>
    <row r="352" spans="1:102" s="75" customFormat="1" ht="12.95" customHeight="1" x14ac:dyDescent="0.2">
      <c r="A352" s="86" t="s">
        <v>2057</v>
      </c>
      <c r="B352" s="87"/>
      <c r="C352" s="88">
        <v>41512.445</v>
      </c>
      <c r="D352" s="88"/>
      <c r="E352" s="75">
        <f t="shared" si="371"/>
        <v>-1599.003098319823</v>
      </c>
      <c r="F352" s="75">
        <f t="shared" si="372"/>
        <v>-1599</v>
      </c>
      <c r="G352" s="75">
        <f t="shared" si="373"/>
        <v>-1.3060100027360022E-3</v>
      </c>
      <c r="J352" s="75">
        <f>G352</f>
        <v>-1.3060100027360022E-3</v>
      </c>
      <c r="O352" s="75">
        <f t="shared" ca="1" si="374"/>
        <v>-7.3406679783434362E-3</v>
      </c>
      <c r="P352" s="75">
        <f t="shared" si="375"/>
        <v>-1.0269549631421713E-2</v>
      </c>
      <c r="Q352" s="85">
        <f t="shared" si="397"/>
        <v>26493.945</v>
      </c>
      <c r="S352" s="84">
        <v>1</v>
      </c>
      <c r="Z352" s="75">
        <f t="shared" si="376"/>
        <v>-1599</v>
      </c>
      <c r="AA352" s="75">
        <f t="shared" si="365"/>
        <v>-2.7249775571680642E-3</v>
      </c>
      <c r="AB352" s="75">
        <f t="shared" si="366"/>
        <v>-8.85058207698965E-3</v>
      </c>
      <c r="AC352" s="75">
        <f t="shared" si="367"/>
        <v>8.9635396286857107E-3</v>
      </c>
      <c r="AD352" s="75">
        <f t="shared" si="368"/>
        <v>1.418967554432062E-3</v>
      </c>
      <c r="AE352" s="75">
        <f t="shared" si="369"/>
        <v>2.0134689205309069E-6</v>
      </c>
      <c r="AF352" s="75">
        <f t="shared" si="370"/>
        <v>8.9635396286857107E-3</v>
      </c>
      <c r="AG352" s="84"/>
      <c r="AH352" s="75">
        <f t="shared" si="377"/>
        <v>7.5445720742536486E-3</v>
      </c>
      <c r="AI352" s="75">
        <f t="shared" si="378"/>
        <v>3.4678681412117607E-2</v>
      </c>
      <c r="AJ352" s="75">
        <f t="shared" si="379"/>
        <v>8.8515395766103677E-2</v>
      </c>
      <c r="AK352" s="75">
        <f t="shared" si="380"/>
        <v>0.16898151342603177</v>
      </c>
      <c r="AL352" s="75">
        <f t="shared" si="381"/>
        <v>2.9682964463567689</v>
      </c>
      <c r="AM352" s="75">
        <f t="shared" si="382"/>
        <v>11.512036311826556</v>
      </c>
      <c r="AN352" s="75">
        <f t="shared" si="398"/>
        <v>1.7161153434470373</v>
      </c>
      <c r="AO352" s="75">
        <f t="shared" si="398"/>
        <v>1.7161144151471501</v>
      </c>
      <c r="AP352" s="75">
        <f t="shared" si="398"/>
        <v>1.7161209564226727</v>
      </c>
      <c r="AQ352" s="75">
        <f t="shared" si="398"/>
        <v>1.7160748570214777</v>
      </c>
      <c r="AR352" s="75">
        <f t="shared" si="398"/>
        <v>1.7163994320405027</v>
      </c>
      <c r="AS352" s="75">
        <f t="shared" si="398"/>
        <v>1.7140986534605709</v>
      </c>
      <c r="AT352" s="75">
        <f t="shared" si="398"/>
        <v>1.4118970310465002</v>
      </c>
      <c r="AU352" s="75">
        <f t="shared" si="384"/>
        <v>0.74644464688105128</v>
      </c>
      <c r="AV352" s="119">
        <f t="shared" si="385"/>
        <v>-2.7249775571680642E-3</v>
      </c>
      <c r="AW352" s="120">
        <f t="shared" si="386"/>
        <v>1.418967554432062E-3</v>
      </c>
      <c r="AX352" s="121">
        <f t="shared" si="387"/>
        <v>2.0134689205309069E-6</v>
      </c>
      <c r="AY352" s="120">
        <f t="shared" si="388"/>
        <v>-8.85058207698965E-3</v>
      </c>
      <c r="BA352" s="95">
        <f t="shared" si="389"/>
        <v>0</v>
      </c>
      <c r="BB352" s="95">
        <f t="shared" si="390"/>
        <v>0.26282398773989291</v>
      </c>
      <c r="BC352" s="95">
        <f t="shared" si="391"/>
        <v>0.30776604881228337</v>
      </c>
      <c r="BD352" s="95">
        <f t="shared" si="392"/>
        <v>-0.51630565264026163</v>
      </c>
      <c r="BE352" s="95">
        <f t="shared" si="393"/>
        <v>-2.530609592321944</v>
      </c>
      <c r="BF352" s="95">
        <f t="shared" si="394"/>
        <v>-3.1709434206036433</v>
      </c>
      <c r="BG352" s="95">
        <f t="shared" si="399"/>
        <v>-1.2578431633967795</v>
      </c>
      <c r="BH352" s="95">
        <f t="shared" si="399"/>
        <v>-1.2561807326915213</v>
      </c>
      <c r="BI352" s="95">
        <f t="shared" si="399"/>
        <v>-1.2502653562802175</v>
      </c>
      <c r="BJ352" s="95">
        <f t="shared" si="399"/>
        <v>-1.2300203942273009</v>
      </c>
      <c r="BK352" s="95">
        <f t="shared" si="399"/>
        <v>-1.1680835878483855</v>
      </c>
      <c r="BL352" s="95">
        <f t="shared" si="399"/>
        <v>-1.018234214946204</v>
      </c>
      <c r="BM352" s="95">
        <f t="shared" si="399"/>
        <v>-0.7541690007380708</v>
      </c>
      <c r="BN352" s="95">
        <f t="shared" si="396"/>
        <v>-0.40201929984993034</v>
      </c>
      <c r="CI352" s="95"/>
      <c r="CJ352" s="95"/>
      <c r="CK352" s="95"/>
      <c r="CL352" s="95"/>
      <c r="CM352" s="95"/>
      <c r="CN352" s="95"/>
      <c r="CO352" s="95"/>
      <c r="CP352" s="95"/>
      <c r="CQ352" s="95"/>
      <c r="CR352" s="95"/>
      <c r="CS352" s="95"/>
      <c r="CT352" s="95"/>
      <c r="CU352" s="95"/>
      <c r="CV352" s="95"/>
      <c r="CW352" s="95"/>
      <c r="CX352" s="95"/>
    </row>
    <row r="353" spans="1:102" s="75" customFormat="1" ht="12.95" customHeight="1" x14ac:dyDescent="0.2">
      <c r="A353" s="81" t="s">
        <v>825</v>
      </c>
      <c r="B353" s="82" t="s">
        <v>2031</v>
      </c>
      <c r="C353" s="83">
        <v>41558.398999999998</v>
      </c>
      <c r="D353" s="83" t="s">
        <v>2110</v>
      </c>
      <c r="E353" s="75">
        <f t="shared" si="371"/>
        <v>-1489.9838800825644</v>
      </c>
      <c r="F353" s="75">
        <f t="shared" si="372"/>
        <v>-1490</v>
      </c>
      <c r="G353" s="75">
        <f t="shared" si="373"/>
        <v>6.7949000003864057E-3</v>
      </c>
      <c r="I353" s="75">
        <f>G353</f>
        <v>6.7949000003864057E-3</v>
      </c>
      <c r="O353" s="75">
        <f t="shared" ca="1" si="374"/>
        <v>-7.2652051419540131E-3</v>
      </c>
      <c r="P353" s="75">
        <f t="shared" si="375"/>
        <v>-1.0190965017892973E-2</v>
      </c>
      <c r="Q353" s="85">
        <f t="shared" si="397"/>
        <v>26539.898999999998</v>
      </c>
      <c r="S353" s="84">
        <v>0.1</v>
      </c>
      <c r="Z353" s="75">
        <f t="shared" si="376"/>
        <v>-1490</v>
      </c>
      <c r="AA353" s="75">
        <f t="shared" si="365"/>
        <v>-2.6919124843353499E-3</v>
      </c>
      <c r="AB353" s="75">
        <f t="shared" si="366"/>
        <v>-7.0415253317121767E-4</v>
      </c>
      <c r="AC353" s="75">
        <f t="shared" si="367"/>
        <v>1.6985865018279381E-2</v>
      </c>
      <c r="AD353" s="75">
        <f t="shared" si="368"/>
        <v>9.4868124847217565E-3</v>
      </c>
      <c r="AE353" s="75">
        <f t="shared" si="369"/>
        <v>8.9999611120272581E-6</v>
      </c>
      <c r="AF353" s="75">
        <f t="shared" si="370"/>
        <v>1.6985865018279381E-2</v>
      </c>
      <c r="AG353" s="84"/>
      <c r="AH353" s="75">
        <f t="shared" si="377"/>
        <v>7.4990525335576234E-3</v>
      </c>
      <c r="AI353" s="75">
        <f t="shared" si="378"/>
        <v>3.4392771211652406E-2</v>
      </c>
      <c r="AJ353" s="75">
        <f t="shared" si="379"/>
        <v>8.682172328443101E-2</v>
      </c>
      <c r="AK353" s="75">
        <f t="shared" si="380"/>
        <v>0.16734001228543005</v>
      </c>
      <c r="AL353" s="75">
        <f t="shared" si="381"/>
        <v>2.9699966654015411</v>
      </c>
      <c r="AM353" s="75">
        <f t="shared" si="382"/>
        <v>11.626670765804322</v>
      </c>
      <c r="AN353" s="75">
        <f t="shared" si="398"/>
        <v>1.7259122571086685</v>
      </c>
      <c r="AO353" s="75">
        <f t="shared" si="398"/>
        <v>1.7259136141524329</v>
      </c>
      <c r="AP353" s="75">
        <f t="shared" si="398"/>
        <v>1.725904650953346</v>
      </c>
      <c r="AQ353" s="75">
        <f t="shared" si="398"/>
        <v>1.725963842881324</v>
      </c>
      <c r="AR353" s="75">
        <f t="shared" si="398"/>
        <v>1.7255725307452405</v>
      </c>
      <c r="AS353" s="75">
        <f t="shared" si="398"/>
        <v>1.7281415542038705</v>
      </c>
      <c r="AT353" s="75">
        <f t="shared" si="398"/>
        <v>1.4311710023338089</v>
      </c>
      <c r="AU353" s="75">
        <f t="shared" si="384"/>
        <v>0.75767870830688622</v>
      </c>
      <c r="AV353" s="119">
        <f t="shared" si="385"/>
        <v>-2.6919124843353499E-3</v>
      </c>
      <c r="AW353" s="120">
        <f t="shared" si="386"/>
        <v>9.4868124847217565E-3</v>
      </c>
      <c r="AX353" s="121">
        <f t="shared" si="387"/>
        <v>8.9999611120272581E-6</v>
      </c>
      <c r="AY353" s="120">
        <f t="shared" si="388"/>
        <v>-7.0415253317121767E-4</v>
      </c>
      <c r="BA353" s="95">
        <f t="shared" si="389"/>
        <v>0</v>
      </c>
      <c r="BB353" s="95">
        <f t="shared" si="390"/>
        <v>0.27768076521887219</v>
      </c>
      <c r="BC353" s="95">
        <f t="shared" si="391"/>
        <v>0.33448152252316732</v>
      </c>
      <c r="BD353" s="95">
        <f t="shared" si="392"/>
        <v>-0.53689377260795823</v>
      </c>
      <c r="BE353" s="95">
        <f t="shared" si="393"/>
        <v>-2.5023988056508033</v>
      </c>
      <c r="BF353" s="95">
        <f t="shared" si="394"/>
        <v>-3.0216763865610172</v>
      </c>
      <c r="BG353" s="95">
        <f t="shared" si="399"/>
        <v>-1.2123223834904246</v>
      </c>
      <c r="BH353" s="95">
        <f t="shared" si="399"/>
        <v>-1.209375700276802</v>
      </c>
      <c r="BI353" s="95">
        <f t="shared" si="399"/>
        <v>-1.2002270544038964</v>
      </c>
      <c r="BJ353" s="95">
        <f t="shared" si="399"/>
        <v>-1.1731013761277016</v>
      </c>
      <c r="BK353" s="95">
        <f t="shared" si="399"/>
        <v>-1.1013447606142757</v>
      </c>
      <c r="BL353" s="95">
        <f t="shared" si="399"/>
        <v>-0.94771966616787295</v>
      </c>
      <c r="BM353" s="95">
        <f t="shared" si="399"/>
        <v>-0.69631178564055507</v>
      </c>
      <c r="BN353" s="95">
        <f t="shared" si="396"/>
        <v>-0.3704664970979179</v>
      </c>
      <c r="CI353" s="95"/>
      <c r="CJ353" s="95"/>
      <c r="CK353" s="95"/>
      <c r="CL353" s="95"/>
      <c r="CM353" s="95"/>
      <c r="CN353" s="95"/>
      <c r="CO353" s="95"/>
      <c r="CP353" s="95"/>
      <c r="CQ353" s="95"/>
      <c r="CR353" s="95"/>
      <c r="CS353" s="95"/>
      <c r="CT353" s="95"/>
      <c r="CU353" s="95"/>
      <c r="CV353" s="95"/>
      <c r="CW353" s="95"/>
      <c r="CX353" s="95"/>
    </row>
    <row r="354" spans="1:102" s="75" customFormat="1" ht="12.95" customHeight="1" x14ac:dyDescent="0.2">
      <c r="A354" s="81" t="s">
        <v>825</v>
      </c>
      <c r="B354" s="82" t="s">
        <v>2031</v>
      </c>
      <c r="C354" s="83">
        <v>41599.269</v>
      </c>
      <c r="D354" s="83" t="s">
        <v>2110</v>
      </c>
      <c r="E354" s="75">
        <f t="shared" si="371"/>
        <v>-1393.0257164981704</v>
      </c>
      <c r="F354" s="75">
        <f t="shared" si="372"/>
        <v>-1393</v>
      </c>
      <c r="G354" s="75">
        <f t="shared" si="373"/>
        <v>-1.0840069997357205E-2</v>
      </c>
      <c r="I354" s="75">
        <f>G354</f>
        <v>-1.0840069997357205E-2</v>
      </c>
      <c r="O354" s="75">
        <f t="shared" ca="1" si="374"/>
        <v>-7.1980501407634253E-3</v>
      </c>
      <c r="P354" s="75">
        <f t="shared" si="375"/>
        <v>-1.0120881620906423E-2</v>
      </c>
      <c r="Q354" s="85">
        <f t="shared" si="397"/>
        <v>26580.769</v>
      </c>
      <c r="S354" s="84">
        <v>0.1</v>
      </c>
      <c r="Z354" s="75">
        <f t="shared" si="376"/>
        <v>-1393</v>
      </c>
      <c r="AA354" s="75">
        <f t="shared" si="365"/>
        <v>-2.6626219313185366E-3</v>
      </c>
      <c r="AB354" s="75">
        <f t="shared" si="366"/>
        <v>-1.8298329686945093E-2</v>
      </c>
      <c r="AC354" s="75">
        <f t="shared" si="367"/>
        <v>-7.1918837645078108E-4</v>
      </c>
      <c r="AD354" s="75">
        <f t="shared" si="368"/>
        <v>-8.1774480660386679E-3</v>
      </c>
      <c r="AE354" s="75">
        <f t="shared" si="369"/>
        <v>6.6870656872759562E-6</v>
      </c>
      <c r="AF354" s="75">
        <f t="shared" si="370"/>
        <v>-7.1918837645078108E-4</v>
      </c>
      <c r="AG354" s="84"/>
      <c r="AH354" s="75">
        <f t="shared" si="377"/>
        <v>7.4582596895878869E-3</v>
      </c>
      <c r="AI354" s="75">
        <f t="shared" si="378"/>
        <v>3.4144554750873524E-2</v>
      </c>
      <c r="AJ354" s="75">
        <f t="shared" si="379"/>
        <v>8.533754333244567E-2</v>
      </c>
      <c r="AK354" s="75">
        <f t="shared" si="380"/>
        <v>0.16590135286552518</v>
      </c>
      <c r="AL354" s="75">
        <f t="shared" si="381"/>
        <v>2.9714863749084168</v>
      </c>
      <c r="AM354" s="75">
        <f t="shared" si="382"/>
        <v>11.72899082279563</v>
      </c>
      <c r="AN354" s="75">
        <f t="shared" si="398"/>
        <v>1.7345630553655398</v>
      </c>
      <c r="AO354" s="75">
        <f t="shared" si="398"/>
        <v>1.7345674762549816</v>
      </c>
      <c r="AP354" s="75">
        <f t="shared" si="398"/>
        <v>1.7345398052042649</v>
      </c>
      <c r="AQ354" s="75">
        <f t="shared" si="398"/>
        <v>1.7347129265207015</v>
      </c>
      <c r="AR354" s="75">
        <f t="shared" si="398"/>
        <v>1.7336268099423695</v>
      </c>
      <c r="AS354" s="75">
        <f t="shared" si="398"/>
        <v>1.7403267662608788</v>
      </c>
      <c r="AT354" s="75">
        <f t="shared" si="398"/>
        <v>1.4482516240307093</v>
      </c>
      <c r="AU354" s="75">
        <f t="shared" si="384"/>
        <v>0.76767599232804207</v>
      </c>
      <c r="AV354" s="119">
        <f t="shared" si="385"/>
        <v>-2.6626219313185366E-3</v>
      </c>
      <c r="AW354" s="120">
        <f t="shared" si="386"/>
        <v>-8.1774480660386679E-3</v>
      </c>
      <c r="AX354" s="121">
        <f t="shared" si="387"/>
        <v>6.6870656872759562E-6</v>
      </c>
      <c r="AY354" s="120">
        <f t="shared" si="388"/>
        <v>-1.8298329686945093E-2</v>
      </c>
      <c r="BA354" s="95">
        <f t="shared" si="389"/>
        <v>0</v>
      </c>
      <c r="BB354" s="95">
        <f t="shared" si="390"/>
        <v>0.29315821920913609</v>
      </c>
      <c r="BC354" s="95">
        <f t="shared" si="391"/>
        <v>0.36100758512281089</v>
      </c>
      <c r="BD354" s="95">
        <f t="shared" si="392"/>
        <v>-0.55711282244120008</v>
      </c>
      <c r="BE354" s="95">
        <f t="shared" si="393"/>
        <v>-2.4741057010723355</v>
      </c>
      <c r="BF354" s="95">
        <f t="shared" si="394"/>
        <v>-2.8842304755253694</v>
      </c>
      <c r="BG354" s="95">
        <f t="shared" si="399"/>
        <v>-1.1690956123620426</v>
      </c>
      <c r="BH354" s="95">
        <f t="shared" si="399"/>
        <v>-1.1644338005662094</v>
      </c>
      <c r="BI354" s="95">
        <f t="shared" si="399"/>
        <v>-1.1515227165395796</v>
      </c>
      <c r="BJ354" s="95">
        <f t="shared" si="399"/>
        <v>-1.1175703793684253</v>
      </c>
      <c r="BK354" s="95">
        <f t="shared" si="399"/>
        <v>-1.0378511083260047</v>
      </c>
      <c r="BL354" s="95">
        <f t="shared" si="399"/>
        <v>-0.88314271922393273</v>
      </c>
      <c r="BM354" s="95">
        <f t="shared" si="399"/>
        <v>-0.64455058009431354</v>
      </c>
      <c r="BN354" s="95">
        <f t="shared" si="396"/>
        <v>-0.34238739740117285</v>
      </c>
      <c r="CI354" s="95"/>
      <c r="CJ354" s="95"/>
      <c r="CK354" s="95"/>
      <c r="CL354" s="95"/>
      <c r="CM354" s="95"/>
      <c r="CN354" s="95"/>
      <c r="CO354" s="95"/>
      <c r="CP354" s="95"/>
      <c r="CQ354" s="95"/>
      <c r="CR354" s="95"/>
      <c r="CS354" s="95"/>
      <c r="CT354" s="95"/>
      <c r="CU354" s="95"/>
      <c r="CV354" s="95"/>
      <c r="CW354" s="95"/>
      <c r="CX354" s="95"/>
    </row>
    <row r="355" spans="1:102" s="75" customFormat="1" ht="12.95" customHeight="1" x14ac:dyDescent="0.2">
      <c r="A355" s="86" t="s">
        <v>2057</v>
      </c>
      <c r="B355" s="87"/>
      <c r="C355" s="88">
        <v>41786.432999999997</v>
      </c>
      <c r="D355" s="88"/>
      <c r="E355" s="75">
        <f t="shared" si="371"/>
        <v>-949.00619780210729</v>
      </c>
      <c r="F355" s="75">
        <f t="shared" si="372"/>
        <v>-949</v>
      </c>
      <c r="G355" s="75">
        <f t="shared" si="373"/>
        <v>-2.6125100048375316E-3</v>
      </c>
      <c r="J355" s="75">
        <f>G355</f>
        <v>-2.6125100048375316E-3</v>
      </c>
      <c r="O355" s="75">
        <f t="shared" ca="1" si="374"/>
        <v>-6.8906602384065097E-3</v>
      </c>
      <c r="P355" s="75">
        <f t="shared" si="375"/>
        <v>-9.7982807494351471E-3</v>
      </c>
      <c r="Q355" s="85">
        <f t="shared" si="397"/>
        <v>26767.932999999997</v>
      </c>
      <c r="S355" s="84">
        <v>1</v>
      </c>
      <c r="Z355" s="75">
        <f t="shared" si="376"/>
        <v>-949</v>
      </c>
      <c r="AA355" s="75">
        <f t="shared" si="365"/>
        <v>-2.529925444083014E-3</v>
      </c>
      <c r="AB355" s="75">
        <f t="shared" si="366"/>
        <v>-9.8808653101896647E-3</v>
      </c>
      <c r="AC355" s="75">
        <f t="shared" si="367"/>
        <v>7.1857707445976155E-3</v>
      </c>
      <c r="AD355" s="75">
        <f t="shared" si="368"/>
        <v>-8.2584560754517602E-5</v>
      </c>
      <c r="AE355" s="75">
        <f t="shared" si="369"/>
        <v>6.8202096750166092E-9</v>
      </c>
      <c r="AF355" s="75">
        <f t="shared" si="370"/>
        <v>7.1857707445976155E-3</v>
      </c>
      <c r="AG355" s="84"/>
      <c r="AH355" s="75">
        <f t="shared" si="377"/>
        <v>7.2683553053521331E-3</v>
      </c>
      <c r="AI355" s="75">
        <f t="shared" si="378"/>
        <v>3.3077627504386919E-2</v>
      </c>
      <c r="AJ355" s="75">
        <f t="shared" si="379"/>
        <v>7.8803406451600763E-2</v>
      </c>
      <c r="AK355" s="75">
        <f t="shared" si="380"/>
        <v>0.15956542723113581</v>
      </c>
      <c r="AL355" s="75">
        <f t="shared" si="381"/>
        <v>2.97804264110786</v>
      </c>
      <c r="AM355" s="75">
        <f t="shared" si="382"/>
        <v>12.201404817319423</v>
      </c>
      <c r="AN355" s="75">
        <f t="shared" si="398"/>
        <v>1.7733872778385633</v>
      </c>
      <c r="AO355" s="75">
        <f t="shared" si="398"/>
        <v>1.7734230476350117</v>
      </c>
      <c r="AP355" s="75">
        <f t="shared" si="398"/>
        <v>1.7732415957713323</v>
      </c>
      <c r="AQ355" s="75">
        <f t="shared" si="398"/>
        <v>1.7741604093909786</v>
      </c>
      <c r="AR355" s="75">
        <f t="shared" si="398"/>
        <v>1.7694647201191431</v>
      </c>
      <c r="AS355" s="75">
        <f t="shared" si="398"/>
        <v>1.7924340610889604</v>
      </c>
      <c r="AT355" s="75">
        <f t="shared" si="398"/>
        <v>1.5255562361023467</v>
      </c>
      <c r="AU355" s="75">
        <f t="shared" si="384"/>
        <v>0.81343675630116774</v>
      </c>
      <c r="AV355" s="119">
        <f t="shared" si="385"/>
        <v>-2.529925444083014E-3</v>
      </c>
      <c r="AW355" s="120">
        <f t="shared" si="386"/>
        <v>-8.2584560754517602E-5</v>
      </c>
      <c r="AX355" s="121">
        <f t="shared" si="387"/>
        <v>6.8202096750166092E-9</v>
      </c>
      <c r="AY355" s="120">
        <f t="shared" si="388"/>
        <v>-9.8808653101896647E-3</v>
      </c>
      <c r="BA355" s="95">
        <f t="shared" si="389"/>
        <v>0</v>
      </c>
      <c r="BB355" s="95">
        <f t="shared" si="390"/>
        <v>0.42122813974295437</v>
      </c>
      <c r="BC355" s="95">
        <f t="shared" si="391"/>
        <v>0.54311644595472452</v>
      </c>
      <c r="BD355" s="95">
        <f t="shared" si="392"/>
        <v>-0.68921922040421857</v>
      </c>
      <c r="BE355" s="95">
        <f t="shared" si="393"/>
        <v>-2.2693095744351033</v>
      </c>
      <c r="BF355" s="95">
        <f t="shared" si="394"/>
        <v>-2.1455754808894683</v>
      </c>
      <c r="BG355" s="95">
        <f t="shared" si="399"/>
        <v>-0.91482264595672547</v>
      </c>
      <c r="BH355" s="95">
        <f t="shared" si="399"/>
        <v>-0.89282535706149824</v>
      </c>
      <c r="BI355" s="95">
        <f t="shared" si="399"/>
        <v>-0.85474800017561692</v>
      </c>
      <c r="BJ355" s="95">
        <f t="shared" si="399"/>
        <v>-0.79248103745350551</v>
      </c>
      <c r="BK355" s="95">
        <f t="shared" si="399"/>
        <v>-0.69829387877972993</v>
      </c>
      <c r="BL355" s="95">
        <f t="shared" si="399"/>
        <v>-0.56837047980553446</v>
      </c>
      <c r="BM355" s="95">
        <f t="shared" si="399"/>
        <v>-0.4048709055340195</v>
      </c>
      <c r="BN355" s="95">
        <f t="shared" si="396"/>
        <v>-0.21386038435627741</v>
      </c>
      <c r="CI355" s="95"/>
      <c r="CJ355" s="95"/>
      <c r="CK355" s="95"/>
      <c r="CL355" s="95"/>
      <c r="CM355" s="95"/>
      <c r="CN355" s="95"/>
      <c r="CO355" s="95"/>
      <c r="CP355" s="95"/>
      <c r="CQ355" s="95"/>
      <c r="CR355" s="95"/>
      <c r="CS355" s="95"/>
      <c r="CT355" s="95"/>
      <c r="CU355" s="95"/>
      <c r="CV355" s="95"/>
      <c r="CW355" s="95"/>
      <c r="CX355" s="95"/>
    </row>
    <row r="356" spans="1:102" s="75" customFormat="1" ht="12.95" customHeight="1" x14ac:dyDescent="0.2">
      <c r="A356" s="86" t="s">
        <v>2036</v>
      </c>
      <c r="B356" s="87"/>
      <c r="C356" s="88">
        <v>41786.434999999998</v>
      </c>
      <c r="D356" s="88" t="s">
        <v>2035</v>
      </c>
      <c r="E356" s="75">
        <f t="shared" si="371"/>
        <v>-949.00145309138532</v>
      </c>
      <c r="F356" s="75">
        <f t="shared" si="372"/>
        <v>-949</v>
      </c>
      <c r="G356" s="75">
        <f t="shared" si="373"/>
        <v>-6.1251000443007797E-4</v>
      </c>
      <c r="J356" s="75">
        <f>G356</f>
        <v>-6.1251000443007797E-4</v>
      </c>
      <c r="O356" s="75">
        <f t="shared" ca="1" si="374"/>
        <v>-6.8906602384065097E-3</v>
      </c>
      <c r="P356" s="75">
        <f t="shared" si="375"/>
        <v>-9.7982807494351471E-3</v>
      </c>
      <c r="Q356" s="85">
        <f t="shared" si="397"/>
        <v>26767.934999999998</v>
      </c>
      <c r="S356" s="84">
        <v>1</v>
      </c>
      <c r="Z356" s="75">
        <f t="shared" si="376"/>
        <v>-949</v>
      </c>
      <c r="AA356" s="75">
        <f t="shared" si="365"/>
        <v>-2.529925444083014E-3</v>
      </c>
      <c r="AB356" s="75">
        <f t="shared" si="366"/>
        <v>-7.8808653097822111E-3</v>
      </c>
      <c r="AC356" s="75">
        <f t="shared" si="367"/>
        <v>9.1857707450050691E-3</v>
      </c>
      <c r="AD356" s="75">
        <f t="shared" si="368"/>
        <v>1.917415439652936E-3</v>
      </c>
      <c r="AE356" s="75">
        <f t="shared" si="369"/>
        <v>3.6764819682194621E-6</v>
      </c>
      <c r="AF356" s="75">
        <f t="shared" si="370"/>
        <v>9.1857707450050691E-3</v>
      </c>
      <c r="AG356" s="84"/>
      <c r="AH356" s="75">
        <f t="shared" si="377"/>
        <v>7.2683553053521331E-3</v>
      </c>
      <c r="AI356" s="75">
        <f t="shared" si="378"/>
        <v>3.3077627504386919E-2</v>
      </c>
      <c r="AJ356" s="75">
        <f t="shared" si="379"/>
        <v>7.8803406451600763E-2</v>
      </c>
      <c r="AK356" s="75">
        <f t="shared" si="380"/>
        <v>0.15956542723113581</v>
      </c>
      <c r="AL356" s="75">
        <f t="shared" si="381"/>
        <v>2.97804264110786</v>
      </c>
      <c r="AM356" s="75">
        <f t="shared" si="382"/>
        <v>12.201404817319423</v>
      </c>
      <c r="AN356" s="75">
        <f t="shared" si="398"/>
        <v>1.7733872778385633</v>
      </c>
      <c r="AO356" s="75">
        <f t="shared" si="398"/>
        <v>1.7734230476350117</v>
      </c>
      <c r="AP356" s="75">
        <f t="shared" si="398"/>
        <v>1.7732415957713323</v>
      </c>
      <c r="AQ356" s="75">
        <f t="shared" si="398"/>
        <v>1.7741604093909786</v>
      </c>
      <c r="AR356" s="75">
        <f t="shared" si="398"/>
        <v>1.7694647201191431</v>
      </c>
      <c r="AS356" s="75">
        <f t="shared" si="398"/>
        <v>1.7924340610889604</v>
      </c>
      <c r="AT356" s="75">
        <f t="shared" si="398"/>
        <v>1.5255562361023467</v>
      </c>
      <c r="AU356" s="75">
        <f t="shared" si="384"/>
        <v>0.81343675630116774</v>
      </c>
      <c r="AV356" s="119">
        <f t="shared" si="385"/>
        <v>-2.529925444083014E-3</v>
      </c>
      <c r="AW356" s="120">
        <f t="shared" si="386"/>
        <v>1.917415439652936E-3</v>
      </c>
      <c r="AX356" s="121">
        <f t="shared" si="387"/>
        <v>3.6764819682194621E-6</v>
      </c>
      <c r="AY356" s="120">
        <f t="shared" si="388"/>
        <v>-7.8808653097822111E-3</v>
      </c>
      <c r="BA356" s="95">
        <f t="shared" si="389"/>
        <v>0</v>
      </c>
      <c r="BB356" s="95">
        <f t="shared" si="390"/>
        <v>0.42122813974295437</v>
      </c>
      <c r="BC356" s="95">
        <f t="shared" si="391"/>
        <v>0.54311644595472452</v>
      </c>
      <c r="BD356" s="95">
        <f t="shared" si="392"/>
        <v>-0.68921922040421857</v>
      </c>
      <c r="BE356" s="95">
        <f t="shared" si="393"/>
        <v>-2.2693095744351033</v>
      </c>
      <c r="BF356" s="95">
        <f t="shared" si="394"/>
        <v>-2.1455754808894683</v>
      </c>
      <c r="BG356" s="95">
        <f t="shared" si="399"/>
        <v>-0.91482264595672547</v>
      </c>
      <c r="BH356" s="95">
        <f t="shared" si="399"/>
        <v>-0.89282535706149824</v>
      </c>
      <c r="BI356" s="95">
        <f t="shared" si="399"/>
        <v>-0.85474800017561692</v>
      </c>
      <c r="BJ356" s="95">
        <f t="shared" si="399"/>
        <v>-0.79248103745350551</v>
      </c>
      <c r="BK356" s="95">
        <f t="shared" si="399"/>
        <v>-0.69829387877972993</v>
      </c>
      <c r="BL356" s="95">
        <f t="shared" si="399"/>
        <v>-0.56837047980553446</v>
      </c>
      <c r="BM356" s="95">
        <f t="shared" si="399"/>
        <v>-0.4048709055340195</v>
      </c>
      <c r="BN356" s="95">
        <f t="shared" si="396"/>
        <v>-0.21386038435627741</v>
      </c>
      <c r="CI356" s="95"/>
      <c r="CJ356" s="95"/>
      <c r="CK356" s="95"/>
      <c r="CL356" s="95"/>
      <c r="CM356" s="95"/>
      <c r="CN356" s="95"/>
      <c r="CO356" s="95"/>
      <c r="CP356" s="95"/>
      <c r="CQ356" s="95"/>
      <c r="CR356" s="95"/>
      <c r="CS356" s="95"/>
      <c r="CT356" s="95"/>
      <c r="CU356" s="95"/>
      <c r="CV356" s="95"/>
      <c r="CW356" s="95"/>
      <c r="CX356" s="95"/>
    </row>
    <row r="357" spans="1:102" s="75" customFormat="1" ht="12.95" customHeight="1" x14ac:dyDescent="0.2">
      <c r="A357" s="86" t="s">
        <v>2057</v>
      </c>
      <c r="B357" s="87"/>
      <c r="C357" s="88">
        <v>41786.436000000002</v>
      </c>
      <c r="D357" s="88"/>
      <c r="E357" s="75">
        <f t="shared" si="371"/>
        <v>-948.99908073601569</v>
      </c>
      <c r="F357" s="75">
        <f t="shared" si="372"/>
        <v>-949</v>
      </c>
      <c r="G357" s="75">
        <f t="shared" si="373"/>
        <v>3.8748999941162765E-4</v>
      </c>
      <c r="J357" s="75">
        <f>G357</f>
        <v>3.8748999941162765E-4</v>
      </c>
      <c r="O357" s="75">
        <f t="shared" ca="1" si="374"/>
        <v>-6.8906602384065097E-3</v>
      </c>
      <c r="P357" s="75">
        <f t="shared" si="375"/>
        <v>-9.7982807494351471E-3</v>
      </c>
      <c r="Q357" s="85">
        <f t="shared" si="397"/>
        <v>26767.936000000002</v>
      </c>
      <c r="S357" s="84">
        <v>1</v>
      </c>
      <c r="Z357" s="75">
        <f t="shared" si="376"/>
        <v>-949</v>
      </c>
      <c r="AA357" s="75">
        <f t="shared" si="365"/>
        <v>-2.529925444083014E-3</v>
      </c>
      <c r="AB357" s="75">
        <f t="shared" si="366"/>
        <v>-6.8808653059405055E-3</v>
      </c>
      <c r="AC357" s="75">
        <f t="shared" si="367"/>
        <v>1.0185770748846775E-2</v>
      </c>
      <c r="AD357" s="75">
        <f t="shared" si="368"/>
        <v>2.9174154434946416E-3</v>
      </c>
      <c r="AE357" s="75">
        <f t="shared" si="369"/>
        <v>8.5113128699410368E-6</v>
      </c>
      <c r="AF357" s="75">
        <f t="shared" si="370"/>
        <v>1.0185770748846775E-2</v>
      </c>
      <c r="AG357" s="84"/>
      <c r="AH357" s="75">
        <f t="shared" si="377"/>
        <v>7.2683553053521331E-3</v>
      </c>
      <c r="AI357" s="75">
        <f t="shared" si="378"/>
        <v>3.3077627504386919E-2</v>
      </c>
      <c r="AJ357" s="75">
        <f t="shared" si="379"/>
        <v>7.8803406451600763E-2</v>
      </c>
      <c r="AK357" s="75">
        <f t="shared" si="380"/>
        <v>0.15956542723113581</v>
      </c>
      <c r="AL357" s="75">
        <f t="shared" si="381"/>
        <v>2.97804264110786</v>
      </c>
      <c r="AM357" s="75">
        <f t="shared" si="382"/>
        <v>12.201404817319423</v>
      </c>
      <c r="AN357" s="75">
        <f t="shared" si="398"/>
        <v>1.7733872778385633</v>
      </c>
      <c r="AO357" s="75">
        <f t="shared" si="398"/>
        <v>1.7734230476350117</v>
      </c>
      <c r="AP357" s="75">
        <f t="shared" si="398"/>
        <v>1.7732415957713323</v>
      </c>
      <c r="AQ357" s="75">
        <f t="shared" si="398"/>
        <v>1.7741604093909786</v>
      </c>
      <c r="AR357" s="75">
        <f t="shared" si="398"/>
        <v>1.7694647201191431</v>
      </c>
      <c r="AS357" s="75">
        <f t="shared" si="398"/>
        <v>1.7924340610889604</v>
      </c>
      <c r="AT357" s="75">
        <f t="shared" si="398"/>
        <v>1.5255562361023467</v>
      </c>
      <c r="AU357" s="75">
        <f t="shared" si="384"/>
        <v>0.81343675630116774</v>
      </c>
      <c r="AV357" s="119">
        <f t="shared" si="385"/>
        <v>-2.529925444083014E-3</v>
      </c>
      <c r="AW357" s="120">
        <f t="shared" si="386"/>
        <v>2.9174154434946416E-3</v>
      </c>
      <c r="AX357" s="121">
        <f t="shared" si="387"/>
        <v>8.5113128699410368E-6</v>
      </c>
      <c r="AY357" s="120">
        <f t="shared" si="388"/>
        <v>-6.8808653059405055E-3</v>
      </c>
      <c r="BA357" s="95">
        <f t="shared" si="389"/>
        <v>0</v>
      </c>
      <c r="BB357" s="95">
        <f t="shared" si="390"/>
        <v>0.42122813974295437</v>
      </c>
      <c r="BC357" s="95">
        <f t="shared" si="391"/>
        <v>0.54311644595472452</v>
      </c>
      <c r="BD357" s="95">
        <f t="shared" si="392"/>
        <v>-0.68921922040421857</v>
      </c>
      <c r="BE357" s="95">
        <f t="shared" si="393"/>
        <v>-2.2693095744351033</v>
      </c>
      <c r="BF357" s="95">
        <f t="shared" si="394"/>
        <v>-2.1455754808894683</v>
      </c>
      <c r="BG357" s="95">
        <f t="shared" si="399"/>
        <v>-0.91482264595672547</v>
      </c>
      <c r="BH357" s="95">
        <f t="shared" si="399"/>
        <v>-0.89282535706149824</v>
      </c>
      <c r="BI357" s="95">
        <f t="shared" si="399"/>
        <v>-0.85474800017561692</v>
      </c>
      <c r="BJ357" s="95">
        <f t="shared" si="399"/>
        <v>-0.79248103745350551</v>
      </c>
      <c r="BK357" s="95">
        <f t="shared" si="399"/>
        <v>-0.69829387877972993</v>
      </c>
      <c r="BL357" s="95">
        <f t="shared" si="399"/>
        <v>-0.56837047980553446</v>
      </c>
      <c r="BM357" s="95">
        <f t="shared" si="399"/>
        <v>-0.4048709055340195</v>
      </c>
      <c r="BN357" s="95">
        <f t="shared" si="396"/>
        <v>-0.21386038435627741</v>
      </c>
      <c r="CI357" s="95"/>
      <c r="CJ357" s="95"/>
      <c r="CK357" s="95"/>
      <c r="CL357" s="95"/>
      <c r="CM357" s="95"/>
      <c r="CN357" s="95"/>
      <c r="CO357" s="95"/>
      <c r="CP357" s="95"/>
      <c r="CQ357" s="95"/>
      <c r="CR357" s="95"/>
      <c r="CS357" s="95"/>
      <c r="CT357" s="95"/>
      <c r="CU357" s="95"/>
      <c r="CV357" s="95"/>
      <c r="CW357" s="95"/>
      <c r="CX357" s="95"/>
    </row>
    <row r="358" spans="1:102" s="75" customFormat="1" ht="12.95" customHeight="1" x14ac:dyDescent="0.2">
      <c r="A358" s="86" t="s">
        <v>2058</v>
      </c>
      <c r="B358" s="87"/>
      <c r="C358" s="88">
        <v>41826.898540000002</v>
      </c>
      <c r="D358" s="88">
        <v>2.9999999999999997E-4</v>
      </c>
      <c r="E358" s="75">
        <f t="shared" si="371"/>
        <v>-853.00755706682355</v>
      </c>
      <c r="F358" s="75">
        <f t="shared" si="372"/>
        <v>-853</v>
      </c>
      <c r="G358" s="75">
        <f t="shared" si="373"/>
        <v>-3.1854699991527013E-3</v>
      </c>
      <c r="K358" s="75">
        <f>G358</f>
        <v>-3.1854699991527013E-3</v>
      </c>
      <c r="O358" s="75">
        <f t="shared" ca="1" si="374"/>
        <v>-6.8241975568158258E-3</v>
      </c>
      <c r="P358" s="75">
        <f t="shared" si="375"/>
        <v>-9.7281392797117592E-3</v>
      </c>
      <c r="Q358" s="85">
        <f t="shared" si="397"/>
        <v>26808.398540000002</v>
      </c>
      <c r="S358" s="84">
        <v>1</v>
      </c>
      <c r="Z358" s="75">
        <f t="shared" si="376"/>
        <v>-853</v>
      </c>
      <c r="AA358" s="75">
        <f t="shared" si="365"/>
        <v>-2.5014837625171975E-3</v>
      </c>
      <c r="AB358" s="75">
        <f t="shared" si="366"/>
        <v>-1.0412125516347263E-2</v>
      </c>
      <c r="AC358" s="75">
        <f t="shared" si="367"/>
        <v>6.5426692805590578E-3</v>
      </c>
      <c r="AD358" s="75">
        <f t="shared" si="368"/>
        <v>-6.8398623663550387E-4</v>
      </c>
      <c r="AE358" s="75">
        <f t="shared" si="369"/>
        <v>4.6783717190679948E-7</v>
      </c>
      <c r="AF358" s="75">
        <f t="shared" si="370"/>
        <v>6.5426692805590578E-3</v>
      </c>
      <c r="AG358" s="84"/>
      <c r="AH358" s="75">
        <f t="shared" si="377"/>
        <v>7.2266555171945617E-3</v>
      </c>
      <c r="AI358" s="75">
        <f t="shared" si="378"/>
        <v>3.2860821362101555E-2</v>
      </c>
      <c r="AJ358" s="75">
        <f t="shared" si="379"/>
        <v>7.7443207149240759E-2</v>
      </c>
      <c r="AK358" s="75">
        <f t="shared" si="380"/>
        <v>0.15824603989866881</v>
      </c>
      <c r="AL358" s="75">
        <f t="shared" si="381"/>
        <v>2.9794070104341861</v>
      </c>
      <c r="AM358" s="75">
        <f t="shared" si="382"/>
        <v>12.304504933486657</v>
      </c>
      <c r="AN358" s="75">
        <f t="shared" si="398"/>
        <v>1.7816224816178448</v>
      </c>
      <c r="AO358" s="75">
        <f t="shared" si="398"/>
        <v>1.781669713634098</v>
      </c>
      <c r="AP358" s="75">
        <f t="shared" si="398"/>
        <v>1.7814393330545399</v>
      </c>
      <c r="AQ358" s="75">
        <f t="shared" si="398"/>
        <v>1.7825607106590937</v>
      </c>
      <c r="AR358" s="75">
        <f t="shared" si="398"/>
        <v>1.7770458803917406</v>
      </c>
      <c r="AS358" s="75">
        <f t="shared" si="398"/>
        <v>1.8029268492646944</v>
      </c>
      <c r="AT358" s="75">
        <f t="shared" si="398"/>
        <v>1.5420769224132291</v>
      </c>
      <c r="AU358" s="75">
        <f t="shared" si="384"/>
        <v>0.82333097553860035</v>
      </c>
      <c r="AV358" s="119">
        <f t="shared" si="385"/>
        <v>-2.5014837625171975E-3</v>
      </c>
      <c r="AW358" s="120">
        <f t="shared" si="386"/>
        <v>-6.8398623663550387E-4</v>
      </c>
      <c r="AX358" s="121">
        <f t="shared" si="387"/>
        <v>4.6783717190679948E-7</v>
      </c>
      <c r="AY358" s="120">
        <f t="shared" si="388"/>
        <v>-1.0412125516347263E-2</v>
      </c>
      <c r="BA358" s="95">
        <f t="shared" si="389"/>
        <v>0</v>
      </c>
      <c r="BB358" s="95">
        <f t="shared" si="390"/>
        <v>0.47636354776039458</v>
      </c>
      <c r="BC358" s="95">
        <f t="shared" si="391"/>
        <v>0.60653485910626481</v>
      </c>
      <c r="BD358" s="95">
        <f t="shared" si="392"/>
        <v>-0.73198693013326377</v>
      </c>
      <c r="BE358" s="95">
        <f t="shared" si="393"/>
        <v>-2.1917588648766637</v>
      </c>
      <c r="BF358" s="95">
        <f t="shared" si="394"/>
        <v>-1.9448932673981234</v>
      </c>
      <c r="BG358" s="95">
        <f t="shared" si="399"/>
        <v>-0.83936055338927174</v>
      </c>
      <c r="BH358" s="95">
        <f t="shared" si="399"/>
        <v>-0.81230936961389455</v>
      </c>
      <c r="BI358" s="95">
        <f t="shared" si="399"/>
        <v>-0.76956193101616222</v>
      </c>
      <c r="BJ358" s="95">
        <f t="shared" si="399"/>
        <v>-0.70538043122074057</v>
      </c>
      <c r="BK358" s="95">
        <f t="shared" si="399"/>
        <v>-0.61506394036249845</v>
      </c>
      <c r="BL358" s="95">
        <f t="shared" si="399"/>
        <v>-0.49685035244377845</v>
      </c>
      <c r="BM358" s="95">
        <f t="shared" si="399"/>
        <v>-0.35256978486533974</v>
      </c>
      <c r="BN358" s="95">
        <f t="shared" si="396"/>
        <v>-0.1860707599141378</v>
      </c>
      <c r="CI358" s="95"/>
      <c r="CJ358" s="95"/>
      <c r="CK358" s="95"/>
      <c r="CL358" s="95"/>
      <c r="CM358" s="95"/>
      <c r="CN358" s="95"/>
      <c r="CO358" s="95"/>
      <c r="CP358" s="95"/>
      <c r="CQ358" s="95"/>
      <c r="CR358" s="95"/>
      <c r="CS358" s="95"/>
      <c r="CT358" s="95"/>
      <c r="CU358" s="95"/>
      <c r="CV358" s="95"/>
      <c r="CW358" s="95"/>
      <c r="CX358" s="95"/>
    </row>
    <row r="359" spans="1:102" s="75" customFormat="1" ht="12.95" customHeight="1" x14ac:dyDescent="0.2">
      <c r="A359" s="86" t="s">
        <v>2036</v>
      </c>
      <c r="B359" s="87"/>
      <c r="C359" s="88">
        <v>41826.8989</v>
      </c>
      <c r="D359" s="88" t="s">
        <v>2035</v>
      </c>
      <c r="E359" s="75">
        <f t="shared" si="371"/>
        <v>-853.00670301889807</v>
      </c>
      <c r="F359" s="75">
        <f t="shared" si="372"/>
        <v>-853</v>
      </c>
      <c r="G359" s="75">
        <f t="shared" si="373"/>
        <v>-2.8254700009711087E-3</v>
      </c>
      <c r="J359" s="75">
        <f>G359</f>
        <v>-2.8254700009711087E-3</v>
      </c>
      <c r="O359" s="75">
        <f t="shared" ca="1" si="374"/>
        <v>-6.8241975568158258E-3</v>
      </c>
      <c r="P359" s="75">
        <f t="shared" si="375"/>
        <v>-9.7281392797117592E-3</v>
      </c>
      <c r="Q359" s="85">
        <f t="shared" si="397"/>
        <v>26808.3989</v>
      </c>
      <c r="S359" s="84">
        <v>1</v>
      </c>
      <c r="Z359" s="75">
        <f t="shared" si="376"/>
        <v>-853</v>
      </c>
      <c r="AA359" s="75">
        <f t="shared" si="365"/>
        <v>-2.5014837625171975E-3</v>
      </c>
      <c r="AB359" s="75">
        <f t="shared" si="366"/>
        <v>-1.005212551816567E-2</v>
      </c>
      <c r="AC359" s="75">
        <f t="shared" si="367"/>
        <v>6.9026692787406505E-3</v>
      </c>
      <c r="AD359" s="75">
        <f t="shared" si="368"/>
        <v>-3.239862384539112E-4</v>
      </c>
      <c r="AE359" s="75">
        <f t="shared" si="369"/>
        <v>1.049670827075146E-7</v>
      </c>
      <c r="AF359" s="75">
        <f t="shared" si="370"/>
        <v>6.9026692787406505E-3</v>
      </c>
      <c r="AG359" s="84"/>
      <c r="AH359" s="75">
        <f t="shared" si="377"/>
        <v>7.2266555171945617E-3</v>
      </c>
      <c r="AI359" s="75">
        <f t="shared" si="378"/>
        <v>3.2860821362101555E-2</v>
      </c>
      <c r="AJ359" s="75">
        <f t="shared" si="379"/>
        <v>7.7443207149240759E-2</v>
      </c>
      <c r="AK359" s="75">
        <f t="shared" si="380"/>
        <v>0.15824603989866881</v>
      </c>
      <c r="AL359" s="75">
        <f t="shared" si="381"/>
        <v>2.9794070104341861</v>
      </c>
      <c r="AM359" s="75">
        <f t="shared" si="382"/>
        <v>12.304504933486657</v>
      </c>
      <c r="AN359" s="75">
        <f t="shared" si="398"/>
        <v>1.7816224816178448</v>
      </c>
      <c r="AO359" s="75">
        <f t="shared" si="398"/>
        <v>1.781669713634098</v>
      </c>
      <c r="AP359" s="75">
        <f t="shared" si="398"/>
        <v>1.7814393330545399</v>
      </c>
      <c r="AQ359" s="75">
        <f t="shared" si="398"/>
        <v>1.7825607106590937</v>
      </c>
      <c r="AR359" s="75">
        <f t="shared" si="398"/>
        <v>1.7770458803917406</v>
      </c>
      <c r="AS359" s="75">
        <f t="shared" si="398"/>
        <v>1.8029268492646944</v>
      </c>
      <c r="AT359" s="75">
        <f t="shared" si="398"/>
        <v>1.5420769224132291</v>
      </c>
      <c r="AU359" s="75">
        <f t="shared" si="384"/>
        <v>0.82333097553860035</v>
      </c>
      <c r="AV359" s="119">
        <f t="shared" si="385"/>
        <v>-2.5014837625171975E-3</v>
      </c>
      <c r="AW359" s="120">
        <f t="shared" si="386"/>
        <v>-3.239862384539112E-4</v>
      </c>
      <c r="AX359" s="121">
        <f t="shared" si="387"/>
        <v>1.049670827075146E-7</v>
      </c>
      <c r="AY359" s="120">
        <f t="shared" si="388"/>
        <v>-1.005212551816567E-2</v>
      </c>
      <c r="BA359" s="95">
        <f t="shared" si="389"/>
        <v>0</v>
      </c>
      <c r="BB359" s="95">
        <f t="shared" si="390"/>
        <v>0.47636354776039458</v>
      </c>
      <c r="BC359" s="95">
        <f t="shared" si="391"/>
        <v>0.60653485910626481</v>
      </c>
      <c r="BD359" s="95">
        <f t="shared" si="392"/>
        <v>-0.73198693013326377</v>
      </c>
      <c r="BE359" s="95">
        <f t="shared" si="393"/>
        <v>-2.1917588648766637</v>
      </c>
      <c r="BF359" s="95">
        <f t="shared" si="394"/>
        <v>-1.9448932673981234</v>
      </c>
      <c r="BG359" s="95">
        <f t="shared" si="399"/>
        <v>-0.83936055338927174</v>
      </c>
      <c r="BH359" s="95">
        <f t="shared" si="399"/>
        <v>-0.81230936961389455</v>
      </c>
      <c r="BI359" s="95">
        <f t="shared" si="399"/>
        <v>-0.76956193101616222</v>
      </c>
      <c r="BJ359" s="95">
        <f t="shared" si="399"/>
        <v>-0.70538043122074057</v>
      </c>
      <c r="BK359" s="95">
        <f t="shared" si="399"/>
        <v>-0.61506394036249845</v>
      </c>
      <c r="BL359" s="95">
        <f t="shared" si="399"/>
        <v>-0.49685035244377845</v>
      </c>
      <c r="BM359" s="95">
        <f t="shared" si="399"/>
        <v>-0.35256978486533974</v>
      </c>
      <c r="BN359" s="95">
        <f t="shared" si="396"/>
        <v>-0.1860707599141378</v>
      </c>
      <c r="CI359" s="95"/>
      <c r="CJ359" s="95"/>
      <c r="CK359" s="95"/>
      <c r="CL359" s="95"/>
      <c r="CM359" s="95"/>
      <c r="CN359" s="95"/>
      <c r="CO359" s="95"/>
      <c r="CP359" s="95"/>
      <c r="CQ359" s="95"/>
      <c r="CR359" s="95"/>
      <c r="CS359" s="95"/>
      <c r="CT359" s="95"/>
      <c r="CU359" s="95"/>
      <c r="CV359" s="95"/>
      <c r="CW359" s="95"/>
      <c r="CX359" s="95"/>
    </row>
    <row r="360" spans="1:102" s="75" customFormat="1" ht="12.95" customHeight="1" x14ac:dyDescent="0.2">
      <c r="A360" s="86" t="s">
        <v>2058</v>
      </c>
      <c r="B360" s="87"/>
      <c r="C360" s="88">
        <v>41829.848250000003</v>
      </c>
      <c r="D360" s="88">
        <v>6.9999999999999999E-4</v>
      </c>
      <c r="E360" s="75">
        <f t="shared" si="371"/>
        <v>-846.00979673634686</v>
      </c>
      <c r="F360" s="75">
        <f t="shared" si="372"/>
        <v>-846</v>
      </c>
      <c r="G360" s="75">
        <f t="shared" si="373"/>
        <v>-4.1295399933005683E-3</v>
      </c>
      <c r="K360" s="75">
        <f>G360</f>
        <v>-4.1295399933005683E-3</v>
      </c>
      <c r="O360" s="75">
        <f t="shared" ca="1" si="374"/>
        <v>-6.8193513196165047E-3</v>
      </c>
      <c r="P360" s="75">
        <f t="shared" si="375"/>
        <v>-9.7230193743289405E-3</v>
      </c>
      <c r="Q360" s="85">
        <f t="shared" si="397"/>
        <v>26811.348250000003</v>
      </c>
      <c r="S360" s="84">
        <v>1</v>
      </c>
      <c r="Z360" s="75">
        <f t="shared" si="376"/>
        <v>-846</v>
      </c>
      <c r="AA360" s="75">
        <f t="shared" si="365"/>
        <v>-2.4994128231023097E-3</v>
      </c>
      <c r="AB360" s="75">
        <f t="shared" si="366"/>
        <v>-1.1353146544527199E-2</v>
      </c>
      <c r="AC360" s="75">
        <f t="shared" si="367"/>
        <v>5.5934793810283722E-3</v>
      </c>
      <c r="AD360" s="75">
        <f t="shared" si="368"/>
        <v>-1.6301271701982586E-3</v>
      </c>
      <c r="AE360" s="75">
        <f t="shared" si="369"/>
        <v>2.6573145910185823E-6</v>
      </c>
      <c r="AF360" s="75">
        <f t="shared" si="370"/>
        <v>5.5934793810283722E-3</v>
      </c>
      <c r="AG360" s="84"/>
      <c r="AH360" s="75">
        <f t="shared" si="377"/>
        <v>7.2236065512266308E-3</v>
      </c>
      <c r="AI360" s="75">
        <f t="shared" si="378"/>
        <v>3.2845193899365355E-2</v>
      </c>
      <c r="AJ360" s="75">
        <f t="shared" si="379"/>
        <v>7.7344719413071805E-2</v>
      </c>
      <c r="AK360" s="75">
        <f t="shared" si="380"/>
        <v>0.15815050122096916</v>
      </c>
      <c r="AL360" s="75">
        <f t="shared" si="381"/>
        <v>2.9795057944643033</v>
      </c>
      <c r="AM360" s="75">
        <f t="shared" si="382"/>
        <v>12.312036895665933</v>
      </c>
      <c r="AN360" s="75">
        <f t="shared" si="398"/>
        <v>1.7822208370211878</v>
      </c>
      <c r="AO360" s="75">
        <f t="shared" si="398"/>
        <v>1.7822689793406845</v>
      </c>
      <c r="AP360" s="75">
        <f t="shared" si="398"/>
        <v>1.7820348124570442</v>
      </c>
      <c r="AQ360" s="75">
        <f t="shared" si="398"/>
        <v>1.7831714228996918</v>
      </c>
      <c r="AR360" s="75">
        <f t="shared" si="398"/>
        <v>1.777596944622958</v>
      </c>
      <c r="AS360" s="75">
        <f t="shared" si="398"/>
        <v>1.8036814177432263</v>
      </c>
      <c r="AT360" s="75">
        <f t="shared" si="398"/>
        <v>1.5432788112762137</v>
      </c>
      <c r="AU360" s="75">
        <f t="shared" si="384"/>
        <v>0.82405242902466314</v>
      </c>
      <c r="AV360" s="119">
        <f t="shared" si="385"/>
        <v>-2.4994128231023097E-3</v>
      </c>
      <c r="AW360" s="120">
        <f t="shared" si="386"/>
        <v>-1.6301271701982586E-3</v>
      </c>
      <c r="AX360" s="121">
        <f t="shared" si="387"/>
        <v>2.6573145910185823E-6</v>
      </c>
      <c r="AY360" s="120">
        <f t="shared" si="388"/>
        <v>-1.1353146544527199E-2</v>
      </c>
      <c r="BA360" s="95">
        <f t="shared" si="389"/>
        <v>0</v>
      </c>
      <c r="BB360" s="95">
        <f t="shared" si="390"/>
        <v>0.48113677135069677</v>
      </c>
      <c r="BC360" s="95">
        <f t="shared" si="391"/>
        <v>0.61169448410464866</v>
      </c>
      <c r="BD360" s="95">
        <f t="shared" si="392"/>
        <v>-0.73537809999728776</v>
      </c>
      <c r="BE360" s="95">
        <f t="shared" si="393"/>
        <v>-2.1852530443665081</v>
      </c>
      <c r="BF360" s="95">
        <f t="shared" si="394"/>
        <v>-1.9294336187799674</v>
      </c>
      <c r="BG360" s="95">
        <f t="shared" si="399"/>
        <v>-0.83343709677986832</v>
      </c>
      <c r="BH360" s="95">
        <f t="shared" si="399"/>
        <v>-0.80603467811757368</v>
      </c>
      <c r="BI360" s="95">
        <f t="shared" si="399"/>
        <v>-0.76301026958384732</v>
      </c>
      <c r="BJ360" s="95">
        <f t="shared" si="399"/>
        <v>-0.6987947243017848</v>
      </c>
      <c r="BK360" s="95">
        <f t="shared" si="399"/>
        <v>-0.60887472474350002</v>
      </c>
      <c r="BL360" s="95">
        <f t="shared" si="399"/>
        <v>-0.49159618821118717</v>
      </c>
      <c r="BM360" s="95">
        <f t="shared" si="399"/>
        <v>-0.34875090266930958</v>
      </c>
      <c r="BN360" s="95">
        <f t="shared" si="396"/>
        <v>-0.18404443313189844</v>
      </c>
      <c r="CI360" s="95"/>
      <c r="CJ360" s="95"/>
      <c r="CK360" s="95"/>
      <c r="CL360" s="95"/>
      <c r="CM360" s="95"/>
      <c r="CN360" s="95"/>
      <c r="CO360" s="95"/>
      <c r="CP360" s="95"/>
      <c r="CQ360" s="95"/>
      <c r="CR360" s="95"/>
      <c r="CS360" s="95"/>
      <c r="CT360" s="95"/>
      <c r="CU360" s="95"/>
      <c r="CV360" s="95"/>
      <c r="CW360" s="95"/>
      <c r="CX360" s="95"/>
    </row>
    <row r="361" spans="1:102" s="75" customFormat="1" ht="12.95" customHeight="1" x14ac:dyDescent="0.2">
      <c r="A361" s="86" t="s">
        <v>2036</v>
      </c>
      <c r="B361" s="87"/>
      <c r="C361" s="88">
        <v>41829.849600000001</v>
      </c>
      <c r="D361" s="88" t="s">
        <v>2035</v>
      </c>
      <c r="E361" s="75">
        <f t="shared" si="371"/>
        <v>-846.00659405661349</v>
      </c>
      <c r="F361" s="75">
        <f t="shared" si="372"/>
        <v>-846</v>
      </c>
      <c r="G361" s="75">
        <f t="shared" si="373"/>
        <v>-2.7795399946626276E-3</v>
      </c>
      <c r="J361" s="75">
        <f>G361</f>
        <v>-2.7795399946626276E-3</v>
      </c>
      <c r="O361" s="75">
        <f t="shared" ca="1" si="374"/>
        <v>-6.8193513196165047E-3</v>
      </c>
      <c r="P361" s="75">
        <f t="shared" si="375"/>
        <v>-9.7230193743289405E-3</v>
      </c>
      <c r="Q361" s="85">
        <f t="shared" si="397"/>
        <v>26811.349600000001</v>
      </c>
      <c r="S361" s="84">
        <v>1</v>
      </c>
      <c r="Z361" s="75">
        <f t="shared" si="376"/>
        <v>-846</v>
      </c>
      <c r="AA361" s="75">
        <f t="shared" si="365"/>
        <v>-2.4994128231023097E-3</v>
      </c>
      <c r="AB361" s="75">
        <f t="shared" si="366"/>
        <v>-1.0003146545889258E-2</v>
      </c>
      <c r="AC361" s="75">
        <f t="shared" si="367"/>
        <v>6.9434793796663129E-3</v>
      </c>
      <c r="AD361" s="75">
        <f t="shared" si="368"/>
        <v>-2.8012717156031784E-4</v>
      </c>
      <c r="AE361" s="75">
        <f t="shared" si="369"/>
        <v>7.8471232246383749E-8</v>
      </c>
      <c r="AF361" s="75">
        <f t="shared" si="370"/>
        <v>6.9434793796663129E-3</v>
      </c>
      <c r="AG361" s="84"/>
      <c r="AH361" s="75">
        <f t="shared" si="377"/>
        <v>7.2236065512266308E-3</v>
      </c>
      <c r="AI361" s="75">
        <f t="shared" si="378"/>
        <v>3.2845193899365355E-2</v>
      </c>
      <c r="AJ361" s="75">
        <f t="shared" si="379"/>
        <v>7.7344719413071805E-2</v>
      </c>
      <c r="AK361" s="75">
        <f t="shared" si="380"/>
        <v>0.15815050122096916</v>
      </c>
      <c r="AL361" s="75">
        <f t="shared" si="381"/>
        <v>2.9795057944643033</v>
      </c>
      <c r="AM361" s="75">
        <f t="shared" si="382"/>
        <v>12.312036895665933</v>
      </c>
      <c r="AN361" s="75">
        <f t="shared" ref="AN361:AT370" si="400">$AU361+$AB$7*SIN(AO361)</f>
        <v>1.7822208370211878</v>
      </c>
      <c r="AO361" s="75">
        <f t="shared" si="400"/>
        <v>1.7822689793406845</v>
      </c>
      <c r="AP361" s="75">
        <f t="shared" si="400"/>
        <v>1.7820348124570442</v>
      </c>
      <c r="AQ361" s="75">
        <f t="shared" si="400"/>
        <v>1.7831714228996918</v>
      </c>
      <c r="AR361" s="75">
        <f t="shared" si="400"/>
        <v>1.777596944622958</v>
      </c>
      <c r="AS361" s="75">
        <f t="shared" si="400"/>
        <v>1.8036814177432263</v>
      </c>
      <c r="AT361" s="75">
        <f t="shared" si="400"/>
        <v>1.5432788112762137</v>
      </c>
      <c r="AU361" s="75">
        <f t="shared" si="384"/>
        <v>0.82405242902466314</v>
      </c>
      <c r="AV361" s="119">
        <f t="shared" si="385"/>
        <v>-2.4994128231023097E-3</v>
      </c>
      <c r="AW361" s="120">
        <f t="shared" si="386"/>
        <v>-2.8012717156031784E-4</v>
      </c>
      <c r="AX361" s="121">
        <f t="shared" si="387"/>
        <v>7.8471232246383749E-8</v>
      </c>
      <c r="AY361" s="120">
        <f t="shared" si="388"/>
        <v>-1.0003146545889258E-2</v>
      </c>
      <c r="BA361" s="95">
        <f t="shared" si="389"/>
        <v>0</v>
      </c>
      <c r="BB361" s="95">
        <f t="shared" si="390"/>
        <v>0.48113677135069677</v>
      </c>
      <c r="BC361" s="95">
        <f t="shared" si="391"/>
        <v>0.61169448410464866</v>
      </c>
      <c r="BD361" s="95">
        <f t="shared" si="392"/>
        <v>-0.73537809999728776</v>
      </c>
      <c r="BE361" s="95">
        <f t="shared" si="393"/>
        <v>-2.1852530443665081</v>
      </c>
      <c r="BF361" s="95">
        <f t="shared" si="394"/>
        <v>-1.9294336187799674</v>
      </c>
      <c r="BG361" s="95">
        <f t="shared" ref="BG361:BM370" si="401">$BN361+$BB$7*SIN(BH361)</f>
        <v>-0.83343709677986832</v>
      </c>
      <c r="BH361" s="95">
        <f t="shared" si="401"/>
        <v>-0.80603467811757368</v>
      </c>
      <c r="BI361" s="95">
        <f t="shared" si="401"/>
        <v>-0.76301026958384732</v>
      </c>
      <c r="BJ361" s="95">
        <f t="shared" si="401"/>
        <v>-0.6987947243017848</v>
      </c>
      <c r="BK361" s="95">
        <f t="shared" si="401"/>
        <v>-0.60887472474350002</v>
      </c>
      <c r="BL361" s="95">
        <f t="shared" si="401"/>
        <v>-0.49159618821118717</v>
      </c>
      <c r="BM361" s="95">
        <f t="shared" si="401"/>
        <v>-0.34875090266930958</v>
      </c>
      <c r="BN361" s="95">
        <f t="shared" si="396"/>
        <v>-0.18404443313189844</v>
      </c>
      <c r="CI361" s="95"/>
      <c r="CJ361" s="95"/>
      <c r="CK361" s="95"/>
      <c r="CL361" s="95"/>
      <c r="CM361" s="95"/>
      <c r="CN361" s="95"/>
      <c r="CO361" s="95"/>
      <c r="CP361" s="95"/>
      <c r="CQ361" s="95"/>
      <c r="CR361" s="95"/>
      <c r="CS361" s="95"/>
      <c r="CT361" s="95"/>
      <c r="CU361" s="95"/>
      <c r="CV361" s="95"/>
      <c r="CW361" s="95"/>
      <c r="CX361" s="95"/>
    </row>
    <row r="362" spans="1:102" s="75" customFormat="1" ht="12.95" customHeight="1" x14ac:dyDescent="0.2">
      <c r="A362" s="86" t="s">
        <v>2036</v>
      </c>
      <c r="B362" s="87"/>
      <c r="C362" s="88">
        <v>41829.85</v>
      </c>
      <c r="D362" s="88" t="s">
        <v>2035</v>
      </c>
      <c r="E362" s="75">
        <f t="shared" si="371"/>
        <v>-846.0056451144759</v>
      </c>
      <c r="F362" s="75">
        <f t="shared" si="372"/>
        <v>-846</v>
      </c>
      <c r="G362" s="75">
        <f t="shared" si="373"/>
        <v>-2.3795399974915199E-3</v>
      </c>
      <c r="J362" s="75">
        <f>G362</f>
        <v>-2.3795399974915199E-3</v>
      </c>
      <c r="O362" s="75">
        <f t="shared" ca="1" si="374"/>
        <v>-6.8193513196165047E-3</v>
      </c>
      <c r="P362" s="75">
        <f t="shared" si="375"/>
        <v>-9.7230193743289405E-3</v>
      </c>
      <c r="Q362" s="85">
        <f t="shared" si="397"/>
        <v>26811.35</v>
      </c>
      <c r="S362" s="84">
        <v>1</v>
      </c>
      <c r="Z362" s="75">
        <f t="shared" si="376"/>
        <v>-846</v>
      </c>
      <c r="AA362" s="75">
        <f t="shared" si="365"/>
        <v>-2.4994128231023097E-3</v>
      </c>
      <c r="AB362" s="75">
        <f t="shared" si="366"/>
        <v>-9.6031465487181507E-3</v>
      </c>
      <c r="AC362" s="75">
        <f t="shared" si="367"/>
        <v>7.3434793768374206E-3</v>
      </c>
      <c r="AD362" s="75">
        <f t="shared" si="368"/>
        <v>1.1987282561078984E-4</v>
      </c>
      <c r="AE362" s="75">
        <f t="shared" si="369"/>
        <v>1.4369494319914831E-8</v>
      </c>
      <c r="AF362" s="75">
        <f t="shared" si="370"/>
        <v>7.3434793768374206E-3</v>
      </c>
      <c r="AG362" s="84"/>
      <c r="AH362" s="75">
        <f t="shared" si="377"/>
        <v>7.2236065512266308E-3</v>
      </c>
      <c r="AI362" s="75">
        <f t="shared" si="378"/>
        <v>3.2845193899365355E-2</v>
      </c>
      <c r="AJ362" s="75">
        <f t="shared" si="379"/>
        <v>7.7344719413071805E-2</v>
      </c>
      <c r="AK362" s="75">
        <f t="shared" si="380"/>
        <v>0.15815050122096916</v>
      </c>
      <c r="AL362" s="75">
        <f t="shared" si="381"/>
        <v>2.9795057944643033</v>
      </c>
      <c r="AM362" s="75">
        <f t="shared" si="382"/>
        <v>12.312036895665933</v>
      </c>
      <c r="AN362" s="75">
        <f t="shared" si="400"/>
        <v>1.7822208370211878</v>
      </c>
      <c r="AO362" s="75">
        <f t="shared" si="400"/>
        <v>1.7822689793406845</v>
      </c>
      <c r="AP362" s="75">
        <f t="shared" si="400"/>
        <v>1.7820348124570442</v>
      </c>
      <c r="AQ362" s="75">
        <f t="shared" si="400"/>
        <v>1.7831714228996918</v>
      </c>
      <c r="AR362" s="75">
        <f t="shared" si="400"/>
        <v>1.777596944622958</v>
      </c>
      <c r="AS362" s="75">
        <f t="shared" si="400"/>
        <v>1.8036814177432263</v>
      </c>
      <c r="AT362" s="75">
        <f t="shared" si="400"/>
        <v>1.5432788112762137</v>
      </c>
      <c r="AU362" s="75">
        <f t="shared" si="384"/>
        <v>0.82405242902466314</v>
      </c>
      <c r="AV362" s="119">
        <f t="shared" si="385"/>
        <v>-2.4994128231023097E-3</v>
      </c>
      <c r="AW362" s="120">
        <f t="shared" si="386"/>
        <v>1.1987282561078984E-4</v>
      </c>
      <c r="AX362" s="121">
        <f t="shared" si="387"/>
        <v>1.4369494319914831E-8</v>
      </c>
      <c r="AY362" s="120">
        <f t="shared" si="388"/>
        <v>-9.6031465487181507E-3</v>
      </c>
      <c r="BA362" s="95">
        <f t="shared" si="389"/>
        <v>0</v>
      </c>
      <c r="BB362" s="95">
        <f t="shared" si="390"/>
        <v>0.48113677135069677</v>
      </c>
      <c r="BC362" s="95">
        <f t="shared" si="391"/>
        <v>0.61169448410464866</v>
      </c>
      <c r="BD362" s="95">
        <f t="shared" si="392"/>
        <v>-0.73537809999728776</v>
      </c>
      <c r="BE362" s="95">
        <f t="shared" si="393"/>
        <v>-2.1852530443665081</v>
      </c>
      <c r="BF362" s="95">
        <f t="shared" si="394"/>
        <v>-1.9294336187799674</v>
      </c>
      <c r="BG362" s="95">
        <f t="shared" si="401"/>
        <v>-0.83343709677986832</v>
      </c>
      <c r="BH362" s="95">
        <f t="shared" si="401"/>
        <v>-0.80603467811757368</v>
      </c>
      <c r="BI362" s="95">
        <f t="shared" si="401"/>
        <v>-0.76301026958384732</v>
      </c>
      <c r="BJ362" s="95">
        <f t="shared" si="401"/>
        <v>-0.6987947243017848</v>
      </c>
      <c r="BK362" s="95">
        <f t="shared" si="401"/>
        <v>-0.60887472474350002</v>
      </c>
      <c r="BL362" s="95">
        <f t="shared" si="401"/>
        <v>-0.49159618821118717</v>
      </c>
      <c r="BM362" s="95">
        <f t="shared" si="401"/>
        <v>-0.34875090266930958</v>
      </c>
      <c r="BN362" s="95">
        <f t="shared" si="396"/>
        <v>-0.18404443313189844</v>
      </c>
      <c r="CI362" s="95"/>
      <c r="CJ362" s="95"/>
      <c r="CK362" s="95"/>
      <c r="CL362" s="95"/>
      <c r="CM362" s="95"/>
      <c r="CN362" s="95"/>
      <c r="CO362" s="95"/>
      <c r="CP362" s="95"/>
      <c r="CQ362" s="95"/>
      <c r="CR362" s="95"/>
      <c r="CS362" s="95"/>
      <c r="CT362" s="95"/>
      <c r="CU362" s="95"/>
      <c r="CV362" s="95"/>
      <c r="CW362" s="95"/>
      <c r="CX362" s="95"/>
    </row>
    <row r="363" spans="1:102" s="75" customFormat="1" ht="12.95" customHeight="1" x14ac:dyDescent="0.2">
      <c r="A363" s="86" t="s">
        <v>2036</v>
      </c>
      <c r="B363" s="87"/>
      <c r="C363" s="88">
        <v>41830.692499999997</v>
      </c>
      <c r="D363" s="88" t="s">
        <v>2035</v>
      </c>
      <c r="E363" s="75">
        <f t="shared" si="371"/>
        <v>-844.0069357232419</v>
      </c>
      <c r="F363" s="75">
        <f t="shared" si="372"/>
        <v>-844</v>
      </c>
      <c r="G363" s="75">
        <f t="shared" si="373"/>
        <v>-2.9235600013635121E-3</v>
      </c>
      <c r="J363" s="75">
        <f>G363</f>
        <v>-2.9235600013635121E-3</v>
      </c>
      <c r="O363" s="75">
        <f t="shared" ca="1" si="374"/>
        <v>-6.8179666804166986E-3</v>
      </c>
      <c r="P363" s="75">
        <f t="shared" si="375"/>
        <v>-9.7215564088272196E-3</v>
      </c>
      <c r="Q363" s="85">
        <f t="shared" si="397"/>
        <v>26812.192499999997</v>
      </c>
      <c r="S363" s="84">
        <v>1</v>
      </c>
      <c r="Z363" s="75">
        <f t="shared" si="376"/>
        <v>-844</v>
      </c>
      <c r="AA363" s="75">
        <f t="shared" si="365"/>
        <v>-2.4988211969068615E-3</v>
      </c>
      <c r="AB363" s="75">
        <f t="shared" si="366"/>
        <v>-1.0146295213283869E-2</v>
      </c>
      <c r="AC363" s="75">
        <f t="shared" si="367"/>
        <v>6.7979964074637075E-3</v>
      </c>
      <c r="AD363" s="75">
        <f t="shared" si="368"/>
        <v>-4.2473880445665062E-4</v>
      </c>
      <c r="AE363" s="75">
        <f t="shared" si="369"/>
        <v>1.8040305201126488E-7</v>
      </c>
      <c r="AF363" s="75">
        <f t="shared" si="370"/>
        <v>6.7979964074637075E-3</v>
      </c>
      <c r="AG363" s="84"/>
      <c r="AH363" s="75">
        <f t="shared" si="377"/>
        <v>7.2227352119203581E-3</v>
      </c>
      <c r="AI363" s="75">
        <f t="shared" si="378"/>
        <v>3.2840733383978415E-2</v>
      </c>
      <c r="AJ363" s="75">
        <f t="shared" si="379"/>
        <v>7.731659720078117E-2</v>
      </c>
      <c r="AK363" s="75">
        <f t="shared" si="380"/>
        <v>0.15812322093468517</v>
      </c>
      <c r="AL363" s="75">
        <f t="shared" si="381"/>
        <v>2.9795340011414577</v>
      </c>
      <c r="AM363" s="75">
        <f t="shared" si="382"/>
        <v>12.314189244983305</v>
      </c>
      <c r="AN363" s="75">
        <f t="shared" si="400"/>
        <v>1.7823917429711824</v>
      </c>
      <c r="AO363" s="75">
        <f t="shared" si="400"/>
        <v>1.7824401472715918</v>
      </c>
      <c r="AP363" s="75">
        <f t="shared" si="400"/>
        <v>1.7822048931758501</v>
      </c>
      <c r="AQ363" s="75">
        <f t="shared" si="400"/>
        <v>1.783345866763538</v>
      </c>
      <c r="AR363" s="75">
        <f t="shared" si="400"/>
        <v>1.7777543510743734</v>
      </c>
      <c r="AS363" s="75">
        <f t="shared" si="400"/>
        <v>1.8038967469903935</v>
      </c>
      <c r="AT363" s="75">
        <f t="shared" si="400"/>
        <v>1.5436221393462761</v>
      </c>
      <c r="AU363" s="75">
        <f t="shared" si="384"/>
        <v>0.82425855859210961</v>
      </c>
      <c r="AV363" s="119">
        <f t="shared" si="385"/>
        <v>-2.4988211969068615E-3</v>
      </c>
      <c r="AW363" s="120">
        <f t="shared" si="386"/>
        <v>-4.2473880445665062E-4</v>
      </c>
      <c r="AX363" s="121">
        <f t="shared" si="387"/>
        <v>1.8040305201126488E-7</v>
      </c>
      <c r="AY363" s="120">
        <f t="shared" si="388"/>
        <v>-1.0146295213283869E-2</v>
      </c>
      <c r="BA363" s="95">
        <f t="shared" si="389"/>
        <v>0</v>
      </c>
      <c r="BB363" s="95">
        <f t="shared" si="390"/>
        <v>0.48252258453650221</v>
      </c>
      <c r="BC363" s="95">
        <f t="shared" si="391"/>
        <v>0.61318321902772066</v>
      </c>
      <c r="BD363" s="95">
        <f t="shared" si="392"/>
        <v>-0.73635393968201091</v>
      </c>
      <c r="BE363" s="95">
        <f t="shared" si="393"/>
        <v>-2.1833698037508715</v>
      </c>
      <c r="BF363" s="95">
        <f t="shared" si="394"/>
        <v>-1.924994678612876</v>
      </c>
      <c r="BG363" s="95">
        <f t="shared" si="401"/>
        <v>-0.83173341098100295</v>
      </c>
      <c r="BH363" s="95">
        <f t="shared" si="401"/>
        <v>-0.80423139038942371</v>
      </c>
      <c r="BI363" s="95">
        <f t="shared" si="401"/>
        <v>-0.761129762079647</v>
      </c>
      <c r="BJ363" s="95">
        <f t="shared" si="401"/>
        <v>-0.6969073218076679</v>
      </c>
      <c r="BK363" s="95">
        <f t="shared" si="401"/>
        <v>-0.60710347879734283</v>
      </c>
      <c r="BL363" s="95">
        <f t="shared" si="401"/>
        <v>-0.49009406716394821</v>
      </c>
      <c r="BM363" s="95">
        <f t="shared" si="401"/>
        <v>-0.34765966893296563</v>
      </c>
      <c r="BN363" s="95">
        <f t="shared" si="396"/>
        <v>-0.18346548262268758</v>
      </c>
      <c r="CI363" s="95"/>
      <c r="CJ363" s="95"/>
      <c r="CK363" s="95"/>
      <c r="CL363" s="95"/>
      <c r="CM363" s="95"/>
      <c r="CN363" s="95"/>
      <c r="CO363" s="95"/>
      <c r="CP363" s="95"/>
      <c r="CQ363" s="95"/>
      <c r="CR363" s="95"/>
      <c r="CS363" s="95"/>
      <c r="CT363" s="95"/>
      <c r="CU363" s="95"/>
      <c r="CV363" s="95"/>
      <c r="CW363" s="95"/>
      <c r="CX363" s="95"/>
    </row>
    <row r="364" spans="1:102" s="75" customFormat="1" ht="12.95" customHeight="1" x14ac:dyDescent="0.2">
      <c r="A364" s="86" t="s">
        <v>2058</v>
      </c>
      <c r="B364" s="87"/>
      <c r="C364" s="88">
        <v>41830.718339999999</v>
      </c>
      <c r="D364" s="88">
        <v>1.5E-3</v>
      </c>
      <c r="E364" s="75">
        <f t="shared" si="371"/>
        <v>-843.9456340607212</v>
      </c>
      <c r="F364" s="75">
        <f t="shared" si="372"/>
        <v>-844</v>
      </c>
      <c r="G364" s="75">
        <f t="shared" si="373"/>
        <v>2.2916440000699367E-2</v>
      </c>
      <c r="K364" s="75">
        <f>G364</f>
        <v>2.2916440000699367E-2</v>
      </c>
      <c r="O364" s="75">
        <f t="shared" ca="1" si="374"/>
        <v>-6.8179666804166986E-3</v>
      </c>
      <c r="P364" s="75">
        <f t="shared" si="375"/>
        <v>-9.7215564088272196E-3</v>
      </c>
      <c r="Q364" s="85">
        <f t="shared" si="397"/>
        <v>26812.218339999999</v>
      </c>
      <c r="S364" s="84">
        <v>1</v>
      </c>
      <c r="Z364" s="75">
        <f t="shared" si="376"/>
        <v>-844</v>
      </c>
      <c r="AA364" s="75">
        <f t="shared" si="365"/>
        <v>-2.4988211969068615E-3</v>
      </c>
      <c r="AB364" s="75">
        <f t="shared" si="366"/>
        <v>1.569370478877901E-2</v>
      </c>
      <c r="AC364" s="75">
        <f t="shared" si="367"/>
        <v>3.2637996409526589E-2</v>
      </c>
      <c r="AD364" s="75">
        <f t="shared" si="368"/>
        <v>2.5415261197606228E-2</v>
      </c>
      <c r="AE364" s="75">
        <f t="shared" si="369"/>
        <v>6.4593550174254881E-4</v>
      </c>
      <c r="AF364" s="75">
        <f t="shared" si="370"/>
        <v>3.2637996409526589E-2</v>
      </c>
      <c r="AG364" s="84"/>
      <c r="AH364" s="75">
        <f t="shared" si="377"/>
        <v>7.2227352119203581E-3</v>
      </c>
      <c r="AI364" s="75">
        <f t="shared" si="378"/>
        <v>3.2840733383978415E-2</v>
      </c>
      <c r="AJ364" s="75">
        <f t="shared" si="379"/>
        <v>7.731659720078117E-2</v>
      </c>
      <c r="AK364" s="75">
        <f t="shared" si="380"/>
        <v>0.15812322093468517</v>
      </c>
      <c r="AL364" s="75">
        <f t="shared" si="381"/>
        <v>2.9795340011414577</v>
      </c>
      <c r="AM364" s="75">
        <f t="shared" si="382"/>
        <v>12.314189244983305</v>
      </c>
      <c r="AN364" s="75">
        <f t="shared" si="400"/>
        <v>1.7823917429711824</v>
      </c>
      <c r="AO364" s="75">
        <f t="shared" si="400"/>
        <v>1.7824401472715918</v>
      </c>
      <c r="AP364" s="75">
        <f t="shared" si="400"/>
        <v>1.7822048931758501</v>
      </c>
      <c r="AQ364" s="75">
        <f t="shared" si="400"/>
        <v>1.783345866763538</v>
      </c>
      <c r="AR364" s="75">
        <f t="shared" si="400"/>
        <v>1.7777543510743734</v>
      </c>
      <c r="AS364" s="75">
        <f t="shared" si="400"/>
        <v>1.8038967469903935</v>
      </c>
      <c r="AT364" s="75">
        <f t="shared" si="400"/>
        <v>1.5436221393462761</v>
      </c>
      <c r="AU364" s="75">
        <f t="shared" si="384"/>
        <v>0.82425855859210961</v>
      </c>
      <c r="AV364" s="119">
        <f t="shared" si="385"/>
        <v>-2.4988211969068615E-3</v>
      </c>
      <c r="AW364" s="120">
        <f t="shared" si="386"/>
        <v>2.5415261197606228E-2</v>
      </c>
      <c r="AX364" s="121">
        <f t="shared" si="387"/>
        <v>6.4593550174254881E-4</v>
      </c>
      <c r="AY364" s="120">
        <f t="shared" si="388"/>
        <v>1.569370478877901E-2</v>
      </c>
      <c r="BA364" s="95">
        <f t="shared" si="389"/>
        <v>0</v>
      </c>
      <c r="BB364" s="95">
        <f t="shared" si="390"/>
        <v>0.48252258453650221</v>
      </c>
      <c r="BC364" s="95">
        <f t="shared" si="391"/>
        <v>0.61318321902772066</v>
      </c>
      <c r="BD364" s="95">
        <f t="shared" si="392"/>
        <v>-0.73635393968201091</v>
      </c>
      <c r="BE364" s="95">
        <f t="shared" si="393"/>
        <v>-2.1833698037508715</v>
      </c>
      <c r="BF364" s="95">
        <f t="shared" si="394"/>
        <v>-1.924994678612876</v>
      </c>
      <c r="BG364" s="95">
        <f t="shared" si="401"/>
        <v>-0.83173341098100295</v>
      </c>
      <c r="BH364" s="95">
        <f t="shared" si="401"/>
        <v>-0.80423139038942371</v>
      </c>
      <c r="BI364" s="95">
        <f t="shared" si="401"/>
        <v>-0.761129762079647</v>
      </c>
      <c r="BJ364" s="95">
        <f t="shared" si="401"/>
        <v>-0.6969073218076679</v>
      </c>
      <c r="BK364" s="95">
        <f t="shared" si="401"/>
        <v>-0.60710347879734283</v>
      </c>
      <c r="BL364" s="95">
        <f t="shared" si="401"/>
        <v>-0.49009406716394821</v>
      </c>
      <c r="BM364" s="95">
        <f t="shared" si="401"/>
        <v>-0.34765966893296563</v>
      </c>
      <c r="BN364" s="95">
        <f t="shared" si="396"/>
        <v>-0.18346548262268758</v>
      </c>
      <c r="CI364" s="95"/>
      <c r="CJ364" s="95"/>
      <c r="CK364" s="95"/>
      <c r="CL364" s="95"/>
      <c r="CM364" s="95"/>
      <c r="CN364" s="95"/>
      <c r="CO364" s="95"/>
      <c r="CP364" s="95"/>
      <c r="CQ364" s="95"/>
      <c r="CR364" s="95"/>
      <c r="CS364" s="95"/>
      <c r="CT364" s="95"/>
      <c r="CU364" s="95"/>
      <c r="CV364" s="95"/>
      <c r="CW364" s="95"/>
      <c r="CX364" s="95"/>
    </row>
    <row r="365" spans="1:102" s="75" customFormat="1" ht="12.95" customHeight="1" x14ac:dyDescent="0.2">
      <c r="A365" s="86" t="s">
        <v>2036</v>
      </c>
      <c r="B365" s="87"/>
      <c r="C365" s="88">
        <v>41830.905400000003</v>
      </c>
      <c r="D365" s="88" t="s">
        <v>2035</v>
      </c>
      <c r="E365" s="75">
        <f t="shared" si="371"/>
        <v>-843.50186126697361</v>
      </c>
      <c r="F365" s="75">
        <f t="shared" si="372"/>
        <v>-843.5</v>
      </c>
      <c r="G365" s="75">
        <f t="shared" si="373"/>
        <v>-7.8456499613821507E-4</v>
      </c>
      <c r="J365" s="75">
        <f t="shared" ref="J365:J370" si="402">G365</f>
        <v>-7.8456499613821507E-4</v>
      </c>
      <c r="O365" s="75">
        <f t="shared" ca="1" si="374"/>
        <v>-6.8176205206167476E-3</v>
      </c>
      <c r="P365" s="75">
        <f t="shared" si="375"/>
        <v>-9.7211906580495448E-3</v>
      </c>
      <c r="Q365" s="85">
        <f t="shared" si="397"/>
        <v>26812.405400000003</v>
      </c>
      <c r="S365" s="84">
        <v>1</v>
      </c>
      <c r="Z365" s="75">
        <f t="shared" si="376"/>
        <v>-843.5</v>
      </c>
      <c r="AA365" s="75">
        <f t="shared" si="365"/>
        <v>-2.4986732952580557E-3</v>
      </c>
      <c r="AB365" s="75">
        <f t="shared" si="366"/>
        <v>-8.0070823589297041E-3</v>
      </c>
      <c r="AC365" s="75">
        <f t="shared" si="367"/>
        <v>8.9366256619113297E-3</v>
      </c>
      <c r="AD365" s="75">
        <f t="shared" si="368"/>
        <v>1.7141082991198407E-3</v>
      </c>
      <c r="AE365" s="75">
        <f t="shared" si="369"/>
        <v>2.938167261111513E-6</v>
      </c>
      <c r="AF365" s="75">
        <f t="shared" si="370"/>
        <v>8.9366256619113297E-3</v>
      </c>
      <c r="AG365" s="84"/>
      <c r="AH365" s="75">
        <f t="shared" si="377"/>
        <v>7.222517362791489E-3</v>
      </c>
      <c r="AI365" s="75">
        <f t="shared" si="378"/>
        <v>3.2839618565496664E-2</v>
      </c>
      <c r="AJ365" s="75">
        <f t="shared" si="379"/>
        <v>7.7309567836982035E-2</v>
      </c>
      <c r="AK365" s="75">
        <f t="shared" si="380"/>
        <v>0.15811640200645197</v>
      </c>
      <c r="AL365" s="75">
        <f t="shared" si="381"/>
        <v>2.9795410516082614</v>
      </c>
      <c r="AM365" s="75">
        <f t="shared" si="382"/>
        <v>12.314727357349366</v>
      </c>
      <c r="AN365" s="75">
        <f t="shared" si="400"/>
        <v>1.7824344657988713</v>
      </c>
      <c r="AO365" s="75">
        <f t="shared" si="400"/>
        <v>1.7824829357262524</v>
      </c>
      <c r="AP365" s="75">
        <f t="shared" si="400"/>
        <v>1.782247409452077</v>
      </c>
      <c r="AQ365" s="75">
        <f t="shared" si="400"/>
        <v>1.7833894745792089</v>
      </c>
      <c r="AR365" s="75">
        <f t="shared" si="400"/>
        <v>1.7777936998933241</v>
      </c>
      <c r="AS365" s="75">
        <f t="shared" si="400"/>
        <v>1.8039505611326496</v>
      </c>
      <c r="AT365" s="75">
        <f t="shared" si="400"/>
        <v>1.5437079665881872</v>
      </c>
      <c r="AU365" s="75">
        <f t="shared" si="384"/>
        <v>0.82431009098397123</v>
      </c>
      <c r="AV365" s="119">
        <f t="shared" si="385"/>
        <v>-2.4986732952580557E-3</v>
      </c>
      <c r="AW365" s="120">
        <f t="shared" si="386"/>
        <v>1.7141082991198407E-3</v>
      </c>
      <c r="AX365" s="121">
        <f t="shared" si="387"/>
        <v>2.938167261111513E-6</v>
      </c>
      <c r="AY365" s="120">
        <f t="shared" si="388"/>
        <v>-8.0070823589297041E-3</v>
      </c>
      <c r="BA365" s="95">
        <f t="shared" si="389"/>
        <v>0</v>
      </c>
      <c r="BB365" s="95">
        <f t="shared" si="390"/>
        <v>0.48287059133375376</v>
      </c>
      <c r="BC365" s="95">
        <f t="shared" si="391"/>
        <v>0.61355642093458407</v>
      </c>
      <c r="BD365" s="95">
        <f t="shared" si="392"/>
        <v>-0.73659838086470064</v>
      </c>
      <c r="BE365" s="95">
        <f t="shared" si="393"/>
        <v>-2.1828972741436035</v>
      </c>
      <c r="BF365" s="95">
        <f t="shared" si="394"/>
        <v>-1.9238834152780286</v>
      </c>
      <c r="BG365" s="95">
        <f t="shared" si="401"/>
        <v>-0.83130670215651903</v>
      </c>
      <c r="BH365" s="95">
        <f t="shared" si="401"/>
        <v>-0.80377983542370701</v>
      </c>
      <c r="BI365" s="95">
        <f t="shared" si="401"/>
        <v>-0.76065903720480932</v>
      </c>
      <c r="BJ365" s="95">
        <f t="shared" si="401"/>
        <v>-0.69643507101444635</v>
      </c>
      <c r="BK365" s="95">
        <f t="shared" si="401"/>
        <v>-0.60666046671930851</v>
      </c>
      <c r="BL365" s="95">
        <f t="shared" si="401"/>
        <v>-0.4897184725248408</v>
      </c>
      <c r="BM365" s="95">
        <f t="shared" si="401"/>
        <v>-0.34738685189291951</v>
      </c>
      <c r="BN365" s="95">
        <f t="shared" si="396"/>
        <v>-0.18332074499538464</v>
      </c>
      <c r="CI365" s="95"/>
      <c r="CJ365" s="95"/>
      <c r="CK365" s="95"/>
      <c r="CL365" s="95"/>
      <c r="CM365" s="95"/>
      <c r="CN365" s="95"/>
      <c r="CO365" s="95"/>
      <c r="CP365" s="95"/>
      <c r="CQ365" s="95"/>
      <c r="CR365" s="95"/>
      <c r="CS365" s="95"/>
      <c r="CT365" s="95"/>
      <c r="CU365" s="95"/>
      <c r="CV365" s="95"/>
      <c r="CW365" s="95"/>
      <c r="CX365" s="95"/>
    </row>
    <row r="366" spans="1:102" s="75" customFormat="1" ht="12.95" customHeight="1" x14ac:dyDescent="0.2">
      <c r="A366" s="86" t="s">
        <v>2036</v>
      </c>
      <c r="B366" s="87"/>
      <c r="C366" s="88">
        <v>41830.905879999998</v>
      </c>
      <c r="D366" s="88" t="s">
        <v>2035</v>
      </c>
      <c r="E366" s="75">
        <f t="shared" si="371"/>
        <v>-843.50072253641201</v>
      </c>
      <c r="F366" s="75">
        <f t="shared" si="372"/>
        <v>-843.5</v>
      </c>
      <c r="G366" s="75">
        <f t="shared" si="373"/>
        <v>-3.0456500098807737E-4</v>
      </c>
      <c r="J366" s="75">
        <f t="shared" si="402"/>
        <v>-3.0456500098807737E-4</v>
      </c>
      <c r="O366" s="75">
        <f t="shared" ca="1" si="374"/>
        <v>-6.8176205206167476E-3</v>
      </c>
      <c r="P366" s="75">
        <f t="shared" si="375"/>
        <v>-9.7211906580495448E-3</v>
      </c>
      <c r="Q366" s="85">
        <f t="shared" si="397"/>
        <v>26812.405879999998</v>
      </c>
      <c r="S366" s="84">
        <v>1</v>
      </c>
      <c r="Z366" s="75">
        <f t="shared" si="376"/>
        <v>-843.5</v>
      </c>
      <c r="AA366" s="75">
        <f t="shared" si="365"/>
        <v>-2.4986732952580557E-3</v>
      </c>
      <c r="AB366" s="75">
        <f t="shared" si="366"/>
        <v>-7.5270823637795664E-3</v>
      </c>
      <c r="AC366" s="75">
        <f t="shared" si="367"/>
        <v>9.4166256570614674E-3</v>
      </c>
      <c r="AD366" s="75">
        <f t="shared" si="368"/>
        <v>2.1941082942699783E-3</v>
      </c>
      <c r="AE366" s="75">
        <f t="shared" si="369"/>
        <v>4.8141112069843137E-6</v>
      </c>
      <c r="AF366" s="75">
        <f t="shared" si="370"/>
        <v>9.4166256570614674E-3</v>
      </c>
      <c r="AG366" s="84"/>
      <c r="AH366" s="75">
        <f t="shared" si="377"/>
        <v>7.222517362791489E-3</v>
      </c>
      <c r="AI366" s="75">
        <f t="shared" si="378"/>
        <v>3.2839618565496664E-2</v>
      </c>
      <c r="AJ366" s="75">
        <f t="shared" si="379"/>
        <v>7.7309567836982035E-2</v>
      </c>
      <c r="AK366" s="75">
        <f t="shared" si="380"/>
        <v>0.15811640200645197</v>
      </c>
      <c r="AL366" s="75">
        <f t="shared" si="381"/>
        <v>2.9795410516082614</v>
      </c>
      <c r="AM366" s="75">
        <f t="shared" si="382"/>
        <v>12.314727357349366</v>
      </c>
      <c r="AN366" s="75">
        <f t="shared" si="400"/>
        <v>1.7824344657988713</v>
      </c>
      <c r="AO366" s="75">
        <f t="shared" si="400"/>
        <v>1.7824829357262524</v>
      </c>
      <c r="AP366" s="75">
        <f t="shared" si="400"/>
        <v>1.782247409452077</v>
      </c>
      <c r="AQ366" s="75">
        <f t="shared" si="400"/>
        <v>1.7833894745792089</v>
      </c>
      <c r="AR366" s="75">
        <f t="shared" si="400"/>
        <v>1.7777936998933241</v>
      </c>
      <c r="AS366" s="75">
        <f t="shared" si="400"/>
        <v>1.8039505611326496</v>
      </c>
      <c r="AT366" s="75">
        <f t="shared" si="400"/>
        <v>1.5437079665881872</v>
      </c>
      <c r="AU366" s="75">
        <f t="shared" si="384"/>
        <v>0.82431009098397123</v>
      </c>
      <c r="AV366" s="119">
        <f t="shared" si="385"/>
        <v>-2.4986732952580557E-3</v>
      </c>
      <c r="AW366" s="120">
        <f t="shared" si="386"/>
        <v>2.1941082942699783E-3</v>
      </c>
      <c r="AX366" s="121">
        <f t="shared" si="387"/>
        <v>4.8141112069843137E-6</v>
      </c>
      <c r="AY366" s="120">
        <f t="shared" si="388"/>
        <v>-7.5270823637795664E-3</v>
      </c>
      <c r="BA366" s="95">
        <f t="shared" si="389"/>
        <v>0</v>
      </c>
      <c r="BB366" s="95">
        <f t="shared" si="390"/>
        <v>0.48287059133375376</v>
      </c>
      <c r="BC366" s="95">
        <f t="shared" si="391"/>
        <v>0.61355642093458407</v>
      </c>
      <c r="BD366" s="95">
        <f t="shared" si="392"/>
        <v>-0.73659838086470064</v>
      </c>
      <c r="BE366" s="95">
        <f t="shared" si="393"/>
        <v>-2.1828972741436035</v>
      </c>
      <c r="BF366" s="95">
        <f t="shared" si="394"/>
        <v>-1.9238834152780286</v>
      </c>
      <c r="BG366" s="95">
        <f t="shared" si="401"/>
        <v>-0.83130670215651903</v>
      </c>
      <c r="BH366" s="95">
        <f t="shared" si="401"/>
        <v>-0.80377983542370701</v>
      </c>
      <c r="BI366" s="95">
        <f t="shared" si="401"/>
        <v>-0.76065903720480932</v>
      </c>
      <c r="BJ366" s="95">
        <f t="shared" si="401"/>
        <v>-0.69643507101444635</v>
      </c>
      <c r="BK366" s="95">
        <f t="shared" si="401"/>
        <v>-0.60666046671930851</v>
      </c>
      <c r="BL366" s="95">
        <f t="shared" si="401"/>
        <v>-0.4897184725248408</v>
      </c>
      <c r="BM366" s="95">
        <f t="shared" si="401"/>
        <v>-0.34738685189291951</v>
      </c>
      <c r="BN366" s="95">
        <f t="shared" si="396"/>
        <v>-0.18332074499538464</v>
      </c>
      <c r="CI366" s="95"/>
      <c r="CJ366" s="95"/>
      <c r="CK366" s="95"/>
      <c r="CL366" s="95"/>
      <c r="CM366" s="95"/>
      <c r="CN366" s="95"/>
      <c r="CO366" s="95"/>
      <c r="CP366" s="95"/>
      <c r="CQ366" s="95"/>
      <c r="CR366" s="95"/>
      <c r="CS366" s="95"/>
      <c r="CT366" s="95"/>
      <c r="CU366" s="95"/>
      <c r="CV366" s="95"/>
      <c r="CW366" s="95"/>
      <c r="CX366" s="95"/>
    </row>
    <row r="367" spans="1:102" s="75" customFormat="1" ht="12.95" customHeight="1" x14ac:dyDescent="0.2">
      <c r="A367" s="86" t="s">
        <v>2057</v>
      </c>
      <c r="B367" s="87"/>
      <c r="C367" s="88">
        <v>41832.379500000003</v>
      </c>
      <c r="D367" s="88"/>
      <c r="E367" s="75">
        <f t="shared" si="371"/>
        <v>-840.00477223003463</v>
      </c>
      <c r="F367" s="75">
        <f t="shared" si="372"/>
        <v>-840</v>
      </c>
      <c r="G367" s="75">
        <f t="shared" si="373"/>
        <v>-2.0115999941481277E-3</v>
      </c>
      <c r="J367" s="75">
        <f t="shared" si="402"/>
        <v>-2.0115999941481277E-3</v>
      </c>
      <c r="O367" s="75">
        <f t="shared" ca="1" si="374"/>
        <v>-6.8151974020170874E-3</v>
      </c>
      <c r="P367" s="75">
        <f t="shared" si="375"/>
        <v>-9.7186302973006587E-3</v>
      </c>
      <c r="Q367" s="85">
        <f t="shared" si="397"/>
        <v>26813.879500000003</v>
      </c>
      <c r="S367" s="84">
        <v>1</v>
      </c>
      <c r="Z367" s="75">
        <f t="shared" si="376"/>
        <v>-840</v>
      </c>
      <c r="AA367" s="75">
        <f t="shared" si="365"/>
        <v>-2.4976380384894225E-3</v>
      </c>
      <c r="AB367" s="75">
        <f t="shared" si="366"/>
        <v>-9.2325922529593631E-3</v>
      </c>
      <c r="AC367" s="75">
        <f t="shared" si="367"/>
        <v>7.707030303152531E-3</v>
      </c>
      <c r="AD367" s="75">
        <f t="shared" si="368"/>
        <v>4.8603804434129479E-4</v>
      </c>
      <c r="AE367" s="75">
        <f t="shared" si="369"/>
        <v>2.3623298054711044E-7</v>
      </c>
      <c r="AF367" s="75">
        <f t="shared" si="370"/>
        <v>7.707030303152531E-3</v>
      </c>
      <c r="AG367" s="84"/>
      <c r="AH367" s="75">
        <f t="shared" si="377"/>
        <v>7.2209922588112362E-3</v>
      </c>
      <c r="AI367" s="75">
        <f t="shared" si="378"/>
        <v>3.2831818309899785E-2</v>
      </c>
      <c r="AJ367" s="75">
        <f t="shared" si="379"/>
        <v>7.7260375602709305E-2</v>
      </c>
      <c r="AK367" s="75">
        <f t="shared" si="380"/>
        <v>0.15806868230698107</v>
      </c>
      <c r="AL367" s="75">
        <f t="shared" si="381"/>
        <v>2.9795903914157491</v>
      </c>
      <c r="AM367" s="75">
        <f t="shared" si="382"/>
        <v>12.318494424522102</v>
      </c>
      <c r="AN367" s="75">
        <f t="shared" si="400"/>
        <v>1.782733484620201</v>
      </c>
      <c r="AO367" s="75">
        <f t="shared" si="400"/>
        <v>1.7827824154132887</v>
      </c>
      <c r="AP367" s="75">
        <f t="shared" si="400"/>
        <v>1.7825449796880459</v>
      </c>
      <c r="AQ367" s="75">
        <f t="shared" si="400"/>
        <v>1.7836946939974989</v>
      </c>
      <c r="AR367" s="75">
        <f t="shared" si="400"/>
        <v>1.7780691104517552</v>
      </c>
      <c r="AS367" s="75">
        <f t="shared" si="400"/>
        <v>1.8043270566814626</v>
      </c>
      <c r="AT367" s="75">
        <f t="shared" si="400"/>
        <v>1.5443087037845955</v>
      </c>
      <c r="AU367" s="75">
        <f t="shared" si="384"/>
        <v>0.82467081772700268</v>
      </c>
      <c r="AV367" s="119">
        <f t="shared" si="385"/>
        <v>-2.4976380384894225E-3</v>
      </c>
      <c r="AW367" s="120">
        <f t="shared" si="386"/>
        <v>4.8603804434129479E-4</v>
      </c>
      <c r="AX367" s="121">
        <f t="shared" si="387"/>
        <v>2.3623298054711044E-7</v>
      </c>
      <c r="AY367" s="120">
        <f t="shared" si="388"/>
        <v>-9.2325922529593631E-3</v>
      </c>
      <c r="BA367" s="95">
        <f t="shared" si="389"/>
        <v>0</v>
      </c>
      <c r="BB367" s="95">
        <f t="shared" si="390"/>
        <v>0.48532420576100055</v>
      </c>
      <c r="BC367" s="95">
        <f t="shared" si="391"/>
        <v>0.61618028926115798</v>
      </c>
      <c r="BD367" s="95">
        <f t="shared" si="392"/>
        <v>-0.73831485615857362</v>
      </c>
      <c r="BE367" s="95">
        <f t="shared" si="393"/>
        <v>-2.1795701466865545</v>
      </c>
      <c r="BF367" s="95">
        <f t="shared" si="394"/>
        <v>-1.9160874015179756</v>
      </c>
      <c r="BG367" s="95">
        <f t="shared" si="401"/>
        <v>-0.82831088815191833</v>
      </c>
      <c r="BH367" s="95">
        <f t="shared" si="401"/>
        <v>-0.80061072273508693</v>
      </c>
      <c r="BI367" s="95">
        <f t="shared" si="401"/>
        <v>-0.75735726228736722</v>
      </c>
      <c r="BJ367" s="95">
        <f t="shared" si="401"/>
        <v>-0.69312483833799365</v>
      </c>
      <c r="BK367" s="95">
        <f t="shared" si="401"/>
        <v>-0.60355714054315712</v>
      </c>
      <c r="BL367" s="95">
        <f t="shared" si="401"/>
        <v>-0.48708859110781699</v>
      </c>
      <c r="BM367" s="95">
        <f t="shared" si="401"/>
        <v>-0.3454770365263673</v>
      </c>
      <c r="BN367" s="95">
        <f t="shared" si="396"/>
        <v>-0.18230758160426497</v>
      </c>
      <c r="CI367" s="95"/>
      <c r="CJ367" s="95"/>
      <c r="CK367" s="95"/>
      <c r="CL367" s="95"/>
      <c r="CM367" s="95"/>
      <c r="CN367" s="95"/>
      <c r="CO367" s="95"/>
      <c r="CP367" s="95"/>
      <c r="CQ367" s="95"/>
      <c r="CR367" s="95"/>
      <c r="CS367" s="95"/>
      <c r="CT367" s="95"/>
      <c r="CU367" s="95"/>
      <c r="CV367" s="95"/>
      <c r="CW367" s="95"/>
      <c r="CX367" s="95"/>
    </row>
    <row r="368" spans="1:102" s="75" customFormat="1" ht="12.95" customHeight="1" x14ac:dyDescent="0.2">
      <c r="A368" s="86" t="s">
        <v>2036</v>
      </c>
      <c r="B368" s="87"/>
      <c r="C368" s="88">
        <v>41832.3799</v>
      </c>
      <c r="D368" s="88" t="s">
        <v>2035</v>
      </c>
      <c r="E368" s="75">
        <f t="shared" si="371"/>
        <v>-840.00382328789715</v>
      </c>
      <c r="F368" s="75">
        <f t="shared" si="372"/>
        <v>-840</v>
      </c>
      <c r="G368" s="75">
        <f t="shared" si="373"/>
        <v>-1.6115999969770201E-3</v>
      </c>
      <c r="J368" s="75">
        <f t="shared" si="402"/>
        <v>-1.6115999969770201E-3</v>
      </c>
      <c r="O368" s="75">
        <f t="shared" ca="1" si="374"/>
        <v>-6.8151974020170874E-3</v>
      </c>
      <c r="P368" s="75">
        <f t="shared" si="375"/>
        <v>-9.7186302973006587E-3</v>
      </c>
      <c r="Q368" s="85">
        <f t="shared" si="397"/>
        <v>26813.8799</v>
      </c>
      <c r="S368" s="84">
        <v>1</v>
      </c>
      <c r="Z368" s="75">
        <f t="shared" si="376"/>
        <v>-840</v>
      </c>
      <c r="AA368" s="75">
        <f t="shared" si="365"/>
        <v>-2.4976380384894225E-3</v>
      </c>
      <c r="AB368" s="75">
        <f t="shared" si="366"/>
        <v>-8.8325922557882554E-3</v>
      </c>
      <c r="AC368" s="75">
        <f t="shared" si="367"/>
        <v>8.1070303003236387E-3</v>
      </c>
      <c r="AD368" s="75">
        <f t="shared" si="368"/>
        <v>8.8603804151240247E-4</v>
      </c>
      <c r="AE368" s="75">
        <f t="shared" si="369"/>
        <v>7.8506341100713387E-7</v>
      </c>
      <c r="AF368" s="75">
        <f t="shared" si="370"/>
        <v>8.1070303003236387E-3</v>
      </c>
      <c r="AG368" s="84"/>
      <c r="AH368" s="75">
        <f t="shared" si="377"/>
        <v>7.2209922588112362E-3</v>
      </c>
      <c r="AI368" s="75">
        <f t="shared" si="378"/>
        <v>3.2831818309899785E-2</v>
      </c>
      <c r="AJ368" s="75">
        <f t="shared" si="379"/>
        <v>7.7260375602709305E-2</v>
      </c>
      <c r="AK368" s="75">
        <f t="shared" si="380"/>
        <v>0.15806868230698107</v>
      </c>
      <c r="AL368" s="75">
        <f t="shared" si="381"/>
        <v>2.9795903914157491</v>
      </c>
      <c r="AM368" s="75">
        <f t="shared" si="382"/>
        <v>12.318494424522102</v>
      </c>
      <c r="AN368" s="75">
        <f t="shared" si="400"/>
        <v>1.782733484620201</v>
      </c>
      <c r="AO368" s="75">
        <f t="shared" si="400"/>
        <v>1.7827824154132887</v>
      </c>
      <c r="AP368" s="75">
        <f t="shared" si="400"/>
        <v>1.7825449796880459</v>
      </c>
      <c r="AQ368" s="75">
        <f t="shared" si="400"/>
        <v>1.7836946939974989</v>
      </c>
      <c r="AR368" s="75">
        <f t="shared" si="400"/>
        <v>1.7780691104517552</v>
      </c>
      <c r="AS368" s="75">
        <f t="shared" si="400"/>
        <v>1.8043270566814626</v>
      </c>
      <c r="AT368" s="75">
        <f t="shared" si="400"/>
        <v>1.5443087037845955</v>
      </c>
      <c r="AU368" s="75">
        <f t="shared" si="384"/>
        <v>0.82467081772700268</v>
      </c>
      <c r="AV368" s="119">
        <f t="shared" si="385"/>
        <v>-2.4976380384894225E-3</v>
      </c>
      <c r="AW368" s="120">
        <f t="shared" si="386"/>
        <v>8.8603804151240247E-4</v>
      </c>
      <c r="AX368" s="121">
        <f t="shared" si="387"/>
        <v>7.8506341100713387E-7</v>
      </c>
      <c r="AY368" s="120">
        <f t="shared" si="388"/>
        <v>-8.8325922557882554E-3</v>
      </c>
      <c r="BA368" s="95">
        <f t="shared" si="389"/>
        <v>0</v>
      </c>
      <c r="BB368" s="95">
        <f t="shared" si="390"/>
        <v>0.48532420576100055</v>
      </c>
      <c r="BC368" s="95">
        <f t="shared" si="391"/>
        <v>0.61618028926115798</v>
      </c>
      <c r="BD368" s="95">
        <f t="shared" si="392"/>
        <v>-0.73831485615857362</v>
      </c>
      <c r="BE368" s="95">
        <f t="shared" si="393"/>
        <v>-2.1795701466865545</v>
      </c>
      <c r="BF368" s="95">
        <f t="shared" si="394"/>
        <v>-1.9160874015179756</v>
      </c>
      <c r="BG368" s="95">
        <f t="shared" si="401"/>
        <v>-0.82831088815191833</v>
      </c>
      <c r="BH368" s="95">
        <f t="shared" si="401"/>
        <v>-0.80061072273508693</v>
      </c>
      <c r="BI368" s="95">
        <f t="shared" si="401"/>
        <v>-0.75735726228736722</v>
      </c>
      <c r="BJ368" s="95">
        <f t="shared" si="401"/>
        <v>-0.69312483833799365</v>
      </c>
      <c r="BK368" s="95">
        <f t="shared" si="401"/>
        <v>-0.60355714054315712</v>
      </c>
      <c r="BL368" s="95">
        <f t="shared" si="401"/>
        <v>-0.48708859110781699</v>
      </c>
      <c r="BM368" s="95">
        <f t="shared" si="401"/>
        <v>-0.3454770365263673</v>
      </c>
      <c r="BN368" s="95">
        <f t="shared" si="396"/>
        <v>-0.18230758160426497</v>
      </c>
      <c r="CI368" s="95"/>
      <c r="CJ368" s="95"/>
      <c r="CK368" s="95"/>
      <c r="CL368" s="95"/>
      <c r="CM368" s="95"/>
      <c r="CN368" s="95"/>
      <c r="CO368" s="95"/>
      <c r="CP368" s="95"/>
      <c r="CQ368" s="95"/>
      <c r="CR368" s="95"/>
      <c r="CS368" s="95"/>
      <c r="CT368" s="95"/>
      <c r="CU368" s="95"/>
      <c r="CV368" s="95"/>
      <c r="CW368" s="95"/>
      <c r="CX368" s="95"/>
    </row>
    <row r="369" spans="1:102" s="75" customFormat="1" ht="12.95" customHeight="1" x14ac:dyDescent="0.2">
      <c r="A369" s="86" t="s">
        <v>2057</v>
      </c>
      <c r="B369" s="87"/>
      <c r="C369" s="88">
        <v>41832.3802</v>
      </c>
      <c r="D369" s="88"/>
      <c r="E369" s="75">
        <f t="shared" si="371"/>
        <v>-840.00311158128977</v>
      </c>
      <c r="F369" s="75">
        <f t="shared" si="372"/>
        <v>-840</v>
      </c>
      <c r="G369" s="75">
        <f t="shared" si="373"/>
        <v>-1.3115999972796999E-3</v>
      </c>
      <c r="J369" s="75">
        <f t="shared" si="402"/>
        <v>-1.3115999972796999E-3</v>
      </c>
      <c r="O369" s="75">
        <f t="shared" ca="1" si="374"/>
        <v>-6.8151974020170874E-3</v>
      </c>
      <c r="P369" s="75">
        <f t="shared" si="375"/>
        <v>-9.7186302973006587E-3</v>
      </c>
      <c r="Q369" s="85">
        <f t="shared" si="397"/>
        <v>26813.8802</v>
      </c>
      <c r="S369" s="84">
        <v>1</v>
      </c>
      <c r="Z369" s="75">
        <f t="shared" si="376"/>
        <v>-840</v>
      </c>
      <c r="AA369" s="75">
        <f t="shared" si="365"/>
        <v>-2.4976380384894225E-3</v>
      </c>
      <c r="AB369" s="75">
        <f t="shared" si="366"/>
        <v>-8.5325922560909352E-3</v>
      </c>
      <c r="AC369" s="75">
        <f t="shared" si="367"/>
        <v>8.4070303000209588E-3</v>
      </c>
      <c r="AD369" s="75">
        <f t="shared" si="368"/>
        <v>1.1860380412097226E-3</v>
      </c>
      <c r="AE369" s="75">
        <f t="shared" si="369"/>
        <v>1.4066862351965957E-6</v>
      </c>
      <c r="AF369" s="75">
        <f t="shared" si="370"/>
        <v>8.4070303000209588E-3</v>
      </c>
      <c r="AG369" s="84"/>
      <c r="AH369" s="75">
        <f t="shared" si="377"/>
        <v>7.2209922588112362E-3</v>
      </c>
      <c r="AI369" s="75">
        <f t="shared" si="378"/>
        <v>3.2831818309899785E-2</v>
      </c>
      <c r="AJ369" s="75">
        <f t="shared" si="379"/>
        <v>7.7260375602709305E-2</v>
      </c>
      <c r="AK369" s="75">
        <f t="shared" si="380"/>
        <v>0.15806868230698107</v>
      </c>
      <c r="AL369" s="75">
        <f t="shared" si="381"/>
        <v>2.9795903914157491</v>
      </c>
      <c r="AM369" s="75">
        <f t="shared" si="382"/>
        <v>12.318494424522102</v>
      </c>
      <c r="AN369" s="75">
        <f t="shared" si="400"/>
        <v>1.782733484620201</v>
      </c>
      <c r="AO369" s="75">
        <f t="shared" si="400"/>
        <v>1.7827824154132887</v>
      </c>
      <c r="AP369" s="75">
        <f t="shared" si="400"/>
        <v>1.7825449796880459</v>
      </c>
      <c r="AQ369" s="75">
        <f t="shared" si="400"/>
        <v>1.7836946939974989</v>
      </c>
      <c r="AR369" s="75">
        <f t="shared" si="400"/>
        <v>1.7780691104517552</v>
      </c>
      <c r="AS369" s="75">
        <f t="shared" si="400"/>
        <v>1.8043270566814626</v>
      </c>
      <c r="AT369" s="75">
        <f t="shared" si="400"/>
        <v>1.5443087037845955</v>
      </c>
      <c r="AU369" s="75">
        <f t="shared" si="384"/>
        <v>0.82467081772700268</v>
      </c>
      <c r="AV369" s="119">
        <f t="shared" si="385"/>
        <v>-2.4976380384894225E-3</v>
      </c>
      <c r="AW369" s="120">
        <f t="shared" si="386"/>
        <v>1.1860380412097226E-3</v>
      </c>
      <c r="AX369" s="121">
        <f t="shared" si="387"/>
        <v>1.4066862351965957E-6</v>
      </c>
      <c r="AY369" s="120">
        <f t="shared" si="388"/>
        <v>-8.5325922560909352E-3</v>
      </c>
      <c r="BA369" s="95">
        <f t="shared" si="389"/>
        <v>0</v>
      </c>
      <c r="BB369" s="95">
        <f t="shared" si="390"/>
        <v>0.48532420576100055</v>
      </c>
      <c r="BC369" s="95">
        <f t="shared" si="391"/>
        <v>0.61618028926115798</v>
      </c>
      <c r="BD369" s="95">
        <f t="shared" si="392"/>
        <v>-0.73831485615857362</v>
      </c>
      <c r="BE369" s="95">
        <f t="shared" si="393"/>
        <v>-2.1795701466865545</v>
      </c>
      <c r="BF369" s="95">
        <f t="shared" si="394"/>
        <v>-1.9160874015179756</v>
      </c>
      <c r="BG369" s="95">
        <f t="shared" si="401"/>
        <v>-0.82831088815191833</v>
      </c>
      <c r="BH369" s="95">
        <f t="shared" si="401"/>
        <v>-0.80061072273508693</v>
      </c>
      <c r="BI369" s="95">
        <f t="shared" si="401"/>
        <v>-0.75735726228736722</v>
      </c>
      <c r="BJ369" s="95">
        <f t="shared" si="401"/>
        <v>-0.69312483833799365</v>
      </c>
      <c r="BK369" s="95">
        <f t="shared" si="401"/>
        <v>-0.60355714054315712</v>
      </c>
      <c r="BL369" s="95">
        <f t="shared" si="401"/>
        <v>-0.48708859110781699</v>
      </c>
      <c r="BM369" s="95">
        <f t="shared" si="401"/>
        <v>-0.3454770365263673</v>
      </c>
      <c r="BN369" s="95">
        <f t="shared" si="396"/>
        <v>-0.18230758160426497</v>
      </c>
      <c r="CI369" s="95"/>
      <c r="CJ369" s="95"/>
      <c r="CK369" s="95"/>
      <c r="CL369" s="95"/>
      <c r="CM369" s="95"/>
      <c r="CN369" s="95"/>
      <c r="CO369" s="95"/>
      <c r="CP369" s="95"/>
      <c r="CQ369" s="95"/>
      <c r="CR369" s="95"/>
      <c r="CS369" s="95"/>
      <c r="CT369" s="95"/>
      <c r="CU369" s="95"/>
      <c r="CV369" s="95"/>
      <c r="CW369" s="95"/>
      <c r="CX369" s="95"/>
    </row>
    <row r="370" spans="1:102" s="75" customFormat="1" ht="12.95" customHeight="1" x14ac:dyDescent="0.2">
      <c r="A370" s="86" t="s">
        <v>2057</v>
      </c>
      <c r="B370" s="87"/>
      <c r="C370" s="88">
        <v>41853.455999999998</v>
      </c>
      <c r="D370" s="88"/>
      <c r="E370" s="75">
        <f t="shared" si="371"/>
        <v>-790.00382447407867</v>
      </c>
      <c r="F370" s="75">
        <f t="shared" si="372"/>
        <v>-790</v>
      </c>
      <c r="G370" s="75">
        <f t="shared" si="373"/>
        <v>-1.6121000007842667E-3</v>
      </c>
      <c r="J370" s="75">
        <f t="shared" si="402"/>
        <v>-1.6121000007842667E-3</v>
      </c>
      <c r="O370" s="75">
        <f t="shared" ca="1" si="374"/>
        <v>-6.780581422021939E-3</v>
      </c>
      <c r="P370" s="75">
        <f t="shared" si="375"/>
        <v>-9.682033594367298E-3</v>
      </c>
      <c r="Q370" s="85">
        <f t="shared" si="397"/>
        <v>26834.955999999998</v>
      </c>
      <c r="S370" s="84">
        <v>1</v>
      </c>
      <c r="Z370" s="75">
        <f t="shared" si="376"/>
        <v>-790</v>
      </c>
      <c r="AA370" s="75">
        <f t="shared" si="365"/>
        <v>-2.4828589374468503E-3</v>
      </c>
      <c r="AB370" s="75">
        <f t="shared" si="366"/>
        <v>-8.8112746577047145E-3</v>
      </c>
      <c r="AC370" s="75">
        <f t="shared" si="367"/>
        <v>8.0699335935830313E-3</v>
      </c>
      <c r="AD370" s="75">
        <f t="shared" si="368"/>
        <v>8.7075893666258355E-4</v>
      </c>
      <c r="AE370" s="75">
        <f t="shared" si="369"/>
        <v>7.5822112577775325E-7</v>
      </c>
      <c r="AF370" s="75">
        <f t="shared" si="370"/>
        <v>8.0699335935830313E-3</v>
      </c>
      <c r="AG370" s="84"/>
      <c r="AH370" s="75">
        <f t="shared" si="377"/>
        <v>7.1991746569204478E-3</v>
      </c>
      <c r="AI370" s="75">
        <f t="shared" si="378"/>
        <v>3.272104587737612E-2</v>
      </c>
      <c r="AJ370" s="75">
        <f t="shared" si="379"/>
        <v>7.6560160112123812E-2</v>
      </c>
      <c r="AK370" s="75">
        <f t="shared" si="380"/>
        <v>0.15738940533416723</v>
      </c>
      <c r="AL370" s="75">
        <f t="shared" si="381"/>
        <v>2.9802926871077005</v>
      </c>
      <c r="AM370" s="75">
        <f t="shared" si="382"/>
        <v>12.372363628849008</v>
      </c>
      <c r="AN370" s="75">
        <f t="shared" si="400"/>
        <v>1.7869973831512571</v>
      </c>
      <c r="AO370" s="75">
        <f t="shared" si="400"/>
        <v>1.7870531821918723</v>
      </c>
      <c r="AP370" s="75">
        <f t="shared" si="400"/>
        <v>1.7867876704719712</v>
      </c>
      <c r="AQ370" s="75">
        <f t="shared" si="400"/>
        <v>1.7880482136518918</v>
      </c>
      <c r="AR370" s="75">
        <f t="shared" si="400"/>
        <v>1.7819977910031586</v>
      </c>
      <c r="AS370" s="75">
        <f t="shared" si="400"/>
        <v>1.8096667811377416</v>
      </c>
      <c r="AT370" s="75">
        <f t="shared" si="400"/>
        <v>1.552880424478305</v>
      </c>
      <c r="AU370" s="75">
        <f t="shared" si="384"/>
        <v>0.82982405691316552</v>
      </c>
      <c r="AV370" s="119">
        <f t="shared" si="385"/>
        <v>-2.4828589374468503E-3</v>
      </c>
      <c r="AW370" s="120">
        <f t="shared" si="386"/>
        <v>8.7075893666258355E-4</v>
      </c>
      <c r="AX370" s="121">
        <f t="shared" si="387"/>
        <v>7.5822112577775325E-7</v>
      </c>
      <c r="AY370" s="120">
        <f t="shared" si="388"/>
        <v>-8.8112746577047145E-3</v>
      </c>
      <c r="BA370" s="95">
        <f t="shared" si="389"/>
        <v>0</v>
      </c>
      <c r="BB370" s="95">
        <f t="shared" si="390"/>
        <v>0.52404349554414542</v>
      </c>
      <c r="BC370" s="95">
        <f t="shared" si="391"/>
        <v>0.65593722154746847</v>
      </c>
      <c r="BD370" s="95">
        <f t="shared" si="392"/>
        <v>-0.76384907270099123</v>
      </c>
      <c r="BE370" s="95">
        <f t="shared" si="393"/>
        <v>-2.128030208052857</v>
      </c>
      <c r="BF370" s="95">
        <f t="shared" si="394"/>
        <v>-1.8013460428647701</v>
      </c>
      <c r="BG370" s="95">
        <f t="shared" si="401"/>
        <v>-0.78376486967294856</v>
      </c>
      <c r="BH370" s="95">
        <f t="shared" si="401"/>
        <v>-0.7537363401150533</v>
      </c>
      <c r="BI370" s="95">
        <f t="shared" si="401"/>
        <v>-0.70890477239166705</v>
      </c>
      <c r="BJ370" s="95">
        <f t="shared" si="401"/>
        <v>-0.64498937538530354</v>
      </c>
      <c r="BK370" s="95">
        <f t="shared" si="401"/>
        <v>-0.55880440031977963</v>
      </c>
      <c r="BL370" s="95">
        <f t="shared" si="401"/>
        <v>-0.44938508908619501</v>
      </c>
      <c r="BM370" s="95">
        <f t="shared" si="401"/>
        <v>-0.31817611769141108</v>
      </c>
      <c r="BN370" s="95">
        <f t="shared" si="396"/>
        <v>-0.16783381887398408</v>
      </c>
      <c r="CI370" s="95"/>
      <c r="CJ370" s="95"/>
      <c r="CK370" s="95"/>
      <c r="CL370" s="95"/>
      <c r="CM370" s="95"/>
      <c r="CN370" s="95"/>
      <c r="CO370" s="95"/>
      <c r="CP370" s="95"/>
      <c r="CQ370" s="95"/>
      <c r="CR370" s="95"/>
      <c r="CS370" s="95"/>
      <c r="CT370" s="95"/>
      <c r="CU370" s="95"/>
      <c r="CV370" s="95"/>
      <c r="CW370" s="95"/>
      <c r="CX370" s="95"/>
    </row>
    <row r="371" spans="1:102" s="75" customFormat="1" ht="12.95" customHeight="1" x14ac:dyDescent="0.2">
      <c r="A371" s="81" t="s">
        <v>825</v>
      </c>
      <c r="B371" s="82" t="s">
        <v>2031</v>
      </c>
      <c r="C371" s="83">
        <v>41918.377</v>
      </c>
      <c r="D371" s="83" t="s">
        <v>2110</v>
      </c>
      <c r="E371" s="75">
        <f t="shared" si="371"/>
        <v>-635.98814211385718</v>
      </c>
      <c r="F371" s="75">
        <f t="shared" si="372"/>
        <v>-636</v>
      </c>
      <c r="G371" s="75">
        <f t="shared" si="373"/>
        <v>4.9983600038103759E-3</v>
      </c>
      <c r="I371" s="75">
        <f>G371</f>
        <v>4.9983600038103759E-3</v>
      </c>
      <c r="O371" s="75">
        <f t="shared" ca="1" si="374"/>
        <v>-6.6739642036368826E-3</v>
      </c>
      <c r="P371" s="75">
        <f t="shared" si="375"/>
        <v>-9.5690794445644524E-3</v>
      </c>
      <c r="Q371" s="85">
        <f t="shared" si="397"/>
        <v>26899.877</v>
      </c>
      <c r="S371" s="84">
        <v>0.1</v>
      </c>
      <c r="Z371" s="75">
        <f t="shared" si="376"/>
        <v>-636</v>
      </c>
      <c r="AA371" s="75">
        <f t="shared" si="365"/>
        <v>-2.4374518978632197E-3</v>
      </c>
      <c r="AB371" s="75">
        <f t="shared" si="366"/>
        <v>-2.1332675428908567E-3</v>
      </c>
      <c r="AC371" s="75">
        <f t="shared" si="367"/>
        <v>1.4567439448374828E-2</v>
      </c>
      <c r="AD371" s="75">
        <f t="shared" si="368"/>
        <v>7.4358119016735957E-3</v>
      </c>
      <c r="AE371" s="75">
        <f t="shared" si="369"/>
        <v>5.5291298637070698E-6</v>
      </c>
      <c r="AF371" s="75">
        <f t="shared" si="370"/>
        <v>1.4567439448374828E-2</v>
      </c>
      <c r="AG371" s="84"/>
      <c r="AH371" s="75">
        <f t="shared" si="377"/>
        <v>7.1316275467012327E-3</v>
      </c>
      <c r="AI371" s="75">
        <f t="shared" si="378"/>
        <v>3.2387441442963461E-2</v>
      </c>
      <c r="AJ371" s="75">
        <f t="shared" si="379"/>
        <v>7.4432647730255902E-2</v>
      </c>
      <c r="AK371" s="75">
        <f t="shared" si="380"/>
        <v>0.15532526041409198</v>
      </c>
      <c r="AL371" s="75">
        <f t="shared" si="381"/>
        <v>2.9824262890419746</v>
      </c>
      <c r="AM371" s="75">
        <f t="shared" si="382"/>
        <v>12.538929942011794</v>
      </c>
      <c r="AN371" s="75">
        <f t="shared" ref="AN371:AT380" si="403">$AU371+$AB$7*SIN(AO371)</f>
        <v>1.800039920120851</v>
      </c>
      <c r="AO371" s="75">
        <f t="shared" si="403"/>
        <v>1.800120295855737</v>
      </c>
      <c r="AP371" s="75">
        <f t="shared" si="403"/>
        <v>1.7997592197844345</v>
      </c>
      <c r="AQ371" s="75">
        <f t="shared" si="403"/>
        <v>1.8013769430112394</v>
      </c>
      <c r="AR371" s="75">
        <f t="shared" si="403"/>
        <v>1.7940393208957266</v>
      </c>
      <c r="AS371" s="75">
        <f t="shared" si="403"/>
        <v>1.8256617554607057</v>
      </c>
      <c r="AT371" s="75">
        <f t="shared" si="403"/>
        <v>1.5791602856358176</v>
      </c>
      <c r="AU371" s="75">
        <f t="shared" si="384"/>
        <v>0.84569603360654688</v>
      </c>
      <c r="AV371" s="119">
        <f t="shared" si="385"/>
        <v>-2.4374518978632197E-3</v>
      </c>
      <c r="AW371" s="120">
        <f t="shared" si="386"/>
        <v>7.4358119016735957E-3</v>
      </c>
      <c r="AX371" s="121">
        <f t="shared" si="387"/>
        <v>5.5291298637070698E-6</v>
      </c>
      <c r="AY371" s="120">
        <f t="shared" si="388"/>
        <v>-2.1332675428908567E-3</v>
      </c>
      <c r="BA371" s="95">
        <f t="shared" si="389"/>
        <v>0</v>
      </c>
      <c r="BB371" s="95">
        <f t="shared" si="390"/>
        <v>0.7051680373791166</v>
      </c>
      <c r="BC371" s="95">
        <f t="shared" si="391"/>
        <v>0.80691160029429887</v>
      </c>
      <c r="BD371" s="95">
        <f t="shared" si="392"/>
        <v>-0.85033764694803327</v>
      </c>
      <c r="BE371" s="95">
        <f t="shared" si="393"/>
        <v>-1.9045491518146394</v>
      </c>
      <c r="BF371" s="95">
        <f t="shared" si="394"/>
        <v>-1.4051265011131551</v>
      </c>
      <c r="BG371" s="95">
        <f t="shared" ref="BG371:BM380" si="404">$BN371+$BB$7*SIN(BH371)</f>
        <v>-0.62368112637337614</v>
      </c>
      <c r="BH371" s="95">
        <f t="shared" si="404"/>
        <v>-0.58960100900352441</v>
      </c>
      <c r="BI371" s="95">
        <f t="shared" si="404"/>
        <v>-0.54470130333257816</v>
      </c>
      <c r="BJ371" s="95">
        <f t="shared" si="404"/>
        <v>-0.48733644775357454</v>
      </c>
      <c r="BK371" s="95">
        <f t="shared" si="404"/>
        <v>-0.41647069781363572</v>
      </c>
      <c r="BL371" s="95">
        <f t="shared" si="404"/>
        <v>-0.33185315203574728</v>
      </c>
      <c r="BM371" s="95">
        <f t="shared" si="404"/>
        <v>-0.23390314245570476</v>
      </c>
      <c r="BN371" s="95">
        <f t="shared" si="396"/>
        <v>-0.12325462966471834</v>
      </c>
      <c r="CI371" s="95"/>
      <c r="CJ371" s="95"/>
      <c r="CK371" s="95"/>
      <c r="CL371" s="95"/>
      <c r="CM371" s="95"/>
      <c r="CN371" s="95"/>
      <c r="CO371" s="95"/>
      <c r="CP371" s="95"/>
      <c r="CQ371" s="95"/>
      <c r="CR371" s="95"/>
      <c r="CS371" s="95"/>
      <c r="CT371" s="95"/>
      <c r="CU371" s="95"/>
      <c r="CV371" s="95"/>
      <c r="CW371" s="95"/>
      <c r="CX371" s="95"/>
    </row>
    <row r="372" spans="1:102" s="75" customFormat="1" ht="12.95" customHeight="1" x14ac:dyDescent="0.2">
      <c r="A372" s="86" t="s">
        <v>2059</v>
      </c>
      <c r="B372" s="87" t="s">
        <v>2060</v>
      </c>
      <c r="C372" s="88">
        <v>42186.459199999998</v>
      </c>
      <c r="D372" s="88"/>
      <c r="E372" s="75">
        <f t="shared" si="371"/>
        <v>-1.8978842922536192E-3</v>
      </c>
      <c r="F372" s="75">
        <f t="shared" si="372"/>
        <v>0</v>
      </c>
      <c r="G372" s="75">
        <f t="shared" si="373"/>
        <v>-8.0000000161817297E-4</v>
      </c>
      <c r="J372" s="75">
        <f>G372</f>
        <v>-8.0000000161817297E-4</v>
      </c>
      <c r="O372" s="75">
        <f t="shared" ca="1" si="374"/>
        <v>-6.2336489380985984E-3</v>
      </c>
      <c r="P372" s="75">
        <f t="shared" si="375"/>
        <v>-9.0988142236674979E-3</v>
      </c>
      <c r="Q372" s="85">
        <f t="shared" si="397"/>
        <v>27167.959199999998</v>
      </c>
      <c r="S372" s="84">
        <v>1</v>
      </c>
      <c r="Z372" s="75">
        <f t="shared" si="376"/>
        <v>0</v>
      </c>
      <c r="AA372" s="75">
        <f t="shared" si="365"/>
        <v>-2.2512408775351087E-3</v>
      </c>
      <c r="AB372" s="75">
        <f t="shared" si="366"/>
        <v>-7.6475733477505622E-3</v>
      </c>
      <c r="AC372" s="75">
        <f t="shared" si="367"/>
        <v>8.298814222049325E-3</v>
      </c>
      <c r="AD372" s="75">
        <f t="shared" si="368"/>
        <v>1.4512408759169357E-3</v>
      </c>
      <c r="AE372" s="75">
        <f t="shared" si="369"/>
        <v>2.1061000799321547E-6</v>
      </c>
      <c r="AF372" s="75">
        <f t="shared" si="370"/>
        <v>8.298814222049325E-3</v>
      </c>
      <c r="AG372" s="84"/>
      <c r="AH372" s="75">
        <f t="shared" si="377"/>
        <v>6.8475733461323893E-3</v>
      </c>
      <c r="AI372" s="75">
        <f t="shared" si="378"/>
        <v>3.1120535941692729E-2</v>
      </c>
      <c r="AJ372" s="75">
        <f t="shared" si="379"/>
        <v>6.6078326706853707E-2</v>
      </c>
      <c r="AK372" s="75">
        <f t="shared" si="380"/>
        <v>0.14721611367675483</v>
      </c>
      <c r="AL372" s="75">
        <f t="shared" si="381"/>
        <v>2.9908013293145279</v>
      </c>
      <c r="AM372" s="75">
        <f t="shared" si="382"/>
        <v>13.238221111701785</v>
      </c>
      <c r="AN372" s="75">
        <f t="shared" si="403"/>
        <v>1.852541364737714</v>
      </c>
      <c r="AO372" s="75">
        <f t="shared" si="403"/>
        <v>1.8527767467844871</v>
      </c>
      <c r="AP372" s="75">
        <f t="shared" si="403"/>
        <v>1.8519122816464857</v>
      </c>
      <c r="AQ372" s="75">
        <f t="shared" si="403"/>
        <v>1.8550745619575275</v>
      </c>
      <c r="AR372" s="75">
        <f t="shared" si="403"/>
        <v>1.8433331371990325</v>
      </c>
      <c r="AS372" s="75">
        <f t="shared" si="403"/>
        <v>1.8847821349584235</v>
      </c>
      <c r="AT372" s="75">
        <f t="shared" si="403"/>
        <v>1.685707274060908</v>
      </c>
      <c r="AU372" s="75">
        <f t="shared" si="384"/>
        <v>0.91124523605453778</v>
      </c>
      <c r="AV372" s="119">
        <f t="shared" si="385"/>
        <v>-2.2512408775351087E-3</v>
      </c>
      <c r="AW372" s="120">
        <f t="shared" si="386"/>
        <v>1.4512408759169357E-3</v>
      </c>
      <c r="AX372" s="121">
        <f t="shared" si="387"/>
        <v>2.1061000799321547E-6</v>
      </c>
      <c r="AY372" s="120">
        <f t="shared" si="388"/>
        <v>-7.6475733477505622E-3</v>
      </c>
      <c r="BA372" s="95">
        <f t="shared" si="389"/>
        <v>0</v>
      </c>
      <c r="BB372" s="95">
        <f t="shared" si="390"/>
        <v>1.2646105828040655</v>
      </c>
      <c r="BC372" s="95">
        <f t="shared" si="391"/>
        <v>-0.82727295640664633</v>
      </c>
      <c r="BD372" s="95">
        <f t="shared" si="392"/>
        <v>0.86022162229747101</v>
      </c>
      <c r="BE372" s="95">
        <f t="shared" si="393"/>
        <v>1.2723749123776125</v>
      </c>
      <c r="BF372" s="95">
        <f t="shared" si="394"/>
        <v>0.7386345573352866</v>
      </c>
      <c r="BG372" s="95">
        <f t="shared" si="404"/>
        <v>0.3357196473573697</v>
      </c>
      <c r="BH372" s="95">
        <f t="shared" si="404"/>
        <v>0.31036782265222035</v>
      </c>
      <c r="BI372" s="95">
        <f t="shared" si="404"/>
        <v>0.2809205298216626</v>
      </c>
      <c r="BJ372" s="95">
        <f t="shared" si="404"/>
        <v>0.24702566320507127</v>
      </c>
      <c r="BK372" s="95">
        <f t="shared" si="404"/>
        <v>0.20836448178683617</v>
      </c>
      <c r="BL372" s="95">
        <f t="shared" si="404"/>
        <v>0.16464603804218486</v>
      </c>
      <c r="BM372" s="95">
        <f t="shared" si="404"/>
        <v>0.11558430824031349</v>
      </c>
      <c r="BN372" s="95">
        <f t="shared" si="396"/>
        <v>6.085163226445589E-2</v>
      </c>
      <c r="CI372" s="95"/>
      <c r="CJ372" s="95"/>
      <c r="CK372" s="95"/>
      <c r="CL372" s="95"/>
      <c r="CM372" s="95"/>
      <c r="CN372" s="95"/>
      <c r="CO372" s="95"/>
      <c r="CP372" s="95"/>
      <c r="CQ372" s="95"/>
      <c r="CR372" s="95"/>
      <c r="CS372" s="95"/>
      <c r="CT372" s="95"/>
      <c r="CU372" s="95"/>
      <c r="CV372" s="95"/>
      <c r="CW372" s="95"/>
      <c r="CX372" s="95"/>
    </row>
    <row r="373" spans="1:102" s="75" customFormat="1" ht="12.95" customHeight="1" x14ac:dyDescent="0.2">
      <c r="A373" s="86" t="s">
        <v>2061</v>
      </c>
      <c r="B373" s="87"/>
      <c r="C373" s="88">
        <v>42186.46</v>
      </c>
      <c r="D373" s="88" t="s">
        <v>2006</v>
      </c>
      <c r="E373" s="75">
        <f t="shared" si="371"/>
        <v>0</v>
      </c>
      <c r="F373" s="75">
        <f t="shared" si="372"/>
        <v>0</v>
      </c>
      <c r="G373" s="75">
        <f t="shared" si="373"/>
        <v>0</v>
      </c>
      <c r="H373" s="75">
        <f>G373</f>
        <v>0</v>
      </c>
      <c r="O373" s="75">
        <f t="shared" ca="1" si="374"/>
        <v>-6.2336489380985984E-3</v>
      </c>
      <c r="P373" s="75">
        <f t="shared" si="375"/>
        <v>-9.0988142236674979E-3</v>
      </c>
      <c r="Q373" s="85">
        <f t="shared" si="397"/>
        <v>27167.96</v>
      </c>
      <c r="S373" s="84">
        <v>0.1</v>
      </c>
      <c r="Z373" s="75">
        <f t="shared" si="376"/>
        <v>0</v>
      </c>
      <c r="AA373" s="75">
        <f t="shared" si="365"/>
        <v>-2.2512408775351087E-3</v>
      </c>
      <c r="AB373" s="75">
        <f t="shared" si="366"/>
        <v>-6.8475733461323893E-3</v>
      </c>
      <c r="AC373" s="75">
        <f t="shared" si="367"/>
        <v>9.0988142236674979E-3</v>
      </c>
      <c r="AD373" s="75">
        <f t="shared" si="368"/>
        <v>2.2512408775351087E-3</v>
      </c>
      <c r="AE373" s="75">
        <f t="shared" si="369"/>
        <v>5.0680854886850465E-7</v>
      </c>
      <c r="AF373" s="75">
        <f t="shared" si="370"/>
        <v>9.0988142236674979E-3</v>
      </c>
      <c r="AG373" s="84"/>
      <c r="AH373" s="75">
        <f t="shared" si="377"/>
        <v>6.8475733461323893E-3</v>
      </c>
      <c r="AI373" s="75">
        <f t="shared" si="378"/>
        <v>3.1120535941692729E-2</v>
      </c>
      <c r="AJ373" s="75">
        <f t="shared" si="379"/>
        <v>6.6078326706853707E-2</v>
      </c>
      <c r="AK373" s="75">
        <f t="shared" si="380"/>
        <v>0.14721611367675483</v>
      </c>
      <c r="AL373" s="75">
        <f t="shared" si="381"/>
        <v>2.9908013293145279</v>
      </c>
      <c r="AM373" s="75">
        <f t="shared" si="382"/>
        <v>13.238221111701785</v>
      </c>
      <c r="AN373" s="75">
        <f t="shared" si="403"/>
        <v>1.852541364737714</v>
      </c>
      <c r="AO373" s="75">
        <f t="shared" si="403"/>
        <v>1.8527767467844871</v>
      </c>
      <c r="AP373" s="75">
        <f t="shared" si="403"/>
        <v>1.8519122816464857</v>
      </c>
      <c r="AQ373" s="75">
        <f t="shared" si="403"/>
        <v>1.8550745619575275</v>
      </c>
      <c r="AR373" s="75">
        <f t="shared" si="403"/>
        <v>1.8433331371990325</v>
      </c>
      <c r="AS373" s="75">
        <f t="shared" si="403"/>
        <v>1.8847821349584235</v>
      </c>
      <c r="AT373" s="75">
        <f t="shared" si="403"/>
        <v>1.685707274060908</v>
      </c>
      <c r="AU373" s="75">
        <f t="shared" si="384"/>
        <v>0.91124523605453778</v>
      </c>
      <c r="AV373" s="119">
        <f t="shared" si="385"/>
        <v>-2.2512408775351087E-3</v>
      </c>
      <c r="AW373" s="120">
        <f t="shared" si="386"/>
        <v>2.2512408775351087E-3</v>
      </c>
      <c r="AX373" s="121">
        <f t="shared" si="387"/>
        <v>5.0680854886850465E-7</v>
      </c>
      <c r="AY373" s="120">
        <f t="shared" si="388"/>
        <v>-6.8475733461323893E-3</v>
      </c>
      <c r="BA373" s="95">
        <f t="shared" si="389"/>
        <v>0</v>
      </c>
      <c r="BB373" s="95">
        <f t="shared" si="390"/>
        <v>1.2646105828040655</v>
      </c>
      <c r="BC373" s="95">
        <f t="shared" si="391"/>
        <v>-0.82727295640664633</v>
      </c>
      <c r="BD373" s="95">
        <f t="shared" si="392"/>
        <v>0.86022162229747101</v>
      </c>
      <c r="BE373" s="95">
        <f t="shared" si="393"/>
        <v>1.2723749123776125</v>
      </c>
      <c r="BF373" s="95">
        <f t="shared" si="394"/>
        <v>0.7386345573352866</v>
      </c>
      <c r="BG373" s="95">
        <f t="shared" si="404"/>
        <v>0.3357196473573697</v>
      </c>
      <c r="BH373" s="95">
        <f t="shared" si="404"/>
        <v>0.31036782265222035</v>
      </c>
      <c r="BI373" s="95">
        <f t="shared" si="404"/>
        <v>0.2809205298216626</v>
      </c>
      <c r="BJ373" s="95">
        <f t="shared" si="404"/>
        <v>0.24702566320507127</v>
      </c>
      <c r="BK373" s="95">
        <f t="shared" si="404"/>
        <v>0.20836448178683617</v>
      </c>
      <c r="BL373" s="95">
        <f t="shared" si="404"/>
        <v>0.16464603804218486</v>
      </c>
      <c r="BM373" s="95">
        <f t="shared" si="404"/>
        <v>0.11558430824031349</v>
      </c>
      <c r="BN373" s="95">
        <f t="shared" si="396"/>
        <v>6.085163226445589E-2</v>
      </c>
      <c r="CI373" s="95"/>
      <c r="CJ373" s="95"/>
      <c r="CK373" s="95"/>
      <c r="CL373" s="95"/>
      <c r="CM373" s="95"/>
      <c r="CN373" s="95"/>
      <c r="CO373" s="95"/>
      <c r="CP373" s="95"/>
      <c r="CQ373" s="95"/>
      <c r="CR373" s="95"/>
      <c r="CS373" s="95"/>
      <c r="CT373" s="95"/>
      <c r="CU373" s="95"/>
      <c r="CV373" s="95"/>
      <c r="CW373" s="95"/>
      <c r="CX373" s="95"/>
    </row>
    <row r="374" spans="1:102" s="75" customFormat="1" ht="12.95" customHeight="1" x14ac:dyDescent="0.2">
      <c r="A374" s="81" t="s">
        <v>924</v>
      </c>
      <c r="B374" s="82" t="s">
        <v>2033</v>
      </c>
      <c r="C374" s="83">
        <v>42214.504000000001</v>
      </c>
      <c r="D374" s="83" t="s">
        <v>2110</v>
      </c>
      <c r="E374" s="75">
        <f t="shared" si="371"/>
        <v>66.530333730382637</v>
      </c>
      <c r="F374" s="75">
        <f t="shared" si="372"/>
        <v>66.5</v>
      </c>
      <c r="G374" s="75">
        <f t="shared" si="373"/>
        <v>1.2786334998963866E-2</v>
      </c>
      <c r="I374" s="75">
        <f>G374</f>
        <v>1.2786334998963866E-2</v>
      </c>
      <c r="O374" s="75">
        <f t="shared" ca="1" si="374"/>
        <v>-6.1876096847050515E-3</v>
      </c>
      <c r="P374" s="75">
        <f t="shared" si="375"/>
        <v>-9.0492920203367397E-3</v>
      </c>
      <c r="Q374" s="85">
        <f t="shared" si="397"/>
        <v>27196.004000000001</v>
      </c>
      <c r="S374" s="84">
        <v>0.1</v>
      </c>
      <c r="Z374" s="75">
        <f t="shared" si="376"/>
        <v>66.5</v>
      </c>
      <c r="AA374" s="75">
        <f t="shared" si="365"/>
        <v>-2.2318510977605522E-3</v>
      </c>
      <c r="AB374" s="75">
        <f t="shared" si="366"/>
        <v>5.9688940763876789E-3</v>
      </c>
      <c r="AC374" s="75">
        <f t="shared" si="367"/>
        <v>2.1835627019300606E-2</v>
      </c>
      <c r="AD374" s="75">
        <f t="shared" si="368"/>
        <v>1.5018186096724419E-2</v>
      </c>
      <c r="AE374" s="75">
        <f t="shared" si="369"/>
        <v>2.2554591363584665E-5</v>
      </c>
      <c r="AF374" s="75">
        <f t="shared" si="370"/>
        <v>2.1835627019300606E-2</v>
      </c>
      <c r="AG374" s="84"/>
      <c r="AH374" s="75">
        <f t="shared" si="377"/>
        <v>6.8174409225761875E-3</v>
      </c>
      <c r="AI374" s="75">
        <f t="shared" si="378"/>
        <v>3.0997485115772605E-2</v>
      </c>
      <c r="AJ374" s="75">
        <f t="shared" si="379"/>
        <v>6.5241971986299135E-2</v>
      </c>
      <c r="AK374" s="75">
        <f t="shared" si="380"/>
        <v>0.14640398269187438</v>
      </c>
      <c r="AL374" s="75">
        <f t="shared" si="381"/>
        <v>2.9916394927797549</v>
      </c>
      <c r="AM374" s="75">
        <f t="shared" si="382"/>
        <v>13.312496552680171</v>
      </c>
      <c r="AN374" s="75">
        <f t="shared" si="403"/>
        <v>1.8579115598463363</v>
      </c>
      <c r="AO374" s="75">
        <f t="shared" si="403"/>
        <v>1.8581672159983778</v>
      </c>
      <c r="AP374" s="75">
        <f t="shared" si="403"/>
        <v>1.8572453680004615</v>
      </c>
      <c r="AQ374" s="75">
        <f t="shared" si="403"/>
        <v>1.8605559807019723</v>
      </c>
      <c r="AR374" s="75">
        <f t="shared" si="403"/>
        <v>1.8484881637946786</v>
      </c>
      <c r="AS374" s="75">
        <f t="shared" si="403"/>
        <v>1.8903470406294816</v>
      </c>
      <c r="AT374" s="75">
        <f t="shared" si="403"/>
        <v>1.6966586191216275</v>
      </c>
      <c r="AU374" s="75">
        <f t="shared" si="384"/>
        <v>0.91809904417213439</v>
      </c>
      <c r="AV374" s="119">
        <f t="shared" si="385"/>
        <v>-2.2318510977605522E-3</v>
      </c>
      <c r="AW374" s="120">
        <f t="shared" si="386"/>
        <v>1.5018186096724419E-2</v>
      </c>
      <c r="AX374" s="121">
        <f t="shared" si="387"/>
        <v>2.2554591363584665E-5</v>
      </c>
      <c r="AY374" s="120">
        <f t="shared" si="388"/>
        <v>5.9688940763876789E-3</v>
      </c>
      <c r="BA374" s="95">
        <f t="shared" si="389"/>
        <v>0</v>
      </c>
      <c r="BB374" s="95">
        <f t="shared" si="390"/>
        <v>1.0393846353274441</v>
      </c>
      <c r="BC374" s="95">
        <f t="shared" si="391"/>
        <v>-0.94211480496162825</v>
      </c>
      <c r="BD374" s="95">
        <f t="shared" si="392"/>
        <v>0.89913783731979846</v>
      </c>
      <c r="BE374" s="95">
        <f t="shared" si="393"/>
        <v>1.5270216418716218</v>
      </c>
      <c r="BF374" s="95">
        <f t="shared" si="394"/>
        <v>0.95715621003997287</v>
      </c>
      <c r="BG374" s="95">
        <f t="shared" si="404"/>
        <v>0.43231209130965287</v>
      </c>
      <c r="BH374" s="95">
        <f t="shared" si="404"/>
        <v>0.4020925325702055</v>
      </c>
      <c r="BI374" s="95">
        <f t="shared" si="404"/>
        <v>0.36587610831077116</v>
      </c>
      <c r="BJ374" s="95">
        <f t="shared" si="404"/>
        <v>0.32312046434390862</v>
      </c>
      <c r="BK374" s="95">
        <f t="shared" si="404"/>
        <v>0.2734146426612778</v>
      </c>
      <c r="BL374" s="95">
        <f t="shared" si="404"/>
        <v>0.21647897462871563</v>
      </c>
      <c r="BM374" s="95">
        <f t="shared" si="404"/>
        <v>0.15211623107631952</v>
      </c>
      <c r="BN374" s="95">
        <f t="shared" si="396"/>
        <v>8.0101736695729731E-2</v>
      </c>
      <c r="CI374" s="95"/>
      <c r="CJ374" s="95"/>
      <c r="CK374" s="95"/>
      <c r="CL374" s="95"/>
      <c r="CM374" s="95"/>
      <c r="CN374" s="95"/>
      <c r="CO374" s="95"/>
      <c r="CP374" s="95"/>
      <c r="CQ374" s="95"/>
      <c r="CR374" s="95"/>
      <c r="CS374" s="95"/>
      <c r="CT374" s="95"/>
      <c r="CU374" s="95"/>
      <c r="CV374" s="95"/>
      <c r="CW374" s="95"/>
      <c r="CX374" s="95"/>
    </row>
    <row r="375" spans="1:102" s="75" customFormat="1" ht="12.95" customHeight="1" x14ac:dyDescent="0.2">
      <c r="A375" s="86" t="s">
        <v>2039</v>
      </c>
      <c r="B375" s="87" t="s">
        <v>2031</v>
      </c>
      <c r="C375" s="88">
        <v>42220.195</v>
      </c>
      <c r="D375" s="88" t="s">
        <v>2034</v>
      </c>
      <c r="E375" s="75">
        <f t="shared" si="371"/>
        <v>80.031408087090355</v>
      </c>
      <c r="F375" s="75">
        <f t="shared" si="372"/>
        <v>80</v>
      </c>
      <c r="G375" s="75">
        <f t="shared" si="373"/>
        <v>1.323920000140788E-2</v>
      </c>
      <c r="H375" s="75">
        <f>G375</f>
        <v>1.323920000140788E-2</v>
      </c>
      <c r="O375" s="75">
        <f t="shared" ca="1" si="374"/>
        <v>-6.1782633701063612E-3</v>
      </c>
      <c r="P375" s="75">
        <f t="shared" si="375"/>
        <v>-9.0392305171726611E-3</v>
      </c>
      <c r="Q375" s="85">
        <f t="shared" si="397"/>
        <v>27201.695</v>
      </c>
      <c r="S375" s="84">
        <v>0.10009999999999999</v>
      </c>
      <c r="Z375" s="75">
        <f t="shared" si="376"/>
        <v>80</v>
      </c>
      <c r="AA375" s="75">
        <f t="shared" si="365"/>
        <v>-2.22791596101029E-3</v>
      </c>
      <c r="AB375" s="75">
        <f t="shared" si="366"/>
        <v>6.4278854452455092E-3</v>
      </c>
      <c r="AC375" s="75">
        <f t="shared" si="367"/>
        <v>2.2278430518580541E-2</v>
      </c>
      <c r="AD375" s="75">
        <f t="shared" si="368"/>
        <v>1.5467115962418169E-2</v>
      </c>
      <c r="AE375" s="75">
        <f t="shared" si="369"/>
        <v>2.3947090787108584E-5</v>
      </c>
      <c r="AF375" s="75">
        <f t="shared" si="370"/>
        <v>2.2278430518580541E-2</v>
      </c>
      <c r="AG375" s="84"/>
      <c r="AH375" s="75">
        <f t="shared" si="377"/>
        <v>6.8113145561623711E-3</v>
      </c>
      <c r="AI375" s="75">
        <f t="shared" si="378"/>
        <v>3.0972706835524999E-2</v>
      </c>
      <c r="AJ375" s="75">
        <f t="shared" si="379"/>
        <v>6.5072990992315741E-2</v>
      </c>
      <c r="AK375" s="75">
        <f t="shared" si="380"/>
        <v>0.14623988888921705</v>
      </c>
      <c r="AL375" s="75">
        <f t="shared" si="381"/>
        <v>2.9918088336243422</v>
      </c>
      <c r="AM375" s="75">
        <f t="shared" si="382"/>
        <v>13.327603760974876</v>
      </c>
      <c r="AN375" s="75">
        <f t="shared" si="403"/>
        <v>1.8589991281059759</v>
      </c>
      <c r="AO375" s="75">
        <f t="shared" si="403"/>
        <v>1.8592589596808526</v>
      </c>
      <c r="AP375" s="75">
        <f t="shared" si="403"/>
        <v>1.8583254909710805</v>
      </c>
      <c r="AQ375" s="75">
        <f t="shared" si="403"/>
        <v>1.8616654997274971</v>
      </c>
      <c r="AR375" s="75">
        <f t="shared" si="403"/>
        <v>1.8495353803741887</v>
      </c>
      <c r="AS375" s="75">
        <f t="shared" si="403"/>
        <v>1.8914630730103463</v>
      </c>
      <c r="AT375" s="75">
        <f t="shared" si="403"/>
        <v>1.6988773648695275</v>
      </c>
      <c r="AU375" s="75">
        <f t="shared" si="384"/>
        <v>0.91949041875239834</v>
      </c>
      <c r="AV375" s="119">
        <f t="shared" si="385"/>
        <v>-2.22791596101029E-3</v>
      </c>
      <c r="AW375" s="120">
        <f t="shared" si="386"/>
        <v>1.5467115962418169E-2</v>
      </c>
      <c r="AX375" s="121">
        <f t="shared" si="387"/>
        <v>2.3947090787108584E-5</v>
      </c>
      <c r="AY375" s="120">
        <f t="shared" si="388"/>
        <v>6.4278854452455092E-3</v>
      </c>
      <c r="BA375" s="95">
        <f t="shared" si="389"/>
        <v>0</v>
      </c>
      <c r="BB375" s="95">
        <f t="shared" si="390"/>
        <v>0.99980378677079984</v>
      </c>
      <c r="BC375" s="95">
        <f t="shared" si="391"/>
        <v>-0.95594886265619128</v>
      </c>
      <c r="BD375" s="95">
        <f t="shared" si="392"/>
        <v>0.89999997861131575</v>
      </c>
      <c r="BE375" s="95">
        <f t="shared" si="393"/>
        <v>1.5710143414957349</v>
      </c>
      <c r="BF375" s="95">
        <f t="shared" si="394"/>
        <v>1.0002180384694979</v>
      </c>
      <c r="BG375" s="95">
        <f t="shared" si="404"/>
        <v>0.45112185152550949</v>
      </c>
      <c r="BH375" s="95">
        <f t="shared" si="404"/>
        <v>0.42015551068388834</v>
      </c>
      <c r="BI375" s="95">
        <f t="shared" si="404"/>
        <v>0.38277426212540933</v>
      </c>
      <c r="BJ375" s="95">
        <f t="shared" si="404"/>
        <v>0.33838136178712469</v>
      </c>
      <c r="BK375" s="95">
        <f t="shared" si="404"/>
        <v>0.28654024617078544</v>
      </c>
      <c r="BL375" s="95">
        <f t="shared" si="404"/>
        <v>0.22697792369436648</v>
      </c>
      <c r="BM375" s="95">
        <f t="shared" si="404"/>
        <v>0.15952943512860662</v>
      </c>
      <c r="BN375" s="95">
        <f t="shared" si="396"/>
        <v>8.4009652632905496E-2</v>
      </c>
      <c r="CI375" s="95"/>
      <c r="CJ375" s="95"/>
      <c r="CK375" s="95"/>
      <c r="CL375" s="95"/>
      <c r="CM375" s="95"/>
      <c r="CN375" s="95"/>
      <c r="CO375" s="95"/>
      <c r="CP375" s="95"/>
      <c r="CQ375" s="95"/>
      <c r="CR375" s="95"/>
      <c r="CS375" s="95"/>
      <c r="CT375" s="95"/>
      <c r="CU375" s="95"/>
      <c r="CV375" s="95"/>
      <c r="CW375" s="95"/>
      <c r="CX375" s="95"/>
    </row>
    <row r="376" spans="1:102" s="75" customFormat="1" ht="12.95" customHeight="1" x14ac:dyDescent="0.2">
      <c r="A376" s="86" t="s">
        <v>2039</v>
      </c>
      <c r="B376" s="87" t="s">
        <v>2033</v>
      </c>
      <c r="C376" s="88">
        <v>42220.387999999999</v>
      </c>
      <c r="D376" s="88" t="s">
        <v>2034</v>
      </c>
      <c r="E376" s="75">
        <f t="shared" si="371"/>
        <v>80.489272671668758</v>
      </c>
      <c r="F376" s="75">
        <f t="shared" si="372"/>
        <v>80.5</v>
      </c>
      <c r="G376" s="75">
        <f t="shared" si="373"/>
        <v>-4.5218049999675713E-3</v>
      </c>
      <c r="H376" s="75">
        <f>G376</f>
        <v>-4.5218049999675713E-3</v>
      </c>
      <c r="O376" s="75">
        <f t="shared" ca="1" si="374"/>
        <v>-6.1779172103064101E-3</v>
      </c>
      <c r="P376" s="75">
        <f t="shared" si="375"/>
        <v>-9.0388578162547487E-3</v>
      </c>
      <c r="Q376" s="85">
        <f t="shared" si="397"/>
        <v>27201.887999999999</v>
      </c>
      <c r="S376" s="84">
        <v>0.10009999999999999</v>
      </c>
      <c r="Z376" s="75">
        <f t="shared" si="376"/>
        <v>80.5</v>
      </c>
      <c r="AA376" s="75">
        <f t="shared" si="365"/>
        <v>-2.2277702220811369E-3</v>
      </c>
      <c r="AB376" s="75">
        <f t="shared" si="366"/>
        <v>-1.1332892594141183E-2</v>
      </c>
      <c r="AC376" s="75">
        <f t="shared" si="367"/>
        <v>4.5170528162871773E-3</v>
      </c>
      <c r="AD376" s="75">
        <f t="shared" si="368"/>
        <v>-2.2940347778864344E-3</v>
      </c>
      <c r="AE376" s="75">
        <f t="shared" si="369"/>
        <v>5.267858157714615E-7</v>
      </c>
      <c r="AF376" s="75">
        <f t="shared" si="370"/>
        <v>4.5170528162871773E-3</v>
      </c>
      <c r="AG376" s="84"/>
      <c r="AH376" s="75">
        <f t="shared" si="377"/>
        <v>6.8110875941736117E-3</v>
      </c>
      <c r="AI376" s="75">
        <f t="shared" si="378"/>
        <v>3.0971790419774714E-2</v>
      </c>
      <c r="AJ376" s="75">
        <f t="shared" si="379"/>
        <v>6.5066737619216747E-2</v>
      </c>
      <c r="AK376" s="75">
        <f t="shared" si="380"/>
        <v>0.14623381632762952</v>
      </c>
      <c r="AL376" s="75">
        <f t="shared" si="381"/>
        <v>2.991815100278294</v>
      </c>
      <c r="AM376" s="75">
        <f t="shared" si="382"/>
        <v>13.328163474948392</v>
      </c>
      <c r="AN376" s="75">
        <f t="shared" si="403"/>
        <v>1.8590393915174606</v>
      </c>
      <c r="AO376" s="75">
        <f t="shared" si="403"/>
        <v>1.8592993780878722</v>
      </c>
      <c r="AP376" s="75">
        <f t="shared" si="403"/>
        <v>1.8583654792866948</v>
      </c>
      <c r="AQ376" s="75">
        <f t="shared" si="403"/>
        <v>1.8617065718259436</v>
      </c>
      <c r="AR376" s="75">
        <f t="shared" si="403"/>
        <v>1.849574171194202</v>
      </c>
      <c r="AS376" s="75">
        <f t="shared" si="403"/>
        <v>1.8915043192725078</v>
      </c>
      <c r="AT376" s="75">
        <f t="shared" si="403"/>
        <v>1.6989595116716147</v>
      </c>
      <c r="AU376" s="75">
        <f t="shared" si="384"/>
        <v>0.91954195114425996</v>
      </c>
      <c r="AV376" s="119">
        <f t="shared" si="385"/>
        <v>-2.2277702220811369E-3</v>
      </c>
      <c r="AW376" s="120">
        <f t="shared" si="386"/>
        <v>-2.2940347778864344E-3</v>
      </c>
      <c r="AX376" s="121">
        <f t="shared" si="387"/>
        <v>5.267858157714615E-7</v>
      </c>
      <c r="AY376" s="120">
        <f t="shared" si="388"/>
        <v>-1.1332892594141183E-2</v>
      </c>
      <c r="BA376" s="95">
        <f t="shared" si="389"/>
        <v>0</v>
      </c>
      <c r="BB376" s="95">
        <f t="shared" si="390"/>
        <v>0.99837789242157038</v>
      </c>
      <c r="BC376" s="95">
        <f t="shared" si="391"/>
        <v>-0.95641271566431352</v>
      </c>
      <c r="BD376" s="95">
        <f t="shared" si="392"/>
        <v>0.89999853820270403</v>
      </c>
      <c r="BE376" s="95">
        <f t="shared" si="393"/>
        <v>1.5725986695245073</v>
      </c>
      <c r="BF376" s="95">
        <f t="shared" si="394"/>
        <v>1.0018039689030696</v>
      </c>
      <c r="BG376" s="95">
        <f t="shared" si="404"/>
        <v>0.45181307265082321</v>
      </c>
      <c r="BH376" s="95">
        <f t="shared" si="404"/>
        <v>0.42082065547007447</v>
      </c>
      <c r="BI376" s="95">
        <f t="shared" si="404"/>
        <v>0.38339768043490396</v>
      </c>
      <c r="BJ376" s="95">
        <f t="shared" si="404"/>
        <v>0.33894525879922527</v>
      </c>
      <c r="BK376" s="95">
        <f t="shared" si="404"/>
        <v>0.28702580981953396</v>
      </c>
      <c r="BL376" s="95">
        <f t="shared" si="404"/>
        <v>0.22736660561803104</v>
      </c>
      <c r="BM376" s="95">
        <f t="shared" si="404"/>
        <v>0.1598039764227451</v>
      </c>
      <c r="BN376" s="95">
        <f t="shared" si="396"/>
        <v>8.4154390260208434E-2</v>
      </c>
      <c r="CI376" s="95"/>
      <c r="CJ376" s="95"/>
      <c r="CK376" s="95"/>
      <c r="CL376" s="95"/>
      <c r="CM376" s="95"/>
      <c r="CN376" s="95"/>
      <c r="CO376" s="95"/>
      <c r="CP376" s="95"/>
      <c r="CQ376" s="95"/>
      <c r="CR376" s="95"/>
      <c r="CS376" s="95"/>
      <c r="CT376" s="95"/>
      <c r="CU376" s="95"/>
      <c r="CV376" s="95"/>
      <c r="CW376" s="95"/>
      <c r="CX376" s="95"/>
    </row>
    <row r="377" spans="1:102" s="75" customFormat="1" ht="12.95" customHeight="1" x14ac:dyDescent="0.2">
      <c r="A377" s="86" t="s">
        <v>2059</v>
      </c>
      <c r="B377" s="87" t="s">
        <v>2060</v>
      </c>
      <c r="C377" s="88">
        <v>42240.413500000002</v>
      </c>
      <c r="D377" s="88"/>
      <c r="E377" s="75">
        <f t="shared" si="371"/>
        <v>127.99687494373843</v>
      </c>
      <c r="F377" s="75">
        <f t="shared" si="372"/>
        <v>128</v>
      </c>
      <c r="G377" s="75">
        <f t="shared" si="373"/>
        <v>-1.317279995419085E-3</v>
      </c>
      <c r="J377" s="75">
        <f>G377</f>
        <v>-1.317279995419085E-3</v>
      </c>
      <c r="O377" s="75">
        <f t="shared" ca="1" si="374"/>
        <v>-6.1450320293110188E-3</v>
      </c>
      <c r="P377" s="75">
        <f t="shared" si="375"/>
        <v>-9.0034340793562571E-3</v>
      </c>
      <c r="Q377" s="85">
        <f t="shared" si="397"/>
        <v>27221.913500000002</v>
      </c>
      <c r="S377" s="84">
        <v>1</v>
      </c>
      <c r="Z377" s="75">
        <f t="shared" si="376"/>
        <v>128</v>
      </c>
      <c r="AA377" s="75">
        <f t="shared" si="365"/>
        <v>-2.213927147574497E-3</v>
      </c>
      <c r="AB377" s="75">
        <f t="shared" si="366"/>
        <v>-8.1067869272008451E-3</v>
      </c>
      <c r="AC377" s="75">
        <f t="shared" si="367"/>
        <v>7.686154083937172E-3</v>
      </c>
      <c r="AD377" s="75">
        <f t="shared" si="368"/>
        <v>8.9664715215541195E-4</v>
      </c>
      <c r="AE377" s="75">
        <f t="shared" si="369"/>
        <v>8.0397611546841051E-7</v>
      </c>
      <c r="AF377" s="75">
        <f t="shared" si="370"/>
        <v>7.686154083937172E-3</v>
      </c>
      <c r="AG377" s="84"/>
      <c r="AH377" s="75">
        <f t="shared" si="377"/>
        <v>6.7895069317817601E-3</v>
      </c>
      <c r="AI377" s="75">
        <f t="shared" si="378"/>
        <v>3.0885151182003634E-2</v>
      </c>
      <c r="AJ377" s="75">
        <f t="shared" si="379"/>
        <v>6.4474345896147006E-2</v>
      </c>
      <c r="AK377" s="75">
        <f t="shared" si="380"/>
        <v>0.14565853837132911</v>
      </c>
      <c r="AL377" s="75">
        <f t="shared" si="381"/>
        <v>2.9924087385413864</v>
      </c>
      <c r="AM377" s="75">
        <f t="shared" si="382"/>
        <v>13.381397826807071</v>
      </c>
      <c r="AN377" s="75">
        <f t="shared" si="403"/>
        <v>1.8628589372526441</v>
      </c>
      <c r="AO377" s="75">
        <f t="shared" si="403"/>
        <v>1.8631337529321716</v>
      </c>
      <c r="AP377" s="75">
        <f t="shared" si="403"/>
        <v>1.8621591258757806</v>
      </c>
      <c r="AQ377" s="75">
        <f t="shared" si="403"/>
        <v>1.8656014831733527</v>
      </c>
      <c r="AR377" s="75">
        <f t="shared" si="403"/>
        <v>1.8532610400686425</v>
      </c>
      <c r="AS377" s="75">
        <f t="shared" si="403"/>
        <v>1.8953940709447141</v>
      </c>
      <c r="AT377" s="75">
        <f t="shared" si="403"/>
        <v>1.7067540079326968</v>
      </c>
      <c r="AU377" s="75">
        <f t="shared" si="384"/>
        <v>0.92443752837111459</v>
      </c>
      <c r="AV377" s="119">
        <f t="shared" si="385"/>
        <v>-2.213927147574497E-3</v>
      </c>
      <c r="AW377" s="120">
        <f t="shared" si="386"/>
        <v>8.9664715215541195E-4</v>
      </c>
      <c r="AX377" s="121">
        <f t="shared" si="387"/>
        <v>8.0397611546841051E-7</v>
      </c>
      <c r="AY377" s="120">
        <f t="shared" si="388"/>
        <v>-8.1067869272008451E-3</v>
      </c>
      <c r="BA377" s="95">
        <f t="shared" si="389"/>
        <v>0</v>
      </c>
      <c r="BB377" s="95">
        <f t="shared" si="390"/>
        <v>0.87545182409887667</v>
      </c>
      <c r="BC377" s="95">
        <f t="shared" si="391"/>
        <v>-0.98733754604936574</v>
      </c>
      <c r="BD377" s="95">
        <f t="shared" si="392"/>
        <v>0.89134042423739701</v>
      </c>
      <c r="BE377" s="95">
        <f t="shared" si="393"/>
        <v>1.7096287454962755</v>
      </c>
      <c r="BF377" s="95">
        <f t="shared" si="394"/>
        <v>1.1494465504329556</v>
      </c>
      <c r="BG377" s="95">
        <f t="shared" si="404"/>
        <v>0.51566338590312788</v>
      </c>
      <c r="BH377" s="95">
        <f t="shared" si="404"/>
        <v>0.48270474539527097</v>
      </c>
      <c r="BI377" s="95">
        <f t="shared" si="404"/>
        <v>0.44178732293666867</v>
      </c>
      <c r="BJ377" s="95">
        <f t="shared" si="404"/>
        <v>0.39205907456250044</v>
      </c>
      <c r="BK377" s="95">
        <f t="shared" si="404"/>
        <v>0.33295636555048302</v>
      </c>
      <c r="BL377" s="95">
        <f t="shared" si="404"/>
        <v>0.264232806604772</v>
      </c>
      <c r="BM377" s="95">
        <f t="shared" si="404"/>
        <v>0.1858777843528433</v>
      </c>
      <c r="BN377" s="95">
        <f t="shared" si="396"/>
        <v>9.7904464853975526E-2</v>
      </c>
      <c r="CI377" s="95"/>
      <c r="CJ377" s="95"/>
      <c r="CK377" s="95"/>
      <c r="CL377" s="95"/>
      <c r="CM377" s="95"/>
      <c r="CN377" s="95"/>
      <c r="CO377" s="95"/>
      <c r="CP377" s="95"/>
      <c r="CQ377" s="95"/>
      <c r="CR377" s="95"/>
      <c r="CS377" s="95"/>
      <c r="CT377" s="95"/>
      <c r="CU377" s="95"/>
      <c r="CV377" s="95"/>
      <c r="CW377" s="95"/>
      <c r="CX377" s="95"/>
    </row>
    <row r="378" spans="1:102" s="75" customFormat="1" ht="12.95" customHeight="1" x14ac:dyDescent="0.2">
      <c r="A378" s="86" t="s">
        <v>2059</v>
      </c>
      <c r="B378" s="87" t="s">
        <v>2031</v>
      </c>
      <c r="C378" s="88">
        <v>42240.414199999999</v>
      </c>
      <c r="D378" s="88" t="s">
        <v>2051</v>
      </c>
      <c r="E378" s="75">
        <f t="shared" si="371"/>
        <v>127.99853559248336</v>
      </c>
      <c r="F378" s="75">
        <f t="shared" si="372"/>
        <v>128</v>
      </c>
      <c r="G378" s="75">
        <f t="shared" si="373"/>
        <v>-6.1727999855065718E-4</v>
      </c>
      <c r="J378" s="75">
        <f>G378</f>
        <v>-6.1727999855065718E-4</v>
      </c>
      <c r="O378" s="75">
        <f t="shared" ca="1" si="374"/>
        <v>-6.1450320293110188E-3</v>
      </c>
      <c r="P378" s="75">
        <f t="shared" si="375"/>
        <v>-9.0034340793562571E-3</v>
      </c>
      <c r="Q378" s="85">
        <f t="shared" si="397"/>
        <v>27221.914199999999</v>
      </c>
      <c r="S378" s="84">
        <v>1</v>
      </c>
      <c r="Z378" s="75">
        <f t="shared" si="376"/>
        <v>128</v>
      </c>
      <c r="AA378" s="75">
        <f t="shared" si="365"/>
        <v>-2.213927147574497E-3</v>
      </c>
      <c r="AB378" s="75">
        <f t="shared" si="366"/>
        <v>-7.4067869303324173E-3</v>
      </c>
      <c r="AC378" s="75">
        <f t="shared" si="367"/>
        <v>8.3861540808055999E-3</v>
      </c>
      <c r="AD378" s="75">
        <f t="shared" si="368"/>
        <v>1.5966471490238398E-3</v>
      </c>
      <c r="AE378" s="75">
        <f t="shared" si="369"/>
        <v>2.5492821184859555E-6</v>
      </c>
      <c r="AF378" s="75">
        <f t="shared" si="370"/>
        <v>8.3861540808055999E-3</v>
      </c>
      <c r="AG378" s="84"/>
      <c r="AH378" s="75">
        <f t="shared" si="377"/>
        <v>6.7895069317817601E-3</v>
      </c>
      <c r="AI378" s="75">
        <f t="shared" si="378"/>
        <v>3.0885151182003634E-2</v>
      </c>
      <c r="AJ378" s="75">
        <f t="shared" si="379"/>
        <v>6.4474345896147006E-2</v>
      </c>
      <c r="AK378" s="75">
        <f t="shared" si="380"/>
        <v>0.14565853837132911</v>
      </c>
      <c r="AL378" s="75">
        <f t="shared" si="381"/>
        <v>2.9924087385413864</v>
      </c>
      <c r="AM378" s="75">
        <f t="shared" si="382"/>
        <v>13.381397826807071</v>
      </c>
      <c r="AN378" s="75">
        <f t="shared" si="403"/>
        <v>1.8628589372526441</v>
      </c>
      <c r="AO378" s="75">
        <f t="shared" si="403"/>
        <v>1.8631337529321716</v>
      </c>
      <c r="AP378" s="75">
        <f t="shared" si="403"/>
        <v>1.8621591258757806</v>
      </c>
      <c r="AQ378" s="75">
        <f t="shared" si="403"/>
        <v>1.8656014831733527</v>
      </c>
      <c r="AR378" s="75">
        <f t="shared" si="403"/>
        <v>1.8532610400686425</v>
      </c>
      <c r="AS378" s="75">
        <f t="shared" si="403"/>
        <v>1.8953940709447141</v>
      </c>
      <c r="AT378" s="75">
        <f t="shared" si="403"/>
        <v>1.7067540079326968</v>
      </c>
      <c r="AU378" s="75">
        <f t="shared" si="384"/>
        <v>0.92443752837111459</v>
      </c>
      <c r="AV378" s="119">
        <f t="shared" si="385"/>
        <v>-2.213927147574497E-3</v>
      </c>
      <c r="AW378" s="120">
        <f t="shared" si="386"/>
        <v>1.5966471490238398E-3</v>
      </c>
      <c r="AX378" s="121">
        <f t="shared" si="387"/>
        <v>2.5492821184859555E-6</v>
      </c>
      <c r="AY378" s="120">
        <f t="shared" si="388"/>
        <v>-7.4067869303324173E-3</v>
      </c>
      <c r="BA378" s="95">
        <f t="shared" si="389"/>
        <v>0</v>
      </c>
      <c r="BB378" s="95">
        <f t="shared" si="390"/>
        <v>0.87545182409887667</v>
      </c>
      <c r="BC378" s="95">
        <f t="shared" si="391"/>
        <v>-0.98733754604936574</v>
      </c>
      <c r="BD378" s="95">
        <f t="shared" si="392"/>
        <v>0.89134042423739701</v>
      </c>
      <c r="BE378" s="95">
        <f t="shared" si="393"/>
        <v>1.7096287454962755</v>
      </c>
      <c r="BF378" s="95">
        <f t="shared" si="394"/>
        <v>1.1494465504329556</v>
      </c>
      <c r="BG378" s="95">
        <f t="shared" si="404"/>
        <v>0.51566338590312788</v>
      </c>
      <c r="BH378" s="95">
        <f t="shared" si="404"/>
        <v>0.48270474539527097</v>
      </c>
      <c r="BI378" s="95">
        <f t="shared" si="404"/>
        <v>0.44178732293666867</v>
      </c>
      <c r="BJ378" s="95">
        <f t="shared" si="404"/>
        <v>0.39205907456250044</v>
      </c>
      <c r="BK378" s="95">
        <f t="shared" si="404"/>
        <v>0.33295636555048302</v>
      </c>
      <c r="BL378" s="95">
        <f t="shared" si="404"/>
        <v>0.264232806604772</v>
      </c>
      <c r="BM378" s="95">
        <f t="shared" si="404"/>
        <v>0.1858777843528433</v>
      </c>
      <c r="BN378" s="95">
        <f t="shared" si="396"/>
        <v>9.7904464853975526E-2</v>
      </c>
      <c r="CI378" s="95"/>
      <c r="CJ378" s="95"/>
      <c r="CK378" s="95"/>
      <c r="CL378" s="95"/>
      <c r="CM378" s="95"/>
      <c r="CN378" s="95"/>
      <c r="CO378" s="95"/>
      <c r="CP378" s="95"/>
      <c r="CQ378" s="95"/>
      <c r="CR378" s="95"/>
      <c r="CS378" s="95"/>
      <c r="CT378" s="95"/>
      <c r="CU378" s="95"/>
      <c r="CV378" s="95"/>
      <c r="CW378" s="95"/>
      <c r="CX378" s="95"/>
    </row>
    <row r="379" spans="1:102" s="75" customFormat="1" ht="12.95" customHeight="1" x14ac:dyDescent="0.2">
      <c r="A379" s="81" t="s">
        <v>924</v>
      </c>
      <c r="B379" s="82" t="s">
        <v>2031</v>
      </c>
      <c r="C379" s="83">
        <v>42267.377999999997</v>
      </c>
      <c r="D379" s="83" t="s">
        <v>2110</v>
      </c>
      <c r="E379" s="75">
        <f t="shared" si="371"/>
        <v>191.96625106242459</v>
      </c>
      <c r="F379" s="75">
        <f t="shared" si="372"/>
        <v>192</v>
      </c>
      <c r="G379" s="75">
        <f t="shared" si="373"/>
        <v>-1.4225920000171755E-2</v>
      </c>
      <c r="I379" s="75">
        <f>G379</f>
        <v>-1.4225920000171755E-2</v>
      </c>
      <c r="O379" s="75">
        <f t="shared" ca="1" si="374"/>
        <v>-6.1007235749172299E-3</v>
      </c>
      <c r="P379" s="75">
        <f t="shared" si="375"/>
        <v>-8.9556515793616284E-3</v>
      </c>
      <c r="Q379" s="85">
        <f t="shared" si="397"/>
        <v>27248.877999999997</v>
      </c>
      <c r="S379" s="84">
        <v>0.1</v>
      </c>
      <c r="Z379" s="75">
        <f t="shared" si="376"/>
        <v>192</v>
      </c>
      <c r="AA379" s="75">
        <f t="shared" si="365"/>
        <v>-2.1952814256818018E-3</v>
      </c>
      <c r="AB379" s="75">
        <f t="shared" si="366"/>
        <v>-2.0986290153851582E-2</v>
      </c>
      <c r="AC379" s="75">
        <f t="shared" si="367"/>
        <v>-5.2702684208101262E-3</v>
      </c>
      <c r="AD379" s="75">
        <f t="shared" si="368"/>
        <v>-1.2030638574489952E-2</v>
      </c>
      <c r="AE379" s="75">
        <f t="shared" si="369"/>
        <v>1.4473626451000564E-5</v>
      </c>
      <c r="AF379" s="75">
        <f t="shared" si="370"/>
        <v>-5.2702684208101262E-3</v>
      </c>
      <c r="AG379" s="84"/>
      <c r="AH379" s="75">
        <f t="shared" si="377"/>
        <v>6.7603701536798266E-3</v>
      </c>
      <c r="AI379" s="75">
        <f t="shared" si="378"/>
        <v>3.0769716742102271E-2</v>
      </c>
      <c r="AJ379" s="75">
        <f t="shared" si="379"/>
        <v>6.3681378059284463E-2</v>
      </c>
      <c r="AK379" s="75">
        <f t="shared" si="380"/>
        <v>0.1448884329952366</v>
      </c>
      <c r="AL379" s="75">
        <f t="shared" si="381"/>
        <v>2.9932033393818962</v>
      </c>
      <c r="AM379" s="75">
        <f t="shared" si="382"/>
        <v>13.45331882581671</v>
      </c>
      <c r="AN379" s="75">
        <f t="shared" si="403"/>
        <v>1.8679882651521187</v>
      </c>
      <c r="AO379" s="75">
        <f t="shared" si="403"/>
        <v>1.8682833308508306</v>
      </c>
      <c r="AP379" s="75">
        <f t="shared" si="403"/>
        <v>1.8672544174179735</v>
      </c>
      <c r="AQ379" s="75">
        <f t="shared" si="403"/>
        <v>1.8708274583407278</v>
      </c>
      <c r="AR379" s="75">
        <f t="shared" si="403"/>
        <v>1.8582346465342328</v>
      </c>
      <c r="AS379" s="75">
        <f t="shared" si="403"/>
        <v>1.9005459682459047</v>
      </c>
      <c r="AT379" s="75">
        <f t="shared" si="403"/>
        <v>1.7172264032393114</v>
      </c>
      <c r="AU379" s="75">
        <f t="shared" si="384"/>
        <v>0.931033674529403</v>
      </c>
      <c r="AV379" s="119">
        <f t="shared" si="385"/>
        <v>-2.1952814256818018E-3</v>
      </c>
      <c r="AW379" s="120">
        <f t="shared" si="386"/>
        <v>-1.2030638574489952E-2</v>
      </c>
      <c r="AX379" s="121">
        <f t="shared" si="387"/>
        <v>1.4473626451000564E-5</v>
      </c>
      <c r="AY379" s="120">
        <f t="shared" si="388"/>
        <v>-2.0986290153851582E-2</v>
      </c>
      <c r="BA379" s="95">
        <f t="shared" si="389"/>
        <v>0</v>
      </c>
      <c r="BB379" s="95">
        <f t="shared" si="390"/>
        <v>0.74481344481747547</v>
      </c>
      <c r="BC379" s="95">
        <f t="shared" si="391"/>
        <v>-0.99994324037839866</v>
      </c>
      <c r="BD379" s="95">
        <f t="shared" si="392"/>
        <v>0.86306420505897263</v>
      </c>
      <c r="BE379" s="95">
        <f t="shared" si="393"/>
        <v>1.8582805727766194</v>
      </c>
      <c r="BF379" s="95">
        <f t="shared" si="394"/>
        <v>1.3384711686699964</v>
      </c>
      <c r="BG379" s="95">
        <f t="shared" si="404"/>
        <v>0.59585401206061217</v>
      </c>
      <c r="BH379" s="95">
        <f t="shared" si="404"/>
        <v>0.56177869783045975</v>
      </c>
      <c r="BI379" s="95">
        <f t="shared" si="404"/>
        <v>0.51764023550860516</v>
      </c>
      <c r="BJ379" s="95">
        <f t="shared" si="404"/>
        <v>0.46205457030187941</v>
      </c>
      <c r="BK379" s="95">
        <f t="shared" si="404"/>
        <v>0.3941530525298636</v>
      </c>
      <c r="BL379" s="95">
        <f t="shared" si="404"/>
        <v>0.31370001675275527</v>
      </c>
      <c r="BM379" s="95">
        <f t="shared" si="404"/>
        <v>0.22098208142898151</v>
      </c>
      <c r="BN379" s="95">
        <f t="shared" si="396"/>
        <v>0.11643088114873512</v>
      </c>
      <c r="CI379" s="95"/>
      <c r="CJ379" s="95"/>
      <c r="CK379" s="95"/>
      <c r="CL379" s="95"/>
      <c r="CM379" s="95"/>
      <c r="CN379" s="95"/>
      <c r="CO379" s="95"/>
      <c r="CP379" s="95"/>
      <c r="CQ379" s="95"/>
      <c r="CR379" s="95"/>
      <c r="CS379" s="95"/>
      <c r="CT379" s="95"/>
      <c r="CU379" s="95"/>
      <c r="CV379" s="95"/>
      <c r="CW379" s="95"/>
      <c r="CX379" s="95"/>
    </row>
    <row r="380" spans="1:102" s="75" customFormat="1" ht="12.95" customHeight="1" x14ac:dyDescent="0.2">
      <c r="A380" s="86" t="s">
        <v>2062</v>
      </c>
      <c r="B380" s="87" t="s">
        <v>2031</v>
      </c>
      <c r="C380" s="88">
        <v>42532.5291</v>
      </c>
      <c r="D380" s="88" t="s">
        <v>2035</v>
      </c>
      <c r="E380" s="75">
        <f t="shared" si="371"/>
        <v>820.99888449478738</v>
      </c>
      <c r="F380" s="75">
        <f t="shared" si="372"/>
        <v>821</v>
      </c>
      <c r="G380" s="75">
        <f t="shared" si="373"/>
        <v>-4.7020999772939831E-4</v>
      </c>
      <c r="J380" s="75">
        <f>G380</f>
        <v>-4.7020999772939831E-4</v>
      </c>
      <c r="O380" s="75">
        <f t="shared" ca="1" si="374"/>
        <v>-5.6652545465782659E-3</v>
      </c>
      <c r="P380" s="75">
        <f t="shared" si="375"/>
        <v>-8.4827604679446906E-3</v>
      </c>
      <c r="Q380" s="85">
        <f t="shared" si="397"/>
        <v>27514.0291</v>
      </c>
      <c r="S380" s="84">
        <v>1</v>
      </c>
      <c r="Z380" s="75">
        <f t="shared" si="376"/>
        <v>821</v>
      </c>
      <c r="AA380" s="75">
        <f t="shared" si="365"/>
        <v>-2.0121676630810411E-3</v>
      </c>
      <c r="AB380" s="75">
        <f t="shared" si="366"/>
        <v>-6.9408028025930478E-3</v>
      </c>
      <c r="AC380" s="75">
        <f t="shared" si="367"/>
        <v>8.0125504702152923E-3</v>
      </c>
      <c r="AD380" s="75">
        <f t="shared" si="368"/>
        <v>1.5419576653516428E-3</v>
      </c>
      <c r="AE380" s="75">
        <f t="shared" si="369"/>
        <v>2.3776334417366887E-6</v>
      </c>
      <c r="AF380" s="75">
        <f t="shared" si="370"/>
        <v>8.0125504702152923E-3</v>
      </c>
      <c r="AG380" s="84"/>
      <c r="AH380" s="75">
        <f t="shared" si="377"/>
        <v>6.4705928048636495E-3</v>
      </c>
      <c r="AI380" s="75">
        <f t="shared" si="378"/>
        <v>2.9709052145841075E-2</v>
      </c>
      <c r="AJ380" s="75">
        <f t="shared" si="379"/>
        <v>5.6185658409259771E-2</v>
      </c>
      <c r="AK380" s="75">
        <f t="shared" si="380"/>
        <v>0.13760623718522991</v>
      </c>
      <c r="AL380" s="75">
        <f t="shared" si="381"/>
        <v>3.0007125756549935</v>
      </c>
      <c r="AM380" s="75">
        <f t="shared" si="382"/>
        <v>14.172983636118884</v>
      </c>
      <c r="AN380" s="75">
        <f t="shared" si="403"/>
        <v>1.9174171038414891</v>
      </c>
      <c r="AO380" s="75">
        <f t="shared" si="403"/>
        <v>1.9178969908781895</v>
      </c>
      <c r="AP380" s="75">
        <f t="shared" si="403"/>
        <v>1.9164546092507271</v>
      </c>
      <c r="AQ380" s="75">
        <f t="shared" si="403"/>
        <v>1.9207727360657083</v>
      </c>
      <c r="AR380" s="75">
        <f t="shared" si="403"/>
        <v>1.9076869193176962</v>
      </c>
      <c r="AS380" s="75">
        <f t="shared" si="403"/>
        <v>1.9459967890082672</v>
      </c>
      <c r="AT380" s="75">
        <f t="shared" si="403"/>
        <v>1.818304571932351</v>
      </c>
      <c r="AU380" s="75">
        <f t="shared" si="384"/>
        <v>0.99586142349133111</v>
      </c>
      <c r="AV380" s="119">
        <f t="shared" si="385"/>
        <v>-2.0121676630810411E-3</v>
      </c>
      <c r="AW380" s="120">
        <f t="shared" si="386"/>
        <v>1.5419576653516428E-3</v>
      </c>
      <c r="AX380" s="121">
        <f t="shared" si="387"/>
        <v>2.3776334417366887E-6</v>
      </c>
      <c r="AY380" s="120">
        <f t="shared" si="388"/>
        <v>-6.9408028025930478E-3</v>
      </c>
      <c r="BA380" s="95">
        <f t="shared" si="389"/>
        <v>0</v>
      </c>
      <c r="BB380" s="95">
        <f t="shared" si="390"/>
        <v>0.32333307057169092</v>
      </c>
      <c r="BC380" s="95">
        <f t="shared" si="391"/>
        <v>-0.85109552217640294</v>
      </c>
      <c r="BD380" s="95">
        <f t="shared" si="392"/>
        <v>0.59339857315135491</v>
      </c>
      <c r="BE380" s="95">
        <f t="shared" si="393"/>
        <v>2.4216630472963052</v>
      </c>
      <c r="BF380" s="95">
        <f t="shared" si="394"/>
        <v>2.6570116625915072</v>
      </c>
      <c r="BG380" s="95">
        <f t="shared" si="404"/>
        <v>1.0948389582888747</v>
      </c>
      <c r="BH380" s="95">
        <f t="shared" si="404"/>
        <v>1.0860840397152076</v>
      </c>
      <c r="BI380" s="95">
        <f t="shared" si="404"/>
        <v>1.0656038972030961</v>
      </c>
      <c r="BJ380" s="95">
        <f t="shared" si="404"/>
        <v>1.0204159560336459</v>
      </c>
      <c r="BK380" s="95">
        <f t="shared" si="404"/>
        <v>0.93083159924391268</v>
      </c>
      <c r="BL380" s="95">
        <f t="shared" si="404"/>
        <v>0.77901474622358591</v>
      </c>
      <c r="BM380" s="95">
        <f t="shared" si="404"/>
        <v>0.56319830347101862</v>
      </c>
      <c r="BN380" s="95">
        <f t="shared" si="396"/>
        <v>0.29851081629567</v>
      </c>
      <c r="CI380" s="95"/>
      <c r="CJ380" s="95"/>
      <c r="CK380" s="95"/>
      <c r="CL380" s="95"/>
      <c r="CM380" s="95"/>
      <c r="CN380" s="95"/>
      <c r="CO380" s="95"/>
      <c r="CP380" s="95"/>
      <c r="CQ380" s="95"/>
      <c r="CR380" s="95"/>
      <c r="CS380" s="95"/>
      <c r="CT380" s="95"/>
      <c r="CU380" s="95"/>
      <c r="CV380" s="95"/>
      <c r="CW380" s="95"/>
      <c r="CX380" s="95"/>
    </row>
    <row r="381" spans="1:102" s="75" customFormat="1" ht="12.95" customHeight="1" x14ac:dyDescent="0.2">
      <c r="A381" s="86" t="s">
        <v>2063</v>
      </c>
      <c r="B381" s="87" t="s">
        <v>2033</v>
      </c>
      <c r="C381" s="88">
        <v>42596.8128</v>
      </c>
      <c r="D381" s="88">
        <v>2.9999999999999997E-4</v>
      </c>
      <c r="E381" s="75">
        <f t="shared" si="371"/>
        <v>973.50266478374533</v>
      </c>
      <c r="F381" s="75">
        <f t="shared" si="372"/>
        <v>973.5</v>
      </c>
      <c r="G381" s="75">
        <f t="shared" si="373"/>
        <v>1.1232649994781241E-3</v>
      </c>
      <c r="J381" s="75">
        <f>G381</f>
        <v>1.1232649994781241E-3</v>
      </c>
      <c r="O381" s="75">
        <f t="shared" ca="1" si="374"/>
        <v>-5.5596758075930636E-3</v>
      </c>
      <c r="P381" s="75">
        <f t="shared" si="375"/>
        <v>-8.3672123690468336E-3</v>
      </c>
      <c r="Q381" s="85">
        <f t="shared" si="397"/>
        <v>27578.3128</v>
      </c>
      <c r="S381" s="84">
        <v>1</v>
      </c>
      <c r="Z381" s="75">
        <f t="shared" si="376"/>
        <v>973.5</v>
      </c>
      <c r="AA381" s="75">
        <f t="shared" si="365"/>
        <v>-1.9677521300915388E-3</v>
      </c>
      <c r="AB381" s="75">
        <f t="shared" si="366"/>
        <v>-5.2761952394771707E-3</v>
      </c>
      <c r="AC381" s="75">
        <f t="shared" si="367"/>
        <v>9.4904773685249577E-3</v>
      </c>
      <c r="AD381" s="75">
        <f t="shared" si="368"/>
        <v>3.0910171295696629E-3</v>
      </c>
      <c r="AE381" s="75">
        <f t="shared" si="369"/>
        <v>9.5543868952930776E-6</v>
      </c>
      <c r="AF381" s="75">
        <f t="shared" si="370"/>
        <v>9.4904773685249577E-3</v>
      </c>
      <c r="AG381" s="84"/>
      <c r="AH381" s="75">
        <f t="shared" si="377"/>
        <v>6.3994602389552948E-3</v>
      </c>
      <c r="AI381" s="75">
        <f t="shared" si="378"/>
        <v>2.9470463077299502E-2</v>
      </c>
      <c r="AJ381" s="75">
        <f t="shared" si="379"/>
        <v>5.4443744716659463E-2</v>
      </c>
      <c r="AK381" s="75">
        <f t="shared" si="380"/>
        <v>0.13591327367335573</v>
      </c>
      <c r="AL381" s="75">
        <f t="shared" si="381"/>
        <v>3.0024571605826202</v>
      </c>
      <c r="AM381" s="75">
        <f t="shared" si="382"/>
        <v>14.351280667482591</v>
      </c>
      <c r="AN381" s="75">
        <f t="shared" ref="AN381:AT390" si="405">$AU381+$AB$7*SIN(AO381)</f>
        <v>1.9291499740631011</v>
      </c>
      <c r="AO381" s="75">
        <f t="shared" si="405"/>
        <v>1.929658304969641</v>
      </c>
      <c r="AP381" s="75">
        <f t="shared" si="405"/>
        <v>1.9281784724659303</v>
      </c>
      <c r="AQ381" s="75">
        <f t="shared" si="405"/>
        <v>1.9324703844665168</v>
      </c>
      <c r="AR381" s="75">
        <f t="shared" si="405"/>
        <v>1.9198836185288173</v>
      </c>
      <c r="AS381" s="75">
        <f t="shared" si="405"/>
        <v>1.9556812398488317</v>
      </c>
      <c r="AT381" s="75">
        <f t="shared" si="405"/>
        <v>1.8422958853280693</v>
      </c>
      <c r="AU381" s="75">
        <f t="shared" si="384"/>
        <v>1.0115788030091275</v>
      </c>
      <c r="AV381" s="119">
        <f t="shared" si="385"/>
        <v>-1.9677521300915388E-3</v>
      </c>
      <c r="AW381" s="120">
        <f t="shared" si="386"/>
        <v>3.0910171295696629E-3</v>
      </c>
      <c r="AX381" s="121">
        <f t="shared" si="387"/>
        <v>9.5543868952930776E-6</v>
      </c>
      <c r="AY381" s="120">
        <f t="shared" si="388"/>
        <v>-5.2761952394771707E-3</v>
      </c>
      <c r="BA381" s="95">
        <f t="shared" si="389"/>
        <v>0</v>
      </c>
      <c r="BB381" s="95">
        <f t="shared" si="390"/>
        <v>0.29299822939429687</v>
      </c>
      <c r="BC381" s="95">
        <f t="shared" si="391"/>
        <v>-0.82224165154549622</v>
      </c>
      <c r="BD381" s="95">
        <f t="shared" si="392"/>
        <v>0.55690977398533836</v>
      </c>
      <c r="BE381" s="95">
        <f t="shared" si="393"/>
        <v>2.4743929301002789</v>
      </c>
      <c r="BF381" s="95">
        <f t="shared" si="394"/>
        <v>2.8855693429578966</v>
      </c>
      <c r="BG381" s="95">
        <f t="shared" ref="BG381:BM390" si="406">$BN381+$BB$7*SIN(BH381)</f>
        <v>1.1695228028710936</v>
      </c>
      <c r="BH381" s="95">
        <f t="shared" si="406"/>
        <v>1.1648804079761534</v>
      </c>
      <c r="BI381" s="95">
        <f t="shared" si="406"/>
        <v>1.1520093859919682</v>
      </c>
      <c r="BJ381" s="95">
        <f t="shared" si="406"/>
        <v>1.1181245759853247</v>
      </c>
      <c r="BK381" s="95">
        <f t="shared" si="406"/>
        <v>1.038476463305519</v>
      </c>
      <c r="BL381" s="95">
        <f t="shared" si="406"/>
        <v>0.8837678284690611</v>
      </c>
      <c r="BM381" s="95">
        <f t="shared" si="406"/>
        <v>0.64504649922567991</v>
      </c>
      <c r="BN381" s="95">
        <f t="shared" si="396"/>
        <v>0.34265579262302692</v>
      </c>
      <c r="CI381" s="95"/>
      <c r="CJ381" s="95"/>
      <c r="CK381" s="95"/>
      <c r="CL381" s="95"/>
      <c r="CM381" s="95"/>
      <c r="CN381" s="95"/>
      <c r="CO381" s="95"/>
      <c r="CP381" s="95"/>
      <c r="CQ381" s="95"/>
      <c r="CR381" s="95"/>
      <c r="CS381" s="95"/>
      <c r="CT381" s="95"/>
      <c r="CU381" s="95"/>
      <c r="CV381" s="95"/>
      <c r="CW381" s="95"/>
      <c r="CX381" s="95"/>
    </row>
    <row r="382" spans="1:102" s="75" customFormat="1" ht="12.95" customHeight="1" x14ac:dyDescent="0.2">
      <c r="A382" s="86" t="s">
        <v>2064</v>
      </c>
      <c r="B382" s="87"/>
      <c r="C382" s="88">
        <v>42665.309099999999</v>
      </c>
      <c r="D382" s="88">
        <v>8.9999999999999998E-4</v>
      </c>
      <c r="E382" s="75">
        <f t="shared" si="371"/>
        <v>1136.0002292644208</v>
      </c>
      <c r="F382" s="75">
        <f t="shared" si="372"/>
        <v>1136</v>
      </c>
      <c r="G382" s="75">
        <f t="shared" si="373"/>
        <v>9.6639996627345681E-5</v>
      </c>
      <c r="J382" s="75">
        <f>G382</f>
        <v>9.6639996627345681E-5</v>
      </c>
      <c r="O382" s="75">
        <f t="shared" ca="1" si="374"/>
        <v>-5.4471738726088329E-3</v>
      </c>
      <c r="P382" s="75">
        <f t="shared" si="375"/>
        <v>-8.2437023236576808E-3</v>
      </c>
      <c r="Q382" s="85">
        <f t="shared" si="397"/>
        <v>27646.809099999999</v>
      </c>
      <c r="S382" s="84">
        <v>1</v>
      </c>
      <c r="Z382" s="75">
        <f t="shared" si="376"/>
        <v>1136</v>
      </c>
      <c r="AA382" s="75">
        <f t="shared" si="365"/>
        <v>-1.9203953398304651E-3</v>
      </c>
      <c r="AB382" s="75">
        <f t="shared" si="366"/>
        <v>-6.2266669871998701E-3</v>
      </c>
      <c r="AC382" s="75">
        <f t="shared" si="367"/>
        <v>8.3403423202850265E-3</v>
      </c>
      <c r="AD382" s="75">
        <f t="shared" si="368"/>
        <v>2.0170353364578108E-3</v>
      </c>
      <c r="AE382" s="75">
        <f t="shared" si="369"/>
        <v>4.0684315485194738E-6</v>
      </c>
      <c r="AF382" s="75">
        <f t="shared" si="370"/>
        <v>8.3403423202850265E-3</v>
      </c>
      <c r="AG382" s="84"/>
      <c r="AH382" s="75">
        <f t="shared" si="377"/>
        <v>6.3233069838272158E-3</v>
      </c>
      <c r="AI382" s="75">
        <f t="shared" si="378"/>
        <v>2.9223487763670342E-2</v>
      </c>
      <c r="AJ382" s="75">
        <f t="shared" si="379"/>
        <v>5.2617267599449721E-2</v>
      </c>
      <c r="AK382" s="75">
        <f t="shared" si="380"/>
        <v>0.13413785181769969</v>
      </c>
      <c r="AL382" s="75">
        <f t="shared" si="381"/>
        <v>3.0042862604934113</v>
      </c>
      <c r="AM382" s="75">
        <f t="shared" si="382"/>
        <v>14.543072561558063</v>
      </c>
      <c r="AN382" s="75">
        <f t="shared" si="405"/>
        <v>1.9415530168319592</v>
      </c>
      <c r="AO382" s="75">
        <f t="shared" si="405"/>
        <v>1.9420770396707476</v>
      </c>
      <c r="AP382" s="75">
        <f t="shared" si="405"/>
        <v>1.9406004141148099</v>
      </c>
      <c r="AQ382" s="75">
        <f t="shared" si="405"/>
        <v>1.9447471016862514</v>
      </c>
      <c r="AR382" s="75">
        <f t="shared" si="405"/>
        <v>1.9329873810811589</v>
      </c>
      <c r="AS382" s="75">
        <f t="shared" si="405"/>
        <v>1.9654676008259271</v>
      </c>
      <c r="AT382" s="75">
        <f t="shared" si="405"/>
        <v>1.8676345124861931</v>
      </c>
      <c r="AU382" s="75">
        <f t="shared" si="384"/>
        <v>1.0283268303641566</v>
      </c>
      <c r="AV382" s="119">
        <f t="shared" si="385"/>
        <v>-1.9203953398304651E-3</v>
      </c>
      <c r="AW382" s="120">
        <f t="shared" si="386"/>
        <v>2.0170353364578108E-3</v>
      </c>
      <c r="AX382" s="121">
        <f t="shared" si="387"/>
        <v>4.0684315485194738E-6</v>
      </c>
      <c r="AY382" s="120">
        <f t="shared" si="388"/>
        <v>-6.2266669871998701E-3</v>
      </c>
      <c r="BA382" s="95">
        <f t="shared" si="389"/>
        <v>0</v>
      </c>
      <c r="BB382" s="95">
        <f t="shared" si="390"/>
        <v>0.26835050056233978</v>
      </c>
      <c r="BC382" s="95">
        <f t="shared" si="391"/>
        <v>-0.79544740351794341</v>
      </c>
      <c r="BD382" s="95">
        <f t="shared" si="392"/>
        <v>0.52410782285005164</v>
      </c>
      <c r="BE382" s="95">
        <f t="shared" si="393"/>
        <v>2.5199860066506266</v>
      </c>
      <c r="BF382" s="95">
        <f t="shared" si="394"/>
        <v>3.1131943243374907</v>
      </c>
      <c r="BG382" s="95">
        <f t="shared" si="406"/>
        <v>1.2404063275322972</v>
      </c>
      <c r="BH382" s="95">
        <f t="shared" si="406"/>
        <v>1.2383114876679082</v>
      </c>
      <c r="BI382" s="95">
        <f t="shared" si="406"/>
        <v>1.2312523011495458</v>
      </c>
      <c r="BJ382" s="95">
        <f t="shared" si="406"/>
        <v>1.2084369968678814</v>
      </c>
      <c r="BK382" s="95">
        <f t="shared" si="406"/>
        <v>1.1425917660705427</v>
      </c>
      <c r="BL382" s="95">
        <f t="shared" si="406"/>
        <v>0.99095826116770114</v>
      </c>
      <c r="BM382" s="95">
        <f t="shared" si="406"/>
        <v>0.73161162581659078</v>
      </c>
      <c r="BN382" s="95">
        <f t="shared" si="396"/>
        <v>0.38969552149644038</v>
      </c>
      <c r="CI382" s="95"/>
      <c r="CJ382" s="95"/>
      <c r="CK382" s="95"/>
      <c r="CL382" s="95"/>
      <c r="CM382" s="95"/>
      <c r="CN382" s="95"/>
      <c r="CO382" s="95"/>
      <c r="CP382" s="95"/>
      <c r="CQ382" s="95"/>
      <c r="CR382" s="95"/>
      <c r="CS382" s="95"/>
      <c r="CT382" s="95"/>
      <c r="CU382" s="95"/>
      <c r="CV382" s="95"/>
      <c r="CW382" s="95"/>
      <c r="CX382" s="95"/>
    </row>
    <row r="383" spans="1:102" s="75" customFormat="1" ht="12.95" customHeight="1" x14ac:dyDescent="0.2">
      <c r="A383" s="86" t="s">
        <v>2064</v>
      </c>
      <c r="B383" s="87"/>
      <c r="C383" s="88">
        <v>42665.309200000003</v>
      </c>
      <c r="D383" s="88">
        <v>1E-3</v>
      </c>
      <c r="E383" s="75">
        <f t="shared" si="371"/>
        <v>1136.0004664999681</v>
      </c>
      <c r="F383" s="75">
        <f t="shared" si="372"/>
        <v>1136</v>
      </c>
      <c r="G383" s="75">
        <f t="shared" si="373"/>
        <v>1.9664000137709081E-4</v>
      </c>
      <c r="J383" s="75">
        <f>G383</f>
        <v>1.9664000137709081E-4</v>
      </c>
      <c r="O383" s="75">
        <f t="shared" ca="1" si="374"/>
        <v>-5.4471738726088329E-3</v>
      </c>
      <c r="P383" s="75">
        <f t="shared" si="375"/>
        <v>-8.2437023236576808E-3</v>
      </c>
      <c r="Q383" s="85">
        <f t="shared" si="397"/>
        <v>27646.809200000003</v>
      </c>
      <c r="S383" s="84">
        <v>1</v>
      </c>
      <c r="Z383" s="75">
        <f t="shared" si="376"/>
        <v>1136</v>
      </c>
      <c r="AA383" s="75">
        <f t="shared" si="365"/>
        <v>-1.9203953398304651E-3</v>
      </c>
      <c r="AB383" s="75">
        <f t="shared" si="366"/>
        <v>-6.126666982450125E-3</v>
      </c>
      <c r="AC383" s="75">
        <f t="shared" si="367"/>
        <v>8.4403423250347717E-3</v>
      </c>
      <c r="AD383" s="75">
        <f t="shared" si="368"/>
        <v>2.1170353412075559E-3</v>
      </c>
      <c r="AE383" s="75">
        <f t="shared" si="369"/>
        <v>4.4818386359217926E-6</v>
      </c>
      <c r="AF383" s="75">
        <f t="shared" si="370"/>
        <v>8.4403423250347717E-3</v>
      </c>
      <c r="AG383" s="84"/>
      <c r="AH383" s="75">
        <f t="shared" si="377"/>
        <v>6.3233069838272158E-3</v>
      </c>
      <c r="AI383" s="75">
        <f t="shared" si="378"/>
        <v>2.9223487763670342E-2</v>
      </c>
      <c r="AJ383" s="75">
        <f t="shared" si="379"/>
        <v>5.2617267599449721E-2</v>
      </c>
      <c r="AK383" s="75">
        <f t="shared" si="380"/>
        <v>0.13413785181769969</v>
      </c>
      <c r="AL383" s="75">
        <f t="shared" si="381"/>
        <v>3.0042862604934113</v>
      </c>
      <c r="AM383" s="75">
        <f t="shared" si="382"/>
        <v>14.543072561558063</v>
      </c>
      <c r="AN383" s="75">
        <f t="shared" si="405"/>
        <v>1.9415530168319592</v>
      </c>
      <c r="AO383" s="75">
        <f t="shared" si="405"/>
        <v>1.9420770396707476</v>
      </c>
      <c r="AP383" s="75">
        <f t="shared" si="405"/>
        <v>1.9406004141148099</v>
      </c>
      <c r="AQ383" s="75">
        <f t="shared" si="405"/>
        <v>1.9447471016862514</v>
      </c>
      <c r="AR383" s="75">
        <f t="shared" si="405"/>
        <v>1.9329873810811589</v>
      </c>
      <c r="AS383" s="75">
        <f t="shared" si="405"/>
        <v>1.9654676008259271</v>
      </c>
      <c r="AT383" s="75">
        <f t="shared" si="405"/>
        <v>1.8676345124861931</v>
      </c>
      <c r="AU383" s="75">
        <f t="shared" si="384"/>
        <v>1.0283268303641566</v>
      </c>
      <c r="AV383" s="119">
        <f t="shared" si="385"/>
        <v>-1.9203953398304651E-3</v>
      </c>
      <c r="AW383" s="120">
        <f t="shared" si="386"/>
        <v>2.1170353412075559E-3</v>
      </c>
      <c r="AX383" s="121">
        <f t="shared" si="387"/>
        <v>4.4818386359217926E-6</v>
      </c>
      <c r="AY383" s="120">
        <f t="shared" si="388"/>
        <v>-6.126666982450125E-3</v>
      </c>
      <c r="BA383" s="95">
        <f t="shared" si="389"/>
        <v>0</v>
      </c>
      <c r="BB383" s="95">
        <f t="shared" si="390"/>
        <v>0.26835050056233978</v>
      </c>
      <c r="BC383" s="95">
        <f t="shared" si="391"/>
        <v>-0.79544740351794341</v>
      </c>
      <c r="BD383" s="95">
        <f t="shared" si="392"/>
        <v>0.52410782285005164</v>
      </c>
      <c r="BE383" s="95">
        <f t="shared" si="393"/>
        <v>2.5199860066506266</v>
      </c>
      <c r="BF383" s="95">
        <f t="shared" si="394"/>
        <v>3.1131943243374907</v>
      </c>
      <c r="BG383" s="95">
        <f t="shared" si="406"/>
        <v>1.2404063275322972</v>
      </c>
      <c r="BH383" s="95">
        <f t="shared" si="406"/>
        <v>1.2383114876679082</v>
      </c>
      <c r="BI383" s="95">
        <f t="shared" si="406"/>
        <v>1.2312523011495458</v>
      </c>
      <c r="BJ383" s="95">
        <f t="shared" si="406"/>
        <v>1.2084369968678814</v>
      </c>
      <c r="BK383" s="95">
        <f t="shared" si="406"/>
        <v>1.1425917660705427</v>
      </c>
      <c r="BL383" s="95">
        <f t="shared" si="406"/>
        <v>0.99095826116770114</v>
      </c>
      <c r="BM383" s="95">
        <f t="shared" si="406"/>
        <v>0.73161162581659078</v>
      </c>
      <c r="BN383" s="95">
        <f t="shared" si="396"/>
        <v>0.38969552149644038</v>
      </c>
      <c r="CI383" s="95"/>
      <c r="CJ383" s="95"/>
      <c r="CK383" s="95"/>
      <c r="CL383" s="95"/>
      <c r="CM383" s="95"/>
      <c r="CN383" s="95"/>
      <c r="CO383" s="95"/>
      <c r="CP383" s="95"/>
      <c r="CQ383" s="95"/>
      <c r="CR383" s="95"/>
      <c r="CS383" s="95"/>
      <c r="CT383" s="95"/>
      <c r="CU383" s="95"/>
      <c r="CV383" s="95"/>
      <c r="CW383" s="95"/>
      <c r="CX383" s="95"/>
    </row>
    <row r="384" spans="1:102" s="75" customFormat="1" ht="12.95" customHeight="1" x14ac:dyDescent="0.2">
      <c r="A384" s="86" t="s">
        <v>2065</v>
      </c>
      <c r="B384" s="87" t="s">
        <v>2060</v>
      </c>
      <c r="C384" s="88">
        <v>42914.428399999997</v>
      </c>
      <c r="D384" s="88"/>
      <c r="E384" s="75">
        <f t="shared" si="371"/>
        <v>1726.999736028014</v>
      </c>
      <c r="F384" s="75">
        <f t="shared" si="372"/>
        <v>1727</v>
      </c>
      <c r="G384" s="75">
        <f t="shared" si="373"/>
        <v>-1.1127000470878556E-4</v>
      </c>
      <c r="J384" s="75">
        <f>G384</f>
        <v>-1.1127000470878556E-4</v>
      </c>
      <c r="O384" s="75">
        <f t="shared" ca="1" si="374"/>
        <v>-5.038012989066182E-3</v>
      </c>
      <c r="P384" s="75">
        <f t="shared" si="375"/>
        <v>-7.7911561940843177E-3</v>
      </c>
      <c r="Q384" s="85">
        <f t="shared" si="397"/>
        <v>27895.928399999997</v>
      </c>
      <c r="S384" s="84">
        <v>1</v>
      </c>
      <c r="Z384" s="75">
        <f t="shared" si="376"/>
        <v>1727</v>
      </c>
      <c r="AA384" s="75">
        <f t="shared" si="365"/>
        <v>-1.7478440456517993E-3</v>
      </c>
      <c r="AB384" s="75">
        <f t="shared" si="366"/>
        <v>-6.1545821531413039E-3</v>
      </c>
      <c r="AC384" s="75">
        <f t="shared" si="367"/>
        <v>7.6798861893755321E-3</v>
      </c>
      <c r="AD384" s="75">
        <f t="shared" si="368"/>
        <v>1.6365740409430138E-3</v>
      </c>
      <c r="AE384" s="75">
        <f t="shared" si="369"/>
        <v>2.6783745914885452E-6</v>
      </c>
      <c r="AF384" s="75">
        <f t="shared" si="370"/>
        <v>7.6798861893755321E-3</v>
      </c>
      <c r="AG384" s="84"/>
      <c r="AH384" s="75">
        <f t="shared" si="377"/>
        <v>6.0433121484325183E-3</v>
      </c>
      <c r="AI384" s="75">
        <f t="shared" si="378"/>
        <v>2.838310140088518E-2</v>
      </c>
      <c r="AJ384" s="75">
        <f t="shared" si="379"/>
        <v>4.6211109558880713E-2</v>
      </c>
      <c r="AK384" s="75">
        <f t="shared" si="380"/>
        <v>0.12790857030174907</v>
      </c>
      <c r="AL384" s="75">
        <f t="shared" si="381"/>
        <v>3.0107002651182375</v>
      </c>
      <c r="AM384" s="75">
        <f t="shared" si="382"/>
        <v>15.25790565866742</v>
      </c>
      <c r="AN384" s="75">
        <f t="shared" si="405"/>
        <v>1.9858746461445942</v>
      </c>
      <c r="AO384" s="75">
        <f t="shared" si="405"/>
        <v>1.9862452344077779</v>
      </c>
      <c r="AP384" s="75">
        <f t="shared" si="405"/>
        <v>1.9853072930182374</v>
      </c>
      <c r="AQ384" s="75">
        <f t="shared" si="405"/>
        <v>1.9876773274496811</v>
      </c>
      <c r="AR384" s="75">
        <f t="shared" si="405"/>
        <v>1.9816637771978227</v>
      </c>
      <c r="AS384" s="75">
        <f t="shared" si="405"/>
        <v>1.9967661453900425</v>
      </c>
      <c r="AT384" s="75">
        <f t="shared" si="405"/>
        <v>1.9577869292600216</v>
      </c>
      <c r="AU384" s="75">
        <f t="shared" si="384"/>
        <v>1.0892381175446011</v>
      </c>
      <c r="AV384" s="119">
        <f t="shared" si="385"/>
        <v>-1.7478440456517993E-3</v>
      </c>
      <c r="AW384" s="120">
        <f t="shared" si="386"/>
        <v>1.6365740409430138E-3</v>
      </c>
      <c r="AX384" s="121">
        <f t="shared" si="387"/>
        <v>2.6783745914885452E-6</v>
      </c>
      <c r="AY384" s="120">
        <f t="shared" si="388"/>
        <v>-6.1545821531413039E-3</v>
      </c>
      <c r="BA384" s="95">
        <f t="shared" si="389"/>
        <v>0</v>
      </c>
      <c r="BB384" s="95">
        <f t="shared" si="390"/>
        <v>0.21210975925045716</v>
      </c>
      <c r="BC384" s="95">
        <f t="shared" si="391"/>
        <v>-0.71916717182852863</v>
      </c>
      <c r="BD384" s="95">
        <f t="shared" si="392"/>
        <v>0.43500456150668976</v>
      </c>
      <c r="BE384" s="95">
        <f t="shared" si="393"/>
        <v>2.6371285115528242</v>
      </c>
      <c r="BF384" s="95">
        <f t="shared" si="394"/>
        <v>3.8801667617078213</v>
      </c>
      <c r="BG384" s="95">
        <f t="shared" si="406"/>
        <v>1.4547165378754354</v>
      </c>
      <c r="BH384" s="95">
        <f t="shared" si="406"/>
        <v>1.454696088210758</v>
      </c>
      <c r="BI384" s="95">
        <f t="shared" si="406"/>
        <v>1.4545001036246716</v>
      </c>
      <c r="BJ384" s="95">
        <f t="shared" si="406"/>
        <v>1.4526382462648473</v>
      </c>
      <c r="BK384" s="95">
        <f t="shared" si="406"/>
        <v>1.4362234051297285</v>
      </c>
      <c r="BL384" s="95">
        <f t="shared" si="406"/>
        <v>1.3366812516555755</v>
      </c>
      <c r="BM384" s="95">
        <f t="shared" si="406"/>
        <v>1.0394340944611884</v>
      </c>
      <c r="BN384" s="95">
        <f t="shared" si="396"/>
        <v>0.56077539696836176</v>
      </c>
      <c r="CI384" s="95"/>
      <c r="CJ384" s="95"/>
      <c r="CK384" s="95"/>
      <c r="CL384" s="95"/>
      <c r="CM384" s="95"/>
      <c r="CN384" s="95"/>
      <c r="CO384" s="95"/>
      <c r="CP384" s="95"/>
      <c r="CQ384" s="95"/>
      <c r="CR384" s="95"/>
      <c r="CS384" s="95"/>
      <c r="CT384" s="95"/>
      <c r="CU384" s="95"/>
      <c r="CV384" s="95"/>
      <c r="CW384" s="95"/>
      <c r="CX384" s="95"/>
    </row>
    <row r="385" spans="1:102" s="75" customFormat="1" ht="12.95" customHeight="1" x14ac:dyDescent="0.2">
      <c r="A385" s="81" t="s">
        <v>956</v>
      </c>
      <c r="B385" s="82" t="s">
        <v>2031</v>
      </c>
      <c r="C385" s="83">
        <v>42938.457000000002</v>
      </c>
      <c r="D385" s="83" t="s">
        <v>2110</v>
      </c>
      <c r="E385" s="75">
        <f t="shared" si="371"/>
        <v>1784.0041140437791</v>
      </c>
      <c r="F385" s="75">
        <f t="shared" si="372"/>
        <v>1784</v>
      </c>
      <c r="G385" s="75">
        <f t="shared" si="373"/>
        <v>1.7341600032523274E-3</v>
      </c>
      <c r="I385" s="75">
        <f t="shared" ref="I385:I390" si="407">G385</f>
        <v>1.7341600032523274E-3</v>
      </c>
      <c r="O385" s="75">
        <f t="shared" ca="1" si="374"/>
        <v>-4.9985507718717133E-3</v>
      </c>
      <c r="P385" s="75">
        <f t="shared" si="375"/>
        <v>-7.747231787973082E-3</v>
      </c>
      <c r="Q385" s="85">
        <f t="shared" si="397"/>
        <v>27919.957000000002</v>
      </c>
      <c r="S385" s="84">
        <v>0.1</v>
      </c>
      <c r="Z385" s="75">
        <f t="shared" si="376"/>
        <v>1784</v>
      </c>
      <c r="AA385" s="75">
        <f t="shared" si="365"/>
        <v>-1.7311754207391993E-3</v>
      </c>
      <c r="AB385" s="75">
        <f t="shared" si="366"/>
        <v>-4.2818963639815553E-3</v>
      </c>
      <c r="AC385" s="75">
        <f t="shared" si="367"/>
        <v>9.4813917912254103E-3</v>
      </c>
      <c r="AD385" s="75">
        <f t="shared" si="368"/>
        <v>3.4653354239915267E-3</v>
      </c>
      <c r="AE385" s="75">
        <f t="shared" si="369"/>
        <v>1.2008549600770536E-6</v>
      </c>
      <c r="AF385" s="75">
        <f t="shared" si="370"/>
        <v>9.4813917912254103E-3</v>
      </c>
      <c r="AG385" s="84"/>
      <c r="AH385" s="75">
        <f t="shared" si="377"/>
        <v>6.0160563672338827E-3</v>
      </c>
      <c r="AI385" s="75">
        <f t="shared" si="378"/>
        <v>2.8306479831139431E-2</v>
      </c>
      <c r="AJ385" s="75">
        <f t="shared" si="379"/>
        <v>4.5611339591731026E-2</v>
      </c>
      <c r="AK385" s="75">
        <f t="shared" si="380"/>
        <v>0.1273251854970105</v>
      </c>
      <c r="AL385" s="75">
        <f t="shared" si="381"/>
        <v>3.0113006682052372</v>
      </c>
      <c r="AM385" s="75">
        <f t="shared" si="382"/>
        <v>15.328416860737146</v>
      </c>
      <c r="AN385" s="75">
        <f t="shared" si="405"/>
        <v>1.9900898440327612</v>
      </c>
      <c r="AO385" s="75">
        <f t="shared" si="405"/>
        <v>1.9904211182530314</v>
      </c>
      <c r="AP385" s="75">
        <f t="shared" si="405"/>
        <v>1.989590644322434</v>
      </c>
      <c r="AQ385" s="75">
        <f t="shared" si="405"/>
        <v>1.9916696541784091</v>
      </c>
      <c r="AR385" s="75">
        <f t="shared" si="405"/>
        <v>1.9864466520429871</v>
      </c>
      <c r="AS385" s="75">
        <f t="shared" si="405"/>
        <v>1.9994544307827273</v>
      </c>
      <c r="AT385" s="75">
        <f t="shared" si="405"/>
        <v>1.9663131274073793</v>
      </c>
      <c r="AU385" s="75">
        <f t="shared" si="384"/>
        <v>1.0951128102168268</v>
      </c>
      <c r="AV385" s="119">
        <f t="shared" si="385"/>
        <v>-1.7311754207391993E-3</v>
      </c>
      <c r="AW385" s="120">
        <f t="shared" si="386"/>
        <v>3.4653354239915267E-3</v>
      </c>
      <c r="AX385" s="121">
        <f t="shared" si="387"/>
        <v>1.2008549600770536E-6</v>
      </c>
      <c r="AY385" s="120">
        <f t="shared" si="388"/>
        <v>-4.2818963639815553E-3</v>
      </c>
      <c r="BA385" s="95">
        <f t="shared" si="389"/>
        <v>0</v>
      </c>
      <c r="BB385" s="95">
        <f t="shared" si="390"/>
        <v>0.20831090096095173</v>
      </c>
      <c r="BC385" s="95">
        <f t="shared" si="391"/>
        <v>-0.71302258705469401</v>
      </c>
      <c r="BD385" s="95">
        <f t="shared" si="392"/>
        <v>0.42805183151429238</v>
      </c>
      <c r="BE385" s="95">
        <f t="shared" si="393"/>
        <v>2.6459317225295345</v>
      </c>
      <c r="BF385" s="95">
        <f t="shared" si="394"/>
        <v>3.9520660221320978</v>
      </c>
      <c r="BG385" s="95">
        <f t="shared" si="406"/>
        <v>1.4729717218715948</v>
      </c>
      <c r="BH385" s="95">
        <f t="shared" si="406"/>
        <v>1.472962010363704</v>
      </c>
      <c r="BI385" s="95">
        <f t="shared" si="406"/>
        <v>1.4728516020511049</v>
      </c>
      <c r="BJ385" s="95">
        <f t="shared" si="406"/>
        <v>1.4716050032334056</v>
      </c>
      <c r="BK385" s="95">
        <f t="shared" si="406"/>
        <v>1.4584827994896772</v>
      </c>
      <c r="BL385" s="95">
        <f t="shared" si="406"/>
        <v>1.3660826809328521</v>
      </c>
      <c r="BM385" s="95">
        <f t="shared" si="406"/>
        <v>1.0684441431287293</v>
      </c>
      <c r="BN385" s="95">
        <f t="shared" si="396"/>
        <v>0.57727548648088201</v>
      </c>
      <c r="CI385" s="95"/>
      <c r="CJ385" s="95"/>
      <c r="CK385" s="95"/>
      <c r="CL385" s="95"/>
      <c r="CM385" s="95"/>
      <c r="CN385" s="95"/>
      <c r="CO385" s="95"/>
      <c r="CP385" s="95"/>
      <c r="CQ385" s="95"/>
      <c r="CR385" s="95"/>
      <c r="CS385" s="95"/>
      <c r="CT385" s="95"/>
      <c r="CU385" s="95"/>
      <c r="CV385" s="95"/>
      <c r="CW385" s="95"/>
      <c r="CX385" s="95"/>
    </row>
    <row r="386" spans="1:102" s="75" customFormat="1" ht="12.95" customHeight="1" x14ac:dyDescent="0.2">
      <c r="A386" s="81" t="s">
        <v>956</v>
      </c>
      <c r="B386" s="82" t="s">
        <v>2031</v>
      </c>
      <c r="C386" s="83">
        <v>42989.462</v>
      </c>
      <c r="D386" s="83" t="s">
        <v>2110</v>
      </c>
      <c r="E386" s="75">
        <f t="shared" si="371"/>
        <v>1905.006099207015</v>
      </c>
      <c r="F386" s="75">
        <f t="shared" si="372"/>
        <v>1905</v>
      </c>
      <c r="G386" s="75">
        <f t="shared" si="373"/>
        <v>2.57094999687979E-3</v>
      </c>
      <c r="I386" s="75">
        <f t="shared" si="407"/>
        <v>2.57094999687979E-3</v>
      </c>
      <c r="O386" s="75">
        <f t="shared" ca="1" si="374"/>
        <v>-4.914780100283454E-3</v>
      </c>
      <c r="P386" s="75">
        <f t="shared" si="375"/>
        <v>-7.6538267459793511E-3</v>
      </c>
      <c r="Q386" s="85">
        <f t="shared" si="397"/>
        <v>27970.962</v>
      </c>
      <c r="S386" s="84">
        <v>0.1</v>
      </c>
      <c r="Z386" s="75">
        <f t="shared" si="376"/>
        <v>1905</v>
      </c>
      <c r="AA386" s="75">
        <f t="shared" si="365"/>
        <v>-1.6957780902127437E-3</v>
      </c>
      <c r="AB386" s="75">
        <f t="shared" si="366"/>
        <v>-3.3870986588868173E-3</v>
      </c>
      <c r="AC386" s="75">
        <f t="shared" si="367"/>
        <v>1.022477674285914E-2</v>
      </c>
      <c r="AD386" s="75">
        <f t="shared" si="368"/>
        <v>4.2667280870925337E-3</v>
      </c>
      <c r="AE386" s="75">
        <f t="shared" si="369"/>
        <v>1.8204968569184313E-6</v>
      </c>
      <c r="AF386" s="75">
        <f t="shared" si="370"/>
        <v>1.022477674285914E-2</v>
      </c>
      <c r="AG386" s="84"/>
      <c r="AH386" s="75">
        <f t="shared" si="377"/>
        <v>5.9580486557666073E-3</v>
      </c>
      <c r="AI386" s="75">
        <f t="shared" si="378"/>
        <v>2.8146221110272762E-2</v>
      </c>
      <c r="AJ386" s="75">
        <f t="shared" si="379"/>
        <v>4.4347858693149757E-2</v>
      </c>
      <c r="AK386" s="75">
        <f t="shared" si="380"/>
        <v>0.12609612388078104</v>
      </c>
      <c r="AL386" s="75">
        <f t="shared" si="381"/>
        <v>3.0125654292460298</v>
      </c>
      <c r="AM386" s="75">
        <f t="shared" si="382"/>
        <v>15.479094192737685</v>
      </c>
      <c r="AN386" s="75">
        <f t="shared" si="405"/>
        <v>1.9990065511619028</v>
      </c>
      <c r="AO386" s="75">
        <f t="shared" si="405"/>
        <v>1.9992357385061919</v>
      </c>
      <c r="AP386" s="75">
        <f t="shared" si="405"/>
        <v>1.9986724747074971</v>
      </c>
      <c r="AQ386" s="75">
        <f t="shared" si="405"/>
        <v>2.0000555417535479</v>
      </c>
      <c r="AR386" s="75">
        <f t="shared" si="405"/>
        <v>1.9966519584347142</v>
      </c>
      <c r="AS386" s="75">
        <f t="shared" si="405"/>
        <v>2.0049828242951944</v>
      </c>
      <c r="AT386" s="75">
        <f t="shared" si="405"/>
        <v>1.9843128303421178</v>
      </c>
      <c r="AU386" s="75">
        <f t="shared" si="384"/>
        <v>1.1075836490473407</v>
      </c>
      <c r="AV386" s="119">
        <f t="shared" si="385"/>
        <v>-1.6957780902127437E-3</v>
      </c>
      <c r="AW386" s="120">
        <f t="shared" si="386"/>
        <v>4.2667280870925337E-3</v>
      </c>
      <c r="AX386" s="121">
        <f t="shared" si="387"/>
        <v>1.8204968569184313E-6</v>
      </c>
      <c r="AY386" s="120">
        <f t="shared" si="388"/>
        <v>-3.3870986588868173E-3</v>
      </c>
      <c r="BA386" s="95">
        <f t="shared" si="389"/>
        <v>0</v>
      </c>
      <c r="BB386" s="95">
        <f t="shared" si="390"/>
        <v>0.20086175814351681</v>
      </c>
      <c r="BC386" s="95">
        <f t="shared" si="391"/>
        <v>-0.7005064663952999</v>
      </c>
      <c r="BD386" s="95">
        <f t="shared" si="392"/>
        <v>0.41397834533044009</v>
      </c>
      <c r="BE386" s="95">
        <f t="shared" si="393"/>
        <v>2.6636245527873781</v>
      </c>
      <c r="BF386" s="95">
        <f t="shared" si="394"/>
        <v>4.1044133371281077</v>
      </c>
      <c r="BG386" s="95">
        <f t="shared" si="406"/>
        <v>1.5106759056374082</v>
      </c>
      <c r="BH386" s="95">
        <f t="shared" si="406"/>
        <v>1.5106746622644247</v>
      </c>
      <c r="BI386" s="95">
        <f t="shared" si="406"/>
        <v>1.5106516739744729</v>
      </c>
      <c r="BJ386" s="95">
        <f t="shared" si="406"/>
        <v>1.5102282214795757</v>
      </c>
      <c r="BK386" s="95">
        <f t="shared" si="406"/>
        <v>1.5028982382621519</v>
      </c>
      <c r="BL386" s="95">
        <f t="shared" si="406"/>
        <v>1.4261114136331874</v>
      </c>
      <c r="BM386" s="95">
        <f t="shared" si="406"/>
        <v>1.1295794798793506</v>
      </c>
      <c r="BN386" s="95">
        <f t="shared" si="396"/>
        <v>0.61230199228816229</v>
      </c>
      <c r="CI386" s="95"/>
      <c r="CJ386" s="95"/>
      <c r="CK386" s="95"/>
      <c r="CL386" s="95"/>
      <c r="CM386" s="95"/>
      <c r="CN386" s="95"/>
      <c r="CO386" s="95"/>
      <c r="CP386" s="95"/>
      <c r="CQ386" s="95"/>
      <c r="CR386" s="95"/>
      <c r="CS386" s="95"/>
      <c r="CT386" s="95"/>
      <c r="CU386" s="95"/>
      <c r="CV386" s="95"/>
      <c r="CW386" s="95"/>
      <c r="CX386" s="95"/>
    </row>
    <row r="387" spans="1:102" s="75" customFormat="1" ht="12.95" customHeight="1" x14ac:dyDescent="0.2">
      <c r="A387" s="81" t="s">
        <v>956</v>
      </c>
      <c r="B387" s="82" t="s">
        <v>2031</v>
      </c>
      <c r="C387" s="83">
        <v>42992.423000000003</v>
      </c>
      <c r="D387" s="83" t="s">
        <v>2110</v>
      </c>
      <c r="E387" s="75">
        <f t="shared" si="371"/>
        <v>1912.0306434295171</v>
      </c>
      <c r="F387" s="75">
        <f t="shared" si="372"/>
        <v>1912</v>
      </c>
      <c r="G387" s="75">
        <f t="shared" si="373"/>
        <v>1.2916880004922859E-2</v>
      </c>
      <c r="I387" s="75">
        <f t="shared" si="407"/>
        <v>1.2916880004922859E-2</v>
      </c>
      <c r="O387" s="75">
        <f t="shared" ca="1" si="374"/>
        <v>-4.9099338630841337E-3</v>
      </c>
      <c r="P387" s="75">
        <f t="shared" si="375"/>
        <v>-7.6484164089787119E-3</v>
      </c>
      <c r="Q387" s="85">
        <f t="shared" si="397"/>
        <v>27973.923000000003</v>
      </c>
      <c r="S387" s="84">
        <v>0.1</v>
      </c>
      <c r="Z387" s="75">
        <f t="shared" si="376"/>
        <v>1912</v>
      </c>
      <c r="AA387" s="75">
        <f t="shared" si="365"/>
        <v>-1.6937298136909347E-3</v>
      </c>
      <c r="AB387" s="75">
        <f t="shared" si="366"/>
        <v>6.9621934096350821E-3</v>
      </c>
      <c r="AC387" s="75">
        <f t="shared" si="367"/>
        <v>2.056529641390157E-2</v>
      </c>
      <c r="AD387" s="75">
        <f t="shared" si="368"/>
        <v>1.4610609818613795E-2</v>
      </c>
      <c r="AE387" s="75">
        <f t="shared" si="369"/>
        <v>2.1346991927177385E-5</v>
      </c>
      <c r="AF387" s="75">
        <f t="shared" si="370"/>
        <v>2.056529641390157E-2</v>
      </c>
      <c r="AG387" s="84"/>
      <c r="AH387" s="75">
        <f t="shared" si="377"/>
        <v>5.9546865952877772E-3</v>
      </c>
      <c r="AI387" s="75">
        <f t="shared" si="378"/>
        <v>2.8137047746395139E-2</v>
      </c>
      <c r="AJ387" s="75">
        <f t="shared" si="379"/>
        <v>4.4275160787595233E-2</v>
      </c>
      <c r="AK387" s="75">
        <f t="shared" si="380"/>
        <v>0.12602540234773077</v>
      </c>
      <c r="AL387" s="75">
        <f t="shared" si="381"/>
        <v>3.0126381986284052</v>
      </c>
      <c r="AM387" s="75">
        <f t="shared" si="382"/>
        <v>15.487853368386782</v>
      </c>
      <c r="AN387" s="75">
        <f t="shared" si="405"/>
        <v>1.9995211241388073</v>
      </c>
      <c r="AO387" s="75">
        <f t="shared" si="405"/>
        <v>1.999743583903816</v>
      </c>
      <c r="AP387" s="75">
        <f t="shared" si="405"/>
        <v>1.9991974720530727</v>
      </c>
      <c r="AQ387" s="75">
        <f t="shared" si="405"/>
        <v>2.0005369482279813</v>
      </c>
      <c r="AR387" s="75">
        <f t="shared" si="405"/>
        <v>1.9972445170802864</v>
      </c>
      <c r="AS387" s="75">
        <f t="shared" si="405"/>
        <v>2.0052953739186465</v>
      </c>
      <c r="AT387" s="75">
        <f t="shared" si="405"/>
        <v>1.9853499714929543</v>
      </c>
      <c r="AU387" s="75">
        <f t="shared" si="384"/>
        <v>1.1083051025334036</v>
      </c>
      <c r="AV387" s="119">
        <f t="shared" si="385"/>
        <v>-1.6937298136909347E-3</v>
      </c>
      <c r="AW387" s="120">
        <f t="shared" si="386"/>
        <v>1.4610609818613795E-2</v>
      </c>
      <c r="AX387" s="121">
        <f t="shared" si="387"/>
        <v>2.1346991927177385E-5</v>
      </c>
      <c r="AY387" s="120">
        <f t="shared" si="388"/>
        <v>6.9621934096350821E-3</v>
      </c>
      <c r="BA387" s="95">
        <f t="shared" si="389"/>
        <v>0</v>
      </c>
      <c r="BB387" s="95">
        <f t="shared" si="390"/>
        <v>0.20045432313920319</v>
      </c>
      <c r="BC387" s="95">
        <f t="shared" si="391"/>
        <v>-0.69980309184007949</v>
      </c>
      <c r="BD387" s="95">
        <f t="shared" si="392"/>
        <v>0.41319088883131283</v>
      </c>
      <c r="BE387" s="95">
        <f t="shared" si="393"/>
        <v>2.664609683651864</v>
      </c>
      <c r="BF387" s="95">
        <f t="shared" si="394"/>
        <v>4.1132215709496087</v>
      </c>
      <c r="BG387" s="95">
        <f t="shared" si="406"/>
        <v>1.5128159089632134</v>
      </c>
      <c r="BH387" s="95">
        <f t="shared" si="406"/>
        <v>1.512814837664469</v>
      </c>
      <c r="BI387" s="95">
        <f t="shared" si="406"/>
        <v>1.5127943002737392</v>
      </c>
      <c r="BJ387" s="95">
        <f t="shared" si="406"/>
        <v>1.5124019820315635</v>
      </c>
      <c r="BK387" s="95">
        <f t="shared" si="406"/>
        <v>1.5053572183425026</v>
      </c>
      <c r="BL387" s="95">
        <f t="shared" si="406"/>
        <v>1.4294846594701522</v>
      </c>
      <c r="BM387" s="95">
        <f t="shared" si="406"/>
        <v>1.1330971219970671</v>
      </c>
      <c r="BN387" s="95">
        <f t="shared" si="396"/>
        <v>0.61432831907040164</v>
      </c>
      <c r="CI387" s="95"/>
      <c r="CJ387" s="95"/>
      <c r="CK387" s="95"/>
      <c r="CL387" s="95"/>
      <c r="CM387" s="95"/>
      <c r="CN387" s="95"/>
      <c r="CO387" s="95"/>
      <c r="CP387" s="95"/>
      <c r="CQ387" s="95"/>
      <c r="CR387" s="95"/>
      <c r="CS387" s="95"/>
      <c r="CT387" s="95"/>
      <c r="CU387" s="95"/>
      <c r="CV387" s="95"/>
      <c r="CW387" s="95"/>
      <c r="CX387" s="95"/>
    </row>
    <row r="388" spans="1:102" s="75" customFormat="1" ht="12.95" customHeight="1" x14ac:dyDescent="0.2">
      <c r="A388" s="81" t="s">
        <v>956</v>
      </c>
      <c r="B388" s="82" t="s">
        <v>2033</v>
      </c>
      <c r="C388" s="83">
        <v>43004.44</v>
      </c>
      <c r="D388" s="83" t="s">
        <v>2110</v>
      </c>
      <c r="E388" s="75">
        <f t="shared" si="371"/>
        <v>1940.5392377968667</v>
      </c>
      <c r="F388" s="75">
        <f t="shared" si="372"/>
        <v>1940.5</v>
      </c>
      <c r="G388" s="75">
        <f t="shared" si="373"/>
        <v>1.6539595002541319E-2</v>
      </c>
      <c r="I388" s="75">
        <f t="shared" si="407"/>
        <v>1.6539595002541319E-2</v>
      </c>
      <c r="O388" s="75">
        <f t="shared" ca="1" si="374"/>
        <v>-4.8902027544868989E-3</v>
      </c>
      <c r="P388" s="75">
        <f t="shared" si="375"/>
        <v>-7.6263809981553443E-3</v>
      </c>
      <c r="Q388" s="85">
        <f t="shared" si="397"/>
        <v>27985.940000000002</v>
      </c>
      <c r="S388" s="84">
        <v>0.1</v>
      </c>
      <c r="Z388" s="75">
        <f t="shared" si="376"/>
        <v>1940.5</v>
      </c>
      <c r="AA388" s="75">
        <f t="shared" si="365"/>
        <v>-1.6853898904205002E-3</v>
      </c>
      <c r="AB388" s="75">
        <f t="shared" si="366"/>
        <v>1.0598603894806474E-2</v>
      </c>
      <c r="AC388" s="75">
        <f t="shared" si="367"/>
        <v>2.4165976000696664E-2</v>
      </c>
      <c r="AD388" s="75">
        <f t="shared" si="368"/>
        <v>1.8224984892961819E-2</v>
      </c>
      <c r="AE388" s="75">
        <f t="shared" si="369"/>
        <v>3.3215007434868652E-5</v>
      </c>
      <c r="AF388" s="75">
        <f t="shared" si="370"/>
        <v>2.4165976000696664E-2</v>
      </c>
      <c r="AG388" s="84"/>
      <c r="AH388" s="75">
        <f t="shared" si="377"/>
        <v>5.9409911077348441E-3</v>
      </c>
      <c r="AI388" s="75">
        <f t="shared" si="378"/>
        <v>2.8099807798978249E-2</v>
      </c>
      <c r="AJ388" s="75">
        <f t="shared" si="379"/>
        <v>4.3979615936459146E-2</v>
      </c>
      <c r="AK388" s="75">
        <f t="shared" si="380"/>
        <v>0.12573788768552205</v>
      </c>
      <c r="AL388" s="75">
        <f t="shared" si="381"/>
        <v>3.0129340316479087</v>
      </c>
      <c r="AM388" s="75">
        <f t="shared" si="382"/>
        <v>15.523564361784432</v>
      </c>
      <c r="AN388" s="75">
        <f t="shared" si="405"/>
        <v>2.0016147707501415</v>
      </c>
      <c r="AO388" s="75">
        <f t="shared" si="405"/>
        <v>2.0018088664107574</v>
      </c>
      <c r="AP388" s="75">
        <f t="shared" si="405"/>
        <v>2.0013345646175624</v>
      </c>
      <c r="AQ388" s="75">
        <f t="shared" si="405"/>
        <v>2.0024927304258133</v>
      </c>
      <c r="AR388" s="75">
        <f t="shared" si="405"/>
        <v>1.9996595223552749</v>
      </c>
      <c r="AS388" s="75">
        <f t="shared" si="405"/>
        <v>2.0065598196831838</v>
      </c>
      <c r="AT388" s="75">
        <f t="shared" si="405"/>
        <v>1.9895679030025728</v>
      </c>
      <c r="AU388" s="75">
        <f t="shared" si="384"/>
        <v>1.1112424488695163</v>
      </c>
      <c r="AV388" s="119">
        <f t="shared" si="385"/>
        <v>-1.6853898904205002E-3</v>
      </c>
      <c r="AW388" s="120">
        <f t="shared" si="386"/>
        <v>1.8224984892961819E-2</v>
      </c>
      <c r="AX388" s="121">
        <f t="shared" si="387"/>
        <v>3.3215007434868652E-5</v>
      </c>
      <c r="AY388" s="120">
        <f t="shared" si="388"/>
        <v>1.0598603894806474E-2</v>
      </c>
      <c r="BA388" s="95">
        <f t="shared" si="389"/>
        <v>0</v>
      </c>
      <c r="BB388" s="95">
        <f t="shared" si="390"/>
        <v>0.19882022866552229</v>
      </c>
      <c r="BC388" s="95">
        <f t="shared" si="391"/>
        <v>-0.69696161592707928</v>
      </c>
      <c r="BD388" s="95">
        <f t="shared" si="392"/>
        <v>0.41001338271382565</v>
      </c>
      <c r="BE388" s="95">
        <f t="shared" si="393"/>
        <v>2.668579761028397</v>
      </c>
      <c r="BF388" s="95">
        <f t="shared" si="394"/>
        <v>4.149083525212248</v>
      </c>
      <c r="BG388" s="95">
        <f t="shared" si="406"/>
        <v>1.52148430706246</v>
      </c>
      <c r="BH388" s="95">
        <f t="shared" si="406"/>
        <v>1.5214837524376907</v>
      </c>
      <c r="BI388" s="95">
        <f t="shared" si="406"/>
        <v>1.5214712521471263</v>
      </c>
      <c r="BJ388" s="95">
        <f t="shared" si="406"/>
        <v>1.5211903519125425</v>
      </c>
      <c r="BK388" s="95">
        <f t="shared" si="406"/>
        <v>1.5152511733019103</v>
      </c>
      <c r="BL388" s="95">
        <f t="shared" si="406"/>
        <v>1.4431061258605218</v>
      </c>
      <c r="BM388" s="95">
        <f t="shared" si="406"/>
        <v>1.1473968952990417</v>
      </c>
      <c r="BN388" s="95">
        <f t="shared" si="396"/>
        <v>0.62257836382666154</v>
      </c>
      <c r="CI388" s="95"/>
      <c r="CJ388" s="95"/>
      <c r="CK388" s="95"/>
      <c r="CL388" s="95"/>
      <c r="CM388" s="95"/>
      <c r="CN388" s="95"/>
      <c r="CO388" s="95"/>
      <c r="CP388" s="95"/>
      <c r="CQ388" s="95"/>
      <c r="CR388" s="95"/>
      <c r="CS388" s="95"/>
      <c r="CT388" s="95"/>
      <c r="CU388" s="95"/>
      <c r="CV388" s="95"/>
      <c r="CW388" s="95"/>
      <c r="CX388" s="95"/>
    </row>
    <row r="389" spans="1:102" s="75" customFormat="1" ht="12.95" customHeight="1" x14ac:dyDescent="0.2">
      <c r="A389" s="81" t="s">
        <v>956</v>
      </c>
      <c r="B389" s="82" t="s">
        <v>2033</v>
      </c>
      <c r="C389" s="83">
        <v>43012.432999999997</v>
      </c>
      <c r="D389" s="83" t="s">
        <v>2110</v>
      </c>
      <c r="E389" s="75">
        <f t="shared" si="371"/>
        <v>1959.5014741934783</v>
      </c>
      <c r="F389" s="75">
        <f t="shared" si="372"/>
        <v>1959.5</v>
      </c>
      <c r="G389" s="75">
        <f t="shared" si="373"/>
        <v>6.2140500085661188E-4</v>
      </c>
      <c r="I389" s="75">
        <f t="shared" si="407"/>
        <v>6.2140500085661188E-4</v>
      </c>
      <c r="O389" s="75">
        <f t="shared" ca="1" si="374"/>
        <v>-4.8770486820887433E-3</v>
      </c>
      <c r="P389" s="75">
        <f t="shared" si="375"/>
        <v>-7.6116839358514928E-3</v>
      </c>
      <c r="Q389" s="85">
        <f t="shared" si="397"/>
        <v>27993.932999999997</v>
      </c>
      <c r="S389" s="84">
        <v>0.1</v>
      </c>
      <c r="Z389" s="75">
        <f t="shared" si="376"/>
        <v>1959.5</v>
      </c>
      <c r="AA389" s="75">
        <f t="shared" si="365"/>
        <v>-1.6798295019129416E-3</v>
      </c>
      <c r="AB389" s="75">
        <f t="shared" si="366"/>
        <v>-5.3104494330819393E-3</v>
      </c>
      <c r="AC389" s="75">
        <f t="shared" si="367"/>
        <v>8.2330889367081047E-3</v>
      </c>
      <c r="AD389" s="75">
        <f t="shared" si="368"/>
        <v>2.3012345027695535E-3</v>
      </c>
      <c r="AE389" s="75">
        <f t="shared" si="369"/>
        <v>5.2956802367370346E-7</v>
      </c>
      <c r="AF389" s="75">
        <f t="shared" si="370"/>
        <v>8.2330889367081047E-3</v>
      </c>
      <c r="AG389" s="84"/>
      <c r="AH389" s="75">
        <f t="shared" si="377"/>
        <v>5.9318544339385512E-3</v>
      </c>
      <c r="AI389" s="75">
        <f t="shared" si="378"/>
        <v>2.80750776551556E-2</v>
      </c>
      <c r="AJ389" s="75">
        <f t="shared" si="379"/>
        <v>4.3782975674111498E-2</v>
      </c>
      <c r="AK389" s="75">
        <f t="shared" si="380"/>
        <v>0.12554658627365428</v>
      </c>
      <c r="AL389" s="75">
        <f t="shared" si="381"/>
        <v>3.0131308615065402</v>
      </c>
      <c r="AM389" s="75">
        <f t="shared" si="382"/>
        <v>15.547415348197744</v>
      </c>
      <c r="AN389" s="75">
        <f t="shared" si="405"/>
        <v>2.003009296218476</v>
      </c>
      <c r="AO389" s="75">
        <f t="shared" si="405"/>
        <v>2.0031836000375653</v>
      </c>
      <c r="AP389" s="75">
        <f t="shared" si="405"/>
        <v>2.002758955385552</v>
      </c>
      <c r="AQ389" s="75">
        <f t="shared" si="405"/>
        <v>2.0037928058990566</v>
      </c>
      <c r="AR389" s="75">
        <f t="shared" si="405"/>
        <v>2.0012717050734241</v>
      </c>
      <c r="AS389" s="75">
        <f t="shared" si="405"/>
        <v>2.0073956205631847</v>
      </c>
      <c r="AT389" s="75">
        <f t="shared" si="405"/>
        <v>1.9923756479163024</v>
      </c>
      <c r="AU389" s="75">
        <f t="shared" si="384"/>
        <v>1.1132006797602583</v>
      </c>
      <c r="AV389" s="119">
        <f t="shared" si="385"/>
        <v>-1.6798295019129416E-3</v>
      </c>
      <c r="AW389" s="120">
        <f t="shared" si="386"/>
        <v>2.3012345027695535E-3</v>
      </c>
      <c r="AX389" s="121">
        <f t="shared" si="387"/>
        <v>5.2956802367370346E-7</v>
      </c>
      <c r="AY389" s="120">
        <f t="shared" si="388"/>
        <v>-5.3104494330819393E-3</v>
      </c>
      <c r="BA389" s="95">
        <f t="shared" si="389"/>
        <v>0</v>
      </c>
      <c r="BB389" s="95">
        <f t="shared" si="390"/>
        <v>0.19775239383576837</v>
      </c>
      <c r="BC389" s="95">
        <f t="shared" si="391"/>
        <v>-0.69508683336438193</v>
      </c>
      <c r="BD389" s="95">
        <f t="shared" si="392"/>
        <v>0.40792006374259154</v>
      </c>
      <c r="BE389" s="95">
        <f t="shared" si="393"/>
        <v>2.6711908150883752</v>
      </c>
      <c r="BF389" s="95">
        <f t="shared" si="394"/>
        <v>4.172993087288777</v>
      </c>
      <c r="BG389" s="95">
        <f t="shared" si="406"/>
        <v>1.5272241760238587</v>
      </c>
      <c r="BH389" s="95">
        <f t="shared" si="406"/>
        <v>1.5272238379748593</v>
      </c>
      <c r="BI389" s="95">
        <f t="shared" si="406"/>
        <v>1.5272152157514984</v>
      </c>
      <c r="BJ389" s="95">
        <f t="shared" si="406"/>
        <v>1.5269958720781527</v>
      </c>
      <c r="BK389" s="95">
        <f t="shared" si="406"/>
        <v>1.5217444570726846</v>
      </c>
      <c r="BL389" s="95">
        <f t="shared" si="406"/>
        <v>1.4520867843096463</v>
      </c>
      <c r="BM389" s="95">
        <f t="shared" si="406"/>
        <v>1.1569102580145301</v>
      </c>
      <c r="BN389" s="95">
        <f t="shared" si="396"/>
        <v>0.62807839366416873</v>
      </c>
      <c r="CI389" s="95"/>
      <c r="CJ389" s="95"/>
      <c r="CK389" s="95"/>
      <c r="CL389" s="95"/>
      <c r="CM389" s="95"/>
      <c r="CN389" s="95"/>
      <c r="CO389" s="95"/>
      <c r="CP389" s="95"/>
      <c r="CQ389" s="95"/>
      <c r="CR389" s="95"/>
      <c r="CS389" s="95"/>
      <c r="CT389" s="95"/>
      <c r="CU389" s="95"/>
      <c r="CV389" s="95"/>
      <c r="CW389" s="95"/>
      <c r="CX389" s="95"/>
    </row>
    <row r="390" spans="1:102" s="75" customFormat="1" ht="12.95" customHeight="1" x14ac:dyDescent="0.2">
      <c r="A390" s="81" t="s">
        <v>956</v>
      </c>
      <c r="B390" s="82" t="s">
        <v>2031</v>
      </c>
      <c r="C390" s="83">
        <v>43016.44</v>
      </c>
      <c r="D390" s="83" t="s">
        <v>2110</v>
      </c>
      <c r="E390" s="75">
        <f t="shared" si="371"/>
        <v>1969.0075021230878</v>
      </c>
      <c r="F390" s="75">
        <f t="shared" si="372"/>
        <v>1969</v>
      </c>
      <c r="G390" s="75">
        <f t="shared" si="373"/>
        <v>3.1623100003344007E-3</v>
      </c>
      <c r="I390" s="75">
        <f t="shared" si="407"/>
        <v>3.1623100003344007E-3</v>
      </c>
      <c r="O390" s="75">
        <f t="shared" ca="1" si="374"/>
        <v>-4.8704716458896642E-3</v>
      </c>
      <c r="P390" s="75">
        <f t="shared" si="375"/>
        <v>-7.6043333681730853E-3</v>
      </c>
      <c r="Q390" s="85">
        <f t="shared" si="397"/>
        <v>27997.940000000002</v>
      </c>
      <c r="S390" s="84">
        <v>0.1</v>
      </c>
      <c r="Z390" s="75">
        <f t="shared" si="376"/>
        <v>1969</v>
      </c>
      <c r="AA390" s="75">
        <f t="shared" si="365"/>
        <v>-1.6770491811920057E-3</v>
      </c>
      <c r="AB390" s="75">
        <f t="shared" si="366"/>
        <v>-2.7649741866466789E-3</v>
      </c>
      <c r="AC390" s="75">
        <f t="shared" si="367"/>
        <v>1.0766643368507486E-2</v>
      </c>
      <c r="AD390" s="75">
        <f t="shared" si="368"/>
        <v>4.8393591815264064E-3</v>
      </c>
      <c r="AE390" s="75">
        <f t="shared" si="369"/>
        <v>2.341939728782393E-6</v>
      </c>
      <c r="AF390" s="75">
        <f t="shared" si="370"/>
        <v>1.0766643368507486E-2</v>
      </c>
      <c r="AG390" s="84"/>
      <c r="AH390" s="75">
        <f t="shared" si="377"/>
        <v>5.9272841869810796E-3</v>
      </c>
      <c r="AI390" s="75">
        <f t="shared" si="378"/>
        <v>2.8062741367857469E-2</v>
      </c>
      <c r="AJ390" s="75">
        <f t="shared" si="379"/>
        <v>4.3684771687500179E-2</v>
      </c>
      <c r="AK390" s="75">
        <f t="shared" si="380"/>
        <v>0.12545104735567422</v>
      </c>
      <c r="AL390" s="75">
        <f t="shared" si="381"/>
        <v>3.0132291595431377</v>
      </c>
      <c r="AM390" s="75">
        <f t="shared" si="382"/>
        <v>15.559354025144836</v>
      </c>
      <c r="AN390" s="75">
        <f t="shared" si="405"/>
        <v>2.0037061905226041</v>
      </c>
      <c r="AO390" s="75">
        <f t="shared" si="405"/>
        <v>2.0038703291857827</v>
      </c>
      <c r="AP390" s="75">
        <f t="shared" si="405"/>
        <v>2.0034710545511007</v>
      </c>
      <c r="AQ390" s="75">
        <f t="shared" si="405"/>
        <v>2.0044417079254124</v>
      </c>
      <c r="AR390" s="75">
        <f t="shared" si="405"/>
        <v>2.0020784495492112</v>
      </c>
      <c r="AS390" s="75">
        <f t="shared" si="405"/>
        <v>2.007811385445601</v>
      </c>
      <c r="AT390" s="75">
        <f t="shared" si="405"/>
        <v>1.9937782563225497</v>
      </c>
      <c r="AU390" s="75">
        <f t="shared" si="384"/>
        <v>1.1141797952056292</v>
      </c>
      <c r="AV390" s="119">
        <f t="shared" si="385"/>
        <v>-1.6770491811920057E-3</v>
      </c>
      <c r="AW390" s="120">
        <f t="shared" si="386"/>
        <v>4.8393591815264064E-3</v>
      </c>
      <c r="AX390" s="121">
        <f t="shared" si="387"/>
        <v>2.341939728782393E-6</v>
      </c>
      <c r="AY390" s="120">
        <f t="shared" si="388"/>
        <v>-2.7649741866466789E-3</v>
      </c>
      <c r="BA390" s="95">
        <f t="shared" si="389"/>
        <v>0</v>
      </c>
      <c r="BB390" s="95">
        <f t="shared" si="390"/>
        <v>0.19722478807490473</v>
      </c>
      <c r="BC390" s="95">
        <f t="shared" si="391"/>
        <v>-0.69415520275124198</v>
      </c>
      <c r="BD390" s="95">
        <f t="shared" si="392"/>
        <v>0.40688076769321302</v>
      </c>
      <c r="BE390" s="95">
        <f t="shared" si="393"/>
        <v>2.672485869454468</v>
      </c>
      <c r="BF390" s="95">
        <f t="shared" si="394"/>
        <v>4.1849488772322188</v>
      </c>
      <c r="BG390" s="95">
        <f t="shared" si="406"/>
        <v>1.5300825779418885</v>
      </c>
      <c r="BH390" s="95">
        <f t="shared" si="406"/>
        <v>1.5300823194991726</v>
      </c>
      <c r="BI390" s="95">
        <f t="shared" si="406"/>
        <v>1.5300752650952243</v>
      </c>
      <c r="BJ390" s="95">
        <f t="shared" si="406"/>
        <v>1.5298831788720104</v>
      </c>
      <c r="BK390" s="95">
        <f t="shared" si="406"/>
        <v>1.52496098834968</v>
      </c>
      <c r="BL390" s="95">
        <f t="shared" si="406"/>
        <v>1.4565470220074794</v>
      </c>
      <c r="BM390" s="95">
        <f t="shared" si="406"/>
        <v>1.1616609479547568</v>
      </c>
      <c r="BN390" s="95">
        <f t="shared" si="396"/>
        <v>0.63082840858292188</v>
      </c>
      <c r="CI390" s="95"/>
      <c r="CJ390" s="95"/>
      <c r="CK390" s="95"/>
      <c r="CL390" s="95"/>
      <c r="CM390" s="95"/>
      <c r="CN390" s="95"/>
      <c r="CO390" s="95"/>
      <c r="CP390" s="95"/>
      <c r="CQ390" s="95"/>
      <c r="CR390" s="95"/>
      <c r="CS390" s="95"/>
      <c r="CT390" s="95"/>
      <c r="CU390" s="95"/>
      <c r="CV390" s="95"/>
      <c r="CW390" s="95"/>
      <c r="CX390" s="95"/>
    </row>
    <row r="391" spans="1:102" s="75" customFormat="1" ht="12.95" customHeight="1" x14ac:dyDescent="0.2">
      <c r="A391" s="86" t="s">
        <v>2066</v>
      </c>
      <c r="B391" s="87" t="s">
        <v>2060</v>
      </c>
      <c r="C391" s="88">
        <v>43266.396399999998</v>
      </c>
      <c r="D391" s="88"/>
      <c r="E391" s="75">
        <f t="shared" si="371"/>
        <v>2561.9929075589639</v>
      </c>
      <c r="F391" s="75">
        <f t="shared" si="372"/>
        <v>2562</v>
      </c>
      <c r="G391" s="75">
        <f t="shared" si="373"/>
        <v>-2.9896199994254857E-3</v>
      </c>
      <c r="J391" s="75">
        <f>G391</f>
        <v>-2.9896199994254857E-3</v>
      </c>
      <c r="O391" s="75">
        <f t="shared" ca="1" si="374"/>
        <v>-4.4599261231472072E-3</v>
      </c>
      <c r="P391" s="75">
        <f t="shared" si="375"/>
        <v>-7.1428157898840603E-3</v>
      </c>
      <c r="Q391" s="85">
        <f t="shared" si="397"/>
        <v>28247.896399999998</v>
      </c>
      <c r="S391" s="84">
        <v>1</v>
      </c>
      <c r="Z391" s="75">
        <f t="shared" si="376"/>
        <v>2562</v>
      </c>
      <c r="AA391" s="75">
        <f t="shared" si="365"/>
        <v>-1.5034325661054983E-3</v>
      </c>
      <c r="AB391" s="75">
        <f t="shared" si="366"/>
        <v>-8.6290032232040487E-3</v>
      </c>
      <c r="AC391" s="75">
        <f t="shared" si="367"/>
        <v>4.1531957904585746E-3</v>
      </c>
      <c r="AD391" s="75">
        <f t="shared" si="368"/>
        <v>-1.4861874333199875E-3</v>
      </c>
      <c r="AE391" s="75">
        <f t="shared" si="369"/>
        <v>2.208753086958252E-6</v>
      </c>
      <c r="AF391" s="75">
        <f t="shared" si="370"/>
        <v>4.1531957904585746E-3</v>
      </c>
      <c r="AG391" s="84"/>
      <c r="AH391" s="75">
        <f t="shared" si="377"/>
        <v>5.6393832237785621E-3</v>
      </c>
      <c r="AI391" s="75">
        <f t="shared" si="378"/>
        <v>2.7328459863795507E-2</v>
      </c>
      <c r="AJ391" s="75">
        <f t="shared" si="379"/>
        <v>3.7697480127401352E-2</v>
      </c>
      <c r="AK391" s="75">
        <f t="shared" si="380"/>
        <v>0.11962472574289958</v>
      </c>
      <c r="AL391" s="75">
        <f t="shared" si="381"/>
        <v>3.0192214230591063</v>
      </c>
      <c r="AM391" s="75">
        <f t="shared" si="382"/>
        <v>16.323310486269673</v>
      </c>
      <c r="AN391" s="75">
        <f t="shared" ref="AN391:AT400" si="408">$AU391+$AB$7*SIN(AO391)</f>
        <v>2.0467686447882483</v>
      </c>
      <c r="AO391" s="75">
        <f t="shared" si="408"/>
        <v>2.0458753814369919</v>
      </c>
      <c r="AP391" s="75">
        <f t="shared" si="408"/>
        <v>2.0478642699592382</v>
      </c>
      <c r="AQ391" s="75">
        <f t="shared" si="408"/>
        <v>2.0434253738898898</v>
      </c>
      <c r="AR391" s="75">
        <f t="shared" si="408"/>
        <v>2.0532804664449906</v>
      </c>
      <c r="AS391" s="75">
        <f t="shared" si="408"/>
        <v>2.0311368294069485</v>
      </c>
      <c r="AT391" s="75">
        <f t="shared" si="408"/>
        <v>2.0796455101615328</v>
      </c>
      <c r="AU391" s="75">
        <f t="shared" si="384"/>
        <v>1.1752972119535201</v>
      </c>
      <c r="AV391" s="119">
        <f t="shared" si="385"/>
        <v>-1.5034325661054983E-3</v>
      </c>
      <c r="AW391" s="120">
        <f t="shared" si="386"/>
        <v>-1.4861874333199875E-3</v>
      </c>
      <c r="AX391" s="121">
        <f t="shared" si="387"/>
        <v>2.208753086958252E-6</v>
      </c>
      <c r="AY391" s="120">
        <f t="shared" si="388"/>
        <v>-8.6290032232040487E-3</v>
      </c>
      <c r="BA391" s="95">
        <f t="shared" si="389"/>
        <v>0</v>
      </c>
      <c r="BB391" s="95">
        <f t="shared" si="390"/>
        <v>0.1708723282133493</v>
      </c>
      <c r="BC391" s="95">
        <f t="shared" si="391"/>
        <v>-0.64241513721687904</v>
      </c>
      <c r="BD391" s="95">
        <f t="shared" si="392"/>
        <v>0.35006757044554726</v>
      </c>
      <c r="BE391" s="95">
        <f t="shared" si="393"/>
        <v>2.7420859192838378</v>
      </c>
      <c r="BF391" s="95">
        <f t="shared" si="394"/>
        <v>4.939411181635335</v>
      </c>
      <c r="BG391" s="95">
        <f t="shared" ref="BG391:BM400" si="409">$BN391+$BB$7*SIN(BH391)</f>
        <v>1.6954985054695286</v>
      </c>
      <c r="BH391" s="95">
        <f t="shared" si="409"/>
        <v>1.6954985743704296</v>
      </c>
      <c r="BI391" s="95">
        <f t="shared" si="409"/>
        <v>1.6954979588600867</v>
      </c>
      <c r="BJ391" s="95">
        <f t="shared" si="409"/>
        <v>1.6955034572729897</v>
      </c>
      <c r="BK391" s="95">
        <f t="shared" si="409"/>
        <v>1.6954543308745056</v>
      </c>
      <c r="BL391" s="95">
        <f t="shared" si="409"/>
        <v>1.6958925777823191</v>
      </c>
      <c r="BM391" s="95">
        <f t="shared" si="409"/>
        <v>1.4496653034617397</v>
      </c>
      <c r="BN391" s="95">
        <f t="shared" si="396"/>
        <v>0.80248723456405457</v>
      </c>
      <c r="CI391" s="95"/>
      <c r="CJ391" s="95"/>
      <c r="CK391" s="95"/>
      <c r="CL391" s="95"/>
      <c r="CM391" s="95"/>
      <c r="CN391" s="95"/>
      <c r="CO391" s="95"/>
      <c r="CP391" s="95"/>
      <c r="CQ391" s="95"/>
      <c r="CR391" s="95"/>
      <c r="CS391" s="95"/>
      <c r="CT391" s="95"/>
      <c r="CU391" s="95"/>
      <c r="CV391" s="95"/>
      <c r="CW391" s="95"/>
      <c r="CX391" s="95"/>
    </row>
    <row r="392" spans="1:102" s="75" customFormat="1" ht="12.95" customHeight="1" x14ac:dyDescent="0.2">
      <c r="A392" s="86" t="s">
        <v>2066</v>
      </c>
      <c r="B392" s="87" t="s">
        <v>2060</v>
      </c>
      <c r="C392" s="88">
        <v>43266.397100000002</v>
      </c>
      <c r="D392" s="88"/>
      <c r="E392" s="75">
        <f t="shared" si="371"/>
        <v>2561.9945682077259</v>
      </c>
      <c r="F392" s="75">
        <f t="shared" si="372"/>
        <v>2562</v>
      </c>
      <c r="G392" s="75">
        <f t="shared" si="373"/>
        <v>-2.2896199952811003E-3</v>
      </c>
      <c r="J392" s="75">
        <f>G392</f>
        <v>-2.2896199952811003E-3</v>
      </c>
      <c r="O392" s="75">
        <f t="shared" ca="1" si="374"/>
        <v>-4.4599261231472072E-3</v>
      </c>
      <c r="P392" s="75">
        <f t="shared" si="375"/>
        <v>-7.1428157898840603E-3</v>
      </c>
      <c r="Q392" s="85">
        <f t="shared" si="397"/>
        <v>28247.897100000002</v>
      </c>
      <c r="S392" s="84">
        <v>1</v>
      </c>
      <c r="Z392" s="75">
        <f t="shared" si="376"/>
        <v>2562</v>
      </c>
      <c r="AA392" s="75">
        <f t="shared" si="365"/>
        <v>-1.5034325661054983E-3</v>
      </c>
      <c r="AB392" s="75">
        <f t="shared" si="366"/>
        <v>-7.9290032190596632E-3</v>
      </c>
      <c r="AC392" s="75">
        <f t="shared" si="367"/>
        <v>4.8531957946029601E-3</v>
      </c>
      <c r="AD392" s="75">
        <f t="shared" si="368"/>
        <v>-7.86187429175602E-4</v>
      </c>
      <c r="AE392" s="75">
        <f t="shared" si="369"/>
        <v>6.1809067379374219E-7</v>
      </c>
      <c r="AF392" s="75">
        <f t="shared" si="370"/>
        <v>4.8531957946029601E-3</v>
      </c>
      <c r="AG392" s="84"/>
      <c r="AH392" s="75">
        <f t="shared" si="377"/>
        <v>5.6393832237785621E-3</v>
      </c>
      <c r="AI392" s="75">
        <f t="shared" si="378"/>
        <v>2.7328459863795507E-2</v>
      </c>
      <c r="AJ392" s="75">
        <f t="shared" si="379"/>
        <v>3.7697480127401352E-2</v>
      </c>
      <c r="AK392" s="75">
        <f t="shared" si="380"/>
        <v>0.11962472574289958</v>
      </c>
      <c r="AL392" s="75">
        <f t="shared" si="381"/>
        <v>3.0192214230591063</v>
      </c>
      <c r="AM392" s="75">
        <f t="shared" si="382"/>
        <v>16.323310486269673</v>
      </c>
      <c r="AN392" s="75">
        <f t="shared" si="408"/>
        <v>2.0467686447882483</v>
      </c>
      <c r="AO392" s="75">
        <f t="shared" si="408"/>
        <v>2.0458753814369919</v>
      </c>
      <c r="AP392" s="75">
        <f t="shared" si="408"/>
        <v>2.0478642699592382</v>
      </c>
      <c r="AQ392" s="75">
        <f t="shared" si="408"/>
        <v>2.0434253738898898</v>
      </c>
      <c r="AR392" s="75">
        <f t="shared" si="408"/>
        <v>2.0532804664449906</v>
      </c>
      <c r="AS392" s="75">
        <f t="shared" si="408"/>
        <v>2.0311368294069485</v>
      </c>
      <c r="AT392" s="75">
        <f t="shared" si="408"/>
        <v>2.0796455101615328</v>
      </c>
      <c r="AU392" s="75">
        <f t="shared" si="384"/>
        <v>1.1752972119535201</v>
      </c>
      <c r="AV392" s="119">
        <f t="shared" si="385"/>
        <v>-1.5034325661054983E-3</v>
      </c>
      <c r="AW392" s="120">
        <f t="shared" si="386"/>
        <v>-7.86187429175602E-4</v>
      </c>
      <c r="AX392" s="121">
        <f t="shared" si="387"/>
        <v>6.1809067379374219E-7</v>
      </c>
      <c r="AY392" s="120">
        <f t="shared" si="388"/>
        <v>-7.9290032190596632E-3</v>
      </c>
      <c r="BA392" s="95">
        <f t="shared" si="389"/>
        <v>0</v>
      </c>
      <c r="BB392" s="95">
        <f t="shared" si="390"/>
        <v>0.1708723282133493</v>
      </c>
      <c r="BC392" s="95">
        <f t="shared" si="391"/>
        <v>-0.64241513721687904</v>
      </c>
      <c r="BD392" s="95">
        <f t="shared" si="392"/>
        <v>0.35006757044554726</v>
      </c>
      <c r="BE392" s="95">
        <f t="shared" si="393"/>
        <v>2.7420859192838378</v>
      </c>
      <c r="BF392" s="95">
        <f t="shared" si="394"/>
        <v>4.939411181635335</v>
      </c>
      <c r="BG392" s="95">
        <f t="shared" si="409"/>
        <v>1.6954985054695286</v>
      </c>
      <c r="BH392" s="95">
        <f t="shared" si="409"/>
        <v>1.6954985743704296</v>
      </c>
      <c r="BI392" s="95">
        <f t="shared" si="409"/>
        <v>1.6954979588600867</v>
      </c>
      <c r="BJ392" s="95">
        <f t="shared" si="409"/>
        <v>1.6955034572729897</v>
      </c>
      <c r="BK392" s="95">
        <f t="shared" si="409"/>
        <v>1.6954543308745056</v>
      </c>
      <c r="BL392" s="95">
        <f t="shared" si="409"/>
        <v>1.6958925777823191</v>
      </c>
      <c r="BM392" s="95">
        <f t="shared" si="409"/>
        <v>1.4496653034617397</v>
      </c>
      <c r="BN392" s="95">
        <f t="shared" si="396"/>
        <v>0.80248723456405457</v>
      </c>
      <c r="CI392" s="95"/>
      <c r="CJ392" s="95"/>
      <c r="CK392" s="95"/>
      <c r="CL392" s="95"/>
      <c r="CM392" s="95"/>
      <c r="CN392" s="95"/>
      <c r="CO392" s="95"/>
      <c r="CP392" s="95"/>
      <c r="CQ392" s="95"/>
      <c r="CR392" s="95"/>
      <c r="CS392" s="95"/>
      <c r="CT392" s="95"/>
      <c r="CU392" s="95"/>
      <c r="CV392" s="95"/>
      <c r="CW392" s="95"/>
      <c r="CX392" s="95"/>
    </row>
    <row r="393" spans="1:102" s="75" customFormat="1" ht="12.95" customHeight="1" x14ac:dyDescent="0.2">
      <c r="A393" s="86" t="s">
        <v>2067</v>
      </c>
      <c r="B393" s="87" t="s">
        <v>2060</v>
      </c>
      <c r="C393" s="88">
        <v>43656.519399999997</v>
      </c>
      <c r="D393" s="88"/>
      <c r="E393" s="75">
        <f t="shared" si="371"/>
        <v>3487.5032978704912</v>
      </c>
      <c r="F393" s="75">
        <f t="shared" si="372"/>
        <v>3487.5</v>
      </c>
      <c r="G393" s="75">
        <f t="shared" si="373"/>
        <v>1.3901249985792674E-3</v>
      </c>
      <c r="J393" s="75">
        <f>G393</f>
        <v>1.3901249985792674E-3</v>
      </c>
      <c r="O393" s="75">
        <f t="shared" ca="1" si="374"/>
        <v>-3.8191843334370156E-3</v>
      </c>
      <c r="P393" s="75">
        <f t="shared" si="375"/>
        <v>-6.4119505711728135E-3</v>
      </c>
      <c r="Q393" s="85">
        <f t="shared" si="397"/>
        <v>28638.019399999997</v>
      </c>
      <c r="S393" s="84">
        <v>1</v>
      </c>
      <c r="Z393" s="75">
        <f t="shared" si="376"/>
        <v>3487.5</v>
      </c>
      <c r="AA393" s="75">
        <f t="shared" si="365"/>
        <v>-1.2336538538160208E-3</v>
      </c>
      <c r="AB393" s="75">
        <f t="shared" si="366"/>
        <v>-3.7881717187775252E-3</v>
      </c>
      <c r="AC393" s="75">
        <f t="shared" si="367"/>
        <v>7.8020755697520809E-3</v>
      </c>
      <c r="AD393" s="75">
        <f t="shared" si="368"/>
        <v>2.6237788523952883E-3</v>
      </c>
      <c r="AE393" s="75">
        <f t="shared" si="369"/>
        <v>6.8842154662767359E-6</v>
      </c>
      <c r="AF393" s="75">
        <f t="shared" si="370"/>
        <v>7.8020755697520809E-3</v>
      </c>
      <c r="AG393" s="84"/>
      <c r="AH393" s="75">
        <f t="shared" si="377"/>
        <v>5.1782967173567927E-3</v>
      </c>
      <c r="AI393" s="75">
        <f t="shared" si="378"/>
        <v>2.6303930484949833E-2</v>
      </c>
      <c r="AJ393" s="75">
        <f t="shared" si="379"/>
        <v>2.8816790930051659E-2</v>
      </c>
      <c r="AK393" s="75">
        <f t="shared" si="380"/>
        <v>0.11097731394723319</v>
      </c>
      <c r="AL393" s="75">
        <f t="shared" si="381"/>
        <v>3.0281070568486488</v>
      </c>
      <c r="AM393" s="75">
        <f t="shared" si="382"/>
        <v>17.604463471191817</v>
      </c>
      <c r="AN393" s="75">
        <f t="shared" si="408"/>
        <v>2.1127308868821082</v>
      </c>
      <c r="AO393" s="75">
        <f t="shared" si="408"/>
        <v>2.1078263765405998</v>
      </c>
      <c r="AP393" s="75">
        <f t="shared" si="408"/>
        <v>2.1175299736225095</v>
      </c>
      <c r="AQ393" s="75">
        <f t="shared" si="408"/>
        <v>2.0981757765068876</v>
      </c>
      <c r="AR393" s="75">
        <f t="shared" si="408"/>
        <v>2.1361863693283625</v>
      </c>
      <c r="AS393" s="75">
        <f t="shared" si="408"/>
        <v>2.0590230509364349</v>
      </c>
      <c r="AT393" s="75">
        <f t="shared" si="408"/>
        <v>2.2068807959734547</v>
      </c>
      <c r="AU393" s="75">
        <f t="shared" si="384"/>
        <v>1.2706836692893937</v>
      </c>
      <c r="AV393" s="119">
        <f t="shared" si="385"/>
        <v>-1.2336538538160208E-3</v>
      </c>
      <c r="AW393" s="120">
        <f t="shared" si="386"/>
        <v>2.6237788523952883E-3</v>
      </c>
      <c r="AX393" s="121">
        <f t="shared" si="387"/>
        <v>6.8842154662767359E-6</v>
      </c>
      <c r="AY393" s="120">
        <f t="shared" si="388"/>
        <v>-3.7881717187775252E-3</v>
      </c>
      <c r="BA393" s="95">
        <f t="shared" si="389"/>
        <v>0</v>
      </c>
      <c r="BB393" s="95">
        <f t="shared" si="390"/>
        <v>0.14555393618278689</v>
      </c>
      <c r="BC393" s="95">
        <f t="shared" si="391"/>
        <v>-0.5791327816251961</v>
      </c>
      <c r="BD393" s="95">
        <f t="shared" si="392"/>
        <v>0.28270465865859173</v>
      </c>
      <c r="BE393" s="95">
        <f t="shared" si="393"/>
        <v>2.8220669699090433</v>
      </c>
      <c r="BF393" s="95">
        <f t="shared" si="394"/>
        <v>6.2059326229072518</v>
      </c>
      <c r="BG393" s="95">
        <f t="shared" si="409"/>
        <v>1.9169548466299577</v>
      </c>
      <c r="BH393" s="95">
        <f t="shared" si="409"/>
        <v>1.9171396586950409</v>
      </c>
      <c r="BI393" s="95">
        <f t="shared" si="409"/>
        <v>1.9165342300471719</v>
      </c>
      <c r="BJ393" s="95">
        <f t="shared" si="409"/>
        <v>1.9185137914153658</v>
      </c>
      <c r="BK393" s="95">
        <f t="shared" si="409"/>
        <v>1.9120003558543188</v>
      </c>
      <c r="BL393" s="95">
        <f t="shared" si="409"/>
        <v>1.9330083283805757</v>
      </c>
      <c r="BM393" s="95">
        <f t="shared" si="409"/>
        <v>1.8600483425278358</v>
      </c>
      <c r="BN393" s="95">
        <f t="shared" si="396"/>
        <v>1.070396582701556</v>
      </c>
      <c r="CI393" s="95"/>
      <c r="CJ393" s="95"/>
      <c r="CK393" s="95"/>
      <c r="CL393" s="95"/>
      <c r="CM393" s="95"/>
      <c r="CN393" s="95"/>
      <c r="CO393" s="95"/>
      <c r="CP393" s="95"/>
      <c r="CQ393" s="95"/>
      <c r="CR393" s="95"/>
      <c r="CS393" s="95"/>
      <c r="CT393" s="95"/>
      <c r="CU393" s="95"/>
      <c r="CV393" s="95"/>
      <c r="CW393" s="95"/>
      <c r="CX393" s="95"/>
    </row>
    <row r="394" spans="1:102" s="75" customFormat="1" ht="12.95" customHeight="1" x14ac:dyDescent="0.2">
      <c r="A394" s="86" t="s">
        <v>2036</v>
      </c>
      <c r="B394" s="87"/>
      <c r="C394" s="88">
        <v>43681.809800000003</v>
      </c>
      <c r="D394" s="88" t="s">
        <v>2035</v>
      </c>
      <c r="E394" s="75">
        <f t="shared" si="371"/>
        <v>3547.5011138801592</v>
      </c>
      <c r="F394" s="75">
        <f t="shared" si="372"/>
        <v>3547.5</v>
      </c>
      <c r="G394" s="75">
        <f t="shared" si="373"/>
        <v>4.6952500269981101E-4</v>
      </c>
      <c r="J394" s="75">
        <f>G394</f>
        <v>4.6952500269981101E-4</v>
      </c>
      <c r="O394" s="75">
        <f t="shared" ca="1" si="374"/>
        <v>-3.7776451574428379E-3</v>
      </c>
      <c r="P394" s="75">
        <f t="shared" si="375"/>
        <v>-6.3641239454994385E-3</v>
      </c>
      <c r="Q394" s="85">
        <f t="shared" si="397"/>
        <v>28663.309800000003</v>
      </c>
      <c r="S394" s="84">
        <v>1</v>
      </c>
      <c r="Z394" s="75">
        <f t="shared" si="376"/>
        <v>3547.5</v>
      </c>
      <c r="AA394" s="75">
        <f t="shared" si="365"/>
        <v>-1.2162949605301265E-3</v>
      </c>
      <c r="AB394" s="75">
        <f t="shared" si="366"/>
        <v>-4.678303982269501E-3</v>
      </c>
      <c r="AC394" s="75">
        <f t="shared" si="367"/>
        <v>6.8336489481992495E-3</v>
      </c>
      <c r="AD394" s="75">
        <f t="shared" si="368"/>
        <v>1.6858199632299375E-3</v>
      </c>
      <c r="AE394" s="75">
        <f t="shared" si="369"/>
        <v>2.8419889484245878E-6</v>
      </c>
      <c r="AF394" s="75">
        <f t="shared" si="370"/>
        <v>6.8336489481992495E-3</v>
      </c>
      <c r="AG394" s="84"/>
      <c r="AH394" s="75">
        <f t="shared" si="377"/>
        <v>5.147828984969312E-3</v>
      </c>
      <c r="AI394" s="75">
        <f t="shared" si="378"/>
        <v>2.6241883701612401E-2</v>
      </c>
      <c r="AJ394" s="75">
        <f t="shared" si="379"/>
        <v>2.8256546806917946E-2</v>
      </c>
      <c r="AK394" s="75">
        <f t="shared" si="380"/>
        <v>0.11043156678692799</v>
      </c>
      <c r="AL394" s="75">
        <f t="shared" si="381"/>
        <v>3.028667529233565</v>
      </c>
      <c r="AM394" s="75">
        <f t="shared" si="382"/>
        <v>17.692025687438289</v>
      </c>
      <c r="AN394" s="75">
        <f t="shared" si="408"/>
        <v>2.1169760492471497</v>
      </c>
      <c r="AO394" s="75">
        <f t="shared" si="408"/>
        <v>2.1116808819708188</v>
      </c>
      <c r="AP394" s="75">
        <f t="shared" si="408"/>
        <v>2.1220848263233636</v>
      </c>
      <c r="AQ394" s="75">
        <f t="shared" si="408"/>
        <v>2.1014694239173783</v>
      </c>
      <c r="AR394" s="75">
        <f t="shared" si="408"/>
        <v>2.1416676214278842</v>
      </c>
      <c r="AS394" s="75">
        <f t="shared" si="408"/>
        <v>2.0605493911058472</v>
      </c>
      <c r="AT394" s="75">
        <f t="shared" si="408"/>
        <v>2.2148383378551033</v>
      </c>
      <c r="AU394" s="75">
        <f t="shared" si="384"/>
        <v>1.2768675563127889</v>
      </c>
      <c r="AV394" s="119">
        <f t="shared" si="385"/>
        <v>-1.2162949605301265E-3</v>
      </c>
      <c r="AW394" s="120">
        <f t="shared" si="386"/>
        <v>1.6858199632299375E-3</v>
      </c>
      <c r="AX394" s="121">
        <f t="shared" si="387"/>
        <v>2.8419889484245878E-6</v>
      </c>
      <c r="AY394" s="120">
        <f t="shared" si="388"/>
        <v>-4.678303982269501E-3</v>
      </c>
      <c r="BA394" s="95">
        <f t="shared" si="389"/>
        <v>0</v>
      </c>
      <c r="BB394" s="95">
        <f t="shared" si="390"/>
        <v>0.14431692462828682</v>
      </c>
      <c r="BC394" s="95">
        <f t="shared" si="391"/>
        <v>-0.57553609734326505</v>
      </c>
      <c r="BD394" s="95">
        <f t="shared" si="392"/>
        <v>0.27893811952188802</v>
      </c>
      <c r="BE394" s="95">
        <f t="shared" si="393"/>
        <v>2.8264719390543229</v>
      </c>
      <c r="BF394" s="95">
        <f t="shared" si="394"/>
        <v>6.2941668868386644</v>
      </c>
      <c r="BG394" s="95">
        <f t="shared" si="409"/>
        <v>1.9302028944191623</v>
      </c>
      <c r="BH394" s="95">
        <f t="shared" si="409"/>
        <v>1.9303840005001667</v>
      </c>
      <c r="BI394" s="95">
        <f t="shared" si="409"/>
        <v>1.929811710175366</v>
      </c>
      <c r="BJ394" s="95">
        <f t="shared" si="409"/>
        <v>1.9316171689170609</v>
      </c>
      <c r="BK394" s="95">
        <f t="shared" si="409"/>
        <v>1.9258914744853399</v>
      </c>
      <c r="BL394" s="95">
        <f t="shared" si="409"/>
        <v>1.9437600364350294</v>
      </c>
      <c r="BM394" s="95">
        <f t="shared" si="409"/>
        <v>1.8847970803935148</v>
      </c>
      <c r="BN394" s="95">
        <f t="shared" si="396"/>
        <v>1.0877650979778932</v>
      </c>
      <c r="CI394" s="95"/>
      <c r="CJ394" s="95"/>
      <c r="CK394" s="95"/>
      <c r="CL394" s="95"/>
      <c r="CM394" s="95"/>
      <c r="CN394" s="95"/>
      <c r="CO394" s="95"/>
      <c r="CP394" s="95"/>
      <c r="CQ394" s="95"/>
      <c r="CR394" s="95"/>
      <c r="CS394" s="95"/>
      <c r="CT394" s="95"/>
      <c r="CU394" s="95"/>
      <c r="CV394" s="95"/>
      <c r="CW394" s="95"/>
      <c r="CX394" s="95"/>
    </row>
    <row r="395" spans="1:102" s="75" customFormat="1" ht="12.95" customHeight="1" x14ac:dyDescent="0.2">
      <c r="A395" s="81" t="s">
        <v>984</v>
      </c>
      <c r="B395" s="82" t="s">
        <v>2031</v>
      </c>
      <c r="C395" s="83">
        <v>43685.398000000001</v>
      </c>
      <c r="D395" s="83" t="s">
        <v>2110</v>
      </c>
      <c r="E395" s="75">
        <f t="shared" si="371"/>
        <v>3556.0135993847675</v>
      </c>
      <c r="F395" s="75">
        <f t="shared" si="372"/>
        <v>3556</v>
      </c>
      <c r="G395" s="75">
        <f t="shared" si="373"/>
        <v>5.7324400040670298E-3</v>
      </c>
      <c r="I395" s="75">
        <f>G395</f>
        <v>5.7324400040670298E-3</v>
      </c>
      <c r="O395" s="75">
        <f t="shared" ca="1" si="374"/>
        <v>-3.7717604408436627E-3</v>
      </c>
      <c r="P395" s="75">
        <f t="shared" si="375"/>
        <v>-6.3573441272961936E-3</v>
      </c>
      <c r="Q395" s="85">
        <f t="shared" si="397"/>
        <v>28666.898000000001</v>
      </c>
      <c r="S395" s="84">
        <v>0.1</v>
      </c>
      <c r="Z395" s="75">
        <f t="shared" si="376"/>
        <v>3556</v>
      </c>
      <c r="AA395" s="75">
        <f t="shared" si="365"/>
        <v>-1.213837663815223E-3</v>
      </c>
      <c r="AB395" s="75">
        <f t="shared" si="366"/>
        <v>5.8893354058605924E-4</v>
      </c>
      <c r="AC395" s="75">
        <f t="shared" si="367"/>
        <v>1.2089784131363223E-2</v>
      </c>
      <c r="AD395" s="75">
        <f t="shared" si="368"/>
        <v>6.9462776678822528E-3</v>
      </c>
      <c r="AE395" s="75">
        <f t="shared" si="369"/>
        <v>4.8250773439319711E-6</v>
      </c>
      <c r="AF395" s="75">
        <f t="shared" si="370"/>
        <v>1.2089784131363223E-2</v>
      </c>
      <c r="AG395" s="84"/>
      <c r="AH395" s="75">
        <f t="shared" si="377"/>
        <v>5.1435064634809706E-3</v>
      </c>
      <c r="AI395" s="75">
        <f t="shared" si="378"/>
        <v>2.623313281036721E-2</v>
      </c>
      <c r="AJ395" s="75">
        <f t="shared" si="379"/>
        <v>2.8177308004707649E-2</v>
      </c>
      <c r="AK395" s="75">
        <f t="shared" si="380"/>
        <v>0.11035437627791679</v>
      </c>
      <c r="AL395" s="75">
        <f t="shared" si="381"/>
        <v>3.0287467995994142</v>
      </c>
      <c r="AM395" s="75">
        <f t="shared" si="382"/>
        <v>17.704480176384337</v>
      </c>
      <c r="AN395" s="75">
        <f t="shared" si="408"/>
        <v>2.1175772726533473</v>
      </c>
      <c r="AO395" s="75">
        <f t="shared" si="408"/>
        <v>2.1122252827481423</v>
      </c>
      <c r="AP395" s="75">
        <f t="shared" si="408"/>
        <v>2.1227305883871592</v>
      </c>
      <c r="AQ395" s="75">
        <f t="shared" si="408"/>
        <v>2.1019335396974483</v>
      </c>
      <c r="AR395" s="75">
        <f t="shared" si="408"/>
        <v>2.1424450351913809</v>
      </c>
      <c r="AS395" s="75">
        <f t="shared" si="408"/>
        <v>2.0607633111642309</v>
      </c>
      <c r="AT395" s="75">
        <f t="shared" si="408"/>
        <v>2.2159627572394593</v>
      </c>
      <c r="AU395" s="75">
        <f t="shared" si="384"/>
        <v>1.2777436069744366</v>
      </c>
      <c r="AV395" s="119">
        <f t="shared" si="385"/>
        <v>-1.213837663815223E-3</v>
      </c>
      <c r="AW395" s="120">
        <f t="shared" si="386"/>
        <v>6.9462776678822528E-3</v>
      </c>
      <c r="AX395" s="121">
        <f t="shared" si="387"/>
        <v>4.8250773439319711E-6</v>
      </c>
      <c r="AY395" s="120">
        <f t="shared" si="388"/>
        <v>5.8893354058605924E-4</v>
      </c>
      <c r="BA395" s="95">
        <f t="shared" si="389"/>
        <v>0</v>
      </c>
      <c r="BB395" s="95">
        <f t="shared" si="390"/>
        <v>0.14414468096704991</v>
      </c>
      <c r="BC395" s="95">
        <f t="shared" si="391"/>
        <v>-0.57503053314965535</v>
      </c>
      <c r="BD395" s="95">
        <f t="shared" si="392"/>
        <v>0.27840918246891072</v>
      </c>
      <c r="BE395" s="95">
        <f t="shared" si="393"/>
        <v>2.827090022806189</v>
      </c>
      <c r="BF395" s="95">
        <f t="shared" si="394"/>
        <v>6.306743561624522</v>
      </c>
      <c r="BG395" s="95">
        <f t="shared" si="409"/>
        <v>1.9320708486909739</v>
      </c>
      <c r="BH395" s="95">
        <f t="shared" si="409"/>
        <v>1.9322504964446132</v>
      </c>
      <c r="BI395" s="95">
        <f t="shared" si="409"/>
        <v>1.9316856259939916</v>
      </c>
      <c r="BJ395" s="95">
        <f t="shared" si="409"/>
        <v>1.9334589248492806</v>
      </c>
      <c r="BK395" s="95">
        <f t="shared" si="409"/>
        <v>1.9278637340008791</v>
      </c>
      <c r="BL395" s="95">
        <f t="shared" si="409"/>
        <v>1.945246149355387</v>
      </c>
      <c r="BM395" s="95">
        <f t="shared" si="409"/>
        <v>1.8882837590295618</v>
      </c>
      <c r="BN395" s="95">
        <f t="shared" si="396"/>
        <v>1.0902256376420409</v>
      </c>
      <c r="CI395" s="95"/>
      <c r="CJ395" s="95"/>
      <c r="CK395" s="95"/>
      <c r="CL395" s="95"/>
      <c r="CM395" s="95"/>
      <c r="CN395" s="95"/>
      <c r="CO395" s="95"/>
      <c r="CP395" s="95"/>
      <c r="CQ395" s="95"/>
      <c r="CR395" s="95"/>
      <c r="CS395" s="95"/>
      <c r="CT395" s="95"/>
      <c r="CU395" s="95"/>
      <c r="CV395" s="95"/>
      <c r="CW395" s="95"/>
      <c r="CX395" s="95"/>
    </row>
    <row r="396" spans="1:102" s="75" customFormat="1" ht="12.95" customHeight="1" x14ac:dyDescent="0.2">
      <c r="A396" s="81" t="s">
        <v>984</v>
      </c>
      <c r="B396" s="82" t="s">
        <v>2033</v>
      </c>
      <c r="C396" s="83">
        <v>43713.42</v>
      </c>
      <c r="D396" s="83" t="s">
        <v>2110</v>
      </c>
      <c r="E396" s="75">
        <f t="shared" si="371"/>
        <v>3622.4917412972081</v>
      </c>
      <c r="F396" s="75">
        <f t="shared" si="372"/>
        <v>3622.5</v>
      </c>
      <c r="G396" s="75">
        <f t="shared" si="373"/>
        <v>-3.4812250014510937E-3</v>
      </c>
      <c r="I396" s="75">
        <f>G396</f>
        <v>-3.4812250014510937E-3</v>
      </c>
      <c r="O396" s="75">
        <f t="shared" ca="1" si="374"/>
        <v>-3.7257211874501157E-3</v>
      </c>
      <c r="P396" s="75">
        <f t="shared" si="375"/>
        <v>-6.3042645052151765E-3</v>
      </c>
      <c r="Q396" s="85">
        <f t="shared" si="397"/>
        <v>28694.92</v>
      </c>
      <c r="S396" s="84">
        <v>0.1</v>
      </c>
      <c r="Z396" s="75">
        <f t="shared" si="376"/>
        <v>3622.5</v>
      </c>
      <c r="AA396" s="75">
        <f t="shared" si="365"/>
        <v>-1.1946297715095958E-3</v>
      </c>
      <c r="AB396" s="75">
        <f t="shared" si="366"/>
        <v>-8.5908597351566744E-3</v>
      </c>
      <c r="AC396" s="75">
        <f t="shared" si="367"/>
        <v>2.8230395037640828E-3</v>
      </c>
      <c r="AD396" s="75">
        <f t="shared" si="368"/>
        <v>-2.2865952299414979E-3</v>
      </c>
      <c r="AE396" s="75">
        <f t="shared" si="369"/>
        <v>5.2285177455912113E-7</v>
      </c>
      <c r="AF396" s="75">
        <f t="shared" si="370"/>
        <v>2.8230395037640828E-3</v>
      </c>
      <c r="AG396" s="84"/>
      <c r="AH396" s="75">
        <f t="shared" si="377"/>
        <v>5.1096347337055807E-3</v>
      </c>
      <c r="AI396" s="75">
        <f t="shared" si="378"/>
        <v>2.6165000412388117E-2</v>
      </c>
      <c r="AJ396" s="75">
        <f t="shared" si="379"/>
        <v>2.7558461005291652E-2</v>
      </c>
      <c r="AK396" s="75">
        <f t="shared" si="380"/>
        <v>0.10975150831854588</v>
      </c>
      <c r="AL396" s="75">
        <f t="shared" si="381"/>
        <v>3.0293658870529638</v>
      </c>
      <c r="AM396" s="75">
        <f t="shared" si="382"/>
        <v>17.802352145509904</v>
      </c>
      <c r="AN396" s="75">
        <f t="shared" si="408"/>
        <v>2.1222796181705772</v>
      </c>
      <c r="AO396" s="75">
        <f t="shared" si="408"/>
        <v>2.1164701813957532</v>
      </c>
      <c r="AP396" s="75">
        <f t="shared" si="408"/>
        <v>2.1277870445228726</v>
      </c>
      <c r="AQ396" s="75">
        <f t="shared" si="408"/>
        <v>2.1055433473434255</v>
      </c>
      <c r="AR396" s="75">
        <f t="shared" si="408"/>
        <v>2.1485347080121819</v>
      </c>
      <c r="AS396" s="75">
        <f t="shared" si="408"/>
        <v>2.0624176422401077</v>
      </c>
      <c r="AT396" s="75">
        <f t="shared" si="408"/>
        <v>2.2247348175663664</v>
      </c>
      <c r="AU396" s="75">
        <f t="shared" si="384"/>
        <v>1.2845974150920332</v>
      </c>
      <c r="AV396" s="119">
        <f t="shared" si="385"/>
        <v>-1.1946297715095958E-3</v>
      </c>
      <c r="AW396" s="120">
        <f t="shared" si="386"/>
        <v>-2.2865952299414979E-3</v>
      </c>
      <c r="AX396" s="121">
        <f t="shared" si="387"/>
        <v>5.2285177455912113E-7</v>
      </c>
      <c r="AY396" s="120">
        <f t="shared" si="388"/>
        <v>-8.5908597351566744E-3</v>
      </c>
      <c r="BA396" s="95">
        <f t="shared" si="389"/>
        <v>0</v>
      </c>
      <c r="BB396" s="95">
        <f t="shared" si="390"/>
        <v>0.14282195719152679</v>
      </c>
      <c r="BC396" s="95">
        <f t="shared" si="391"/>
        <v>-0.57110818975969757</v>
      </c>
      <c r="BD396" s="95">
        <f t="shared" si="392"/>
        <v>0.27430968434788322</v>
      </c>
      <c r="BE396" s="95">
        <f t="shared" si="393"/>
        <v>2.8318762580148946</v>
      </c>
      <c r="BF396" s="95">
        <f t="shared" si="394"/>
        <v>6.4058184711408028</v>
      </c>
      <c r="BG396" s="95">
        <f t="shared" si="409"/>
        <v>1.9466112853298942</v>
      </c>
      <c r="BH396" s="95">
        <f t="shared" si="409"/>
        <v>1.9467698570829093</v>
      </c>
      <c r="BI396" s="95">
        <f t="shared" si="409"/>
        <v>1.9462897140761917</v>
      </c>
      <c r="BJ396" s="95">
        <f t="shared" si="409"/>
        <v>1.9477417614828347</v>
      </c>
      <c r="BK396" s="95">
        <f t="shared" si="409"/>
        <v>1.9433339850913711</v>
      </c>
      <c r="BL396" s="95">
        <f t="shared" si="409"/>
        <v>1.9565658444532459</v>
      </c>
      <c r="BM396" s="95">
        <f t="shared" si="409"/>
        <v>1.9153946428218207</v>
      </c>
      <c r="BN396" s="95">
        <f t="shared" si="396"/>
        <v>1.1094757420733148</v>
      </c>
      <c r="CI396" s="95"/>
      <c r="CJ396" s="95"/>
      <c r="CK396" s="95"/>
      <c r="CL396" s="95"/>
      <c r="CM396" s="95"/>
      <c r="CN396" s="95"/>
      <c r="CO396" s="95"/>
      <c r="CP396" s="95"/>
      <c r="CQ396" s="95"/>
      <c r="CR396" s="95"/>
      <c r="CS396" s="95"/>
      <c r="CT396" s="95"/>
      <c r="CU396" s="95"/>
      <c r="CV396" s="95"/>
      <c r="CW396" s="95"/>
      <c r="CX396" s="95"/>
    </row>
    <row r="397" spans="1:102" s="75" customFormat="1" ht="12.95" customHeight="1" x14ac:dyDescent="0.2">
      <c r="A397" s="86" t="s">
        <v>2040</v>
      </c>
      <c r="B397" s="87"/>
      <c r="C397" s="88">
        <v>43717.425999999999</v>
      </c>
      <c r="D397" s="88" t="s">
        <v>2035</v>
      </c>
      <c r="E397" s="75">
        <f t="shared" si="371"/>
        <v>3631.9953968714476</v>
      </c>
      <c r="F397" s="75">
        <f t="shared" si="372"/>
        <v>3632</v>
      </c>
      <c r="G397" s="75">
        <f t="shared" si="373"/>
        <v>-1.9403199985390529E-3</v>
      </c>
      <c r="H397" s="77"/>
      <c r="I397" s="77"/>
      <c r="J397" s="18">
        <f>G397</f>
        <v>-1.9403199985390529E-3</v>
      </c>
      <c r="O397" s="75">
        <f t="shared" ca="1" si="374"/>
        <v>-3.7191441512510375E-3</v>
      </c>
      <c r="P397" s="75">
        <f t="shared" si="375"/>
        <v>-6.2966762713234613E-3</v>
      </c>
      <c r="Q397" s="85">
        <f t="shared" si="397"/>
        <v>28698.925999999999</v>
      </c>
      <c r="S397" s="84">
        <v>1</v>
      </c>
      <c r="Z397" s="75">
        <f t="shared" si="376"/>
        <v>3632</v>
      </c>
      <c r="AA397" s="75">
        <f t="shared" si="365"/>
        <v>-1.1918882921431546E-3</v>
      </c>
      <c r="AB397" s="75">
        <f t="shared" si="366"/>
        <v>-7.0451079777193596E-3</v>
      </c>
      <c r="AC397" s="75">
        <f t="shared" si="367"/>
        <v>4.3563562727844084E-3</v>
      </c>
      <c r="AD397" s="75">
        <f t="shared" si="368"/>
        <v>-7.484317063958983E-4</v>
      </c>
      <c r="AE397" s="75">
        <f t="shared" si="369"/>
        <v>5.6015001913867614E-7</v>
      </c>
      <c r="AF397" s="75">
        <f t="shared" si="370"/>
        <v>4.3563562727844084E-3</v>
      </c>
      <c r="AG397" s="84"/>
      <c r="AH397" s="75">
        <f t="shared" si="377"/>
        <v>5.1047879791803067E-3</v>
      </c>
      <c r="AI397" s="75">
        <f t="shared" si="378"/>
        <v>2.6155314674014774E-2</v>
      </c>
      <c r="AJ397" s="75">
        <f t="shared" si="379"/>
        <v>2.7470208320577214E-2</v>
      </c>
      <c r="AK397" s="75">
        <f t="shared" si="380"/>
        <v>0.10966553178794514</v>
      </c>
      <c r="AL397" s="75">
        <f t="shared" si="381"/>
        <v>3.0294541731620308</v>
      </c>
      <c r="AM397" s="75">
        <f t="shared" si="382"/>
        <v>17.816397307989533</v>
      </c>
      <c r="AN397" s="75">
        <f t="shared" si="408"/>
        <v>2.1229512010719804</v>
      </c>
      <c r="AO397" s="75">
        <f t="shared" si="408"/>
        <v>2.1170745284912109</v>
      </c>
      <c r="AP397" s="75">
        <f t="shared" si="408"/>
        <v>2.1285100300779911</v>
      </c>
      <c r="AQ397" s="75">
        <f t="shared" si="408"/>
        <v>2.1060559690125467</v>
      </c>
      <c r="AR397" s="75">
        <f t="shared" si="408"/>
        <v>2.1494057381000373</v>
      </c>
      <c r="AS397" s="75">
        <f t="shared" si="408"/>
        <v>2.0626512314241663</v>
      </c>
      <c r="AT397" s="75">
        <f t="shared" si="408"/>
        <v>2.2259843660164949</v>
      </c>
      <c r="AU397" s="75">
        <f t="shared" si="384"/>
        <v>1.2855765305374041</v>
      </c>
      <c r="AV397" s="119">
        <f t="shared" si="385"/>
        <v>-1.1918882921431546E-3</v>
      </c>
      <c r="AW397" s="120">
        <f t="shared" si="386"/>
        <v>-7.484317063958983E-4</v>
      </c>
      <c r="AX397" s="121">
        <f t="shared" si="387"/>
        <v>5.6015001913867614E-7</v>
      </c>
      <c r="AY397" s="120">
        <f t="shared" si="388"/>
        <v>-7.0451079777193596E-3</v>
      </c>
      <c r="BA397" s="95">
        <f t="shared" si="389"/>
        <v>0</v>
      </c>
      <c r="BB397" s="95">
        <f t="shared" si="390"/>
        <v>0.14263651511914699</v>
      </c>
      <c r="BC397" s="95">
        <f t="shared" si="391"/>
        <v>-0.57055253410884654</v>
      </c>
      <c r="BD397" s="95">
        <f t="shared" si="392"/>
        <v>0.27372952853676441</v>
      </c>
      <c r="BE397" s="95">
        <f t="shared" si="393"/>
        <v>2.8325530054480801</v>
      </c>
      <c r="BF397" s="95">
        <f t="shared" si="394"/>
        <v>6.4200727421514632</v>
      </c>
      <c r="BG397" s="95">
        <f t="shared" si="409"/>
        <v>1.9486780481335009</v>
      </c>
      <c r="BH397" s="95">
        <f t="shared" si="409"/>
        <v>1.9488320483898789</v>
      </c>
      <c r="BI397" s="95">
        <f t="shared" si="409"/>
        <v>1.9483681810545601</v>
      </c>
      <c r="BJ397" s="95">
        <f t="shared" si="409"/>
        <v>1.9497637674416635</v>
      </c>
      <c r="BK397" s="95">
        <f t="shared" si="409"/>
        <v>1.9455500738463287</v>
      </c>
      <c r="BL397" s="95">
        <f t="shared" si="409"/>
        <v>1.9581394509766978</v>
      </c>
      <c r="BM397" s="95">
        <f t="shared" si="409"/>
        <v>1.9192433142227392</v>
      </c>
      <c r="BN397" s="95">
        <f t="shared" si="396"/>
        <v>1.1122257569920682</v>
      </c>
      <c r="CI397" s="95"/>
      <c r="CJ397" s="95"/>
      <c r="CK397" s="95"/>
      <c r="CL397" s="95"/>
      <c r="CM397" s="95"/>
      <c r="CN397" s="95"/>
      <c r="CO397" s="95"/>
      <c r="CP397" s="95"/>
      <c r="CQ397" s="95"/>
      <c r="CR397" s="95"/>
      <c r="CS397" s="95"/>
      <c r="CT397" s="95"/>
      <c r="CU397" s="95"/>
      <c r="CV397" s="95"/>
      <c r="CW397" s="95"/>
      <c r="CX397" s="95"/>
    </row>
    <row r="398" spans="1:102" s="75" customFormat="1" ht="12.95" customHeight="1" x14ac:dyDescent="0.2">
      <c r="A398" s="81" t="s">
        <v>984</v>
      </c>
      <c r="B398" s="82" t="s">
        <v>2033</v>
      </c>
      <c r="C398" s="83">
        <v>43732.396000000001</v>
      </c>
      <c r="D398" s="83" t="s">
        <v>2110</v>
      </c>
      <c r="E398" s="75">
        <f t="shared" si="371"/>
        <v>3667.5095566184114</v>
      </c>
      <c r="F398" s="75">
        <f t="shared" si="372"/>
        <v>3667.5</v>
      </c>
      <c r="G398" s="75">
        <f t="shared" si="373"/>
        <v>4.0283249982167035E-3</v>
      </c>
      <c r="I398" s="75">
        <f>G398</f>
        <v>4.0283249982167035E-3</v>
      </c>
      <c r="O398" s="75">
        <f t="shared" ca="1" si="374"/>
        <v>-3.6945668054544824E-3</v>
      </c>
      <c r="P398" s="75">
        <f t="shared" si="375"/>
        <v>-6.2683082233419311E-3</v>
      </c>
      <c r="Q398" s="85">
        <f t="shared" si="397"/>
        <v>28713.896000000001</v>
      </c>
      <c r="S398" s="84">
        <v>0.1</v>
      </c>
      <c r="Z398" s="75">
        <f t="shared" si="376"/>
        <v>3667.5</v>
      </c>
      <c r="AA398" s="75">
        <f t="shared" si="365"/>
        <v>-1.181649557333994E-3</v>
      </c>
      <c r="AB398" s="75">
        <f t="shared" si="366"/>
        <v>-1.0583336677912336E-3</v>
      </c>
      <c r="AC398" s="75">
        <f t="shared" si="367"/>
        <v>1.0296633221558636E-2</v>
      </c>
      <c r="AD398" s="75">
        <f t="shared" si="368"/>
        <v>5.2099745555506975E-3</v>
      </c>
      <c r="AE398" s="75">
        <f t="shared" si="369"/>
        <v>2.7143834869485691E-6</v>
      </c>
      <c r="AF398" s="75">
        <f t="shared" si="370"/>
        <v>1.0296633221558636E-2</v>
      </c>
      <c r="AG398" s="84"/>
      <c r="AH398" s="75">
        <f t="shared" si="377"/>
        <v>5.0866586660079371E-3</v>
      </c>
      <c r="AI398" s="75">
        <f t="shared" si="378"/>
        <v>2.6119224526412133E-2</v>
      </c>
      <c r="AJ398" s="75">
        <f t="shared" si="379"/>
        <v>2.7140756026251371E-2</v>
      </c>
      <c r="AK398" s="75">
        <f t="shared" si="380"/>
        <v>0.10934457079783672</v>
      </c>
      <c r="AL398" s="75">
        <f t="shared" si="381"/>
        <v>3.0297837483446353</v>
      </c>
      <c r="AM398" s="75">
        <f t="shared" si="382"/>
        <v>17.869024142826859</v>
      </c>
      <c r="AN398" s="75">
        <f t="shared" si="408"/>
        <v>2.1254604404377284</v>
      </c>
      <c r="AO398" s="75">
        <f t="shared" si="408"/>
        <v>2.1193282872493699</v>
      </c>
      <c r="AP398" s="75">
        <f t="shared" si="408"/>
        <v>2.1312131447420706</v>
      </c>
      <c r="AQ398" s="75">
        <f t="shared" si="408"/>
        <v>2.1079647918208444</v>
      </c>
      <c r="AR398" s="75">
        <f t="shared" si="408"/>
        <v>2.1526629738279102</v>
      </c>
      <c r="AS398" s="75">
        <f t="shared" si="408"/>
        <v>2.0635181830714355</v>
      </c>
      <c r="AT398" s="75">
        <f t="shared" si="408"/>
        <v>2.2306457502089132</v>
      </c>
      <c r="AU398" s="75">
        <f t="shared" si="384"/>
        <v>1.2892353303595796</v>
      </c>
      <c r="AV398" s="119">
        <f t="shared" si="385"/>
        <v>-1.181649557333994E-3</v>
      </c>
      <c r="AW398" s="120">
        <f t="shared" si="386"/>
        <v>5.2099745555506975E-3</v>
      </c>
      <c r="AX398" s="121">
        <f t="shared" si="387"/>
        <v>2.7143834869485691E-6</v>
      </c>
      <c r="AY398" s="120">
        <f t="shared" si="388"/>
        <v>-1.0583336677912336E-3</v>
      </c>
      <c r="BA398" s="95">
        <f t="shared" si="389"/>
        <v>0</v>
      </c>
      <c r="BB398" s="95">
        <f t="shared" si="390"/>
        <v>0.14195111647087155</v>
      </c>
      <c r="BC398" s="95">
        <f t="shared" si="391"/>
        <v>-0.56848622617985756</v>
      </c>
      <c r="BD398" s="95">
        <f t="shared" si="392"/>
        <v>0.27157340347393411</v>
      </c>
      <c r="BE398" s="95">
        <f t="shared" si="393"/>
        <v>2.8350668312395912</v>
      </c>
      <c r="BF398" s="95">
        <f t="shared" si="394"/>
        <v>6.4735679600446083</v>
      </c>
      <c r="BG398" s="95">
        <f t="shared" si="409"/>
        <v>1.9563787120687073</v>
      </c>
      <c r="BH398" s="95">
        <f t="shared" si="409"/>
        <v>1.9565116822963913</v>
      </c>
      <c r="BI398" s="95">
        <f t="shared" si="409"/>
        <v>1.9561187860753755</v>
      </c>
      <c r="BJ398" s="95">
        <f t="shared" si="409"/>
        <v>1.9572786076311823</v>
      </c>
      <c r="BK398" s="95">
        <f t="shared" si="409"/>
        <v>1.9538452277409228</v>
      </c>
      <c r="BL398" s="95">
        <f t="shared" si="409"/>
        <v>1.9639262922480805</v>
      </c>
      <c r="BM398" s="95">
        <f t="shared" si="409"/>
        <v>1.933571109753107</v>
      </c>
      <c r="BN398" s="95">
        <f t="shared" si="396"/>
        <v>1.1225021285305676</v>
      </c>
      <c r="CI398" s="95"/>
      <c r="CJ398" s="95"/>
      <c r="CK398" s="95"/>
      <c r="CL398" s="95"/>
      <c r="CM398" s="95"/>
      <c r="CN398" s="95"/>
      <c r="CO398" s="95"/>
      <c r="CP398" s="95"/>
      <c r="CQ398" s="95"/>
      <c r="CR398" s="95"/>
      <c r="CS398" s="95"/>
      <c r="CT398" s="95"/>
      <c r="CU398" s="95"/>
      <c r="CV398" s="95"/>
      <c r="CW398" s="95"/>
      <c r="CX398" s="95"/>
    </row>
    <row r="399" spans="1:102" s="75" customFormat="1" ht="12.95" customHeight="1" x14ac:dyDescent="0.2">
      <c r="A399" s="86" t="s">
        <v>2040</v>
      </c>
      <c r="B399" s="87"/>
      <c r="C399" s="88">
        <v>43744.411999999997</v>
      </c>
      <c r="D399" s="88" t="s">
        <v>2035</v>
      </c>
      <c r="E399" s="75">
        <f t="shared" si="371"/>
        <v>3696.0157786303912</v>
      </c>
      <c r="F399" s="75">
        <f t="shared" si="372"/>
        <v>3696</v>
      </c>
      <c r="G399" s="75">
        <f t="shared" si="373"/>
        <v>6.6510399992694147E-3</v>
      </c>
      <c r="H399" s="77"/>
      <c r="I399" s="77"/>
      <c r="J399" s="18">
        <f>G399</f>
        <v>6.6510399992694147E-3</v>
      </c>
      <c r="O399" s="75">
        <f t="shared" ca="1" si="374"/>
        <v>-3.6748356968572477E-3</v>
      </c>
      <c r="P399" s="75">
        <f t="shared" si="375"/>
        <v>-6.2455201552050407E-3</v>
      </c>
      <c r="Q399" s="85">
        <f t="shared" si="397"/>
        <v>28725.911999999997</v>
      </c>
      <c r="S399" s="84">
        <v>1</v>
      </c>
      <c r="Z399" s="75">
        <f t="shared" si="376"/>
        <v>3696</v>
      </c>
      <c r="AA399" s="75">
        <f t="shared" si="365"/>
        <v>-1.1734364321759928E-3</v>
      </c>
      <c r="AB399" s="75">
        <f t="shared" si="366"/>
        <v>1.5789562762403668E-3</v>
      </c>
      <c r="AC399" s="75">
        <f t="shared" si="367"/>
        <v>1.2896560154474455E-2</v>
      </c>
      <c r="AD399" s="75">
        <f t="shared" si="368"/>
        <v>7.8244764314454075E-3</v>
      </c>
      <c r="AE399" s="75">
        <f t="shared" si="369"/>
        <v>6.1222431426244655E-5</v>
      </c>
      <c r="AF399" s="75">
        <f t="shared" si="370"/>
        <v>1.2896560154474455E-2</v>
      </c>
      <c r="AG399" s="84"/>
      <c r="AH399" s="75">
        <f t="shared" si="377"/>
        <v>5.0720837230290479E-3</v>
      </c>
      <c r="AI399" s="75">
        <f t="shared" si="378"/>
        <v>2.6090368602502245E-2</v>
      </c>
      <c r="AJ399" s="75">
        <f t="shared" si="379"/>
        <v>2.6876642530286418E-2</v>
      </c>
      <c r="AK399" s="75">
        <f t="shared" si="380"/>
        <v>0.10908725806064597</v>
      </c>
      <c r="AL399" s="75">
        <f t="shared" si="381"/>
        <v>3.03004795822552</v>
      </c>
      <c r="AM399" s="75">
        <f t="shared" si="382"/>
        <v>17.91143774382191</v>
      </c>
      <c r="AN399" s="75">
        <f t="shared" si="408"/>
        <v>2.1274745193094882</v>
      </c>
      <c r="AO399" s="75">
        <f t="shared" si="408"/>
        <v>2.1211323880540354</v>
      </c>
      <c r="AP399" s="75">
        <f t="shared" si="408"/>
        <v>2.1333849058077252</v>
      </c>
      <c r="AQ399" s="75">
        <f t="shared" si="408"/>
        <v>2.1094895191854803</v>
      </c>
      <c r="AR399" s="75">
        <f t="shared" si="408"/>
        <v>2.1552805655078373</v>
      </c>
      <c r="AS399" s="75">
        <f t="shared" si="408"/>
        <v>2.0642075133620343</v>
      </c>
      <c r="AT399" s="75">
        <f t="shared" si="408"/>
        <v>2.2343788688740229</v>
      </c>
      <c r="AU399" s="75">
        <f t="shared" si="384"/>
        <v>1.2921726766956925</v>
      </c>
      <c r="AV399" s="119">
        <f t="shared" si="385"/>
        <v>-1.1734364321759928E-3</v>
      </c>
      <c r="AW399" s="120">
        <f t="shared" si="386"/>
        <v>7.8244764314454075E-3</v>
      </c>
      <c r="AX399" s="121">
        <f t="shared" si="387"/>
        <v>6.1222431426244655E-5</v>
      </c>
      <c r="AY399" s="120">
        <f t="shared" si="388"/>
        <v>1.5789562762403668E-3</v>
      </c>
      <c r="BA399" s="95">
        <f t="shared" si="389"/>
        <v>0</v>
      </c>
      <c r="BB399" s="95">
        <f t="shared" si="390"/>
        <v>0.14140935151602807</v>
      </c>
      <c r="BC399" s="95">
        <f t="shared" si="391"/>
        <v>-0.56683868324134201</v>
      </c>
      <c r="BD399" s="95">
        <f t="shared" si="392"/>
        <v>0.26985569909837476</v>
      </c>
      <c r="BE399" s="95">
        <f t="shared" si="393"/>
        <v>2.8370680711857164</v>
      </c>
      <c r="BF399" s="95">
        <f t="shared" si="394"/>
        <v>6.5167815775604057</v>
      </c>
      <c r="BG399" s="95">
        <f t="shared" si="409"/>
        <v>1.9625356972088668</v>
      </c>
      <c r="BH399" s="95">
        <f t="shared" si="409"/>
        <v>1.9626468857682626</v>
      </c>
      <c r="BI399" s="95">
        <f t="shared" si="409"/>
        <v>1.9623232632254957</v>
      </c>
      <c r="BJ399" s="95">
        <f t="shared" si="409"/>
        <v>1.9632644869943527</v>
      </c>
      <c r="BK399" s="95">
        <f t="shared" si="409"/>
        <v>1.9605210499040659</v>
      </c>
      <c r="BL399" s="95">
        <f t="shared" si="409"/>
        <v>1.9684674094533674</v>
      </c>
      <c r="BM399" s="95">
        <f t="shared" si="409"/>
        <v>1.9450117433416243</v>
      </c>
      <c r="BN399" s="95">
        <f t="shared" si="396"/>
        <v>1.1307521732868278</v>
      </c>
      <c r="CI399" s="95"/>
      <c r="CJ399" s="95"/>
      <c r="CK399" s="95"/>
      <c r="CL399" s="95"/>
      <c r="CM399" s="95"/>
      <c r="CN399" s="95"/>
      <c r="CO399" s="95"/>
      <c r="CP399" s="95"/>
      <c r="CQ399" s="95"/>
      <c r="CR399" s="95"/>
      <c r="CS399" s="95"/>
      <c r="CT399" s="95"/>
      <c r="CU399" s="95"/>
      <c r="CV399" s="95"/>
      <c r="CW399" s="95"/>
      <c r="CX399" s="95"/>
    </row>
    <row r="400" spans="1:102" s="75" customFormat="1" ht="12.95" customHeight="1" x14ac:dyDescent="0.2">
      <c r="A400" s="81" t="s">
        <v>984</v>
      </c>
      <c r="B400" s="82" t="s">
        <v>2033</v>
      </c>
      <c r="C400" s="83">
        <v>43759.375</v>
      </c>
      <c r="D400" s="83" t="s">
        <v>2110</v>
      </c>
      <c r="E400" s="75">
        <f t="shared" si="371"/>
        <v>3731.5133318898361</v>
      </c>
      <c r="F400" s="75">
        <f t="shared" si="372"/>
        <v>3731.5</v>
      </c>
      <c r="G400" s="75">
        <f t="shared" si="373"/>
        <v>5.6196849982370622E-3</v>
      </c>
      <c r="I400" s="75">
        <f t="shared" ref="I400:I417" si="410">G400</f>
        <v>5.6196849982370622E-3</v>
      </c>
      <c r="O400" s="75">
        <f t="shared" ca="1" si="374"/>
        <v>-3.6502583510606926E-3</v>
      </c>
      <c r="P400" s="75">
        <f t="shared" si="375"/>
        <v>-6.2171179281788787E-3</v>
      </c>
      <c r="Q400" s="85">
        <f t="shared" si="397"/>
        <v>28740.875</v>
      </c>
      <c r="S400" s="84">
        <v>0.1</v>
      </c>
      <c r="Z400" s="75">
        <f t="shared" si="376"/>
        <v>3731.5</v>
      </c>
      <c r="AA400" s="75">
        <f t="shared" si="365"/>
        <v>-1.1632146521839207E-3</v>
      </c>
      <c r="AB400" s="75">
        <f t="shared" si="366"/>
        <v>5.6578172224210424E-4</v>
      </c>
      <c r="AC400" s="75">
        <f t="shared" si="367"/>
        <v>1.1836802926415941E-2</v>
      </c>
      <c r="AD400" s="75">
        <f t="shared" si="368"/>
        <v>6.7828996504209829E-3</v>
      </c>
      <c r="AE400" s="75">
        <f t="shared" si="369"/>
        <v>4.6007727667681095E-6</v>
      </c>
      <c r="AF400" s="75">
        <f t="shared" si="370"/>
        <v>1.1836802926415941E-2</v>
      </c>
      <c r="AG400" s="84"/>
      <c r="AH400" s="75">
        <f t="shared" si="377"/>
        <v>5.053903275994958E-3</v>
      </c>
      <c r="AI400" s="75">
        <f t="shared" si="378"/>
        <v>2.605457071786943E-2</v>
      </c>
      <c r="AJ400" s="75">
        <f t="shared" si="379"/>
        <v>2.654811941763453E-2</v>
      </c>
      <c r="AK400" s="75">
        <f t="shared" si="380"/>
        <v>0.10876718613831289</v>
      </c>
      <c r="AL400" s="75">
        <f t="shared" si="381"/>
        <v>3.0303765986114639</v>
      </c>
      <c r="AM400" s="75">
        <f t="shared" si="382"/>
        <v>17.964475304136421</v>
      </c>
      <c r="AN400" s="75">
        <f t="shared" si="408"/>
        <v>2.1299828602599922</v>
      </c>
      <c r="AO400" s="75">
        <f t="shared" si="408"/>
        <v>2.1233730341884369</v>
      </c>
      <c r="AP400" s="75">
        <f t="shared" si="408"/>
        <v>2.1360921764325709</v>
      </c>
      <c r="AQ400" s="75">
        <f t="shared" si="408"/>
        <v>2.111379165264804</v>
      </c>
      <c r="AR400" s="75">
        <f t="shared" si="408"/>
        <v>2.1585442850926699</v>
      </c>
      <c r="AS400" s="75">
        <f t="shared" si="408"/>
        <v>2.0650580129231928</v>
      </c>
      <c r="AT400" s="75">
        <f t="shared" si="408"/>
        <v>2.239017523514506</v>
      </c>
      <c r="AU400" s="75">
        <f t="shared" si="384"/>
        <v>1.295831476517868</v>
      </c>
      <c r="AV400" s="119">
        <f t="shared" si="385"/>
        <v>-1.1632146521839207E-3</v>
      </c>
      <c r="AW400" s="120">
        <f t="shared" si="386"/>
        <v>6.7828996504209829E-3</v>
      </c>
      <c r="AX400" s="121">
        <f t="shared" si="387"/>
        <v>4.6007727667681095E-6</v>
      </c>
      <c r="AY400" s="120">
        <f t="shared" si="388"/>
        <v>5.6578172224210424E-4</v>
      </c>
      <c r="BA400" s="95">
        <f t="shared" si="389"/>
        <v>0</v>
      </c>
      <c r="BB400" s="95">
        <f t="shared" si="390"/>
        <v>0.14074483048113862</v>
      </c>
      <c r="BC400" s="95">
        <f t="shared" si="391"/>
        <v>-0.56480025823617519</v>
      </c>
      <c r="BD400" s="95">
        <f t="shared" si="392"/>
        <v>0.26773224246458005</v>
      </c>
      <c r="BE400" s="95">
        <f t="shared" si="393"/>
        <v>2.8395403018481042</v>
      </c>
      <c r="BF400" s="95">
        <f t="shared" si="394"/>
        <v>6.5709499659967383</v>
      </c>
      <c r="BG400" s="95">
        <f t="shared" si="409"/>
        <v>1.970174256302718</v>
      </c>
      <c r="BH400" s="95">
        <f t="shared" si="409"/>
        <v>1.9702515259307871</v>
      </c>
      <c r="BI400" s="95">
        <f t="shared" si="409"/>
        <v>1.9700307134812109</v>
      </c>
      <c r="BJ400" s="95">
        <f t="shared" si="409"/>
        <v>1.970661420187052</v>
      </c>
      <c r="BK400" s="95">
        <f t="shared" si="409"/>
        <v>1.9688574255287206</v>
      </c>
      <c r="BL400" s="95">
        <f t="shared" si="409"/>
        <v>1.973997025528007</v>
      </c>
      <c r="BM400" s="95">
        <f t="shared" si="409"/>
        <v>1.9591848218996795</v>
      </c>
      <c r="BN400" s="95">
        <f t="shared" si="396"/>
        <v>1.1410285448253275</v>
      </c>
      <c r="CI400" s="95"/>
      <c r="CJ400" s="95"/>
      <c r="CK400" s="95"/>
      <c r="CL400" s="95"/>
      <c r="CM400" s="95"/>
      <c r="CN400" s="95"/>
      <c r="CO400" s="95"/>
      <c r="CP400" s="95"/>
      <c r="CQ400" s="95"/>
      <c r="CR400" s="95"/>
      <c r="CS400" s="95"/>
      <c r="CT400" s="95"/>
      <c r="CU400" s="95"/>
      <c r="CV400" s="95"/>
      <c r="CW400" s="95"/>
      <c r="CX400" s="95"/>
    </row>
    <row r="401" spans="1:102" s="75" customFormat="1" ht="12.95" customHeight="1" x14ac:dyDescent="0.2">
      <c r="A401" s="81" t="s">
        <v>999</v>
      </c>
      <c r="B401" s="82" t="s">
        <v>2031</v>
      </c>
      <c r="C401" s="83">
        <v>44015.442999999999</v>
      </c>
      <c r="D401" s="83" t="s">
        <v>2110</v>
      </c>
      <c r="E401" s="75">
        <f t="shared" si="371"/>
        <v>4338.9976243470655</v>
      </c>
      <c r="F401" s="75">
        <f t="shared" si="372"/>
        <v>4339</v>
      </c>
      <c r="G401" s="75">
        <f t="shared" si="373"/>
        <v>-1.0013900027843192E-3</v>
      </c>
      <c r="I401" s="75">
        <f t="shared" si="410"/>
        <v>-1.0013900027843192E-3</v>
      </c>
      <c r="O401" s="75">
        <f t="shared" ca="1" si="374"/>
        <v>-3.2296741941196428E-3</v>
      </c>
      <c r="P401" s="75">
        <f t="shared" si="375"/>
        <v>-5.7281416347333197E-3</v>
      </c>
      <c r="Q401" s="85">
        <f t="shared" si="397"/>
        <v>28996.942999999999</v>
      </c>
      <c r="S401" s="84">
        <v>0.1</v>
      </c>
      <c r="Z401" s="75">
        <f t="shared" si="376"/>
        <v>4339</v>
      </c>
      <c r="AA401" s="75">
        <f t="shared" ref="AA401:AA464" si="411">AB$3+AB$4*Z401+AB$5*Z401^2+AH401</f>
        <v>-9.9007034880441071E-4</v>
      </c>
      <c r="AB401" s="75">
        <f t="shared" ref="AB401:AB464" si="412">IF(S401&lt;&gt;0,G401-AH401, -9999)</f>
        <v>-5.7394612887132282E-3</v>
      </c>
      <c r="AC401" s="75">
        <f t="shared" ref="AC401:AC464" si="413">+G401-P401</f>
        <v>4.7267516319490005E-3</v>
      </c>
      <c r="AD401" s="75">
        <f t="shared" ref="AD401:AD464" si="414">IF(S401&lt;&gt;0,G401-AA401, -9999)</f>
        <v>-1.1319653979908507E-5</v>
      </c>
      <c r="AE401" s="75">
        <f t="shared" ref="AE401:AE464" si="415">+(G401-AA401)^2*S401</f>
        <v>1.2813456622485852E-11</v>
      </c>
      <c r="AF401" s="75">
        <f t="shared" ref="AF401:AF464" si="416">IF(S401&lt;&gt;0,G401-P401, -9999)</f>
        <v>4.7267516319490005E-3</v>
      </c>
      <c r="AG401" s="84"/>
      <c r="AH401" s="75">
        <f t="shared" si="377"/>
        <v>4.738071285928909E-3</v>
      </c>
      <c r="AI401" s="75">
        <f t="shared" si="378"/>
        <v>2.5465529951645527E-2</v>
      </c>
      <c r="AJ401" s="75">
        <f t="shared" si="379"/>
        <v>2.0995962208288647E-2</v>
      </c>
      <c r="AK401" s="75">
        <f t="shared" si="380"/>
        <v>0.10335650287994923</v>
      </c>
      <c r="AL401" s="75">
        <f t="shared" si="381"/>
        <v>3.0359303324251661</v>
      </c>
      <c r="AM401" s="75">
        <f t="shared" si="382"/>
        <v>18.910609546441314</v>
      </c>
      <c r="AN401" s="75">
        <f t="shared" ref="AN401:AT410" si="417">$AU401+$AB$7*SIN(AO401)</f>
        <v>2.1728917317511423</v>
      </c>
      <c r="AO401" s="75">
        <f t="shared" si="417"/>
        <v>2.1605642143688564</v>
      </c>
      <c r="AP401" s="75">
        <f t="shared" si="417"/>
        <v>2.1828136436297116</v>
      </c>
      <c r="AQ401" s="75">
        <f t="shared" si="417"/>
        <v>2.1421047365293653</v>
      </c>
      <c r="AR401" s="75">
        <f t="shared" si="417"/>
        <v>2.2148730584336662</v>
      </c>
      <c r="AS401" s="75">
        <f t="shared" si="417"/>
        <v>2.0784081249793598</v>
      </c>
      <c r="AT401" s="75">
        <f t="shared" si="417"/>
        <v>2.3164302813502822</v>
      </c>
      <c r="AU401" s="75">
        <f t="shared" si="384"/>
        <v>1.3584433326297463</v>
      </c>
      <c r="AV401" s="119">
        <f t="shared" si="385"/>
        <v>-9.9007034880441071E-4</v>
      </c>
      <c r="AW401" s="120">
        <f t="shared" si="386"/>
        <v>-1.1319653979908507E-5</v>
      </c>
      <c r="AX401" s="121">
        <f t="shared" si="387"/>
        <v>1.2813456622485852E-11</v>
      </c>
      <c r="AY401" s="120">
        <f t="shared" si="388"/>
        <v>-5.7394612887132282E-3</v>
      </c>
      <c r="BA401" s="95">
        <f t="shared" si="389"/>
        <v>0</v>
      </c>
      <c r="BB401" s="95">
        <f t="shared" si="390"/>
        <v>0.13088455386539521</v>
      </c>
      <c r="BC401" s="95">
        <f t="shared" si="391"/>
        <v>-0.53192446799935844</v>
      </c>
      <c r="BD401" s="95">
        <f t="shared" si="392"/>
        <v>0.23374845730025043</v>
      </c>
      <c r="BE401" s="95">
        <f t="shared" si="393"/>
        <v>2.8788598857560843</v>
      </c>
      <c r="BF401" s="95">
        <f t="shared" si="394"/>
        <v>7.5684582759071359</v>
      </c>
      <c r="BG401" s="95">
        <f t="shared" ref="BG401:BM410" si="418">$BN401+$BB$7*SIN(BH401)</f>
        <v>2.0965274575662285</v>
      </c>
      <c r="BH401" s="95">
        <f t="shared" si="418"/>
        <v>2.0939063796080726</v>
      </c>
      <c r="BI401" s="95">
        <f t="shared" si="418"/>
        <v>2.0997067950878789</v>
      </c>
      <c r="BJ401" s="95">
        <f t="shared" si="418"/>
        <v>2.0867912465556442</v>
      </c>
      <c r="BK401" s="95">
        <f t="shared" si="418"/>
        <v>2.1151703334061231</v>
      </c>
      <c r="BL401" s="95">
        <f t="shared" si="418"/>
        <v>2.0508200487367172</v>
      </c>
      <c r="BM401" s="95">
        <f t="shared" si="418"/>
        <v>2.1880283097016147</v>
      </c>
      <c r="BN401" s="95">
        <f t="shared" si="396"/>
        <v>1.3168847619982416</v>
      </c>
      <c r="CI401" s="95"/>
      <c r="CJ401" s="95"/>
      <c r="CK401" s="95"/>
      <c r="CL401" s="95"/>
      <c r="CM401" s="95"/>
      <c r="CN401" s="95"/>
      <c r="CO401" s="95"/>
      <c r="CP401" s="95"/>
      <c r="CQ401" s="95"/>
      <c r="CR401" s="95"/>
      <c r="CS401" s="95"/>
      <c r="CT401" s="95"/>
      <c r="CU401" s="95"/>
      <c r="CV401" s="95"/>
      <c r="CW401" s="95"/>
      <c r="CX401" s="95"/>
    </row>
    <row r="402" spans="1:102" s="75" customFormat="1" ht="12.95" customHeight="1" x14ac:dyDescent="0.2">
      <c r="A402" s="86" t="s">
        <v>2068</v>
      </c>
      <c r="B402" s="87"/>
      <c r="C402" s="88">
        <v>44372.471299999997</v>
      </c>
      <c r="D402" s="88"/>
      <c r="E402" s="75">
        <f t="shared" si="371"/>
        <v>5185.9956257088406</v>
      </c>
      <c r="F402" s="75">
        <f t="shared" si="372"/>
        <v>5186</v>
      </c>
      <c r="G402" s="75">
        <f t="shared" si="373"/>
        <v>-1.8438600018271245E-3</v>
      </c>
      <c r="I402" s="75">
        <f t="shared" si="410"/>
        <v>-1.8438600018271245E-3</v>
      </c>
      <c r="O402" s="75">
        <f t="shared" ca="1" si="374"/>
        <v>-2.643279493001833E-3</v>
      </c>
      <c r="P402" s="75">
        <f t="shared" si="375"/>
        <v>-5.0371254072178219E-3</v>
      </c>
      <c r="Q402" s="85">
        <f t="shared" si="397"/>
        <v>29353.971299999997</v>
      </c>
      <c r="S402" s="84">
        <v>0.1</v>
      </c>
      <c r="Z402" s="75">
        <f t="shared" si="376"/>
        <v>5186</v>
      </c>
      <c r="AA402" s="75">
        <f t="shared" si="411"/>
        <v>-7.5634318951750979E-4</v>
      </c>
      <c r="AB402" s="75">
        <f t="shared" si="412"/>
        <v>-6.1246422195274366E-3</v>
      </c>
      <c r="AC402" s="75">
        <f t="shared" si="413"/>
        <v>3.1932654053906974E-3</v>
      </c>
      <c r="AD402" s="75">
        <f t="shared" si="414"/>
        <v>-1.0875168123096147E-3</v>
      </c>
      <c r="AE402" s="75">
        <f t="shared" si="415"/>
        <v>1.1826928170560658E-7</v>
      </c>
      <c r="AF402" s="75">
        <f t="shared" si="416"/>
        <v>3.1932654053906974E-3</v>
      </c>
      <c r="AG402" s="84"/>
      <c r="AH402" s="75">
        <f t="shared" si="377"/>
        <v>4.2807822177003121E-3</v>
      </c>
      <c r="AI402" s="75">
        <f t="shared" si="378"/>
        <v>2.4709973226121007E-2</v>
      </c>
      <c r="AJ402" s="75">
        <f t="shared" si="379"/>
        <v>1.3415868637494501E-2</v>
      </c>
      <c r="AK402" s="75">
        <f t="shared" si="380"/>
        <v>9.5965429584857695E-2</v>
      </c>
      <c r="AL402" s="75">
        <f t="shared" si="381"/>
        <v>3.0435115664355856</v>
      </c>
      <c r="AM402" s="75">
        <f t="shared" si="382"/>
        <v>20.374941635048984</v>
      </c>
      <c r="AN402" s="75">
        <f t="shared" si="417"/>
        <v>2.2330422580868956</v>
      </c>
      <c r="AO402" s="75">
        <f t="shared" si="417"/>
        <v>2.2086587712381971</v>
      </c>
      <c r="AP402" s="75">
        <f t="shared" si="417"/>
        <v>2.2493372407180687</v>
      </c>
      <c r="AQ402" s="75">
        <f t="shared" si="417"/>
        <v>2.1801851357411124</v>
      </c>
      <c r="AR402" s="75">
        <f t="shared" si="417"/>
        <v>2.2943849293957466</v>
      </c>
      <c r="AS402" s="75">
        <f t="shared" si="417"/>
        <v>2.0945158464132088</v>
      </c>
      <c r="AT402" s="75">
        <f t="shared" si="417"/>
        <v>2.4180859374620423</v>
      </c>
      <c r="AU402" s="75">
        <f t="shared" si="384"/>
        <v>1.4457392044433441</v>
      </c>
      <c r="AV402" s="119">
        <f t="shared" si="385"/>
        <v>-7.5634318951750979E-4</v>
      </c>
      <c r="AW402" s="120">
        <f t="shared" si="386"/>
        <v>-1.0875168123096147E-3</v>
      </c>
      <c r="AX402" s="121">
        <f t="shared" si="387"/>
        <v>1.1826928170560658E-7</v>
      </c>
      <c r="AY402" s="120">
        <f t="shared" si="388"/>
        <v>-6.1246422195274366E-3</v>
      </c>
      <c r="BA402" s="95">
        <f t="shared" si="389"/>
        <v>0</v>
      </c>
      <c r="BB402" s="95">
        <f t="shared" si="390"/>
        <v>0.12056023091696388</v>
      </c>
      <c r="BC402" s="95">
        <f t="shared" si="391"/>
        <v>-0.49018209851803501</v>
      </c>
      <c r="BD402" s="95">
        <f t="shared" si="392"/>
        <v>0.19127386793594162</v>
      </c>
      <c r="BE402" s="95">
        <f t="shared" si="393"/>
        <v>2.927432830663355</v>
      </c>
      <c r="BF402" s="95">
        <f t="shared" si="394"/>
        <v>9.3030992068345562</v>
      </c>
      <c r="BG402" s="95">
        <f t="shared" si="418"/>
        <v>2.2652595220673706</v>
      </c>
      <c r="BH402" s="95">
        <f t="shared" si="418"/>
        <v>2.244812514451231</v>
      </c>
      <c r="BI402" s="95">
        <f t="shared" si="418"/>
        <v>2.2804271632766979</v>
      </c>
      <c r="BJ402" s="95">
        <f t="shared" si="418"/>
        <v>2.2173341432211071</v>
      </c>
      <c r="BK402" s="95">
        <f t="shared" si="418"/>
        <v>2.3260890180811962</v>
      </c>
      <c r="BL402" s="95">
        <f t="shared" si="418"/>
        <v>2.1276736811854344</v>
      </c>
      <c r="BM402" s="95">
        <f t="shared" si="418"/>
        <v>2.4620360382927942</v>
      </c>
      <c r="BN402" s="95">
        <f t="shared" si="396"/>
        <v>1.5620703026492018</v>
      </c>
      <c r="CI402" s="95"/>
      <c r="CJ402" s="95"/>
      <c r="CK402" s="95"/>
      <c r="CL402" s="95"/>
      <c r="CM402" s="95"/>
      <c r="CN402" s="95"/>
      <c r="CO402" s="95"/>
      <c r="CP402" s="95"/>
      <c r="CQ402" s="95"/>
      <c r="CR402" s="95"/>
      <c r="CS402" s="95"/>
      <c r="CT402" s="95"/>
      <c r="CU402" s="95"/>
      <c r="CV402" s="95"/>
      <c r="CW402" s="95"/>
      <c r="CX402" s="95"/>
    </row>
    <row r="403" spans="1:102" s="75" customFormat="1" ht="12.95" customHeight="1" x14ac:dyDescent="0.2">
      <c r="A403" s="86" t="s">
        <v>2069</v>
      </c>
      <c r="B403" s="87"/>
      <c r="C403" s="88">
        <v>44445.381999999998</v>
      </c>
      <c r="D403" s="88"/>
      <c r="E403" s="75">
        <f t="shared" si="371"/>
        <v>5358.9657156929925</v>
      </c>
      <c r="F403" s="75">
        <f t="shared" si="372"/>
        <v>5359</v>
      </c>
      <c r="G403" s="75">
        <f t="shared" si="373"/>
        <v>-1.4451590002863668E-2</v>
      </c>
      <c r="I403" s="75">
        <f t="shared" si="410"/>
        <v>-1.4451590002863668E-2</v>
      </c>
      <c r="O403" s="75">
        <f t="shared" ca="1" si="374"/>
        <v>-2.5235082022186206E-3</v>
      </c>
      <c r="P403" s="75">
        <f t="shared" si="375"/>
        <v>-4.8946578425255391E-3</v>
      </c>
      <c r="Q403" s="85">
        <f t="shared" si="397"/>
        <v>29426.881999999998</v>
      </c>
      <c r="S403" s="84">
        <v>0.1</v>
      </c>
      <c r="Z403" s="75">
        <f t="shared" si="376"/>
        <v>5359</v>
      </c>
      <c r="AA403" s="75">
        <f t="shared" si="411"/>
        <v>-7.1000850152785379E-4</v>
      </c>
      <c r="AB403" s="75">
        <f t="shared" si="412"/>
        <v>-1.8636239343861355E-2</v>
      </c>
      <c r="AC403" s="75">
        <f t="shared" si="413"/>
        <v>-9.5569321603381288E-3</v>
      </c>
      <c r="AD403" s="75">
        <f t="shared" si="414"/>
        <v>-1.3741581501335814E-2</v>
      </c>
      <c r="AE403" s="75">
        <f t="shared" si="415"/>
        <v>1.8883106215785464E-5</v>
      </c>
      <c r="AF403" s="75">
        <f t="shared" si="416"/>
        <v>-9.5569321603381288E-3</v>
      </c>
      <c r="AG403" s="84"/>
      <c r="AH403" s="75">
        <f t="shared" si="377"/>
        <v>4.1846493409976853E-3</v>
      </c>
      <c r="AI403" s="75">
        <f t="shared" si="378"/>
        <v>2.4563975581014974E-2</v>
      </c>
      <c r="AJ403" s="75">
        <f t="shared" si="379"/>
        <v>1.1882687574152043E-2</v>
      </c>
      <c r="AK403" s="75">
        <f t="shared" si="380"/>
        <v>9.44699013743803E-2</v>
      </c>
      <c r="AL403" s="75">
        <f t="shared" si="381"/>
        <v>3.0450448703216555</v>
      </c>
      <c r="AM403" s="75">
        <f t="shared" si="382"/>
        <v>20.699037428542148</v>
      </c>
      <c r="AN403" s="75">
        <f t="shared" si="417"/>
        <v>2.2454271749751746</v>
      </c>
      <c r="AO403" s="75">
        <f t="shared" si="417"/>
        <v>2.2179318976825328</v>
      </c>
      <c r="AP403" s="75">
        <f t="shared" si="417"/>
        <v>2.2631312658571963</v>
      </c>
      <c r="AQ403" s="75">
        <f t="shared" si="417"/>
        <v>2.1873441437563912</v>
      </c>
      <c r="AR403" s="75">
        <f t="shared" si="417"/>
        <v>2.3106819977124466</v>
      </c>
      <c r="AS403" s="75">
        <f t="shared" si="417"/>
        <v>2.0976356262377629</v>
      </c>
      <c r="AT403" s="75">
        <f t="shared" si="417"/>
        <v>2.437940978411469</v>
      </c>
      <c r="AU403" s="75">
        <f t="shared" si="384"/>
        <v>1.4635694120274674</v>
      </c>
      <c r="AV403" s="119">
        <f t="shared" si="385"/>
        <v>-7.1000850152785379E-4</v>
      </c>
      <c r="AW403" s="120">
        <f t="shared" si="386"/>
        <v>-1.3741581501335814E-2</v>
      </c>
      <c r="AX403" s="121">
        <f t="shared" si="387"/>
        <v>1.8883106215785464E-5</v>
      </c>
      <c r="AY403" s="120">
        <f t="shared" si="388"/>
        <v>-1.8636239343861355E-2</v>
      </c>
      <c r="BA403" s="95">
        <f t="shared" si="389"/>
        <v>0</v>
      </c>
      <c r="BB403" s="95">
        <f t="shared" si="390"/>
        <v>0.11879939690197105</v>
      </c>
      <c r="BC403" s="95">
        <f t="shared" si="391"/>
        <v>-0.48195900578837414</v>
      </c>
      <c r="BD403" s="95">
        <f t="shared" si="392"/>
        <v>0.18299042898378623</v>
      </c>
      <c r="BE403" s="95">
        <f t="shared" si="393"/>
        <v>2.9368423363929774</v>
      </c>
      <c r="BF403" s="95">
        <f t="shared" si="394"/>
        <v>9.7338457152633442</v>
      </c>
      <c r="BG403" s="95">
        <f t="shared" si="418"/>
        <v>2.2995326791959414</v>
      </c>
      <c r="BH403" s="95">
        <f t="shared" si="418"/>
        <v>2.2724759532019134</v>
      </c>
      <c r="BI403" s="95">
        <f t="shared" si="418"/>
        <v>2.3178470354773903</v>
      </c>
      <c r="BJ403" s="95">
        <f t="shared" si="418"/>
        <v>2.2403345348107768</v>
      </c>
      <c r="BK403" s="95">
        <f t="shared" si="418"/>
        <v>2.3690151410721567</v>
      </c>
      <c r="BL403" s="95">
        <f t="shared" si="418"/>
        <v>2.1425343716773027</v>
      </c>
      <c r="BM403" s="95">
        <f t="shared" si="418"/>
        <v>2.5113800923267595</v>
      </c>
      <c r="BN403" s="95">
        <f t="shared" si="396"/>
        <v>1.612149521695974</v>
      </c>
      <c r="CI403" s="95"/>
      <c r="CJ403" s="95"/>
      <c r="CK403" s="95"/>
      <c r="CL403" s="95"/>
      <c r="CM403" s="95"/>
      <c r="CN403" s="95"/>
      <c r="CO403" s="95"/>
      <c r="CP403" s="95"/>
      <c r="CQ403" s="95"/>
      <c r="CR403" s="95"/>
      <c r="CS403" s="95"/>
      <c r="CT403" s="95"/>
      <c r="CU403" s="95"/>
      <c r="CV403" s="95"/>
      <c r="CW403" s="95"/>
      <c r="CX403" s="95"/>
    </row>
    <row r="404" spans="1:102" s="75" customFormat="1" ht="12.95" customHeight="1" x14ac:dyDescent="0.2">
      <c r="A404" s="86" t="s">
        <v>2069</v>
      </c>
      <c r="B404" s="87"/>
      <c r="C404" s="88">
        <v>44475.324800000002</v>
      </c>
      <c r="D404" s="88"/>
      <c r="E404" s="75">
        <f t="shared" si="371"/>
        <v>5430.0006777819335</v>
      </c>
      <c r="F404" s="75">
        <f t="shared" si="372"/>
        <v>5430</v>
      </c>
      <c r="G404" s="75">
        <f t="shared" si="373"/>
        <v>2.8569999994942918E-4</v>
      </c>
      <c r="I404" s="75">
        <f t="shared" si="410"/>
        <v>2.8569999994942918E-4</v>
      </c>
      <c r="O404" s="75">
        <f t="shared" ca="1" si="374"/>
        <v>-2.4743535106255105E-3</v>
      </c>
      <c r="P404" s="75">
        <f t="shared" si="375"/>
        <v>-4.8360581875586143E-3</v>
      </c>
      <c r="Q404" s="85">
        <f t="shared" si="397"/>
        <v>29456.824800000002</v>
      </c>
      <c r="S404" s="84">
        <v>0.1</v>
      </c>
      <c r="Z404" s="75">
        <f t="shared" si="376"/>
        <v>5430</v>
      </c>
      <c r="AA404" s="75">
        <f t="shared" si="411"/>
        <v>-6.9114801246008238E-4</v>
      </c>
      <c r="AB404" s="75">
        <f t="shared" si="412"/>
        <v>-3.8592101751491028E-3</v>
      </c>
      <c r="AC404" s="75">
        <f t="shared" si="413"/>
        <v>5.1217581875080435E-3</v>
      </c>
      <c r="AD404" s="75">
        <f t="shared" si="414"/>
        <v>9.7684801240951157E-4</v>
      </c>
      <c r="AE404" s="75">
        <f t="shared" si="415"/>
        <v>9.5423203934841321E-8</v>
      </c>
      <c r="AF404" s="75">
        <f t="shared" si="416"/>
        <v>5.1217581875080435E-3</v>
      </c>
      <c r="AG404" s="84"/>
      <c r="AH404" s="75">
        <f t="shared" si="377"/>
        <v>4.1449101750985319E-3</v>
      </c>
      <c r="AI404" s="75">
        <f t="shared" si="378"/>
        <v>2.4504819588199833E-2</v>
      </c>
      <c r="AJ404" s="75">
        <f t="shared" si="379"/>
        <v>1.1254503250452979E-2</v>
      </c>
      <c r="AK404" s="75">
        <f t="shared" si="380"/>
        <v>9.385708813589573E-2</v>
      </c>
      <c r="AL404" s="75">
        <f t="shared" si="381"/>
        <v>3.0456730966956171</v>
      </c>
      <c r="AM404" s="75">
        <f t="shared" si="382"/>
        <v>20.834816200353853</v>
      </c>
      <c r="AN404" s="75">
        <f t="shared" si="417"/>
        <v>2.2505227023285812</v>
      </c>
      <c r="AO404" s="75">
        <f t="shared" si="417"/>
        <v>2.221683429109123</v>
      </c>
      <c r="AP404" s="75">
        <f t="shared" si="417"/>
        <v>2.2688123512655425</v>
      </c>
      <c r="AQ404" s="75">
        <f t="shared" si="417"/>
        <v>2.1902262997075654</v>
      </c>
      <c r="AR404" s="75">
        <f t="shared" si="417"/>
        <v>2.3173705961727298</v>
      </c>
      <c r="AS404" s="75">
        <f t="shared" si="417"/>
        <v>2.0989107467865384</v>
      </c>
      <c r="AT404" s="75">
        <f t="shared" si="417"/>
        <v>2.4459999619482464</v>
      </c>
      <c r="AU404" s="75">
        <f t="shared" si="384"/>
        <v>1.4708870116718187</v>
      </c>
      <c r="AV404" s="119">
        <f t="shared" si="385"/>
        <v>-6.9114801246008238E-4</v>
      </c>
      <c r="AW404" s="120">
        <f t="shared" si="386"/>
        <v>9.7684801240951157E-4</v>
      </c>
      <c r="AX404" s="121">
        <f t="shared" si="387"/>
        <v>9.5423203934841321E-8</v>
      </c>
      <c r="AY404" s="120">
        <f t="shared" si="388"/>
        <v>-3.8592101751491028E-3</v>
      </c>
      <c r="BA404" s="95">
        <f t="shared" si="389"/>
        <v>0</v>
      </c>
      <c r="BB404" s="95">
        <f t="shared" si="390"/>
        <v>0.11810529271501136</v>
      </c>
      <c r="BC404" s="95">
        <f t="shared" si="391"/>
        <v>-0.47860104688523442</v>
      </c>
      <c r="BD404" s="95">
        <f t="shared" si="392"/>
        <v>0.17961549282487879</v>
      </c>
      <c r="BE404" s="95">
        <f t="shared" si="393"/>
        <v>2.9406707534012817</v>
      </c>
      <c r="BF404" s="95">
        <f t="shared" si="394"/>
        <v>9.9206069546701023</v>
      </c>
      <c r="BG404" s="95">
        <f t="shared" si="418"/>
        <v>2.3136209459353401</v>
      </c>
      <c r="BH404" s="95">
        <f t="shared" si="418"/>
        <v>2.2835312718783172</v>
      </c>
      <c r="BI404" s="95">
        <f t="shared" si="418"/>
        <v>2.3332501464861712</v>
      </c>
      <c r="BJ404" s="95">
        <f t="shared" si="418"/>
        <v>2.249501037282275</v>
      </c>
      <c r="BK404" s="95">
        <f t="shared" si="418"/>
        <v>2.3865331949865904</v>
      </c>
      <c r="BL404" s="95">
        <f t="shared" si="418"/>
        <v>2.1487361092606352</v>
      </c>
      <c r="BM404" s="95">
        <f t="shared" si="418"/>
        <v>2.5309782601395985</v>
      </c>
      <c r="BN404" s="95">
        <f t="shared" si="396"/>
        <v>1.632702264772973</v>
      </c>
      <c r="CI404" s="95"/>
      <c r="CJ404" s="95"/>
      <c r="CK404" s="95"/>
      <c r="CL404" s="95"/>
      <c r="CM404" s="95"/>
      <c r="CN404" s="95"/>
      <c r="CO404" s="95"/>
      <c r="CP404" s="95"/>
      <c r="CQ404" s="95"/>
      <c r="CR404" s="95"/>
      <c r="CS404" s="95"/>
      <c r="CT404" s="95"/>
      <c r="CU404" s="95"/>
      <c r="CV404" s="95"/>
      <c r="CW404" s="95"/>
      <c r="CX404" s="95"/>
    </row>
    <row r="405" spans="1:102" s="75" customFormat="1" ht="12.95" customHeight="1" x14ac:dyDescent="0.2">
      <c r="A405" s="81" t="s">
        <v>1007</v>
      </c>
      <c r="B405" s="82" t="s">
        <v>2031</v>
      </c>
      <c r="C405" s="83">
        <v>44475.325799999999</v>
      </c>
      <c r="D405" s="83" t="s">
        <v>2110</v>
      </c>
      <c r="E405" s="75">
        <f t="shared" ref="E405:E468" si="419">+(C405-C$7)/C$8</f>
        <v>5430.0030501372858</v>
      </c>
      <c r="F405" s="75">
        <f t="shared" ref="F405:F468" si="420">ROUND(2*E405,0)/2</f>
        <v>5430</v>
      </c>
      <c r="G405" s="75">
        <f t="shared" ref="G405:G419" si="421">+C405-(C$7+F405*C$8)</f>
        <v>1.2856999965151772E-3</v>
      </c>
      <c r="I405" s="75">
        <f t="shared" si="410"/>
        <v>1.2856999965151772E-3</v>
      </c>
      <c r="O405" s="75">
        <f t="shared" ref="O405:O468" ca="1" si="422">+C$11+C$12*$F405</f>
        <v>-2.4743535106255105E-3</v>
      </c>
      <c r="P405" s="75">
        <f t="shared" ref="P405:P468" si="423">+D$11+D$12*F405+D$13*F405^2</f>
        <v>-4.8360581875586143E-3</v>
      </c>
      <c r="Q405" s="85">
        <f t="shared" si="397"/>
        <v>29456.825799999999</v>
      </c>
      <c r="S405" s="84">
        <v>0.1</v>
      </c>
      <c r="Z405" s="75">
        <f t="shared" ref="Z405:Z468" si="424">F405</f>
        <v>5430</v>
      </c>
      <c r="AA405" s="75">
        <f t="shared" si="411"/>
        <v>-6.9114801246008238E-4</v>
      </c>
      <c r="AB405" s="75">
        <f t="shared" si="412"/>
        <v>-2.8592101785833548E-3</v>
      </c>
      <c r="AC405" s="75">
        <f t="shared" si="413"/>
        <v>6.1217581840737915E-3</v>
      </c>
      <c r="AD405" s="75">
        <f t="shared" si="414"/>
        <v>1.9768480089752596E-3</v>
      </c>
      <c r="AE405" s="75">
        <f t="shared" si="415"/>
        <v>3.9079280505894479E-7</v>
      </c>
      <c r="AF405" s="75">
        <f t="shared" si="416"/>
        <v>6.1217581840737915E-3</v>
      </c>
      <c r="AG405" s="84"/>
      <c r="AH405" s="75">
        <f t="shared" ref="AH405:AH468" si="425">$AB$6*($AB$11/AI405*AJ405+$AB$12)</f>
        <v>4.1449101750985319E-3</v>
      </c>
      <c r="AI405" s="75">
        <f t="shared" ref="AI405:AI468" si="426">1+$AB$7*COS(AL405)</f>
        <v>2.4504819588199833E-2</v>
      </c>
      <c r="AJ405" s="75">
        <f t="shared" ref="AJ405:AJ468" si="427">SIN(AL405+RADIANS($AB$9))</f>
        <v>1.1254503250452979E-2</v>
      </c>
      <c r="AK405" s="75">
        <f t="shared" ref="AK405:AK468" si="428">$AB$7*SIN(AL405)</f>
        <v>9.385708813589573E-2</v>
      </c>
      <c r="AL405" s="75">
        <f t="shared" ref="AL405:AL468" si="429">2*ATAN(AM405)</f>
        <v>3.0456730966956171</v>
      </c>
      <c r="AM405" s="75">
        <f t="shared" ref="AM405:AM468" si="430">SQRT((1+$AB$7)/(1-$AB$7))*TAN(AN405/2)</f>
        <v>20.834816200353853</v>
      </c>
      <c r="AN405" s="75">
        <f t="shared" si="417"/>
        <v>2.2505227023285812</v>
      </c>
      <c r="AO405" s="75">
        <f t="shared" si="417"/>
        <v>2.221683429109123</v>
      </c>
      <c r="AP405" s="75">
        <f t="shared" si="417"/>
        <v>2.2688123512655425</v>
      </c>
      <c r="AQ405" s="75">
        <f t="shared" si="417"/>
        <v>2.1902262997075654</v>
      </c>
      <c r="AR405" s="75">
        <f t="shared" si="417"/>
        <v>2.3173705961727298</v>
      </c>
      <c r="AS405" s="75">
        <f t="shared" si="417"/>
        <v>2.0989107467865384</v>
      </c>
      <c r="AT405" s="75">
        <f t="shared" si="417"/>
        <v>2.4459999619482464</v>
      </c>
      <c r="AU405" s="75">
        <f t="shared" ref="AU405:AU468" si="431">RADIANS($AB$9)+$AB$18*(F405-AB$15)</f>
        <v>1.4708870116718187</v>
      </c>
      <c r="AV405" s="119">
        <f t="shared" ref="AV405:AV468" si="432">AA405+BA405</f>
        <v>-6.9114801246008238E-4</v>
      </c>
      <c r="AW405" s="120">
        <f t="shared" ref="AW405:AW468" si="433">G405-AV405</f>
        <v>1.9768480089752596E-3</v>
      </c>
      <c r="AX405" s="121">
        <f t="shared" ref="AX405:AX468" si="434">S405*(G405-AV405)^2</f>
        <v>3.9079280505894479E-7</v>
      </c>
      <c r="AY405" s="120">
        <f t="shared" ref="AY405:AY468" si="435">IF(S405&lt;&gt;0,G405-AH405-BA405,-9999)</f>
        <v>-2.8592101785833548E-3</v>
      </c>
      <c r="BA405" s="95">
        <f t="shared" ref="BA405:BA468" si="436">$BB$6*($BB$11/BB405*BC405+$BB$12)</f>
        <v>0</v>
      </c>
      <c r="BB405" s="95">
        <f t="shared" ref="BB405:BB468" si="437">1+$BB$7*COS(BE405)</f>
        <v>0.11810529271501136</v>
      </c>
      <c r="BC405" s="95">
        <f t="shared" ref="BC405:BC468" si="438">SIN(BE405+RADIANS($BB$9))</f>
        <v>-0.47860104688523442</v>
      </c>
      <c r="BD405" s="95">
        <f t="shared" ref="BD405:BD468" si="439">$BB$7*SIN(BE405)</f>
        <v>0.17961549282487879</v>
      </c>
      <c r="BE405" s="95">
        <f t="shared" ref="BE405:BE468" si="440">2*ATAN(BF405)</f>
        <v>2.9406707534012817</v>
      </c>
      <c r="BF405" s="95">
        <f t="shared" ref="BF405:BF468" si="441">TAN(BG405/2)*SQRT((1+$BB$7)/(1-$BB$7))</f>
        <v>9.9206069546701023</v>
      </c>
      <c r="BG405" s="95">
        <f t="shared" si="418"/>
        <v>2.3136209459353401</v>
      </c>
      <c r="BH405" s="95">
        <f t="shared" si="418"/>
        <v>2.2835312718783172</v>
      </c>
      <c r="BI405" s="95">
        <f t="shared" si="418"/>
        <v>2.3332501464861712</v>
      </c>
      <c r="BJ405" s="95">
        <f t="shared" si="418"/>
        <v>2.249501037282275</v>
      </c>
      <c r="BK405" s="95">
        <f t="shared" si="418"/>
        <v>2.3865331949865904</v>
      </c>
      <c r="BL405" s="95">
        <f t="shared" si="418"/>
        <v>2.1487361092606352</v>
      </c>
      <c r="BM405" s="95">
        <f t="shared" si="418"/>
        <v>2.5309782601395985</v>
      </c>
      <c r="BN405" s="95">
        <f t="shared" ref="BN405:BN468" si="442">RADIANS($BB$9)+$BB$18*(F405-BB$15)</f>
        <v>1.632702264772973</v>
      </c>
      <c r="CI405" s="95"/>
      <c r="CJ405" s="95"/>
      <c r="CK405" s="95"/>
      <c r="CL405" s="95"/>
      <c r="CM405" s="95"/>
      <c r="CN405" s="95"/>
      <c r="CO405" s="95"/>
      <c r="CP405" s="95"/>
      <c r="CQ405" s="95"/>
      <c r="CR405" s="95"/>
      <c r="CS405" s="95"/>
      <c r="CT405" s="95"/>
      <c r="CU405" s="95"/>
      <c r="CV405" s="95"/>
      <c r="CW405" s="95"/>
      <c r="CX405" s="95"/>
    </row>
    <row r="406" spans="1:102" s="75" customFormat="1" ht="12.95" customHeight="1" x14ac:dyDescent="0.2">
      <c r="A406" s="86" t="s">
        <v>2069</v>
      </c>
      <c r="B406" s="87" t="s">
        <v>2033</v>
      </c>
      <c r="C406" s="88">
        <v>44479.328000000001</v>
      </c>
      <c r="D406" s="88"/>
      <c r="E406" s="75">
        <f t="shared" si="419"/>
        <v>5439.497690761159</v>
      </c>
      <c r="F406" s="75">
        <f t="shared" si="420"/>
        <v>5439.5</v>
      </c>
      <c r="G406" s="75">
        <f t="shared" si="421"/>
        <v>-9.7339499916415662E-4</v>
      </c>
      <c r="I406" s="75">
        <f t="shared" si="410"/>
        <v>-9.7339499916415662E-4</v>
      </c>
      <c r="O406" s="75">
        <f t="shared" ca="1" si="422"/>
        <v>-2.4677764744264323E-3</v>
      </c>
      <c r="P406" s="75">
        <f t="shared" si="423"/>
        <v>-4.828211636360491E-3</v>
      </c>
      <c r="Q406" s="85">
        <f t="shared" ref="Q406:Q469" si="443">+C406-15018.5</f>
        <v>29460.828000000001</v>
      </c>
      <c r="S406" s="84">
        <v>0.1</v>
      </c>
      <c r="Z406" s="75">
        <f t="shared" si="424"/>
        <v>5439.5</v>
      </c>
      <c r="AA406" s="75">
        <f t="shared" si="411"/>
        <v>-6.8863144736261601E-4</v>
      </c>
      <c r="AB406" s="75">
        <f t="shared" si="412"/>
        <v>-5.1129751881620316E-3</v>
      </c>
      <c r="AC406" s="75">
        <f t="shared" si="413"/>
        <v>3.8548166371963344E-3</v>
      </c>
      <c r="AD406" s="75">
        <f t="shared" si="414"/>
        <v>-2.847635518015406E-4</v>
      </c>
      <c r="AE406" s="75">
        <f t="shared" si="415"/>
        <v>8.1090280434628709E-9</v>
      </c>
      <c r="AF406" s="75">
        <f t="shared" si="416"/>
        <v>3.8548166371963344E-3</v>
      </c>
      <c r="AG406" s="84"/>
      <c r="AH406" s="75">
        <f t="shared" si="425"/>
        <v>4.139580188997875E-3</v>
      </c>
      <c r="AI406" s="75">
        <f t="shared" si="426"/>
        <v>2.4496937527409335E-2</v>
      </c>
      <c r="AJ406" s="75">
        <f t="shared" si="427"/>
        <v>1.117049246214644E-2</v>
      </c>
      <c r="AK406" s="75">
        <f t="shared" si="428"/>
        <v>9.3775130533617482E-2</v>
      </c>
      <c r="AL406" s="75">
        <f t="shared" si="429"/>
        <v>3.0457571127653691</v>
      </c>
      <c r="AM406" s="75">
        <f t="shared" si="430"/>
        <v>20.853109468843218</v>
      </c>
      <c r="AN406" s="75">
        <f t="shared" si="417"/>
        <v>2.2512050855043491</v>
      </c>
      <c r="AO406" s="75">
        <f t="shared" si="417"/>
        <v>2.2221830042494264</v>
      </c>
      <c r="AP406" s="75">
        <f t="shared" si="417"/>
        <v>2.2695733685493122</v>
      </c>
      <c r="AQ406" s="75">
        <f t="shared" si="417"/>
        <v>2.1906095246892572</v>
      </c>
      <c r="AR406" s="75">
        <f t="shared" si="417"/>
        <v>2.3182655047541378</v>
      </c>
      <c r="AS406" s="75">
        <f t="shared" si="417"/>
        <v>2.0990812406768571</v>
      </c>
      <c r="AT406" s="75">
        <f t="shared" si="417"/>
        <v>2.4470743168646067</v>
      </c>
      <c r="AU406" s="75">
        <f t="shared" si="431"/>
        <v>1.4718661271171896</v>
      </c>
      <c r="AV406" s="119">
        <f t="shared" si="432"/>
        <v>-6.8863144736261601E-4</v>
      </c>
      <c r="AW406" s="120">
        <f t="shared" si="433"/>
        <v>-2.847635518015406E-4</v>
      </c>
      <c r="AX406" s="121">
        <f t="shared" si="434"/>
        <v>8.1090280434628709E-9</v>
      </c>
      <c r="AY406" s="120">
        <f t="shared" si="435"/>
        <v>-5.1129751881620316E-3</v>
      </c>
      <c r="BA406" s="95">
        <f t="shared" si="436"/>
        <v>0</v>
      </c>
      <c r="BB406" s="95">
        <f t="shared" si="437"/>
        <v>0.11801364256709346</v>
      </c>
      <c r="BC406" s="95">
        <f t="shared" si="438"/>
        <v>-0.47815239915717095</v>
      </c>
      <c r="BD406" s="95">
        <f t="shared" si="439"/>
        <v>0.17916491091235806</v>
      </c>
      <c r="BE406" s="95">
        <f t="shared" si="440"/>
        <v>2.9411816516831815</v>
      </c>
      <c r="BF406" s="95">
        <f t="shared" si="441"/>
        <v>9.9460678341452748</v>
      </c>
      <c r="BG406" s="95">
        <f t="shared" si="418"/>
        <v>2.3155072448484413</v>
      </c>
      <c r="BH406" s="95">
        <f t="shared" si="418"/>
        <v>2.2849976481524887</v>
      </c>
      <c r="BI406" s="95">
        <f t="shared" si="418"/>
        <v>2.3353128826688163</v>
      </c>
      <c r="BJ406" s="95">
        <f t="shared" si="418"/>
        <v>2.2507165295967591</v>
      </c>
      <c r="BK406" s="95">
        <f t="shared" si="418"/>
        <v>2.3888719485468028</v>
      </c>
      <c r="BL406" s="95">
        <f t="shared" si="418"/>
        <v>2.1495720325857892</v>
      </c>
      <c r="BM406" s="95">
        <f t="shared" si="418"/>
        <v>2.5335717584281401</v>
      </c>
      <c r="BN406" s="95">
        <f t="shared" si="442"/>
        <v>1.6354522796917264</v>
      </c>
      <c r="CI406" s="95"/>
      <c r="CJ406" s="95"/>
      <c r="CK406" s="95"/>
      <c r="CL406" s="95"/>
      <c r="CM406" s="95"/>
      <c r="CN406" s="95"/>
      <c r="CO406" s="95"/>
      <c r="CP406" s="95"/>
      <c r="CQ406" s="95"/>
      <c r="CR406" s="95"/>
      <c r="CS406" s="95"/>
      <c r="CT406" s="95"/>
      <c r="CU406" s="95"/>
      <c r="CV406" s="95"/>
      <c r="CW406" s="95"/>
      <c r="CX406" s="95"/>
    </row>
    <row r="407" spans="1:102" s="75" customFormat="1" ht="12.95" customHeight="1" x14ac:dyDescent="0.2">
      <c r="A407" s="86" t="s">
        <v>2070</v>
      </c>
      <c r="B407" s="87"/>
      <c r="C407" s="88">
        <v>44491.339200000002</v>
      </c>
      <c r="D407" s="88"/>
      <c r="E407" s="75">
        <f t="shared" si="419"/>
        <v>5467.9925254674199</v>
      </c>
      <c r="F407" s="75">
        <f t="shared" si="420"/>
        <v>5468</v>
      </c>
      <c r="G407" s="75">
        <f t="shared" si="421"/>
        <v>-3.1506800005445257E-3</v>
      </c>
      <c r="I407" s="75">
        <f t="shared" si="410"/>
        <v>-3.1506800005445257E-3</v>
      </c>
      <c r="O407" s="75">
        <f t="shared" ca="1" si="422"/>
        <v>-2.4480453658291979E-3</v>
      </c>
      <c r="P407" s="75">
        <f t="shared" si="423"/>
        <v>-4.8046638366601915E-3</v>
      </c>
      <c r="Q407" s="85">
        <f t="shared" si="443"/>
        <v>29472.839200000002</v>
      </c>
      <c r="S407" s="84">
        <v>0.1</v>
      </c>
      <c r="Z407" s="75">
        <f t="shared" si="424"/>
        <v>5468</v>
      </c>
      <c r="AA407" s="75">
        <f t="shared" si="411"/>
        <v>-6.810917874370357E-4</v>
      </c>
      <c r="AB407" s="75">
        <f t="shared" si="412"/>
        <v>-7.2742520497676814E-3</v>
      </c>
      <c r="AC407" s="75">
        <f t="shared" si="413"/>
        <v>1.6539838361156658E-3</v>
      </c>
      <c r="AD407" s="75">
        <f t="shared" si="414"/>
        <v>-2.46958821310749E-3</v>
      </c>
      <c r="AE407" s="75">
        <f t="shared" si="415"/>
        <v>6.0988659423194456E-7</v>
      </c>
      <c r="AF407" s="75">
        <f t="shared" si="416"/>
        <v>1.6539838361156658E-3</v>
      </c>
      <c r="AG407" s="84"/>
      <c r="AH407" s="75">
        <f t="shared" si="425"/>
        <v>4.1235720492231558E-3</v>
      </c>
      <c r="AI407" s="75">
        <f t="shared" si="426"/>
        <v>2.4473338061273719E-2</v>
      </c>
      <c r="AJ407" s="75">
        <f t="shared" si="427"/>
        <v>1.0918517373022794E-2</v>
      </c>
      <c r="AK407" s="75">
        <f t="shared" si="428"/>
        <v>9.3529310094140797E-2</v>
      </c>
      <c r="AL407" s="75">
        <f t="shared" si="429"/>
        <v>3.0460091032246637</v>
      </c>
      <c r="AM407" s="75">
        <f t="shared" si="430"/>
        <v>20.908169428069261</v>
      </c>
      <c r="AN407" s="75">
        <f t="shared" si="417"/>
        <v>2.2532530822576753</v>
      </c>
      <c r="AO407" s="75">
        <f t="shared" si="417"/>
        <v>2.2236783467528807</v>
      </c>
      <c r="AP407" s="75">
        <f t="shared" si="417"/>
        <v>2.2718576492114253</v>
      </c>
      <c r="AQ407" s="75">
        <f t="shared" si="417"/>
        <v>2.1917558119425138</v>
      </c>
      <c r="AR407" s="75">
        <f t="shared" si="417"/>
        <v>2.3209501345874086</v>
      </c>
      <c r="AS407" s="75">
        <f t="shared" si="417"/>
        <v>2.0995926177797632</v>
      </c>
      <c r="AT407" s="75">
        <f t="shared" si="417"/>
        <v>2.4502917718536232</v>
      </c>
      <c r="AU407" s="75">
        <f t="shared" si="431"/>
        <v>1.4748034734533024</v>
      </c>
      <c r="AV407" s="119">
        <f t="shared" si="432"/>
        <v>-6.810917874370357E-4</v>
      </c>
      <c r="AW407" s="120">
        <f t="shared" si="433"/>
        <v>-2.46958821310749E-3</v>
      </c>
      <c r="AX407" s="121">
        <f t="shared" si="434"/>
        <v>6.0988659423194456E-7</v>
      </c>
      <c r="AY407" s="120">
        <f t="shared" si="435"/>
        <v>-7.2742520497676814E-3</v>
      </c>
      <c r="BA407" s="95">
        <f t="shared" si="436"/>
        <v>0</v>
      </c>
      <c r="BB407" s="95">
        <f t="shared" si="437"/>
        <v>0.11774040384436135</v>
      </c>
      <c r="BC407" s="95">
        <f t="shared" si="438"/>
        <v>-0.47680734063979763</v>
      </c>
      <c r="BD407" s="95">
        <f t="shared" si="439"/>
        <v>0.1778145241291873</v>
      </c>
      <c r="BE407" s="95">
        <f t="shared" si="440"/>
        <v>2.9427124887149558</v>
      </c>
      <c r="BF407" s="95">
        <f t="shared" si="441"/>
        <v>10.023138463429326</v>
      </c>
      <c r="BG407" s="95">
        <f t="shared" si="418"/>
        <v>2.3211680398690779</v>
      </c>
      <c r="BH407" s="95">
        <f t="shared" si="418"/>
        <v>2.2893787774196088</v>
      </c>
      <c r="BI407" s="95">
        <f t="shared" si="418"/>
        <v>2.3415033864168531</v>
      </c>
      <c r="BJ407" s="95">
        <f t="shared" si="418"/>
        <v>2.2543480609891162</v>
      </c>
      <c r="BK407" s="95">
        <f t="shared" si="418"/>
        <v>2.3958803246070226</v>
      </c>
      <c r="BL407" s="95">
        <f t="shared" si="418"/>
        <v>2.1520893676482715</v>
      </c>
      <c r="BM407" s="95">
        <f t="shared" si="418"/>
        <v>2.541311505697434</v>
      </c>
      <c r="BN407" s="95">
        <f t="shared" si="442"/>
        <v>1.6437023244479867</v>
      </c>
      <c r="CI407" s="95"/>
      <c r="CJ407" s="95"/>
      <c r="CK407" s="95"/>
      <c r="CL407" s="95"/>
      <c r="CM407" s="95"/>
      <c r="CN407" s="95"/>
      <c r="CO407" s="95"/>
      <c r="CP407" s="95"/>
      <c r="CQ407" s="95"/>
      <c r="CR407" s="95"/>
      <c r="CS407" s="95"/>
      <c r="CT407" s="95"/>
      <c r="CU407" s="95"/>
      <c r="CV407" s="95"/>
      <c r="CW407" s="95"/>
      <c r="CX407" s="95"/>
    </row>
    <row r="408" spans="1:102" s="75" customFormat="1" ht="12.95" customHeight="1" x14ac:dyDescent="0.2">
      <c r="A408" s="86" t="s">
        <v>2070</v>
      </c>
      <c r="B408" s="87"/>
      <c r="C408" s="88">
        <v>44494.291899999997</v>
      </c>
      <c r="D408" s="88"/>
      <c r="E408" s="75">
        <f t="shared" si="419"/>
        <v>5474.9973791404091</v>
      </c>
      <c r="F408" s="75">
        <f t="shared" si="420"/>
        <v>5475</v>
      </c>
      <c r="G408" s="75">
        <f t="shared" si="421"/>
        <v>-1.1047500011045486E-3</v>
      </c>
      <c r="I408" s="75">
        <f t="shared" si="410"/>
        <v>-1.1047500011045486E-3</v>
      </c>
      <c r="O408" s="75">
        <f t="shared" ca="1" si="422"/>
        <v>-2.4431991286298768E-3</v>
      </c>
      <c r="P408" s="75">
        <f t="shared" si="423"/>
        <v>-4.7988782973918606E-3</v>
      </c>
      <c r="Q408" s="85">
        <f t="shared" si="443"/>
        <v>29475.791899999997</v>
      </c>
      <c r="S408" s="84">
        <v>0.1</v>
      </c>
      <c r="Z408" s="75">
        <f t="shared" si="424"/>
        <v>5475</v>
      </c>
      <c r="AA408" s="75">
        <f t="shared" si="411"/>
        <v>-6.7924225234321321E-4</v>
      </c>
      <c r="AB408" s="75">
        <f t="shared" si="412"/>
        <v>-5.224386046153196E-3</v>
      </c>
      <c r="AC408" s="75">
        <f t="shared" si="413"/>
        <v>3.694128296287312E-3</v>
      </c>
      <c r="AD408" s="75">
        <f t="shared" si="414"/>
        <v>-4.2550774876133537E-4</v>
      </c>
      <c r="AE408" s="75">
        <f t="shared" si="415"/>
        <v>1.8105684425593973E-8</v>
      </c>
      <c r="AF408" s="75">
        <f t="shared" si="416"/>
        <v>3.694128296287312E-3</v>
      </c>
      <c r="AG408" s="84"/>
      <c r="AH408" s="75">
        <f t="shared" si="425"/>
        <v>4.1196360450486474E-3</v>
      </c>
      <c r="AI408" s="75">
        <f t="shared" si="426"/>
        <v>2.4467552395609049E-2</v>
      </c>
      <c r="AJ408" s="75">
        <f t="shared" si="427"/>
        <v>1.0856641686155846E-2</v>
      </c>
      <c r="AK408" s="75">
        <f t="shared" si="428"/>
        <v>9.3468944954922042E-2</v>
      </c>
      <c r="AL408" s="75">
        <f t="shared" si="429"/>
        <v>3.0460709825792196</v>
      </c>
      <c r="AM408" s="75">
        <f t="shared" si="430"/>
        <v>20.921734470711097</v>
      </c>
      <c r="AN408" s="75">
        <f t="shared" si="417"/>
        <v>2.2537562948547061</v>
      </c>
      <c r="AO408" s="75">
        <f t="shared" si="417"/>
        <v>2.2240448478619701</v>
      </c>
      <c r="AP408" s="75">
        <f t="shared" si="417"/>
        <v>2.2724189819463447</v>
      </c>
      <c r="AQ408" s="75">
        <f t="shared" si="417"/>
        <v>2.1920365820190817</v>
      </c>
      <c r="AR408" s="75">
        <f t="shared" si="417"/>
        <v>2.3216094922706212</v>
      </c>
      <c r="AS408" s="75">
        <f t="shared" si="417"/>
        <v>2.0997182014431401</v>
      </c>
      <c r="AT408" s="75">
        <f t="shared" si="417"/>
        <v>2.4510807365727714</v>
      </c>
      <c r="AU408" s="75">
        <f t="shared" si="431"/>
        <v>1.4755249269393651</v>
      </c>
      <c r="AV408" s="119">
        <f t="shared" si="432"/>
        <v>-6.7924225234321321E-4</v>
      </c>
      <c r="AW408" s="120">
        <f t="shared" si="433"/>
        <v>-4.2550774876133537E-4</v>
      </c>
      <c r="AX408" s="121">
        <f t="shared" si="434"/>
        <v>1.8105684425593973E-8</v>
      </c>
      <c r="AY408" s="120">
        <f t="shared" si="435"/>
        <v>-5.224386046153196E-3</v>
      </c>
      <c r="BA408" s="95">
        <f t="shared" si="436"/>
        <v>0</v>
      </c>
      <c r="BB408" s="95">
        <f t="shared" si="437"/>
        <v>0.11767368352891339</v>
      </c>
      <c r="BC408" s="95">
        <f t="shared" si="438"/>
        <v>-0.4764771743907481</v>
      </c>
      <c r="BD408" s="95">
        <f t="shared" si="439"/>
        <v>0.17748315768704351</v>
      </c>
      <c r="BE408" s="95">
        <f t="shared" si="440"/>
        <v>2.9430880628775711</v>
      </c>
      <c r="BF408" s="95">
        <f t="shared" si="441"/>
        <v>10.042227891921256</v>
      </c>
      <c r="BG408" s="95">
        <f t="shared" si="418"/>
        <v>2.3225588572385791</v>
      </c>
      <c r="BH408" s="95">
        <f t="shared" si="418"/>
        <v>2.2904507349115555</v>
      </c>
      <c r="BI408" s="95">
        <f t="shared" si="418"/>
        <v>2.3430243683260077</v>
      </c>
      <c r="BJ408" s="95">
        <f t="shared" si="418"/>
        <v>2.2552366487230548</v>
      </c>
      <c r="BK408" s="95">
        <f t="shared" si="418"/>
        <v>2.3975998234654559</v>
      </c>
      <c r="BL408" s="95">
        <f t="shared" si="418"/>
        <v>2.1527099392559839</v>
      </c>
      <c r="BM408" s="95">
        <f t="shared" si="418"/>
        <v>2.5432031492952363</v>
      </c>
      <c r="BN408" s="95">
        <f t="shared" si="442"/>
        <v>1.645728651230226</v>
      </c>
      <c r="CI408" s="95"/>
      <c r="CJ408" s="95"/>
      <c r="CK408" s="95"/>
      <c r="CL408" s="95"/>
      <c r="CM408" s="95"/>
      <c r="CN408" s="95"/>
      <c r="CO408" s="95"/>
      <c r="CP408" s="95"/>
      <c r="CQ408" s="95"/>
      <c r="CR408" s="95"/>
      <c r="CS408" s="95"/>
      <c r="CT408" s="95"/>
      <c r="CU408" s="95"/>
      <c r="CV408" s="95"/>
      <c r="CW408" s="95"/>
      <c r="CX408" s="95"/>
    </row>
    <row r="409" spans="1:102" s="75" customFormat="1" ht="12.95" customHeight="1" x14ac:dyDescent="0.2">
      <c r="A409" s="86" t="s">
        <v>2070</v>
      </c>
      <c r="B409" s="87"/>
      <c r="C409" s="88">
        <v>44502.298999999999</v>
      </c>
      <c r="D409" s="88"/>
      <c r="E409" s="75">
        <f t="shared" si="419"/>
        <v>5493.9930657476225</v>
      </c>
      <c r="F409" s="75">
        <f t="shared" si="420"/>
        <v>5494</v>
      </c>
      <c r="G409" s="75">
        <f t="shared" si="421"/>
        <v>-2.9229400024632923E-3</v>
      </c>
      <c r="I409" s="75">
        <f t="shared" si="410"/>
        <v>-2.9229400024632923E-3</v>
      </c>
      <c r="O409" s="75">
        <f t="shared" ca="1" si="422"/>
        <v>-2.4300450562317207E-3</v>
      </c>
      <c r="P409" s="75">
        <f t="shared" si="423"/>
        <v>-4.7831709750387735E-3</v>
      </c>
      <c r="Q409" s="85">
        <f t="shared" si="443"/>
        <v>29483.798999999999</v>
      </c>
      <c r="S409" s="84">
        <v>0.1</v>
      </c>
      <c r="Z409" s="75">
        <f t="shared" si="424"/>
        <v>5494</v>
      </c>
      <c r="AA409" s="75">
        <f t="shared" si="411"/>
        <v>-6.742267004865507E-4</v>
      </c>
      <c r="AB409" s="75">
        <f t="shared" si="412"/>
        <v>-7.0318842770155151E-3</v>
      </c>
      <c r="AC409" s="75">
        <f t="shared" si="413"/>
        <v>1.8602309725754811E-3</v>
      </c>
      <c r="AD409" s="75">
        <f t="shared" si="414"/>
        <v>-2.2487133019767416E-3</v>
      </c>
      <c r="AE409" s="75">
        <f t="shared" si="415"/>
        <v>5.0567115144871406E-7</v>
      </c>
      <c r="AF409" s="75">
        <f t="shared" si="416"/>
        <v>1.8602309725754811E-3</v>
      </c>
      <c r="AG409" s="84"/>
      <c r="AH409" s="75">
        <f t="shared" si="425"/>
        <v>4.1089442745522228E-3</v>
      </c>
      <c r="AI409" s="75">
        <f t="shared" si="426"/>
        <v>2.4451869646655022E-2</v>
      </c>
      <c r="AJ409" s="75">
        <f t="shared" si="427"/>
        <v>1.0688718597862914E-2</v>
      </c>
      <c r="AK409" s="75">
        <f t="shared" si="428"/>
        <v>9.3305119709977125E-2</v>
      </c>
      <c r="AL409" s="75">
        <f t="shared" si="429"/>
        <v>3.0462389154123488</v>
      </c>
      <c r="AM409" s="75">
        <f t="shared" si="430"/>
        <v>20.958636958312987</v>
      </c>
      <c r="AN409" s="75">
        <f t="shared" si="417"/>
        <v>2.2551225504125312</v>
      </c>
      <c r="AO409" s="75">
        <f t="shared" si="417"/>
        <v>2.225038094553577</v>
      </c>
      <c r="AP409" s="75">
        <f t="shared" si="417"/>
        <v>2.2739431571459066</v>
      </c>
      <c r="AQ409" s="75">
        <f t="shared" si="417"/>
        <v>2.1927971408922819</v>
      </c>
      <c r="AR409" s="75">
        <f t="shared" si="417"/>
        <v>2.3233991201551061</v>
      </c>
      <c r="AS409" s="75">
        <f t="shared" si="417"/>
        <v>2.100059051165772</v>
      </c>
      <c r="AT409" s="75">
        <f t="shared" si="417"/>
        <v>2.4532196525531798</v>
      </c>
      <c r="AU409" s="75">
        <f t="shared" si="431"/>
        <v>1.4774831578301071</v>
      </c>
      <c r="AV409" s="119">
        <f t="shared" si="432"/>
        <v>-6.742267004865507E-4</v>
      </c>
      <c r="AW409" s="120">
        <f t="shared" si="433"/>
        <v>-2.2487133019767416E-3</v>
      </c>
      <c r="AX409" s="121">
        <f t="shared" si="434"/>
        <v>5.0567115144871406E-7</v>
      </c>
      <c r="AY409" s="120">
        <f t="shared" si="435"/>
        <v>-7.0318842770155151E-3</v>
      </c>
      <c r="BA409" s="95">
        <f t="shared" si="436"/>
        <v>0</v>
      </c>
      <c r="BB409" s="95">
        <f t="shared" si="437"/>
        <v>0.1174933584670439</v>
      </c>
      <c r="BC409" s="95">
        <f t="shared" si="438"/>
        <v>-0.47558139523870802</v>
      </c>
      <c r="BD409" s="95">
        <f t="shared" si="439"/>
        <v>0.17658433580083627</v>
      </c>
      <c r="BE409" s="95">
        <f t="shared" si="440"/>
        <v>2.9441066542455734</v>
      </c>
      <c r="BF409" s="95">
        <f t="shared" si="441"/>
        <v>10.094364448856822</v>
      </c>
      <c r="BG409" s="95">
        <f t="shared" si="418"/>
        <v>2.3263348460431841</v>
      </c>
      <c r="BH409" s="95">
        <f t="shared" si="418"/>
        <v>2.2933522161762618</v>
      </c>
      <c r="BI409" s="95">
        <f t="shared" si="418"/>
        <v>2.3471537082547616</v>
      </c>
      <c r="BJ409" s="95">
        <f t="shared" si="418"/>
        <v>2.2576419856325343</v>
      </c>
      <c r="BK409" s="95">
        <f t="shared" si="418"/>
        <v>2.4022632297809001</v>
      </c>
      <c r="BL409" s="95">
        <f t="shared" si="418"/>
        <v>2.1543990776811444</v>
      </c>
      <c r="BM409" s="95">
        <f t="shared" si="418"/>
        <v>2.5483190365780386</v>
      </c>
      <c r="BN409" s="95">
        <f t="shared" si="442"/>
        <v>1.6512286810677328</v>
      </c>
      <c r="CI409" s="95"/>
      <c r="CJ409" s="95"/>
      <c r="CK409" s="95"/>
      <c r="CL409" s="95"/>
      <c r="CM409" s="95"/>
      <c r="CN409" s="95"/>
      <c r="CO409" s="95"/>
      <c r="CP409" s="95"/>
      <c r="CQ409" s="95"/>
      <c r="CR409" s="95"/>
      <c r="CS409" s="95"/>
      <c r="CT409" s="95"/>
      <c r="CU409" s="95"/>
      <c r="CV409" s="95"/>
      <c r="CW409" s="95"/>
      <c r="CX409" s="95"/>
    </row>
    <row r="410" spans="1:102" s="75" customFormat="1" ht="12.95" customHeight="1" x14ac:dyDescent="0.2">
      <c r="A410" s="86" t="s">
        <v>2070</v>
      </c>
      <c r="B410" s="87" t="s">
        <v>2033</v>
      </c>
      <c r="C410" s="88">
        <v>44506.297599999998</v>
      </c>
      <c r="D410" s="88"/>
      <c r="E410" s="75">
        <f t="shared" si="419"/>
        <v>5503.4791658921886</v>
      </c>
      <c r="F410" s="75">
        <f t="shared" si="420"/>
        <v>5503.5</v>
      </c>
      <c r="G410" s="75">
        <f t="shared" si="421"/>
        <v>-8.7820350017864257E-3</v>
      </c>
      <c r="I410" s="75">
        <f t="shared" si="410"/>
        <v>-8.7820350017864257E-3</v>
      </c>
      <c r="O410" s="75">
        <f t="shared" ca="1" si="422"/>
        <v>-2.4234680200326424E-3</v>
      </c>
      <c r="P410" s="75">
        <f t="shared" si="423"/>
        <v>-4.7753152773357486E-3</v>
      </c>
      <c r="Q410" s="85">
        <f t="shared" si="443"/>
        <v>29487.797599999998</v>
      </c>
      <c r="S410" s="84">
        <v>0.1</v>
      </c>
      <c r="Z410" s="75">
        <f t="shared" si="424"/>
        <v>5503.5</v>
      </c>
      <c r="AA410" s="75">
        <f t="shared" si="411"/>
        <v>-6.7172146100956485E-4</v>
      </c>
      <c r="AB410" s="75">
        <f t="shared" si="412"/>
        <v>-1.2885628818112609E-2</v>
      </c>
      <c r="AC410" s="75">
        <f t="shared" si="413"/>
        <v>-4.0067197244506771E-3</v>
      </c>
      <c r="AD410" s="75">
        <f t="shared" si="414"/>
        <v>-8.1103135407768617E-3</v>
      </c>
      <c r="AE410" s="75">
        <f t="shared" si="415"/>
        <v>6.577718572970852E-6</v>
      </c>
      <c r="AF410" s="75">
        <f t="shared" si="416"/>
        <v>-4.0067197244506771E-3</v>
      </c>
      <c r="AG410" s="84"/>
      <c r="AH410" s="75">
        <f t="shared" si="425"/>
        <v>4.1035938163261837E-3</v>
      </c>
      <c r="AI410" s="75">
        <f t="shared" si="426"/>
        <v>2.4444039870978873E-2</v>
      </c>
      <c r="AJ410" s="75">
        <f t="shared" si="427"/>
        <v>1.0604770690275997E-2</v>
      </c>
      <c r="AK410" s="75">
        <f t="shared" si="428"/>
        <v>9.322321951500985E-2</v>
      </c>
      <c r="AL410" s="75">
        <f t="shared" si="429"/>
        <v>3.0463228680782457</v>
      </c>
      <c r="AM410" s="75">
        <f t="shared" si="430"/>
        <v>20.977133919024954</v>
      </c>
      <c r="AN410" s="75">
        <f t="shared" si="417"/>
        <v>2.2558058946953135</v>
      </c>
      <c r="AO410" s="75">
        <f t="shared" si="417"/>
        <v>2.2255338729713525</v>
      </c>
      <c r="AP410" s="75">
        <f t="shared" si="417"/>
        <v>2.2747055498945112</v>
      </c>
      <c r="AQ410" s="75">
        <f t="shared" si="417"/>
        <v>2.193176583777503</v>
      </c>
      <c r="AR410" s="75">
        <f t="shared" si="417"/>
        <v>2.3242939000819107</v>
      </c>
      <c r="AS410" s="75">
        <f t="shared" si="417"/>
        <v>2.1002294702895319</v>
      </c>
      <c r="AT410" s="75">
        <f t="shared" si="417"/>
        <v>2.4542877074769276</v>
      </c>
      <c r="AU410" s="75">
        <f t="shared" si="431"/>
        <v>1.478462273275478</v>
      </c>
      <c r="AV410" s="119">
        <f t="shared" si="432"/>
        <v>-6.7172146100956485E-4</v>
      </c>
      <c r="AW410" s="120">
        <f t="shared" si="433"/>
        <v>-8.1103135407768617E-3</v>
      </c>
      <c r="AX410" s="121">
        <f t="shared" si="434"/>
        <v>6.577718572970852E-6</v>
      </c>
      <c r="AY410" s="120">
        <f t="shared" si="435"/>
        <v>-1.2885628818112609E-2</v>
      </c>
      <c r="BA410" s="95">
        <f t="shared" si="436"/>
        <v>0</v>
      </c>
      <c r="BB410" s="95">
        <f t="shared" si="437"/>
        <v>0.11740361809394906</v>
      </c>
      <c r="BC410" s="95">
        <f t="shared" si="438"/>
        <v>-0.47513371427737555</v>
      </c>
      <c r="BD410" s="95">
        <f t="shared" si="439"/>
        <v>0.17613525100430161</v>
      </c>
      <c r="BE410" s="95">
        <f t="shared" si="440"/>
        <v>2.9446155024894223</v>
      </c>
      <c r="BF410" s="95">
        <f t="shared" si="441"/>
        <v>10.120611131172812</v>
      </c>
      <c r="BG410" s="95">
        <f t="shared" si="418"/>
        <v>2.3282233493117634</v>
      </c>
      <c r="BH410" s="95">
        <f t="shared" si="418"/>
        <v>2.2947985266126656</v>
      </c>
      <c r="BI410" s="95">
        <f t="shared" si="418"/>
        <v>2.3492188869675208</v>
      </c>
      <c r="BJ410" s="95">
        <f t="shared" si="418"/>
        <v>2.2588411212060411</v>
      </c>
      <c r="BK410" s="95">
        <f t="shared" si="418"/>
        <v>2.4045928070381315</v>
      </c>
      <c r="BL410" s="95">
        <f t="shared" si="418"/>
        <v>2.1552463095527137</v>
      </c>
      <c r="BM410" s="95">
        <f t="shared" si="418"/>
        <v>2.5508668030076125</v>
      </c>
      <c r="BN410" s="95">
        <f t="shared" si="442"/>
        <v>1.6539786959864862</v>
      </c>
      <c r="CI410" s="95"/>
      <c r="CJ410" s="95"/>
      <c r="CK410" s="95"/>
      <c r="CL410" s="95"/>
      <c r="CM410" s="95"/>
      <c r="CN410" s="95"/>
      <c r="CO410" s="95"/>
      <c r="CP410" s="95"/>
      <c r="CQ410" s="95"/>
      <c r="CR410" s="95"/>
      <c r="CS410" s="95"/>
      <c r="CT410" s="95"/>
      <c r="CU410" s="95"/>
      <c r="CV410" s="95"/>
      <c r="CW410" s="95"/>
      <c r="CX410" s="95"/>
    </row>
    <row r="411" spans="1:102" s="75" customFormat="1" ht="12.95" customHeight="1" x14ac:dyDescent="0.2">
      <c r="A411" s="86" t="s">
        <v>2071</v>
      </c>
      <c r="B411" s="87"/>
      <c r="C411" s="88">
        <v>44724.440999999999</v>
      </c>
      <c r="D411" s="88"/>
      <c r="E411" s="75">
        <f t="shared" si="419"/>
        <v>6020.9928302439057</v>
      </c>
      <c r="F411" s="75">
        <f t="shared" si="420"/>
        <v>6021</v>
      </c>
      <c r="G411" s="75">
        <f t="shared" si="421"/>
        <v>-3.0222100031096488E-3</v>
      </c>
      <c r="I411" s="75">
        <f t="shared" si="410"/>
        <v>-3.0222100031096488E-3</v>
      </c>
      <c r="O411" s="75">
        <f t="shared" ca="1" si="422"/>
        <v>-2.0651926270828591E-3</v>
      </c>
      <c r="P411" s="75">
        <f t="shared" si="423"/>
        <v>-4.3453351181815623E-3</v>
      </c>
      <c r="Q411" s="85">
        <f t="shared" si="443"/>
        <v>29705.940999999999</v>
      </c>
      <c r="S411" s="84">
        <v>0.1</v>
      </c>
      <c r="Z411" s="75">
        <f t="shared" si="424"/>
        <v>6021</v>
      </c>
      <c r="AA411" s="75">
        <f t="shared" si="411"/>
        <v>-5.3790597540296237E-4</v>
      </c>
      <c r="AB411" s="75">
        <f t="shared" si="412"/>
        <v>-6.8296391458882487E-3</v>
      </c>
      <c r="AC411" s="75">
        <f t="shared" si="413"/>
        <v>1.3231251150719135E-3</v>
      </c>
      <c r="AD411" s="75">
        <f t="shared" si="414"/>
        <v>-2.4843040277066865E-3</v>
      </c>
      <c r="AE411" s="75">
        <f t="shared" si="415"/>
        <v>6.1717665020796649E-7</v>
      </c>
      <c r="AF411" s="75">
        <f t="shared" si="416"/>
        <v>1.3231251150719135E-3</v>
      </c>
      <c r="AG411" s="84"/>
      <c r="AH411" s="75">
        <f t="shared" si="425"/>
        <v>3.8074291427785999E-3</v>
      </c>
      <c r="AI411" s="75">
        <f t="shared" si="426"/>
        <v>2.4028918599483862E-2</v>
      </c>
      <c r="AJ411" s="75">
        <f t="shared" si="427"/>
        <v>6.0430457795437433E-3</v>
      </c>
      <c r="AK411" s="75">
        <f t="shared" si="428"/>
        <v>8.8771888962142637E-2</v>
      </c>
      <c r="AL411" s="75">
        <f t="shared" si="429"/>
        <v>3.050884754988842</v>
      </c>
      <c r="AM411" s="75">
        <f t="shared" si="430"/>
        <v>22.033676474257035</v>
      </c>
      <c r="AN411" s="75">
        <f t="shared" ref="AN411:AT420" si="444">$AU411+$AB$7*SIN(AO411)</f>
        <v>2.2932655277604015</v>
      </c>
      <c r="AO411" s="75">
        <f t="shared" si="444"/>
        <v>2.2516949189167299</v>
      </c>
      <c r="AP411" s="75">
        <f t="shared" si="444"/>
        <v>2.3165328105822587</v>
      </c>
      <c r="AQ411" s="75">
        <f t="shared" si="444"/>
        <v>2.2130472236338403</v>
      </c>
      <c r="AR411" s="75">
        <f t="shared" si="444"/>
        <v>2.3729613793096296</v>
      </c>
      <c r="AS411" s="75">
        <f t="shared" si="444"/>
        <v>2.1095872699677147</v>
      </c>
      <c r="AT411" s="75">
        <f t="shared" si="444"/>
        <v>2.511053178664004</v>
      </c>
      <c r="AU411" s="75">
        <f t="shared" si="431"/>
        <v>1.5317982988522629</v>
      </c>
      <c r="AV411" s="119">
        <f t="shared" si="432"/>
        <v>-5.3790597540296237E-4</v>
      </c>
      <c r="AW411" s="120">
        <f t="shared" si="433"/>
        <v>-2.4843040277066865E-3</v>
      </c>
      <c r="AX411" s="121">
        <f t="shared" si="434"/>
        <v>6.1717665020796649E-7</v>
      </c>
      <c r="AY411" s="120">
        <f t="shared" si="435"/>
        <v>-6.8296391458882487E-3</v>
      </c>
      <c r="BA411" s="95">
        <f t="shared" si="436"/>
        <v>0</v>
      </c>
      <c r="BB411" s="95">
        <f t="shared" si="437"/>
        <v>0.11292264901993065</v>
      </c>
      <c r="BC411" s="95">
        <f t="shared" si="438"/>
        <v>-0.45092656638502493</v>
      </c>
      <c r="BD411" s="95">
        <f t="shared" si="439"/>
        <v>0.15196635607325401</v>
      </c>
      <c r="BE411" s="95">
        <f t="shared" si="440"/>
        <v>2.9719283251676334</v>
      </c>
      <c r="BF411" s="95">
        <f t="shared" si="441"/>
        <v>11.759690744434423</v>
      </c>
      <c r="BG411" s="95">
        <f t="shared" ref="BG411:BM420" si="445">$BN411+$BB$7*SIN(BH411)</f>
        <v>2.4316642414880505</v>
      </c>
      <c r="BH411" s="95">
        <f t="shared" si="445"/>
        <v>2.369485026745112</v>
      </c>
      <c r="BI411" s="95">
        <f t="shared" si="445"/>
        <v>2.4618938893572846</v>
      </c>
      <c r="BJ411" s="95">
        <f t="shared" si="445"/>
        <v>2.3214615328490185</v>
      </c>
      <c r="BK411" s="95">
        <f t="shared" si="445"/>
        <v>2.5287448566326067</v>
      </c>
      <c r="BL411" s="95">
        <f t="shared" si="445"/>
        <v>2.2050500796046344</v>
      </c>
      <c r="BM411" s="95">
        <f t="shared" si="445"/>
        <v>2.6794653620003741</v>
      </c>
      <c r="BN411" s="95">
        <f t="shared" si="442"/>
        <v>1.8037821402448946</v>
      </c>
      <c r="CI411" s="95"/>
      <c r="CJ411" s="95"/>
      <c r="CK411" s="95"/>
      <c r="CL411" s="95"/>
      <c r="CM411" s="95"/>
      <c r="CN411" s="95"/>
      <c r="CO411" s="95"/>
      <c r="CP411" s="95"/>
      <c r="CQ411" s="95"/>
      <c r="CR411" s="95"/>
      <c r="CS411" s="95"/>
      <c r="CT411" s="95"/>
      <c r="CU411" s="95"/>
      <c r="CV411" s="95"/>
      <c r="CW411" s="95"/>
      <c r="CX411" s="95"/>
    </row>
    <row r="412" spans="1:102" s="75" customFormat="1" ht="12.95" customHeight="1" x14ac:dyDescent="0.2">
      <c r="A412" s="86" t="s">
        <v>2072</v>
      </c>
      <c r="B412" s="87"/>
      <c r="C412" s="88">
        <v>44751.4257</v>
      </c>
      <c r="D412" s="88"/>
      <c r="E412" s="75">
        <f t="shared" si="419"/>
        <v>6085.0101279408891</v>
      </c>
      <c r="F412" s="75">
        <f t="shared" si="420"/>
        <v>6085</v>
      </c>
      <c r="G412" s="75">
        <f t="shared" si="421"/>
        <v>4.2691499984357506E-3</v>
      </c>
      <c r="I412" s="75">
        <f t="shared" si="410"/>
        <v>4.2691499984357506E-3</v>
      </c>
      <c r="O412" s="75">
        <f t="shared" ca="1" si="422"/>
        <v>-2.0208841726890693E-3</v>
      </c>
      <c r="P412" s="75">
        <f t="shared" si="423"/>
        <v>-4.2918788967778298E-3</v>
      </c>
      <c r="Q412" s="85">
        <f t="shared" si="443"/>
        <v>29732.9257</v>
      </c>
      <c r="S412" s="84">
        <v>0.1</v>
      </c>
      <c r="Z412" s="75">
        <f t="shared" si="424"/>
        <v>6085</v>
      </c>
      <c r="AA412" s="75">
        <f t="shared" si="411"/>
        <v>-5.2173159363808801E-4</v>
      </c>
      <c r="AB412" s="75">
        <f t="shared" si="412"/>
        <v>4.9900269529600883E-4</v>
      </c>
      <c r="AC412" s="75">
        <f t="shared" si="413"/>
        <v>8.5610288952135804E-3</v>
      </c>
      <c r="AD412" s="75">
        <f t="shared" si="414"/>
        <v>4.7908815920738382E-3</v>
      </c>
      <c r="AE412" s="75">
        <f t="shared" si="415"/>
        <v>2.2952546429271956E-6</v>
      </c>
      <c r="AF412" s="75">
        <f t="shared" si="416"/>
        <v>8.5610288952135804E-3</v>
      </c>
      <c r="AG412" s="84"/>
      <c r="AH412" s="75">
        <f t="shared" si="425"/>
        <v>3.7701473031397418E-3</v>
      </c>
      <c r="AI412" s="75">
        <f t="shared" si="426"/>
        <v>2.397909788056507E-2</v>
      </c>
      <c r="AJ412" s="75">
        <f t="shared" si="427"/>
        <v>5.480091126899081E-3</v>
      </c>
      <c r="AK412" s="75">
        <f t="shared" si="428"/>
        <v>8.8222438336084591E-2</v>
      </c>
      <c r="AL412" s="75">
        <f t="shared" si="429"/>
        <v>3.0514477189929829</v>
      </c>
      <c r="AM412" s="75">
        <f t="shared" si="430"/>
        <v>22.171467248138665</v>
      </c>
      <c r="AN412" s="75">
        <f t="shared" si="444"/>
        <v>2.2979326059304568</v>
      </c>
      <c r="AO412" s="75">
        <f t="shared" si="444"/>
        <v>2.2548159390105615</v>
      </c>
      <c r="AP412" s="75">
        <f t="shared" si="444"/>
        <v>2.3217443353302407</v>
      </c>
      <c r="AQ412" s="75">
        <f t="shared" si="444"/>
        <v>2.2154022507766338</v>
      </c>
      <c r="AR412" s="75">
        <f t="shared" si="444"/>
        <v>2.3789641575881211</v>
      </c>
      <c r="AS412" s="75">
        <f t="shared" si="444"/>
        <v>2.1107661489145033</v>
      </c>
      <c r="AT412" s="75">
        <f t="shared" si="444"/>
        <v>2.5178800478654519</v>
      </c>
      <c r="AU412" s="75">
        <f t="shared" si="431"/>
        <v>1.5383944450105513</v>
      </c>
      <c r="AV412" s="119">
        <f t="shared" si="432"/>
        <v>-5.2173159363808801E-4</v>
      </c>
      <c r="AW412" s="120">
        <f t="shared" si="433"/>
        <v>4.7908815920738382E-3</v>
      </c>
      <c r="AX412" s="121">
        <f t="shared" si="434"/>
        <v>2.2952546429271956E-6</v>
      </c>
      <c r="AY412" s="120">
        <f t="shared" si="435"/>
        <v>4.9900269529600883E-4</v>
      </c>
      <c r="BA412" s="95">
        <f t="shared" si="436"/>
        <v>0</v>
      </c>
      <c r="BB412" s="95">
        <f t="shared" si="437"/>
        <v>0.1124221756492374</v>
      </c>
      <c r="BC412" s="95">
        <f t="shared" si="438"/>
        <v>-0.44795577518004853</v>
      </c>
      <c r="BD412" s="95">
        <f t="shared" si="439"/>
        <v>0.14901545463731861</v>
      </c>
      <c r="BE412" s="95">
        <f t="shared" si="440"/>
        <v>2.9752539275238523</v>
      </c>
      <c r="BF412" s="95">
        <f t="shared" si="441"/>
        <v>11.995922360546162</v>
      </c>
      <c r="BG412" s="95">
        <f t="shared" si="445"/>
        <v>2.4445299406825853</v>
      </c>
      <c r="BH412" s="95">
        <f t="shared" si="445"/>
        <v>2.3782269889501864</v>
      </c>
      <c r="BI412" s="95">
        <f t="shared" si="445"/>
        <v>2.4757943339916038</v>
      </c>
      <c r="BJ412" s="95">
        <f t="shared" si="445"/>
        <v>2.3289666384621501</v>
      </c>
      <c r="BK412" s="95">
        <f t="shared" si="445"/>
        <v>2.5436377240161359</v>
      </c>
      <c r="BL412" s="95">
        <f t="shared" si="445"/>
        <v>2.2118319594580291</v>
      </c>
      <c r="BM412" s="95">
        <f t="shared" si="445"/>
        <v>2.6939920206582872</v>
      </c>
      <c r="BN412" s="95">
        <f t="shared" si="442"/>
        <v>1.8223085565396542</v>
      </c>
      <c r="CI412" s="95"/>
      <c r="CJ412" s="95"/>
      <c r="CK412" s="95"/>
      <c r="CL412" s="95"/>
      <c r="CM412" s="95"/>
      <c r="CN412" s="95"/>
      <c r="CO412" s="95"/>
      <c r="CP412" s="95"/>
      <c r="CQ412" s="95"/>
      <c r="CR412" s="95"/>
      <c r="CS412" s="95"/>
      <c r="CT412" s="95"/>
      <c r="CU412" s="95"/>
      <c r="CV412" s="95"/>
      <c r="CW412" s="95"/>
      <c r="CX412" s="95"/>
    </row>
    <row r="413" spans="1:102" s="75" customFormat="1" ht="12.95" customHeight="1" x14ac:dyDescent="0.2">
      <c r="A413" s="86" t="s">
        <v>2073</v>
      </c>
      <c r="B413" s="87"/>
      <c r="C413" s="88">
        <v>44821.396999999997</v>
      </c>
      <c r="D413" s="88"/>
      <c r="E413" s="75">
        <f t="shared" si="419"/>
        <v>6251.0069165783252</v>
      </c>
      <c r="F413" s="75">
        <f t="shared" si="420"/>
        <v>6251</v>
      </c>
      <c r="G413" s="75">
        <f t="shared" si="421"/>
        <v>2.91548999666702E-3</v>
      </c>
      <c r="I413" s="75">
        <f t="shared" si="410"/>
        <v>2.91548999666702E-3</v>
      </c>
      <c r="O413" s="75">
        <f t="shared" ca="1" si="422"/>
        <v>-1.9059591191051776E-3</v>
      </c>
      <c r="P413" s="75">
        <f t="shared" si="423"/>
        <v>-4.1529396403102922E-3</v>
      </c>
      <c r="Q413" s="85">
        <f t="shared" si="443"/>
        <v>29802.896999999997</v>
      </c>
      <c r="S413" s="84">
        <v>0.1</v>
      </c>
      <c r="Z413" s="75">
        <f t="shared" si="424"/>
        <v>6251</v>
      </c>
      <c r="AA413" s="75">
        <f t="shared" si="411"/>
        <v>-4.8017656692216819E-4</v>
      </c>
      <c r="AB413" s="75">
        <f t="shared" si="412"/>
        <v>-7.5727307672110401E-4</v>
      </c>
      <c r="AC413" s="75">
        <f t="shared" si="413"/>
        <v>7.0684296369773122E-3</v>
      </c>
      <c r="AD413" s="75">
        <f t="shared" si="414"/>
        <v>3.3956665635891882E-3</v>
      </c>
      <c r="AE413" s="75">
        <f t="shared" si="415"/>
        <v>1.1530551411077608E-6</v>
      </c>
      <c r="AF413" s="75">
        <f t="shared" si="416"/>
        <v>7.0684296369773122E-3</v>
      </c>
      <c r="AG413" s="84"/>
      <c r="AH413" s="75">
        <f t="shared" si="425"/>
        <v>3.672763073388124E-3</v>
      </c>
      <c r="AI413" s="75">
        <f t="shared" si="426"/>
        <v>2.3851392833169949E-2</v>
      </c>
      <c r="AJ413" s="75">
        <f t="shared" si="427"/>
        <v>4.0207923480916107E-3</v>
      </c>
      <c r="AK413" s="75">
        <f t="shared" si="428"/>
        <v>8.6798022594167606E-2</v>
      </c>
      <c r="AL413" s="75">
        <f t="shared" si="429"/>
        <v>3.0529070343673443</v>
      </c>
      <c r="AM413" s="75">
        <f t="shared" si="430"/>
        <v>22.536787690578951</v>
      </c>
      <c r="AN413" s="75">
        <f t="shared" si="444"/>
        <v>2.3100756085225362</v>
      </c>
      <c r="AO413" s="75">
        <f t="shared" si="444"/>
        <v>2.2627956257038311</v>
      </c>
      <c r="AP413" s="75">
        <f t="shared" si="444"/>
        <v>2.3352985947626119</v>
      </c>
      <c r="AQ413" s="75">
        <f t="shared" si="444"/>
        <v>2.2214144158691247</v>
      </c>
      <c r="AR413" s="75">
        <f t="shared" si="444"/>
        <v>2.3945100420933634</v>
      </c>
      <c r="AS413" s="75">
        <f t="shared" si="444"/>
        <v>2.1138601592332695</v>
      </c>
      <c r="AT413" s="75">
        <f t="shared" si="444"/>
        <v>2.5353886002624968</v>
      </c>
      <c r="AU413" s="75">
        <f t="shared" si="431"/>
        <v>1.5555031991086119</v>
      </c>
      <c r="AV413" s="119">
        <f t="shared" si="432"/>
        <v>-4.8017656692216819E-4</v>
      </c>
      <c r="AW413" s="120">
        <f t="shared" si="433"/>
        <v>3.3956665635891882E-3</v>
      </c>
      <c r="AX413" s="121">
        <f t="shared" si="434"/>
        <v>1.1530551411077608E-6</v>
      </c>
      <c r="AY413" s="120">
        <f t="shared" si="435"/>
        <v>-7.5727307672110401E-4</v>
      </c>
      <c r="BA413" s="95">
        <f t="shared" si="436"/>
        <v>0</v>
      </c>
      <c r="BB413" s="95">
        <f t="shared" si="437"/>
        <v>0.1111775490784418</v>
      </c>
      <c r="BC413" s="95">
        <f t="shared" si="438"/>
        <v>-0.44027625931351311</v>
      </c>
      <c r="BD413" s="95">
        <f t="shared" si="439"/>
        <v>0.14140244247464123</v>
      </c>
      <c r="BE413" s="95">
        <f t="shared" si="440"/>
        <v>2.9838251551469286</v>
      </c>
      <c r="BF413" s="95">
        <f t="shared" si="441"/>
        <v>12.650576748293151</v>
      </c>
      <c r="BG413" s="95">
        <f t="shared" si="445"/>
        <v>2.4779497655649072</v>
      </c>
      <c r="BH413" s="95">
        <f t="shared" si="445"/>
        <v>2.4004949433260592</v>
      </c>
      <c r="BI413" s="95">
        <f t="shared" si="445"/>
        <v>2.5117257388977681</v>
      </c>
      <c r="BJ413" s="95">
        <f t="shared" si="445"/>
        <v>2.348356943796575</v>
      </c>
      <c r="BK413" s="95">
        <f t="shared" si="445"/>
        <v>2.5816871823800076</v>
      </c>
      <c r="BL413" s="95">
        <f t="shared" si="445"/>
        <v>2.230193116422194</v>
      </c>
      <c r="BM413" s="95">
        <f t="shared" si="445"/>
        <v>2.7302798714214367</v>
      </c>
      <c r="BN413" s="95">
        <f t="shared" si="442"/>
        <v>1.8703614488041871</v>
      </c>
      <c r="CI413" s="95"/>
      <c r="CJ413" s="95"/>
      <c r="CK413" s="95"/>
      <c r="CL413" s="95"/>
      <c r="CM413" s="95"/>
      <c r="CN413" s="95"/>
      <c r="CO413" s="95"/>
      <c r="CP413" s="95"/>
      <c r="CQ413" s="95"/>
      <c r="CR413" s="95"/>
      <c r="CS413" s="95"/>
      <c r="CT413" s="95"/>
      <c r="CU413" s="95"/>
      <c r="CV413" s="95"/>
      <c r="CW413" s="95"/>
      <c r="CX413" s="95"/>
    </row>
    <row r="414" spans="1:102" s="75" customFormat="1" ht="12.95" customHeight="1" x14ac:dyDescent="0.2">
      <c r="A414" s="86" t="s">
        <v>2073</v>
      </c>
      <c r="B414" s="87" t="s">
        <v>2033</v>
      </c>
      <c r="C414" s="88">
        <v>44823.292800000003</v>
      </c>
      <c r="D414" s="88"/>
      <c r="E414" s="75">
        <f t="shared" si="419"/>
        <v>6255.5044278708101</v>
      </c>
      <c r="F414" s="75">
        <f t="shared" si="420"/>
        <v>6255.5</v>
      </c>
      <c r="G414" s="75">
        <f t="shared" si="421"/>
        <v>1.8664450035430491E-3</v>
      </c>
      <c r="I414" s="75">
        <f t="shared" si="410"/>
        <v>1.8664450035430491E-3</v>
      </c>
      <c r="O414" s="75">
        <f t="shared" ca="1" si="422"/>
        <v>-1.9028436809056144E-3</v>
      </c>
      <c r="P414" s="75">
        <f t="shared" si="423"/>
        <v>-4.1491674435845697E-3</v>
      </c>
      <c r="Q414" s="85">
        <f t="shared" si="443"/>
        <v>29804.792800000003</v>
      </c>
      <c r="S414" s="84">
        <v>0.1</v>
      </c>
      <c r="Z414" s="75">
        <f t="shared" si="424"/>
        <v>6255.5</v>
      </c>
      <c r="AA414" s="75">
        <f t="shared" si="411"/>
        <v>-4.7905811576466964E-4</v>
      </c>
      <c r="AB414" s="75">
        <f t="shared" si="412"/>
        <v>-1.803664324276851E-3</v>
      </c>
      <c r="AC414" s="75">
        <f t="shared" si="413"/>
        <v>6.0156124471276188E-3</v>
      </c>
      <c r="AD414" s="75">
        <f t="shared" si="414"/>
        <v>2.3455031193077187E-3</v>
      </c>
      <c r="AE414" s="75">
        <f t="shared" si="415"/>
        <v>5.5013848826822388E-7</v>
      </c>
      <c r="AF414" s="75">
        <f t="shared" si="416"/>
        <v>6.0156124471276188E-3</v>
      </c>
      <c r="AG414" s="84"/>
      <c r="AH414" s="75">
        <f t="shared" si="425"/>
        <v>3.6701093278199001E-3</v>
      </c>
      <c r="AI414" s="75">
        <f t="shared" si="426"/>
        <v>2.3847961241274751E-2</v>
      </c>
      <c r="AJ414" s="75">
        <f t="shared" si="427"/>
        <v>3.9812485020212932E-3</v>
      </c>
      <c r="AK414" s="75">
        <f t="shared" si="428"/>
        <v>8.6759421547080148E-2</v>
      </c>
      <c r="AL414" s="75">
        <f t="shared" si="429"/>
        <v>3.0529465785299332</v>
      </c>
      <c r="AM414" s="75">
        <f t="shared" si="430"/>
        <v>22.546854322872829</v>
      </c>
      <c r="AN414" s="75">
        <f t="shared" si="444"/>
        <v>2.3104055580241867</v>
      </c>
      <c r="AO414" s="75">
        <f t="shared" si="444"/>
        <v>2.2630096369896973</v>
      </c>
      <c r="AP414" s="75">
        <f t="shared" si="444"/>
        <v>2.3356667499830381</v>
      </c>
      <c r="AQ414" s="75">
        <f t="shared" si="444"/>
        <v>2.2215755207581309</v>
      </c>
      <c r="AR414" s="75">
        <f t="shared" si="444"/>
        <v>2.3949309423645389</v>
      </c>
      <c r="AS414" s="75">
        <f t="shared" si="444"/>
        <v>2.1139448472789057</v>
      </c>
      <c r="AT414" s="75">
        <f t="shared" si="444"/>
        <v>2.5358592370966977</v>
      </c>
      <c r="AU414" s="75">
        <f t="shared" si="431"/>
        <v>1.5559669906353666</v>
      </c>
      <c r="AV414" s="119">
        <f t="shared" si="432"/>
        <v>-4.7905811576466964E-4</v>
      </c>
      <c r="AW414" s="120">
        <f t="shared" si="433"/>
        <v>2.3455031193077187E-3</v>
      </c>
      <c r="AX414" s="121">
        <f t="shared" si="434"/>
        <v>5.5013848826822388E-7</v>
      </c>
      <c r="AY414" s="120">
        <f t="shared" si="435"/>
        <v>-1.803664324276851E-3</v>
      </c>
      <c r="BA414" s="95">
        <f t="shared" si="436"/>
        <v>0</v>
      </c>
      <c r="BB414" s="95">
        <f t="shared" si="437"/>
        <v>0.11114487768607495</v>
      </c>
      <c r="BC414" s="95">
        <f t="shared" si="438"/>
        <v>-0.44006864330706963</v>
      </c>
      <c r="BD414" s="95">
        <f t="shared" si="439"/>
        <v>0.14119692467011227</v>
      </c>
      <c r="BE414" s="95">
        <f t="shared" si="440"/>
        <v>2.9840563757087533</v>
      </c>
      <c r="BF414" s="95">
        <f t="shared" si="441"/>
        <v>12.669221560549904</v>
      </c>
      <c r="BG414" s="95">
        <f t="shared" si="445"/>
        <v>2.4788564371234099</v>
      </c>
      <c r="BH414" s="95">
        <f t="shared" si="445"/>
        <v>2.4010911569746649</v>
      </c>
      <c r="BI414" s="95">
        <f t="shared" si="445"/>
        <v>2.5126966996561992</v>
      </c>
      <c r="BJ414" s="95">
        <f t="shared" si="445"/>
        <v>2.3488821185271691</v>
      </c>
      <c r="BK414" s="95">
        <f t="shared" si="445"/>
        <v>2.5827063818070095</v>
      </c>
      <c r="BL414" s="95">
        <f t="shared" si="445"/>
        <v>2.2307070038801067</v>
      </c>
      <c r="BM414" s="95">
        <f t="shared" si="445"/>
        <v>2.7312358072452039</v>
      </c>
      <c r="BN414" s="95">
        <f t="shared" si="442"/>
        <v>1.8716640874499124</v>
      </c>
      <c r="CI414" s="95"/>
      <c r="CJ414" s="95"/>
      <c r="CK414" s="95"/>
      <c r="CL414" s="95"/>
      <c r="CM414" s="95"/>
      <c r="CN414" s="95"/>
      <c r="CO414" s="95"/>
      <c r="CP414" s="95"/>
      <c r="CQ414" s="95"/>
      <c r="CR414" s="95"/>
      <c r="CS414" s="95"/>
      <c r="CT414" s="95"/>
      <c r="CU414" s="95"/>
      <c r="CV414" s="95"/>
      <c r="CW414" s="95"/>
      <c r="CX414" s="95"/>
    </row>
    <row r="415" spans="1:102" s="75" customFormat="1" ht="12.95" customHeight="1" x14ac:dyDescent="0.2">
      <c r="A415" s="81" t="s">
        <v>1044</v>
      </c>
      <c r="B415" s="82" t="s">
        <v>2031</v>
      </c>
      <c r="C415" s="83">
        <v>44826.447699999997</v>
      </c>
      <c r="D415" s="83" t="s">
        <v>2110</v>
      </c>
      <c r="E415" s="75">
        <f t="shared" si="419"/>
        <v>6262.9889717976957</v>
      </c>
      <c r="F415" s="75">
        <f t="shared" si="420"/>
        <v>6263</v>
      </c>
      <c r="G415" s="75">
        <f t="shared" si="421"/>
        <v>-4.6486300052492879E-3</v>
      </c>
      <c r="I415" s="75">
        <f t="shared" si="410"/>
        <v>-4.6486300052492879E-3</v>
      </c>
      <c r="O415" s="75">
        <f t="shared" ca="1" si="422"/>
        <v>-1.8976512839063422E-3</v>
      </c>
      <c r="P415" s="75">
        <f t="shared" si="423"/>
        <v>-4.1428797720799871E-3</v>
      </c>
      <c r="Q415" s="85">
        <f t="shared" si="443"/>
        <v>29807.947699999997</v>
      </c>
      <c r="S415" s="84">
        <v>0.1</v>
      </c>
      <c r="Z415" s="75">
        <f t="shared" si="424"/>
        <v>6263</v>
      </c>
      <c r="AA415" s="75">
        <f t="shared" si="411"/>
        <v>-4.7719497803936197E-4</v>
      </c>
      <c r="AB415" s="75">
        <f t="shared" si="412"/>
        <v>-8.3143147992899135E-3</v>
      </c>
      <c r="AC415" s="75">
        <f t="shared" si="413"/>
        <v>-5.0575023316930083E-4</v>
      </c>
      <c r="AD415" s="75">
        <f t="shared" si="414"/>
        <v>-4.1714350272099264E-3</v>
      </c>
      <c r="AE415" s="75">
        <f t="shared" si="415"/>
        <v>1.7400870186233881E-6</v>
      </c>
      <c r="AF415" s="75">
        <f t="shared" si="416"/>
        <v>-5.0575023316930083E-4</v>
      </c>
      <c r="AG415" s="84"/>
      <c r="AH415" s="75">
        <f t="shared" si="425"/>
        <v>3.6656847940406251E-3</v>
      </c>
      <c r="AI415" s="75">
        <f t="shared" si="426"/>
        <v>2.3842245458091327E-2</v>
      </c>
      <c r="AJ415" s="75">
        <f t="shared" si="427"/>
        <v>3.9153437452071702E-3</v>
      </c>
      <c r="AK415" s="75">
        <f t="shared" si="428"/>
        <v>8.6695087794515804E-2</v>
      </c>
      <c r="AL415" s="75">
        <f t="shared" si="429"/>
        <v>3.0530124838004613</v>
      </c>
      <c r="AM415" s="75">
        <f t="shared" si="430"/>
        <v>22.563651578257602</v>
      </c>
      <c r="AN415" s="75">
        <f t="shared" si="444"/>
        <v>2.3109555654327378</v>
      </c>
      <c r="AO415" s="75">
        <f t="shared" si="444"/>
        <v>2.2633660534181317</v>
      </c>
      <c r="AP415" s="75">
        <f t="shared" si="444"/>
        <v>2.3362804246442828</v>
      </c>
      <c r="AQ415" s="75">
        <f t="shared" si="444"/>
        <v>2.2218438140604935</v>
      </c>
      <c r="AR415" s="75">
        <f t="shared" si="444"/>
        <v>2.3956323772854518</v>
      </c>
      <c r="AS415" s="75">
        <f t="shared" si="444"/>
        <v>2.1140860969790678</v>
      </c>
      <c r="AT415" s="75">
        <f t="shared" si="444"/>
        <v>2.5366431634255551</v>
      </c>
      <c r="AU415" s="75">
        <f t="shared" si="431"/>
        <v>1.556739976513291</v>
      </c>
      <c r="AV415" s="119">
        <f t="shared" si="432"/>
        <v>-4.7719497803936197E-4</v>
      </c>
      <c r="AW415" s="120">
        <f t="shared" si="433"/>
        <v>-4.1714350272099264E-3</v>
      </c>
      <c r="AX415" s="121">
        <f t="shared" si="434"/>
        <v>1.7400870186233881E-6</v>
      </c>
      <c r="AY415" s="120">
        <f t="shared" si="435"/>
        <v>-8.3143147992899135E-3</v>
      </c>
      <c r="BA415" s="95">
        <f t="shared" si="436"/>
        <v>0</v>
      </c>
      <c r="BB415" s="95">
        <f t="shared" si="437"/>
        <v>0.11109055022682934</v>
      </c>
      <c r="BC415" s="95">
        <f t="shared" si="438"/>
        <v>-0.43972268715178353</v>
      </c>
      <c r="BD415" s="95">
        <f t="shared" si="439"/>
        <v>0.14085449976468226</v>
      </c>
      <c r="BE415" s="95">
        <f t="shared" si="440"/>
        <v>2.9844416065841703</v>
      </c>
      <c r="BF415" s="95">
        <f t="shared" si="441"/>
        <v>12.700406822372027</v>
      </c>
      <c r="BG415" s="95">
        <f t="shared" si="445"/>
        <v>2.4803676117108391</v>
      </c>
      <c r="BH415" s="95">
        <f t="shared" si="445"/>
        <v>2.4020840419372158</v>
      </c>
      <c r="BI415" s="95">
        <f t="shared" si="445"/>
        <v>2.5143145498559019</v>
      </c>
      <c r="BJ415" s="95">
        <f t="shared" si="445"/>
        <v>2.3497574490978015</v>
      </c>
      <c r="BK415" s="95">
        <f t="shared" si="445"/>
        <v>2.5844035543987252</v>
      </c>
      <c r="BL415" s="95">
        <f t="shared" si="445"/>
        <v>2.2315654308050084</v>
      </c>
      <c r="BM415" s="95">
        <f t="shared" si="445"/>
        <v>2.7328257926229953</v>
      </c>
      <c r="BN415" s="95">
        <f t="shared" si="442"/>
        <v>1.8738351518594545</v>
      </c>
      <c r="CI415" s="95"/>
      <c r="CJ415" s="95"/>
      <c r="CK415" s="95"/>
      <c r="CL415" s="95"/>
      <c r="CM415" s="95"/>
      <c r="CN415" s="95"/>
      <c r="CO415" s="95"/>
      <c r="CP415" s="95"/>
      <c r="CQ415" s="95"/>
      <c r="CR415" s="95"/>
      <c r="CS415" s="95"/>
      <c r="CT415" s="95"/>
      <c r="CU415" s="95"/>
      <c r="CV415" s="95"/>
      <c r="CW415" s="95"/>
      <c r="CX415" s="95"/>
    </row>
    <row r="416" spans="1:102" s="75" customFormat="1" ht="12.95" customHeight="1" x14ac:dyDescent="0.2">
      <c r="A416" s="86" t="s">
        <v>2074</v>
      </c>
      <c r="B416" s="87"/>
      <c r="C416" s="88">
        <v>44826.451999999997</v>
      </c>
      <c r="D416" s="88"/>
      <c r="E416" s="75">
        <f t="shared" si="419"/>
        <v>6262.9991729257472</v>
      </c>
      <c r="F416" s="75">
        <f t="shared" si="420"/>
        <v>6263</v>
      </c>
      <c r="G416" s="75">
        <f t="shared" si="421"/>
        <v>-3.4863000473706052E-4</v>
      </c>
      <c r="I416" s="75">
        <f t="shared" si="410"/>
        <v>-3.4863000473706052E-4</v>
      </c>
      <c r="O416" s="75">
        <f t="shared" ca="1" si="422"/>
        <v>-1.8976512839063422E-3</v>
      </c>
      <c r="P416" s="75">
        <f t="shared" si="423"/>
        <v>-4.1428797720799871E-3</v>
      </c>
      <c r="Q416" s="85">
        <f t="shared" si="443"/>
        <v>29807.951999999997</v>
      </c>
      <c r="S416" s="84">
        <v>0.1</v>
      </c>
      <c r="Z416" s="75">
        <f t="shared" si="424"/>
        <v>6263</v>
      </c>
      <c r="AA416" s="75">
        <f t="shared" si="411"/>
        <v>-4.7719497803936197E-4</v>
      </c>
      <c r="AB416" s="75">
        <f t="shared" si="412"/>
        <v>-4.0143147987776861E-3</v>
      </c>
      <c r="AC416" s="75">
        <f t="shared" si="413"/>
        <v>3.7942497673429266E-3</v>
      </c>
      <c r="AD416" s="75">
        <f t="shared" si="414"/>
        <v>1.2856497330230145E-4</v>
      </c>
      <c r="AE416" s="75">
        <f t="shared" si="415"/>
        <v>1.6528952360221484E-9</v>
      </c>
      <c r="AF416" s="75">
        <f t="shared" si="416"/>
        <v>3.7942497673429266E-3</v>
      </c>
      <c r="AG416" s="84"/>
      <c r="AH416" s="75">
        <f t="shared" si="425"/>
        <v>3.6656847940406251E-3</v>
      </c>
      <c r="AI416" s="75">
        <f t="shared" si="426"/>
        <v>2.3842245458091327E-2</v>
      </c>
      <c r="AJ416" s="75">
        <f t="shared" si="427"/>
        <v>3.9153437452071702E-3</v>
      </c>
      <c r="AK416" s="75">
        <f t="shared" si="428"/>
        <v>8.6695087794515804E-2</v>
      </c>
      <c r="AL416" s="75">
        <f t="shared" si="429"/>
        <v>3.0530124838004613</v>
      </c>
      <c r="AM416" s="75">
        <f t="shared" si="430"/>
        <v>22.563651578257602</v>
      </c>
      <c r="AN416" s="75">
        <f t="shared" si="444"/>
        <v>2.3109555654327378</v>
      </c>
      <c r="AO416" s="75">
        <f t="shared" si="444"/>
        <v>2.2633660534181317</v>
      </c>
      <c r="AP416" s="75">
        <f t="shared" si="444"/>
        <v>2.3362804246442828</v>
      </c>
      <c r="AQ416" s="75">
        <f t="shared" si="444"/>
        <v>2.2218438140604935</v>
      </c>
      <c r="AR416" s="75">
        <f t="shared" si="444"/>
        <v>2.3956323772854518</v>
      </c>
      <c r="AS416" s="75">
        <f t="shared" si="444"/>
        <v>2.1140860969790678</v>
      </c>
      <c r="AT416" s="75">
        <f t="shared" si="444"/>
        <v>2.5366431634255551</v>
      </c>
      <c r="AU416" s="75">
        <f t="shared" si="431"/>
        <v>1.556739976513291</v>
      </c>
      <c r="AV416" s="119">
        <f t="shared" si="432"/>
        <v>-4.7719497803936197E-4</v>
      </c>
      <c r="AW416" s="120">
        <f t="shared" si="433"/>
        <v>1.2856497330230145E-4</v>
      </c>
      <c r="AX416" s="121">
        <f t="shared" si="434"/>
        <v>1.6528952360221484E-9</v>
      </c>
      <c r="AY416" s="120">
        <f t="shared" si="435"/>
        <v>-4.0143147987776861E-3</v>
      </c>
      <c r="BA416" s="95">
        <f t="shared" si="436"/>
        <v>0</v>
      </c>
      <c r="BB416" s="95">
        <f t="shared" si="437"/>
        <v>0.11109055022682934</v>
      </c>
      <c r="BC416" s="95">
        <f t="shared" si="438"/>
        <v>-0.43972268715178353</v>
      </c>
      <c r="BD416" s="95">
        <f t="shared" si="439"/>
        <v>0.14085449976468226</v>
      </c>
      <c r="BE416" s="95">
        <f t="shared" si="440"/>
        <v>2.9844416065841703</v>
      </c>
      <c r="BF416" s="95">
        <f t="shared" si="441"/>
        <v>12.700406822372027</v>
      </c>
      <c r="BG416" s="95">
        <f t="shared" si="445"/>
        <v>2.4803676117108391</v>
      </c>
      <c r="BH416" s="95">
        <f t="shared" si="445"/>
        <v>2.4020840419372158</v>
      </c>
      <c r="BI416" s="95">
        <f t="shared" si="445"/>
        <v>2.5143145498559019</v>
      </c>
      <c r="BJ416" s="95">
        <f t="shared" si="445"/>
        <v>2.3497574490978015</v>
      </c>
      <c r="BK416" s="95">
        <f t="shared" si="445"/>
        <v>2.5844035543987252</v>
      </c>
      <c r="BL416" s="95">
        <f t="shared" si="445"/>
        <v>2.2315654308050084</v>
      </c>
      <c r="BM416" s="95">
        <f t="shared" si="445"/>
        <v>2.7328257926229953</v>
      </c>
      <c r="BN416" s="95">
        <f t="shared" si="442"/>
        <v>1.8738351518594545</v>
      </c>
      <c r="CI416" s="95"/>
      <c r="CJ416" s="95"/>
      <c r="CK416" s="95"/>
      <c r="CL416" s="95"/>
      <c r="CM416" s="95"/>
      <c r="CN416" s="95"/>
      <c r="CO416" s="95"/>
      <c r="CP416" s="95"/>
      <c r="CQ416" s="95"/>
      <c r="CR416" s="95"/>
      <c r="CS416" s="95"/>
      <c r="CT416" s="95"/>
      <c r="CU416" s="95"/>
      <c r="CV416" s="95"/>
      <c r="CW416" s="95"/>
      <c r="CX416" s="95"/>
    </row>
    <row r="417" spans="1:102" s="75" customFormat="1" ht="12.95" customHeight="1" x14ac:dyDescent="0.2">
      <c r="A417" s="86" t="s">
        <v>2073</v>
      </c>
      <c r="B417" s="87"/>
      <c r="C417" s="88">
        <v>44840.362300000001</v>
      </c>
      <c r="D417" s="88"/>
      <c r="E417" s="75">
        <f t="shared" si="419"/>
        <v>6295.999347697174</v>
      </c>
      <c r="F417" s="75">
        <f t="shared" si="420"/>
        <v>6296</v>
      </c>
      <c r="G417" s="75">
        <f t="shared" si="421"/>
        <v>-2.749599952949211E-4</v>
      </c>
      <c r="I417" s="75">
        <f t="shared" si="410"/>
        <v>-2.749599952949211E-4</v>
      </c>
      <c r="O417" s="75">
        <f t="shared" ca="1" si="422"/>
        <v>-1.8748047371095443E-3</v>
      </c>
      <c r="P417" s="75">
        <f t="shared" si="423"/>
        <v>-4.1152039645784098E-3</v>
      </c>
      <c r="Q417" s="85">
        <f t="shared" si="443"/>
        <v>29821.862300000001</v>
      </c>
      <c r="S417" s="84">
        <v>0.1</v>
      </c>
      <c r="Z417" s="75">
        <f t="shared" si="424"/>
        <v>6296</v>
      </c>
      <c r="AA417" s="75">
        <f t="shared" si="411"/>
        <v>-4.6901125699890574E-4</v>
      </c>
      <c r="AB417" s="75">
        <f t="shared" si="412"/>
        <v>-3.9211527028744251E-3</v>
      </c>
      <c r="AC417" s="75">
        <f t="shared" si="413"/>
        <v>3.8402439692834887E-3</v>
      </c>
      <c r="AD417" s="75">
        <f t="shared" si="414"/>
        <v>1.9405126170398464E-4</v>
      </c>
      <c r="AE417" s="75">
        <f t="shared" si="415"/>
        <v>3.7655892168908339E-9</v>
      </c>
      <c r="AF417" s="75">
        <f t="shared" si="416"/>
        <v>3.8402439692834887E-3</v>
      </c>
      <c r="AG417" s="84"/>
      <c r="AH417" s="75">
        <f t="shared" si="425"/>
        <v>3.646192707579504E-3</v>
      </c>
      <c r="AI417" s="75">
        <f t="shared" si="426"/>
        <v>2.3817148472898619E-2</v>
      </c>
      <c r="AJ417" s="75">
        <f t="shared" si="427"/>
        <v>3.62538680245498E-3</v>
      </c>
      <c r="AK417" s="75">
        <f t="shared" si="428"/>
        <v>8.6412038422994553E-2</v>
      </c>
      <c r="AL417" s="75">
        <f t="shared" si="429"/>
        <v>3.0533024428052151</v>
      </c>
      <c r="AM417" s="75">
        <f t="shared" si="430"/>
        <v>22.637851012742111</v>
      </c>
      <c r="AN417" s="75">
        <f t="shared" si="444"/>
        <v>2.3133769615326991</v>
      </c>
      <c r="AO417" s="75">
        <f t="shared" si="444"/>
        <v>2.2649302958556907</v>
      </c>
      <c r="AP417" s="75">
        <f t="shared" si="444"/>
        <v>2.3389818128600317</v>
      </c>
      <c r="AQ417" s="75">
        <f t="shared" si="444"/>
        <v>2.2230211335943832</v>
      </c>
      <c r="AR417" s="75">
        <f t="shared" si="444"/>
        <v>2.3987177027806297</v>
      </c>
      <c r="AS417" s="75">
        <f t="shared" si="444"/>
        <v>2.1147091521183365</v>
      </c>
      <c r="AT417" s="75">
        <f t="shared" si="444"/>
        <v>2.5400854834621653</v>
      </c>
      <c r="AU417" s="75">
        <f t="shared" si="431"/>
        <v>1.5601411143761585</v>
      </c>
      <c r="AV417" s="119">
        <f t="shared" si="432"/>
        <v>-4.6901125699890574E-4</v>
      </c>
      <c r="AW417" s="120">
        <f t="shared" si="433"/>
        <v>1.9405126170398464E-4</v>
      </c>
      <c r="AX417" s="121">
        <f t="shared" si="434"/>
        <v>3.7655892168908339E-9</v>
      </c>
      <c r="AY417" s="120">
        <f t="shared" si="435"/>
        <v>-3.9211527028744251E-3</v>
      </c>
      <c r="BA417" s="95">
        <f t="shared" si="436"/>
        <v>0</v>
      </c>
      <c r="BB417" s="95">
        <f t="shared" si="437"/>
        <v>0.11085336201401708</v>
      </c>
      <c r="BC417" s="95">
        <f t="shared" si="438"/>
        <v>-0.43820154605651934</v>
      </c>
      <c r="BD417" s="95">
        <f t="shared" si="439"/>
        <v>0.13934940314986477</v>
      </c>
      <c r="BE417" s="95">
        <f t="shared" si="440"/>
        <v>2.986134574838315</v>
      </c>
      <c r="BF417" s="95">
        <f t="shared" si="441"/>
        <v>12.839284543341947</v>
      </c>
      <c r="BG417" s="95">
        <f t="shared" si="445"/>
        <v>2.4870174849960578</v>
      </c>
      <c r="BH417" s="95">
        <f t="shared" si="445"/>
        <v>2.4064410517798898</v>
      </c>
      <c r="BI417" s="95">
        <f t="shared" si="445"/>
        <v>2.5214266729794246</v>
      </c>
      <c r="BJ417" s="95">
        <f t="shared" si="445"/>
        <v>2.353609838636233</v>
      </c>
      <c r="BK417" s="95">
        <f t="shared" si="445"/>
        <v>2.5918487390745879</v>
      </c>
      <c r="BL417" s="95">
        <f t="shared" si="445"/>
        <v>2.2353716221761215</v>
      </c>
      <c r="BM417" s="95">
        <f t="shared" si="445"/>
        <v>2.7397736650147997</v>
      </c>
      <c r="BN417" s="95">
        <f t="shared" si="442"/>
        <v>1.8833878352614399</v>
      </c>
      <c r="CI417" s="95"/>
      <c r="CJ417" s="95"/>
      <c r="CK417" s="95"/>
      <c r="CL417" s="95"/>
      <c r="CM417" s="95"/>
      <c r="CN417" s="95"/>
      <c r="CO417" s="95"/>
      <c r="CP417" s="95"/>
      <c r="CQ417" s="95"/>
      <c r="CR417" s="95"/>
      <c r="CS417" s="95"/>
      <c r="CT417" s="95"/>
      <c r="CU417" s="95"/>
      <c r="CV417" s="95"/>
      <c r="CW417" s="95"/>
      <c r="CX417" s="95"/>
    </row>
    <row r="418" spans="1:102" s="75" customFormat="1" ht="12.95" customHeight="1" x14ac:dyDescent="0.2">
      <c r="A418" s="86" t="s">
        <v>2075</v>
      </c>
      <c r="B418" s="87"/>
      <c r="C418" s="88">
        <v>45002.654600000002</v>
      </c>
      <c r="D418" s="88" t="s">
        <v>2006</v>
      </c>
      <c r="E418" s="75">
        <f t="shared" si="419"/>
        <v>6681.0143555730401</v>
      </c>
      <c r="F418" s="75">
        <f t="shared" si="420"/>
        <v>6681</v>
      </c>
      <c r="G418" s="75">
        <f t="shared" si="421"/>
        <v>6.0511900010169484E-3</v>
      </c>
      <c r="J418" s="75">
        <f>G418</f>
        <v>6.0511900010169484E-3</v>
      </c>
      <c r="O418" s="75">
        <f t="shared" ca="1" si="422"/>
        <v>-1.6082616911469042E-3</v>
      </c>
      <c r="P418" s="75">
        <f t="shared" si="423"/>
        <v>-3.7911090609685713E-3</v>
      </c>
      <c r="Q418" s="85">
        <f t="shared" si="443"/>
        <v>29984.154600000002</v>
      </c>
      <c r="S418" s="84">
        <v>1</v>
      </c>
      <c r="Z418" s="75">
        <f t="shared" si="424"/>
        <v>6681</v>
      </c>
      <c r="AA418" s="75">
        <f t="shared" si="411"/>
        <v>-3.7524079299383877E-4</v>
      </c>
      <c r="AB418" s="75">
        <f t="shared" si="412"/>
        <v>2.6353217330422158E-3</v>
      </c>
      <c r="AC418" s="75">
        <f t="shared" si="413"/>
        <v>9.8422990619855197E-3</v>
      </c>
      <c r="AD418" s="75">
        <f t="shared" si="414"/>
        <v>6.4264307940107871E-3</v>
      </c>
      <c r="AE418" s="75">
        <f t="shared" si="415"/>
        <v>4.1299012750210114E-5</v>
      </c>
      <c r="AF418" s="75">
        <f t="shared" si="416"/>
        <v>9.8422990619855197E-3</v>
      </c>
      <c r="AG418" s="84"/>
      <c r="AH418" s="75">
        <f t="shared" si="425"/>
        <v>3.4158682679747325E-3</v>
      </c>
      <c r="AI418" s="75">
        <f t="shared" si="426"/>
        <v>2.3530610099868343E-2</v>
      </c>
      <c r="AJ418" s="75">
        <f t="shared" si="427"/>
        <v>2.4488475806487922E-4</v>
      </c>
      <c r="AK418" s="75">
        <f t="shared" si="428"/>
        <v>8.3111555081496286E-2</v>
      </c>
      <c r="AL418" s="75">
        <f t="shared" si="429"/>
        <v>3.0566829527888739</v>
      </c>
      <c r="AM418" s="75">
        <f t="shared" si="430"/>
        <v>23.540281348143324</v>
      </c>
      <c r="AN418" s="75">
        <f t="shared" si="444"/>
        <v>2.3417942572237114</v>
      </c>
      <c r="AO418" s="75">
        <f t="shared" si="444"/>
        <v>2.2827062955898918</v>
      </c>
      <c r="AP418" s="75">
        <f t="shared" si="444"/>
        <v>2.3706360541742164</v>
      </c>
      <c r="AQ418" s="75">
        <f t="shared" si="444"/>
        <v>2.2363971229219723</v>
      </c>
      <c r="AR418" s="75">
        <f t="shared" si="444"/>
        <v>2.4345773183004309</v>
      </c>
      <c r="AS418" s="75">
        <f t="shared" si="444"/>
        <v>2.1221959840214368</v>
      </c>
      <c r="AT418" s="75">
        <f t="shared" si="444"/>
        <v>2.5794082919812968</v>
      </c>
      <c r="AU418" s="75">
        <f t="shared" si="431"/>
        <v>1.599821056109612</v>
      </c>
      <c r="AV418" s="119">
        <f t="shared" si="432"/>
        <v>-3.7524079299383877E-4</v>
      </c>
      <c r="AW418" s="120">
        <f t="shared" si="433"/>
        <v>6.4264307940107871E-3</v>
      </c>
      <c r="AX418" s="121">
        <f t="shared" si="434"/>
        <v>4.1299012750210114E-5</v>
      </c>
      <c r="AY418" s="120">
        <f t="shared" si="435"/>
        <v>2.6353217330422158E-3</v>
      </c>
      <c r="BA418" s="95">
        <f t="shared" si="436"/>
        <v>0</v>
      </c>
      <c r="BB418" s="95">
        <f t="shared" si="437"/>
        <v>0.10830768418580528</v>
      </c>
      <c r="BC418" s="95">
        <f t="shared" si="438"/>
        <v>-0.42060924451357035</v>
      </c>
      <c r="BD418" s="95">
        <f t="shared" si="439"/>
        <v>0.1220033356835719</v>
      </c>
      <c r="BE418" s="95">
        <f t="shared" si="440"/>
        <v>3.0056147405095373</v>
      </c>
      <c r="BF418" s="95">
        <f t="shared" si="441"/>
        <v>14.685601059803224</v>
      </c>
      <c r="BG418" s="95">
        <f t="shared" si="445"/>
        <v>2.5645291801898384</v>
      </c>
      <c r="BH418" s="95">
        <f t="shared" si="445"/>
        <v>2.456179856605627</v>
      </c>
      <c r="BI418" s="95">
        <f t="shared" si="445"/>
        <v>2.6033772637329338</v>
      </c>
      <c r="BJ418" s="95">
        <f t="shared" si="445"/>
        <v>2.3990584518683167</v>
      </c>
      <c r="BK418" s="95">
        <f t="shared" si="445"/>
        <v>2.6757942703082729</v>
      </c>
      <c r="BL418" s="95">
        <f t="shared" si="445"/>
        <v>2.2834636738969709</v>
      </c>
      <c r="BM418" s="95">
        <f t="shared" si="445"/>
        <v>2.8151267272229616</v>
      </c>
      <c r="BN418" s="95">
        <f t="shared" si="442"/>
        <v>1.9948358082846038</v>
      </c>
      <c r="CI418" s="95"/>
      <c r="CJ418" s="95"/>
      <c r="CK418" s="95"/>
      <c r="CL418" s="95"/>
      <c r="CM418" s="95"/>
      <c r="CN418" s="95"/>
      <c r="CO418" s="95"/>
      <c r="CP418" s="95"/>
      <c r="CQ418" s="95"/>
      <c r="CR418" s="95"/>
      <c r="CS418" s="95"/>
      <c r="CT418" s="95"/>
      <c r="CU418" s="95"/>
      <c r="CV418" s="95"/>
      <c r="CW418" s="95"/>
      <c r="CX418" s="95"/>
    </row>
    <row r="419" spans="1:102" s="75" customFormat="1" ht="12.95" customHeight="1" x14ac:dyDescent="0.2">
      <c r="A419" s="86" t="s">
        <v>2076</v>
      </c>
      <c r="B419" s="87" t="s">
        <v>2033</v>
      </c>
      <c r="C419" s="88">
        <v>45120.464599999999</v>
      </c>
      <c r="D419" s="88"/>
      <c r="E419" s="75">
        <f t="shared" si="419"/>
        <v>6960.5015405957101</v>
      </c>
      <c r="F419" s="75">
        <f t="shared" si="420"/>
        <v>6960.5</v>
      </c>
      <c r="G419" s="75">
        <f t="shared" si="421"/>
        <v>6.4939499861793593E-4</v>
      </c>
      <c r="I419" s="75">
        <f>G419</f>
        <v>6.4939499861793593E-4</v>
      </c>
      <c r="O419" s="75">
        <f t="shared" ca="1" si="422"/>
        <v>-1.4147583629740253E-3</v>
      </c>
      <c r="P419" s="75">
        <f t="shared" si="423"/>
        <v>-3.5544275726027167E-3</v>
      </c>
      <c r="Q419" s="85">
        <f t="shared" si="443"/>
        <v>30101.964599999999</v>
      </c>
      <c r="S419" s="84">
        <v>0.1</v>
      </c>
      <c r="Z419" s="75">
        <f t="shared" si="424"/>
        <v>6960.5</v>
      </c>
      <c r="AA419" s="75">
        <f t="shared" si="411"/>
        <v>-3.0913634162357427E-4</v>
      </c>
      <c r="AB419" s="75">
        <f t="shared" si="412"/>
        <v>-2.5958962323612065E-3</v>
      </c>
      <c r="AC419" s="75">
        <f t="shared" si="413"/>
        <v>4.2038225712206527E-3</v>
      </c>
      <c r="AD419" s="75">
        <f t="shared" si="414"/>
        <v>9.5853134024151019E-4</v>
      </c>
      <c r="AE419" s="75">
        <f t="shared" si="415"/>
        <v>9.1878233022518578E-8</v>
      </c>
      <c r="AF419" s="75">
        <f t="shared" si="416"/>
        <v>4.2038225712206527E-3</v>
      </c>
      <c r="AG419" s="84"/>
      <c r="AH419" s="75">
        <f t="shared" si="425"/>
        <v>3.2452912309791425E-3</v>
      </c>
      <c r="AI419" s="75">
        <f t="shared" si="426"/>
        <v>2.3329733972695332E-2</v>
      </c>
      <c r="AJ419" s="75">
        <f t="shared" si="427"/>
        <v>-2.2073886341953996E-3</v>
      </c>
      <c r="AK419" s="75">
        <f t="shared" si="428"/>
        <v>8.0716735923561905E-2</v>
      </c>
      <c r="AL419" s="75">
        <f t="shared" si="429"/>
        <v>3.059135227976193</v>
      </c>
      <c r="AM419" s="75">
        <f t="shared" si="430"/>
        <v>24.241196619747505</v>
      </c>
      <c r="AN419" s="75">
        <f t="shared" si="444"/>
        <v>2.3626225201359028</v>
      </c>
      <c r="AO419" s="75">
        <f t="shared" si="444"/>
        <v>2.2950798607340932</v>
      </c>
      <c r="AP419" s="75">
        <f t="shared" si="444"/>
        <v>2.3937573733420772</v>
      </c>
      <c r="AQ419" s="75">
        <f t="shared" si="444"/>
        <v>2.2457360728778104</v>
      </c>
      <c r="AR419" s="75">
        <f t="shared" si="444"/>
        <v>2.4604225179358243</v>
      </c>
      <c r="AS419" s="75">
        <f t="shared" si="444"/>
        <v>2.1279374168741172</v>
      </c>
      <c r="AT419" s="75">
        <f t="shared" si="444"/>
        <v>2.6069893327497344</v>
      </c>
      <c r="AU419" s="75">
        <f t="shared" si="431"/>
        <v>1.6286276631602621</v>
      </c>
      <c r="AV419" s="119">
        <f t="shared" si="432"/>
        <v>-3.0913634162357427E-4</v>
      </c>
      <c r="AW419" s="120">
        <f t="shared" si="433"/>
        <v>9.5853134024151019E-4</v>
      </c>
      <c r="AX419" s="121">
        <f t="shared" si="434"/>
        <v>9.1878233022518578E-8</v>
      </c>
      <c r="AY419" s="120">
        <f t="shared" si="435"/>
        <v>-2.5958962323612065E-3</v>
      </c>
      <c r="BA419" s="95">
        <f t="shared" si="436"/>
        <v>0</v>
      </c>
      <c r="BB419" s="95">
        <f t="shared" si="437"/>
        <v>0.10671236936091255</v>
      </c>
      <c r="BC419" s="95">
        <f t="shared" si="438"/>
        <v>-0.40807771794318937</v>
      </c>
      <c r="BD419" s="95">
        <f t="shared" si="439"/>
        <v>0.10971421488214425</v>
      </c>
      <c r="BE419" s="95">
        <f t="shared" si="440"/>
        <v>3.0193840006794095</v>
      </c>
      <c r="BF419" s="95">
        <f t="shared" si="441"/>
        <v>16.345080102568733</v>
      </c>
      <c r="BG419" s="95">
        <f t="shared" si="445"/>
        <v>2.6203637756494893</v>
      </c>
      <c r="BH419" s="95">
        <f t="shared" si="445"/>
        <v>2.4916598299780532</v>
      </c>
      <c r="BI419" s="95">
        <f t="shared" si="445"/>
        <v>2.6611987363950531</v>
      </c>
      <c r="BJ419" s="95">
        <f t="shared" si="445"/>
        <v>2.4333433584642519</v>
      </c>
      <c r="BK419" s="95">
        <f t="shared" si="445"/>
        <v>2.732984487113435</v>
      </c>
      <c r="BL419" s="95">
        <f t="shared" si="445"/>
        <v>2.32287988130583</v>
      </c>
      <c r="BM419" s="95">
        <f t="shared" si="445"/>
        <v>2.8634238905339195</v>
      </c>
      <c r="BN419" s="95">
        <f t="shared" si="442"/>
        <v>2.0757441419468745</v>
      </c>
      <c r="CI419" s="95"/>
      <c r="CJ419" s="95"/>
      <c r="CK419" s="95"/>
      <c r="CL419" s="95"/>
      <c r="CM419" s="95"/>
      <c r="CN419" s="95"/>
      <c r="CO419" s="95"/>
      <c r="CP419" s="95"/>
      <c r="CQ419" s="95"/>
      <c r="CR419" s="95"/>
      <c r="CS419" s="95"/>
      <c r="CT419" s="95"/>
      <c r="CU419" s="95"/>
      <c r="CV419" s="95"/>
      <c r="CW419" s="95"/>
      <c r="CX419" s="95"/>
    </row>
    <row r="420" spans="1:102" s="75" customFormat="1" ht="12.95" customHeight="1" x14ac:dyDescent="0.2">
      <c r="A420" s="86" t="s">
        <v>2076</v>
      </c>
      <c r="B420" s="87" t="s">
        <v>2033</v>
      </c>
      <c r="C420" s="88">
        <v>45148.402499999997</v>
      </c>
      <c r="D420" s="88"/>
      <c r="E420" s="75">
        <f t="shared" si="419"/>
        <v>7026.780167422331</v>
      </c>
      <c r="F420" s="75">
        <f t="shared" si="420"/>
        <v>7027</v>
      </c>
      <c r="O420" s="75">
        <f t="shared" ca="1" si="422"/>
        <v>-1.3687191095804784E-3</v>
      </c>
      <c r="P420" s="75">
        <f t="shared" si="423"/>
        <v>-3.4979420922159506E-3</v>
      </c>
      <c r="Q420" s="85">
        <f t="shared" si="443"/>
        <v>30129.902499999997</v>
      </c>
      <c r="R420" s="75">
        <f>+C420-(C$7+F420*C$8)</f>
        <v>-9.2664269999659155E-2</v>
      </c>
      <c r="S420" s="84"/>
      <c r="Z420" s="75">
        <f t="shared" si="424"/>
        <v>7027</v>
      </c>
      <c r="AA420" s="75">
        <f t="shared" si="411"/>
        <v>-2.9365008407887874E-4</v>
      </c>
      <c r="AB420" s="75">
        <f t="shared" si="412"/>
        <v>-9999</v>
      </c>
      <c r="AC420" s="75">
        <f t="shared" si="413"/>
        <v>3.4979420922159506E-3</v>
      </c>
      <c r="AD420" s="75">
        <f t="shared" si="414"/>
        <v>-9999</v>
      </c>
      <c r="AE420" s="75">
        <f t="shared" si="415"/>
        <v>0</v>
      </c>
      <c r="AF420" s="75">
        <f t="shared" si="416"/>
        <v>-9999</v>
      </c>
      <c r="AG420" s="84"/>
      <c r="AH420" s="75">
        <f t="shared" si="425"/>
        <v>3.2042920081370718E-3</v>
      </c>
      <c r="AI420" s="75">
        <f t="shared" si="426"/>
        <v>2.3282818470213518E-2</v>
      </c>
      <c r="AJ420" s="75">
        <f t="shared" si="427"/>
        <v>-2.7906816101611501E-3</v>
      </c>
      <c r="AK420" s="75">
        <f t="shared" si="428"/>
        <v>8.014703553164057E-2</v>
      </c>
      <c r="AL420" s="75">
        <f t="shared" si="429"/>
        <v>3.0597185227818202</v>
      </c>
      <c r="AM420" s="75">
        <f t="shared" si="430"/>
        <v>24.414093029770346</v>
      </c>
      <c r="AN420" s="75">
        <f t="shared" si="444"/>
        <v>2.3676029115444472</v>
      </c>
      <c r="AO420" s="75">
        <f t="shared" si="444"/>
        <v>2.297960253484852</v>
      </c>
      <c r="AP420" s="75">
        <f t="shared" si="444"/>
        <v>2.3992734476576896</v>
      </c>
      <c r="AQ420" s="75">
        <f t="shared" si="444"/>
        <v>2.2479176797160201</v>
      </c>
      <c r="AR420" s="75">
        <f t="shared" si="444"/>
        <v>2.4665445041962437</v>
      </c>
      <c r="AS420" s="75">
        <f t="shared" si="444"/>
        <v>2.1293480950029626</v>
      </c>
      <c r="AT420" s="75">
        <f t="shared" si="444"/>
        <v>2.6134319437787679</v>
      </c>
      <c r="AU420" s="75">
        <f t="shared" si="431"/>
        <v>1.6354814712778587</v>
      </c>
      <c r="AV420" s="119">
        <f t="shared" si="432"/>
        <v>-2.9365008407887874E-4</v>
      </c>
      <c r="AW420" s="120">
        <f t="shared" si="433"/>
        <v>2.9365008407887874E-4</v>
      </c>
      <c r="AX420" s="121">
        <f t="shared" si="434"/>
        <v>0</v>
      </c>
      <c r="AY420" s="120">
        <f t="shared" si="435"/>
        <v>-9999</v>
      </c>
      <c r="BA420" s="95">
        <f t="shared" si="436"/>
        <v>0</v>
      </c>
      <c r="BB420" s="95">
        <f t="shared" si="437"/>
        <v>0.10636366633997441</v>
      </c>
      <c r="BC420" s="95">
        <f t="shared" si="438"/>
        <v>-0.40513544823995079</v>
      </c>
      <c r="BD420" s="95">
        <f t="shared" si="439"/>
        <v>0.10683680621708744</v>
      </c>
      <c r="BE420" s="95">
        <f t="shared" si="440"/>
        <v>3.0226045139587367</v>
      </c>
      <c r="BF420" s="95">
        <f t="shared" si="441"/>
        <v>16.788561893318288</v>
      </c>
      <c r="BG420" s="95">
        <f t="shared" si="445"/>
        <v>2.6335402984525711</v>
      </c>
      <c r="BH420" s="95">
        <f t="shared" si="445"/>
        <v>2.5001093913958932</v>
      </c>
      <c r="BI420" s="95">
        <f t="shared" si="445"/>
        <v>2.6746840452968521</v>
      </c>
      <c r="BJ420" s="95">
        <f t="shared" si="445"/>
        <v>2.4417468069686512</v>
      </c>
      <c r="BK420" s="95">
        <f t="shared" si="445"/>
        <v>2.7460807508077081</v>
      </c>
      <c r="BL420" s="95">
        <f t="shared" si="445"/>
        <v>2.3328358261611855</v>
      </c>
      <c r="BM420" s="95">
        <f t="shared" si="445"/>
        <v>2.8741473551109671</v>
      </c>
      <c r="BN420" s="95">
        <f t="shared" si="442"/>
        <v>2.0949942463781484</v>
      </c>
      <c r="CI420" s="95"/>
      <c r="CJ420" s="95"/>
      <c r="CK420" s="95"/>
      <c r="CL420" s="95"/>
      <c r="CM420" s="95"/>
      <c r="CN420" s="95"/>
      <c r="CO420" s="95"/>
      <c r="CP420" s="95"/>
      <c r="CQ420" s="95"/>
      <c r="CR420" s="95"/>
      <c r="CS420" s="95"/>
      <c r="CT420" s="95"/>
      <c r="CU420" s="95"/>
      <c r="CV420" s="95"/>
      <c r="CW420" s="95"/>
      <c r="CX420" s="95"/>
    </row>
    <row r="421" spans="1:102" s="75" customFormat="1" ht="12.95" customHeight="1" x14ac:dyDescent="0.2">
      <c r="A421" s="86" t="s">
        <v>2077</v>
      </c>
      <c r="B421" s="87" t="s">
        <v>2033</v>
      </c>
      <c r="C421" s="88">
        <v>45158.402499999997</v>
      </c>
      <c r="D421" s="88"/>
      <c r="E421" s="75">
        <f t="shared" si="419"/>
        <v>7050.503721027515</v>
      </c>
      <c r="F421" s="75">
        <f t="shared" si="420"/>
        <v>7050.5</v>
      </c>
      <c r="G421" s="75">
        <f t="shared" ref="G421:G484" si="446">+C421-(C$7+F421*C$8)</f>
        <v>1.5684949976275675E-3</v>
      </c>
      <c r="I421" s="75">
        <f>G421</f>
        <v>1.5684949976275675E-3</v>
      </c>
      <c r="O421" s="75">
        <f t="shared" ca="1" si="422"/>
        <v>-1.3524495989827587E-3</v>
      </c>
      <c r="P421" s="75">
        <f t="shared" si="423"/>
        <v>-3.4779651491933395E-3</v>
      </c>
      <c r="Q421" s="85">
        <f t="shared" si="443"/>
        <v>30139.902499999997</v>
      </c>
      <c r="S421" s="84">
        <v>0.1</v>
      </c>
      <c r="Z421" s="75">
        <f t="shared" si="424"/>
        <v>7050.5</v>
      </c>
      <c r="AA421" s="75">
        <f t="shared" si="411"/>
        <v>-2.8819946838119261E-4</v>
      </c>
      <c r="AB421" s="75">
        <f t="shared" si="412"/>
        <v>-1.6212706831845794E-3</v>
      </c>
      <c r="AC421" s="75">
        <f t="shared" si="413"/>
        <v>5.046460146820907E-3</v>
      </c>
      <c r="AD421" s="75">
        <f t="shared" si="414"/>
        <v>1.8566944660087601E-3</v>
      </c>
      <c r="AE421" s="75">
        <f t="shared" si="415"/>
        <v>3.4473143401075552E-7</v>
      </c>
      <c r="AF421" s="75">
        <f t="shared" si="416"/>
        <v>5.046460146820907E-3</v>
      </c>
      <c r="AG421" s="84"/>
      <c r="AH421" s="75">
        <f t="shared" si="425"/>
        <v>3.1897656808121469E-3</v>
      </c>
      <c r="AI421" s="75">
        <f t="shared" si="426"/>
        <v>2.3266319827035975E-2</v>
      </c>
      <c r="AJ421" s="75">
        <f t="shared" si="427"/>
        <v>-2.9967942982905777E-3</v>
      </c>
      <c r="AK421" s="75">
        <f t="shared" si="428"/>
        <v>7.9945719183569297E-2</v>
      </c>
      <c r="AL421" s="75">
        <f t="shared" si="429"/>
        <v>3.0599246363332848</v>
      </c>
      <c r="AM421" s="75">
        <f t="shared" si="430"/>
        <v>24.475778067365482</v>
      </c>
      <c r="AN421" s="75">
        <f t="shared" ref="AN421:AT430" si="447">$AU421+$AB$7*SIN(AO421)</f>
        <v>2.3693651820472543</v>
      </c>
      <c r="AO421" s="75">
        <f t="shared" si="447"/>
        <v>2.2989724085160779</v>
      </c>
      <c r="AP421" s="75">
        <f t="shared" si="447"/>
        <v>2.401223983369988</v>
      </c>
      <c r="AQ421" s="75">
        <f t="shared" si="447"/>
        <v>2.2486851807866586</v>
      </c>
      <c r="AR421" s="75">
        <f t="shared" si="447"/>
        <v>2.4687052311943627</v>
      </c>
      <c r="AS421" s="75">
        <f t="shared" si="447"/>
        <v>2.1298510036086009</v>
      </c>
      <c r="AT421" s="75">
        <f t="shared" si="447"/>
        <v>2.6156976694794647</v>
      </c>
      <c r="AU421" s="75">
        <f t="shared" si="431"/>
        <v>1.6379034936953552</v>
      </c>
      <c r="AV421" s="119">
        <f t="shared" si="432"/>
        <v>-2.8819946838119261E-4</v>
      </c>
      <c r="AW421" s="120">
        <f t="shared" si="433"/>
        <v>1.8566944660087601E-3</v>
      </c>
      <c r="AX421" s="121">
        <f t="shared" si="434"/>
        <v>3.4473143401075552E-7</v>
      </c>
      <c r="AY421" s="120">
        <f t="shared" si="435"/>
        <v>-1.6212706831845794E-3</v>
      </c>
      <c r="BA421" s="95">
        <f t="shared" si="436"/>
        <v>0</v>
      </c>
      <c r="BB421" s="95">
        <f t="shared" si="437"/>
        <v>0.10624324884697189</v>
      </c>
      <c r="BC421" s="95">
        <f t="shared" si="438"/>
        <v>-0.40409981107868659</v>
      </c>
      <c r="BD421" s="95">
        <f t="shared" si="439"/>
        <v>0.10582471246539805</v>
      </c>
      <c r="BE421" s="95">
        <f t="shared" si="440"/>
        <v>3.0237369941637016</v>
      </c>
      <c r="BF421" s="95">
        <f t="shared" si="441"/>
        <v>16.950263406003039</v>
      </c>
      <c r="BG421" s="95">
        <f t="shared" ref="BG421:BM430" si="448">$BN421+$BB$7*SIN(BH421)</f>
        <v>2.6381839590107341</v>
      </c>
      <c r="BH421" s="95">
        <f t="shared" si="448"/>
        <v>2.5031001526869003</v>
      </c>
      <c r="BI421" s="95">
        <f t="shared" si="448"/>
        <v>2.6794215449074703</v>
      </c>
      <c r="BJ421" s="95">
        <f t="shared" si="448"/>
        <v>2.444742781009464</v>
      </c>
      <c r="BK421" s="95">
        <f t="shared" si="448"/>
        <v>2.7506598994263269</v>
      </c>
      <c r="BL421" s="95">
        <f t="shared" si="448"/>
        <v>2.3364076312266007</v>
      </c>
      <c r="BM421" s="95">
        <f t="shared" si="448"/>
        <v>2.8778676421151195</v>
      </c>
      <c r="BN421" s="95">
        <f t="shared" si="442"/>
        <v>2.1017969148613806</v>
      </c>
      <c r="CI421" s="95"/>
      <c r="CJ421" s="95"/>
      <c r="CK421" s="95"/>
      <c r="CL421" s="95"/>
      <c r="CM421" s="95"/>
      <c r="CN421" s="95"/>
      <c r="CO421" s="95"/>
      <c r="CP421" s="95"/>
      <c r="CQ421" s="95"/>
      <c r="CR421" s="95"/>
      <c r="CS421" s="95"/>
      <c r="CT421" s="95"/>
      <c r="CU421" s="95"/>
      <c r="CV421" s="95"/>
      <c r="CW421" s="95"/>
      <c r="CX421" s="95"/>
    </row>
    <row r="422" spans="1:102" s="75" customFormat="1" ht="12.95" customHeight="1" x14ac:dyDescent="0.2">
      <c r="A422" s="86" t="s">
        <v>2076</v>
      </c>
      <c r="B422" s="87"/>
      <c r="C422" s="88">
        <v>45194.4395</v>
      </c>
      <c r="D422" s="88"/>
      <c r="E422" s="75">
        <f t="shared" si="419"/>
        <v>7135.9962911545263</v>
      </c>
      <c r="F422" s="75">
        <f t="shared" si="420"/>
        <v>7136</v>
      </c>
      <c r="G422" s="75">
        <f t="shared" si="446"/>
        <v>-1.5633599978173152E-3</v>
      </c>
      <c r="I422" s="75">
        <f>G422</f>
        <v>-1.5633599978173152E-3</v>
      </c>
      <c r="O422" s="75">
        <f t="shared" ca="1" si="422"/>
        <v>-1.2932562731910562E-3</v>
      </c>
      <c r="P422" s="75">
        <f t="shared" si="423"/>
        <v>-3.4052129805130843E-3</v>
      </c>
      <c r="Q422" s="85">
        <f t="shared" si="443"/>
        <v>30175.9395</v>
      </c>
      <c r="S422" s="84">
        <v>0.1</v>
      </c>
      <c r="Z422" s="75">
        <f t="shared" si="424"/>
        <v>7136</v>
      </c>
      <c r="AA422" s="75">
        <f t="shared" si="411"/>
        <v>-2.6846465737826071E-4</v>
      </c>
      <c r="AB422" s="75">
        <f t="shared" si="412"/>
        <v>-4.7001083209521387E-3</v>
      </c>
      <c r="AC422" s="75">
        <f t="shared" si="413"/>
        <v>1.8418529826957691E-3</v>
      </c>
      <c r="AD422" s="75">
        <f t="shared" si="414"/>
        <v>-1.2948953404390545E-3</v>
      </c>
      <c r="AE422" s="75">
        <f t="shared" si="415"/>
        <v>1.6767539426907748E-7</v>
      </c>
      <c r="AF422" s="75">
        <f t="shared" si="416"/>
        <v>1.8418529826957691E-3</v>
      </c>
      <c r="AG422" s="84"/>
      <c r="AH422" s="75">
        <f t="shared" si="425"/>
        <v>3.1367483231348236E-3</v>
      </c>
      <c r="AI422" s="75">
        <f t="shared" si="426"/>
        <v>2.3206647438011152E-2</v>
      </c>
      <c r="AJ422" s="75">
        <f t="shared" si="427"/>
        <v>-3.7466361500716285E-3</v>
      </c>
      <c r="AK422" s="75">
        <f t="shared" si="428"/>
        <v>7.9213296804956146E-2</v>
      </c>
      <c r="AL422" s="75">
        <f t="shared" si="429"/>
        <v>3.060674482464945</v>
      </c>
      <c r="AM422" s="75">
        <f t="shared" si="430"/>
        <v>24.702839440960634</v>
      </c>
      <c r="AN422" s="75">
        <f t="shared" si="447"/>
        <v>2.375786888292537</v>
      </c>
      <c r="AO422" s="75">
        <f t="shared" si="447"/>
        <v>2.3026299497667333</v>
      </c>
      <c r="AP422" s="75">
        <f t="shared" si="447"/>
        <v>2.4083258299416208</v>
      </c>
      <c r="AQ422" s="75">
        <f t="shared" si="447"/>
        <v>2.2514629713901408</v>
      </c>
      <c r="AR422" s="75">
        <f t="shared" si="447"/>
        <v>2.4765544146386582</v>
      </c>
      <c r="AS422" s="75">
        <f t="shared" si="447"/>
        <v>2.1317007088581095</v>
      </c>
      <c r="AT422" s="75">
        <f t="shared" si="447"/>
        <v>2.6238926632936455</v>
      </c>
      <c r="AU422" s="75">
        <f t="shared" si="431"/>
        <v>1.6467155327036935</v>
      </c>
      <c r="AV422" s="119">
        <f t="shared" si="432"/>
        <v>-2.6846465737826071E-4</v>
      </c>
      <c r="AW422" s="120">
        <f t="shared" si="433"/>
        <v>-1.2948953404390545E-3</v>
      </c>
      <c r="AX422" s="121">
        <f t="shared" si="434"/>
        <v>1.6767539426907748E-7</v>
      </c>
      <c r="AY422" s="120">
        <f t="shared" si="435"/>
        <v>-4.7001083209521387E-3</v>
      </c>
      <c r="BA422" s="95">
        <f t="shared" si="436"/>
        <v>0</v>
      </c>
      <c r="BB422" s="95">
        <f t="shared" si="437"/>
        <v>0.10581743612393935</v>
      </c>
      <c r="BC422" s="95">
        <f t="shared" si="438"/>
        <v>-0.40035107554337895</v>
      </c>
      <c r="BD422" s="95">
        <f t="shared" si="439"/>
        <v>0.10216429151144193</v>
      </c>
      <c r="BE422" s="95">
        <f t="shared" si="440"/>
        <v>3.0278315580106225</v>
      </c>
      <c r="BF422" s="95">
        <f t="shared" si="441"/>
        <v>17.561738424771626</v>
      </c>
      <c r="BG422" s="95">
        <f t="shared" si="448"/>
        <v>2.6550168993156631</v>
      </c>
      <c r="BH422" s="95">
        <f t="shared" si="448"/>
        <v>2.514011277001059</v>
      </c>
      <c r="BI422" s="95">
        <f t="shared" si="448"/>
        <v>2.6965284738350763</v>
      </c>
      <c r="BJ422" s="95">
        <f t="shared" si="448"/>
        <v>2.4557663585000258</v>
      </c>
      <c r="BK422" s="95">
        <f t="shared" si="448"/>
        <v>2.7671012459870576</v>
      </c>
      <c r="BL422" s="95">
        <f t="shared" si="448"/>
        <v>2.3496391429975749</v>
      </c>
      <c r="BM422" s="95">
        <f t="shared" si="448"/>
        <v>2.8911012005664292</v>
      </c>
      <c r="BN422" s="95">
        <f t="shared" si="442"/>
        <v>2.1265470491301608</v>
      </c>
      <c r="CI422" s="95"/>
      <c r="CJ422" s="95"/>
      <c r="CK422" s="95"/>
      <c r="CL422" s="95"/>
      <c r="CM422" s="95"/>
      <c r="CN422" s="95"/>
      <c r="CO422" s="95"/>
      <c r="CP422" s="95"/>
      <c r="CQ422" s="95"/>
      <c r="CR422" s="95"/>
      <c r="CS422" s="95"/>
      <c r="CT422" s="95"/>
      <c r="CU422" s="95"/>
      <c r="CV422" s="95"/>
      <c r="CW422" s="95"/>
      <c r="CX422" s="95"/>
    </row>
    <row r="423" spans="1:102" s="75" customFormat="1" ht="12.95" customHeight="1" x14ac:dyDescent="0.2">
      <c r="A423" s="86" t="s">
        <v>2079</v>
      </c>
      <c r="B423" s="87"/>
      <c r="C423" s="88">
        <v>45471.380299999997</v>
      </c>
      <c r="D423" s="88">
        <v>1.8000000000000001E-4</v>
      </c>
      <c r="E423" s="75">
        <f t="shared" si="419"/>
        <v>7792.9982825807792</v>
      </c>
      <c r="F423" s="75">
        <f t="shared" si="420"/>
        <v>7793</v>
      </c>
      <c r="G423" s="75">
        <f t="shared" si="446"/>
        <v>-7.2393000300507993E-4</v>
      </c>
      <c r="J423" s="75">
        <f>G423</f>
        <v>-7.2393000300507993E-4</v>
      </c>
      <c r="O423" s="75">
        <f t="shared" ca="1" si="422"/>
        <v>-8.3840229605480938E-4</v>
      </c>
      <c r="P423" s="75">
        <f t="shared" si="423"/>
        <v>-2.8425006984112914E-3</v>
      </c>
      <c r="Q423" s="85">
        <f t="shared" si="443"/>
        <v>30452.880299999997</v>
      </c>
      <c r="S423" s="84">
        <v>1</v>
      </c>
      <c r="Z423" s="75">
        <f t="shared" si="424"/>
        <v>7793</v>
      </c>
      <c r="AA423" s="75">
        <f t="shared" si="411"/>
        <v>-1.2163118744528897E-4</v>
      </c>
      <c r="AB423" s="75">
        <f t="shared" si="412"/>
        <v>-3.4447995139710824E-3</v>
      </c>
      <c r="AC423" s="75">
        <f t="shared" si="413"/>
        <v>2.1185706954062115E-3</v>
      </c>
      <c r="AD423" s="75">
        <f t="shared" si="414"/>
        <v>-6.0229881555979095E-4</v>
      </c>
      <c r="AE423" s="75">
        <f t="shared" si="415"/>
        <v>3.6276386322472709E-7</v>
      </c>
      <c r="AF423" s="75">
        <f t="shared" si="416"/>
        <v>2.1185706954062115E-3</v>
      </c>
      <c r="AG423" s="84"/>
      <c r="AH423" s="75">
        <f t="shared" si="425"/>
        <v>2.7208695109660025E-3</v>
      </c>
      <c r="AI423" s="75">
        <f t="shared" si="426"/>
        <v>2.276668451583308E-2</v>
      </c>
      <c r="AJ423" s="75">
        <f t="shared" si="427"/>
        <v>-9.5051515352262712E-3</v>
      </c>
      <c r="AK423" s="75">
        <f t="shared" si="428"/>
        <v>7.3587003661126124E-2</v>
      </c>
      <c r="AL423" s="75">
        <f t="shared" si="429"/>
        <v>3.0664331322188545</v>
      </c>
      <c r="AM423" s="75">
        <f t="shared" si="430"/>
        <v>26.597540572481854</v>
      </c>
      <c r="AN423" s="75">
        <f t="shared" si="447"/>
        <v>2.4256473790714366</v>
      </c>
      <c r="AO423" s="75">
        <f t="shared" si="447"/>
        <v>2.3294934975938966</v>
      </c>
      <c r="AP423" s="75">
        <f t="shared" si="447"/>
        <v>2.463104498220785</v>
      </c>
      <c r="AQ423" s="75">
        <f t="shared" si="447"/>
        <v>2.2721731442818562</v>
      </c>
      <c r="AR423" s="75">
        <f t="shared" si="447"/>
        <v>2.5361494208007431</v>
      </c>
      <c r="AS423" s="75">
        <f t="shared" si="447"/>
        <v>2.1470861978570608</v>
      </c>
      <c r="AT423" s="75">
        <f t="shared" si="447"/>
        <v>2.684337580414327</v>
      </c>
      <c r="AU423" s="75">
        <f t="shared" si="431"/>
        <v>1.7144290956098729</v>
      </c>
      <c r="AV423" s="119">
        <f t="shared" si="432"/>
        <v>-1.2163118744528897E-4</v>
      </c>
      <c r="AW423" s="120">
        <f t="shared" si="433"/>
        <v>-6.0229881555979095E-4</v>
      </c>
      <c r="AX423" s="121">
        <f t="shared" si="434"/>
        <v>3.6276386322472709E-7</v>
      </c>
      <c r="AY423" s="120">
        <f t="shared" si="435"/>
        <v>-3.4447995139710824E-3</v>
      </c>
      <c r="BA423" s="95">
        <f t="shared" si="436"/>
        <v>0</v>
      </c>
      <c r="BB423" s="95">
        <f t="shared" si="437"/>
        <v>0.10316588248703973</v>
      </c>
      <c r="BC423" s="95">
        <f t="shared" si="438"/>
        <v>-0.37281427061866934</v>
      </c>
      <c r="BD423" s="95">
        <f t="shared" si="439"/>
        <v>7.5422580602560352E-2</v>
      </c>
      <c r="BE423" s="95">
        <f t="shared" si="440"/>
        <v>3.0576913848089622</v>
      </c>
      <c r="BF423" s="95">
        <f t="shared" si="441"/>
        <v>23.823556594826471</v>
      </c>
      <c r="BG423" s="95">
        <f t="shared" si="448"/>
        <v>2.7796640830887234</v>
      </c>
      <c r="BH423" s="95">
        <f t="shared" si="448"/>
        <v>2.6013213671970576</v>
      </c>
      <c r="BI423" s="95">
        <f t="shared" si="448"/>
        <v>2.8198607373938258</v>
      </c>
      <c r="BJ423" s="95">
        <f t="shared" si="448"/>
        <v>2.5483752542649589</v>
      </c>
      <c r="BK423" s="95">
        <f t="shared" si="448"/>
        <v>2.8812816710735589</v>
      </c>
      <c r="BL423" s="95">
        <f t="shared" si="448"/>
        <v>2.4635406943701015</v>
      </c>
      <c r="BM423" s="95">
        <f t="shared" si="448"/>
        <v>2.9777400119914184</v>
      </c>
      <c r="BN423" s="95">
        <f t="shared" si="442"/>
        <v>2.3167322914060531</v>
      </c>
      <c r="CI423" s="95"/>
      <c r="CJ423" s="95"/>
      <c r="CK423" s="95"/>
      <c r="CL423" s="95"/>
      <c r="CM423" s="95"/>
      <c r="CN423" s="95"/>
      <c r="CO423" s="95"/>
      <c r="CP423" s="95"/>
      <c r="CQ423" s="95"/>
      <c r="CR423" s="95"/>
      <c r="CS423" s="95"/>
      <c r="CT423" s="95"/>
      <c r="CU423" s="95"/>
      <c r="CV423" s="95"/>
      <c r="CW423" s="95"/>
      <c r="CX423" s="95"/>
    </row>
    <row r="424" spans="1:102" s="75" customFormat="1" ht="12.95" customHeight="1" x14ac:dyDescent="0.2">
      <c r="A424" s="86" t="s">
        <v>2079</v>
      </c>
      <c r="B424" s="87" t="s">
        <v>2033</v>
      </c>
      <c r="C424" s="88">
        <v>45472.434999999998</v>
      </c>
      <c r="D424" s="88">
        <v>3.1E-4</v>
      </c>
      <c r="E424" s="75">
        <f t="shared" si="419"/>
        <v>7795.5004057795195</v>
      </c>
      <c r="F424" s="75">
        <f t="shared" si="420"/>
        <v>7795.5</v>
      </c>
      <c r="G424" s="75">
        <f t="shared" si="446"/>
        <v>1.7104500147979707E-4</v>
      </c>
      <c r="J424" s="75">
        <f>G424</f>
        <v>1.7104500147979707E-4</v>
      </c>
      <c r="O424" s="75">
        <f t="shared" ca="1" si="422"/>
        <v>-8.366714970550514E-4</v>
      </c>
      <c r="P424" s="75">
        <f t="shared" si="423"/>
        <v>-2.8403470781193673E-3</v>
      </c>
      <c r="Q424" s="85">
        <f t="shared" si="443"/>
        <v>30453.934999999998</v>
      </c>
      <c r="S424" s="84">
        <v>1</v>
      </c>
      <c r="Z424" s="75">
        <f t="shared" si="424"/>
        <v>7795.5</v>
      </c>
      <c r="AA424" s="75">
        <f t="shared" si="411"/>
        <v>-1.2108779353655784E-4</v>
      </c>
      <c r="AB424" s="75">
        <f t="shared" si="412"/>
        <v>-2.5482142831030124E-3</v>
      </c>
      <c r="AC424" s="75">
        <f t="shared" si="413"/>
        <v>3.0113920795991644E-3</v>
      </c>
      <c r="AD424" s="75">
        <f t="shared" si="414"/>
        <v>2.921327950163549E-4</v>
      </c>
      <c r="AE424" s="75">
        <f t="shared" si="415"/>
        <v>8.5341569924067625E-8</v>
      </c>
      <c r="AF424" s="75">
        <f t="shared" si="416"/>
        <v>3.0113920795991644E-3</v>
      </c>
      <c r="AG424" s="84"/>
      <c r="AH424" s="75">
        <f t="shared" si="425"/>
        <v>2.7192592845828095E-3</v>
      </c>
      <c r="AI424" s="75">
        <f t="shared" si="426"/>
        <v>2.2765073346470155E-2</v>
      </c>
      <c r="AJ424" s="75">
        <f t="shared" si="427"/>
        <v>-9.5270484819854617E-3</v>
      </c>
      <c r="AK424" s="75">
        <f t="shared" si="428"/>
        <v>7.3565604248658295E-2</v>
      </c>
      <c r="AL424" s="75">
        <f t="shared" si="429"/>
        <v>3.0664550301571332</v>
      </c>
      <c r="AM424" s="75">
        <f t="shared" si="430"/>
        <v>26.605299401033989</v>
      </c>
      <c r="AN424" s="75">
        <f t="shared" si="447"/>
        <v>2.4258387898541964</v>
      </c>
      <c r="AO424" s="75">
        <f t="shared" si="447"/>
        <v>2.3295917563800721</v>
      </c>
      <c r="AP424" s="75">
        <f t="shared" si="447"/>
        <v>2.4633134101164091</v>
      </c>
      <c r="AQ424" s="75">
        <f t="shared" si="447"/>
        <v>2.2722502324518774</v>
      </c>
      <c r="AR424" s="75">
        <f t="shared" si="447"/>
        <v>2.5363734946223664</v>
      </c>
      <c r="AS424" s="75">
        <f t="shared" si="447"/>
        <v>2.147149091774601</v>
      </c>
      <c r="AT424" s="75">
        <f t="shared" si="447"/>
        <v>2.6845590662284162</v>
      </c>
      <c r="AU424" s="75">
        <f t="shared" si="431"/>
        <v>1.7146867575691811</v>
      </c>
      <c r="AV424" s="119">
        <f t="shared" si="432"/>
        <v>-1.2108779353655784E-4</v>
      </c>
      <c r="AW424" s="120">
        <f t="shared" si="433"/>
        <v>2.921327950163549E-4</v>
      </c>
      <c r="AX424" s="121">
        <f t="shared" si="434"/>
        <v>8.5341569924067625E-8</v>
      </c>
      <c r="AY424" s="120">
        <f t="shared" si="435"/>
        <v>-2.5482142831030124E-3</v>
      </c>
      <c r="BA424" s="95">
        <f t="shared" si="436"/>
        <v>0</v>
      </c>
      <c r="BB424" s="95">
        <f t="shared" si="437"/>
        <v>0.10315779073780018</v>
      </c>
      <c r="BC424" s="95">
        <f t="shared" si="438"/>
        <v>-0.37271465403291493</v>
      </c>
      <c r="BD424" s="95">
        <f t="shared" si="439"/>
        <v>7.5326301420530928E-2</v>
      </c>
      <c r="BE424" s="95">
        <f t="shared" si="440"/>
        <v>3.057798738828748</v>
      </c>
      <c r="BF424" s="95">
        <f t="shared" si="441"/>
        <v>23.854114371430583</v>
      </c>
      <c r="BG424" s="95">
        <f t="shared" si="448"/>
        <v>2.7801176862262231</v>
      </c>
      <c r="BH424" s="95">
        <f t="shared" si="448"/>
        <v>2.6016712666248774</v>
      </c>
      <c r="BI424" s="95">
        <f t="shared" si="448"/>
        <v>2.8202984893015506</v>
      </c>
      <c r="BJ424" s="95">
        <f t="shared" si="448"/>
        <v>2.5487583783078973</v>
      </c>
      <c r="BK424" s="95">
        <f t="shared" si="448"/>
        <v>2.8816732481367771</v>
      </c>
      <c r="BL424" s="95">
        <f t="shared" si="448"/>
        <v>2.4640144279989245</v>
      </c>
      <c r="BM424" s="95">
        <f t="shared" si="448"/>
        <v>2.9780215030082382</v>
      </c>
      <c r="BN424" s="95">
        <f t="shared" si="442"/>
        <v>2.3174559795425673</v>
      </c>
      <c r="CI424" s="95"/>
      <c r="CJ424" s="95"/>
      <c r="CK424" s="95"/>
      <c r="CL424" s="95"/>
      <c r="CM424" s="95"/>
      <c r="CN424" s="95"/>
      <c r="CO424" s="95"/>
      <c r="CP424" s="95"/>
      <c r="CQ424" s="95"/>
      <c r="CR424" s="95"/>
      <c r="CS424" s="95"/>
      <c r="CT424" s="95"/>
      <c r="CU424" s="95"/>
      <c r="CV424" s="95"/>
      <c r="CW424" s="95"/>
      <c r="CX424" s="95"/>
    </row>
    <row r="425" spans="1:102" s="75" customFormat="1" ht="12.95" customHeight="1" x14ac:dyDescent="0.2">
      <c r="A425" s="86" t="s">
        <v>2080</v>
      </c>
      <c r="B425" s="87" t="s">
        <v>2033</v>
      </c>
      <c r="C425" s="88">
        <v>45480.8681</v>
      </c>
      <c r="D425" s="88">
        <v>1.1000000000000001E-3</v>
      </c>
      <c r="E425" s="75">
        <f t="shared" si="419"/>
        <v>7815.5067157703115</v>
      </c>
      <c r="F425" s="75">
        <f t="shared" si="420"/>
        <v>7815.5</v>
      </c>
      <c r="G425" s="75">
        <f t="shared" si="446"/>
        <v>2.8308449982432649E-3</v>
      </c>
      <c r="J425" s="75">
        <f>G425</f>
        <v>2.8308449982432649E-3</v>
      </c>
      <c r="O425" s="75">
        <f t="shared" ca="1" si="422"/>
        <v>-8.2282510505699274E-4</v>
      </c>
      <c r="P425" s="75">
        <f t="shared" si="423"/>
        <v>-2.8231147309754233E-3</v>
      </c>
      <c r="Q425" s="85">
        <f t="shared" si="443"/>
        <v>30462.3681</v>
      </c>
      <c r="S425" s="84">
        <v>1</v>
      </c>
      <c r="Z425" s="75">
        <f t="shared" si="424"/>
        <v>7815.5</v>
      </c>
      <c r="AA425" s="75">
        <f t="shared" si="411"/>
        <v>-1.1674454232356345E-4</v>
      </c>
      <c r="AB425" s="75">
        <f t="shared" si="412"/>
        <v>1.2447480959140505E-4</v>
      </c>
      <c r="AC425" s="75">
        <f t="shared" si="413"/>
        <v>5.6539597292186881E-3</v>
      </c>
      <c r="AD425" s="75">
        <f t="shared" si="414"/>
        <v>2.9475895405668283E-3</v>
      </c>
      <c r="AE425" s="75">
        <f t="shared" si="415"/>
        <v>8.6882840996589666E-6</v>
      </c>
      <c r="AF425" s="75">
        <f t="shared" si="416"/>
        <v>5.6539597292186881E-3</v>
      </c>
      <c r="AG425" s="84"/>
      <c r="AH425" s="75">
        <f t="shared" si="425"/>
        <v>2.7063701886518598E-3</v>
      </c>
      <c r="AI425" s="75">
        <f t="shared" si="426"/>
        <v>2.2752201259845894E-2</v>
      </c>
      <c r="AJ425" s="75">
        <f t="shared" si="427"/>
        <v>-9.702218461520978E-3</v>
      </c>
      <c r="AK425" s="75">
        <f t="shared" si="428"/>
        <v>7.3394412985752944E-2</v>
      </c>
      <c r="AL425" s="75">
        <f t="shared" si="429"/>
        <v>3.0666302082339136</v>
      </c>
      <c r="AM425" s="75">
        <f t="shared" si="430"/>
        <v>26.667531207315307</v>
      </c>
      <c r="AN425" s="75">
        <f t="shared" si="447"/>
        <v>2.4273705160917318</v>
      </c>
      <c r="AO425" s="75">
        <f t="shared" si="447"/>
        <v>2.3303768085124039</v>
      </c>
      <c r="AP425" s="75">
        <f t="shared" si="447"/>
        <v>2.4649847741314668</v>
      </c>
      <c r="AQ425" s="75">
        <f t="shared" si="447"/>
        <v>2.2728665760051552</v>
      </c>
      <c r="AR425" s="75">
        <f t="shared" si="447"/>
        <v>2.5381652855672936</v>
      </c>
      <c r="AS425" s="75">
        <f t="shared" si="447"/>
        <v>2.1476535202875939</v>
      </c>
      <c r="AT425" s="75">
        <f t="shared" si="447"/>
        <v>2.6863286349211606</v>
      </c>
      <c r="AU425" s="75">
        <f t="shared" si="431"/>
        <v>1.7167480532436461</v>
      </c>
      <c r="AV425" s="119">
        <f t="shared" si="432"/>
        <v>-1.1674454232356345E-4</v>
      </c>
      <c r="AW425" s="120">
        <f t="shared" si="433"/>
        <v>2.9475895405668283E-3</v>
      </c>
      <c r="AX425" s="121">
        <f t="shared" si="434"/>
        <v>8.6882840996589666E-6</v>
      </c>
      <c r="AY425" s="120">
        <f t="shared" si="435"/>
        <v>1.2447480959140505E-4</v>
      </c>
      <c r="BA425" s="95">
        <f t="shared" si="436"/>
        <v>0</v>
      </c>
      <c r="BB425" s="95">
        <f t="shared" si="437"/>
        <v>0.10309357175402856</v>
      </c>
      <c r="BC425" s="95">
        <f t="shared" si="438"/>
        <v>-0.37191934604914106</v>
      </c>
      <c r="BD425" s="95">
        <f t="shared" si="439"/>
        <v>7.45577559416465E-2</v>
      </c>
      <c r="BE425" s="95">
        <f t="shared" si="440"/>
        <v>3.0586556542468673</v>
      </c>
      <c r="BF425" s="95">
        <f t="shared" si="441"/>
        <v>24.100865235970058</v>
      </c>
      <c r="BG425" s="95">
        <f t="shared" si="448"/>
        <v>2.7837396839421462</v>
      </c>
      <c r="BH425" s="95">
        <f t="shared" si="448"/>
        <v>2.6044766578288079</v>
      </c>
      <c r="BI425" s="95">
        <f t="shared" si="448"/>
        <v>2.8237909711445184</v>
      </c>
      <c r="BJ425" s="95">
        <f t="shared" si="448"/>
        <v>2.5518325687007608</v>
      </c>
      <c r="BK425" s="95">
        <f t="shared" si="448"/>
        <v>2.8847938364030852</v>
      </c>
      <c r="BL425" s="95">
        <f t="shared" si="448"/>
        <v>2.4678149266908753</v>
      </c>
      <c r="BM425" s="95">
        <f t="shared" si="448"/>
        <v>2.9802609962778748</v>
      </c>
      <c r="BN425" s="95">
        <f t="shared" si="442"/>
        <v>2.3232454846346799</v>
      </c>
      <c r="CI425" s="95"/>
      <c r="CJ425" s="95"/>
      <c r="CK425" s="95"/>
      <c r="CL425" s="95"/>
      <c r="CM425" s="95"/>
      <c r="CN425" s="95"/>
      <c r="CO425" s="95"/>
      <c r="CP425" s="95"/>
      <c r="CQ425" s="95"/>
      <c r="CR425" s="95"/>
      <c r="CS425" s="95"/>
      <c r="CT425" s="95"/>
      <c r="CU425" s="95"/>
      <c r="CV425" s="95"/>
      <c r="CW425" s="95"/>
      <c r="CX425" s="95"/>
    </row>
    <row r="426" spans="1:102" s="75" customFormat="1" ht="12.95" customHeight="1" x14ac:dyDescent="0.2">
      <c r="A426" s="86" t="s">
        <v>2078</v>
      </c>
      <c r="B426" s="87" t="s">
        <v>2033</v>
      </c>
      <c r="C426" s="88">
        <v>45515.4303</v>
      </c>
      <c r="D426" s="88">
        <v>3.2000000000000003E-4</v>
      </c>
      <c r="E426" s="75">
        <f t="shared" si="419"/>
        <v>7897.5005362116226</v>
      </c>
      <c r="F426" s="75">
        <f t="shared" si="420"/>
        <v>7897.5</v>
      </c>
      <c r="G426" s="75">
        <f t="shared" si="446"/>
        <v>2.2602500393986702E-4</v>
      </c>
      <c r="J426" s="75">
        <f>G426</f>
        <v>2.2602500393986702E-4</v>
      </c>
      <c r="O426" s="75">
        <f t="shared" ca="1" si="422"/>
        <v>-7.6605489786494944E-4</v>
      </c>
      <c r="P426" s="75">
        <f t="shared" si="423"/>
        <v>-2.7523991953768618E-3</v>
      </c>
      <c r="Q426" s="85">
        <f t="shared" si="443"/>
        <v>30496.9303</v>
      </c>
      <c r="S426" s="84">
        <v>1</v>
      </c>
      <c r="Z426" s="75">
        <f t="shared" si="424"/>
        <v>7897.5</v>
      </c>
      <c r="AA426" s="75">
        <f t="shared" si="411"/>
        <v>-9.9008737743972505E-5</v>
      </c>
      <c r="AB426" s="75">
        <f t="shared" si="412"/>
        <v>-2.4273654536930223E-3</v>
      </c>
      <c r="AC426" s="75">
        <f t="shared" si="413"/>
        <v>2.9784241993167288E-3</v>
      </c>
      <c r="AD426" s="75">
        <f t="shared" si="414"/>
        <v>3.2503374168383952E-4</v>
      </c>
      <c r="AE426" s="75">
        <f t="shared" si="415"/>
        <v>1.0564693323299691E-7</v>
      </c>
      <c r="AF426" s="75">
        <f t="shared" si="416"/>
        <v>2.9784241993167288E-3</v>
      </c>
      <c r="AG426" s="84"/>
      <c r="AH426" s="75">
        <f t="shared" si="425"/>
        <v>2.6533904576328893E-3</v>
      </c>
      <c r="AI426" s="75">
        <f t="shared" si="426"/>
        <v>2.2699746981017954E-2</v>
      </c>
      <c r="AJ426" s="75">
        <f t="shared" si="427"/>
        <v>-1.0420305798864786E-2</v>
      </c>
      <c r="AK426" s="75">
        <f t="shared" si="428"/>
        <v>7.2692609315072002E-2</v>
      </c>
      <c r="AL426" s="75">
        <f t="shared" si="429"/>
        <v>3.0673483319350825</v>
      </c>
      <c r="AM426" s="75">
        <f t="shared" si="430"/>
        <v>26.925711863436341</v>
      </c>
      <c r="AN426" s="75">
        <f t="shared" si="447"/>
        <v>2.4336587015384943</v>
      </c>
      <c r="AO426" s="75">
        <f t="shared" si="447"/>
        <v>2.333576791173313</v>
      </c>
      <c r="AP426" s="75">
        <f t="shared" si="447"/>
        <v>2.4718384707070991</v>
      </c>
      <c r="AQ426" s="75">
        <f t="shared" si="447"/>
        <v>2.2753871661273957</v>
      </c>
      <c r="AR426" s="75">
        <f t="shared" si="447"/>
        <v>2.5454965875449953</v>
      </c>
      <c r="AS426" s="75">
        <f t="shared" si="447"/>
        <v>2.1497456545301503</v>
      </c>
      <c r="AT426" s="75">
        <f t="shared" si="447"/>
        <v>2.6935408089017328</v>
      </c>
      <c r="AU426" s="75">
        <f t="shared" si="431"/>
        <v>1.725199365508953</v>
      </c>
      <c r="AV426" s="119">
        <f t="shared" si="432"/>
        <v>-9.9008737743972505E-5</v>
      </c>
      <c r="AW426" s="120">
        <f t="shared" si="433"/>
        <v>3.2503374168383952E-4</v>
      </c>
      <c r="AX426" s="121">
        <f t="shared" si="434"/>
        <v>1.0564693323299691E-7</v>
      </c>
      <c r="AY426" s="120">
        <f t="shared" si="435"/>
        <v>-2.4273654536930223E-3</v>
      </c>
      <c r="BA426" s="95">
        <f t="shared" si="436"/>
        <v>0</v>
      </c>
      <c r="BB426" s="95">
        <f t="shared" si="437"/>
        <v>0.10283974426367981</v>
      </c>
      <c r="BC426" s="95">
        <f t="shared" si="438"/>
        <v>-0.36868936705718447</v>
      </c>
      <c r="BD426" s="95">
        <f t="shared" si="439"/>
        <v>7.143861369833869E-2</v>
      </c>
      <c r="BE426" s="95">
        <f t="shared" si="440"/>
        <v>3.0621328261139236</v>
      </c>
      <c r="BF426" s="95">
        <f t="shared" si="441"/>
        <v>25.15670675420893</v>
      </c>
      <c r="BG426" s="95">
        <f t="shared" si="448"/>
        <v>2.7984597708025429</v>
      </c>
      <c r="BH426" s="95">
        <f t="shared" si="448"/>
        <v>2.6160974422429595</v>
      </c>
      <c r="BI426" s="95">
        <f t="shared" si="448"/>
        <v>2.8379306616019955</v>
      </c>
      <c r="BJ426" s="95">
        <f t="shared" si="448"/>
        <v>2.5646094530259425</v>
      </c>
      <c r="BK426" s="95">
        <f t="shared" si="448"/>
        <v>2.8973641708162496</v>
      </c>
      <c r="BL426" s="95">
        <f t="shared" si="448"/>
        <v>2.4835931630630226</v>
      </c>
      <c r="BM426" s="95">
        <f t="shared" si="448"/>
        <v>2.9892139760359999</v>
      </c>
      <c r="BN426" s="95">
        <f t="shared" si="442"/>
        <v>2.3469824555123404</v>
      </c>
      <c r="CI426" s="95"/>
      <c r="CJ426" s="95"/>
      <c r="CK426" s="95"/>
      <c r="CL426" s="95"/>
      <c r="CM426" s="95"/>
      <c r="CN426" s="95"/>
      <c r="CO426" s="95"/>
      <c r="CP426" s="95"/>
      <c r="CQ426" s="95"/>
      <c r="CR426" s="95"/>
      <c r="CS426" s="95"/>
      <c r="CT426" s="95"/>
      <c r="CU426" s="95"/>
      <c r="CV426" s="95"/>
      <c r="CW426" s="95"/>
      <c r="CX426" s="95"/>
    </row>
    <row r="427" spans="1:102" s="75" customFormat="1" ht="12.95" customHeight="1" x14ac:dyDescent="0.2">
      <c r="A427" s="86" t="s">
        <v>2077</v>
      </c>
      <c r="B427" s="87"/>
      <c r="C427" s="88">
        <v>45562.428099999997</v>
      </c>
      <c r="D427" s="88"/>
      <c r="E427" s="75">
        <f t="shared" si="419"/>
        <v>8008.9960189741887</v>
      </c>
      <c r="F427" s="75">
        <f t="shared" si="420"/>
        <v>8009</v>
      </c>
      <c r="G427" s="75">
        <f t="shared" si="446"/>
        <v>-1.6780900041339919E-3</v>
      </c>
      <c r="I427" s="75">
        <f>G427</f>
        <v>-1.6780900041339919E-3</v>
      </c>
      <c r="O427" s="75">
        <f t="shared" ca="1" si="422"/>
        <v>-6.8886126247576923E-4</v>
      </c>
      <c r="P427" s="75">
        <f t="shared" si="423"/>
        <v>-2.656081030008142E-3</v>
      </c>
      <c r="Q427" s="85">
        <f t="shared" si="443"/>
        <v>30543.928099999997</v>
      </c>
      <c r="S427" s="84">
        <v>0.1</v>
      </c>
      <c r="Z427" s="75">
        <f t="shared" si="424"/>
        <v>8009</v>
      </c>
      <c r="AA427" s="75">
        <f t="shared" si="411"/>
        <v>-7.5071570560256498E-5</v>
      </c>
      <c r="AB427" s="75">
        <f t="shared" si="412"/>
        <v>-4.2590994635818774E-3</v>
      </c>
      <c r="AC427" s="75">
        <f t="shared" si="413"/>
        <v>9.7799102587415015E-4</v>
      </c>
      <c r="AD427" s="75">
        <f t="shared" si="414"/>
        <v>-1.6030184335737354E-3</v>
      </c>
      <c r="AE427" s="75">
        <f t="shared" si="415"/>
        <v>2.5696680983771926E-7</v>
      </c>
      <c r="AF427" s="75">
        <f t="shared" si="416"/>
        <v>9.7799102587415015E-4</v>
      </c>
      <c r="AG427" s="84"/>
      <c r="AH427" s="75">
        <f t="shared" si="425"/>
        <v>2.5810094594478855E-3</v>
      </c>
      <c r="AI427" s="75">
        <f t="shared" si="426"/>
        <v>2.262925246530878E-2</v>
      </c>
      <c r="AJ427" s="75">
        <f t="shared" si="427"/>
        <v>-1.1396415185776316E-2</v>
      </c>
      <c r="AK427" s="75">
        <f t="shared" si="428"/>
        <v>7.1738566081842689E-2</v>
      </c>
      <c r="AL427" s="75">
        <f t="shared" si="429"/>
        <v>3.0683244994407137</v>
      </c>
      <c r="AM427" s="75">
        <f t="shared" si="430"/>
        <v>27.284776577519491</v>
      </c>
      <c r="AN427" s="75">
        <f t="shared" si="447"/>
        <v>2.4422296254539813</v>
      </c>
      <c r="AO427" s="75">
        <f t="shared" si="447"/>
        <v>2.3378807052619597</v>
      </c>
      <c r="AP427" s="75">
        <f t="shared" si="447"/>
        <v>2.4811597408485189</v>
      </c>
      <c r="AQ427" s="75">
        <f t="shared" si="447"/>
        <v>2.2787996116402995</v>
      </c>
      <c r="AR427" s="75">
        <f t="shared" si="447"/>
        <v>2.5554256369171946</v>
      </c>
      <c r="AS427" s="75">
        <f t="shared" si="447"/>
        <v>2.1526535295881573</v>
      </c>
      <c r="AT427" s="75">
        <f t="shared" si="447"/>
        <v>2.7032366627618725</v>
      </c>
      <c r="AU427" s="75">
        <f t="shared" si="431"/>
        <v>1.7366910888940963</v>
      </c>
      <c r="AV427" s="119">
        <f t="shared" si="432"/>
        <v>-7.5071570560256498E-5</v>
      </c>
      <c r="AW427" s="120">
        <f t="shared" si="433"/>
        <v>-1.6030184335737354E-3</v>
      </c>
      <c r="AX427" s="121">
        <f t="shared" si="434"/>
        <v>2.5696680983771926E-7</v>
      </c>
      <c r="AY427" s="120">
        <f t="shared" si="435"/>
        <v>-4.2590994635818774E-3</v>
      </c>
      <c r="BA427" s="95">
        <f t="shared" si="436"/>
        <v>0</v>
      </c>
      <c r="BB427" s="95">
        <f t="shared" si="437"/>
        <v>0.10251847116284529</v>
      </c>
      <c r="BC427" s="95">
        <f t="shared" si="438"/>
        <v>-0.36437980736622089</v>
      </c>
      <c r="BD427" s="95">
        <f t="shared" si="439"/>
        <v>6.7282281442617151E-2</v>
      </c>
      <c r="BE427" s="95">
        <f t="shared" si="440"/>
        <v>3.0667647530648705</v>
      </c>
      <c r="BF427" s="95">
        <f t="shared" si="441"/>
        <v>26.715525845688894</v>
      </c>
      <c r="BG427" s="95">
        <f t="shared" si="448"/>
        <v>2.8181233945748048</v>
      </c>
      <c r="BH427" s="95">
        <f t="shared" si="448"/>
        <v>2.6322228326890849</v>
      </c>
      <c r="BI427" s="95">
        <f t="shared" si="448"/>
        <v>2.8566827534591264</v>
      </c>
      <c r="BJ427" s="95">
        <f t="shared" si="448"/>
        <v>2.5824366875275833</v>
      </c>
      <c r="BK427" s="95">
        <f t="shared" si="448"/>
        <v>2.9138766854998233</v>
      </c>
      <c r="BL427" s="95">
        <f t="shared" si="448"/>
        <v>2.5055461371930847</v>
      </c>
      <c r="BM427" s="95">
        <f t="shared" si="448"/>
        <v>3.0008089567289495</v>
      </c>
      <c r="BN427" s="95">
        <f t="shared" si="442"/>
        <v>2.3792589464008671</v>
      </c>
      <c r="CI427" s="95"/>
      <c r="CJ427" s="95"/>
      <c r="CK427" s="95"/>
      <c r="CL427" s="95"/>
      <c r="CM427" s="95"/>
      <c r="CN427" s="95"/>
      <c r="CO427" s="95"/>
      <c r="CP427" s="95"/>
      <c r="CQ427" s="95"/>
      <c r="CR427" s="95"/>
      <c r="CS427" s="95"/>
      <c r="CT427" s="95"/>
      <c r="CU427" s="95"/>
      <c r="CV427" s="95"/>
      <c r="CW427" s="95"/>
      <c r="CX427" s="95"/>
    </row>
    <row r="428" spans="1:102" s="75" customFormat="1" ht="12.95" customHeight="1" x14ac:dyDescent="0.2">
      <c r="A428" s="86" t="s">
        <v>2077</v>
      </c>
      <c r="B428" s="87" t="s">
        <v>2033</v>
      </c>
      <c r="C428" s="88">
        <v>45577.3923</v>
      </c>
      <c r="D428" s="88"/>
      <c r="E428" s="75">
        <f t="shared" si="419"/>
        <v>8044.496419060064</v>
      </c>
      <c r="F428" s="75">
        <f t="shared" si="420"/>
        <v>8044.5</v>
      </c>
      <c r="G428" s="75">
        <f t="shared" si="446"/>
        <v>-1.5094449991011061E-3</v>
      </c>
      <c r="I428" s="75">
        <f>G428</f>
        <v>-1.5094449991011061E-3</v>
      </c>
      <c r="O428" s="75">
        <f t="shared" ca="1" si="422"/>
        <v>-6.6428391667921419E-4</v>
      </c>
      <c r="P428" s="75">
        <f t="shared" si="423"/>
        <v>-2.625375455802248E-3</v>
      </c>
      <c r="Q428" s="85">
        <f t="shared" si="443"/>
        <v>30558.8923</v>
      </c>
      <c r="S428" s="84">
        <v>0.1</v>
      </c>
      <c r="Z428" s="75">
        <f t="shared" si="424"/>
        <v>8044.5</v>
      </c>
      <c r="AA428" s="75">
        <f t="shared" si="411"/>
        <v>-6.7492222498629489E-5</v>
      </c>
      <c r="AB428" s="75">
        <f t="shared" si="412"/>
        <v>-4.0673282324047242E-3</v>
      </c>
      <c r="AC428" s="75">
        <f t="shared" si="413"/>
        <v>1.115930456701142E-3</v>
      </c>
      <c r="AD428" s="75">
        <f t="shared" si="414"/>
        <v>-1.4419527766024766E-3</v>
      </c>
      <c r="AE428" s="75">
        <f t="shared" si="415"/>
        <v>2.0792278099515921E-7</v>
      </c>
      <c r="AF428" s="75">
        <f t="shared" si="416"/>
        <v>1.115930456701142E-3</v>
      </c>
      <c r="AG428" s="84"/>
      <c r="AH428" s="75">
        <f t="shared" si="425"/>
        <v>2.5578832333036186E-3</v>
      </c>
      <c r="AI428" s="75">
        <f t="shared" si="426"/>
        <v>2.2607009387175303E-2</v>
      </c>
      <c r="AJ428" s="75">
        <f t="shared" si="427"/>
        <v>-1.1707109585131078E-2</v>
      </c>
      <c r="AK428" s="75">
        <f t="shared" si="428"/>
        <v>7.1434878742242081E-2</v>
      </c>
      <c r="AL428" s="75">
        <f t="shared" si="429"/>
        <v>3.0686352145734235</v>
      </c>
      <c r="AM428" s="75">
        <f t="shared" si="430"/>
        <v>27.401082287486886</v>
      </c>
      <c r="AN428" s="75">
        <f t="shared" si="447"/>
        <v>2.4449633419309951</v>
      </c>
      <c r="AO428" s="75">
        <f t="shared" si="447"/>
        <v>2.3392398475531846</v>
      </c>
      <c r="AP428" s="75">
        <f t="shared" si="447"/>
        <v>2.484127717899935</v>
      </c>
      <c r="AQ428" s="75">
        <f t="shared" si="447"/>
        <v>2.2798828898888153</v>
      </c>
      <c r="AR428" s="75">
        <f t="shared" si="447"/>
        <v>2.5585770525935474</v>
      </c>
      <c r="AS428" s="75">
        <f t="shared" si="447"/>
        <v>2.1535949250661894</v>
      </c>
      <c r="AT428" s="75">
        <f t="shared" si="447"/>
        <v>2.7062968828865701</v>
      </c>
      <c r="AU428" s="75">
        <f t="shared" si="431"/>
        <v>1.7403498887162718</v>
      </c>
      <c r="AV428" s="119">
        <f t="shared" si="432"/>
        <v>-6.7492222498629489E-5</v>
      </c>
      <c r="AW428" s="120">
        <f t="shared" si="433"/>
        <v>-1.4419527766024766E-3</v>
      </c>
      <c r="AX428" s="121">
        <f t="shared" si="434"/>
        <v>2.0792278099515921E-7</v>
      </c>
      <c r="AY428" s="120">
        <f t="shared" si="435"/>
        <v>-4.0673282324047242E-3</v>
      </c>
      <c r="BA428" s="95">
        <f t="shared" si="436"/>
        <v>0</v>
      </c>
      <c r="BB428" s="95">
        <f t="shared" si="437"/>
        <v>0.10242180496853825</v>
      </c>
      <c r="BC428" s="95">
        <f t="shared" si="438"/>
        <v>-0.36302839995042713</v>
      </c>
      <c r="BD428" s="95">
        <f t="shared" si="439"/>
        <v>6.5980177357016556E-2</v>
      </c>
      <c r="BE428" s="95">
        <f t="shared" si="440"/>
        <v>3.0682155168917302</v>
      </c>
      <c r="BF428" s="95">
        <f t="shared" si="441"/>
        <v>27.244215869636459</v>
      </c>
      <c r="BG428" s="95">
        <f t="shared" si="448"/>
        <v>2.8242946979569097</v>
      </c>
      <c r="BH428" s="95">
        <f t="shared" si="448"/>
        <v>2.6374396721963338</v>
      </c>
      <c r="BI428" s="95">
        <f t="shared" si="448"/>
        <v>2.8625356203414825</v>
      </c>
      <c r="BJ428" s="95">
        <f t="shared" si="448"/>
        <v>2.5882242657080248</v>
      </c>
      <c r="BK428" s="95">
        <f t="shared" si="448"/>
        <v>2.9189933902187191</v>
      </c>
      <c r="BL428" s="95">
        <f t="shared" si="448"/>
        <v>2.512654101660583</v>
      </c>
      <c r="BM428" s="95">
        <f t="shared" si="448"/>
        <v>3.0043636993344665</v>
      </c>
      <c r="BN428" s="95">
        <f t="shared" si="442"/>
        <v>2.3895353179393668</v>
      </c>
      <c r="CI428" s="95"/>
      <c r="CJ428" s="95"/>
      <c r="CK428" s="95"/>
      <c r="CL428" s="95"/>
      <c r="CM428" s="95"/>
      <c r="CN428" s="95"/>
      <c r="CO428" s="95"/>
      <c r="CP428" s="95"/>
      <c r="CQ428" s="95"/>
      <c r="CR428" s="95"/>
      <c r="CS428" s="95"/>
      <c r="CT428" s="95"/>
      <c r="CU428" s="95"/>
      <c r="CV428" s="95"/>
      <c r="CW428" s="95"/>
      <c r="CX428" s="95"/>
    </row>
    <row r="429" spans="1:102" s="75" customFormat="1" ht="12.95" customHeight="1" x14ac:dyDescent="0.2">
      <c r="A429" s="86" t="s">
        <v>2081</v>
      </c>
      <c r="B429" s="87" t="s">
        <v>2033</v>
      </c>
      <c r="C429" s="88">
        <v>45911.637999999999</v>
      </c>
      <c r="D429" s="88"/>
      <c r="E429" s="75">
        <f t="shared" si="419"/>
        <v>8837.4459971852957</v>
      </c>
      <c r="F429" s="75">
        <f t="shared" si="420"/>
        <v>8837.5</v>
      </c>
      <c r="G429" s="75">
        <f t="shared" si="446"/>
        <v>-2.2763374996429775E-2</v>
      </c>
      <c r="I429" s="75">
        <f>G429</f>
        <v>-2.2763374996429775E-2</v>
      </c>
      <c r="O429" s="75">
        <f t="shared" ca="1" si="422"/>
        <v>-1.1527447395616452E-4</v>
      </c>
      <c r="P429" s="75">
        <f t="shared" si="423"/>
        <v>-1.9345316499904995E-3</v>
      </c>
      <c r="Q429" s="85">
        <f t="shared" si="443"/>
        <v>30893.137999999999</v>
      </c>
      <c r="S429" s="84">
        <v>0.1</v>
      </c>
      <c r="Z429" s="75">
        <f t="shared" si="424"/>
        <v>8837.5</v>
      </c>
      <c r="AA429" s="75">
        <f t="shared" si="411"/>
        <v>9.7423794579943636E-5</v>
      </c>
      <c r="AB429" s="75">
        <f t="shared" si="412"/>
        <v>-2.479533044100022E-2</v>
      </c>
      <c r="AC429" s="75">
        <f t="shared" si="413"/>
        <v>-2.0828843346439276E-2</v>
      </c>
      <c r="AD429" s="75">
        <f t="shared" si="414"/>
        <v>-2.2860798791009718E-2</v>
      </c>
      <c r="AE429" s="75">
        <f t="shared" si="415"/>
        <v>5.2261612136303133E-5</v>
      </c>
      <c r="AF429" s="75">
        <f t="shared" si="416"/>
        <v>-2.0828843346439276E-2</v>
      </c>
      <c r="AG429" s="84"/>
      <c r="AH429" s="75">
        <f t="shared" si="425"/>
        <v>2.0319554445704432E-3</v>
      </c>
      <c r="AI429" s="75">
        <f t="shared" si="426"/>
        <v>2.2135785685220788E-2</v>
      </c>
      <c r="AJ429" s="75">
        <f t="shared" si="427"/>
        <v>-1.8630939824177E-2</v>
      </c>
      <c r="AK429" s="75">
        <f t="shared" si="428"/>
        <v>6.4665124777886746E-2</v>
      </c>
      <c r="AL429" s="75">
        <f t="shared" si="429"/>
        <v>3.075559855378835</v>
      </c>
      <c r="AM429" s="75">
        <f t="shared" si="430"/>
        <v>30.276972650090777</v>
      </c>
      <c r="AN429" s="75">
        <f t="shared" si="447"/>
        <v>2.506572267475959</v>
      </c>
      <c r="AO429" s="75">
        <f t="shared" si="447"/>
        <v>2.3683475971930696</v>
      </c>
      <c r="AP429" s="75">
        <f t="shared" si="447"/>
        <v>2.5503229193838788</v>
      </c>
      <c r="AQ429" s="75">
        <f t="shared" si="447"/>
        <v>2.3038944991852688</v>
      </c>
      <c r="AR429" s="75">
        <f t="shared" si="447"/>
        <v>2.6276123249341694</v>
      </c>
      <c r="AS429" s="75">
        <f t="shared" si="447"/>
        <v>2.1767286106343251</v>
      </c>
      <c r="AT429" s="75">
        <f t="shared" si="447"/>
        <v>2.7713023552312834</v>
      </c>
      <c r="AU429" s="75">
        <f t="shared" si="431"/>
        <v>1.8220802622088137</v>
      </c>
      <c r="AV429" s="119">
        <f t="shared" si="432"/>
        <v>9.7423794579943636E-5</v>
      </c>
      <c r="AW429" s="120">
        <f t="shared" si="433"/>
        <v>-2.2860798791009718E-2</v>
      </c>
      <c r="AX429" s="121">
        <f t="shared" si="434"/>
        <v>5.2261612136303133E-5</v>
      </c>
      <c r="AY429" s="120">
        <f t="shared" si="435"/>
        <v>-2.479533044100022E-2</v>
      </c>
      <c r="BA429" s="95">
        <f t="shared" si="436"/>
        <v>0</v>
      </c>
      <c r="BB429" s="95">
        <f t="shared" si="437"/>
        <v>0.10088200478186049</v>
      </c>
      <c r="BC429" s="95">
        <f t="shared" si="438"/>
        <v>-0.33576236221577421</v>
      </c>
      <c r="BD429" s="95">
        <f t="shared" si="439"/>
        <v>3.9835043302520003E-2</v>
      </c>
      <c r="BE429" s="95">
        <f t="shared" si="440"/>
        <v>3.097317029970803</v>
      </c>
      <c r="BF429" s="95">
        <f t="shared" si="441"/>
        <v>45.164203326078002</v>
      </c>
      <c r="BG429" s="95">
        <f t="shared" si="448"/>
        <v>2.9491641398568866</v>
      </c>
      <c r="BH429" s="95">
        <f t="shared" si="448"/>
        <v>2.7660795379021463</v>
      </c>
      <c r="BI429" s="95">
        <f t="shared" si="448"/>
        <v>2.9775351084582478</v>
      </c>
      <c r="BJ429" s="95">
        <f t="shared" si="448"/>
        <v>2.7319590871833048</v>
      </c>
      <c r="BK429" s="95">
        <f t="shared" si="448"/>
        <v>3.0158505711139276</v>
      </c>
      <c r="BL429" s="95">
        <f t="shared" si="448"/>
        <v>2.685051696009543</v>
      </c>
      <c r="BM429" s="95">
        <f t="shared" si="448"/>
        <v>3.0682352100799135</v>
      </c>
      <c r="BN429" s="95">
        <f t="shared" si="442"/>
        <v>2.6190891948416235</v>
      </c>
      <c r="CI429" s="95"/>
      <c r="CJ429" s="95"/>
      <c r="CK429" s="95"/>
      <c r="CL429" s="95"/>
      <c r="CM429" s="95"/>
      <c r="CN429" s="95"/>
      <c r="CO429" s="95"/>
      <c r="CP429" s="95"/>
      <c r="CQ429" s="95"/>
      <c r="CR429" s="95"/>
      <c r="CS429" s="95"/>
      <c r="CT429" s="95"/>
      <c r="CU429" s="95"/>
      <c r="CV429" s="95"/>
      <c r="CW429" s="95"/>
      <c r="CX429" s="95"/>
    </row>
    <row r="430" spans="1:102" s="75" customFormat="1" ht="12.95" customHeight="1" x14ac:dyDescent="0.2">
      <c r="A430" s="86" t="s">
        <v>2082</v>
      </c>
      <c r="B430" s="87" t="s">
        <v>2033</v>
      </c>
      <c r="C430" s="88">
        <v>45934.421000000002</v>
      </c>
      <c r="D430" s="88"/>
      <c r="E430" s="75">
        <f t="shared" si="419"/>
        <v>8891.4953693639927</v>
      </c>
      <c r="F430" s="75">
        <f t="shared" si="420"/>
        <v>8891.5</v>
      </c>
      <c r="G430" s="75">
        <f t="shared" si="446"/>
        <v>-1.9519149936968461E-3</v>
      </c>
      <c r="I430" s="75">
        <f>G430</f>
        <v>-1.9519149936968461E-3</v>
      </c>
      <c r="O430" s="75">
        <f t="shared" ca="1" si="422"/>
        <v>-7.788921556140492E-5</v>
      </c>
      <c r="P430" s="75">
        <f t="shared" si="423"/>
        <v>-1.887144029758894E-3</v>
      </c>
      <c r="Q430" s="85">
        <f t="shared" si="443"/>
        <v>30915.921000000002</v>
      </c>
      <c r="S430" s="84">
        <v>0.1</v>
      </c>
      <c r="Z430" s="75">
        <f t="shared" si="424"/>
        <v>8891.5</v>
      </c>
      <c r="AA430" s="75">
        <f t="shared" si="411"/>
        <v>1.0841454242379797E-4</v>
      </c>
      <c r="AB430" s="75">
        <f t="shared" si="412"/>
        <v>-3.9474735658795376E-3</v>
      </c>
      <c r="AC430" s="75">
        <f t="shared" si="413"/>
        <v>-6.4770963937952047E-5</v>
      </c>
      <c r="AD430" s="75">
        <f t="shared" si="414"/>
        <v>-2.060329536120644E-3</v>
      </c>
      <c r="AE430" s="75">
        <f t="shared" si="415"/>
        <v>4.2449577974111085E-7</v>
      </c>
      <c r="AF430" s="75">
        <f t="shared" si="416"/>
        <v>-6.4770963937952047E-5</v>
      </c>
      <c r="AG430" s="84"/>
      <c r="AH430" s="75">
        <f t="shared" si="425"/>
        <v>1.995558572182692E-3</v>
      </c>
      <c r="AI430" s="75">
        <f t="shared" si="426"/>
        <v>2.2105503065752541E-2</v>
      </c>
      <c r="AJ430" s="75">
        <f t="shared" si="427"/>
        <v>-1.9100825291812167E-2</v>
      </c>
      <c r="AK430" s="75">
        <f t="shared" si="428"/>
        <v>6.4205551673629152E-2</v>
      </c>
      <c r="AL430" s="75">
        <f t="shared" si="429"/>
        <v>3.0760298244943045</v>
      </c>
      <c r="AM430" s="75">
        <f t="shared" si="430"/>
        <v>30.49416204515536</v>
      </c>
      <c r="AN430" s="75">
        <f t="shared" si="447"/>
        <v>2.510800117363984</v>
      </c>
      <c r="AO430" s="75">
        <f t="shared" si="447"/>
        <v>2.3702531154772153</v>
      </c>
      <c r="AP430" s="75">
        <f t="shared" si="447"/>
        <v>2.5548145027274272</v>
      </c>
      <c r="AQ430" s="75">
        <f t="shared" si="447"/>
        <v>2.3055305993666968</v>
      </c>
      <c r="AR430" s="75">
        <f t="shared" si="447"/>
        <v>2.6322108906201085</v>
      </c>
      <c r="AS430" s="75">
        <f t="shared" si="447"/>
        <v>2.1784588766283246</v>
      </c>
      <c r="AT430" s="75">
        <f t="shared" si="447"/>
        <v>2.7754969878186535</v>
      </c>
      <c r="AU430" s="75">
        <f t="shared" si="431"/>
        <v>1.8276457605298695</v>
      </c>
      <c r="AV430" s="119">
        <f t="shared" si="432"/>
        <v>1.0841454242379797E-4</v>
      </c>
      <c r="AW430" s="120">
        <f t="shared" si="433"/>
        <v>-2.060329536120644E-3</v>
      </c>
      <c r="AX430" s="121">
        <f t="shared" si="434"/>
        <v>4.2449577974111085E-7</v>
      </c>
      <c r="AY430" s="120">
        <f t="shared" si="435"/>
        <v>-3.9474735658795376E-3</v>
      </c>
      <c r="BA430" s="95">
        <f t="shared" si="436"/>
        <v>0</v>
      </c>
      <c r="BB430" s="95">
        <f t="shared" si="437"/>
        <v>0.10081407123581809</v>
      </c>
      <c r="BC430" s="95">
        <f t="shared" si="438"/>
        <v>-0.33412331839521248</v>
      </c>
      <c r="BD430" s="95">
        <f t="shared" si="439"/>
        <v>3.8270948675143697E-2</v>
      </c>
      <c r="BE430" s="95">
        <f t="shared" si="440"/>
        <v>3.0990565515412265</v>
      </c>
      <c r="BF430" s="95">
        <f t="shared" si="441"/>
        <v>47.011793306621556</v>
      </c>
      <c r="BG430" s="95">
        <f t="shared" si="448"/>
        <v>2.9566827948740513</v>
      </c>
      <c r="BH430" s="95">
        <f t="shared" si="448"/>
        <v>2.7757508841464484</v>
      </c>
      <c r="BI430" s="95">
        <f t="shared" si="448"/>
        <v>2.984244141545684</v>
      </c>
      <c r="BJ430" s="95">
        <f t="shared" si="448"/>
        <v>2.7427422863791882</v>
      </c>
      <c r="BK430" s="95">
        <f t="shared" si="448"/>
        <v>3.0212787892097817</v>
      </c>
      <c r="BL430" s="95">
        <f t="shared" si="448"/>
        <v>2.6976438608010582</v>
      </c>
      <c r="BM430" s="95">
        <f t="shared" si="448"/>
        <v>3.071621123721517</v>
      </c>
      <c r="BN430" s="95">
        <f t="shared" si="442"/>
        <v>2.634720858590327</v>
      </c>
      <c r="CI430" s="95"/>
      <c r="CJ430" s="95"/>
      <c r="CK430" s="95"/>
      <c r="CL430" s="95"/>
      <c r="CM430" s="95"/>
      <c r="CN430" s="95"/>
      <c r="CO430" s="95"/>
      <c r="CP430" s="95"/>
      <c r="CQ430" s="95"/>
      <c r="CR430" s="95"/>
      <c r="CS430" s="95"/>
      <c r="CT430" s="95"/>
      <c r="CU430" s="95"/>
      <c r="CV430" s="95"/>
      <c r="CW430" s="95"/>
      <c r="CX430" s="95"/>
    </row>
    <row r="431" spans="1:102" s="75" customFormat="1" ht="12.95" customHeight="1" x14ac:dyDescent="0.2">
      <c r="A431" s="86" t="s">
        <v>2082</v>
      </c>
      <c r="B431" s="87" t="s">
        <v>2033</v>
      </c>
      <c r="C431" s="88">
        <v>45937.385999999999</v>
      </c>
      <c r="D431" s="88"/>
      <c r="E431" s="75">
        <f t="shared" si="419"/>
        <v>8898.5294030079222</v>
      </c>
      <c r="F431" s="75">
        <f t="shared" si="420"/>
        <v>8898.5</v>
      </c>
      <c r="G431" s="75">
        <f t="shared" si="446"/>
        <v>1.2394015000609215E-2</v>
      </c>
      <c r="I431" s="75">
        <f>G431</f>
        <v>1.2394015000609215E-2</v>
      </c>
      <c r="O431" s="75">
        <f t="shared" ca="1" si="422"/>
        <v>-7.3042978362083781E-5</v>
      </c>
      <c r="P431" s="75">
        <f t="shared" si="423"/>
        <v>-1.8809979782920107E-3</v>
      </c>
      <c r="Q431" s="85">
        <f t="shared" si="443"/>
        <v>30918.885999999999</v>
      </c>
      <c r="S431" s="84">
        <v>0.1</v>
      </c>
      <c r="Z431" s="75">
        <f t="shared" si="424"/>
        <v>8898.5</v>
      </c>
      <c r="AA431" s="75">
        <f t="shared" si="411"/>
        <v>1.0983770212090048E-4</v>
      </c>
      <c r="AB431" s="75">
        <f t="shared" si="412"/>
        <v>1.0403179320196304E-2</v>
      </c>
      <c r="AC431" s="75">
        <f t="shared" si="413"/>
        <v>1.4275012978901226E-2</v>
      </c>
      <c r="AD431" s="75">
        <f t="shared" si="414"/>
        <v>1.2284177298488314E-2</v>
      </c>
      <c r="AE431" s="75">
        <f t="shared" si="415"/>
        <v>1.5090101190069566E-5</v>
      </c>
      <c r="AF431" s="75">
        <f t="shared" si="416"/>
        <v>1.4275012978901226E-2</v>
      </c>
      <c r="AG431" s="84"/>
      <c r="AH431" s="75">
        <f t="shared" si="425"/>
        <v>1.9908356804129112E-3</v>
      </c>
      <c r="AI431" s="75">
        <f t="shared" si="426"/>
        <v>2.2101594590288376E-2</v>
      </c>
      <c r="AJ431" s="75">
        <f t="shared" si="427"/>
        <v>-1.916171680782296E-2</v>
      </c>
      <c r="AK431" s="75">
        <f t="shared" si="428"/>
        <v>6.4145995176186882E-2</v>
      </c>
      <c r="AL431" s="75">
        <f t="shared" si="429"/>
        <v>3.0760907271567004</v>
      </c>
      <c r="AM431" s="75">
        <f t="shared" si="430"/>
        <v>30.522535351303524</v>
      </c>
      <c r="AN431" s="75">
        <f t="shared" ref="AN431:AT440" si="449">$AU431+$AB$7*SIN(AO431)</f>
        <v>2.5113484219410305</v>
      </c>
      <c r="AO431" s="75">
        <f t="shared" si="449"/>
        <v>2.3704995128810831</v>
      </c>
      <c r="AP431" s="75">
        <f t="shared" si="449"/>
        <v>2.5553965137161003</v>
      </c>
      <c r="AQ431" s="75">
        <f t="shared" si="449"/>
        <v>2.3057428214356563</v>
      </c>
      <c r="AR431" s="75">
        <f t="shared" si="449"/>
        <v>2.6328059766676213</v>
      </c>
      <c r="AS431" s="75">
        <f t="shared" si="449"/>
        <v>2.1786846852521653</v>
      </c>
      <c r="AT431" s="75">
        <f t="shared" si="449"/>
        <v>2.7760385859757433</v>
      </c>
      <c r="AU431" s="75">
        <f t="shared" si="431"/>
        <v>1.8283672140159324</v>
      </c>
      <c r="AV431" s="119">
        <f t="shared" si="432"/>
        <v>1.0983770212090048E-4</v>
      </c>
      <c r="AW431" s="120">
        <f t="shared" si="433"/>
        <v>1.2284177298488314E-2</v>
      </c>
      <c r="AX431" s="121">
        <f t="shared" si="434"/>
        <v>1.5090101190069566E-5</v>
      </c>
      <c r="AY431" s="120">
        <f t="shared" si="435"/>
        <v>1.0403179320196304E-2</v>
      </c>
      <c r="BA431" s="95">
        <f t="shared" si="436"/>
        <v>0</v>
      </c>
      <c r="BB431" s="95">
        <f t="shared" si="437"/>
        <v>0.10080555193221186</v>
      </c>
      <c r="BC431" s="95">
        <f t="shared" si="438"/>
        <v>-0.33391294678295586</v>
      </c>
      <c r="BD431" s="95">
        <f t="shared" si="439"/>
        <v>3.8070258261087217E-2</v>
      </c>
      <c r="BE431" s="95">
        <f t="shared" si="440"/>
        <v>3.0992797417136826</v>
      </c>
      <c r="BF431" s="95">
        <f t="shared" si="441"/>
        <v>47.25984351692221</v>
      </c>
      <c r="BG431" s="95">
        <f t="shared" ref="BG431:BM440" si="450">$BN431+$BB$7*SIN(BH431)</f>
        <v>2.9576478432440894</v>
      </c>
      <c r="BH431" s="95">
        <f t="shared" si="450"/>
        <v>2.7770133434325031</v>
      </c>
      <c r="BI431" s="95">
        <f t="shared" si="450"/>
        <v>2.985103441036443</v>
      </c>
      <c r="BJ431" s="95">
        <f t="shared" si="450"/>
        <v>2.7441490164943665</v>
      </c>
      <c r="BK431" s="95">
        <f t="shared" si="450"/>
        <v>3.0219722139078806</v>
      </c>
      <c r="BL431" s="95">
        <f t="shared" si="450"/>
        <v>2.6992831997916342</v>
      </c>
      <c r="BM431" s="95">
        <f t="shared" si="450"/>
        <v>3.0720521584210108</v>
      </c>
      <c r="BN431" s="95">
        <f t="shared" si="442"/>
        <v>2.6367471853725664</v>
      </c>
      <c r="CI431" s="95"/>
      <c r="CJ431" s="95"/>
      <c r="CK431" s="95"/>
      <c r="CL431" s="95"/>
      <c r="CM431" s="95"/>
      <c r="CN431" s="95"/>
      <c r="CO431" s="95"/>
      <c r="CP431" s="95"/>
      <c r="CQ431" s="95"/>
      <c r="CR431" s="95"/>
      <c r="CS431" s="95"/>
      <c r="CT431" s="95"/>
      <c r="CU431" s="95"/>
      <c r="CV431" s="95"/>
      <c r="CW431" s="95"/>
      <c r="CX431" s="95"/>
    </row>
    <row r="432" spans="1:102" s="75" customFormat="1" ht="12.95" customHeight="1" x14ac:dyDescent="0.2">
      <c r="A432" s="86" t="s">
        <v>2040</v>
      </c>
      <c r="B432" s="87" t="s">
        <v>2031</v>
      </c>
      <c r="C432" s="88">
        <v>46210.305</v>
      </c>
      <c r="D432" s="88" t="s">
        <v>2006</v>
      </c>
      <c r="E432" s="75">
        <f t="shared" si="419"/>
        <v>9545.9902556452544</v>
      </c>
      <c r="F432" s="75">
        <f t="shared" si="420"/>
        <v>9546</v>
      </c>
      <c r="G432" s="75">
        <f t="shared" si="446"/>
        <v>-4.107460001250729E-3</v>
      </c>
      <c r="J432" s="77">
        <f t="shared" ref="J432:J439" si="451">G432</f>
        <v>-4.107460001250729E-3</v>
      </c>
      <c r="O432" s="75">
        <f t="shared" ca="1" si="422"/>
        <v>3.7523396257508473E-4</v>
      </c>
      <c r="P432" s="75">
        <f t="shared" si="423"/>
        <v>-1.309300564744071E-3</v>
      </c>
      <c r="Q432" s="85">
        <f t="shared" si="443"/>
        <v>31191.805</v>
      </c>
      <c r="S432" s="84">
        <v>1</v>
      </c>
      <c r="Z432" s="75">
        <f t="shared" si="424"/>
        <v>9546</v>
      </c>
      <c r="AA432" s="75">
        <f t="shared" si="411"/>
        <v>2.4056375166565079E-4</v>
      </c>
      <c r="AB432" s="75">
        <f t="shared" si="412"/>
        <v>-5.6573243176604509E-3</v>
      </c>
      <c r="AC432" s="75">
        <f t="shared" si="413"/>
        <v>-2.7981594365066578E-3</v>
      </c>
      <c r="AD432" s="75">
        <f t="shared" si="414"/>
        <v>-4.3480237529163798E-3</v>
      </c>
      <c r="AE432" s="75">
        <f t="shared" si="415"/>
        <v>1.8905310555925041E-5</v>
      </c>
      <c r="AF432" s="75">
        <f t="shared" si="416"/>
        <v>-2.7981594365066578E-3</v>
      </c>
      <c r="AG432" s="84"/>
      <c r="AH432" s="75">
        <f t="shared" si="425"/>
        <v>1.5498643164097217E-3</v>
      </c>
      <c r="AI432" s="75">
        <f t="shared" si="426"/>
        <v>2.175713171123006E-2</v>
      </c>
      <c r="AJ432" s="75">
        <f t="shared" si="427"/>
        <v>-2.477025276724773E-2</v>
      </c>
      <c r="AK432" s="75">
        <f t="shared" si="428"/>
        <v>5.8659105364472615E-2</v>
      </c>
      <c r="AL432" s="75">
        <f t="shared" si="429"/>
        <v>3.0817006240447027</v>
      </c>
      <c r="AM432" s="75">
        <f t="shared" si="430"/>
        <v>33.38344245316096</v>
      </c>
      <c r="AN432" s="75">
        <f t="shared" si="449"/>
        <v>2.5622623009946777</v>
      </c>
      <c r="AO432" s="75">
        <f t="shared" si="449"/>
        <v>2.3927709198211669</v>
      </c>
      <c r="AP432" s="75">
        <f t="shared" si="449"/>
        <v>2.6089336321734993</v>
      </c>
      <c r="AQ432" s="75">
        <f t="shared" si="449"/>
        <v>2.3256089025546056</v>
      </c>
      <c r="AR432" s="75">
        <f t="shared" si="449"/>
        <v>2.6867810207395708</v>
      </c>
      <c r="AS432" s="75">
        <f t="shared" si="449"/>
        <v>2.2011211787051064</v>
      </c>
      <c r="AT432" s="75">
        <f t="shared" si="449"/>
        <v>2.8240165257541778</v>
      </c>
      <c r="AU432" s="75">
        <f t="shared" si="431"/>
        <v>1.8951016614767406</v>
      </c>
      <c r="AV432" s="119">
        <f t="shared" si="432"/>
        <v>2.4056375166565079E-4</v>
      </c>
      <c r="AW432" s="120">
        <f t="shared" si="433"/>
        <v>-4.3480237529163798E-3</v>
      </c>
      <c r="AX432" s="121">
        <f t="shared" si="434"/>
        <v>1.8905310555925041E-5</v>
      </c>
      <c r="AY432" s="120">
        <f t="shared" si="435"/>
        <v>-5.6573243176604509E-3</v>
      </c>
      <c r="BA432" s="95">
        <f t="shared" si="436"/>
        <v>0</v>
      </c>
      <c r="BB432" s="95">
        <f t="shared" si="437"/>
        <v>0.10025648914790808</v>
      </c>
      <c r="BC432" s="95">
        <f t="shared" si="438"/>
        <v>-0.31647727556531524</v>
      </c>
      <c r="BD432" s="95">
        <f t="shared" si="439"/>
        <v>2.1485220025669594E-2</v>
      </c>
      <c r="BE432" s="95">
        <f t="shared" si="440"/>
        <v>3.1177179188476707</v>
      </c>
      <c r="BF432" s="95">
        <f t="shared" si="441"/>
        <v>83.766585061816414</v>
      </c>
      <c r="BG432" s="95">
        <f t="shared" si="450"/>
        <v>3.037613936552968</v>
      </c>
      <c r="BH432" s="95">
        <f t="shared" si="450"/>
        <v>2.9021655230605843</v>
      </c>
      <c r="BI432" s="95">
        <f t="shared" si="450"/>
        <v>3.054835961899879</v>
      </c>
      <c r="BJ432" s="95">
        <f t="shared" si="450"/>
        <v>2.8824191758945465</v>
      </c>
      <c r="BK432" s="95">
        <f t="shared" si="450"/>
        <v>3.0768398979339784</v>
      </c>
      <c r="BL432" s="95">
        <f t="shared" si="450"/>
        <v>2.8570374815932307</v>
      </c>
      <c r="BM432" s="95">
        <f t="shared" si="450"/>
        <v>3.1050789083797623</v>
      </c>
      <c r="BN432" s="95">
        <f t="shared" si="442"/>
        <v>2.8241824127297055</v>
      </c>
      <c r="CI432" s="95"/>
      <c r="CJ432" s="95"/>
      <c r="CK432" s="95"/>
      <c r="CL432" s="95"/>
      <c r="CM432" s="95"/>
      <c r="CN432" s="95"/>
      <c r="CO432" s="95"/>
      <c r="CP432" s="95"/>
      <c r="CQ432" s="95"/>
      <c r="CR432" s="95"/>
      <c r="CS432" s="95"/>
      <c r="CT432" s="95"/>
      <c r="CU432" s="95"/>
      <c r="CV432" s="95"/>
      <c r="CW432" s="95"/>
      <c r="CX432" s="95"/>
    </row>
    <row r="433" spans="1:102" s="75" customFormat="1" ht="12.95" customHeight="1" x14ac:dyDescent="0.2">
      <c r="A433" s="86" t="s">
        <v>2040</v>
      </c>
      <c r="B433" s="87" t="s">
        <v>2033</v>
      </c>
      <c r="C433" s="88">
        <v>46210.515299999999</v>
      </c>
      <c r="D433" s="88" t="s">
        <v>2006</v>
      </c>
      <c r="E433" s="75">
        <f t="shared" si="419"/>
        <v>9546.4891619775681</v>
      </c>
      <c r="F433" s="75">
        <f t="shared" si="420"/>
        <v>9546.5</v>
      </c>
      <c r="G433" s="75">
        <f t="shared" si="446"/>
        <v>-4.5684650031034835E-3</v>
      </c>
      <c r="J433" s="77">
        <f t="shared" si="451"/>
        <v>-4.5684650031034835E-3</v>
      </c>
      <c r="O433" s="75">
        <f t="shared" ca="1" si="422"/>
        <v>3.7558012237503581E-4</v>
      </c>
      <c r="P433" s="75">
        <f t="shared" si="423"/>
        <v>-1.3088566624977036E-3</v>
      </c>
      <c r="Q433" s="85">
        <f t="shared" si="443"/>
        <v>31192.015299999999</v>
      </c>
      <c r="S433" s="84">
        <v>1</v>
      </c>
      <c r="Z433" s="75">
        <f t="shared" si="424"/>
        <v>9546.5</v>
      </c>
      <c r="AA433" s="75">
        <f t="shared" si="411"/>
        <v>2.4066447723082021E-4</v>
      </c>
      <c r="AB433" s="75">
        <f t="shared" si="412"/>
        <v>-6.1179861428320072E-3</v>
      </c>
      <c r="AC433" s="75">
        <f t="shared" si="413"/>
        <v>-3.2596083406057799E-3</v>
      </c>
      <c r="AD433" s="75">
        <f t="shared" si="414"/>
        <v>-4.8091294803343041E-3</v>
      </c>
      <c r="AE433" s="75">
        <f t="shared" si="415"/>
        <v>2.3127726358620495E-5</v>
      </c>
      <c r="AF433" s="75">
        <f t="shared" si="416"/>
        <v>-3.2596083406057799E-3</v>
      </c>
      <c r="AG433" s="84"/>
      <c r="AH433" s="75">
        <f t="shared" si="425"/>
        <v>1.5495211397285238E-3</v>
      </c>
      <c r="AI433" s="75">
        <f t="shared" si="426"/>
        <v>2.1756878867445262E-2</v>
      </c>
      <c r="AJ433" s="75">
        <f t="shared" si="427"/>
        <v>-2.4774561992136818E-2</v>
      </c>
      <c r="AK433" s="75">
        <f t="shared" si="428"/>
        <v>5.8654888601358576E-2</v>
      </c>
      <c r="AL433" s="75">
        <f t="shared" si="429"/>
        <v>3.0817049345924263</v>
      </c>
      <c r="AM433" s="75">
        <f t="shared" si="430"/>
        <v>33.385846735496052</v>
      </c>
      <c r="AN433" s="75">
        <f t="shared" si="449"/>
        <v>2.5623017268327017</v>
      </c>
      <c r="AO433" s="75">
        <f t="shared" si="449"/>
        <v>2.3927877849033341</v>
      </c>
      <c r="AP433" s="75">
        <f t="shared" si="449"/>
        <v>2.6089746954683384</v>
      </c>
      <c r="AQ433" s="75">
        <f t="shared" si="449"/>
        <v>2.3256244942204245</v>
      </c>
      <c r="AR433" s="75">
        <f t="shared" si="449"/>
        <v>2.686821844580626</v>
      </c>
      <c r="AS433" s="75">
        <f t="shared" si="449"/>
        <v>2.2011397175922096</v>
      </c>
      <c r="AT433" s="75">
        <f t="shared" si="449"/>
        <v>2.8240519645112623</v>
      </c>
      <c r="AU433" s="75">
        <f t="shared" si="431"/>
        <v>1.8951531938686024</v>
      </c>
      <c r="AV433" s="119">
        <f t="shared" si="432"/>
        <v>2.4066447723082021E-4</v>
      </c>
      <c r="AW433" s="120">
        <f t="shared" si="433"/>
        <v>-4.8091294803343041E-3</v>
      </c>
      <c r="AX433" s="121">
        <f t="shared" si="434"/>
        <v>2.3127726358620495E-5</v>
      </c>
      <c r="AY433" s="120">
        <f t="shared" si="435"/>
        <v>-6.1179861428320072E-3</v>
      </c>
      <c r="BA433" s="95">
        <f t="shared" si="436"/>
        <v>0</v>
      </c>
      <c r="BB433" s="95">
        <f t="shared" si="437"/>
        <v>0.10025621743123225</v>
      </c>
      <c r="BC433" s="95">
        <f t="shared" si="438"/>
        <v>-0.31646527572091571</v>
      </c>
      <c r="BD433" s="95">
        <f t="shared" si="439"/>
        <v>2.1473838242058934E-2</v>
      </c>
      <c r="BE433" s="95">
        <f t="shared" si="440"/>
        <v>3.1177305688771009</v>
      </c>
      <c r="BF433" s="95">
        <f t="shared" si="441"/>
        <v>83.810996538278985</v>
      </c>
      <c r="BG433" s="95">
        <f t="shared" si="450"/>
        <v>3.0376689357606153</v>
      </c>
      <c r="BH433" s="95">
        <f t="shared" si="450"/>
        <v>2.9022681589597554</v>
      </c>
      <c r="BI433" s="95">
        <f t="shared" si="450"/>
        <v>3.0548829181046702</v>
      </c>
      <c r="BJ433" s="95">
        <f t="shared" si="450"/>
        <v>2.8825315741636226</v>
      </c>
      <c r="BK433" s="95">
        <f t="shared" si="450"/>
        <v>3.0768759059753221</v>
      </c>
      <c r="BL433" s="95">
        <f t="shared" si="450"/>
        <v>2.8571633516819199</v>
      </c>
      <c r="BM433" s="95">
        <f t="shared" si="450"/>
        <v>3.1050998862864048</v>
      </c>
      <c r="BN433" s="95">
        <f t="shared" si="442"/>
        <v>2.824327150357008</v>
      </c>
      <c r="CI433" s="95"/>
      <c r="CJ433" s="95"/>
      <c r="CK433" s="95"/>
      <c r="CL433" s="95"/>
      <c r="CM433" s="95"/>
      <c r="CN433" s="95"/>
      <c r="CO433" s="95"/>
      <c r="CP433" s="95"/>
      <c r="CQ433" s="95"/>
      <c r="CR433" s="95"/>
      <c r="CS433" s="95"/>
      <c r="CT433" s="95"/>
      <c r="CU433" s="95"/>
      <c r="CV433" s="95"/>
      <c r="CW433" s="95"/>
      <c r="CX433" s="95"/>
    </row>
    <row r="434" spans="1:102" s="75" customFormat="1" ht="12.95" customHeight="1" x14ac:dyDescent="0.2">
      <c r="A434" s="86" t="s">
        <v>2040</v>
      </c>
      <c r="B434" s="87" t="s">
        <v>2031</v>
      </c>
      <c r="C434" s="88">
        <v>46212.413999999997</v>
      </c>
      <c r="D434" s="88" t="s">
        <v>2006</v>
      </c>
      <c r="E434" s="75">
        <f t="shared" si="419"/>
        <v>9550.9935531005794</v>
      </c>
      <c r="F434" s="75">
        <f t="shared" si="420"/>
        <v>9551</v>
      </c>
      <c r="G434" s="75">
        <f t="shared" si="446"/>
        <v>-2.7175100040039979E-3</v>
      </c>
      <c r="J434" s="77">
        <f t="shared" si="451"/>
        <v>-2.7175100040039979E-3</v>
      </c>
      <c r="O434" s="75">
        <f t="shared" ca="1" si="422"/>
        <v>3.7869556057459983E-4</v>
      </c>
      <c r="P434" s="75">
        <f t="shared" si="423"/>
        <v>-1.3048613730399605E-3</v>
      </c>
      <c r="Q434" s="85">
        <f t="shared" si="443"/>
        <v>31193.913999999997</v>
      </c>
      <c r="S434" s="84">
        <v>1</v>
      </c>
      <c r="Z434" s="75">
        <f t="shared" si="424"/>
        <v>9551</v>
      </c>
      <c r="AA434" s="75">
        <f t="shared" si="411"/>
        <v>2.4157102682771398E-4</v>
      </c>
      <c r="AB434" s="75">
        <f t="shared" si="412"/>
        <v>-4.2639424038716719E-3</v>
      </c>
      <c r="AC434" s="75">
        <f t="shared" si="413"/>
        <v>-1.4126486309640374E-3</v>
      </c>
      <c r="AD434" s="75">
        <f t="shared" si="414"/>
        <v>-2.9590810308317119E-3</v>
      </c>
      <c r="AE434" s="75">
        <f t="shared" si="415"/>
        <v>8.7561605470280667E-6</v>
      </c>
      <c r="AF434" s="75">
        <f t="shared" si="416"/>
        <v>-1.4126486309640374E-3</v>
      </c>
      <c r="AG434" s="84"/>
      <c r="AH434" s="75">
        <f t="shared" si="425"/>
        <v>1.5464323998676745E-3</v>
      </c>
      <c r="AI434" s="75">
        <f t="shared" si="426"/>
        <v>2.1754604192946392E-2</v>
      </c>
      <c r="AJ434" s="75">
        <f t="shared" si="427"/>
        <v>-2.4813343262341706E-2</v>
      </c>
      <c r="AK434" s="75">
        <f t="shared" si="428"/>
        <v>5.8616939380190379E-2</v>
      </c>
      <c r="AL434" s="75">
        <f t="shared" si="429"/>
        <v>3.0817437277883331</v>
      </c>
      <c r="AM434" s="75">
        <f t="shared" si="430"/>
        <v>33.407499888485226</v>
      </c>
      <c r="AN434" s="75">
        <f t="shared" si="449"/>
        <v>2.5626565641318284</v>
      </c>
      <c r="AO434" s="75">
        <f t="shared" si="449"/>
        <v>2.3929395521241137</v>
      </c>
      <c r="AP434" s="75">
        <f t="shared" si="449"/>
        <v>2.6093442423443545</v>
      </c>
      <c r="AQ434" s="75">
        <f t="shared" si="449"/>
        <v>2.3257648415026524</v>
      </c>
      <c r="AR434" s="75">
        <f t="shared" si="449"/>
        <v>2.6871891971816981</v>
      </c>
      <c r="AS434" s="75">
        <f t="shared" si="449"/>
        <v>2.2013066536401809</v>
      </c>
      <c r="AT434" s="75">
        <f t="shared" si="449"/>
        <v>2.8243708023254168</v>
      </c>
      <c r="AU434" s="75">
        <f t="shared" si="431"/>
        <v>1.8956169853953571</v>
      </c>
      <c r="AV434" s="119">
        <f t="shared" si="432"/>
        <v>2.4157102682771398E-4</v>
      </c>
      <c r="AW434" s="120">
        <f t="shared" si="433"/>
        <v>-2.9590810308317119E-3</v>
      </c>
      <c r="AX434" s="121">
        <f t="shared" si="434"/>
        <v>8.7561605470280667E-6</v>
      </c>
      <c r="AY434" s="120">
        <f t="shared" si="435"/>
        <v>-4.2639424038716719E-3</v>
      </c>
      <c r="BA434" s="95">
        <f t="shared" si="436"/>
        <v>0</v>
      </c>
      <c r="BB434" s="95">
        <f t="shared" si="437"/>
        <v>0.10025378060885937</v>
      </c>
      <c r="BC434" s="95">
        <f t="shared" si="438"/>
        <v>-0.31635737021545735</v>
      </c>
      <c r="BD434" s="95">
        <f t="shared" si="439"/>
        <v>2.1371492492323944E-2</v>
      </c>
      <c r="BE434" s="95">
        <f t="shared" si="440"/>
        <v>3.1178443186056497</v>
      </c>
      <c r="BF434" s="95">
        <f t="shared" si="441"/>
        <v>84.212472293994125</v>
      </c>
      <c r="BG434" s="95">
        <f t="shared" si="450"/>
        <v>3.0381634982076435</v>
      </c>
      <c r="BH434" s="95">
        <f t="shared" si="450"/>
        <v>2.9031922587093337</v>
      </c>
      <c r="BI434" s="95">
        <f t="shared" si="450"/>
        <v>3.0553050952649143</v>
      </c>
      <c r="BJ434" s="95">
        <f t="shared" si="450"/>
        <v>2.8835435007590111</v>
      </c>
      <c r="BK434" s="95">
        <f t="shared" si="450"/>
        <v>3.0771995935892633</v>
      </c>
      <c r="BL434" s="95">
        <f t="shared" si="450"/>
        <v>2.8582964196110887</v>
      </c>
      <c r="BM434" s="95">
        <f t="shared" si="450"/>
        <v>3.1052884230717295</v>
      </c>
      <c r="BN434" s="95">
        <f t="shared" si="442"/>
        <v>2.8256297890027335</v>
      </c>
      <c r="CI434" s="95"/>
      <c r="CJ434" s="95"/>
      <c r="CK434" s="95"/>
      <c r="CL434" s="95"/>
      <c r="CM434" s="95"/>
      <c r="CN434" s="95"/>
      <c r="CO434" s="95"/>
      <c r="CP434" s="95"/>
      <c r="CQ434" s="95"/>
      <c r="CR434" s="95"/>
      <c r="CS434" s="95"/>
      <c r="CT434" s="95"/>
      <c r="CU434" s="95"/>
      <c r="CV434" s="95"/>
      <c r="CW434" s="95"/>
      <c r="CX434" s="95"/>
    </row>
    <row r="435" spans="1:102" s="75" customFormat="1" ht="12.95" customHeight="1" x14ac:dyDescent="0.2">
      <c r="A435" s="86" t="s">
        <v>2083</v>
      </c>
      <c r="B435" s="87"/>
      <c r="C435" s="88">
        <v>46217.476199999997</v>
      </c>
      <c r="D435" s="88"/>
      <c r="E435" s="75">
        <f t="shared" si="419"/>
        <v>9563.0028904065966</v>
      </c>
      <c r="F435" s="75">
        <f t="shared" si="420"/>
        <v>9563</v>
      </c>
      <c r="G435" s="75">
        <f t="shared" si="446"/>
        <v>1.2183699946035631E-3</v>
      </c>
      <c r="J435" s="75">
        <f t="shared" si="451"/>
        <v>1.2183699946035631E-3</v>
      </c>
      <c r="O435" s="75">
        <f t="shared" ca="1" si="422"/>
        <v>3.870033957734352E-4</v>
      </c>
      <c r="P435" s="75">
        <f t="shared" si="423"/>
        <v>-1.2942057785035501E-3</v>
      </c>
      <c r="Q435" s="85">
        <f t="shared" si="443"/>
        <v>31198.976199999997</v>
      </c>
      <c r="S435" s="84">
        <v>1</v>
      </c>
      <c r="Z435" s="75">
        <f t="shared" si="424"/>
        <v>9563</v>
      </c>
      <c r="AA435" s="75">
        <f t="shared" si="411"/>
        <v>2.4398867248284057E-4</v>
      </c>
      <c r="AB435" s="75">
        <f t="shared" si="412"/>
        <v>-3.198244563828276E-4</v>
      </c>
      <c r="AC435" s="75">
        <f t="shared" si="413"/>
        <v>2.5125757731071134E-3</v>
      </c>
      <c r="AD435" s="75">
        <f t="shared" si="414"/>
        <v>9.7438132212072253E-4</v>
      </c>
      <c r="AE435" s="75">
        <f t="shared" si="415"/>
        <v>9.4941896089772726E-7</v>
      </c>
      <c r="AF435" s="75">
        <f t="shared" si="416"/>
        <v>2.5125757731071134E-3</v>
      </c>
      <c r="AG435" s="84"/>
      <c r="AH435" s="75">
        <f t="shared" si="425"/>
        <v>1.5381944509863907E-3</v>
      </c>
      <c r="AI435" s="75">
        <f t="shared" si="426"/>
        <v>2.1748546487746268E-2</v>
      </c>
      <c r="AJ435" s="75">
        <f t="shared" si="427"/>
        <v>-2.4916744490025001E-2</v>
      </c>
      <c r="AK435" s="75">
        <f t="shared" si="428"/>
        <v>5.851575600778728E-2</v>
      </c>
      <c r="AL435" s="75">
        <f t="shared" si="429"/>
        <v>3.081847160995852</v>
      </c>
      <c r="AM435" s="75">
        <f t="shared" si="430"/>
        <v>33.465370476485894</v>
      </c>
      <c r="AN435" s="75">
        <f t="shared" si="449"/>
        <v>2.5636028380935283</v>
      </c>
      <c r="AO435" s="75">
        <f t="shared" si="449"/>
        <v>2.3933441028265108</v>
      </c>
      <c r="AP435" s="75">
        <f t="shared" si="449"/>
        <v>2.6103294994368702</v>
      </c>
      <c r="AQ435" s="75">
        <f t="shared" si="449"/>
        <v>2.326139298171825</v>
      </c>
      <c r="AR435" s="75">
        <f t="shared" si="449"/>
        <v>2.688168258222396</v>
      </c>
      <c r="AS435" s="75">
        <f t="shared" si="449"/>
        <v>2.2017525741644519</v>
      </c>
      <c r="AT435" s="75">
        <f t="shared" si="449"/>
        <v>2.8252200598921058</v>
      </c>
      <c r="AU435" s="75">
        <f t="shared" si="431"/>
        <v>1.8968537628000361</v>
      </c>
      <c r="AV435" s="119">
        <f t="shared" si="432"/>
        <v>2.4398867248284057E-4</v>
      </c>
      <c r="AW435" s="120">
        <f t="shared" si="433"/>
        <v>9.7438132212072253E-4</v>
      </c>
      <c r="AX435" s="121">
        <f t="shared" si="434"/>
        <v>9.4941896089772726E-7</v>
      </c>
      <c r="AY435" s="120">
        <f t="shared" si="435"/>
        <v>-3.198244563828276E-4</v>
      </c>
      <c r="BA435" s="95">
        <f t="shared" si="436"/>
        <v>0</v>
      </c>
      <c r="BB435" s="95">
        <f t="shared" si="437"/>
        <v>0.10024735793699413</v>
      </c>
      <c r="BC435" s="95">
        <f t="shared" si="438"/>
        <v>-0.31607043880722052</v>
      </c>
      <c r="BD435" s="95">
        <f t="shared" si="439"/>
        <v>2.10993625647889E-2</v>
      </c>
      <c r="BE435" s="95">
        <f t="shared" si="440"/>
        <v>3.1181467693949108</v>
      </c>
      <c r="BF435" s="95">
        <f t="shared" si="441"/>
        <v>85.298910644176146</v>
      </c>
      <c r="BG435" s="95">
        <f t="shared" si="450"/>
        <v>3.0394785555943429</v>
      </c>
      <c r="BH435" s="95">
        <f t="shared" si="450"/>
        <v>2.9056598277358985</v>
      </c>
      <c r="BI435" s="95">
        <f t="shared" si="450"/>
        <v>3.0564271424819793</v>
      </c>
      <c r="BJ435" s="95">
        <f t="shared" si="450"/>
        <v>2.8862449702328852</v>
      </c>
      <c r="BK435" s="95">
        <f t="shared" si="450"/>
        <v>3.0780593891636254</v>
      </c>
      <c r="BL435" s="95">
        <f t="shared" si="450"/>
        <v>2.8613200104614891</v>
      </c>
      <c r="BM435" s="95">
        <f t="shared" si="450"/>
        <v>3.1057888729790348</v>
      </c>
      <c r="BN435" s="95">
        <f t="shared" si="442"/>
        <v>2.8291034920580009</v>
      </c>
      <c r="CI435" s="95"/>
      <c r="CJ435" s="95"/>
      <c r="CK435" s="95"/>
      <c r="CL435" s="95"/>
      <c r="CM435" s="95"/>
      <c r="CN435" s="95"/>
      <c r="CO435" s="95"/>
      <c r="CP435" s="95"/>
      <c r="CQ435" s="95"/>
      <c r="CR435" s="95"/>
      <c r="CS435" s="95"/>
      <c r="CT435" s="95"/>
      <c r="CU435" s="95"/>
      <c r="CV435" s="95"/>
      <c r="CW435" s="95"/>
      <c r="CX435" s="95"/>
    </row>
    <row r="436" spans="1:102" s="75" customFormat="1" ht="12.95" customHeight="1" x14ac:dyDescent="0.2">
      <c r="A436" s="86" t="s">
        <v>2084</v>
      </c>
      <c r="B436" s="87" t="s">
        <v>2033</v>
      </c>
      <c r="C436" s="88">
        <v>46224.430899999999</v>
      </c>
      <c r="D436" s="88"/>
      <c r="E436" s="75">
        <f t="shared" si="419"/>
        <v>9579.5019102323986</v>
      </c>
      <c r="F436" s="75">
        <f t="shared" si="420"/>
        <v>9579.5</v>
      </c>
      <c r="G436" s="75">
        <f t="shared" si="446"/>
        <v>8.0520500341663137E-4</v>
      </c>
      <c r="J436" s="75">
        <f t="shared" si="451"/>
        <v>8.0520500341663137E-4</v>
      </c>
      <c r="O436" s="75">
        <f t="shared" ca="1" si="422"/>
        <v>3.9842666917183373E-4</v>
      </c>
      <c r="P436" s="75">
        <f t="shared" si="423"/>
        <v>-1.2795507988910431E-3</v>
      </c>
      <c r="Q436" s="85">
        <f t="shared" si="443"/>
        <v>31205.930899999999</v>
      </c>
      <c r="S436" s="84">
        <v>1</v>
      </c>
      <c r="Z436" s="75">
        <f t="shared" si="424"/>
        <v>9579.5</v>
      </c>
      <c r="AA436" s="75">
        <f t="shared" si="411"/>
        <v>2.4731340160170727E-4</v>
      </c>
      <c r="AB436" s="75">
        <f t="shared" si="412"/>
        <v>-7.2165919707611902E-4</v>
      </c>
      <c r="AC436" s="75">
        <f t="shared" si="413"/>
        <v>2.0847558023076745E-3</v>
      </c>
      <c r="AD436" s="75">
        <f t="shared" si="414"/>
        <v>5.578916018149241E-4</v>
      </c>
      <c r="AE436" s="75">
        <f t="shared" si="415"/>
        <v>3.1124303937562183E-7</v>
      </c>
      <c r="AF436" s="75">
        <f t="shared" si="416"/>
        <v>2.0847558023076745E-3</v>
      </c>
      <c r="AG436" s="84"/>
      <c r="AH436" s="75">
        <f t="shared" si="425"/>
        <v>1.5268642004927504E-3</v>
      </c>
      <c r="AI436" s="75">
        <f t="shared" si="426"/>
        <v>2.1740236371015076E-2</v>
      </c>
      <c r="AJ436" s="75">
        <f t="shared" si="427"/>
        <v>-2.5058884107725707E-2</v>
      </c>
      <c r="AK436" s="75">
        <f t="shared" si="428"/>
        <v>5.8376663698455823E-2</v>
      </c>
      <c r="AL436" s="75">
        <f t="shared" si="429"/>
        <v>3.0819893450098035</v>
      </c>
      <c r="AM436" s="75">
        <f t="shared" si="430"/>
        <v>33.545249755011021</v>
      </c>
      <c r="AN436" s="75">
        <f t="shared" si="449"/>
        <v>2.5649040593352712</v>
      </c>
      <c r="AO436" s="75">
        <f t="shared" si="449"/>
        <v>2.3938999805392807</v>
      </c>
      <c r="AP436" s="75">
        <f t="shared" si="449"/>
        <v>2.6116837462903217</v>
      </c>
      <c r="AQ436" s="75">
        <f t="shared" si="449"/>
        <v>2.3266546496243277</v>
      </c>
      <c r="AR436" s="75">
        <f t="shared" si="449"/>
        <v>2.6895131680103752</v>
      </c>
      <c r="AS436" s="75">
        <f t="shared" si="449"/>
        <v>2.2023675161706628</v>
      </c>
      <c r="AT436" s="75">
        <f t="shared" si="449"/>
        <v>2.826385470498896</v>
      </c>
      <c r="AU436" s="75">
        <f t="shared" si="431"/>
        <v>1.8985543317314697</v>
      </c>
      <c r="AV436" s="119">
        <f t="shared" si="432"/>
        <v>2.4731340160170727E-4</v>
      </c>
      <c r="AW436" s="120">
        <f t="shared" si="433"/>
        <v>5.578916018149241E-4</v>
      </c>
      <c r="AX436" s="121">
        <f t="shared" si="434"/>
        <v>3.1124303937562183E-7</v>
      </c>
      <c r="AY436" s="120">
        <f t="shared" si="435"/>
        <v>-7.2165919707611902E-4</v>
      </c>
      <c r="BA436" s="95">
        <f t="shared" si="436"/>
        <v>0</v>
      </c>
      <c r="BB436" s="95">
        <f t="shared" si="437"/>
        <v>0.10023870428085568</v>
      </c>
      <c r="BC436" s="95">
        <f t="shared" si="438"/>
        <v>-0.31567783532120869</v>
      </c>
      <c r="BD436" s="95">
        <f t="shared" si="439"/>
        <v>2.0727052993771117E-2</v>
      </c>
      <c r="BE436" s="95">
        <f t="shared" si="440"/>
        <v>3.1185605584274807</v>
      </c>
      <c r="BF436" s="95">
        <f t="shared" si="441"/>
        <v>86.831509344816965</v>
      </c>
      <c r="BG436" s="95">
        <f t="shared" si="450"/>
        <v>3.04127784756415</v>
      </c>
      <c r="BH436" s="95">
        <f t="shared" si="450"/>
        <v>2.9090605260240445</v>
      </c>
      <c r="BI436" s="95">
        <f t="shared" si="450"/>
        <v>3.0579610953300689</v>
      </c>
      <c r="BJ436" s="95">
        <f t="shared" si="450"/>
        <v>2.8899665540367203</v>
      </c>
      <c r="BK436" s="95">
        <f t="shared" si="450"/>
        <v>3.0792336680545058</v>
      </c>
      <c r="BL436" s="95">
        <f t="shared" si="450"/>
        <v>2.8654823313651101</v>
      </c>
      <c r="BM436" s="95">
        <f t="shared" si="450"/>
        <v>3.106471547538316</v>
      </c>
      <c r="BN436" s="95">
        <f t="shared" si="442"/>
        <v>2.8338798337589934</v>
      </c>
      <c r="CI436" s="95"/>
      <c r="CJ436" s="95"/>
      <c r="CK436" s="95"/>
      <c r="CL436" s="95"/>
      <c r="CM436" s="95"/>
      <c r="CN436" s="95"/>
      <c r="CO436" s="95"/>
      <c r="CP436" s="95"/>
      <c r="CQ436" s="95"/>
      <c r="CR436" s="95"/>
      <c r="CS436" s="95"/>
      <c r="CT436" s="95"/>
      <c r="CU436" s="95"/>
      <c r="CV436" s="95"/>
      <c r="CW436" s="95"/>
      <c r="CX436" s="95"/>
    </row>
    <row r="437" spans="1:102" s="75" customFormat="1" ht="12.95" customHeight="1" x14ac:dyDescent="0.2">
      <c r="A437" s="86" t="s">
        <v>2084</v>
      </c>
      <c r="B437" s="87"/>
      <c r="C437" s="88">
        <v>46228.432999999997</v>
      </c>
      <c r="D437" s="88"/>
      <c r="E437" s="75">
        <f t="shared" si="419"/>
        <v>9588.9963136207243</v>
      </c>
      <c r="F437" s="75">
        <f t="shared" si="420"/>
        <v>9589</v>
      </c>
      <c r="G437" s="75">
        <f t="shared" si="446"/>
        <v>-1.5538900042884052E-3</v>
      </c>
      <c r="J437" s="75">
        <f t="shared" si="451"/>
        <v>-1.5538900042884052E-3</v>
      </c>
      <c r="O437" s="75">
        <f t="shared" ca="1" si="422"/>
        <v>4.0500370537091199E-4</v>
      </c>
      <c r="P437" s="75">
        <f t="shared" si="423"/>
        <v>-1.271111225472761E-3</v>
      </c>
      <c r="Q437" s="85">
        <f t="shared" si="443"/>
        <v>31209.932999999997</v>
      </c>
      <c r="S437" s="84">
        <v>1</v>
      </c>
      <c r="Z437" s="75">
        <f t="shared" si="424"/>
        <v>9589</v>
      </c>
      <c r="AA437" s="75">
        <f t="shared" si="411"/>
        <v>2.4922790799400841E-4</v>
      </c>
      <c r="AB437" s="75">
        <f t="shared" si="412"/>
        <v>-3.0742291377551748E-3</v>
      </c>
      <c r="AC437" s="75">
        <f t="shared" si="413"/>
        <v>-2.8277877881564416E-4</v>
      </c>
      <c r="AD437" s="75">
        <f t="shared" si="414"/>
        <v>-1.8031179122824136E-3</v>
      </c>
      <c r="AE437" s="75">
        <f t="shared" si="415"/>
        <v>3.2512342055936898E-6</v>
      </c>
      <c r="AF437" s="75">
        <f t="shared" si="416"/>
        <v>-2.8277877881564416E-4</v>
      </c>
      <c r="AG437" s="84"/>
      <c r="AH437" s="75">
        <f t="shared" si="425"/>
        <v>1.5203391334667694E-3</v>
      </c>
      <c r="AI437" s="75">
        <f t="shared" si="426"/>
        <v>2.1735461861427718E-2</v>
      </c>
      <c r="AJ437" s="75">
        <f t="shared" si="427"/>
        <v>-2.5140702431454338E-2</v>
      </c>
      <c r="AK437" s="75">
        <f t="shared" si="428"/>
        <v>5.8296598704604873E-2</v>
      </c>
      <c r="AL437" s="75">
        <f t="shared" si="429"/>
        <v>3.0820711891184955</v>
      </c>
      <c r="AM437" s="75">
        <f t="shared" si="430"/>
        <v>33.591402957508848</v>
      </c>
      <c r="AN437" s="75">
        <f t="shared" si="449"/>
        <v>2.5656532950290822</v>
      </c>
      <c r="AO437" s="75">
        <f t="shared" si="449"/>
        <v>2.3942198350228772</v>
      </c>
      <c r="AP437" s="75">
        <f t="shared" si="449"/>
        <v>2.6124632089522288</v>
      </c>
      <c r="AQ437" s="75">
        <f t="shared" si="449"/>
        <v>2.326951618911492</v>
      </c>
      <c r="AR437" s="75">
        <f t="shared" si="449"/>
        <v>2.6902868260356083</v>
      </c>
      <c r="AS437" s="75">
        <f t="shared" si="449"/>
        <v>2.2027225208255419</v>
      </c>
      <c r="AT437" s="75">
        <f t="shared" si="449"/>
        <v>2.8270552472005908</v>
      </c>
      <c r="AU437" s="75">
        <f t="shared" si="431"/>
        <v>1.8995334471768408</v>
      </c>
      <c r="AV437" s="119">
        <f t="shared" si="432"/>
        <v>2.4922790799400841E-4</v>
      </c>
      <c r="AW437" s="120">
        <f t="shared" si="433"/>
        <v>-1.8031179122824136E-3</v>
      </c>
      <c r="AX437" s="121">
        <f t="shared" si="434"/>
        <v>3.2512342055936898E-6</v>
      </c>
      <c r="AY437" s="120">
        <f t="shared" si="435"/>
        <v>-3.0742291377551748E-3</v>
      </c>
      <c r="BA437" s="95">
        <f t="shared" si="436"/>
        <v>0</v>
      </c>
      <c r="BB437" s="95">
        <f t="shared" si="437"/>
        <v>0.10023381400740083</v>
      </c>
      <c r="BC437" s="95">
        <f t="shared" si="438"/>
        <v>-0.31545279563793943</v>
      </c>
      <c r="BD437" s="95">
        <f t="shared" si="439"/>
        <v>2.051366725701799E-2</v>
      </c>
      <c r="BE437" s="95">
        <f t="shared" si="440"/>
        <v>3.1187977159456866</v>
      </c>
      <c r="BF437" s="95">
        <f t="shared" si="441"/>
        <v>87.734979974236026</v>
      </c>
      <c r="BG437" s="95">
        <f t="shared" si="450"/>
        <v>3.042309156701267</v>
      </c>
      <c r="BH437" s="95">
        <f t="shared" si="450"/>
        <v>2.9110225630382254</v>
      </c>
      <c r="BI437" s="95">
        <f t="shared" si="450"/>
        <v>3.0588396648801313</v>
      </c>
      <c r="BJ437" s="95">
        <f t="shared" si="450"/>
        <v>2.8921129586217833</v>
      </c>
      <c r="BK437" s="95">
        <f t="shared" si="450"/>
        <v>3.0799056382866001</v>
      </c>
      <c r="BL437" s="95">
        <f t="shared" si="450"/>
        <v>2.8678813552132874</v>
      </c>
      <c r="BM437" s="95">
        <f t="shared" si="450"/>
        <v>3.1068617755999726</v>
      </c>
      <c r="BN437" s="95">
        <f t="shared" si="442"/>
        <v>2.836629848677747</v>
      </c>
      <c r="CI437" s="95"/>
      <c r="CJ437" s="95"/>
      <c r="CK437" s="95"/>
      <c r="CL437" s="95"/>
      <c r="CM437" s="95"/>
      <c r="CN437" s="95"/>
      <c r="CO437" s="95"/>
      <c r="CP437" s="95"/>
      <c r="CQ437" s="95"/>
      <c r="CR437" s="95"/>
      <c r="CS437" s="95"/>
      <c r="CT437" s="95"/>
      <c r="CU437" s="95"/>
      <c r="CV437" s="95"/>
      <c r="CW437" s="95"/>
      <c r="CX437" s="95"/>
    </row>
    <row r="438" spans="1:102" s="75" customFormat="1" ht="12.95" customHeight="1" x14ac:dyDescent="0.2">
      <c r="A438" s="86" t="s">
        <v>2084</v>
      </c>
      <c r="B438" s="87" t="s">
        <v>2033</v>
      </c>
      <c r="C438" s="88">
        <v>46230.332000000002</v>
      </c>
      <c r="D438" s="88"/>
      <c r="E438" s="75">
        <f t="shared" si="419"/>
        <v>9593.5014164503609</v>
      </c>
      <c r="F438" s="75">
        <f t="shared" si="420"/>
        <v>9593.5</v>
      </c>
      <c r="G438" s="75">
        <f t="shared" si="446"/>
        <v>5.9706500178435817E-4</v>
      </c>
      <c r="J438" s="75">
        <f t="shared" si="451"/>
        <v>5.9706500178435817E-4</v>
      </c>
      <c r="O438" s="75">
        <f t="shared" ca="1" si="422"/>
        <v>4.0811914357047514E-4</v>
      </c>
      <c r="P438" s="75">
        <f t="shared" si="423"/>
        <v>-1.2671130589277445E-3</v>
      </c>
      <c r="Q438" s="85">
        <f t="shared" si="443"/>
        <v>31211.832000000002</v>
      </c>
      <c r="S438" s="84">
        <v>1</v>
      </c>
      <c r="Z438" s="75">
        <f t="shared" si="424"/>
        <v>9593.5</v>
      </c>
      <c r="AA438" s="75">
        <f t="shared" si="411"/>
        <v>2.5013485272230634E-4</v>
      </c>
      <c r="AB438" s="75">
        <f t="shared" si="412"/>
        <v>-9.2018290986569263E-4</v>
      </c>
      <c r="AC438" s="75">
        <f t="shared" si="413"/>
        <v>1.8641780607121026E-3</v>
      </c>
      <c r="AD438" s="75">
        <f t="shared" si="414"/>
        <v>3.4693014906205183E-4</v>
      </c>
      <c r="AE438" s="75">
        <f t="shared" si="415"/>
        <v>1.2036052832821749E-7</v>
      </c>
      <c r="AF438" s="75">
        <f t="shared" si="416"/>
        <v>1.8641780607121026E-3</v>
      </c>
      <c r="AG438" s="84"/>
      <c r="AH438" s="75">
        <f t="shared" si="425"/>
        <v>1.5172479116500508E-3</v>
      </c>
      <c r="AI438" s="75">
        <f t="shared" si="426"/>
        <v>2.1733202829243958E-2</v>
      </c>
      <c r="AJ438" s="75">
        <f t="shared" si="427"/>
        <v>-2.5179453436444205E-2</v>
      </c>
      <c r="AK438" s="75">
        <f t="shared" si="428"/>
        <v>5.8258677922441666E-2</v>
      </c>
      <c r="AL438" s="75">
        <f t="shared" si="429"/>
        <v>3.0821099523945792</v>
      </c>
      <c r="AM438" s="75">
        <f t="shared" si="430"/>
        <v>33.613306497921926</v>
      </c>
      <c r="AN438" s="75">
        <f t="shared" si="449"/>
        <v>2.5660082079140372</v>
      </c>
      <c r="AO438" s="75">
        <f t="shared" si="449"/>
        <v>2.3943712955855738</v>
      </c>
      <c r="AP438" s="75">
        <f t="shared" si="449"/>
        <v>2.6128323625523873</v>
      </c>
      <c r="AQ438" s="75">
        <f t="shared" si="449"/>
        <v>2.3270923534200092</v>
      </c>
      <c r="AR438" s="75">
        <f t="shared" si="449"/>
        <v>2.6906531208452877</v>
      </c>
      <c r="AS438" s="75">
        <f t="shared" si="449"/>
        <v>2.2028909227068616</v>
      </c>
      <c r="AT438" s="75">
        <f t="shared" si="449"/>
        <v>2.8273721994780781</v>
      </c>
      <c r="AU438" s="75">
        <f t="shared" si="431"/>
        <v>1.8999972387035953</v>
      </c>
      <c r="AV438" s="119">
        <f t="shared" si="432"/>
        <v>2.5013485272230634E-4</v>
      </c>
      <c r="AW438" s="120">
        <f t="shared" si="433"/>
        <v>3.4693014906205183E-4</v>
      </c>
      <c r="AX438" s="121">
        <f t="shared" si="434"/>
        <v>1.2036052832821749E-7</v>
      </c>
      <c r="AY438" s="120">
        <f t="shared" si="435"/>
        <v>-9.2018290986569263E-4</v>
      </c>
      <c r="BA438" s="95">
        <f t="shared" si="436"/>
        <v>0</v>
      </c>
      <c r="BB438" s="95">
        <f t="shared" si="437"/>
        <v>0.10023152083722764</v>
      </c>
      <c r="BC438" s="95">
        <f t="shared" si="438"/>
        <v>-0.31534645260212513</v>
      </c>
      <c r="BD438" s="95">
        <f t="shared" si="439"/>
        <v>2.0412836772770209E-2</v>
      </c>
      <c r="BE438" s="95">
        <f t="shared" si="440"/>
        <v>3.1189097787873696</v>
      </c>
      <c r="BF438" s="95">
        <f t="shared" si="441"/>
        <v>88.168464736051476</v>
      </c>
      <c r="BG438" s="95">
        <f t="shared" si="450"/>
        <v>3.0427964934342837</v>
      </c>
      <c r="BH438" s="95">
        <f t="shared" si="450"/>
        <v>2.911952977504209</v>
      </c>
      <c r="BI438" s="95">
        <f t="shared" si="450"/>
        <v>3.0592546603417596</v>
      </c>
      <c r="BJ438" s="95">
        <f t="shared" si="450"/>
        <v>2.8931306064951006</v>
      </c>
      <c r="BK438" s="95">
        <f t="shared" si="450"/>
        <v>3.0802228950384536</v>
      </c>
      <c r="BL438" s="95">
        <f t="shared" si="450"/>
        <v>2.8690183758334218</v>
      </c>
      <c r="BM438" s="95">
        <f t="shared" si="450"/>
        <v>3.1070459060818574</v>
      </c>
      <c r="BN438" s="95">
        <f t="shared" si="442"/>
        <v>2.8379324873234721</v>
      </c>
      <c r="CI438" s="95"/>
      <c r="CJ438" s="95"/>
      <c r="CK438" s="95"/>
      <c r="CL438" s="95"/>
      <c r="CM438" s="95"/>
      <c r="CN438" s="95"/>
      <c r="CO438" s="95"/>
      <c r="CP438" s="95"/>
      <c r="CQ438" s="95"/>
      <c r="CR438" s="95"/>
      <c r="CS438" s="95"/>
      <c r="CT438" s="95"/>
      <c r="CU438" s="95"/>
      <c r="CV438" s="95"/>
      <c r="CW438" s="95"/>
      <c r="CX438" s="95"/>
    </row>
    <row r="439" spans="1:102" s="75" customFormat="1" ht="12.95" customHeight="1" x14ac:dyDescent="0.2">
      <c r="A439" s="86" t="s">
        <v>2084</v>
      </c>
      <c r="B439" s="87"/>
      <c r="C439" s="88">
        <v>46234.334000000003</v>
      </c>
      <c r="D439" s="88"/>
      <c r="E439" s="75">
        <f t="shared" si="419"/>
        <v>9602.9955826031564</v>
      </c>
      <c r="F439" s="75">
        <f t="shared" si="420"/>
        <v>9603</v>
      </c>
      <c r="G439" s="75">
        <f t="shared" si="446"/>
        <v>-1.8620299961185083E-3</v>
      </c>
      <c r="J439" s="75">
        <f t="shared" si="451"/>
        <v>-1.8620299961185083E-3</v>
      </c>
      <c r="O439" s="75">
        <f t="shared" ca="1" si="422"/>
        <v>4.146961797695534E-4</v>
      </c>
      <c r="P439" s="75">
        <f t="shared" si="423"/>
        <v>-1.2586714847115149E-3</v>
      </c>
      <c r="Q439" s="85">
        <f t="shared" si="443"/>
        <v>31215.834000000003</v>
      </c>
      <c r="S439" s="84">
        <v>1</v>
      </c>
      <c r="Z439" s="75">
        <f t="shared" si="424"/>
        <v>9603</v>
      </c>
      <c r="AA439" s="75">
        <f t="shared" si="411"/>
        <v>2.5204967637201163E-4</v>
      </c>
      <c r="AB439" s="75">
        <f t="shared" si="412"/>
        <v>-3.3727511572020346E-3</v>
      </c>
      <c r="AC439" s="75">
        <f t="shared" si="413"/>
        <v>-6.0335851140699338E-4</v>
      </c>
      <c r="AD439" s="75">
        <f t="shared" si="414"/>
        <v>-2.1140796724905199E-3</v>
      </c>
      <c r="AE439" s="75">
        <f t="shared" si="415"/>
        <v>4.4693328616376238E-6</v>
      </c>
      <c r="AF439" s="75">
        <f t="shared" si="416"/>
        <v>-6.0335851140699338E-4</v>
      </c>
      <c r="AG439" s="84"/>
      <c r="AH439" s="75">
        <f t="shared" si="425"/>
        <v>1.5107211610835265E-3</v>
      </c>
      <c r="AI439" s="75">
        <f t="shared" si="426"/>
        <v>2.1728439204110495E-2</v>
      </c>
      <c r="AJ439" s="75">
        <f t="shared" si="427"/>
        <v>-2.5261250411319096E-2</v>
      </c>
      <c r="AK439" s="75">
        <f t="shared" si="428"/>
        <v>5.8178633001938873E-2</v>
      </c>
      <c r="AL439" s="75">
        <f t="shared" si="429"/>
        <v>3.0821917753960371</v>
      </c>
      <c r="AM439" s="75">
        <f t="shared" si="430"/>
        <v>33.65963515730305</v>
      </c>
      <c r="AN439" s="75">
        <f t="shared" si="449"/>
        <v>2.5667574926357286</v>
      </c>
      <c r="AO439" s="75">
        <f t="shared" si="449"/>
        <v>2.3946909422617999</v>
      </c>
      <c r="AP439" s="75">
        <f t="shared" si="449"/>
        <v>2.6136115476791462</v>
      </c>
      <c r="AQ439" s="75">
        <f t="shared" si="449"/>
        <v>2.3273895975193937</v>
      </c>
      <c r="AR439" s="75">
        <f t="shared" si="449"/>
        <v>2.6914260403750854</v>
      </c>
      <c r="AS439" s="75">
        <f t="shared" si="449"/>
        <v>2.2032469485475259</v>
      </c>
      <c r="AT439" s="75">
        <f t="shared" si="449"/>
        <v>2.8280406659063342</v>
      </c>
      <c r="AU439" s="75">
        <f t="shared" si="431"/>
        <v>1.9009763541489664</v>
      </c>
      <c r="AV439" s="119">
        <f t="shared" si="432"/>
        <v>2.5204967637201163E-4</v>
      </c>
      <c r="AW439" s="120">
        <f t="shared" si="433"/>
        <v>-2.1140796724905199E-3</v>
      </c>
      <c r="AX439" s="121">
        <f t="shared" si="434"/>
        <v>4.4693328616376238E-6</v>
      </c>
      <c r="AY439" s="120">
        <f t="shared" si="435"/>
        <v>-3.3727511572020346E-3</v>
      </c>
      <c r="BA439" s="95">
        <f t="shared" si="436"/>
        <v>0</v>
      </c>
      <c r="BB439" s="95">
        <f t="shared" si="437"/>
        <v>0.10022672847384184</v>
      </c>
      <c r="BC439" s="95">
        <f t="shared" si="438"/>
        <v>-0.31512248577812957</v>
      </c>
      <c r="BD439" s="95">
        <f t="shared" si="439"/>
        <v>2.0200491259236928E-2</v>
      </c>
      <c r="BE439" s="95">
        <f t="shared" si="440"/>
        <v>3.1191457783272152</v>
      </c>
      <c r="BF439" s="95">
        <f t="shared" si="441"/>
        <v>89.095519927179012</v>
      </c>
      <c r="BG439" s="95">
        <f t="shared" si="450"/>
        <v>3.0438228400091956</v>
      </c>
      <c r="BH439" s="95">
        <f t="shared" si="450"/>
        <v>2.9139193458793677</v>
      </c>
      <c r="BI439" s="95">
        <f t="shared" si="450"/>
        <v>3.0601283072387306</v>
      </c>
      <c r="BJ439" s="95">
        <f t="shared" si="450"/>
        <v>2.8952809254077541</v>
      </c>
      <c r="BK439" s="95">
        <f t="shared" si="450"/>
        <v>3.0808904670435204</v>
      </c>
      <c r="BL439" s="95">
        <f t="shared" si="450"/>
        <v>2.8714200960329728</v>
      </c>
      <c r="BM439" s="95">
        <f t="shared" si="450"/>
        <v>3.1074331286822989</v>
      </c>
      <c r="BN439" s="95">
        <f t="shared" si="442"/>
        <v>2.8406825022422257</v>
      </c>
      <c r="CI439" s="95"/>
      <c r="CJ439" s="95"/>
      <c r="CK439" s="95"/>
      <c r="CL439" s="95"/>
      <c r="CM439" s="95"/>
      <c r="CN439" s="95"/>
      <c r="CO439" s="95"/>
      <c r="CP439" s="95"/>
      <c r="CQ439" s="95"/>
      <c r="CR439" s="95"/>
      <c r="CS439" s="95"/>
      <c r="CT439" s="95"/>
      <c r="CU439" s="95"/>
      <c r="CV439" s="95"/>
      <c r="CW439" s="95"/>
      <c r="CX439" s="95"/>
    </row>
    <row r="440" spans="1:102" s="75" customFormat="1" ht="12.95" customHeight="1" x14ac:dyDescent="0.2">
      <c r="A440" s="81" t="s">
        <v>1128</v>
      </c>
      <c r="B440" s="82" t="s">
        <v>2031</v>
      </c>
      <c r="C440" s="83">
        <v>46237.71</v>
      </c>
      <c r="D440" s="83" t="s">
        <v>2110</v>
      </c>
      <c r="E440" s="75">
        <f t="shared" si="419"/>
        <v>9611.0046543002591</v>
      </c>
      <c r="F440" s="75">
        <f t="shared" si="420"/>
        <v>9611</v>
      </c>
      <c r="G440" s="75">
        <f t="shared" si="446"/>
        <v>1.9618899968918413E-3</v>
      </c>
      <c r="I440" s="75">
        <f>G440</f>
        <v>1.9618899968918413E-3</v>
      </c>
      <c r="O440" s="75">
        <f t="shared" ca="1" si="422"/>
        <v>4.2023473656877756E-4</v>
      </c>
      <c r="P440" s="75">
        <f t="shared" si="423"/>
        <v>-1.2515617375831391E-3</v>
      </c>
      <c r="Q440" s="85">
        <f t="shared" si="443"/>
        <v>31219.21</v>
      </c>
      <c r="S440" s="84">
        <v>0.1</v>
      </c>
      <c r="Z440" s="75">
        <f t="shared" si="424"/>
        <v>9611</v>
      </c>
      <c r="AA440" s="75">
        <f t="shared" si="411"/>
        <v>2.5366233831449142E-4</v>
      </c>
      <c r="AB440" s="75">
        <f t="shared" si="412"/>
        <v>4.5666592099421078E-4</v>
      </c>
      <c r="AC440" s="75">
        <f t="shared" si="413"/>
        <v>3.2134517344749804E-3</v>
      </c>
      <c r="AD440" s="75">
        <f t="shared" si="414"/>
        <v>1.7082276585773499E-3</v>
      </c>
      <c r="AE440" s="75">
        <f t="shared" si="415"/>
        <v>2.9180417335286551E-7</v>
      </c>
      <c r="AF440" s="75">
        <f t="shared" si="416"/>
        <v>3.2134517344749804E-3</v>
      </c>
      <c r="AG440" s="84"/>
      <c r="AH440" s="75">
        <f t="shared" si="425"/>
        <v>1.5052240758976305E-3</v>
      </c>
      <c r="AI440" s="75">
        <f t="shared" si="426"/>
        <v>2.172443346072872E-2</v>
      </c>
      <c r="AJ440" s="75">
        <f t="shared" si="427"/>
        <v>-2.5330120753671505E-2</v>
      </c>
      <c r="AK440" s="75">
        <f t="shared" si="428"/>
        <v>5.8111237400935198E-2</v>
      </c>
      <c r="AL440" s="75">
        <f t="shared" si="429"/>
        <v>3.0822606677830748</v>
      </c>
      <c r="AM440" s="75">
        <f t="shared" si="430"/>
        <v>33.698741484857003</v>
      </c>
      <c r="AN440" s="75">
        <f t="shared" si="449"/>
        <v>2.5673884940570462</v>
      </c>
      <c r="AO440" s="75">
        <f t="shared" si="449"/>
        <v>2.3949600105599833</v>
      </c>
      <c r="AP440" s="75">
        <f t="shared" si="449"/>
        <v>2.6142675563772086</v>
      </c>
      <c r="AQ440" s="75">
        <f t="shared" si="449"/>
        <v>2.3276400545151135</v>
      </c>
      <c r="AR440" s="75">
        <f t="shared" si="449"/>
        <v>2.6920765304960712</v>
      </c>
      <c r="AS440" s="75">
        <f t="shared" si="449"/>
        <v>2.2035472977448651</v>
      </c>
      <c r="AT440" s="75">
        <f t="shared" si="449"/>
        <v>2.8286028956595981</v>
      </c>
      <c r="AU440" s="75">
        <f t="shared" si="431"/>
        <v>1.9018008724187523</v>
      </c>
      <c r="AV440" s="119">
        <f t="shared" si="432"/>
        <v>2.5366233831449142E-4</v>
      </c>
      <c r="AW440" s="120">
        <f t="shared" si="433"/>
        <v>1.7082276585773499E-3</v>
      </c>
      <c r="AX440" s="121">
        <f t="shared" si="434"/>
        <v>2.9180417335286551E-7</v>
      </c>
      <c r="AY440" s="120">
        <f t="shared" si="435"/>
        <v>4.5666592099421078E-4</v>
      </c>
      <c r="BA440" s="95">
        <f t="shared" si="436"/>
        <v>0</v>
      </c>
      <c r="BB440" s="95">
        <f t="shared" si="437"/>
        <v>0.10022274378482154</v>
      </c>
      <c r="BC440" s="95">
        <f t="shared" si="438"/>
        <v>-0.31493444287397082</v>
      </c>
      <c r="BD440" s="95">
        <f t="shared" si="439"/>
        <v>2.0022217606577089E-2</v>
      </c>
      <c r="BE440" s="95">
        <f t="shared" si="440"/>
        <v>3.1193439096375934</v>
      </c>
      <c r="BF440" s="95">
        <f t="shared" si="441"/>
        <v>89.889006881234039</v>
      </c>
      <c r="BG440" s="95">
        <f t="shared" si="450"/>
        <v>3.0446845378477945</v>
      </c>
      <c r="BH440" s="95">
        <f t="shared" si="450"/>
        <v>2.9155774976018813</v>
      </c>
      <c r="BI440" s="95">
        <f t="shared" si="450"/>
        <v>3.0608614393555169</v>
      </c>
      <c r="BJ440" s="95">
        <f t="shared" si="450"/>
        <v>2.8970937623063753</v>
      </c>
      <c r="BK440" s="95">
        <f t="shared" si="450"/>
        <v>3.0814503388971293</v>
      </c>
      <c r="BL440" s="95">
        <f t="shared" si="450"/>
        <v>2.8734440017412206</v>
      </c>
      <c r="BM440" s="95">
        <f t="shared" si="450"/>
        <v>3.107757645460195</v>
      </c>
      <c r="BN440" s="95">
        <f t="shared" si="442"/>
        <v>2.8429983042790705</v>
      </c>
      <c r="CI440" s="95"/>
      <c r="CJ440" s="95"/>
      <c r="CK440" s="95"/>
      <c r="CL440" s="95"/>
      <c r="CM440" s="95"/>
      <c r="CN440" s="95"/>
      <c r="CO440" s="95"/>
      <c r="CP440" s="95"/>
      <c r="CQ440" s="95"/>
      <c r="CR440" s="95"/>
      <c r="CS440" s="95"/>
      <c r="CT440" s="95"/>
      <c r="CU440" s="95"/>
      <c r="CV440" s="95"/>
      <c r="CW440" s="95"/>
      <c r="CX440" s="95"/>
    </row>
    <row r="441" spans="1:102" s="75" customFormat="1" ht="12.95" customHeight="1" x14ac:dyDescent="0.2">
      <c r="A441" s="86" t="s">
        <v>2084</v>
      </c>
      <c r="B441" s="87" t="s">
        <v>2033</v>
      </c>
      <c r="C441" s="88">
        <v>46243.398699999998</v>
      </c>
      <c r="D441" s="88"/>
      <c r="E441" s="75">
        <f t="shared" si="419"/>
        <v>9624.5002722396366</v>
      </c>
      <c r="F441" s="75">
        <f t="shared" si="420"/>
        <v>9624.5</v>
      </c>
      <c r="G441" s="75">
        <f t="shared" si="446"/>
        <v>1.1475499923108146E-4</v>
      </c>
      <c r="J441" s="75">
        <f>G441</f>
        <v>1.1475499923108146E-4</v>
      </c>
      <c r="O441" s="75">
        <f t="shared" ca="1" si="422"/>
        <v>4.2958105116746702E-4</v>
      </c>
      <c r="P441" s="75">
        <f t="shared" si="423"/>
        <v>-1.2395618561024855E-3</v>
      </c>
      <c r="Q441" s="85">
        <f t="shared" si="443"/>
        <v>31224.898699999998</v>
      </c>
      <c r="S441" s="84">
        <v>1</v>
      </c>
      <c r="Z441" s="75">
        <f t="shared" si="424"/>
        <v>9624.5</v>
      </c>
      <c r="AA441" s="75">
        <f t="shared" si="411"/>
        <v>2.5638409888772756E-4</v>
      </c>
      <c r="AB441" s="75">
        <f t="shared" si="412"/>
        <v>-1.3811909557591316E-3</v>
      </c>
      <c r="AC441" s="75">
        <f t="shared" si="413"/>
        <v>1.3543168553335669E-3</v>
      </c>
      <c r="AD441" s="75">
        <f t="shared" si="414"/>
        <v>-1.416290996566461E-4</v>
      </c>
      <c r="AE441" s="75">
        <f t="shared" si="415"/>
        <v>2.0058801869552192E-8</v>
      </c>
      <c r="AF441" s="75">
        <f t="shared" si="416"/>
        <v>1.3543168553335669E-3</v>
      </c>
      <c r="AG441" s="84"/>
      <c r="AH441" s="75">
        <f t="shared" si="425"/>
        <v>1.495945954990213E-3</v>
      </c>
      <c r="AI441" s="75">
        <f t="shared" si="426"/>
        <v>2.1717685652457686E-2</v>
      </c>
      <c r="AJ441" s="75">
        <f t="shared" si="427"/>
        <v>-2.5446315824839937E-2</v>
      </c>
      <c r="AK441" s="75">
        <f t="shared" si="428"/>
        <v>5.7997529557872463E-2</v>
      </c>
      <c r="AL441" s="75">
        <f t="shared" si="429"/>
        <v>3.0823769003198636</v>
      </c>
      <c r="AM441" s="75">
        <f t="shared" si="430"/>
        <v>33.764926355931863</v>
      </c>
      <c r="AN441" s="75">
        <f t="shared" ref="AN441:AT450" si="452">$AU441+$AB$7*SIN(AO441)</f>
        <v>2.5684533585069671</v>
      </c>
      <c r="AO441" s="75">
        <f t="shared" si="452"/>
        <v>2.395413842619027</v>
      </c>
      <c r="AP441" s="75">
        <f t="shared" si="452"/>
        <v>2.6153742637345951</v>
      </c>
      <c r="AQ441" s="75">
        <f t="shared" si="452"/>
        <v>2.3280630066722114</v>
      </c>
      <c r="AR441" s="75">
        <f t="shared" si="452"/>
        <v>2.6931734235693918</v>
      </c>
      <c r="AS441" s="75">
        <f t="shared" si="452"/>
        <v>2.204055253266016</v>
      </c>
      <c r="AT441" s="75">
        <f t="shared" si="452"/>
        <v>2.8295502297323791</v>
      </c>
      <c r="AU441" s="75">
        <f t="shared" si="431"/>
        <v>1.9031922469990163</v>
      </c>
      <c r="AV441" s="119">
        <f t="shared" si="432"/>
        <v>2.5638409888772756E-4</v>
      </c>
      <c r="AW441" s="120">
        <f t="shared" si="433"/>
        <v>-1.416290996566461E-4</v>
      </c>
      <c r="AX441" s="121">
        <f t="shared" si="434"/>
        <v>2.0058801869552192E-8</v>
      </c>
      <c r="AY441" s="120">
        <f t="shared" si="435"/>
        <v>-1.3811909557591316E-3</v>
      </c>
      <c r="BA441" s="95">
        <f t="shared" si="436"/>
        <v>0</v>
      </c>
      <c r="BB441" s="95">
        <f t="shared" si="437"/>
        <v>0.10021612429527915</v>
      </c>
      <c r="BC441" s="95">
        <f t="shared" si="438"/>
        <v>-0.31461827540558002</v>
      </c>
      <c r="BD441" s="95">
        <f t="shared" si="439"/>
        <v>1.9722500394006987E-2</v>
      </c>
      <c r="BE441" s="95">
        <f t="shared" si="440"/>
        <v>3.1196770099746507</v>
      </c>
      <c r="BF441" s="95">
        <f t="shared" si="441"/>
        <v>91.255360108986451</v>
      </c>
      <c r="BG441" s="95">
        <f t="shared" ref="BG441:BM450" si="453">$BN441+$BB$7*SIN(BH441)</f>
        <v>3.0461333095778098</v>
      </c>
      <c r="BH441" s="95">
        <f t="shared" si="453"/>
        <v>2.9183802864247967</v>
      </c>
      <c r="BI441" s="95">
        <f t="shared" si="453"/>
        <v>3.0620933096888798</v>
      </c>
      <c r="BJ441" s="95">
        <f t="shared" si="453"/>
        <v>2.9001571233304584</v>
      </c>
      <c r="BK441" s="95">
        <f t="shared" si="453"/>
        <v>3.0823904064704148</v>
      </c>
      <c r="BL441" s="95">
        <f t="shared" si="453"/>
        <v>2.8768622265043668</v>
      </c>
      <c r="BM441" s="95">
        <f t="shared" si="453"/>
        <v>3.108302053369973</v>
      </c>
      <c r="BN441" s="95">
        <f t="shared" si="442"/>
        <v>2.8469062202162467</v>
      </c>
      <c r="CI441" s="95"/>
      <c r="CJ441" s="95"/>
      <c r="CK441" s="95"/>
      <c r="CL441" s="95"/>
      <c r="CM441" s="95"/>
      <c r="CN441" s="95"/>
      <c r="CO441" s="95"/>
      <c r="CP441" s="95"/>
      <c r="CQ441" s="95"/>
      <c r="CR441" s="95"/>
      <c r="CS441" s="95"/>
      <c r="CT441" s="95"/>
      <c r="CU441" s="95"/>
      <c r="CV441" s="95"/>
      <c r="CW441" s="95"/>
      <c r="CX441" s="95"/>
    </row>
    <row r="442" spans="1:102" s="75" customFormat="1" ht="12.95" customHeight="1" x14ac:dyDescent="0.2">
      <c r="A442" s="86" t="s">
        <v>2084</v>
      </c>
      <c r="B442" s="87"/>
      <c r="C442" s="88">
        <v>46244.451000000001</v>
      </c>
      <c r="D442" s="88"/>
      <c r="E442" s="75">
        <f t="shared" si="419"/>
        <v>9626.9967017855179</v>
      </c>
      <c r="F442" s="75">
        <f t="shared" si="420"/>
        <v>9627</v>
      </c>
      <c r="G442" s="75">
        <f t="shared" si="446"/>
        <v>-1.3902700011385605E-3</v>
      </c>
      <c r="J442" s="75">
        <f>G442</f>
        <v>-1.3902700011385605E-3</v>
      </c>
      <c r="O442" s="75">
        <f t="shared" ca="1" si="422"/>
        <v>4.3131185016722501E-4</v>
      </c>
      <c r="P442" s="75">
        <f t="shared" si="423"/>
        <v>-1.2373393549564189E-3</v>
      </c>
      <c r="Q442" s="85">
        <f t="shared" si="443"/>
        <v>31225.951000000001</v>
      </c>
      <c r="S442" s="84">
        <v>1</v>
      </c>
      <c r="Z442" s="75">
        <f t="shared" si="424"/>
        <v>9627</v>
      </c>
      <c r="AA442" s="75">
        <f t="shared" si="411"/>
        <v>2.5688818528710384E-4</v>
      </c>
      <c r="AB442" s="75">
        <f t="shared" si="412"/>
        <v>-2.884497541382083E-3</v>
      </c>
      <c r="AC442" s="75">
        <f t="shared" si="413"/>
        <v>-1.5293064618214156E-4</v>
      </c>
      <c r="AD442" s="75">
        <f t="shared" si="414"/>
        <v>-1.6471581864256643E-3</v>
      </c>
      <c r="AE442" s="75">
        <f t="shared" si="415"/>
        <v>2.7131300911090833E-6</v>
      </c>
      <c r="AF442" s="75">
        <f t="shared" si="416"/>
        <v>-1.5293064618214156E-4</v>
      </c>
      <c r="AG442" s="84"/>
      <c r="AH442" s="75">
        <f t="shared" si="425"/>
        <v>1.4942275402435228E-3</v>
      </c>
      <c r="AI442" s="75">
        <f t="shared" si="426"/>
        <v>2.1716437696400859E-2</v>
      </c>
      <c r="AJ442" s="75">
        <f t="shared" si="427"/>
        <v>-2.5467830156647886E-2</v>
      </c>
      <c r="AK442" s="75">
        <f t="shared" si="428"/>
        <v>5.7976475630897438E-2</v>
      </c>
      <c r="AL442" s="75">
        <f t="shared" si="429"/>
        <v>3.0823984216263787</v>
      </c>
      <c r="AM442" s="75">
        <f t="shared" si="430"/>
        <v>33.777209480114955</v>
      </c>
      <c r="AN442" s="75">
        <f t="shared" si="452"/>
        <v>2.568650562253743</v>
      </c>
      <c r="AO442" s="75">
        <f t="shared" si="452"/>
        <v>2.3954978554885522</v>
      </c>
      <c r="AP442" s="75">
        <f t="shared" si="452"/>
        <v>2.6155791669597979</v>
      </c>
      <c r="AQ442" s="75">
        <f t="shared" si="452"/>
        <v>2.3281413736248813</v>
      </c>
      <c r="AR442" s="75">
        <f t="shared" si="452"/>
        <v>2.6933764402629392</v>
      </c>
      <c r="AS442" s="75">
        <f t="shared" si="452"/>
        <v>2.2041494730356783</v>
      </c>
      <c r="AT442" s="75">
        <f t="shared" si="452"/>
        <v>2.8297254651404651</v>
      </c>
      <c r="AU442" s="75">
        <f t="shared" si="431"/>
        <v>1.9034499089583243</v>
      </c>
      <c r="AV442" s="119">
        <f t="shared" si="432"/>
        <v>2.5688818528710384E-4</v>
      </c>
      <c r="AW442" s="120">
        <f t="shared" si="433"/>
        <v>-1.6471581864256643E-3</v>
      </c>
      <c r="AX442" s="121">
        <f t="shared" si="434"/>
        <v>2.7131300911090833E-6</v>
      </c>
      <c r="AY442" s="120">
        <f t="shared" si="435"/>
        <v>-2.884497541382083E-3</v>
      </c>
      <c r="BA442" s="95">
        <f t="shared" si="436"/>
        <v>0</v>
      </c>
      <c r="BB442" s="95">
        <f t="shared" si="437"/>
        <v>0.10021491277992522</v>
      </c>
      <c r="BC442" s="95">
        <f t="shared" si="438"/>
        <v>-0.31455988421856362</v>
      </c>
      <c r="BD442" s="95">
        <f t="shared" si="439"/>
        <v>1.9667150692522367E-2</v>
      </c>
      <c r="BE442" s="95">
        <f t="shared" si="440"/>
        <v>3.1197385243734956</v>
      </c>
      <c r="BF442" s="95">
        <f t="shared" si="441"/>
        <v>91.512243708202973</v>
      </c>
      <c r="BG442" s="95">
        <f t="shared" si="453"/>
        <v>3.046400867988734</v>
      </c>
      <c r="BH442" s="95">
        <f t="shared" si="453"/>
        <v>2.9188999597400596</v>
      </c>
      <c r="BI442" s="95">
        <f t="shared" si="453"/>
        <v>3.0623207089922198</v>
      </c>
      <c r="BJ442" s="95">
        <f t="shared" si="453"/>
        <v>2.9007249873182577</v>
      </c>
      <c r="BK442" s="95">
        <f t="shared" si="453"/>
        <v>3.0825638473826529</v>
      </c>
      <c r="BL442" s="95">
        <f t="shared" si="453"/>
        <v>2.8774956255422146</v>
      </c>
      <c r="BM442" s="95">
        <f t="shared" si="453"/>
        <v>3.1084024300399942</v>
      </c>
      <c r="BN442" s="95">
        <f t="shared" si="442"/>
        <v>2.8476299083527605</v>
      </c>
      <c r="CI442" s="95"/>
      <c r="CJ442" s="95"/>
      <c r="CK442" s="95"/>
      <c r="CL442" s="95"/>
      <c r="CM442" s="95"/>
      <c r="CN442" s="95"/>
      <c r="CO442" s="95"/>
      <c r="CP442" s="95"/>
      <c r="CQ442" s="95"/>
      <c r="CR442" s="95"/>
      <c r="CS442" s="95"/>
      <c r="CT442" s="95"/>
      <c r="CU442" s="95"/>
      <c r="CV442" s="95"/>
      <c r="CW442" s="95"/>
      <c r="CX442" s="95"/>
    </row>
    <row r="443" spans="1:102" s="75" customFormat="1" ht="12.95" customHeight="1" x14ac:dyDescent="0.2">
      <c r="A443" s="81" t="s">
        <v>1128</v>
      </c>
      <c r="B443" s="82" t="s">
        <v>2031</v>
      </c>
      <c r="C443" s="83">
        <v>46264.690999999999</v>
      </c>
      <c r="D443" s="83" t="s">
        <v>2110</v>
      </c>
      <c r="E443" s="75">
        <f t="shared" si="419"/>
        <v>9675.0131742824051</v>
      </c>
      <c r="F443" s="75">
        <f t="shared" si="420"/>
        <v>9675</v>
      </c>
      <c r="G443" s="75">
        <f t="shared" si="446"/>
        <v>5.5532499973196536E-3</v>
      </c>
      <c r="I443" s="75">
        <f>G443</f>
        <v>5.5532499973196536E-3</v>
      </c>
      <c r="O443" s="75">
        <f t="shared" ca="1" si="422"/>
        <v>4.6454319096256649E-4</v>
      </c>
      <c r="P443" s="75">
        <f t="shared" si="423"/>
        <v>-1.1946491001165039E-3</v>
      </c>
      <c r="Q443" s="85">
        <f t="shared" si="443"/>
        <v>31246.190999999999</v>
      </c>
      <c r="S443" s="84">
        <v>0.1</v>
      </c>
      <c r="Z443" s="75">
        <f t="shared" si="424"/>
        <v>9675</v>
      </c>
      <c r="AA443" s="75">
        <f t="shared" si="411"/>
        <v>2.6657047213462831E-4</v>
      </c>
      <c r="AB443" s="75">
        <f t="shared" si="412"/>
        <v>4.0920304250685212E-3</v>
      </c>
      <c r="AC443" s="75">
        <f t="shared" si="413"/>
        <v>6.747899097436158E-3</v>
      </c>
      <c r="AD443" s="75">
        <f t="shared" si="414"/>
        <v>5.2866795251850255E-3</v>
      </c>
      <c r="AE443" s="75">
        <f t="shared" si="415"/>
        <v>2.7948980402010566E-6</v>
      </c>
      <c r="AF443" s="75">
        <f t="shared" si="416"/>
        <v>6.747899097436158E-3</v>
      </c>
      <c r="AG443" s="84"/>
      <c r="AH443" s="75">
        <f t="shared" si="425"/>
        <v>1.4612195722511323E-3</v>
      </c>
      <c r="AI443" s="75">
        <f t="shared" si="426"/>
        <v>2.1692576262681729E-2</v>
      </c>
      <c r="AJ443" s="75">
        <f t="shared" si="427"/>
        <v>-2.5880704125479704E-2</v>
      </c>
      <c r="AK443" s="75">
        <f t="shared" si="428"/>
        <v>5.7572429690357821E-2</v>
      </c>
      <c r="AL443" s="75">
        <f t="shared" si="429"/>
        <v>3.0828114317421145</v>
      </c>
      <c r="AM443" s="75">
        <f t="shared" si="430"/>
        <v>34.014673938023698</v>
      </c>
      <c r="AN443" s="75">
        <f t="shared" si="452"/>
        <v>2.5724372428876277</v>
      </c>
      <c r="AO443" s="75">
        <f t="shared" si="452"/>
        <v>2.397109128456385</v>
      </c>
      <c r="AP443" s="75">
        <f t="shared" si="452"/>
        <v>2.6195106913665716</v>
      </c>
      <c r="AQ443" s="75">
        <f t="shared" si="452"/>
        <v>2.329648643658091</v>
      </c>
      <c r="AR443" s="75">
        <f t="shared" si="452"/>
        <v>2.697267568378757</v>
      </c>
      <c r="AS443" s="75">
        <f t="shared" si="452"/>
        <v>2.2059678367617725</v>
      </c>
      <c r="AT443" s="75">
        <f t="shared" si="452"/>
        <v>2.8330780663010078</v>
      </c>
      <c r="AU443" s="75">
        <f t="shared" si="431"/>
        <v>1.9083970185770407</v>
      </c>
      <c r="AV443" s="119">
        <f t="shared" si="432"/>
        <v>2.6657047213462831E-4</v>
      </c>
      <c r="AW443" s="120">
        <f t="shared" si="433"/>
        <v>5.2866795251850255E-3</v>
      </c>
      <c r="AX443" s="121">
        <f t="shared" si="434"/>
        <v>2.7948980402010566E-6</v>
      </c>
      <c r="AY443" s="120">
        <f t="shared" si="435"/>
        <v>4.0920304250685212E-3</v>
      </c>
      <c r="BA443" s="95">
        <f t="shared" si="436"/>
        <v>0</v>
      </c>
      <c r="BB443" s="95">
        <f t="shared" si="437"/>
        <v>0.100192501852291</v>
      </c>
      <c r="BC443" s="95">
        <f t="shared" si="438"/>
        <v>-0.31344823344507394</v>
      </c>
      <c r="BD443" s="95">
        <f t="shared" si="439"/>
        <v>1.8613604625667822E-2</v>
      </c>
      <c r="BE443" s="95">
        <f t="shared" si="440"/>
        <v>3.1209093959975047</v>
      </c>
      <c r="BF443" s="95">
        <f t="shared" si="441"/>
        <v>96.693119594138878</v>
      </c>
      <c r="BG443" s="95">
        <f t="shared" si="453"/>
        <v>3.0514942088228274</v>
      </c>
      <c r="BH443" s="95">
        <f t="shared" si="453"/>
        <v>2.9289157859381487</v>
      </c>
      <c r="BI443" s="95">
        <f t="shared" si="453"/>
        <v>3.0666435423070673</v>
      </c>
      <c r="BJ443" s="95">
        <f t="shared" si="453"/>
        <v>2.9116622062192601</v>
      </c>
      <c r="BK443" s="95">
        <f t="shared" si="453"/>
        <v>3.0858554815381063</v>
      </c>
      <c r="BL443" s="95">
        <f t="shared" si="453"/>
        <v>2.8896803080662683</v>
      </c>
      <c r="BM443" s="95">
        <f t="shared" si="453"/>
        <v>3.1103035623625677</v>
      </c>
      <c r="BN443" s="95">
        <f t="shared" si="442"/>
        <v>2.8615247205738306</v>
      </c>
      <c r="CI443" s="95"/>
      <c r="CJ443" s="95"/>
      <c r="CK443" s="95"/>
      <c r="CL443" s="95"/>
      <c r="CM443" s="95"/>
      <c r="CN443" s="95"/>
      <c r="CO443" s="95"/>
      <c r="CP443" s="95"/>
      <c r="CQ443" s="95"/>
      <c r="CR443" s="95"/>
      <c r="CS443" s="95"/>
      <c r="CT443" s="95"/>
      <c r="CU443" s="95"/>
      <c r="CV443" s="95"/>
      <c r="CW443" s="95"/>
      <c r="CX443" s="95"/>
    </row>
    <row r="444" spans="1:102" s="75" customFormat="1" ht="12.95" customHeight="1" x14ac:dyDescent="0.2">
      <c r="A444" s="86" t="s">
        <v>2085</v>
      </c>
      <c r="B444" s="87" t="s">
        <v>2033</v>
      </c>
      <c r="C444" s="88">
        <v>46313.381000000001</v>
      </c>
      <c r="D444" s="88"/>
      <c r="E444" s="75">
        <f t="shared" si="419"/>
        <v>9790.5231567860519</v>
      </c>
      <c r="F444" s="75">
        <f t="shared" si="420"/>
        <v>9790.5</v>
      </c>
      <c r="G444" s="75">
        <f t="shared" si="446"/>
        <v>9.7610950033413246E-3</v>
      </c>
      <c r="I444" s="75">
        <f>G444</f>
        <v>9.7610950033413246E-3</v>
      </c>
      <c r="O444" s="75">
        <f t="shared" ca="1" si="422"/>
        <v>5.4450610475135879E-4</v>
      </c>
      <c r="P444" s="75">
        <f t="shared" si="423"/>
        <v>-1.0917836309168464E-3</v>
      </c>
      <c r="Q444" s="85">
        <f t="shared" si="443"/>
        <v>31294.881000000001</v>
      </c>
      <c r="S444" s="84">
        <v>0.1</v>
      </c>
      <c r="Z444" s="75">
        <f t="shared" si="424"/>
        <v>9790.5</v>
      </c>
      <c r="AA444" s="75">
        <f t="shared" si="411"/>
        <v>2.8990634900122715E-4</v>
      </c>
      <c r="AB444" s="75">
        <f t="shared" si="412"/>
        <v>8.3794050234232507E-3</v>
      </c>
      <c r="AC444" s="75">
        <f t="shared" si="413"/>
        <v>1.085287863425817E-2</v>
      </c>
      <c r="AD444" s="75">
        <f t="shared" si="414"/>
        <v>9.4711886543400979E-3</v>
      </c>
      <c r="AE444" s="75">
        <f t="shared" si="415"/>
        <v>8.9703414526100597E-6</v>
      </c>
      <c r="AF444" s="75">
        <f t="shared" si="416"/>
        <v>1.085287863425817E-2</v>
      </c>
      <c r="AG444" s="84"/>
      <c r="AH444" s="75">
        <f t="shared" si="425"/>
        <v>1.3816899799180735E-3</v>
      </c>
      <c r="AI444" s="75">
        <f t="shared" si="426"/>
        <v>2.1635934540518376E-2</v>
      </c>
      <c r="AJ444" s="75">
        <f t="shared" si="427"/>
        <v>-2.687255745173589E-2</v>
      </c>
      <c r="AK444" s="75">
        <f t="shared" si="428"/>
        <v>5.6601726277518971E-2</v>
      </c>
      <c r="AL444" s="75">
        <f t="shared" si="429"/>
        <v>3.0838036303186906</v>
      </c>
      <c r="AM444" s="75">
        <f t="shared" si="430"/>
        <v>34.599016571643126</v>
      </c>
      <c r="AN444" s="75">
        <f t="shared" si="452"/>
        <v>2.5815511433686629</v>
      </c>
      <c r="AO444" s="75">
        <f t="shared" si="452"/>
        <v>2.4009734521431696</v>
      </c>
      <c r="AP444" s="75">
        <f t="shared" si="452"/>
        <v>2.6289497797693007</v>
      </c>
      <c r="AQ444" s="75">
        <f t="shared" si="452"/>
        <v>2.3332969712792457</v>
      </c>
      <c r="AR444" s="75">
        <f t="shared" si="452"/>
        <v>2.7065771518608903</v>
      </c>
      <c r="AS444" s="75">
        <f t="shared" si="452"/>
        <v>2.2104163794260097</v>
      </c>
      <c r="AT444" s="75">
        <f t="shared" si="452"/>
        <v>2.8410525959228803</v>
      </c>
      <c r="AU444" s="75">
        <f t="shared" si="431"/>
        <v>1.9203010010970769</v>
      </c>
      <c r="AV444" s="119">
        <f t="shared" si="432"/>
        <v>2.8990634900122715E-4</v>
      </c>
      <c r="AW444" s="120">
        <f t="shared" si="433"/>
        <v>9.4711886543400979E-3</v>
      </c>
      <c r="AX444" s="121">
        <f t="shared" si="434"/>
        <v>8.9703414526100597E-6</v>
      </c>
      <c r="AY444" s="120">
        <f t="shared" si="435"/>
        <v>8.3794050234232507E-3</v>
      </c>
      <c r="BA444" s="95">
        <f t="shared" si="436"/>
        <v>0</v>
      </c>
      <c r="BB444" s="95">
        <f t="shared" si="437"/>
        <v>0.10014486103353282</v>
      </c>
      <c r="BC444" s="95">
        <f t="shared" si="438"/>
        <v>-0.31084412322553623</v>
      </c>
      <c r="BD444" s="95">
        <f t="shared" si="439"/>
        <v>1.6147101152842142E-2</v>
      </c>
      <c r="BE444" s="95">
        <f t="shared" si="440"/>
        <v>3.123650467437924</v>
      </c>
      <c r="BF444" s="95">
        <f t="shared" si="441"/>
        <v>111.46614627168886</v>
      </c>
      <c r="BG444" s="95">
        <f t="shared" si="453"/>
        <v>3.0634222093335479</v>
      </c>
      <c r="BH444" s="95">
        <f t="shared" si="453"/>
        <v>2.9533007944367737</v>
      </c>
      <c r="BI444" s="95">
        <f t="shared" si="453"/>
        <v>3.0767230762311293</v>
      </c>
      <c r="BJ444" s="95">
        <f t="shared" si="453"/>
        <v>2.9382339473803598</v>
      </c>
      <c r="BK444" s="95">
        <f t="shared" si="453"/>
        <v>3.0934909564437052</v>
      </c>
      <c r="BL444" s="95">
        <f t="shared" si="453"/>
        <v>2.9191723622601549</v>
      </c>
      <c r="BM444" s="95">
        <f t="shared" si="453"/>
        <v>3.1146857961748315</v>
      </c>
      <c r="BN444" s="95">
        <f t="shared" si="442"/>
        <v>2.8949591124807794</v>
      </c>
      <c r="CI444" s="95"/>
      <c r="CJ444" s="95"/>
      <c r="CK444" s="95"/>
      <c r="CL444" s="95"/>
      <c r="CM444" s="95"/>
      <c r="CN444" s="95"/>
      <c r="CO444" s="95"/>
      <c r="CP444" s="95"/>
      <c r="CQ444" s="95"/>
      <c r="CR444" s="95"/>
      <c r="CS444" s="95"/>
      <c r="CT444" s="95"/>
      <c r="CU444" s="95"/>
      <c r="CV444" s="95"/>
      <c r="CW444" s="95"/>
      <c r="CX444" s="95"/>
    </row>
    <row r="445" spans="1:102" s="75" customFormat="1" ht="12.95" customHeight="1" x14ac:dyDescent="0.2">
      <c r="A445" s="86" t="s">
        <v>2083</v>
      </c>
      <c r="B445" s="87"/>
      <c r="C445" s="88">
        <v>46320.34</v>
      </c>
      <c r="D445" s="88"/>
      <c r="E445" s="75">
        <f t="shared" si="419"/>
        <v>9807.0323777398899</v>
      </c>
      <c r="F445" s="75">
        <f t="shared" si="420"/>
        <v>9807</v>
      </c>
      <c r="G445" s="75">
        <f t="shared" si="446"/>
        <v>1.3647929998114705E-2</v>
      </c>
      <c r="I445" s="75">
        <f>G445</f>
        <v>1.3647929998114705E-2</v>
      </c>
      <c r="O445" s="75">
        <f t="shared" ca="1" si="422"/>
        <v>5.5592937814975818E-4</v>
      </c>
      <c r="P445" s="75">
        <f t="shared" si="423"/>
        <v>-1.0770721814149055E-3</v>
      </c>
      <c r="Q445" s="85">
        <f t="shared" si="443"/>
        <v>31301.839999999997</v>
      </c>
      <c r="S445" s="84">
        <v>0.1</v>
      </c>
      <c r="Z445" s="75">
        <f t="shared" si="424"/>
        <v>9807</v>
      </c>
      <c r="AA445" s="75">
        <f t="shared" si="411"/>
        <v>2.9324543182456778E-4</v>
      </c>
      <c r="AB445" s="75">
        <f t="shared" si="412"/>
        <v>1.2277612384875233E-2</v>
      </c>
      <c r="AC445" s="75">
        <f t="shared" si="413"/>
        <v>1.4725002179529611E-2</v>
      </c>
      <c r="AD445" s="75">
        <f t="shared" si="414"/>
        <v>1.3354684566290137E-2</v>
      </c>
      <c r="AE445" s="75">
        <f t="shared" si="415"/>
        <v>1.7834759986510798E-5</v>
      </c>
      <c r="AF445" s="75">
        <f t="shared" si="416"/>
        <v>1.4725002179529611E-2</v>
      </c>
      <c r="AG445" s="84"/>
      <c r="AH445" s="75">
        <f t="shared" si="425"/>
        <v>1.3703176132394733E-3</v>
      </c>
      <c r="AI445" s="75">
        <f t="shared" si="426"/>
        <v>2.1627932361345414E-2</v>
      </c>
      <c r="AJ445" s="75">
        <f t="shared" si="427"/>
        <v>-2.7014056175177461E-2</v>
      </c>
      <c r="AK445" s="75">
        <f t="shared" si="428"/>
        <v>5.646323816842088E-2</v>
      </c>
      <c r="AL445" s="75">
        <f t="shared" si="429"/>
        <v>3.0839451804301485</v>
      </c>
      <c r="AM445" s="75">
        <f t="shared" si="430"/>
        <v>34.684019747453036</v>
      </c>
      <c r="AN445" s="75">
        <f t="shared" si="452"/>
        <v>2.582853297844895</v>
      </c>
      <c r="AO445" s="75">
        <f t="shared" si="452"/>
        <v>2.4015241500289499</v>
      </c>
      <c r="AP445" s="75">
        <f t="shared" si="452"/>
        <v>2.6302956885411515</v>
      </c>
      <c r="AQ445" s="75">
        <f t="shared" si="452"/>
        <v>2.3338207620169471</v>
      </c>
      <c r="AR445" s="75">
        <f t="shared" si="452"/>
        <v>2.7079008628724104</v>
      </c>
      <c r="AS445" s="75">
        <f t="shared" si="452"/>
        <v>2.2110603542733482</v>
      </c>
      <c r="AT445" s="75">
        <f t="shared" si="452"/>
        <v>2.8421811503338121</v>
      </c>
      <c r="AU445" s="75">
        <f t="shared" si="431"/>
        <v>1.9220015700285105</v>
      </c>
      <c r="AV445" s="119">
        <f t="shared" si="432"/>
        <v>2.9324543182456778E-4</v>
      </c>
      <c r="AW445" s="120">
        <f t="shared" si="433"/>
        <v>1.3354684566290137E-2</v>
      </c>
      <c r="AX445" s="121">
        <f t="shared" si="434"/>
        <v>1.7834759986510798E-5</v>
      </c>
      <c r="AY445" s="120">
        <f t="shared" si="435"/>
        <v>1.2277612384875233E-2</v>
      </c>
      <c r="BA445" s="95">
        <f t="shared" si="436"/>
        <v>0</v>
      </c>
      <c r="BB445" s="95">
        <f t="shared" si="437"/>
        <v>0.10013873964796172</v>
      </c>
      <c r="BC445" s="95">
        <f t="shared" si="438"/>
        <v>-0.3104798907151714</v>
      </c>
      <c r="BD445" s="95">
        <f t="shared" si="439"/>
        <v>1.5802282039035397E-2</v>
      </c>
      <c r="BE445" s="95">
        <f t="shared" si="440"/>
        <v>3.1240336601561967</v>
      </c>
      <c r="BF445" s="95">
        <f t="shared" si="441"/>
        <v>113.89881891146683</v>
      </c>
      <c r="BG445" s="95">
        <f t="shared" si="453"/>
        <v>3.0650901427173536</v>
      </c>
      <c r="BH445" s="95">
        <f t="shared" si="453"/>
        <v>2.9568155543667709</v>
      </c>
      <c r="BI445" s="95">
        <f t="shared" si="453"/>
        <v>3.0781277246528611</v>
      </c>
      <c r="BJ445" s="95">
        <f t="shared" si="453"/>
        <v>2.9420575969840557</v>
      </c>
      <c r="BK445" s="95">
        <f t="shared" si="453"/>
        <v>3.0945507021857677</v>
      </c>
      <c r="BL445" s="95">
        <f t="shared" si="453"/>
        <v>2.9234041956709844</v>
      </c>
      <c r="BM445" s="95">
        <f t="shared" si="453"/>
        <v>3.1152910195670138</v>
      </c>
      <c r="BN445" s="95">
        <f t="shared" si="442"/>
        <v>2.8997354541817724</v>
      </c>
      <c r="CI445" s="95"/>
      <c r="CJ445" s="95"/>
      <c r="CK445" s="95"/>
      <c r="CL445" s="95"/>
      <c r="CM445" s="95"/>
      <c r="CN445" s="95"/>
      <c r="CO445" s="95"/>
      <c r="CP445" s="95"/>
      <c r="CQ445" s="95"/>
      <c r="CR445" s="95"/>
      <c r="CS445" s="95"/>
      <c r="CT445" s="95"/>
      <c r="CU445" s="95"/>
      <c r="CV445" s="95"/>
      <c r="CW445" s="95"/>
      <c r="CX445" s="95"/>
    </row>
    <row r="446" spans="1:102" s="75" customFormat="1" ht="12.95" customHeight="1" x14ac:dyDescent="0.2">
      <c r="A446" s="86" t="s">
        <v>2083</v>
      </c>
      <c r="B446" s="87"/>
      <c r="C446" s="88">
        <v>46328.340499999998</v>
      </c>
      <c r="D446" s="88"/>
      <c r="E446" s="75">
        <f t="shared" si="419"/>
        <v>9826.0124068017212</v>
      </c>
      <c r="F446" s="75">
        <f t="shared" si="420"/>
        <v>9826</v>
      </c>
      <c r="G446" s="75">
        <f t="shared" si="446"/>
        <v>5.2297399961389601E-3</v>
      </c>
      <c r="J446" s="75">
        <f>G446</f>
        <v>5.2297399961389601E-3</v>
      </c>
      <c r="O446" s="75">
        <f t="shared" ca="1" si="422"/>
        <v>5.6908345054791382E-4</v>
      </c>
      <c r="P446" s="75">
        <f t="shared" si="423"/>
        <v>-1.0601266509607334E-3</v>
      </c>
      <c r="Q446" s="85">
        <f t="shared" si="443"/>
        <v>31309.840499999998</v>
      </c>
      <c r="S446" s="84">
        <v>1</v>
      </c>
      <c r="Z446" s="75">
        <f t="shared" si="424"/>
        <v>9826</v>
      </c>
      <c r="AA446" s="75">
        <f t="shared" si="411"/>
        <v>2.9709237180711753E-4</v>
      </c>
      <c r="AB446" s="75">
        <f t="shared" si="412"/>
        <v>3.8725209733711094E-3</v>
      </c>
      <c r="AC446" s="75">
        <f t="shared" si="413"/>
        <v>6.2898666470996931E-3</v>
      </c>
      <c r="AD446" s="75">
        <f t="shared" si="414"/>
        <v>4.9326476243318424E-3</v>
      </c>
      <c r="AE446" s="75">
        <f t="shared" si="415"/>
        <v>2.4331012585826568E-5</v>
      </c>
      <c r="AF446" s="75">
        <f t="shared" si="416"/>
        <v>6.2898666470996931E-3</v>
      </c>
      <c r="AG446" s="84"/>
      <c r="AH446" s="75">
        <f t="shared" si="425"/>
        <v>1.357219022767851E-3</v>
      </c>
      <c r="AI446" s="75">
        <f t="shared" si="426"/>
        <v>2.1618745477941181E-2</v>
      </c>
      <c r="AJ446" s="75">
        <f t="shared" si="427"/>
        <v>-2.7176931931332735E-2</v>
      </c>
      <c r="AK446" s="75">
        <f t="shared" si="428"/>
        <v>5.6303825801115266E-2</v>
      </c>
      <c r="AL446" s="75">
        <f t="shared" si="429"/>
        <v>3.0841081160083306</v>
      </c>
      <c r="AM446" s="75">
        <f t="shared" si="430"/>
        <v>34.782383375505233</v>
      </c>
      <c r="AN446" s="75">
        <f t="shared" si="452"/>
        <v>2.5843527783147513</v>
      </c>
      <c r="AO446" s="75">
        <f t="shared" si="452"/>
        <v>2.4021579028860813</v>
      </c>
      <c r="AP446" s="75">
        <f t="shared" si="452"/>
        <v>2.6318447141531394</v>
      </c>
      <c r="AQ446" s="75">
        <f t="shared" si="452"/>
        <v>2.3344247531220046</v>
      </c>
      <c r="AR446" s="75">
        <f t="shared" si="452"/>
        <v>2.7094231900030232</v>
      </c>
      <c r="AS446" s="75">
        <f t="shared" si="452"/>
        <v>2.2118045330209495</v>
      </c>
      <c r="AT446" s="75">
        <f t="shared" si="452"/>
        <v>2.8434774015022271</v>
      </c>
      <c r="AU446" s="75">
        <f t="shared" si="431"/>
        <v>1.9239598009192524</v>
      </c>
      <c r="AV446" s="119">
        <f t="shared" si="432"/>
        <v>2.9709237180711753E-4</v>
      </c>
      <c r="AW446" s="120">
        <f t="shared" si="433"/>
        <v>4.9326476243318424E-3</v>
      </c>
      <c r="AX446" s="121">
        <f t="shared" si="434"/>
        <v>2.4331012585826568E-5</v>
      </c>
      <c r="AY446" s="120">
        <f t="shared" si="435"/>
        <v>3.8725209733711094E-3</v>
      </c>
      <c r="BA446" s="95">
        <f t="shared" si="436"/>
        <v>0</v>
      </c>
      <c r="BB446" s="95">
        <f t="shared" si="437"/>
        <v>0.10013189273549805</v>
      </c>
      <c r="BC446" s="95">
        <f t="shared" si="438"/>
        <v>-0.31006277699829543</v>
      </c>
      <c r="BD446" s="95">
        <f t="shared" si="439"/>
        <v>1.5407450412147944E-2</v>
      </c>
      <c r="BE446" s="95">
        <f t="shared" si="440"/>
        <v>3.1244724279261264</v>
      </c>
      <c r="BF446" s="95">
        <f t="shared" si="441"/>
        <v>116.81803667175332</v>
      </c>
      <c r="BG446" s="95">
        <f t="shared" si="453"/>
        <v>3.0670001028772886</v>
      </c>
      <c r="BH446" s="95">
        <f t="shared" si="453"/>
        <v>2.9608720731583449</v>
      </c>
      <c r="BI446" s="95">
        <f t="shared" si="453"/>
        <v>3.0797347799675481</v>
      </c>
      <c r="BJ446" s="95">
        <f t="shared" si="453"/>
        <v>2.9464687318491398</v>
      </c>
      <c r="BK446" s="95">
        <f t="shared" si="453"/>
        <v>3.0957618911925424</v>
      </c>
      <c r="BL446" s="95">
        <f t="shared" si="453"/>
        <v>2.9282826805401112</v>
      </c>
      <c r="BM446" s="95">
        <f t="shared" si="453"/>
        <v>3.115981857805632</v>
      </c>
      <c r="BN446" s="95">
        <f t="shared" si="442"/>
        <v>2.9052354840192791</v>
      </c>
      <c r="CI446" s="95"/>
      <c r="CJ446" s="95"/>
      <c r="CK446" s="95"/>
      <c r="CL446" s="95"/>
      <c r="CM446" s="95"/>
      <c r="CN446" s="95"/>
      <c r="CO446" s="95"/>
      <c r="CP446" s="95"/>
      <c r="CQ446" s="95"/>
      <c r="CR446" s="95"/>
      <c r="CS446" s="95"/>
      <c r="CT446" s="95"/>
      <c r="CU446" s="95"/>
      <c r="CV446" s="95"/>
      <c r="CW446" s="95"/>
      <c r="CX446" s="95"/>
    </row>
    <row r="447" spans="1:102" s="75" customFormat="1" ht="12.95" customHeight="1" x14ac:dyDescent="0.2">
      <c r="A447" s="86" t="s">
        <v>2086</v>
      </c>
      <c r="B447" s="87"/>
      <c r="C447" s="88">
        <v>46561.447999999997</v>
      </c>
      <c r="D447" s="88"/>
      <c r="E447" s="75">
        <f t="shared" si="419"/>
        <v>10379.026234003766</v>
      </c>
      <c r="F447" s="75">
        <f t="shared" si="420"/>
        <v>10379</v>
      </c>
      <c r="G447" s="75">
        <f t="shared" si="446"/>
        <v>1.1058209995098878E-2</v>
      </c>
      <c r="I447" s="75">
        <f>G447</f>
        <v>1.1058209995098878E-2</v>
      </c>
      <c r="O447" s="75">
        <f t="shared" ca="1" si="422"/>
        <v>9.519361892942526E-4</v>
      </c>
      <c r="P447" s="75">
        <f t="shared" si="423"/>
        <v>-5.6454326306715891E-4</v>
      </c>
      <c r="Q447" s="85">
        <f t="shared" si="443"/>
        <v>31542.947999999997</v>
      </c>
      <c r="S447" s="84">
        <v>0.1</v>
      </c>
      <c r="Z447" s="75">
        <f t="shared" si="424"/>
        <v>10379</v>
      </c>
      <c r="AA447" s="75">
        <f t="shared" si="411"/>
        <v>4.1047358144875694E-4</v>
      </c>
      <c r="AB447" s="75">
        <f t="shared" si="412"/>
        <v>1.0083193150582962E-2</v>
      </c>
      <c r="AC447" s="75">
        <f t="shared" si="413"/>
        <v>1.1622753258166037E-2</v>
      </c>
      <c r="AD447" s="75">
        <f t="shared" si="414"/>
        <v>1.0647736413650121E-2</v>
      </c>
      <c r="AE447" s="75">
        <f t="shared" si="415"/>
        <v>1.1337429073457074E-5</v>
      </c>
      <c r="AF447" s="75">
        <f t="shared" si="416"/>
        <v>1.1622753258166037E-2</v>
      </c>
      <c r="AG447" s="84"/>
      <c r="AH447" s="75">
        <f t="shared" si="425"/>
        <v>9.7501684451591585E-4</v>
      </c>
      <c r="AI447" s="75">
        <f t="shared" si="426"/>
        <v>2.1364415771280121E-2</v>
      </c>
      <c r="AJ447" s="75">
        <f t="shared" si="427"/>
        <v>-3.1884716803793789E-2</v>
      </c>
      <c r="AK447" s="75">
        <f t="shared" si="428"/>
        <v>5.1695195921013987E-2</v>
      </c>
      <c r="AL447" s="75">
        <f t="shared" si="429"/>
        <v>3.0888179593469784</v>
      </c>
      <c r="AM447" s="75">
        <f t="shared" si="430"/>
        <v>37.888154775955314</v>
      </c>
      <c r="AN447" s="75">
        <f t="shared" si="452"/>
        <v>2.6279669190095802</v>
      </c>
      <c r="AO447" s="75">
        <f t="shared" si="452"/>
        <v>2.4204855091665571</v>
      </c>
      <c r="AP447" s="75">
        <f t="shared" si="452"/>
        <v>2.676505274704569</v>
      </c>
      <c r="AQ447" s="75">
        <f t="shared" si="452"/>
        <v>2.3524556960098484</v>
      </c>
      <c r="AR447" s="75">
        <f t="shared" si="452"/>
        <v>2.7527878193899644</v>
      </c>
      <c r="AS447" s="75">
        <f t="shared" si="452"/>
        <v>2.2347128523856696</v>
      </c>
      <c r="AT447" s="75">
        <f t="shared" si="452"/>
        <v>2.8796711837443403</v>
      </c>
      <c r="AU447" s="75">
        <f t="shared" si="431"/>
        <v>1.980954626318213</v>
      </c>
      <c r="AV447" s="119">
        <f t="shared" si="432"/>
        <v>4.1047358144875694E-4</v>
      </c>
      <c r="AW447" s="120">
        <f t="shared" si="433"/>
        <v>1.0647736413650121E-2</v>
      </c>
      <c r="AX447" s="121">
        <f t="shared" si="434"/>
        <v>1.1337429073457074E-5</v>
      </c>
      <c r="AY447" s="120">
        <f t="shared" si="435"/>
        <v>1.0083193150582962E-2</v>
      </c>
      <c r="BA447" s="95">
        <f t="shared" si="436"/>
        <v>0</v>
      </c>
      <c r="BB447" s="95">
        <f t="shared" si="437"/>
        <v>0.10001252348027179</v>
      </c>
      <c r="BC447" s="95">
        <f t="shared" si="438"/>
        <v>-0.29878023927934805</v>
      </c>
      <c r="BD447" s="95">
        <f t="shared" si="439"/>
        <v>4.7478529517800015E-3</v>
      </c>
      <c r="BE447" s="95">
        <f t="shared" si="440"/>
        <v>3.1363172369520238</v>
      </c>
      <c r="BF447" s="95">
        <f t="shared" si="441"/>
        <v>379.11609622299949</v>
      </c>
      <c r="BG447" s="95">
        <f t="shared" si="453"/>
        <v>3.1185986054345469</v>
      </c>
      <c r="BH447" s="95">
        <f t="shared" si="453"/>
        <v>3.0823543404640148</v>
      </c>
      <c r="BI447" s="95">
        <f t="shared" si="453"/>
        <v>3.122659255036397</v>
      </c>
      <c r="BJ447" s="95">
        <f t="shared" si="453"/>
        <v>3.0778339582334331</v>
      </c>
      <c r="BK447" s="95">
        <f t="shared" si="453"/>
        <v>3.1276825845539356</v>
      </c>
      <c r="BL447" s="95">
        <f t="shared" si="453"/>
        <v>3.0722400888402128</v>
      </c>
      <c r="BM447" s="95">
        <f t="shared" si="453"/>
        <v>3.1338983676437566</v>
      </c>
      <c r="BN447" s="95">
        <f t="shared" si="442"/>
        <v>3.065315299816187</v>
      </c>
      <c r="CI447" s="95"/>
      <c r="CJ447" s="95"/>
      <c r="CK447" s="95"/>
      <c r="CL447" s="95"/>
      <c r="CM447" s="95"/>
      <c r="CN447" s="95"/>
      <c r="CO447" s="95"/>
      <c r="CP447" s="95"/>
      <c r="CQ447" s="95"/>
      <c r="CR447" s="95"/>
      <c r="CS447" s="95"/>
      <c r="CT447" s="95"/>
      <c r="CU447" s="95"/>
      <c r="CV447" s="95"/>
      <c r="CW447" s="95"/>
      <c r="CX447" s="95"/>
    </row>
    <row r="448" spans="1:102" s="75" customFormat="1" ht="12.95" customHeight="1" x14ac:dyDescent="0.2">
      <c r="A448" s="86" t="s">
        <v>2085</v>
      </c>
      <c r="B448" s="87"/>
      <c r="C448" s="88">
        <v>46569.440999999999</v>
      </c>
      <c r="D448" s="88"/>
      <c r="E448" s="75">
        <f t="shared" si="419"/>
        <v>10397.988470400394</v>
      </c>
      <c r="F448" s="75">
        <f t="shared" si="420"/>
        <v>10398</v>
      </c>
      <c r="G448" s="75">
        <f t="shared" si="446"/>
        <v>-4.8599799993098713E-3</v>
      </c>
      <c r="I448" s="75">
        <f>G448</f>
        <v>-4.8599799993098713E-3</v>
      </c>
      <c r="O448" s="75">
        <f t="shared" ca="1" si="422"/>
        <v>9.6509026169240911E-4</v>
      </c>
      <c r="P448" s="75">
        <f t="shared" si="423"/>
        <v>-5.4743423883786655E-4</v>
      </c>
      <c r="Q448" s="85">
        <f t="shared" si="443"/>
        <v>31550.940999999999</v>
      </c>
      <c r="S448" s="84">
        <v>0.1</v>
      </c>
      <c r="Z448" s="75">
        <f t="shared" si="424"/>
        <v>10398</v>
      </c>
      <c r="AA448" s="75">
        <f t="shared" si="411"/>
        <v>4.1443576979607562E-4</v>
      </c>
      <c r="AB448" s="75">
        <f t="shared" si="412"/>
        <v>-5.821850007943814E-3</v>
      </c>
      <c r="AC448" s="75">
        <f t="shared" si="413"/>
        <v>-4.3125457604720049E-3</v>
      </c>
      <c r="AD448" s="75">
        <f t="shared" si="414"/>
        <v>-5.2744157691059466E-3</v>
      </c>
      <c r="AE448" s="75">
        <f t="shared" si="415"/>
        <v>2.7819461705393474E-6</v>
      </c>
      <c r="AF448" s="75">
        <f t="shared" si="416"/>
        <v>-4.3125457604720049E-3</v>
      </c>
      <c r="AG448" s="84"/>
      <c r="AH448" s="75">
        <f t="shared" si="425"/>
        <v>9.6187000863394217E-4</v>
      </c>
      <c r="AI448" s="75">
        <f t="shared" si="426"/>
        <v>2.1356127227272315E-2</v>
      </c>
      <c r="AJ448" s="75">
        <f t="shared" si="427"/>
        <v>-3.20452137177809E-2</v>
      </c>
      <c r="AK448" s="75">
        <f t="shared" si="428"/>
        <v>5.1538046959476176E-2</v>
      </c>
      <c r="AL448" s="75">
        <f t="shared" si="429"/>
        <v>3.0889785383186097</v>
      </c>
      <c r="AM448" s="75">
        <f t="shared" si="430"/>
        <v>38.003843535491129</v>
      </c>
      <c r="AN448" s="75">
        <f t="shared" si="452"/>
        <v>2.6294629119530839</v>
      </c>
      <c r="AO448" s="75">
        <f t="shared" si="452"/>
        <v>2.4211133308128883</v>
      </c>
      <c r="AP448" s="75">
        <f t="shared" si="452"/>
        <v>2.6780235906227197</v>
      </c>
      <c r="AQ448" s="75">
        <f t="shared" si="452"/>
        <v>2.3530927088365869</v>
      </c>
      <c r="AR448" s="75">
        <f t="shared" si="452"/>
        <v>2.7542443077076673</v>
      </c>
      <c r="AS448" s="75">
        <f t="shared" si="452"/>
        <v>2.2355432736715137</v>
      </c>
      <c r="AT448" s="75">
        <f t="shared" si="452"/>
        <v>2.8808624556673323</v>
      </c>
      <c r="AU448" s="75">
        <f t="shared" si="431"/>
        <v>1.9829128572089549</v>
      </c>
      <c r="AV448" s="119">
        <f t="shared" si="432"/>
        <v>4.1443576979607562E-4</v>
      </c>
      <c r="AW448" s="120">
        <f t="shared" si="433"/>
        <v>-5.2744157691059466E-3</v>
      </c>
      <c r="AX448" s="121">
        <f t="shared" si="434"/>
        <v>2.7819461705393474E-6</v>
      </c>
      <c r="AY448" s="120">
        <f t="shared" si="435"/>
        <v>-5.821850007943814E-3</v>
      </c>
      <c r="BA448" s="95">
        <f t="shared" si="436"/>
        <v>0</v>
      </c>
      <c r="BB448" s="95">
        <f t="shared" si="437"/>
        <v>0.10001076560303779</v>
      </c>
      <c r="BC448" s="95">
        <f t="shared" si="438"/>
        <v>-0.29841352867669657</v>
      </c>
      <c r="BD448" s="95">
        <f t="shared" si="439"/>
        <v>4.4020415229647988E-3</v>
      </c>
      <c r="BE448" s="95">
        <f t="shared" si="440"/>
        <v>3.1367014768396437</v>
      </c>
      <c r="BF448" s="95">
        <f t="shared" si="441"/>
        <v>408.89874050634779</v>
      </c>
      <c r="BG448" s="95">
        <f t="shared" si="453"/>
        <v>3.1202732734528222</v>
      </c>
      <c r="BH448" s="95">
        <f t="shared" si="453"/>
        <v>3.0866116864990039</v>
      </c>
      <c r="BI448" s="95">
        <f t="shared" si="453"/>
        <v>3.1240402447194442</v>
      </c>
      <c r="BJ448" s="95">
        <f t="shared" si="453"/>
        <v>3.0824193327321776</v>
      </c>
      <c r="BK448" s="95">
        <f t="shared" si="453"/>
        <v>3.1286989595818255</v>
      </c>
      <c r="BL448" s="95">
        <f t="shared" si="453"/>
        <v>3.0772330872227895</v>
      </c>
      <c r="BM448" s="95">
        <f t="shared" si="453"/>
        <v>3.1344617514123896</v>
      </c>
      <c r="BN448" s="95">
        <f t="shared" si="442"/>
        <v>3.0708153296536937</v>
      </c>
      <c r="CI448" s="95"/>
      <c r="CJ448" s="95"/>
      <c r="CK448" s="95"/>
      <c r="CL448" s="95"/>
      <c r="CM448" s="95"/>
      <c r="CN448" s="95"/>
      <c r="CO448" s="95"/>
      <c r="CP448" s="95"/>
      <c r="CQ448" s="95"/>
      <c r="CR448" s="95"/>
      <c r="CS448" s="95"/>
      <c r="CT448" s="95"/>
      <c r="CU448" s="95"/>
      <c r="CV448" s="95"/>
      <c r="CW448" s="95"/>
      <c r="CX448" s="95"/>
    </row>
    <row r="449" spans="1:102" s="75" customFormat="1" ht="12.95" customHeight="1" x14ac:dyDescent="0.2">
      <c r="A449" s="86" t="s">
        <v>2087</v>
      </c>
      <c r="B449" s="87" t="s">
        <v>2033</v>
      </c>
      <c r="C449" s="88">
        <v>46573.462</v>
      </c>
      <c r="D449" s="88"/>
      <c r="E449" s="75">
        <f t="shared" si="419"/>
        <v>10407.52771130504</v>
      </c>
      <c r="F449" s="75">
        <f t="shared" si="420"/>
        <v>10407.5</v>
      </c>
      <c r="G449" s="75">
        <f t="shared" si="446"/>
        <v>1.1680925003020093E-2</v>
      </c>
      <c r="I449" s="75">
        <f>G449</f>
        <v>1.1680925003020093E-2</v>
      </c>
      <c r="O449" s="75">
        <f t="shared" ca="1" si="422"/>
        <v>9.7166729789148736E-4</v>
      </c>
      <c r="P449" s="75">
        <f t="shared" si="423"/>
        <v>-5.3887769019673841E-4</v>
      </c>
      <c r="Q449" s="85">
        <f t="shared" si="443"/>
        <v>31554.962</v>
      </c>
      <c r="S449" s="84">
        <v>0.1</v>
      </c>
      <c r="Z449" s="75">
        <f t="shared" si="424"/>
        <v>10407.5</v>
      </c>
      <c r="AA449" s="75">
        <f t="shared" si="411"/>
        <v>4.164189770474127E-4</v>
      </c>
      <c r="AB449" s="75">
        <f t="shared" si="412"/>
        <v>1.0725628335775941E-2</v>
      </c>
      <c r="AC449" s="75">
        <f t="shared" si="413"/>
        <v>1.2219802693216831E-2</v>
      </c>
      <c r="AD449" s="75">
        <f t="shared" si="414"/>
        <v>1.1264506025972679E-2</v>
      </c>
      <c r="AE449" s="75">
        <f t="shared" si="415"/>
        <v>1.268890960091748E-5</v>
      </c>
      <c r="AF449" s="75">
        <f t="shared" si="416"/>
        <v>1.2219802693216831E-2</v>
      </c>
      <c r="AG449" s="84"/>
      <c r="AH449" s="75">
        <f t="shared" si="425"/>
        <v>9.5529666724415111E-4</v>
      </c>
      <c r="AI449" s="75">
        <f t="shared" si="426"/>
        <v>2.1351994175750622E-2</v>
      </c>
      <c r="AJ449" s="75">
        <f t="shared" si="427"/>
        <v>-3.212542773168886E-2</v>
      </c>
      <c r="AK449" s="75">
        <f t="shared" si="428"/>
        <v>5.1459505402014445E-2</v>
      </c>
      <c r="AL449" s="75">
        <f t="shared" si="429"/>
        <v>3.0890587936533183</v>
      </c>
      <c r="AM449" s="75">
        <f t="shared" si="430"/>
        <v>38.061928316698783</v>
      </c>
      <c r="AN449" s="75">
        <f t="shared" si="452"/>
        <v>2.6302108076636519</v>
      </c>
      <c r="AO449" s="75">
        <f t="shared" si="452"/>
        <v>2.4214272486721464</v>
      </c>
      <c r="AP449" s="75">
        <f t="shared" si="452"/>
        <v>2.678782308347444</v>
      </c>
      <c r="AQ449" s="75">
        <f t="shared" si="452"/>
        <v>2.3534116992331149</v>
      </c>
      <c r="AR449" s="75">
        <f t="shared" si="452"/>
        <v>2.7549716940169704</v>
      </c>
      <c r="AS449" s="75">
        <f t="shared" si="452"/>
        <v>2.2359595727973929</v>
      </c>
      <c r="AT449" s="75">
        <f t="shared" si="452"/>
        <v>2.8814568001928644</v>
      </c>
      <c r="AU449" s="75">
        <f t="shared" si="431"/>
        <v>1.9838919726543258</v>
      </c>
      <c r="AV449" s="119">
        <f t="shared" si="432"/>
        <v>4.164189770474127E-4</v>
      </c>
      <c r="AW449" s="120">
        <f t="shared" si="433"/>
        <v>1.1264506025972679E-2</v>
      </c>
      <c r="AX449" s="121">
        <f t="shared" si="434"/>
        <v>1.268890960091748E-5</v>
      </c>
      <c r="AY449" s="120">
        <f t="shared" si="435"/>
        <v>1.0725628335775941E-2</v>
      </c>
      <c r="BA449" s="95">
        <f t="shared" si="436"/>
        <v>0</v>
      </c>
      <c r="BB449" s="95">
        <f t="shared" si="437"/>
        <v>0.10000993787623724</v>
      </c>
      <c r="BC449" s="95">
        <f t="shared" si="438"/>
        <v>-0.29823046916269857</v>
      </c>
      <c r="BD449" s="95">
        <f t="shared" si="439"/>
        <v>4.2294300402739207E-3</v>
      </c>
      <c r="BE449" s="95">
        <f t="shared" si="440"/>
        <v>3.1368932695813663</v>
      </c>
      <c r="BF449" s="95">
        <f t="shared" si="441"/>
        <v>425.58691005260152</v>
      </c>
      <c r="BG449" s="95">
        <f t="shared" si="453"/>
        <v>3.1211091921230381</v>
      </c>
      <c r="BH449" s="95">
        <f t="shared" si="453"/>
        <v>3.0887415554597539</v>
      </c>
      <c r="BI449" s="95">
        <f t="shared" si="453"/>
        <v>3.1247293978273984</v>
      </c>
      <c r="BJ449" s="95">
        <f t="shared" si="453"/>
        <v>3.084713040144929</v>
      </c>
      <c r="BK449" s="95">
        <f t="shared" si="453"/>
        <v>3.1292060084333024</v>
      </c>
      <c r="BL449" s="95">
        <f t="shared" si="453"/>
        <v>3.0797302438224787</v>
      </c>
      <c r="BM449" s="95">
        <f t="shared" si="453"/>
        <v>3.1347427119658433</v>
      </c>
      <c r="BN449" s="95">
        <f t="shared" si="442"/>
        <v>3.0735653445724469</v>
      </c>
      <c r="CI449" s="95"/>
      <c r="CJ449" s="95"/>
      <c r="CK449" s="95"/>
      <c r="CL449" s="95"/>
      <c r="CM449" s="95"/>
      <c r="CN449" s="95"/>
      <c r="CO449" s="95"/>
      <c r="CP449" s="95"/>
      <c r="CQ449" s="95"/>
      <c r="CR449" s="95"/>
      <c r="CS449" s="95"/>
      <c r="CT449" s="95"/>
      <c r="CU449" s="95"/>
      <c r="CV449" s="95"/>
      <c r="CW449" s="95"/>
      <c r="CX449" s="95"/>
    </row>
    <row r="450" spans="1:102" s="75" customFormat="1" ht="12.95" customHeight="1" x14ac:dyDescent="0.2">
      <c r="A450" s="86" t="s">
        <v>2088</v>
      </c>
      <c r="B450" s="87"/>
      <c r="C450" s="88">
        <v>46593.462</v>
      </c>
      <c r="D450" s="88"/>
      <c r="E450" s="75">
        <f t="shared" si="419"/>
        <v>10454.974818515409</v>
      </c>
      <c r="F450" s="75">
        <f t="shared" si="420"/>
        <v>10455</v>
      </c>
      <c r="G450" s="75">
        <f t="shared" si="446"/>
        <v>-1.0614550003083423E-2</v>
      </c>
      <c r="I450" s="75">
        <f>G450</f>
        <v>-1.0614550003083423E-2</v>
      </c>
      <c r="O450" s="75">
        <f t="shared" ca="1" si="422"/>
        <v>1.0045524788868778E-3</v>
      </c>
      <c r="P450" s="75">
        <f t="shared" si="423"/>
        <v>-4.9607458172627674E-4</v>
      </c>
      <c r="Q450" s="85">
        <f t="shared" si="443"/>
        <v>31574.962</v>
      </c>
      <c r="S450" s="84">
        <v>0.1</v>
      </c>
      <c r="Z450" s="75">
        <f t="shared" si="424"/>
        <v>10455</v>
      </c>
      <c r="AA450" s="75">
        <f t="shared" si="411"/>
        <v>4.2635675090083329E-4</v>
      </c>
      <c r="AB450" s="75">
        <f t="shared" si="412"/>
        <v>-1.1536981335710532E-2</v>
      </c>
      <c r="AC450" s="75">
        <f t="shared" si="413"/>
        <v>-1.0118475421357145E-2</v>
      </c>
      <c r="AD450" s="75">
        <f t="shared" si="414"/>
        <v>-1.1040906753984257E-2</v>
      </c>
      <c r="AE450" s="75">
        <f t="shared" si="415"/>
        <v>1.2190162195017518E-5</v>
      </c>
      <c r="AF450" s="75">
        <f t="shared" si="416"/>
        <v>-1.0118475421357145E-2</v>
      </c>
      <c r="AG450" s="84"/>
      <c r="AH450" s="75">
        <f t="shared" si="425"/>
        <v>9.2243133262711002E-4</v>
      </c>
      <c r="AI450" s="75">
        <f t="shared" si="426"/>
        <v>2.133144112911145E-2</v>
      </c>
      <c r="AJ450" s="75">
        <f t="shared" si="427"/>
        <v>-3.2526149058393537E-2</v>
      </c>
      <c r="AK450" s="75">
        <f t="shared" si="428"/>
        <v>5.1067131088186016E-2</v>
      </c>
      <c r="AL450" s="75">
        <f t="shared" si="429"/>
        <v>3.0894597245151418</v>
      </c>
      <c r="AM450" s="75">
        <f t="shared" si="430"/>
        <v>38.354779623091126</v>
      </c>
      <c r="AN450" s="75">
        <f t="shared" si="452"/>
        <v>2.6339492269702593</v>
      </c>
      <c r="AO450" s="75">
        <f t="shared" si="452"/>
        <v>2.4229969794063866</v>
      </c>
      <c r="AP450" s="75">
        <f t="shared" si="452"/>
        <v>2.6825714444480981</v>
      </c>
      <c r="AQ450" s="75">
        <f t="shared" si="452"/>
        <v>2.3550115524369355</v>
      </c>
      <c r="AR450" s="75">
        <f t="shared" si="452"/>
        <v>2.7586000151499297</v>
      </c>
      <c r="AS450" s="75">
        <f t="shared" si="452"/>
        <v>2.2380519626292887</v>
      </c>
      <c r="AT450" s="75">
        <f t="shared" si="452"/>
        <v>2.8844156232403106</v>
      </c>
      <c r="AU450" s="75">
        <f t="shared" si="431"/>
        <v>1.9887875498811804</v>
      </c>
      <c r="AV450" s="119">
        <f t="shared" si="432"/>
        <v>4.2635675090083329E-4</v>
      </c>
      <c r="AW450" s="120">
        <f t="shared" si="433"/>
        <v>-1.1040906753984257E-2</v>
      </c>
      <c r="AX450" s="121">
        <f t="shared" si="434"/>
        <v>1.2190162195017518E-5</v>
      </c>
      <c r="AY450" s="120">
        <f t="shared" si="435"/>
        <v>-1.1536981335710532E-2</v>
      </c>
      <c r="BA450" s="95">
        <f t="shared" si="436"/>
        <v>0</v>
      </c>
      <c r="BB450" s="95">
        <f t="shared" si="437"/>
        <v>0.1000063057377889</v>
      </c>
      <c r="BC450" s="95">
        <f t="shared" si="438"/>
        <v>-0.29731781686016401</v>
      </c>
      <c r="BD450" s="95">
        <f t="shared" si="439"/>
        <v>3.3690188865277662E-3</v>
      </c>
      <c r="BE450" s="95">
        <f t="shared" si="440"/>
        <v>3.1378492905289561</v>
      </c>
      <c r="BF450" s="95">
        <f t="shared" si="441"/>
        <v>534.27830323544981</v>
      </c>
      <c r="BG450" s="95">
        <f t="shared" si="453"/>
        <v>3.1252760552536505</v>
      </c>
      <c r="BH450" s="95">
        <f t="shared" si="453"/>
        <v>3.0994016529323862</v>
      </c>
      <c r="BI450" s="95">
        <f t="shared" si="453"/>
        <v>3.1281631012879583</v>
      </c>
      <c r="BJ450" s="95">
        <f t="shared" si="453"/>
        <v>3.0961907436496561</v>
      </c>
      <c r="BK450" s="95">
        <f t="shared" si="453"/>
        <v>3.1317310220987724</v>
      </c>
      <c r="BL450" s="95">
        <f t="shared" si="453"/>
        <v>3.0922219295123488</v>
      </c>
      <c r="BM450" s="95">
        <f t="shared" si="453"/>
        <v>3.136140948422359</v>
      </c>
      <c r="BN450" s="95">
        <f t="shared" si="442"/>
        <v>3.087315419166214</v>
      </c>
      <c r="CI450" s="95"/>
      <c r="CJ450" s="95"/>
      <c r="CK450" s="95"/>
      <c r="CL450" s="95"/>
      <c r="CM450" s="95"/>
      <c r="CN450" s="95"/>
      <c r="CO450" s="95"/>
      <c r="CP450" s="95"/>
      <c r="CQ450" s="95"/>
      <c r="CR450" s="95"/>
      <c r="CS450" s="95"/>
      <c r="CT450" s="95"/>
      <c r="CU450" s="95"/>
      <c r="CV450" s="95"/>
      <c r="CW450" s="95"/>
      <c r="CX450" s="95"/>
    </row>
    <row r="451" spans="1:102" s="75" customFormat="1" ht="12.95" customHeight="1" x14ac:dyDescent="0.2">
      <c r="A451" s="86" t="s">
        <v>2040</v>
      </c>
      <c r="B451" s="87" t="s">
        <v>2033</v>
      </c>
      <c r="C451" s="88">
        <v>46597.472500000003</v>
      </c>
      <c r="D451" s="88" t="s">
        <v>2006</v>
      </c>
      <c r="E451" s="75">
        <f t="shared" si="419"/>
        <v>10464.489149688778</v>
      </c>
      <c r="F451" s="75">
        <f t="shared" si="420"/>
        <v>10464.5</v>
      </c>
      <c r="G451" s="75">
        <f t="shared" si="446"/>
        <v>-4.5736449974356219E-3</v>
      </c>
      <c r="J451" s="77">
        <f>G451</f>
        <v>-4.5736449974356219E-3</v>
      </c>
      <c r="O451" s="75">
        <f t="shared" ca="1" si="422"/>
        <v>1.011129515085956E-3</v>
      </c>
      <c r="P451" s="75">
        <f t="shared" si="423"/>
        <v>-4.8750988697922033E-4</v>
      </c>
      <c r="Q451" s="85">
        <f t="shared" si="443"/>
        <v>31578.972500000003</v>
      </c>
      <c r="S451" s="84">
        <v>1</v>
      </c>
      <c r="Z451" s="75">
        <f t="shared" si="424"/>
        <v>10464.5</v>
      </c>
      <c r="AA451" s="75">
        <f t="shared" si="411"/>
        <v>4.2834875970350762E-4</v>
      </c>
      <c r="AB451" s="75">
        <f t="shared" si="412"/>
        <v>-5.4895036441183495E-3</v>
      </c>
      <c r="AC451" s="75">
        <f t="shared" si="413"/>
        <v>-4.0861351104564013E-3</v>
      </c>
      <c r="AD451" s="75">
        <f t="shared" si="414"/>
        <v>-5.0019937571391298E-3</v>
      </c>
      <c r="AE451" s="75">
        <f t="shared" si="415"/>
        <v>2.5019941546458826E-5</v>
      </c>
      <c r="AF451" s="75">
        <f t="shared" si="416"/>
        <v>-4.0861351104564013E-3</v>
      </c>
      <c r="AG451" s="84"/>
      <c r="AH451" s="75">
        <f t="shared" si="425"/>
        <v>9.1585864668272796E-4</v>
      </c>
      <c r="AI451" s="75">
        <f t="shared" si="426"/>
        <v>2.1327352962666524E-2</v>
      </c>
      <c r="AJ451" s="75">
        <f t="shared" si="427"/>
        <v>-3.2606222818211683E-2</v>
      </c>
      <c r="AK451" s="75">
        <f t="shared" si="428"/>
        <v>5.098872366454122E-2</v>
      </c>
      <c r="AL451" s="75">
        <f t="shared" si="429"/>
        <v>3.0895398407701578</v>
      </c>
      <c r="AM451" s="75">
        <f t="shared" si="430"/>
        <v>38.413839497603412</v>
      </c>
      <c r="AN451" s="75">
        <f t="shared" ref="AN451:AT460" si="454">$AU451+$AB$7*SIN(AO451)</f>
        <v>2.6346966899133344</v>
      </c>
      <c r="AO451" s="75">
        <f t="shared" si="454"/>
        <v>2.4233109662934504</v>
      </c>
      <c r="AP451" s="75">
        <f t="shared" si="454"/>
        <v>2.6833283723803159</v>
      </c>
      <c r="AQ451" s="75">
        <f t="shared" si="454"/>
        <v>2.3553325140351284</v>
      </c>
      <c r="AR451" s="75">
        <f t="shared" si="454"/>
        <v>2.7593239517228128</v>
      </c>
      <c r="AS451" s="75">
        <f t="shared" si="454"/>
        <v>2.2384726210253212</v>
      </c>
      <c r="AT451" s="75">
        <f t="shared" si="454"/>
        <v>2.8850048105331405</v>
      </c>
      <c r="AU451" s="75">
        <f t="shared" si="431"/>
        <v>1.9897666653265516</v>
      </c>
      <c r="AV451" s="119">
        <f t="shared" si="432"/>
        <v>4.2834875970350762E-4</v>
      </c>
      <c r="AW451" s="120">
        <f t="shared" si="433"/>
        <v>-5.0019937571391298E-3</v>
      </c>
      <c r="AX451" s="121">
        <f t="shared" si="434"/>
        <v>2.5019941546458826E-5</v>
      </c>
      <c r="AY451" s="120">
        <f t="shared" si="435"/>
        <v>-5.4895036441183495E-3</v>
      </c>
      <c r="BA451" s="95">
        <f t="shared" si="436"/>
        <v>0</v>
      </c>
      <c r="BB451" s="95">
        <f t="shared" si="437"/>
        <v>0.10000567971535557</v>
      </c>
      <c r="BC451" s="95">
        <f t="shared" si="438"/>
        <v>-0.29713576046344004</v>
      </c>
      <c r="BD451" s="95">
        <f t="shared" si="439"/>
        <v>3.197413858250754E-3</v>
      </c>
      <c r="BE451" s="95">
        <f t="shared" si="440"/>
        <v>3.1380399640516354</v>
      </c>
      <c r="BF451" s="95">
        <f t="shared" si="441"/>
        <v>562.95318656976519</v>
      </c>
      <c r="BG451" s="95">
        <f t="shared" ref="BG451:BM460" si="455">$BN451+$BB$7*SIN(BH451)</f>
        <v>3.1261071320887193</v>
      </c>
      <c r="BH451" s="95">
        <f t="shared" si="455"/>
        <v>3.1015356109680439</v>
      </c>
      <c r="BI451" s="95">
        <f t="shared" si="455"/>
        <v>3.1288476675734698</v>
      </c>
      <c r="BJ451" s="95">
        <f t="shared" si="455"/>
        <v>3.0984879360730524</v>
      </c>
      <c r="BK451" s="95">
        <f t="shared" si="455"/>
        <v>3.1322341814440153</v>
      </c>
      <c r="BL451" s="95">
        <f t="shared" si="455"/>
        <v>3.094721329643229</v>
      </c>
      <c r="BM451" s="95">
        <f t="shared" si="455"/>
        <v>3.1364194132281322</v>
      </c>
      <c r="BN451" s="95">
        <f t="shared" si="442"/>
        <v>3.0900654340849676</v>
      </c>
      <c r="CI451" s="95"/>
      <c r="CJ451" s="95"/>
      <c r="CK451" s="95"/>
      <c r="CL451" s="95"/>
      <c r="CM451" s="95"/>
      <c r="CN451" s="95"/>
      <c r="CO451" s="95"/>
      <c r="CP451" s="95"/>
      <c r="CQ451" s="95"/>
      <c r="CR451" s="95"/>
      <c r="CS451" s="95"/>
      <c r="CT451" s="95"/>
      <c r="CU451" s="95"/>
      <c r="CV451" s="95"/>
      <c r="CW451" s="95"/>
      <c r="CX451" s="95"/>
    </row>
    <row r="452" spans="1:102" s="75" customFormat="1" ht="12.95" customHeight="1" x14ac:dyDescent="0.2">
      <c r="A452" s="86" t="s">
        <v>2040</v>
      </c>
      <c r="B452" s="87" t="s">
        <v>2033</v>
      </c>
      <c r="C452" s="88">
        <v>46598.314599999998</v>
      </c>
      <c r="D452" s="88" t="s">
        <v>2006</v>
      </c>
      <c r="E452" s="75">
        <f t="shared" si="419"/>
        <v>10466.486910137857</v>
      </c>
      <c r="F452" s="75">
        <f t="shared" si="420"/>
        <v>10466.5</v>
      </c>
      <c r="G452" s="75">
        <f t="shared" si="446"/>
        <v>-5.5176649984787218E-3</v>
      </c>
      <c r="J452" s="77">
        <f>G452</f>
        <v>-5.5176649984787218E-3</v>
      </c>
      <c r="O452" s="75">
        <f t="shared" ca="1" si="422"/>
        <v>1.0125141542857621E-3</v>
      </c>
      <c r="P452" s="75">
        <f t="shared" si="423"/>
        <v>-4.8570662034693444E-4</v>
      </c>
      <c r="Q452" s="85">
        <f t="shared" si="443"/>
        <v>31579.814599999998</v>
      </c>
      <c r="S452" s="84">
        <v>1</v>
      </c>
      <c r="Z452" s="75">
        <f t="shared" si="424"/>
        <v>10466.5</v>
      </c>
      <c r="AA452" s="75">
        <f t="shared" si="411"/>
        <v>4.2876832318437786E-4</v>
      </c>
      <c r="AB452" s="75">
        <f t="shared" si="412"/>
        <v>-6.4321399420100341E-3</v>
      </c>
      <c r="AC452" s="75">
        <f t="shared" si="413"/>
        <v>-5.0319583781317876E-3</v>
      </c>
      <c r="AD452" s="75">
        <f t="shared" si="414"/>
        <v>-5.9464333216630999E-3</v>
      </c>
      <c r="AE452" s="75">
        <f t="shared" si="415"/>
        <v>3.5360069248985249E-5</v>
      </c>
      <c r="AF452" s="75">
        <f t="shared" si="416"/>
        <v>-5.0319583781317876E-3</v>
      </c>
      <c r="AG452" s="84"/>
      <c r="AH452" s="75">
        <f t="shared" si="425"/>
        <v>9.144749435313123E-4</v>
      </c>
      <c r="AI452" s="75">
        <f t="shared" si="426"/>
        <v>2.1326493249313572E-2</v>
      </c>
      <c r="AJ452" s="75">
        <f t="shared" si="427"/>
        <v>-3.2623077428567585E-2</v>
      </c>
      <c r="AK452" s="75">
        <f t="shared" si="428"/>
        <v>5.0972219731084165E-2</v>
      </c>
      <c r="AL452" s="75">
        <f t="shared" si="429"/>
        <v>3.0895567043519261</v>
      </c>
      <c r="AM452" s="75">
        <f t="shared" si="430"/>
        <v>38.426294108518881</v>
      </c>
      <c r="AN452" s="75">
        <f t="shared" si="454"/>
        <v>2.6348540408067676</v>
      </c>
      <c r="AO452" s="75">
        <f t="shared" si="454"/>
        <v>2.4233770709960991</v>
      </c>
      <c r="AP452" s="75">
        <f t="shared" si="454"/>
        <v>2.6834876871012563</v>
      </c>
      <c r="AQ452" s="75">
        <f t="shared" si="454"/>
        <v>2.355400127391241</v>
      </c>
      <c r="AR452" s="75">
        <f t="shared" si="454"/>
        <v>2.7594762858314601</v>
      </c>
      <c r="AS452" s="75">
        <f t="shared" si="454"/>
        <v>2.2385612733588873</v>
      </c>
      <c r="AT452" s="75">
        <f t="shared" si="454"/>
        <v>2.8851287405910435</v>
      </c>
      <c r="AU452" s="75">
        <f t="shared" si="431"/>
        <v>1.989972794893998</v>
      </c>
      <c r="AV452" s="119">
        <f t="shared" si="432"/>
        <v>4.2876832318437786E-4</v>
      </c>
      <c r="AW452" s="120">
        <f t="shared" si="433"/>
        <v>-5.9464333216630999E-3</v>
      </c>
      <c r="AX452" s="121">
        <f t="shared" si="434"/>
        <v>3.5360069248985249E-5</v>
      </c>
      <c r="AY452" s="120">
        <f t="shared" si="435"/>
        <v>-6.4321399420100341E-3</v>
      </c>
      <c r="BA452" s="95">
        <f t="shared" si="436"/>
        <v>0</v>
      </c>
      <c r="BB452" s="95">
        <f t="shared" si="437"/>
        <v>0.10000555215487128</v>
      </c>
      <c r="BC452" s="95">
        <f t="shared" si="438"/>
        <v>-0.29709745085642242</v>
      </c>
      <c r="BD452" s="95">
        <f t="shared" si="439"/>
        <v>3.1613047847462998E-3</v>
      </c>
      <c r="BE452" s="95">
        <f t="shared" si="440"/>
        <v>3.1380800854947677</v>
      </c>
      <c r="BF452" s="95">
        <f t="shared" si="441"/>
        <v>569.38339401199687</v>
      </c>
      <c r="BG452" s="95">
        <f t="shared" si="455"/>
        <v>3.1262820075841198</v>
      </c>
      <c r="BH452" s="95">
        <f t="shared" si="455"/>
        <v>3.1019849396188039</v>
      </c>
      <c r="BI452" s="95">
        <f t="shared" si="455"/>
        <v>3.128991703426983</v>
      </c>
      <c r="BJ452" s="95">
        <f t="shared" si="455"/>
        <v>3.0989716188333798</v>
      </c>
      <c r="BK452" s="95">
        <f t="shared" si="455"/>
        <v>3.132340039081619</v>
      </c>
      <c r="BL452" s="95">
        <f t="shared" si="455"/>
        <v>3.0952475598636284</v>
      </c>
      <c r="BM452" s="95">
        <f t="shared" si="455"/>
        <v>3.1364779921018231</v>
      </c>
      <c r="BN452" s="95">
        <f t="shared" si="442"/>
        <v>3.0906443845941785</v>
      </c>
      <c r="CI452" s="95"/>
      <c r="CJ452" s="95"/>
      <c r="CK452" s="95"/>
      <c r="CL452" s="95"/>
      <c r="CM452" s="95"/>
      <c r="CN452" s="95"/>
      <c r="CO452" s="95"/>
      <c r="CP452" s="95"/>
      <c r="CQ452" s="95"/>
      <c r="CR452" s="95"/>
      <c r="CS452" s="95"/>
      <c r="CT452" s="95"/>
      <c r="CU452" s="95"/>
      <c r="CV452" s="95"/>
      <c r="CW452" s="95"/>
      <c r="CX452" s="95"/>
    </row>
    <row r="453" spans="1:102" s="75" customFormat="1" ht="12.95" customHeight="1" x14ac:dyDescent="0.2">
      <c r="A453" s="86" t="s">
        <v>2084</v>
      </c>
      <c r="B453" s="87"/>
      <c r="C453" s="88">
        <v>46612.440999999999</v>
      </c>
      <c r="D453" s="88"/>
      <c r="E453" s="75">
        <f t="shared" si="419"/>
        <v>10499.999750902687</v>
      </c>
      <c r="F453" s="75">
        <f t="shared" si="420"/>
        <v>10500</v>
      </c>
      <c r="G453" s="75">
        <f t="shared" si="446"/>
        <v>-1.049999991664663E-4</v>
      </c>
      <c r="J453" s="75">
        <f>G453</f>
        <v>-1.049999991664663E-4</v>
      </c>
      <c r="O453" s="75">
        <f t="shared" ca="1" si="422"/>
        <v>1.0357068608825111E-3</v>
      </c>
      <c r="P453" s="75">
        <f t="shared" si="423"/>
        <v>-4.5549295895931533E-4</v>
      </c>
      <c r="Q453" s="85">
        <f t="shared" si="443"/>
        <v>31593.940999999999</v>
      </c>
      <c r="S453" s="84">
        <v>1</v>
      </c>
      <c r="Z453" s="75">
        <f t="shared" si="424"/>
        <v>10500</v>
      </c>
      <c r="AA453" s="75">
        <f t="shared" si="411"/>
        <v>4.3580616070056804E-4</v>
      </c>
      <c r="AB453" s="75">
        <f t="shared" si="412"/>
        <v>-9.9629911882634977E-4</v>
      </c>
      <c r="AC453" s="75">
        <f t="shared" si="413"/>
        <v>3.5049295979284903E-4</v>
      </c>
      <c r="AD453" s="75">
        <f t="shared" si="414"/>
        <v>-5.4080615986703434E-4</v>
      </c>
      <c r="AE453" s="75">
        <f t="shared" si="415"/>
        <v>2.9247130255012829E-7</v>
      </c>
      <c r="AF453" s="75">
        <f t="shared" si="416"/>
        <v>3.5049295979284903E-4</v>
      </c>
      <c r="AG453" s="84"/>
      <c r="AH453" s="75">
        <f t="shared" si="425"/>
        <v>8.9129911965988337E-4</v>
      </c>
      <c r="AI453" s="75">
        <f t="shared" si="426"/>
        <v>2.1312142340697005E-2</v>
      </c>
      <c r="AJ453" s="75">
        <f t="shared" si="427"/>
        <v>-3.2905234696746839E-2</v>
      </c>
      <c r="AK453" s="75">
        <f t="shared" si="428"/>
        <v>5.0695929523422313E-2</v>
      </c>
      <c r="AL453" s="75">
        <f t="shared" si="429"/>
        <v>3.0898390131895792</v>
      </c>
      <c r="AM453" s="75">
        <f t="shared" si="430"/>
        <v>38.635998512550387</v>
      </c>
      <c r="AN453" s="75">
        <f t="shared" si="454"/>
        <v>2.6374891517966841</v>
      </c>
      <c r="AO453" s="75">
        <f t="shared" si="454"/>
        <v>2.4244844570700583</v>
      </c>
      <c r="AP453" s="75">
        <f t="shared" si="454"/>
        <v>2.6861542034726904</v>
      </c>
      <c r="AQ453" s="75">
        <f t="shared" si="454"/>
        <v>2.3565348641254333</v>
      </c>
      <c r="AR453" s="75">
        <f t="shared" si="454"/>
        <v>2.7620240687833801</v>
      </c>
      <c r="AS453" s="75">
        <f t="shared" si="454"/>
        <v>2.2400509938734894</v>
      </c>
      <c r="AT453" s="75">
        <f t="shared" si="454"/>
        <v>2.8871989177060233</v>
      </c>
      <c r="AU453" s="75">
        <f t="shared" si="431"/>
        <v>1.9934254651487271</v>
      </c>
      <c r="AV453" s="119">
        <f t="shared" si="432"/>
        <v>4.3580616070056804E-4</v>
      </c>
      <c r="AW453" s="120">
        <f t="shared" si="433"/>
        <v>-5.4080615986703434E-4</v>
      </c>
      <c r="AX453" s="121">
        <f t="shared" si="434"/>
        <v>2.9247130255012829E-7</v>
      </c>
      <c r="AY453" s="120">
        <f t="shared" si="435"/>
        <v>-9.9629911882634977E-4</v>
      </c>
      <c r="BA453" s="95">
        <f t="shared" si="436"/>
        <v>0</v>
      </c>
      <c r="BB453" s="95">
        <f t="shared" si="437"/>
        <v>0.10000363335137863</v>
      </c>
      <c r="BC453" s="95">
        <f t="shared" si="438"/>
        <v>-0.29645661609739787</v>
      </c>
      <c r="BD453" s="95">
        <f t="shared" si="439"/>
        <v>2.5573461401057493E-3</v>
      </c>
      <c r="BE453" s="95">
        <f t="shared" si="440"/>
        <v>3.1387511540547983</v>
      </c>
      <c r="BF453" s="95">
        <f t="shared" si="441"/>
        <v>703.85324005224481</v>
      </c>
      <c r="BG453" s="95">
        <f t="shared" si="455"/>
        <v>3.1292069942720602</v>
      </c>
      <c r="BH453" s="95">
        <f t="shared" si="455"/>
        <v>3.1095147207088338</v>
      </c>
      <c r="BI453" s="95">
        <f t="shared" si="455"/>
        <v>3.1314003492501059</v>
      </c>
      <c r="BJ453" s="95">
        <f t="shared" si="455"/>
        <v>3.1070763074094292</v>
      </c>
      <c r="BK453" s="95">
        <f t="shared" si="455"/>
        <v>3.1341098039965614</v>
      </c>
      <c r="BL453" s="95">
        <f t="shared" si="455"/>
        <v>3.1040638466848849</v>
      </c>
      <c r="BM453" s="95">
        <f t="shared" si="455"/>
        <v>3.137457040621682</v>
      </c>
      <c r="BN453" s="95">
        <f t="shared" si="442"/>
        <v>3.1003418056234668</v>
      </c>
      <c r="CI453" s="95"/>
      <c r="CJ453" s="95"/>
      <c r="CK453" s="95"/>
      <c r="CL453" s="95"/>
      <c r="CM453" s="95"/>
      <c r="CN453" s="95"/>
      <c r="CO453" s="95"/>
      <c r="CP453" s="95"/>
      <c r="CQ453" s="95"/>
      <c r="CR453" s="95"/>
      <c r="CS453" s="95"/>
      <c r="CT453" s="95"/>
      <c r="CU453" s="95"/>
      <c r="CV453" s="95"/>
      <c r="CW453" s="95"/>
      <c r="CX453" s="95"/>
    </row>
    <row r="454" spans="1:102" s="75" customFormat="1" ht="12.95" customHeight="1" x14ac:dyDescent="0.2">
      <c r="A454" s="86" t="s">
        <v>2088</v>
      </c>
      <c r="B454" s="87" t="s">
        <v>2033</v>
      </c>
      <c r="C454" s="88">
        <v>46613.495999999999</v>
      </c>
      <c r="D454" s="88"/>
      <c r="E454" s="75">
        <f t="shared" si="419"/>
        <v>10502.502585808033</v>
      </c>
      <c r="F454" s="75">
        <f t="shared" si="420"/>
        <v>10502.5</v>
      </c>
      <c r="G454" s="75">
        <f t="shared" si="446"/>
        <v>1.0899749977397732E-3</v>
      </c>
      <c r="I454" s="75">
        <f>G454</f>
        <v>1.0899749977397732E-3</v>
      </c>
      <c r="O454" s="75">
        <f t="shared" ca="1" si="422"/>
        <v>1.0374376598822682E-3</v>
      </c>
      <c r="P454" s="75">
        <f t="shared" si="423"/>
        <v>-4.532375311477819E-4</v>
      </c>
      <c r="Q454" s="85">
        <f t="shared" si="443"/>
        <v>31594.995999999999</v>
      </c>
      <c r="S454" s="84">
        <v>0.1</v>
      </c>
      <c r="Z454" s="75">
        <f t="shared" si="424"/>
        <v>10502.5</v>
      </c>
      <c r="AA454" s="75">
        <f t="shared" si="411"/>
        <v>4.3633215071502769E-4</v>
      </c>
      <c r="AB454" s="75">
        <f t="shared" si="412"/>
        <v>2.0040531587696365E-4</v>
      </c>
      <c r="AC454" s="75">
        <f t="shared" si="413"/>
        <v>1.5432125288875552E-3</v>
      </c>
      <c r="AD454" s="75">
        <f t="shared" si="414"/>
        <v>6.5364284702474555E-4</v>
      </c>
      <c r="AE454" s="75">
        <f t="shared" si="415"/>
        <v>4.2724897146661496E-8</v>
      </c>
      <c r="AF454" s="75">
        <f t="shared" si="416"/>
        <v>1.5432125288875552E-3</v>
      </c>
      <c r="AG454" s="84"/>
      <c r="AH454" s="75">
        <f t="shared" si="425"/>
        <v>8.8956968186280959E-4</v>
      </c>
      <c r="AI454" s="75">
        <f t="shared" si="426"/>
        <v>2.1311075107511956E-2</v>
      </c>
      <c r="AJ454" s="75">
        <f t="shared" si="427"/>
        <v>-3.2926279220977399E-2</v>
      </c>
      <c r="AK454" s="75">
        <f t="shared" si="428"/>
        <v>5.0675322325427423E-2</v>
      </c>
      <c r="AL454" s="75">
        <f t="shared" si="429"/>
        <v>3.0898600691233962</v>
      </c>
      <c r="AM454" s="75">
        <f t="shared" si="430"/>
        <v>38.651730961160119</v>
      </c>
      <c r="AN454" s="75">
        <f t="shared" si="454"/>
        <v>2.6376857619159448</v>
      </c>
      <c r="AO454" s="75">
        <f t="shared" si="454"/>
        <v>2.4245671090201824</v>
      </c>
      <c r="AP454" s="75">
        <f t="shared" si="454"/>
        <v>2.6863530446474337</v>
      </c>
      <c r="AQ454" s="75">
        <f t="shared" si="454"/>
        <v>2.3566197144584748</v>
      </c>
      <c r="AR454" s="75">
        <f t="shared" si="454"/>
        <v>2.7622139127259575</v>
      </c>
      <c r="AS454" s="75">
        <f t="shared" si="454"/>
        <v>2.2401625299800019</v>
      </c>
      <c r="AT454" s="75">
        <f t="shared" si="454"/>
        <v>2.8873529811024325</v>
      </c>
      <c r="AU454" s="75">
        <f t="shared" si="431"/>
        <v>1.9936831271080351</v>
      </c>
      <c r="AV454" s="119">
        <f t="shared" si="432"/>
        <v>4.3633215071502769E-4</v>
      </c>
      <c r="AW454" s="120">
        <f t="shared" si="433"/>
        <v>6.5364284702474555E-4</v>
      </c>
      <c r="AX454" s="121">
        <f t="shared" si="434"/>
        <v>4.2724897146661496E-8</v>
      </c>
      <c r="AY454" s="120">
        <f t="shared" si="435"/>
        <v>2.0040531587696365E-4</v>
      </c>
      <c r="BA454" s="95">
        <f t="shared" si="436"/>
        <v>0</v>
      </c>
      <c r="BB454" s="95">
        <f t="shared" si="437"/>
        <v>0.10000350657837365</v>
      </c>
      <c r="BC454" s="95">
        <f t="shared" si="438"/>
        <v>-0.29640885174274306</v>
      </c>
      <c r="BD454" s="95">
        <f t="shared" si="439"/>
        <v>2.5123353232581244E-3</v>
      </c>
      <c r="BE454" s="95">
        <f t="shared" si="440"/>
        <v>3.1388011662718873</v>
      </c>
      <c r="BF454" s="95">
        <f t="shared" si="441"/>
        <v>716.46347394711563</v>
      </c>
      <c r="BG454" s="95">
        <f t="shared" si="455"/>
        <v>3.1294249846905213</v>
      </c>
      <c r="BH454" s="95">
        <f t="shared" si="455"/>
        <v>3.1100768912339909</v>
      </c>
      <c r="BI454" s="95">
        <f t="shared" si="455"/>
        <v>3.1315798224215725</v>
      </c>
      <c r="BJ454" s="95">
        <f t="shared" si="455"/>
        <v>3.1076813448027547</v>
      </c>
      <c r="BK454" s="95">
        <f t="shared" si="455"/>
        <v>3.134241641781994</v>
      </c>
      <c r="BL454" s="95">
        <f t="shared" si="455"/>
        <v>3.104721913469473</v>
      </c>
      <c r="BM454" s="95">
        <f t="shared" si="455"/>
        <v>3.1375299538475323</v>
      </c>
      <c r="BN454" s="95">
        <f t="shared" si="442"/>
        <v>3.1010654937599811</v>
      </c>
      <c r="CI454" s="95"/>
      <c r="CJ454" s="95"/>
      <c r="CK454" s="95"/>
      <c r="CL454" s="95"/>
      <c r="CM454" s="95"/>
      <c r="CN454" s="95"/>
      <c r="CO454" s="95"/>
      <c r="CP454" s="95"/>
      <c r="CQ454" s="95"/>
      <c r="CR454" s="95"/>
      <c r="CS454" s="95"/>
      <c r="CT454" s="95"/>
      <c r="CU454" s="95"/>
      <c r="CV454" s="95"/>
      <c r="CW454" s="95"/>
      <c r="CX454" s="95"/>
    </row>
    <row r="455" spans="1:102" s="75" customFormat="1" ht="12.95" customHeight="1" x14ac:dyDescent="0.2">
      <c r="A455" s="86" t="s">
        <v>2089</v>
      </c>
      <c r="B455" s="87" t="s">
        <v>2033</v>
      </c>
      <c r="C455" s="88">
        <v>46616.455999999998</v>
      </c>
      <c r="D455" s="88"/>
      <c r="E455" s="75">
        <f t="shared" si="419"/>
        <v>10509.524757675166</v>
      </c>
      <c r="F455" s="75">
        <f t="shared" si="420"/>
        <v>10509.5</v>
      </c>
      <c r="G455" s="75">
        <f t="shared" si="446"/>
        <v>1.0435905001941137E-2</v>
      </c>
      <c r="I455" s="75">
        <f>G455</f>
        <v>1.0435905001941137E-2</v>
      </c>
      <c r="O455" s="75">
        <f t="shared" ca="1" si="422"/>
        <v>1.0422838970815893E-3</v>
      </c>
      <c r="P455" s="75">
        <f t="shared" si="423"/>
        <v>-4.4692183307599889E-4</v>
      </c>
      <c r="Q455" s="85">
        <f t="shared" si="443"/>
        <v>31597.955999999998</v>
      </c>
      <c r="S455" s="84">
        <v>0.1</v>
      </c>
      <c r="Z455" s="75">
        <f t="shared" si="424"/>
        <v>10509.5</v>
      </c>
      <c r="AA455" s="75">
        <f t="shared" si="411"/>
        <v>4.3780550633381145E-4</v>
      </c>
      <c r="AB455" s="75">
        <f t="shared" si="412"/>
        <v>9.5511776625313259E-3</v>
      </c>
      <c r="AC455" s="75">
        <f t="shared" si="413"/>
        <v>1.0882826835017135E-2</v>
      </c>
      <c r="AD455" s="75">
        <f t="shared" si="414"/>
        <v>9.9980994956073259E-3</v>
      </c>
      <c r="AE455" s="75">
        <f t="shared" si="415"/>
        <v>9.9961993524063466E-6</v>
      </c>
      <c r="AF455" s="75">
        <f t="shared" si="416"/>
        <v>1.0882826835017135E-2</v>
      </c>
      <c r="AG455" s="84"/>
      <c r="AH455" s="75">
        <f t="shared" si="425"/>
        <v>8.8472733940981034E-4</v>
      </c>
      <c r="AI455" s="75">
        <f t="shared" si="426"/>
        <v>2.1308089610719061E-2</v>
      </c>
      <c r="AJ455" s="75">
        <f t="shared" si="427"/>
        <v>-3.2985194970134545E-2</v>
      </c>
      <c r="AK455" s="75">
        <f t="shared" si="428"/>
        <v>5.0617630708870091E-2</v>
      </c>
      <c r="AL455" s="75">
        <f t="shared" si="429"/>
        <v>3.0899190168922726</v>
      </c>
      <c r="AM455" s="75">
        <f t="shared" si="430"/>
        <v>38.695843384191399</v>
      </c>
      <c r="AN455" s="75">
        <f t="shared" si="454"/>
        <v>2.6382362400000736</v>
      </c>
      <c r="AO455" s="75">
        <f t="shared" si="454"/>
        <v>2.4247985437468489</v>
      </c>
      <c r="AP455" s="75">
        <f t="shared" si="454"/>
        <v>2.6869096864960058</v>
      </c>
      <c r="AQ455" s="75">
        <f t="shared" si="454"/>
        <v>2.3568574207278767</v>
      </c>
      <c r="AR455" s="75">
        <f t="shared" si="454"/>
        <v>2.762745261703496</v>
      </c>
      <c r="AS455" s="75">
        <f t="shared" si="454"/>
        <v>2.2404750993602547</v>
      </c>
      <c r="AT455" s="75">
        <f t="shared" si="454"/>
        <v>2.8877840429963002</v>
      </c>
      <c r="AU455" s="75">
        <f t="shared" si="431"/>
        <v>1.994404580594098</v>
      </c>
      <c r="AV455" s="119">
        <f t="shared" si="432"/>
        <v>4.3780550633381145E-4</v>
      </c>
      <c r="AW455" s="120">
        <f t="shared" si="433"/>
        <v>9.9980994956073259E-3</v>
      </c>
      <c r="AX455" s="121">
        <f t="shared" si="434"/>
        <v>9.9961993524063466E-6</v>
      </c>
      <c r="AY455" s="120">
        <f t="shared" si="435"/>
        <v>9.5511776625313259E-3</v>
      </c>
      <c r="BA455" s="95">
        <f t="shared" si="436"/>
        <v>0</v>
      </c>
      <c r="BB455" s="95">
        <f t="shared" si="437"/>
        <v>0.10000316369773765</v>
      </c>
      <c r="BC455" s="95">
        <f t="shared" si="438"/>
        <v>-0.29627515082118216</v>
      </c>
      <c r="BD455" s="95">
        <f t="shared" si="439"/>
        <v>2.3863457249148983E-3</v>
      </c>
      <c r="BE455" s="95">
        <f t="shared" si="440"/>
        <v>3.1389411552330206</v>
      </c>
      <c r="BF455" s="95">
        <f t="shared" si="441"/>
        <v>754.29005005824354</v>
      </c>
      <c r="BG455" s="95">
        <f t="shared" si="455"/>
        <v>3.1300351620840239</v>
      </c>
      <c r="BH455" s="95">
        <f t="shared" si="455"/>
        <v>3.1116511338976363</v>
      </c>
      <c r="BI455" s="95">
        <f t="shared" si="455"/>
        <v>3.1320821620479702</v>
      </c>
      <c r="BJ455" s="95">
        <f t="shared" si="455"/>
        <v>3.1093755900916613</v>
      </c>
      <c r="BK455" s="95">
        <f t="shared" si="455"/>
        <v>3.1346106306965282</v>
      </c>
      <c r="BL455" s="95">
        <f t="shared" si="455"/>
        <v>3.1065645908222033</v>
      </c>
      <c r="BM455" s="95">
        <f t="shared" si="455"/>
        <v>3.1377340103700697</v>
      </c>
      <c r="BN455" s="95">
        <f t="shared" si="442"/>
        <v>3.1030918205422204</v>
      </c>
      <c r="CI455" s="95"/>
      <c r="CJ455" s="95"/>
      <c r="CK455" s="95"/>
      <c r="CL455" s="95"/>
      <c r="CM455" s="95"/>
      <c r="CN455" s="95"/>
      <c r="CO455" s="95"/>
      <c r="CP455" s="95"/>
      <c r="CQ455" s="95"/>
      <c r="CR455" s="95"/>
      <c r="CS455" s="95"/>
      <c r="CT455" s="95"/>
      <c r="CU455" s="95"/>
      <c r="CV455" s="95"/>
      <c r="CW455" s="95"/>
      <c r="CX455" s="95"/>
    </row>
    <row r="456" spans="1:102" s="75" customFormat="1" ht="12.95" customHeight="1" x14ac:dyDescent="0.2">
      <c r="A456" s="86" t="s">
        <v>2090</v>
      </c>
      <c r="B456" s="87" t="s">
        <v>2033</v>
      </c>
      <c r="C456" s="88">
        <v>46616.457999999999</v>
      </c>
      <c r="D456" s="88"/>
      <c r="E456" s="75">
        <f t="shared" si="419"/>
        <v>10509.529502385889</v>
      </c>
      <c r="F456" s="75">
        <f t="shared" si="420"/>
        <v>10509.5</v>
      </c>
      <c r="G456" s="75">
        <f t="shared" si="446"/>
        <v>1.2435905002348591E-2</v>
      </c>
      <c r="I456" s="75">
        <f>G456</f>
        <v>1.2435905002348591E-2</v>
      </c>
      <c r="O456" s="75">
        <f t="shared" ca="1" si="422"/>
        <v>1.0422838970815893E-3</v>
      </c>
      <c r="P456" s="75">
        <f t="shared" si="423"/>
        <v>-4.4692183307599889E-4</v>
      </c>
      <c r="Q456" s="85">
        <f t="shared" si="443"/>
        <v>31597.957999999999</v>
      </c>
      <c r="S456" s="84">
        <v>0.1</v>
      </c>
      <c r="Z456" s="75">
        <f t="shared" si="424"/>
        <v>10509.5</v>
      </c>
      <c r="AA456" s="75">
        <f t="shared" si="411"/>
        <v>4.3780550633381145E-4</v>
      </c>
      <c r="AB456" s="75">
        <f t="shared" si="412"/>
        <v>1.155117766293878E-2</v>
      </c>
      <c r="AC456" s="75">
        <f t="shared" si="413"/>
        <v>1.2882826835424589E-2</v>
      </c>
      <c r="AD456" s="75">
        <f t="shared" si="414"/>
        <v>1.199809949601478E-2</v>
      </c>
      <c r="AE456" s="75">
        <f t="shared" si="415"/>
        <v>1.439543915162701E-5</v>
      </c>
      <c r="AF456" s="75">
        <f t="shared" si="416"/>
        <v>1.2882826835424589E-2</v>
      </c>
      <c r="AG456" s="84"/>
      <c r="AH456" s="75">
        <f t="shared" si="425"/>
        <v>8.8472733940981034E-4</v>
      </c>
      <c r="AI456" s="75">
        <f t="shared" si="426"/>
        <v>2.1308089610719061E-2</v>
      </c>
      <c r="AJ456" s="75">
        <f t="shared" si="427"/>
        <v>-3.2985194970134545E-2</v>
      </c>
      <c r="AK456" s="75">
        <f t="shared" si="428"/>
        <v>5.0617630708870091E-2</v>
      </c>
      <c r="AL456" s="75">
        <f t="shared" si="429"/>
        <v>3.0899190168922726</v>
      </c>
      <c r="AM456" s="75">
        <f t="shared" si="430"/>
        <v>38.695843384191399</v>
      </c>
      <c r="AN456" s="75">
        <f t="shared" si="454"/>
        <v>2.6382362400000736</v>
      </c>
      <c r="AO456" s="75">
        <f t="shared" si="454"/>
        <v>2.4247985437468489</v>
      </c>
      <c r="AP456" s="75">
        <f t="shared" si="454"/>
        <v>2.6869096864960058</v>
      </c>
      <c r="AQ456" s="75">
        <f t="shared" si="454"/>
        <v>2.3568574207278767</v>
      </c>
      <c r="AR456" s="75">
        <f t="shared" si="454"/>
        <v>2.762745261703496</v>
      </c>
      <c r="AS456" s="75">
        <f t="shared" si="454"/>
        <v>2.2404750993602547</v>
      </c>
      <c r="AT456" s="75">
        <f t="shared" si="454"/>
        <v>2.8877840429963002</v>
      </c>
      <c r="AU456" s="75">
        <f t="shared" si="431"/>
        <v>1.994404580594098</v>
      </c>
      <c r="AV456" s="119">
        <f t="shared" si="432"/>
        <v>4.3780550633381145E-4</v>
      </c>
      <c r="AW456" s="120">
        <f t="shared" si="433"/>
        <v>1.199809949601478E-2</v>
      </c>
      <c r="AX456" s="121">
        <f t="shared" si="434"/>
        <v>1.439543915162701E-5</v>
      </c>
      <c r="AY456" s="120">
        <f t="shared" si="435"/>
        <v>1.155117766293878E-2</v>
      </c>
      <c r="BA456" s="95">
        <f t="shared" si="436"/>
        <v>0</v>
      </c>
      <c r="BB456" s="95">
        <f t="shared" si="437"/>
        <v>0.10000316369773765</v>
      </c>
      <c r="BC456" s="95">
        <f t="shared" si="438"/>
        <v>-0.29627515082118216</v>
      </c>
      <c r="BD456" s="95">
        <f t="shared" si="439"/>
        <v>2.3863457249148983E-3</v>
      </c>
      <c r="BE456" s="95">
        <f t="shared" si="440"/>
        <v>3.1389411552330206</v>
      </c>
      <c r="BF456" s="95">
        <f t="shared" si="441"/>
        <v>754.29005005824354</v>
      </c>
      <c r="BG456" s="95">
        <f t="shared" si="455"/>
        <v>3.1300351620840239</v>
      </c>
      <c r="BH456" s="95">
        <f t="shared" si="455"/>
        <v>3.1116511338976363</v>
      </c>
      <c r="BI456" s="95">
        <f t="shared" si="455"/>
        <v>3.1320821620479702</v>
      </c>
      <c r="BJ456" s="95">
        <f t="shared" si="455"/>
        <v>3.1093755900916613</v>
      </c>
      <c r="BK456" s="95">
        <f t="shared" si="455"/>
        <v>3.1346106306965282</v>
      </c>
      <c r="BL456" s="95">
        <f t="shared" si="455"/>
        <v>3.1065645908222033</v>
      </c>
      <c r="BM456" s="95">
        <f t="shared" si="455"/>
        <v>3.1377340103700697</v>
      </c>
      <c r="BN456" s="95">
        <f t="shared" si="442"/>
        <v>3.1030918205422204</v>
      </c>
      <c r="CI456" s="95"/>
      <c r="CJ456" s="95"/>
      <c r="CK456" s="95"/>
      <c r="CL456" s="95"/>
      <c r="CM456" s="95"/>
      <c r="CN456" s="95"/>
      <c r="CO456" s="95"/>
      <c r="CP456" s="95"/>
      <c r="CQ456" s="95"/>
      <c r="CR456" s="95"/>
      <c r="CS456" s="95"/>
      <c r="CT456" s="95"/>
      <c r="CU456" s="95"/>
      <c r="CV456" s="95"/>
      <c r="CW456" s="95"/>
      <c r="CX456" s="95"/>
    </row>
    <row r="457" spans="1:102" s="75" customFormat="1" ht="12.95" customHeight="1" x14ac:dyDescent="0.2">
      <c r="A457" s="81" t="s">
        <v>1172</v>
      </c>
      <c r="B457" s="82" t="s">
        <v>2031</v>
      </c>
      <c r="C457" s="83">
        <v>46628.464999999997</v>
      </c>
      <c r="D457" s="83" t="s">
        <v>2110</v>
      </c>
      <c r="E457" s="75">
        <f t="shared" si="419"/>
        <v>10538.014373199629</v>
      </c>
      <c r="F457" s="75">
        <f t="shared" si="420"/>
        <v>10538</v>
      </c>
      <c r="G457" s="75">
        <f t="shared" si="446"/>
        <v>6.0586199979297817E-3</v>
      </c>
      <c r="I457" s="75">
        <f>G457</f>
        <v>6.0586199979297817E-3</v>
      </c>
      <c r="O457" s="75">
        <f t="shared" ca="1" si="422"/>
        <v>1.0620150056788241E-3</v>
      </c>
      <c r="P457" s="75">
        <f t="shared" si="423"/>
        <v>-4.2120030932012501E-4</v>
      </c>
      <c r="Q457" s="85">
        <f t="shared" si="443"/>
        <v>31609.964999999997</v>
      </c>
      <c r="S457" s="84">
        <v>0.1</v>
      </c>
      <c r="Z457" s="75">
        <f t="shared" si="424"/>
        <v>10538</v>
      </c>
      <c r="AA457" s="75">
        <f t="shared" si="411"/>
        <v>4.4381316219209964E-4</v>
      </c>
      <c r="AB457" s="75">
        <f t="shared" si="412"/>
        <v>5.193606526417557E-3</v>
      </c>
      <c r="AC457" s="75">
        <f t="shared" si="413"/>
        <v>6.4798203072499068E-3</v>
      </c>
      <c r="AD457" s="75">
        <f t="shared" si="414"/>
        <v>5.6148068357376821E-3</v>
      </c>
      <c r="AE457" s="75">
        <f t="shared" si="415"/>
        <v>3.1526055802646605E-6</v>
      </c>
      <c r="AF457" s="75">
        <f t="shared" si="416"/>
        <v>6.4798203072499068E-3</v>
      </c>
      <c r="AG457" s="84"/>
      <c r="AH457" s="75">
        <f t="shared" si="425"/>
        <v>8.6501347151222464E-4</v>
      </c>
      <c r="AI457" s="75">
        <f t="shared" si="426"/>
        <v>2.1295976305391595E-2</v>
      </c>
      <c r="AJ457" s="75">
        <f t="shared" si="427"/>
        <v>-3.3224929725574677E-2</v>
      </c>
      <c r="AK457" s="75">
        <f t="shared" si="428"/>
        <v>5.0382874113961112E-2</v>
      </c>
      <c r="AL457" s="75">
        <f t="shared" si="429"/>
        <v>3.0901588831244391</v>
      </c>
      <c r="AM457" s="75">
        <f t="shared" si="430"/>
        <v>38.876385242815246</v>
      </c>
      <c r="AN457" s="75">
        <f t="shared" si="454"/>
        <v>2.6404770021570689</v>
      </c>
      <c r="AO457" s="75">
        <f t="shared" si="454"/>
        <v>2.4257409680345967</v>
      </c>
      <c r="AP457" s="75">
        <f t="shared" si="454"/>
        <v>2.6891742787190598</v>
      </c>
      <c r="AQ457" s="75">
        <f t="shared" si="454"/>
        <v>2.3578271430502191</v>
      </c>
      <c r="AR457" s="75">
        <f t="shared" si="454"/>
        <v>2.7649053484287531</v>
      </c>
      <c r="AS457" s="75">
        <f t="shared" si="454"/>
        <v>2.2417517864766303</v>
      </c>
      <c r="AT457" s="75">
        <f t="shared" si="454"/>
        <v>2.889534281661716</v>
      </c>
      <c r="AU457" s="75">
        <f t="shared" si="431"/>
        <v>1.9973419269302108</v>
      </c>
      <c r="AV457" s="119">
        <f t="shared" si="432"/>
        <v>4.4381316219209964E-4</v>
      </c>
      <c r="AW457" s="120">
        <f t="shared" si="433"/>
        <v>5.6148068357376821E-3</v>
      </c>
      <c r="AX457" s="121">
        <f t="shared" si="434"/>
        <v>3.1526055802646605E-6</v>
      </c>
      <c r="AY457" s="120">
        <f t="shared" si="435"/>
        <v>5.193606526417557E-3</v>
      </c>
      <c r="BA457" s="95">
        <f t="shared" si="436"/>
        <v>0</v>
      </c>
      <c r="BB457" s="95">
        <f t="shared" si="437"/>
        <v>0.10000195094189057</v>
      </c>
      <c r="BC457" s="95">
        <f t="shared" si="438"/>
        <v>-0.29573133492376691</v>
      </c>
      <c r="BD457" s="95">
        <f t="shared" si="439"/>
        <v>1.8739507989366259E-3</v>
      </c>
      <c r="BE457" s="95">
        <f t="shared" si="440"/>
        <v>3.1395104845309039</v>
      </c>
      <c r="BF457" s="95">
        <f t="shared" si="441"/>
        <v>960.53645062583826</v>
      </c>
      <c r="BG457" s="95">
        <f t="shared" si="455"/>
        <v>3.1325167481003091</v>
      </c>
      <c r="BH457" s="95">
        <f t="shared" si="455"/>
        <v>3.1180628348689972</v>
      </c>
      <c r="BI457" s="95">
        <f t="shared" si="455"/>
        <v>3.1341248402116153</v>
      </c>
      <c r="BJ457" s="95">
        <f t="shared" si="455"/>
        <v>3.116275532576946</v>
      </c>
      <c r="BK457" s="95">
        <f t="shared" si="455"/>
        <v>3.1361107736022027</v>
      </c>
      <c r="BL457" s="95">
        <f t="shared" si="455"/>
        <v>3.1140681690827976</v>
      </c>
      <c r="BM457" s="95">
        <f t="shared" si="455"/>
        <v>3.1385634225299506</v>
      </c>
      <c r="BN457" s="95">
        <f t="shared" si="442"/>
        <v>3.1113418652984803</v>
      </c>
      <c r="CI457" s="95"/>
      <c r="CJ457" s="95"/>
      <c r="CK457" s="95"/>
      <c r="CL457" s="95"/>
      <c r="CM457" s="95"/>
      <c r="CN457" s="95"/>
      <c r="CO457" s="95"/>
      <c r="CP457" s="95"/>
      <c r="CQ457" s="95"/>
      <c r="CR457" s="95"/>
      <c r="CS457" s="95"/>
      <c r="CT457" s="95"/>
      <c r="CU457" s="95"/>
      <c r="CV457" s="95"/>
      <c r="CW457" s="95"/>
      <c r="CX457" s="95"/>
    </row>
    <row r="458" spans="1:102" s="75" customFormat="1" ht="12.95" customHeight="1" x14ac:dyDescent="0.2">
      <c r="A458" s="86" t="s">
        <v>2084</v>
      </c>
      <c r="B458" s="87"/>
      <c r="C458" s="88">
        <v>46634.358200000002</v>
      </c>
      <c r="D458" s="88"/>
      <c r="E458" s="75">
        <f t="shared" si="419"/>
        <v>10551.995137810249</v>
      </c>
      <c r="F458" s="75">
        <f t="shared" si="420"/>
        <v>10552</v>
      </c>
      <c r="G458" s="75">
        <f t="shared" si="446"/>
        <v>-2.0495200005825609E-3</v>
      </c>
      <c r="J458" s="75">
        <f>G458</f>
        <v>-2.0495200005825609E-3</v>
      </c>
      <c r="O458" s="75">
        <f t="shared" ca="1" si="422"/>
        <v>1.0717074800774655E-3</v>
      </c>
      <c r="P458" s="75">
        <f t="shared" si="423"/>
        <v>-4.0856069937446153E-4</v>
      </c>
      <c r="Q458" s="85">
        <f t="shared" si="443"/>
        <v>31615.858200000002</v>
      </c>
      <c r="S458" s="84">
        <v>1</v>
      </c>
      <c r="Z458" s="75">
        <f t="shared" si="424"/>
        <v>10552</v>
      </c>
      <c r="AA458" s="75">
        <f t="shared" si="411"/>
        <v>4.4676966870884716E-4</v>
      </c>
      <c r="AB458" s="75">
        <f t="shared" si="412"/>
        <v>-2.9048503686658696E-3</v>
      </c>
      <c r="AC458" s="75">
        <f t="shared" si="413"/>
        <v>-1.6409593012080993E-3</v>
      </c>
      <c r="AD458" s="75">
        <f t="shared" si="414"/>
        <v>-2.4962896692914079E-3</v>
      </c>
      <c r="AE458" s="75">
        <f t="shared" si="415"/>
        <v>6.2314621130110068E-6</v>
      </c>
      <c r="AF458" s="75">
        <f t="shared" si="416"/>
        <v>-1.6409593012080993E-3</v>
      </c>
      <c r="AG458" s="84"/>
      <c r="AH458" s="75">
        <f t="shared" si="425"/>
        <v>8.5533036808330869E-4</v>
      </c>
      <c r="AI458" s="75">
        <f t="shared" si="426"/>
        <v>2.1290050568498531E-2</v>
      </c>
      <c r="AJ458" s="75">
        <f t="shared" si="427"/>
        <v>-3.3342613259912036E-2</v>
      </c>
      <c r="AK458" s="75">
        <f t="shared" si="428"/>
        <v>5.0267632565975766E-2</v>
      </c>
      <c r="AL458" s="75">
        <f t="shared" si="429"/>
        <v>3.09027663189852</v>
      </c>
      <c r="AM458" s="75">
        <f t="shared" si="430"/>
        <v>38.965629560149303</v>
      </c>
      <c r="AN458" s="75">
        <f t="shared" si="454"/>
        <v>2.6415774434663288</v>
      </c>
      <c r="AO458" s="75">
        <f t="shared" si="454"/>
        <v>2.4262040142902612</v>
      </c>
      <c r="AP458" s="75">
        <f t="shared" si="454"/>
        <v>2.6902856822828713</v>
      </c>
      <c r="AQ458" s="75">
        <f t="shared" si="454"/>
        <v>2.3583046346163883</v>
      </c>
      <c r="AR458" s="75">
        <f t="shared" si="454"/>
        <v>2.7659645204080698</v>
      </c>
      <c r="AS458" s="75">
        <f t="shared" si="454"/>
        <v>2.2423813334383764</v>
      </c>
      <c r="AT458" s="75">
        <f t="shared" si="454"/>
        <v>2.8903912279261288</v>
      </c>
      <c r="AU458" s="75">
        <f t="shared" si="431"/>
        <v>1.9987848339023364</v>
      </c>
      <c r="AV458" s="119">
        <f t="shared" si="432"/>
        <v>4.4676966870884716E-4</v>
      </c>
      <c r="AW458" s="120">
        <f t="shared" si="433"/>
        <v>-2.4962896692914079E-3</v>
      </c>
      <c r="AX458" s="121">
        <f t="shared" si="434"/>
        <v>6.2314621130110068E-6</v>
      </c>
      <c r="AY458" s="120">
        <f t="shared" si="435"/>
        <v>-2.9048503686658696E-3</v>
      </c>
      <c r="BA458" s="95">
        <f t="shared" si="436"/>
        <v>0</v>
      </c>
      <c r="BB458" s="95">
        <f t="shared" si="437"/>
        <v>0.10000146256910036</v>
      </c>
      <c r="BC458" s="95">
        <f t="shared" si="438"/>
        <v>-0.29546446782917873</v>
      </c>
      <c r="BD458" s="95">
        <f t="shared" si="439"/>
        <v>1.6225357443661308E-3</v>
      </c>
      <c r="BE458" s="95">
        <f t="shared" si="440"/>
        <v>3.1397898351194802</v>
      </c>
      <c r="BF458" s="95">
        <f t="shared" si="441"/>
        <v>1109.3737340956284</v>
      </c>
      <c r="BG458" s="95">
        <f t="shared" si="455"/>
        <v>3.1337343883748585</v>
      </c>
      <c r="BH458" s="95">
        <f t="shared" si="455"/>
        <v>3.1212136102402663</v>
      </c>
      <c r="BI458" s="95">
        <f t="shared" si="455"/>
        <v>3.1351269514538829</v>
      </c>
      <c r="BJ458" s="95">
        <f t="shared" si="455"/>
        <v>3.1196659715482165</v>
      </c>
      <c r="BK458" s="95">
        <f t="shared" si="455"/>
        <v>3.1368465772328862</v>
      </c>
      <c r="BL458" s="95">
        <f t="shared" si="455"/>
        <v>3.1177547756193582</v>
      </c>
      <c r="BM458" s="95">
        <f t="shared" si="455"/>
        <v>3.1389701430766044</v>
      </c>
      <c r="BN458" s="95">
        <f t="shared" si="442"/>
        <v>3.115394518862959</v>
      </c>
      <c r="CI458" s="95"/>
      <c r="CJ458" s="95"/>
      <c r="CK458" s="95"/>
      <c r="CL458" s="95"/>
      <c r="CM458" s="95"/>
      <c r="CN458" s="95"/>
      <c r="CO458" s="95"/>
      <c r="CP458" s="95"/>
      <c r="CQ458" s="95"/>
      <c r="CR458" s="95"/>
      <c r="CS458" s="95"/>
      <c r="CT458" s="95"/>
      <c r="CU458" s="95"/>
      <c r="CV458" s="95"/>
      <c r="CW458" s="95"/>
      <c r="CX458" s="95"/>
    </row>
    <row r="459" spans="1:102" s="75" customFormat="1" ht="12.95" customHeight="1" x14ac:dyDescent="0.2">
      <c r="A459" s="86" t="s">
        <v>2084</v>
      </c>
      <c r="B459" s="87"/>
      <c r="C459" s="88">
        <v>46642.365899999997</v>
      </c>
      <c r="D459" s="88"/>
      <c r="E459" s="75">
        <f t="shared" si="419"/>
        <v>10570.99224783066</v>
      </c>
      <c r="F459" s="75">
        <f t="shared" si="420"/>
        <v>10571</v>
      </c>
      <c r="G459" s="75">
        <f t="shared" si="446"/>
        <v>-3.2677100025466643E-3</v>
      </c>
      <c r="J459" s="75">
        <f>G459</f>
        <v>-3.2677100025466643E-3</v>
      </c>
      <c r="O459" s="75">
        <f t="shared" ca="1" si="422"/>
        <v>1.0848615524756211E-3</v>
      </c>
      <c r="P459" s="75">
        <f t="shared" si="423"/>
        <v>-3.9140222685304373E-4</v>
      </c>
      <c r="Q459" s="85">
        <f t="shared" si="443"/>
        <v>31623.865899999997</v>
      </c>
      <c r="S459" s="84">
        <v>1</v>
      </c>
      <c r="Z459" s="75">
        <f t="shared" si="424"/>
        <v>10571</v>
      </c>
      <c r="AA459" s="75">
        <f t="shared" si="411"/>
        <v>4.5078785268837208E-4</v>
      </c>
      <c r="AB459" s="75">
        <f t="shared" si="412"/>
        <v>-4.1099000820880799E-3</v>
      </c>
      <c r="AC459" s="75">
        <f t="shared" si="413"/>
        <v>-2.8763077756936207E-3</v>
      </c>
      <c r="AD459" s="75">
        <f t="shared" si="414"/>
        <v>-3.7184978552350363E-3</v>
      </c>
      <c r="AE459" s="75">
        <f t="shared" si="415"/>
        <v>1.3827226299387564E-5</v>
      </c>
      <c r="AF459" s="75">
        <f t="shared" si="416"/>
        <v>-2.8763077756936207E-3</v>
      </c>
      <c r="AG459" s="84"/>
      <c r="AH459" s="75">
        <f t="shared" si="425"/>
        <v>8.4219007954141581E-4</v>
      </c>
      <c r="AI459" s="75">
        <f t="shared" si="426"/>
        <v>2.1282034480428091E-2</v>
      </c>
      <c r="AJ459" s="75">
        <f t="shared" si="427"/>
        <v>-3.3502240546425428E-2</v>
      </c>
      <c r="AK459" s="75">
        <f t="shared" si="428"/>
        <v>5.0111315780270449E-2</v>
      </c>
      <c r="AL459" s="75">
        <f t="shared" si="429"/>
        <v>3.0904363484164863</v>
      </c>
      <c r="AM459" s="75">
        <f t="shared" si="430"/>
        <v>39.087338558584698</v>
      </c>
      <c r="AN459" s="75">
        <f t="shared" si="454"/>
        <v>2.6430705904061891</v>
      </c>
      <c r="AO459" s="75">
        <f t="shared" si="454"/>
        <v>2.426832554038171</v>
      </c>
      <c r="AP459" s="75">
        <f t="shared" si="454"/>
        <v>2.6917929233024029</v>
      </c>
      <c r="AQ459" s="75">
        <f t="shared" si="454"/>
        <v>2.3589538680624567</v>
      </c>
      <c r="AR459" s="75">
        <f t="shared" si="454"/>
        <v>2.767399935522151</v>
      </c>
      <c r="AS459" s="75">
        <f t="shared" si="454"/>
        <v>2.2432382516405971</v>
      </c>
      <c r="AT459" s="75">
        <f t="shared" si="454"/>
        <v>2.8915512575169138</v>
      </c>
      <c r="AU459" s="75">
        <f t="shared" si="431"/>
        <v>2.000743064793078</v>
      </c>
      <c r="AV459" s="119">
        <f t="shared" si="432"/>
        <v>4.5078785268837208E-4</v>
      </c>
      <c r="AW459" s="120">
        <f t="shared" si="433"/>
        <v>-3.7184978552350363E-3</v>
      </c>
      <c r="AX459" s="121">
        <f t="shared" si="434"/>
        <v>1.3827226299387564E-5</v>
      </c>
      <c r="AY459" s="120">
        <f t="shared" si="435"/>
        <v>-4.1099000820880799E-3</v>
      </c>
      <c r="BA459" s="95">
        <f t="shared" si="436"/>
        <v>0</v>
      </c>
      <c r="BB459" s="95">
        <f t="shared" si="437"/>
        <v>0.10000091246563869</v>
      </c>
      <c r="BC459" s="95">
        <f t="shared" si="438"/>
        <v>-0.29510251609335569</v>
      </c>
      <c r="BD459" s="95">
        <f t="shared" si="439"/>
        <v>1.2815761066832924E-3</v>
      </c>
      <c r="BE459" s="95">
        <f t="shared" si="440"/>
        <v>3.1401686796566906</v>
      </c>
      <c r="BF459" s="95">
        <f t="shared" si="441"/>
        <v>1404.5198550033665</v>
      </c>
      <c r="BG459" s="95">
        <f t="shared" si="455"/>
        <v>3.135385713995849</v>
      </c>
      <c r="BH459" s="95">
        <f t="shared" si="455"/>
        <v>3.1254906630213126</v>
      </c>
      <c r="BI459" s="95">
        <f t="shared" si="455"/>
        <v>3.1364858377027334</v>
      </c>
      <c r="BJ459" s="95">
        <f t="shared" si="455"/>
        <v>3.1242681325283437</v>
      </c>
      <c r="BK459" s="95">
        <f t="shared" si="455"/>
        <v>3.1378442183363147</v>
      </c>
      <c r="BL459" s="95">
        <f t="shared" si="455"/>
        <v>3.1227585738686621</v>
      </c>
      <c r="BM459" s="95">
        <f t="shared" si="455"/>
        <v>3.1395215130332845</v>
      </c>
      <c r="BN459" s="95">
        <f t="shared" si="442"/>
        <v>3.1208945487004658</v>
      </c>
      <c r="CI459" s="95"/>
      <c r="CJ459" s="95"/>
      <c r="CK459" s="95"/>
      <c r="CL459" s="95"/>
      <c r="CM459" s="95"/>
      <c r="CN459" s="95"/>
      <c r="CO459" s="95"/>
      <c r="CP459" s="95"/>
      <c r="CQ459" s="95"/>
      <c r="CR459" s="95"/>
      <c r="CS459" s="95"/>
      <c r="CT459" s="95"/>
      <c r="CU459" s="95"/>
      <c r="CV459" s="95"/>
      <c r="CW459" s="95"/>
      <c r="CX459" s="95"/>
    </row>
    <row r="460" spans="1:102" s="75" customFormat="1" ht="12.95" customHeight="1" x14ac:dyDescent="0.2">
      <c r="A460" s="86" t="s">
        <v>2084</v>
      </c>
      <c r="B460" s="87" t="s">
        <v>2033</v>
      </c>
      <c r="C460" s="88">
        <v>46643.421300000002</v>
      </c>
      <c r="D460" s="88"/>
      <c r="E460" s="75">
        <f t="shared" si="419"/>
        <v>10573.496031678162</v>
      </c>
      <c r="F460" s="75">
        <f t="shared" si="420"/>
        <v>10573.5</v>
      </c>
      <c r="G460" s="75">
        <f t="shared" si="446"/>
        <v>-1.6727350011933595E-3</v>
      </c>
      <c r="J460" s="75">
        <f>G460</f>
        <v>-1.6727350011933595E-3</v>
      </c>
      <c r="O460" s="75">
        <f t="shared" ca="1" si="422"/>
        <v>1.0865923514753791E-3</v>
      </c>
      <c r="P460" s="75">
        <f t="shared" si="423"/>
        <v>-3.8914412880364832E-4</v>
      </c>
      <c r="Q460" s="85">
        <f t="shared" si="443"/>
        <v>31624.921300000002</v>
      </c>
      <c r="S460" s="84">
        <v>1</v>
      </c>
      <c r="Z460" s="75">
        <f t="shared" si="424"/>
        <v>10573.5</v>
      </c>
      <c r="AA460" s="75">
        <f t="shared" si="411"/>
        <v>4.5131706253591928E-4</v>
      </c>
      <c r="AB460" s="75">
        <f t="shared" si="412"/>
        <v>-2.5131961925329272E-3</v>
      </c>
      <c r="AC460" s="75">
        <f t="shared" si="413"/>
        <v>-1.2835908723897111E-3</v>
      </c>
      <c r="AD460" s="75">
        <f t="shared" si="414"/>
        <v>-2.1240520637292788E-3</v>
      </c>
      <c r="AE460" s="75">
        <f t="shared" si="415"/>
        <v>4.511597169432608E-6</v>
      </c>
      <c r="AF460" s="75">
        <f t="shared" si="416"/>
        <v>-1.2835908723897111E-3</v>
      </c>
      <c r="AG460" s="84"/>
      <c r="AH460" s="75">
        <f t="shared" si="425"/>
        <v>8.4046119133956759E-4</v>
      </c>
      <c r="AI460" s="75">
        <f t="shared" si="426"/>
        <v>2.1280981959356349E-2</v>
      </c>
      <c r="AJ460" s="75">
        <f t="shared" si="427"/>
        <v>-3.3523236716532991E-2</v>
      </c>
      <c r="AK460" s="75">
        <f t="shared" si="428"/>
        <v>5.0090754891079961E-2</v>
      </c>
      <c r="AL460" s="75">
        <f t="shared" si="429"/>
        <v>3.0904573563869726</v>
      </c>
      <c r="AM460" s="75">
        <f t="shared" si="430"/>
        <v>39.103403857653895</v>
      </c>
      <c r="AN460" s="75">
        <f t="shared" si="454"/>
        <v>2.6432670301184187</v>
      </c>
      <c r="AO460" s="75">
        <f t="shared" si="454"/>
        <v>2.4269152675729155</v>
      </c>
      <c r="AP460" s="75">
        <f t="shared" si="454"/>
        <v>2.6919911503775906</v>
      </c>
      <c r="AQ460" s="75">
        <f t="shared" si="454"/>
        <v>2.3590393977314332</v>
      </c>
      <c r="AR460" s="75">
        <f t="shared" si="454"/>
        <v>2.7675886313977869</v>
      </c>
      <c r="AS460" s="75">
        <f t="shared" si="454"/>
        <v>2.2433512212505402</v>
      </c>
      <c r="AT460" s="75">
        <f t="shared" si="454"/>
        <v>2.89170363861931</v>
      </c>
      <c r="AU460" s="75">
        <f t="shared" si="431"/>
        <v>2.0010007267523862</v>
      </c>
      <c r="AV460" s="119">
        <f t="shared" si="432"/>
        <v>4.5131706253591928E-4</v>
      </c>
      <c r="AW460" s="120">
        <f t="shared" si="433"/>
        <v>-2.1240520637292788E-3</v>
      </c>
      <c r="AX460" s="121">
        <f t="shared" si="434"/>
        <v>4.511597169432608E-6</v>
      </c>
      <c r="AY460" s="120">
        <f t="shared" si="435"/>
        <v>-2.5131961925329272E-3</v>
      </c>
      <c r="BA460" s="95">
        <f t="shared" si="436"/>
        <v>0</v>
      </c>
      <c r="BB460" s="95">
        <f t="shared" si="437"/>
        <v>0.10000084972504375</v>
      </c>
      <c r="BC460" s="95">
        <f t="shared" si="438"/>
        <v>-0.29505490717908023</v>
      </c>
      <c r="BD460" s="95">
        <f t="shared" si="439"/>
        <v>1.236731319592613E-3</v>
      </c>
      <c r="BE460" s="95">
        <f t="shared" si="440"/>
        <v>3.1402185072466731</v>
      </c>
      <c r="BF460" s="95">
        <f t="shared" si="441"/>
        <v>1455.4488285038803</v>
      </c>
      <c r="BG460" s="95">
        <f t="shared" si="455"/>
        <v>3.1356029055119228</v>
      </c>
      <c r="BH460" s="95">
        <f t="shared" si="455"/>
        <v>3.1260535074872617</v>
      </c>
      <c r="BI460" s="95">
        <f t="shared" si="455"/>
        <v>3.1366645551420778</v>
      </c>
      <c r="BJ460" s="95">
        <f t="shared" si="455"/>
        <v>3.1248737432667997</v>
      </c>
      <c r="BK460" s="95">
        <f t="shared" si="455"/>
        <v>3.1379754163350988</v>
      </c>
      <c r="BL460" s="95">
        <f t="shared" si="455"/>
        <v>3.1234170089865363</v>
      </c>
      <c r="BM460" s="95">
        <f t="shared" si="455"/>
        <v>3.1395940165374552</v>
      </c>
      <c r="BN460" s="95">
        <f t="shared" si="442"/>
        <v>3.12161823683698</v>
      </c>
      <c r="CI460" s="95"/>
      <c r="CJ460" s="95"/>
      <c r="CK460" s="95"/>
      <c r="CL460" s="95"/>
      <c r="CM460" s="95"/>
      <c r="CN460" s="95"/>
      <c r="CO460" s="95"/>
      <c r="CP460" s="95"/>
      <c r="CQ460" s="95"/>
      <c r="CR460" s="95"/>
      <c r="CS460" s="95"/>
      <c r="CT460" s="95"/>
      <c r="CU460" s="95"/>
      <c r="CV460" s="95"/>
      <c r="CW460" s="95"/>
      <c r="CX460" s="95"/>
    </row>
    <row r="461" spans="1:102" s="75" customFormat="1" ht="12.95" customHeight="1" x14ac:dyDescent="0.2">
      <c r="A461" s="81" t="s">
        <v>1187</v>
      </c>
      <c r="B461" s="82" t="s">
        <v>2031</v>
      </c>
      <c r="C461" s="83">
        <v>46650.383000000002</v>
      </c>
      <c r="D461" s="83" t="s">
        <v>2110</v>
      </c>
      <c r="E461" s="75">
        <f t="shared" si="419"/>
        <v>10590.011657991483</v>
      </c>
      <c r="F461" s="75">
        <f t="shared" si="420"/>
        <v>10590</v>
      </c>
      <c r="G461" s="75">
        <f t="shared" si="446"/>
        <v>4.9141000054078177E-3</v>
      </c>
      <c r="I461" s="75">
        <f t="shared" ref="I461:I474" si="456">G461</f>
        <v>4.9141000054078177E-3</v>
      </c>
      <c r="O461" s="75">
        <f t="shared" ca="1" si="422"/>
        <v>1.0980156248737777E-3</v>
      </c>
      <c r="P461" s="75">
        <f t="shared" si="423"/>
        <v>-3.7423832359434039E-4</v>
      </c>
      <c r="Q461" s="85">
        <f t="shared" si="443"/>
        <v>31631.883000000002</v>
      </c>
      <c r="S461" s="84">
        <v>0.1</v>
      </c>
      <c r="Z461" s="75">
        <f t="shared" si="424"/>
        <v>10590</v>
      </c>
      <c r="AA461" s="75">
        <f t="shared" si="411"/>
        <v>4.5481280803553157E-4</v>
      </c>
      <c r="AB461" s="75">
        <f t="shared" si="412"/>
        <v>4.0850488737779458E-3</v>
      </c>
      <c r="AC461" s="75">
        <f t="shared" si="413"/>
        <v>5.288338329002158E-3</v>
      </c>
      <c r="AD461" s="75">
        <f t="shared" si="414"/>
        <v>4.4592871973722862E-3</v>
      </c>
      <c r="AE461" s="75">
        <f t="shared" si="415"/>
        <v>1.9885242308648381E-6</v>
      </c>
      <c r="AF461" s="75">
        <f t="shared" si="416"/>
        <v>5.288338329002158E-3</v>
      </c>
      <c r="AG461" s="84"/>
      <c r="AH461" s="75">
        <f t="shared" si="425"/>
        <v>8.2905113162987196E-4</v>
      </c>
      <c r="AI461" s="75">
        <f t="shared" si="426"/>
        <v>2.1274048310849558E-2</v>
      </c>
      <c r="AJ461" s="75">
        <f t="shared" si="427"/>
        <v>-3.3661767905026542E-2</v>
      </c>
      <c r="AK461" s="75">
        <f t="shared" si="428"/>
        <v>4.9955094736842308E-2</v>
      </c>
      <c r="AL461" s="75">
        <f t="shared" si="429"/>
        <v>3.0905959658049826</v>
      </c>
      <c r="AM461" s="75">
        <f t="shared" si="430"/>
        <v>39.20973350180779</v>
      </c>
      <c r="AN461" s="75">
        <f t="shared" ref="AN461:AT470" si="457">$AU461+$AB$7*SIN(AO461)</f>
        <v>2.644563371726786</v>
      </c>
      <c r="AO461" s="75">
        <f t="shared" si="457"/>
        <v>2.4274612448360711</v>
      </c>
      <c r="AP461" s="75">
        <f t="shared" si="457"/>
        <v>2.693298897253888</v>
      </c>
      <c r="AQ461" s="75">
        <f t="shared" si="457"/>
        <v>2.3596045048671446</v>
      </c>
      <c r="AR461" s="75">
        <f t="shared" si="457"/>
        <v>2.7688330043860869</v>
      </c>
      <c r="AS461" s="75">
        <f t="shared" si="457"/>
        <v>2.2440980880116137</v>
      </c>
      <c r="AT461" s="75">
        <f t="shared" si="457"/>
        <v>2.892707871154923</v>
      </c>
      <c r="AU461" s="75">
        <f t="shared" si="431"/>
        <v>2.0027012956838202</v>
      </c>
      <c r="AV461" s="119">
        <f t="shared" si="432"/>
        <v>4.5481280803553157E-4</v>
      </c>
      <c r="AW461" s="120">
        <f t="shared" si="433"/>
        <v>4.4592871973722862E-3</v>
      </c>
      <c r="AX461" s="121">
        <f t="shared" si="434"/>
        <v>1.9885242308648381E-6</v>
      </c>
      <c r="AY461" s="120">
        <f t="shared" si="435"/>
        <v>4.0850488737779458E-3</v>
      </c>
      <c r="BA461" s="95">
        <f t="shared" si="436"/>
        <v>0</v>
      </c>
      <c r="BB461" s="95">
        <f t="shared" si="437"/>
        <v>0.10000049177201886</v>
      </c>
      <c r="BC461" s="95">
        <f t="shared" si="438"/>
        <v>-0.29474076488634071</v>
      </c>
      <c r="BD461" s="95">
        <f t="shared" si="439"/>
        <v>9.4084504150130169E-4</v>
      </c>
      <c r="BE461" s="95">
        <f t="shared" si="440"/>
        <v>3.1405472700199435</v>
      </c>
      <c r="BF461" s="95">
        <f t="shared" si="441"/>
        <v>1913.1731888128124</v>
      </c>
      <c r="BG461" s="95">
        <f t="shared" ref="BG461:BM470" si="458">$BN461+$BB$7*SIN(BH461)</f>
        <v>3.1370359397211183</v>
      </c>
      <c r="BH461" s="95">
        <f t="shared" si="458"/>
        <v>3.129768643430122</v>
      </c>
      <c r="BI461" s="95">
        <f t="shared" si="458"/>
        <v>3.1378436838167016</v>
      </c>
      <c r="BJ461" s="95">
        <f t="shared" si="458"/>
        <v>3.1288710823653587</v>
      </c>
      <c r="BK461" s="95">
        <f t="shared" si="458"/>
        <v>3.1388409791979957</v>
      </c>
      <c r="BL461" s="95">
        <f t="shared" si="458"/>
        <v>3.1277628786740279</v>
      </c>
      <c r="BM461" s="95">
        <f t="shared" si="458"/>
        <v>3.1400723195196001</v>
      </c>
      <c r="BN461" s="95">
        <f t="shared" si="442"/>
        <v>3.1263945785379725</v>
      </c>
      <c r="CI461" s="95"/>
      <c r="CJ461" s="95"/>
      <c r="CK461" s="95"/>
      <c r="CL461" s="95"/>
      <c r="CM461" s="95"/>
      <c r="CN461" s="95"/>
      <c r="CO461" s="95"/>
      <c r="CP461" s="95"/>
      <c r="CQ461" s="95"/>
      <c r="CR461" s="95"/>
      <c r="CS461" s="95"/>
      <c r="CT461" s="95"/>
      <c r="CU461" s="95"/>
      <c r="CV461" s="95"/>
      <c r="CW461" s="95"/>
      <c r="CX461" s="95"/>
    </row>
    <row r="462" spans="1:102" s="75" customFormat="1" ht="12.95" customHeight="1" x14ac:dyDescent="0.2">
      <c r="A462" s="81" t="s">
        <v>1187</v>
      </c>
      <c r="B462" s="82" t="s">
        <v>2031</v>
      </c>
      <c r="C462" s="83">
        <v>46650.387000000002</v>
      </c>
      <c r="D462" s="83" t="s">
        <v>2110</v>
      </c>
      <c r="E462" s="75">
        <f t="shared" si="419"/>
        <v>10590.021147412926</v>
      </c>
      <c r="F462" s="75">
        <f t="shared" si="420"/>
        <v>10590</v>
      </c>
      <c r="G462" s="75">
        <f t="shared" si="446"/>
        <v>8.9141000062227249E-3</v>
      </c>
      <c r="I462" s="75">
        <f t="shared" si="456"/>
        <v>8.9141000062227249E-3</v>
      </c>
      <c r="O462" s="75">
        <f t="shared" ca="1" si="422"/>
        <v>1.0980156248737777E-3</v>
      </c>
      <c r="P462" s="75">
        <f t="shared" si="423"/>
        <v>-3.7423832359434039E-4</v>
      </c>
      <c r="Q462" s="85">
        <f t="shared" si="443"/>
        <v>31631.887000000002</v>
      </c>
      <c r="S462" s="84">
        <v>0.1</v>
      </c>
      <c r="Z462" s="75">
        <f t="shared" si="424"/>
        <v>10590</v>
      </c>
      <c r="AA462" s="75">
        <f t="shared" si="411"/>
        <v>4.5481280803553157E-4</v>
      </c>
      <c r="AB462" s="75">
        <f t="shared" si="412"/>
        <v>8.0850488745928522E-3</v>
      </c>
      <c r="AC462" s="75">
        <f t="shared" si="413"/>
        <v>9.2883383298170662E-3</v>
      </c>
      <c r="AD462" s="75">
        <f t="shared" si="414"/>
        <v>8.4592871981871934E-3</v>
      </c>
      <c r="AE462" s="75">
        <f t="shared" si="415"/>
        <v>7.155953990141374E-6</v>
      </c>
      <c r="AF462" s="75">
        <f t="shared" si="416"/>
        <v>9.2883383298170662E-3</v>
      </c>
      <c r="AG462" s="84"/>
      <c r="AH462" s="75">
        <f t="shared" si="425"/>
        <v>8.2905113162987196E-4</v>
      </c>
      <c r="AI462" s="75">
        <f t="shared" si="426"/>
        <v>2.1274048310849558E-2</v>
      </c>
      <c r="AJ462" s="75">
        <f t="shared" si="427"/>
        <v>-3.3661767905026542E-2</v>
      </c>
      <c r="AK462" s="75">
        <f t="shared" si="428"/>
        <v>4.9955094736842308E-2</v>
      </c>
      <c r="AL462" s="75">
        <f t="shared" si="429"/>
        <v>3.0905959658049826</v>
      </c>
      <c r="AM462" s="75">
        <f t="shared" si="430"/>
        <v>39.20973350180779</v>
      </c>
      <c r="AN462" s="75">
        <f t="shared" si="457"/>
        <v>2.644563371726786</v>
      </c>
      <c r="AO462" s="75">
        <f t="shared" si="457"/>
        <v>2.4274612448360711</v>
      </c>
      <c r="AP462" s="75">
        <f t="shared" si="457"/>
        <v>2.693298897253888</v>
      </c>
      <c r="AQ462" s="75">
        <f t="shared" si="457"/>
        <v>2.3596045048671446</v>
      </c>
      <c r="AR462" s="75">
        <f t="shared" si="457"/>
        <v>2.7688330043860869</v>
      </c>
      <c r="AS462" s="75">
        <f t="shared" si="457"/>
        <v>2.2440980880116137</v>
      </c>
      <c r="AT462" s="75">
        <f t="shared" si="457"/>
        <v>2.892707871154923</v>
      </c>
      <c r="AU462" s="75">
        <f t="shared" si="431"/>
        <v>2.0027012956838202</v>
      </c>
      <c r="AV462" s="119">
        <f t="shared" si="432"/>
        <v>4.5481280803553157E-4</v>
      </c>
      <c r="AW462" s="120">
        <f t="shared" si="433"/>
        <v>8.4592871981871934E-3</v>
      </c>
      <c r="AX462" s="121">
        <f t="shared" si="434"/>
        <v>7.155953990141374E-6</v>
      </c>
      <c r="AY462" s="120">
        <f t="shared" si="435"/>
        <v>8.0850488745928522E-3</v>
      </c>
      <c r="BA462" s="95">
        <f t="shared" si="436"/>
        <v>0</v>
      </c>
      <c r="BB462" s="95">
        <f t="shared" si="437"/>
        <v>0.10000049177201886</v>
      </c>
      <c r="BC462" s="95">
        <f t="shared" si="438"/>
        <v>-0.29474076488634071</v>
      </c>
      <c r="BD462" s="95">
        <f t="shared" si="439"/>
        <v>9.4084504150130169E-4</v>
      </c>
      <c r="BE462" s="95">
        <f t="shared" si="440"/>
        <v>3.1405472700199435</v>
      </c>
      <c r="BF462" s="95">
        <f t="shared" si="441"/>
        <v>1913.1731888128124</v>
      </c>
      <c r="BG462" s="95">
        <f t="shared" si="458"/>
        <v>3.1370359397211183</v>
      </c>
      <c r="BH462" s="95">
        <f t="shared" si="458"/>
        <v>3.129768643430122</v>
      </c>
      <c r="BI462" s="95">
        <f t="shared" si="458"/>
        <v>3.1378436838167016</v>
      </c>
      <c r="BJ462" s="95">
        <f t="shared" si="458"/>
        <v>3.1288710823653587</v>
      </c>
      <c r="BK462" s="95">
        <f t="shared" si="458"/>
        <v>3.1388409791979957</v>
      </c>
      <c r="BL462" s="95">
        <f t="shared" si="458"/>
        <v>3.1277628786740279</v>
      </c>
      <c r="BM462" s="95">
        <f t="shared" si="458"/>
        <v>3.1400723195196001</v>
      </c>
      <c r="BN462" s="95">
        <f t="shared" si="442"/>
        <v>3.1263945785379725</v>
      </c>
      <c r="CI462" s="95"/>
      <c r="CJ462" s="95"/>
      <c r="CK462" s="95"/>
      <c r="CL462" s="95"/>
      <c r="CM462" s="95"/>
      <c r="CN462" s="95"/>
      <c r="CO462" s="95"/>
      <c r="CP462" s="95"/>
      <c r="CQ462" s="95"/>
      <c r="CR462" s="95"/>
      <c r="CS462" s="95"/>
      <c r="CT462" s="95"/>
      <c r="CU462" s="95"/>
      <c r="CV462" s="95"/>
      <c r="CW462" s="95"/>
      <c r="CX462" s="95"/>
    </row>
    <row r="463" spans="1:102" s="75" customFormat="1" ht="12.95" customHeight="1" x14ac:dyDescent="0.2">
      <c r="A463" s="81" t="s">
        <v>1187</v>
      </c>
      <c r="B463" s="82" t="s">
        <v>2031</v>
      </c>
      <c r="C463" s="83">
        <v>46650.391000000003</v>
      </c>
      <c r="D463" s="83" t="s">
        <v>2110</v>
      </c>
      <c r="E463" s="75">
        <f t="shared" si="419"/>
        <v>10590.030636834372</v>
      </c>
      <c r="F463" s="75">
        <f t="shared" si="420"/>
        <v>10590</v>
      </c>
      <c r="G463" s="75">
        <f t="shared" si="446"/>
        <v>1.2914100007037632E-2</v>
      </c>
      <c r="I463" s="75">
        <f t="shared" si="456"/>
        <v>1.2914100007037632E-2</v>
      </c>
      <c r="O463" s="75">
        <f t="shared" ca="1" si="422"/>
        <v>1.0980156248737777E-3</v>
      </c>
      <c r="P463" s="75">
        <f t="shared" si="423"/>
        <v>-3.7423832359434039E-4</v>
      </c>
      <c r="Q463" s="85">
        <f t="shared" si="443"/>
        <v>31631.891000000003</v>
      </c>
      <c r="S463" s="84">
        <v>0.1</v>
      </c>
      <c r="Z463" s="75">
        <f t="shared" si="424"/>
        <v>10590</v>
      </c>
      <c r="AA463" s="75">
        <f t="shared" si="411"/>
        <v>4.5481280803553157E-4</v>
      </c>
      <c r="AB463" s="75">
        <f t="shared" si="412"/>
        <v>1.2085048875407759E-2</v>
      </c>
      <c r="AC463" s="75">
        <f t="shared" si="413"/>
        <v>1.3288338330631973E-2</v>
      </c>
      <c r="AD463" s="75">
        <f t="shared" si="414"/>
        <v>1.2459287199002101E-2</v>
      </c>
      <c r="AE463" s="75">
        <f t="shared" si="415"/>
        <v>1.5523383750721762E-5</v>
      </c>
      <c r="AF463" s="75">
        <f t="shared" si="416"/>
        <v>1.3288338330631973E-2</v>
      </c>
      <c r="AG463" s="84"/>
      <c r="AH463" s="75">
        <f t="shared" si="425"/>
        <v>8.2905113162987196E-4</v>
      </c>
      <c r="AI463" s="75">
        <f t="shared" si="426"/>
        <v>2.1274048310849558E-2</v>
      </c>
      <c r="AJ463" s="75">
        <f t="shared" si="427"/>
        <v>-3.3661767905026542E-2</v>
      </c>
      <c r="AK463" s="75">
        <f t="shared" si="428"/>
        <v>4.9955094736842308E-2</v>
      </c>
      <c r="AL463" s="75">
        <f t="shared" si="429"/>
        <v>3.0905959658049826</v>
      </c>
      <c r="AM463" s="75">
        <f t="shared" si="430"/>
        <v>39.20973350180779</v>
      </c>
      <c r="AN463" s="75">
        <f t="shared" si="457"/>
        <v>2.644563371726786</v>
      </c>
      <c r="AO463" s="75">
        <f t="shared" si="457"/>
        <v>2.4274612448360711</v>
      </c>
      <c r="AP463" s="75">
        <f t="shared" si="457"/>
        <v>2.693298897253888</v>
      </c>
      <c r="AQ463" s="75">
        <f t="shared" si="457"/>
        <v>2.3596045048671446</v>
      </c>
      <c r="AR463" s="75">
        <f t="shared" si="457"/>
        <v>2.7688330043860869</v>
      </c>
      <c r="AS463" s="75">
        <f t="shared" si="457"/>
        <v>2.2440980880116137</v>
      </c>
      <c r="AT463" s="75">
        <f t="shared" si="457"/>
        <v>2.892707871154923</v>
      </c>
      <c r="AU463" s="75">
        <f t="shared" si="431"/>
        <v>2.0027012956838202</v>
      </c>
      <c r="AV463" s="119">
        <f t="shared" si="432"/>
        <v>4.5481280803553157E-4</v>
      </c>
      <c r="AW463" s="120">
        <f t="shared" si="433"/>
        <v>1.2459287199002101E-2</v>
      </c>
      <c r="AX463" s="121">
        <f t="shared" si="434"/>
        <v>1.5523383750721762E-5</v>
      </c>
      <c r="AY463" s="120">
        <f t="shared" si="435"/>
        <v>1.2085048875407759E-2</v>
      </c>
      <c r="BA463" s="95">
        <f t="shared" si="436"/>
        <v>0</v>
      </c>
      <c r="BB463" s="95">
        <f t="shared" si="437"/>
        <v>0.10000049177201886</v>
      </c>
      <c r="BC463" s="95">
        <f t="shared" si="438"/>
        <v>-0.29474076488634071</v>
      </c>
      <c r="BD463" s="95">
        <f t="shared" si="439"/>
        <v>9.4084504150130169E-4</v>
      </c>
      <c r="BE463" s="95">
        <f t="shared" si="440"/>
        <v>3.1405472700199435</v>
      </c>
      <c r="BF463" s="95">
        <f t="shared" si="441"/>
        <v>1913.1731888128124</v>
      </c>
      <c r="BG463" s="95">
        <f t="shared" si="458"/>
        <v>3.1370359397211183</v>
      </c>
      <c r="BH463" s="95">
        <f t="shared" si="458"/>
        <v>3.129768643430122</v>
      </c>
      <c r="BI463" s="95">
        <f t="shared" si="458"/>
        <v>3.1378436838167016</v>
      </c>
      <c r="BJ463" s="95">
        <f t="shared" si="458"/>
        <v>3.1288710823653587</v>
      </c>
      <c r="BK463" s="95">
        <f t="shared" si="458"/>
        <v>3.1388409791979957</v>
      </c>
      <c r="BL463" s="95">
        <f t="shared" si="458"/>
        <v>3.1277628786740279</v>
      </c>
      <c r="BM463" s="95">
        <f t="shared" si="458"/>
        <v>3.1400723195196001</v>
      </c>
      <c r="BN463" s="95">
        <f t="shared" si="442"/>
        <v>3.1263945785379725</v>
      </c>
      <c r="CI463" s="95"/>
      <c r="CJ463" s="95"/>
      <c r="CK463" s="95"/>
      <c r="CL463" s="95"/>
      <c r="CM463" s="95"/>
      <c r="CN463" s="95"/>
      <c r="CO463" s="95"/>
      <c r="CP463" s="95"/>
      <c r="CQ463" s="95"/>
      <c r="CR463" s="95"/>
      <c r="CS463" s="95"/>
      <c r="CT463" s="95"/>
      <c r="CU463" s="95"/>
      <c r="CV463" s="95"/>
      <c r="CW463" s="95"/>
      <c r="CX463" s="95"/>
    </row>
    <row r="464" spans="1:102" s="75" customFormat="1" ht="12.95" customHeight="1" x14ac:dyDescent="0.2">
      <c r="A464" s="81" t="s">
        <v>1187</v>
      </c>
      <c r="B464" s="82" t="s">
        <v>2031</v>
      </c>
      <c r="C464" s="83">
        <v>46650.392</v>
      </c>
      <c r="D464" s="83" t="s">
        <v>2110</v>
      </c>
      <c r="E464" s="75">
        <f t="shared" si="419"/>
        <v>10590.033009189723</v>
      </c>
      <c r="F464" s="75">
        <f t="shared" si="420"/>
        <v>10590</v>
      </c>
      <c r="G464" s="75">
        <f t="shared" si="446"/>
        <v>1.391410000360338E-2</v>
      </c>
      <c r="I464" s="75">
        <f t="shared" si="456"/>
        <v>1.391410000360338E-2</v>
      </c>
      <c r="O464" s="75">
        <f t="shared" ca="1" si="422"/>
        <v>1.0980156248737777E-3</v>
      </c>
      <c r="P464" s="75">
        <f t="shared" si="423"/>
        <v>-3.7423832359434039E-4</v>
      </c>
      <c r="Q464" s="85">
        <f t="shared" si="443"/>
        <v>31631.892</v>
      </c>
      <c r="S464" s="84">
        <v>0.1</v>
      </c>
      <c r="Z464" s="75">
        <f t="shared" si="424"/>
        <v>10590</v>
      </c>
      <c r="AA464" s="75">
        <f t="shared" si="411"/>
        <v>4.5481280803553157E-4</v>
      </c>
      <c r="AB464" s="75">
        <f t="shared" si="412"/>
        <v>1.3085048871973507E-2</v>
      </c>
      <c r="AC464" s="75">
        <f t="shared" si="413"/>
        <v>1.4288338327197721E-2</v>
      </c>
      <c r="AD464" s="75">
        <f t="shared" si="414"/>
        <v>1.3459287195567849E-2</v>
      </c>
      <c r="AE464" s="75">
        <f t="shared" si="415"/>
        <v>1.8115241181277666E-5</v>
      </c>
      <c r="AF464" s="75">
        <f t="shared" si="416"/>
        <v>1.4288338327197721E-2</v>
      </c>
      <c r="AG464" s="84"/>
      <c r="AH464" s="75">
        <f t="shared" si="425"/>
        <v>8.2905113162987196E-4</v>
      </c>
      <c r="AI464" s="75">
        <f t="shared" si="426"/>
        <v>2.1274048310849558E-2</v>
      </c>
      <c r="AJ464" s="75">
        <f t="shared" si="427"/>
        <v>-3.3661767905026542E-2</v>
      </c>
      <c r="AK464" s="75">
        <f t="shared" si="428"/>
        <v>4.9955094736842308E-2</v>
      </c>
      <c r="AL464" s="75">
        <f t="shared" si="429"/>
        <v>3.0905959658049826</v>
      </c>
      <c r="AM464" s="75">
        <f t="shared" si="430"/>
        <v>39.20973350180779</v>
      </c>
      <c r="AN464" s="75">
        <f t="shared" si="457"/>
        <v>2.644563371726786</v>
      </c>
      <c r="AO464" s="75">
        <f t="shared" si="457"/>
        <v>2.4274612448360711</v>
      </c>
      <c r="AP464" s="75">
        <f t="shared" si="457"/>
        <v>2.693298897253888</v>
      </c>
      <c r="AQ464" s="75">
        <f t="shared" si="457"/>
        <v>2.3596045048671446</v>
      </c>
      <c r="AR464" s="75">
        <f t="shared" si="457"/>
        <v>2.7688330043860869</v>
      </c>
      <c r="AS464" s="75">
        <f t="shared" si="457"/>
        <v>2.2440980880116137</v>
      </c>
      <c r="AT464" s="75">
        <f t="shared" si="457"/>
        <v>2.892707871154923</v>
      </c>
      <c r="AU464" s="75">
        <f t="shared" si="431"/>
        <v>2.0027012956838202</v>
      </c>
      <c r="AV464" s="119">
        <f t="shared" si="432"/>
        <v>4.5481280803553157E-4</v>
      </c>
      <c r="AW464" s="120">
        <f t="shared" si="433"/>
        <v>1.3459287195567849E-2</v>
      </c>
      <c r="AX464" s="121">
        <f t="shared" si="434"/>
        <v>1.8115241181277666E-5</v>
      </c>
      <c r="AY464" s="120">
        <f t="shared" si="435"/>
        <v>1.3085048871973507E-2</v>
      </c>
      <c r="BA464" s="95">
        <f t="shared" si="436"/>
        <v>0</v>
      </c>
      <c r="BB464" s="95">
        <f t="shared" si="437"/>
        <v>0.10000049177201886</v>
      </c>
      <c r="BC464" s="95">
        <f t="shared" si="438"/>
        <v>-0.29474076488634071</v>
      </c>
      <c r="BD464" s="95">
        <f t="shared" si="439"/>
        <v>9.4084504150130169E-4</v>
      </c>
      <c r="BE464" s="95">
        <f t="shared" si="440"/>
        <v>3.1405472700199435</v>
      </c>
      <c r="BF464" s="95">
        <f t="shared" si="441"/>
        <v>1913.1731888128124</v>
      </c>
      <c r="BG464" s="95">
        <f t="shared" si="458"/>
        <v>3.1370359397211183</v>
      </c>
      <c r="BH464" s="95">
        <f t="shared" si="458"/>
        <v>3.129768643430122</v>
      </c>
      <c r="BI464" s="95">
        <f t="shared" si="458"/>
        <v>3.1378436838167016</v>
      </c>
      <c r="BJ464" s="95">
        <f t="shared" si="458"/>
        <v>3.1288710823653587</v>
      </c>
      <c r="BK464" s="95">
        <f t="shared" si="458"/>
        <v>3.1388409791979957</v>
      </c>
      <c r="BL464" s="95">
        <f t="shared" si="458"/>
        <v>3.1277628786740279</v>
      </c>
      <c r="BM464" s="95">
        <f t="shared" si="458"/>
        <v>3.1400723195196001</v>
      </c>
      <c r="BN464" s="95">
        <f t="shared" si="442"/>
        <v>3.1263945785379725</v>
      </c>
      <c r="CI464" s="95"/>
      <c r="CJ464" s="95"/>
      <c r="CK464" s="95"/>
      <c r="CL464" s="95"/>
      <c r="CM464" s="95"/>
      <c r="CN464" s="95"/>
      <c r="CO464" s="95"/>
      <c r="CP464" s="95"/>
      <c r="CQ464" s="95"/>
      <c r="CR464" s="95"/>
      <c r="CS464" s="95"/>
      <c r="CT464" s="95"/>
      <c r="CU464" s="95"/>
      <c r="CV464" s="95"/>
      <c r="CW464" s="95"/>
      <c r="CX464" s="95"/>
    </row>
    <row r="465" spans="1:102" s="75" customFormat="1" ht="12.95" customHeight="1" x14ac:dyDescent="0.2">
      <c r="A465" s="86" t="s">
        <v>2085</v>
      </c>
      <c r="B465" s="87" t="s">
        <v>2033</v>
      </c>
      <c r="C465" s="88">
        <v>46651.447</v>
      </c>
      <c r="D465" s="88"/>
      <c r="E465" s="75">
        <f t="shared" si="419"/>
        <v>10592.535844095071</v>
      </c>
      <c r="F465" s="75">
        <f t="shared" si="420"/>
        <v>10592.5</v>
      </c>
      <c r="G465" s="75">
        <f t="shared" si="446"/>
        <v>1.510907500050962E-2</v>
      </c>
      <c r="I465" s="75">
        <f t="shared" si="456"/>
        <v>1.510907500050962E-2</v>
      </c>
      <c r="O465" s="75">
        <f t="shared" ca="1" si="422"/>
        <v>1.0997464238735356E-3</v>
      </c>
      <c r="P465" s="75">
        <f t="shared" si="423"/>
        <v>-3.719795109742495E-4</v>
      </c>
      <c r="Q465" s="85">
        <f t="shared" si="443"/>
        <v>31632.947</v>
      </c>
      <c r="S465" s="84">
        <v>0.1</v>
      </c>
      <c r="Z465" s="75">
        <f t="shared" si="424"/>
        <v>10592.5</v>
      </c>
      <c r="AA465" s="75">
        <f t="shared" ref="AA465:AA528" si="459">AB$3+AB$4*Z465+AB$5*Z465^2+AH465</f>
        <v>4.5534291808663533E-4</v>
      </c>
      <c r="AB465" s="75">
        <f t="shared" ref="AB465:AB528" si="460">IF(S465&lt;&gt;0,G465-AH465, -9999)</f>
        <v>1.4281752571448736E-2</v>
      </c>
      <c r="AC465" s="75">
        <f t="shared" ref="AC465:AC528" si="461">+G465-P465</f>
        <v>1.5481054511483868E-2</v>
      </c>
      <c r="AD465" s="75">
        <f t="shared" ref="AD465:AD528" si="462">IF(S465&lt;&gt;0,G465-AA465, -9999)</f>
        <v>1.4653732082422984E-2</v>
      </c>
      <c r="AE465" s="75">
        <f t="shared" ref="AE465:AE528" si="463">+(G465-AA465)^2*S465</f>
        <v>2.1473186394343268E-5</v>
      </c>
      <c r="AF465" s="75">
        <f t="shared" ref="AF465:AF528" si="464">IF(S465&lt;&gt;0,G465-P465, -9999)</f>
        <v>1.5481054511483868E-2</v>
      </c>
      <c r="AG465" s="84"/>
      <c r="AH465" s="75">
        <f t="shared" si="425"/>
        <v>8.2732242906088482E-4</v>
      </c>
      <c r="AI465" s="75">
        <f t="shared" si="426"/>
        <v>2.1272999726253627E-2</v>
      </c>
      <c r="AJ465" s="75">
        <f t="shared" si="427"/>
        <v>-3.3682750861029488E-2</v>
      </c>
      <c r="AK465" s="75">
        <f t="shared" si="428"/>
        <v>4.9934546509946776E-2</v>
      </c>
      <c r="AL465" s="75">
        <f t="shared" si="429"/>
        <v>3.0906169606665697</v>
      </c>
      <c r="AM465" s="75">
        <f t="shared" si="430"/>
        <v>39.225889432751131</v>
      </c>
      <c r="AN465" s="75">
        <f t="shared" si="457"/>
        <v>2.6447597625414354</v>
      </c>
      <c r="AO465" s="75">
        <f t="shared" si="457"/>
        <v>2.4275439793124831</v>
      </c>
      <c r="AP465" s="75">
        <f t="shared" si="457"/>
        <v>2.6934969568615608</v>
      </c>
      <c r="AQ465" s="75">
        <f t="shared" si="457"/>
        <v>2.3596902200824093</v>
      </c>
      <c r="AR465" s="75">
        <f t="shared" si="457"/>
        <v>2.769021391079173</v>
      </c>
      <c r="AS465" s="75">
        <f t="shared" si="457"/>
        <v>2.2442114416976744</v>
      </c>
      <c r="AT465" s="75">
        <f t="shared" si="457"/>
        <v>2.8928598030184083</v>
      </c>
      <c r="AU465" s="75">
        <f t="shared" si="431"/>
        <v>2.0029589576431279</v>
      </c>
      <c r="AV465" s="119">
        <f t="shared" si="432"/>
        <v>4.5534291808663533E-4</v>
      </c>
      <c r="AW465" s="120">
        <f t="shared" si="433"/>
        <v>1.4653732082422984E-2</v>
      </c>
      <c r="AX465" s="121">
        <f t="shared" si="434"/>
        <v>2.1473186394343268E-5</v>
      </c>
      <c r="AY465" s="120">
        <f t="shared" si="435"/>
        <v>1.4281752571448736E-2</v>
      </c>
      <c r="BA465" s="95">
        <f t="shared" si="436"/>
        <v>0</v>
      </c>
      <c r="BB465" s="95">
        <f t="shared" si="437"/>
        <v>0.10000044603469926</v>
      </c>
      <c r="BC465" s="95">
        <f t="shared" si="438"/>
        <v>-0.29469317756952057</v>
      </c>
      <c r="BD465" s="95">
        <f t="shared" si="439"/>
        <v>8.960258142677685E-4</v>
      </c>
      <c r="BE465" s="95">
        <f t="shared" si="440"/>
        <v>3.1405970691872493</v>
      </c>
      <c r="BF465" s="95">
        <f t="shared" si="441"/>
        <v>2008.8701969330455</v>
      </c>
      <c r="BG465" s="95">
        <f t="shared" si="458"/>
        <v>3.1372530082414394</v>
      </c>
      <c r="BH465" s="95">
        <f t="shared" si="458"/>
        <v>3.1303315916226304</v>
      </c>
      <c r="BI465" s="95">
        <f t="shared" si="458"/>
        <v>3.1380222849507402</v>
      </c>
      <c r="BJ465" s="95">
        <f t="shared" si="458"/>
        <v>3.1294767813058431</v>
      </c>
      <c r="BK465" s="95">
        <f t="shared" si="458"/>
        <v>3.1389720787777482</v>
      </c>
      <c r="BL465" s="95">
        <f t="shared" si="458"/>
        <v>3.1284213704245114</v>
      </c>
      <c r="BM465" s="95">
        <f t="shared" si="458"/>
        <v>3.1401447600283174</v>
      </c>
      <c r="BN465" s="95">
        <f t="shared" si="442"/>
        <v>3.1271182666744868</v>
      </c>
      <c r="CI465" s="95"/>
      <c r="CJ465" s="95"/>
      <c r="CK465" s="95"/>
      <c r="CL465" s="95"/>
      <c r="CM465" s="95"/>
      <c r="CN465" s="95"/>
      <c r="CO465" s="95"/>
      <c r="CP465" s="95"/>
      <c r="CQ465" s="95"/>
      <c r="CR465" s="95"/>
      <c r="CS465" s="95"/>
      <c r="CT465" s="95"/>
      <c r="CU465" s="95"/>
      <c r="CV465" s="95"/>
      <c r="CW465" s="95"/>
      <c r="CX465" s="95"/>
    </row>
    <row r="466" spans="1:102" s="75" customFormat="1" ht="12.95" customHeight="1" x14ac:dyDescent="0.2">
      <c r="A466" s="86" t="s">
        <v>2085</v>
      </c>
      <c r="B466" s="87" t="s">
        <v>2033</v>
      </c>
      <c r="C466" s="88">
        <v>46665.349000000002</v>
      </c>
      <c r="D466" s="88"/>
      <c r="E466" s="75">
        <f t="shared" si="419"/>
        <v>10625.516328317002</v>
      </c>
      <c r="F466" s="75">
        <f t="shared" si="420"/>
        <v>10625.5</v>
      </c>
      <c r="G466" s="75">
        <f t="shared" si="446"/>
        <v>6.8827450013486668E-3</v>
      </c>
      <c r="I466" s="75">
        <f t="shared" si="456"/>
        <v>6.8827450013486668E-3</v>
      </c>
      <c r="O466" s="75">
        <f t="shared" ca="1" si="422"/>
        <v>1.1225929706703327E-3</v>
      </c>
      <c r="P466" s="75">
        <f t="shared" si="423"/>
        <v>-3.421543726041009E-4</v>
      </c>
      <c r="Q466" s="85">
        <f t="shared" si="443"/>
        <v>31646.849000000002</v>
      </c>
      <c r="S466" s="84">
        <v>0.1</v>
      </c>
      <c r="Z466" s="75">
        <f t="shared" si="424"/>
        <v>10625.5</v>
      </c>
      <c r="AA466" s="75">
        <f t="shared" si="459"/>
        <v>4.6235169374089172E-4</v>
      </c>
      <c r="AB466" s="75">
        <f t="shared" si="460"/>
        <v>6.078238935003674E-3</v>
      </c>
      <c r="AC466" s="75">
        <f t="shared" si="461"/>
        <v>7.224899373952768E-3</v>
      </c>
      <c r="AD466" s="75">
        <f t="shared" si="462"/>
        <v>6.4203933076077751E-3</v>
      </c>
      <c r="AE466" s="75">
        <f t="shared" si="463"/>
        <v>4.1221450224374704E-6</v>
      </c>
      <c r="AF466" s="75">
        <f t="shared" si="464"/>
        <v>7.224899373952768E-3</v>
      </c>
      <c r="AG466" s="84"/>
      <c r="AH466" s="75">
        <f t="shared" si="425"/>
        <v>8.0450606634499262E-4</v>
      </c>
      <c r="AI466" s="75">
        <f t="shared" si="426"/>
        <v>2.125920694781791E-2</v>
      </c>
      <c r="AJ466" s="75">
        <f t="shared" si="427"/>
        <v>-3.3959561349478799E-2</v>
      </c>
      <c r="AK466" s="75">
        <f t="shared" si="428"/>
        <v>4.9663467615398145E-2</v>
      </c>
      <c r="AL466" s="75">
        <f t="shared" si="429"/>
        <v>3.0908939296095479</v>
      </c>
      <c r="AM466" s="75">
        <f t="shared" si="430"/>
        <v>39.440274453265808</v>
      </c>
      <c r="AN466" s="75">
        <f t="shared" si="457"/>
        <v>2.6473514993077218</v>
      </c>
      <c r="AO466" s="75">
        <f t="shared" si="457"/>
        <v>2.4286363582575157</v>
      </c>
      <c r="AP466" s="75">
        <f t="shared" si="457"/>
        <v>2.6961092605944388</v>
      </c>
      <c r="AQ466" s="75">
        <f t="shared" si="457"/>
        <v>2.3608239703947729</v>
      </c>
      <c r="AR466" s="75">
        <f t="shared" si="457"/>
        <v>2.7715042715777756</v>
      </c>
      <c r="AS466" s="75">
        <f t="shared" si="457"/>
        <v>2.2457124490903801</v>
      </c>
      <c r="AT466" s="75">
        <f t="shared" si="457"/>
        <v>2.8948597692975966</v>
      </c>
      <c r="AU466" s="75">
        <f t="shared" si="431"/>
        <v>2.0063600955059955</v>
      </c>
      <c r="AV466" s="119">
        <f t="shared" si="432"/>
        <v>4.6235169374089172E-4</v>
      </c>
      <c r="AW466" s="120">
        <f t="shared" si="433"/>
        <v>6.4203933076077751E-3</v>
      </c>
      <c r="AX466" s="121">
        <f t="shared" si="434"/>
        <v>4.1221450224374704E-6</v>
      </c>
      <c r="AY466" s="120">
        <f t="shared" si="435"/>
        <v>6.078238935003674E-3</v>
      </c>
      <c r="BA466" s="95">
        <f t="shared" si="436"/>
        <v>0</v>
      </c>
      <c r="BB466" s="95">
        <f t="shared" si="437"/>
        <v>0.10000005155143821</v>
      </c>
      <c r="BC466" s="95">
        <f t="shared" si="438"/>
        <v>-0.29406517627075762</v>
      </c>
      <c r="BD466" s="95">
        <f t="shared" si="439"/>
        <v>3.0461875536267377E-4</v>
      </c>
      <c r="BE466" s="95">
        <f t="shared" si="440"/>
        <v>3.1412541882995946</v>
      </c>
      <c r="BF466" s="95">
        <f t="shared" si="441"/>
        <v>5909.0253530403052</v>
      </c>
      <c r="BG466" s="95">
        <f t="shared" si="458"/>
        <v>3.1401173178474409</v>
      </c>
      <c r="BH466" s="95">
        <f t="shared" si="458"/>
        <v>3.1377633467079367</v>
      </c>
      <c r="BI466" s="95">
        <f t="shared" si="458"/>
        <v>3.1403788792568008</v>
      </c>
      <c r="BJ466" s="95">
        <f t="shared" si="458"/>
        <v>3.1374727206231414</v>
      </c>
      <c r="BK466" s="95">
        <f t="shared" si="458"/>
        <v>3.140701797308993</v>
      </c>
      <c r="BL466" s="95">
        <f t="shared" si="458"/>
        <v>3.137113919469364</v>
      </c>
      <c r="BM466" s="95">
        <f t="shared" si="458"/>
        <v>3.1411004653555969</v>
      </c>
      <c r="BN466" s="95">
        <f t="shared" si="442"/>
        <v>3.1366709500764722</v>
      </c>
      <c r="CI466" s="95"/>
      <c r="CJ466" s="95"/>
      <c r="CK466" s="95"/>
      <c r="CL466" s="95"/>
      <c r="CM466" s="95"/>
      <c r="CN466" s="95"/>
      <c r="CO466" s="95"/>
      <c r="CP466" s="95"/>
      <c r="CQ466" s="95"/>
      <c r="CR466" s="95"/>
      <c r="CS466" s="95"/>
      <c r="CT466" s="95"/>
      <c r="CU466" s="95"/>
      <c r="CV466" s="95"/>
      <c r="CW466" s="95"/>
      <c r="CX466" s="95"/>
    </row>
    <row r="467" spans="1:102" s="75" customFormat="1" ht="12.95" customHeight="1" x14ac:dyDescent="0.2">
      <c r="A467" s="86" t="s">
        <v>2085</v>
      </c>
      <c r="B467" s="87" t="s">
        <v>2033</v>
      </c>
      <c r="C467" s="88">
        <v>46708.34</v>
      </c>
      <c r="D467" s="88"/>
      <c r="E467" s="75">
        <f t="shared" si="419"/>
        <v>10727.506257621037</v>
      </c>
      <c r="F467" s="75">
        <f t="shared" si="420"/>
        <v>10727.5</v>
      </c>
      <c r="G467" s="75">
        <f t="shared" si="446"/>
        <v>2.6377249960205518E-3</v>
      </c>
      <c r="I467" s="75">
        <f t="shared" si="456"/>
        <v>2.6377249960205518E-3</v>
      </c>
      <c r="O467" s="75">
        <f t="shared" ca="1" si="422"/>
        <v>1.1932095698604355E-3</v>
      </c>
      <c r="P467" s="75">
        <f t="shared" si="423"/>
        <v>-2.4986400613632585E-4</v>
      </c>
      <c r="Q467" s="85">
        <f t="shared" si="443"/>
        <v>31689.839999999997</v>
      </c>
      <c r="S467" s="84">
        <v>0.1</v>
      </c>
      <c r="Z467" s="75">
        <f t="shared" si="424"/>
        <v>10727.5</v>
      </c>
      <c r="AA467" s="75">
        <f t="shared" si="459"/>
        <v>4.8415402082912075E-4</v>
      </c>
      <c r="AB467" s="75">
        <f t="shared" si="460"/>
        <v>1.9037069690551051E-3</v>
      </c>
      <c r="AC467" s="75">
        <f t="shared" si="461"/>
        <v>2.8875890021568774E-3</v>
      </c>
      <c r="AD467" s="75">
        <f t="shared" si="462"/>
        <v>2.1535709751914311E-3</v>
      </c>
      <c r="AE467" s="75">
        <f t="shared" si="463"/>
        <v>4.6378679451869721E-7</v>
      </c>
      <c r="AF467" s="75">
        <f t="shared" si="464"/>
        <v>2.8875890021568774E-3</v>
      </c>
      <c r="AG467" s="84"/>
      <c r="AH467" s="75">
        <f t="shared" si="425"/>
        <v>7.340180269654466E-4</v>
      </c>
      <c r="AI467" s="75">
        <f t="shared" si="426"/>
        <v>2.1217145086908529E-2</v>
      </c>
      <c r="AJ467" s="75">
        <f t="shared" si="427"/>
        <v>-3.4813182575398796E-2</v>
      </c>
      <c r="AK467" s="75">
        <f t="shared" si="428"/>
        <v>4.8827481280300303E-2</v>
      </c>
      <c r="AL467" s="75">
        <f t="shared" si="429"/>
        <v>3.0917480559800197</v>
      </c>
      <c r="AM467" s="75">
        <f t="shared" si="430"/>
        <v>40.116401738366548</v>
      </c>
      <c r="AN467" s="75">
        <f t="shared" si="457"/>
        <v>2.6553545186483034</v>
      </c>
      <c r="AO467" s="75">
        <f t="shared" si="457"/>
        <v>2.4320167994756647</v>
      </c>
      <c r="AP467" s="75">
        <f t="shared" si="457"/>
        <v>2.7041587066430006</v>
      </c>
      <c r="AQ467" s="75">
        <f t="shared" si="457"/>
        <v>2.3643559831921883</v>
      </c>
      <c r="AR467" s="75">
        <f t="shared" si="457"/>
        <v>2.7791333979282462</v>
      </c>
      <c r="AS467" s="75">
        <f t="shared" si="457"/>
        <v>2.2504076851349346</v>
      </c>
      <c r="AT467" s="75">
        <f t="shared" si="457"/>
        <v>2.9009765750875709</v>
      </c>
      <c r="AU467" s="75">
        <f t="shared" si="431"/>
        <v>2.0168727034457676</v>
      </c>
      <c r="AV467" s="119">
        <f t="shared" si="432"/>
        <v>4.8415402082912075E-4</v>
      </c>
      <c r="AW467" s="120">
        <f t="shared" si="433"/>
        <v>2.1535709751914311E-3</v>
      </c>
      <c r="AX467" s="121">
        <f t="shared" si="434"/>
        <v>4.6378679451869721E-7</v>
      </c>
      <c r="AY467" s="120">
        <f t="shared" si="435"/>
        <v>1.9037069690551051E-3</v>
      </c>
      <c r="BA467" s="95">
        <f t="shared" si="436"/>
        <v>0</v>
      </c>
      <c r="BB467" s="95">
        <f t="shared" si="437"/>
        <v>0.1000012898678948</v>
      </c>
      <c r="BC467" s="95">
        <f t="shared" si="438"/>
        <v>-0.29212289077716724</v>
      </c>
      <c r="BD467" s="95">
        <f t="shared" si="439"/>
        <v>-1.5237324394067732E-3</v>
      </c>
      <c r="BE467" s="95">
        <f t="shared" si="440"/>
        <v>-3.1398996167371953</v>
      </c>
      <c r="BF467" s="95">
        <f t="shared" si="441"/>
        <v>-1181.3089119721078</v>
      </c>
      <c r="BG467" s="95">
        <f t="shared" si="458"/>
        <v>3.1489723984084104</v>
      </c>
      <c r="BH467" s="95">
        <f t="shared" si="458"/>
        <v>3.160732741805464</v>
      </c>
      <c r="BI467" s="95">
        <f t="shared" si="458"/>
        <v>3.147664562278301</v>
      </c>
      <c r="BJ467" s="95">
        <f t="shared" si="458"/>
        <v>3.1621861800083999</v>
      </c>
      <c r="BK467" s="95">
        <f t="shared" si="458"/>
        <v>3.1460496083876519</v>
      </c>
      <c r="BL467" s="95">
        <f t="shared" si="458"/>
        <v>3.1639809879201981</v>
      </c>
      <c r="BM467" s="95">
        <f t="shared" si="458"/>
        <v>3.1440553651081036</v>
      </c>
      <c r="BN467" s="95">
        <f t="shared" si="442"/>
        <v>3.1661974260462453</v>
      </c>
      <c r="CI467" s="95"/>
      <c r="CJ467" s="95"/>
      <c r="CK467" s="95"/>
      <c r="CL467" s="95"/>
      <c r="CM467" s="95"/>
      <c r="CN467" s="95"/>
      <c r="CO467" s="95"/>
      <c r="CP467" s="95"/>
      <c r="CQ467" s="95"/>
      <c r="CR467" s="95"/>
      <c r="CS467" s="95"/>
      <c r="CT467" s="95"/>
      <c r="CU467" s="95"/>
      <c r="CV467" s="95"/>
      <c r="CW467" s="95"/>
      <c r="CX467" s="95"/>
    </row>
    <row r="468" spans="1:102" s="75" customFormat="1" ht="12.95" customHeight="1" x14ac:dyDescent="0.2">
      <c r="A468" s="86" t="s">
        <v>2091</v>
      </c>
      <c r="B468" s="87" t="s">
        <v>2033</v>
      </c>
      <c r="C468" s="88">
        <v>46941.444000000003</v>
      </c>
      <c r="D468" s="88"/>
      <c r="E468" s="75">
        <f t="shared" si="419"/>
        <v>11280.511781579338</v>
      </c>
      <c r="F468" s="75">
        <f t="shared" si="420"/>
        <v>11280.5</v>
      </c>
      <c r="G468" s="75">
        <f t="shared" si="446"/>
        <v>4.9661950033623725E-3</v>
      </c>
      <c r="I468" s="75">
        <f t="shared" si="456"/>
        <v>4.9661950033623725E-3</v>
      </c>
      <c r="O468" s="75">
        <f t="shared" ca="1" si="422"/>
        <v>1.5760623086067734E-3</v>
      </c>
      <c r="P468" s="75">
        <f t="shared" si="423"/>
        <v>2.5321905694714541E-4</v>
      </c>
      <c r="Q468" s="85">
        <f t="shared" si="443"/>
        <v>31922.944000000003</v>
      </c>
      <c r="S468" s="84">
        <v>0.1</v>
      </c>
      <c r="Z468" s="75">
        <f t="shared" si="424"/>
        <v>11280.5</v>
      </c>
      <c r="AA468" s="75">
        <f t="shared" si="459"/>
        <v>6.0677869503826857E-4</v>
      </c>
      <c r="AB468" s="75">
        <f t="shared" si="460"/>
        <v>4.6126353652712494E-3</v>
      </c>
      <c r="AC468" s="75">
        <f t="shared" si="461"/>
        <v>4.7129759464152269E-3</v>
      </c>
      <c r="AD468" s="75">
        <f t="shared" si="462"/>
        <v>4.3594163083241037E-3</v>
      </c>
      <c r="AE468" s="75">
        <f t="shared" si="463"/>
        <v>1.9004510549282159E-6</v>
      </c>
      <c r="AF468" s="75">
        <f t="shared" si="464"/>
        <v>4.7129759464152269E-3</v>
      </c>
      <c r="AG468" s="84"/>
      <c r="AH468" s="75">
        <f t="shared" si="425"/>
        <v>3.5355963809112316E-4</v>
      </c>
      <c r="AI468" s="75">
        <f t="shared" si="426"/>
        <v>2.1004062030026471E-2</v>
      </c>
      <c r="AJ468" s="75">
        <f t="shared" si="427"/>
        <v>-3.9383707905949472E-2</v>
      </c>
      <c r="AK468" s="75">
        <f t="shared" si="428"/>
        <v>4.4350348795604774E-2</v>
      </c>
      <c r="AL468" s="75">
        <f t="shared" si="429"/>
        <v>3.0963217337585132</v>
      </c>
      <c r="AM468" s="75">
        <f t="shared" si="430"/>
        <v>44.170925171260855</v>
      </c>
      <c r="AN468" s="75">
        <f t="shared" si="457"/>
        <v>2.698471793278638</v>
      </c>
      <c r="AO468" s="75">
        <f t="shared" si="457"/>
        <v>2.4505366181759349</v>
      </c>
      <c r="AP468" s="75">
        <f t="shared" si="457"/>
        <v>2.7470822860689701</v>
      </c>
      <c r="AQ468" s="75">
        <f t="shared" si="457"/>
        <v>2.384303724554858</v>
      </c>
      <c r="AR468" s="75">
        <f t="shared" si="457"/>
        <v>2.8192687632189766</v>
      </c>
      <c r="AS468" s="75">
        <f t="shared" si="457"/>
        <v>2.277335052124041</v>
      </c>
      <c r="AT468" s="75">
        <f t="shared" si="457"/>
        <v>2.9324514212988717</v>
      </c>
      <c r="AU468" s="75">
        <f t="shared" si="431"/>
        <v>2.0738675288447284</v>
      </c>
      <c r="AV468" s="119">
        <f t="shared" si="432"/>
        <v>6.0677869503826857E-4</v>
      </c>
      <c r="AW468" s="120">
        <f t="shared" si="433"/>
        <v>4.3594163083241037E-3</v>
      </c>
      <c r="AX468" s="121">
        <f t="shared" si="434"/>
        <v>1.9004510549282159E-6</v>
      </c>
      <c r="AY468" s="120">
        <f t="shared" si="435"/>
        <v>4.6126353652712494E-3</v>
      </c>
      <c r="BA468" s="95">
        <f t="shared" si="436"/>
        <v>0</v>
      </c>
      <c r="BB468" s="95">
        <f t="shared" si="437"/>
        <v>0.10007744545727093</v>
      </c>
      <c r="BC468" s="95">
        <f t="shared" si="438"/>
        <v>-0.28117665942500492</v>
      </c>
      <c r="BD468" s="95">
        <f t="shared" si="439"/>
        <v>-1.1806600920201415E-2</v>
      </c>
      <c r="BE468" s="95">
        <f t="shared" si="440"/>
        <v>-3.1284738318269847</v>
      </c>
      <c r="BF468" s="95">
        <f t="shared" si="441"/>
        <v>-152.45052887855257</v>
      </c>
      <c r="BG468" s="95">
        <f t="shared" si="458"/>
        <v>3.1987615166450607</v>
      </c>
      <c r="BH468" s="95">
        <f t="shared" si="458"/>
        <v>3.2837551640169123</v>
      </c>
      <c r="BI468" s="95">
        <f t="shared" si="458"/>
        <v>3.188857002216257</v>
      </c>
      <c r="BJ468" s="95">
        <f t="shared" si="458"/>
        <v>3.294881419575419</v>
      </c>
      <c r="BK468" s="95">
        <f t="shared" si="458"/>
        <v>3.1764839796000022</v>
      </c>
      <c r="BL468" s="95">
        <f t="shared" si="458"/>
        <v>3.3088077703344041</v>
      </c>
      <c r="BM468" s="95">
        <f t="shared" si="458"/>
        <v>3.161004396573901</v>
      </c>
      <c r="BN468" s="95">
        <f t="shared" si="442"/>
        <v>3.3262772418431537</v>
      </c>
      <c r="CI468" s="95"/>
      <c r="CJ468" s="95"/>
      <c r="CK468" s="95"/>
      <c r="CL468" s="95"/>
      <c r="CM468" s="95"/>
      <c r="CN468" s="95"/>
      <c r="CO468" s="95"/>
      <c r="CP468" s="95"/>
      <c r="CQ468" s="95"/>
      <c r="CR468" s="95"/>
      <c r="CS468" s="95"/>
      <c r="CT468" s="95"/>
      <c r="CU468" s="95"/>
      <c r="CV468" s="95"/>
      <c r="CW468" s="95"/>
      <c r="CX468" s="95"/>
    </row>
    <row r="469" spans="1:102" s="75" customFormat="1" ht="12.95" customHeight="1" x14ac:dyDescent="0.2">
      <c r="A469" s="81" t="s">
        <v>1212</v>
      </c>
      <c r="B469" s="82" t="s">
        <v>2033</v>
      </c>
      <c r="C469" s="83">
        <v>46957.466</v>
      </c>
      <c r="D469" s="83" t="s">
        <v>2110</v>
      </c>
      <c r="E469" s="75">
        <f t="shared" ref="E469:E532" si="465">+(C469-C$7)/C$8</f>
        <v>11318.521659165559</v>
      </c>
      <c r="F469" s="75">
        <f t="shared" ref="F469:F532" si="466">ROUND(2*E469,0)/2</f>
        <v>11318.5</v>
      </c>
      <c r="G469" s="75">
        <f t="shared" si="446"/>
        <v>9.1298150000511669E-3</v>
      </c>
      <c r="I469" s="75">
        <f t="shared" si="456"/>
        <v>9.1298150000511669E-3</v>
      </c>
      <c r="O469" s="75">
        <f t="shared" ref="O469:O532" ca="1" si="467">+C$11+C$12*$F469</f>
        <v>1.6023704534030864E-3</v>
      </c>
      <c r="P469" s="75">
        <f t="shared" ref="P469:P532" si="468">+D$11+D$12*F469+D$13*F469^2</f>
        <v>2.8795788452857813E-4</v>
      </c>
      <c r="Q469" s="85">
        <f t="shared" si="443"/>
        <v>31938.966</v>
      </c>
      <c r="S469" s="84">
        <v>0.1</v>
      </c>
      <c r="Z469" s="75">
        <f t="shared" ref="Z469:Z532" si="469">F469</f>
        <v>11318.5</v>
      </c>
      <c r="AA469" s="75">
        <f t="shared" si="459"/>
        <v>6.1552797374833375E-4</v>
      </c>
      <c r="AB469" s="75">
        <f t="shared" si="460"/>
        <v>8.802244910831411E-3</v>
      </c>
      <c r="AC469" s="75">
        <f t="shared" si="461"/>
        <v>8.8418571155225896E-3</v>
      </c>
      <c r="AD469" s="75">
        <f t="shared" si="462"/>
        <v>8.5142870263028338E-3</v>
      </c>
      <c r="AE469" s="75">
        <f t="shared" si="463"/>
        <v>7.249308356626876E-6</v>
      </c>
      <c r="AF469" s="75">
        <f t="shared" si="464"/>
        <v>8.8418571155225896E-3</v>
      </c>
      <c r="AG469" s="84"/>
      <c r="AH469" s="75">
        <f t="shared" ref="AH469:AH532" si="470">$AB$6*($AB$11/AI469*AJ469+$AB$12)</f>
        <v>3.2757008921975562E-4</v>
      </c>
      <c r="AI469" s="75">
        <f t="shared" ref="AI469:AI532" si="471">1+$AB$7*COS(AL469)</f>
        <v>2.0990342832226339E-2</v>
      </c>
      <c r="AJ469" s="75">
        <f t="shared" ref="AJ469:AJ532" si="472">SIN(AL469+RADIANS($AB$9))</f>
        <v>-3.9693865455057493E-2</v>
      </c>
      <c r="AK469" s="75">
        <f t="shared" ref="AK469:AK532" si="473">$AB$7*SIN(AL469)</f>
        <v>4.4046466058451389E-2</v>
      </c>
      <c r="AL469" s="75">
        <f t="shared" ref="AL469:AL532" si="474">2*ATAN(AM469)</f>
        <v>3.0966321340305738</v>
      </c>
      <c r="AM469" s="75">
        <f t="shared" ref="AM469:AM532" si="475">SQRT((1+$AB$7)/(1-$AB$7))*TAN(AN469/2)</f>
        <v>44.475978040283522</v>
      </c>
      <c r="AN469" s="75">
        <f t="shared" si="457"/>
        <v>2.701413561343152</v>
      </c>
      <c r="AO469" s="75">
        <f t="shared" si="457"/>
        <v>2.4518266385725656</v>
      </c>
      <c r="AP469" s="75">
        <f t="shared" si="457"/>
        <v>2.7499835774814421</v>
      </c>
      <c r="AQ469" s="75">
        <f t="shared" si="457"/>
        <v>2.3857282325789391</v>
      </c>
      <c r="AR469" s="75">
        <f t="shared" si="457"/>
        <v>2.8219484371904393</v>
      </c>
      <c r="AS469" s="75">
        <f t="shared" si="457"/>
        <v>2.2792768044418064</v>
      </c>
      <c r="AT469" s="75">
        <f t="shared" si="457"/>
        <v>2.9345108683190695</v>
      </c>
      <c r="AU469" s="75">
        <f t="shared" ref="AU469:AU532" si="476">RADIANS($AB$9)+$AB$18*(F469-AB$15)</f>
        <v>2.0777839906262119</v>
      </c>
      <c r="AV469" s="119">
        <f t="shared" ref="AV469:AV532" si="477">AA469+BA469</f>
        <v>6.1552797374833375E-4</v>
      </c>
      <c r="AW469" s="120">
        <f t="shared" ref="AW469:AW532" si="478">G469-AV469</f>
        <v>8.5142870263028338E-3</v>
      </c>
      <c r="AX469" s="121">
        <f t="shared" ref="AX469:AX532" si="479">S469*(G469-AV469)^2</f>
        <v>7.249308356626876E-6</v>
      </c>
      <c r="AY469" s="120">
        <f t="shared" ref="AY469:AY532" si="480">IF(S469&lt;&gt;0,G469-AH469-BA469,-9999)</f>
        <v>8.802244910831411E-3</v>
      </c>
      <c r="BA469" s="95">
        <f t="shared" ref="BA469:BA532" si="481">$BB$6*($BB$11/BB469*BC469+$BB$12)</f>
        <v>0</v>
      </c>
      <c r="BB469" s="95">
        <f t="shared" ref="BB469:BB532" si="482">1+$BB$7*COS(BE469)</f>
        <v>0.10008761246515419</v>
      </c>
      <c r="BC469" s="95">
        <f t="shared" ref="BC469:BC532" si="483">SIN(BE469+RADIANS($BB$9))</f>
        <v>-0.2803756482524139</v>
      </c>
      <c r="BD469" s="95">
        <f t="shared" ref="BD469:BD532" si="484">$BB$7*SIN(BE469)</f>
        <v>-1.2557657477946151E-2</v>
      </c>
      <c r="BE469" s="95">
        <f t="shared" ref="BE469:BE532" si="485">2*ATAN(BF469)</f>
        <v>-3.1276392480586717</v>
      </c>
      <c r="BF469" s="95">
        <f t="shared" ref="BF469:BF532" si="486">TAN(BG469/2)*SQRT((1+$BB$7)/(1-$BB$7))</f>
        <v>-143.33185872411713</v>
      </c>
      <c r="BG469" s="95">
        <f t="shared" si="458"/>
        <v>3.2023963850337349</v>
      </c>
      <c r="BH469" s="95">
        <f t="shared" si="458"/>
        <v>3.292027098563822</v>
      </c>
      <c r="BI469" s="95">
        <f t="shared" si="458"/>
        <v>3.1918918637782383</v>
      </c>
      <c r="BJ469" s="95">
        <f t="shared" si="458"/>
        <v>3.3038429701605159</v>
      </c>
      <c r="BK469" s="95">
        <f t="shared" si="458"/>
        <v>3.1787504607105777</v>
      </c>
      <c r="BL469" s="95">
        <f t="shared" si="458"/>
        <v>3.3186573579650944</v>
      </c>
      <c r="BM469" s="95">
        <f t="shared" si="458"/>
        <v>3.1622829559420778</v>
      </c>
      <c r="BN469" s="95">
        <f t="shared" ref="BN469:BN532" si="487">RADIANS($BB$9)+$BB$18*(F469-BB$15)</f>
        <v>3.3372773015181671</v>
      </c>
      <c r="CI469" s="95"/>
      <c r="CJ469" s="95"/>
      <c r="CK469" s="95"/>
      <c r="CL469" s="95"/>
      <c r="CM469" s="95"/>
      <c r="CN469" s="95"/>
      <c r="CO469" s="95"/>
      <c r="CP469" s="95"/>
      <c r="CQ469" s="95"/>
      <c r="CR469" s="95"/>
      <c r="CS469" s="95"/>
      <c r="CT469" s="95"/>
      <c r="CU469" s="95"/>
      <c r="CV469" s="95"/>
      <c r="CW469" s="95"/>
      <c r="CX469" s="95"/>
    </row>
    <row r="470" spans="1:102" s="75" customFormat="1" ht="12.95" customHeight="1" x14ac:dyDescent="0.2">
      <c r="A470" s="81" t="s">
        <v>1212</v>
      </c>
      <c r="B470" s="82" t="s">
        <v>2031</v>
      </c>
      <c r="C470" s="83">
        <v>46958.517999999996</v>
      </c>
      <c r="D470" s="83" t="s">
        <v>2110</v>
      </c>
      <c r="E470" s="75">
        <f t="shared" si="465"/>
        <v>11321.017377004815</v>
      </c>
      <c r="F470" s="75">
        <f t="shared" si="466"/>
        <v>11321</v>
      </c>
      <c r="G470" s="75">
        <f t="shared" si="446"/>
        <v>7.3247899999842048E-3</v>
      </c>
      <c r="I470" s="75">
        <f t="shared" si="456"/>
        <v>7.3247899999842048E-3</v>
      </c>
      <c r="O470" s="75">
        <f t="shared" ca="1" si="467"/>
        <v>1.6041012524028436E-3</v>
      </c>
      <c r="P470" s="75">
        <f t="shared" si="468"/>
        <v>2.9024409529349396E-4</v>
      </c>
      <c r="Q470" s="85">
        <f t="shared" ref="Q470:Q533" si="488">+C470-15018.5</f>
        <v>31940.017999999996</v>
      </c>
      <c r="S470" s="84">
        <v>0.1</v>
      </c>
      <c r="Z470" s="75">
        <f t="shared" si="469"/>
        <v>11321</v>
      </c>
      <c r="AA470" s="75">
        <f t="shared" si="459"/>
        <v>6.16105231200624E-4</v>
      </c>
      <c r="AB470" s="75">
        <f t="shared" si="460"/>
        <v>6.9989288640770744E-3</v>
      </c>
      <c r="AC470" s="75">
        <f t="shared" si="461"/>
        <v>7.0345459046907109E-3</v>
      </c>
      <c r="AD470" s="75">
        <f t="shared" si="462"/>
        <v>6.7086847687835805E-3</v>
      </c>
      <c r="AE470" s="75">
        <f t="shared" si="463"/>
        <v>4.5006451326908803E-6</v>
      </c>
      <c r="AF470" s="75">
        <f t="shared" si="464"/>
        <v>7.0345459046907109E-3</v>
      </c>
      <c r="AG470" s="84"/>
      <c r="AH470" s="75">
        <f t="shared" si="470"/>
        <v>3.2586113590713005E-4</v>
      </c>
      <c r="AI470" s="75">
        <f t="shared" si="471"/>
        <v>2.0989444391868228E-2</v>
      </c>
      <c r="AJ470" s="75">
        <f t="shared" si="472"/>
        <v>-3.9714251551794803E-2</v>
      </c>
      <c r="AK470" s="75">
        <f t="shared" si="473"/>
        <v>4.4026492113919694E-2</v>
      </c>
      <c r="AL470" s="75">
        <f t="shared" si="474"/>
        <v>3.0966525362147808</v>
      </c>
      <c r="AM470" s="75">
        <f t="shared" si="475"/>
        <v>44.496176314459603</v>
      </c>
      <c r="AN470" s="75">
        <f t="shared" si="457"/>
        <v>2.7016069869734731</v>
      </c>
      <c r="AO470" s="75">
        <f t="shared" si="457"/>
        <v>2.4519116079889822</v>
      </c>
      <c r="AP470" s="75">
        <f t="shared" si="457"/>
        <v>2.7501742197914352</v>
      </c>
      <c r="AQ470" s="75">
        <f t="shared" si="457"/>
        <v>2.3858222086020948</v>
      </c>
      <c r="AR470" s="75">
        <f t="shared" si="457"/>
        <v>2.8221243702841923</v>
      </c>
      <c r="AS470" s="75">
        <f t="shared" si="457"/>
        <v>2.2794049634135543</v>
      </c>
      <c r="AT470" s="75">
        <f t="shared" si="457"/>
        <v>2.9346458972326812</v>
      </c>
      <c r="AU470" s="75">
        <f t="shared" si="476"/>
        <v>2.0780416525855201</v>
      </c>
      <c r="AV470" s="119">
        <f t="shared" si="477"/>
        <v>6.16105231200624E-4</v>
      </c>
      <c r="AW470" s="120">
        <f t="shared" si="478"/>
        <v>6.7086847687835805E-3</v>
      </c>
      <c r="AX470" s="121">
        <f t="shared" si="479"/>
        <v>4.5006451326908803E-6</v>
      </c>
      <c r="AY470" s="120">
        <f t="shared" si="480"/>
        <v>6.9989288640770744E-3</v>
      </c>
      <c r="BA470" s="95">
        <f t="shared" si="481"/>
        <v>0</v>
      </c>
      <c r="BB470" s="95">
        <f t="shared" si="482"/>
        <v>0.10008830721744721</v>
      </c>
      <c r="BC470" s="95">
        <f t="shared" si="483"/>
        <v>-0.28032264675906349</v>
      </c>
      <c r="BD470" s="95">
        <f t="shared" si="484"/>
        <v>-1.2607346796229536E-2</v>
      </c>
      <c r="BE470" s="95">
        <f t="shared" si="485"/>
        <v>-3.1275840323086279</v>
      </c>
      <c r="BF470" s="95">
        <f t="shared" si="486"/>
        <v>-142.76688996298847</v>
      </c>
      <c r="BG470" s="95">
        <f t="shared" si="458"/>
        <v>3.2026368533932308</v>
      </c>
      <c r="BH470" s="95">
        <f t="shared" si="458"/>
        <v>3.2925701649107979</v>
      </c>
      <c r="BI470" s="95">
        <f t="shared" si="458"/>
        <v>3.1920928098161574</v>
      </c>
      <c r="BJ470" s="95">
        <f t="shared" si="458"/>
        <v>3.3044315530187944</v>
      </c>
      <c r="BK470" s="95">
        <f t="shared" si="458"/>
        <v>3.1789006817995156</v>
      </c>
      <c r="BL470" s="95">
        <f t="shared" si="458"/>
        <v>3.3193047017716553</v>
      </c>
      <c r="BM470" s="95">
        <f t="shared" si="458"/>
        <v>3.1623678012099257</v>
      </c>
      <c r="BN470" s="95">
        <f t="shared" si="487"/>
        <v>3.338000989654681</v>
      </c>
      <c r="CI470" s="95"/>
      <c r="CJ470" s="95"/>
      <c r="CK470" s="95"/>
      <c r="CL470" s="95"/>
      <c r="CM470" s="95"/>
      <c r="CN470" s="95"/>
      <c r="CO470" s="95"/>
      <c r="CP470" s="95"/>
      <c r="CQ470" s="95"/>
      <c r="CR470" s="95"/>
      <c r="CS470" s="95"/>
      <c r="CT470" s="95"/>
      <c r="CU470" s="95"/>
      <c r="CV470" s="95"/>
      <c r="CW470" s="95"/>
      <c r="CX470" s="95"/>
    </row>
    <row r="471" spans="1:102" s="75" customFormat="1" ht="12.95" customHeight="1" x14ac:dyDescent="0.2">
      <c r="A471" s="81" t="s">
        <v>1212</v>
      </c>
      <c r="B471" s="82" t="s">
        <v>2033</v>
      </c>
      <c r="C471" s="83">
        <v>46960.406999999999</v>
      </c>
      <c r="D471" s="83" t="s">
        <v>2110</v>
      </c>
      <c r="E471" s="75">
        <f t="shared" si="465"/>
        <v>11325.49875628084</v>
      </c>
      <c r="F471" s="75">
        <f t="shared" si="466"/>
        <v>11325.5</v>
      </c>
      <c r="G471" s="75">
        <f t="shared" si="446"/>
        <v>-5.2425500325625762E-4</v>
      </c>
      <c r="I471" s="75">
        <f t="shared" si="456"/>
        <v>-5.2425500325625762E-4</v>
      </c>
      <c r="O471" s="75">
        <f t="shared" ca="1" si="467"/>
        <v>1.6072166906024067E-3</v>
      </c>
      <c r="P471" s="75">
        <f t="shared" si="468"/>
        <v>2.9435951160693889E-4</v>
      </c>
      <c r="Q471" s="85">
        <f t="shared" si="488"/>
        <v>31941.906999999999</v>
      </c>
      <c r="S471" s="84">
        <v>0.1</v>
      </c>
      <c r="Z471" s="75">
        <f t="shared" si="469"/>
        <v>11325.5</v>
      </c>
      <c r="AA471" s="75">
        <f t="shared" si="459"/>
        <v>6.1714481155736756E-4</v>
      </c>
      <c r="AB471" s="75">
        <f t="shared" si="460"/>
        <v>-8.470403032066864E-4</v>
      </c>
      <c r="AC471" s="75">
        <f t="shared" si="461"/>
        <v>-8.1861451486319652E-4</v>
      </c>
      <c r="AD471" s="75">
        <f t="shared" si="462"/>
        <v>-1.1413998148136252E-3</v>
      </c>
      <c r="AE471" s="75">
        <f t="shared" si="463"/>
        <v>1.3027935372565779E-7</v>
      </c>
      <c r="AF471" s="75">
        <f t="shared" si="464"/>
        <v>-8.1861451486319652E-4</v>
      </c>
      <c r="AG471" s="84"/>
      <c r="AH471" s="75">
        <f t="shared" si="470"/>
        <v>3.2278529995042872E-4</v>
      </c>
      <c r="AI471" s="75">
        <f t="shared" si="471"/>
        <v>2.0987828486073168E-2</v>
      </c>
      <c r="AJ471" s="75">
        <f t="shared" si="472"/>
        <v>-3.9750940580418899E-2</v>
      </c>
      <c r="AK471" s="75">
        <f t="shared" si="473"/>
        <v>4.3990544752089113E-2</v>
      </c>
      <c r="AL471" s="75">
        <f t="shared" si="474"/>
        <v>3.0966892542378441</v>
      </c>
      <c r="AM471" s="75">
        <f t="shared" si="475"/>
        <v>44.532573591757846</v>
      </c>
      <c r="AN471" s="75">
        <f t="shared" ref="AN471:AT480" si="489">$AU471+$AB$7*SIN(AO471)</f>
        <v>2.7019551179440491</v>
      </c>
      <c r="AO471" s="75">
        <f t="shared" si="489"/>
        <v>2.452064584440639</v>
      </c>
      <c r="AP471" s="75">
        <f t="shared" si="489"/>
        <v>2.7505173033895667</v>
      </c>
      <c r="AQ471" s="75">
        <f t="shared" si="489"/>
        <v>2.3859914461973468</v>
      </c>
      <c r="AR471" s="75">
        <f t="shared" si="489"/>
        <v>2.8224409372728649</v>
      </c>
      <c r="AS471" s="75">
        <f t="shared" si="489"/>
        <v>2.2796357777627412</v>
      </c>
      <c r="AT471" s="75">
        <f t="shared" si="489"/>
        <v>2.9348888059710476</v>
      </c>
      <c r="AU471" s="75">
        <f t="shared" si="476"/>
        <v>2.0785054441122748</v>
      </c>
      <c r="AV471" s="119">
        <f t="shared" si="477"/>
        <v>6.1714481155736756E-4</v>
      </c>
      <c r="AW471" s="120">
        <f t="shared" si="478"/>
        <v>-1.1413998148136252E-3</v>
      </c>
      <c r="AX471" s="121">
        <f t="shared" si="479"/>
        <v>1.3027935372565779E-7</v>
      </c>
      <c r="AY471" s="120">
        <f t="shared" si="480"/>
        <v>-8.470403032066864E-4</v>
      </c>
      <c r="BA471" s="95">
        <f t="shared" si="481"/>
        <v>0</v>
      </c>
      <c r="BB471" s="95">
        <f t="shared" si="482"/>
        <v>0.10008956592945606</v>
      </c>
      <c r="BC471" s="95">
        <f t="shared" si="483"/>
        <v>-0.28022714787109909</v>
      </c>
      <c r="BD471" s="95">
        <f t="shared" si="484"/>
        <v>-1.2696875637939036E-2</v>
      </c>
      <c r="BE471" s="95">
        <f t="shared" si="485"/>
        <v>-3.127484545986841</v>
      </c>
      <c r="BF471" s="95">
        <f t="shared" si="486"/>
        <v>-141.76010582416629</v>
      </c>
      <c r="BG471" s="95">
        <f t="shared" ref="BG471:BM480" si="490">$BN471+$BB$7*SIN(BH471)</f>
        <v>3.2030701188879016</v>
      </c>
      <c r="BH471" s="95">
        <f t="shared" si="490"/>
        <v>3.29354732266895</v>
      </c>
      <c r="BI471" s="95">
        <f t="shared" si="490"/>
        <v>3.1924549202049253</v>
      </c>
      <c r="BJ471" s="95">
        <f t="shared" si="490"/>
        <v>3.3054906868035281</v>
      </c>
      <c r="BK471" s="95">
        <f t="shared" si="490"/>
        <v>3.1791714325322364</v>
      </c>
      <c r="BL471" s="95">
        <f t="shared" si="490"/>
        <v>3.3204697121880442</v>
      </c>
      <c r="BM471" s="95">
        <f t="shared" si="490"/>
        <v>3.1625207547150338</v>
      </c>
      <c r="BN471" s="95">
        <f t="shared" si="487"/>
        <v>3.3393036283004065</v>
      </c>
      <c r="CI471" s="95"/>
      <c r="CJ471" s="95"/>
      <c r="CK471" s="95"/>
      <c r="CL471" s="95"/>
      <c r="CM471" s="95"/>
      <c r="CN471" s="95"/>
      <c r="CO471" s="95"/>
      <c r="CP471" s="95"/>
      <c r="CQ471" s="95"/>
      <c r="CR471" s="95"/>
      <c r="CS471" s="95"/>
      <c r="CT471" s="95"/>
      <c r="CU471" s="95"/>
      <c r="CV471" s="95"/>
      <c r="CW471" s="95"/>
      <c r="CX471" s="95"/>
    </row>
    <row r="472" spans="1:102" s="75" customFormat="1" ht="12.95" customHeight="1" x14ac:dyDescent="0.2">
      <c r="A472" s="81" t="s">
        <v>1212</v>
      </c>
      <c r="B472" s="82" t="s">
        <v>2031</v>
      </c>
      <c r="C472" s="83">
        <v>46970.313999999998</v>
      </c>
      <c r="D472" s="83" t="s">
        <v>2110</v>
      </c>
      <c r="E472" s="75">
        <f t="shared" si="465"/>
        <v>11349.001680837495</v>
      </c>
      <c r="F472" s="75">
        <f t="shared" si="466"/>
        <v>11349</v>
      </c>
      <c r="G472" s="75">
        <f t="shared" si="446"/>
        <v>7.0851000054972246E-4</v>
      </c>
      <c r="I472" s="75">
        <f t="shared" si="456"/>
        <v>7.0851000054972246E-4</v>
      </c>
      <c r="O472" s="75">
        <f t="shared" ca="1" si="467"/>
        <v>1.6234862012001264E-3</v>
      </c>
      <c r="P472" s="75">
        <f t="shared" si="468"/>
        <v>3.1585607947499765E-4</v>
      </c>
      <c r="Q472" s="85">
        <f t="shared" si="488"/>
        <v>31951.813999999998</v>
      </c>
      <c r="S472" s="84">
        <v>0.1</v>
      </c>
      <c r="Z472" s="75">
        <f t="shared" si="469"/>
        <v>11349</v>
      </c>
      <c r="AA472" s="75">
        <f t="shared" si="459"/>
        <v>6.2258459387118728E-4</v>
      </c>
      <c r="AB472" s="75">
        <f t="shared" si="460"/>
        <v>4.0178148615353278E-4</v>
      </c>
      <c r="AC472" s="75">
        <f t="shared" si="461"/>
        <v>3.9265392107472482E-4</v>
      </c>
      <c r="AD472" s="75">
        <f t="shared" si="462"/>
        <v>8.5925406678535182E-5</v>
      </c>
      <c r="AE472" s="75">
        <f t="shared" si="463"/>
        <v>7.3831755128716586E-10</v>
      </c>
      <c r="AF472" s="75">
        <f t="shared" si="464"/>
        <v>3.9265392107472482E-4</v>
      </c>
      <c r="AG472" s="84"/>
      <c r="AH472" s="75">
        <f t="shared" si="470"/>
        <v>3.0672851439618969E-4</v>
      </c>
      <c r="AI472" s="75">
        <f t="shared" si="471"/>
        <v>2.0979416738145296E-2</v>
      </c>
      <c r="AJ472" s="75">
        <f t="shared" si="472"/>
        <v>-3.9942414181330002E-2</v>
      </c>
      <c r="AK472" s="75">
        <f t="shared" si="473"/>
        <v>4.3802939965460468E-2</v>
      </c>
      <c r="AL472" s="75">
        <f t="shared" si="474"/>
        <v>3.0968808800271441</v>
      </c>
      <c r="AM472" s="75">
        <f t="shared" si="475"/>
        <v>44.723495381967048</v>
      </c>
      <c r="AN472" s="75">
        <f t="shared" si="489"/>
        <v>2.7037723950298806</v>
      </c>
      <c r="AO472" s="75">
        <f t="shared" si="489"/>
        <v>2.4528641265704216</v>
      </c>
      <c r="AP472" s="75">
        <f t="shared" si="489"/>
        <v>2.7523074416286843</v>
      </c>
      <c r="AQ472" s="75">
        <f t="shared" si="489"/>
        <v>2.3868769345387957</v>
      </c>
      <c r="AR472" s="75">
        <f t="shared" si="489"/>
        <v>2.8240917660491873</v>
      </c>
      <c r="AS472" s="75">
        <f t="shared" si="489"/>
        <v>2.280843819360765</v>
      </c>
      <c r="AT472" s="75">
        <f t="shared" si="489"/>
        <v>2.9361543376222765</v>
      </c>
      <c r="AU472" s="75">
        <f t="shared" si="476"/>
        <v>2.0809274665297712</v>
      </c>
      <c r="AV472" s="119">
        <f t="shared" si="477"/>
        <v>6.2258459387118728E-4</v>
      </c>
      <c r="AW472" s="120">
        <f t="shared" si="478"/>
        <v>8.5925406678535182E-5</v>
      </c>
      <c r="AX472" s="121">
        <f t="shared" si="479"/>
        <v>7.3831755128716586E-10</v>
      </c>
      <c r="AY472" s="120">
        <f t="shared" si="480"/>
        <v>4.0178148615353278E-4</v>
      </c>
      <c r="BA472" s="95">
        <f t="shared" si="481"/>
        <v>0</v>
      </c>
      <c r="BB472" s="95">
        <f t="shared" si="482"/>
        <v>0.1000963111985389</v>
      </c>
      <c r="BC472" s="95">
        <f t="shared" si="483"/>
        <v>-0.27972639658470483</v>
      </c>
      <c r="BD472" s="95">
        <f t="shared" si="484"/>
        <v>-1.3166278195573379E-2</v>
      </c>
      <c r="BE472" s="95">
        <f t="shared" si="485"/>
        <v>-3.1269629337369689</v>
      </c>
      <c r="BF472" s="95">
        <f t="shared" si="486"/>
        <v>-136.70557936460739</v>
      </c>
      <c r="BG472" s="95">
        <f t="shared" si="490"/>
        <v>3.2053416632963954</v>
      </c>
      <c r="BH472" s="95">
        <f t="shared" si="490"/>
        <v>3.298642604181361</v>
      </c>
      <c r="BI472" s="95">
        <f t="shared" si="490"/>
        <v>3.1943545663471036</v>
      </c>
      <c r="BJ472" s="95">
        <f t="shared" si="490"/>
        <v>3.3110150400991842</v>
      </c>
      <c r="BK472" s="95">
        <f t="shared" si="490"/>
        <v>3.1805928246729942</v>
      </c>
      <c r="BL472" s="95">
        <f t="shared" si="490"/>
        <v>3.3265492372909802</v>
      </c>
      <c r="BM472" s="95">
        <f t="shared" si="490"/>
        <v>3.1633244301971266</v>
      </c>
      <c r="BN472" s="95">
        <f t="shared" si="487"/>
        <v>3.3461062967836384</v>
      </c>
      <c r="CI472" s="95"/>
      <c r="CJ472" s="95"/>
      <c r="CK472" s="95"/>
      <c r="CL472" s="95"/>
      <c r="CM472" s="95"/>
      <c r="CN472" s="95"/>
      <c r="CO472" s="95"/>
      <c r="CP472" s="95"/>
      <c r="CQ472" s="95"/>
      <c r="CR472" s="95"/>
      <c r="CS472" s="95"/>
      <c r="CT472" s="95"/>
      <c r="CU472" s="95"/>
      <c r="CV472" s="95"/>
      <c r="CW472" s="95"/>
      <c r="CX472" s="95"/>
    </row>
    <row r="473" spans="1:102" s="75" customFormat="1" ht="12.95" customHeight="1" x14ac:dyDescent="0.2">
      <c r="A473" s="81" t="s">
        <v>1212</v>
      </c>
      <c r="B473" s="82" t="s">
        <v>2033</v>
      </c>
      <c r="C473" s="83">
        <v>46970.516000000003</v>
      </c>
      <c r="D473" s="83" t="s">
        <v>2110</v>
      </c>
      <c r="E473" s="75">
        <f t="shared" si="465"/>
        <v>11349.480896620331</v>
      </c>
      <c r="F473" s="75">
        <f t="shared" si="466"/>
        <v>11349.5</v>
      </c>
      <c r="G473" s="75">
        <f t="shared" si="446"/>
        <v>-8.0524949953542091E-3</v>
      </c>
      <c r="I473" s="75">
        <f t="shared" si="456"/>
        <v>-8.0524949953542091E-3</v>
      </c>
      <c r="O473" s="75">
        <f t="shared" ca="1" si="467"/>
        <v>1.6238323610000775E-3</v>
      </c>
      <c r="P473" s="75">
        <f t="shared" si="468"/>
        <v>3.1631354352098509E-4</v>
      </c>
      <c r="Q473" s="85">
        <f t="shared" si="488"/>
        <v>31952.016000000003</v>
      </c>
      <c r="S473" s="84">
        <v>0.1</v>
      </c>
      <c r="Z473" s="75">
        <f t="shared" si="469"/>
        <v>11349.5</v>
      </c>
      <c r="AA473" s="75">
        <f t="shared" si="459"/>
        <v>6.2270053312023232E-4</v>
      </c>
      <c r="AB473" s="75">
        <f t="shared" si="460"/>
        <v>-8.3588819849534559E-3</v>
      </c>
      <c r="AC473" s="75">
        <f t="shared" si="461"/>
        <v>-8.3688085388751946E-3</v>
      </c>
      <c r="AD473" s="75">
        <f t="shared" si="462"/>
        <v>-8.6751955284744414E-3</v>
      </c>
      <c r="AE473" s="75">
        <f t="shared" si="463"/>
        <v>7.5259017457262953E-6</v>
      </c>
      <c r="AF473" s="75">
        <f t="shared" si="464"/>
        <v>-8.3688085388751946E-3</v>
      </c>
      <c r="AG473" s="84"/>
      <c r="AH473" s="75">
        <f t="shared" si="470"/>
        <v>3.0638698959924729E-4</v>
      </c>
      <c r="AI473" s="75">
        <f t="shared" si="471"/>
        <v>2.0979238254672072E-2</v>
      </c>
      <c r="AJ473" s="75">
        <f t="shared" si="472"/>
        <v>-3.9946485806379564E-2</v>
      </c>
      <c r="AK473" s="75">
        <f t="shared" si="473"/>
        <v>4.3798950576442772E-2</v>
      </c>
      <c r="AL473" s="75">
        <f t="shared" si="474"/>
        <v>3.0968849549043451</v>
      </c>
      <c r="AM473" s="75">
        <f t="shared" si="475"/>
        <v>44.727573057400527</v>
      </c>
      <c r="AN473" s="75">
        <f t="shared" si="489"/>
        <v>2.7038110469039562</v>
      </c>
      <c r="AO473" s="75">
        <f t="shared" si="489"/>
        <v>2.4528811503549677</v>
      </c>
      <c r="AP473" s="75">
        <f t="shared" si="489"/>
        <v>2.7523455018631697</v>
      </c>
      <c r="AQ473" s="75">
        <f t="shared" si="489"/>
        <v>2.3868958056613798</v>
      </c>
      <c r="AR473" s="75">
        <f t="shared" si="489"/>
        <v>2.8241268470823782</v>
      </c>
      <c r="AS473" s="75">
        <f t="shared" si="489"/>
        <v>2.2808695712050429</v>
      </c>
      <c r="AT473" s="75">
        <f t="shared" si="489"/>
        <v>2.9361812092964361</v>
      </c>
      <c r="AU473" s="75">
        <f t="shared" si="476"/>
        <v>2.080978998921633</v>
      </c>
      <c r="AV473" s="119">
        <f t="shared" si="477"/>
        <v>6.2270053312023232E-4</v>
      </c>
      <c r="AW473" s="120">
        <f t="shared" si="478"/>
        <v>-8.6751955284744414E-3</v>
      </c>
      <c r="AX473" s="121">
        <f t="shared" si="479"/>
        <v>7.5259017457262953E-6</v>
      </c>
      <c r="AY473" s="120">
        <f t="shared" si="480"/>
        <v>-8.3588819849534559E-3</v>
      </c>
      <c r="BA473" s="95">
        <f t="shared" si="481"/>
        <v>0</v>
      </c>
      <c r="BB473" s="95">
        <f t="shared" si="482"/>
        <v>0.10009645787891364</v>
      </c>
      <c r="BC473" s="95">
        <f t="shared" si="483"/>
        <v>-0.27971570476198993</v>
      </c>
      <c r="BD473" s="95">
        <f t="shared" si="484"/>
        <v>-1.317629985702469E-2</v>
      </c>
      <c r="BE473" s="95">
        <f t="shared" si="485"/>
        <v>-3.1269517973649408</v>
      </c>
      <c r="BF473" s="95">
        <f t="shared" si="486"/>
        <v>-136.60159237811479</v>
      </c>
      <c r="BG473" s="95">
        <f t="shared" si="490"/>
        <v>3.2053901588744282</v>
      </c>
      <c r="BH473" s="95">
        <f t="shared" si="490"/>
        <v>3.2987508731768931</v>
      </c>
      <c r="BI473" s="95">
        <f t="shared" si="490"/>
        <v>3.1943951435592131</v>
      </c>
      <c r="BJ473" s="95">
        <f t="shared" si="490"/>
        <v>3.3111324561817734</v>
      </c>
      <c r="BK473" s="95">
        <f t="shared" si="490"/>
        <v>3.1806232050644585</v>
      </c>
      <c r="BL473" s="95">
        <f t="shared" si="490"/>
        <v>3.3266785072207088</v>
      </c>
      <c r="BM473" s="95">
        <f t="shared" si="490"/>
        <v>3.1633416205900708</v>
      </c>
      <c r="BN473" s="95">
        <f t="shared" si="487"/>
        <v>3.3462510344109413</v>
      </c>
      <c r="CI473" s="95"/>
      <c r="CJ473" s="95"/>
      <c r="CK473" s="95"/>
      <c r="CL473" s="95"/>
      <c r="CM473" s="95"/>
      <c r="CN473" s="95"/>
      <c r="CO473" s="95"/>
      <c r="CP473" s="95"/>
      <c r="CQ473" s="95"/>
      <c r="CR473" s="95"/>
      <c r="CS473" s="95"/>
      <c r="CT473" s="95"/>
      <c r="CU473" s="95"/>
      <c r="CV473" s="95"/>
      <c r="CW473" s="95"/>
      <c r="CX473" s="95"/>
    </row>
    <row r="474" spans="1:102" s="75" customFormat="1" ht="12.95" customHeight="1" x14ac:dyDescent="0.2">
      <c r="A474" s="86" t="s">
        <v>2091</v>
      </c>
      <c r="B474" s="87"/>
      <c r="C474" s="88">
        <v>46975.381000000001</v>
      </c>
      <c r="D474" s="88"/>
      <c r="E474" s="75">
        <f t="shared" si="465"/>
        <v>11361.022405449248</v>
      </c>
      <c r="F474" s="75">
        <f t="shared" si="466"/>
        <v>11361</v>
      </c>
      <c r="G474" s="75">
        <f t="shared" si="446"/>
        <v>9.4443900015903637E-3</v>
      </c>
      <c r="I474" s="75">
        <f t="shared" si="456"/>
        <v>9.4443900015903637E-3</v>
      </c>
      <c r="O474" s="75">
        <f t="shared" ca="1" si="467"/>
        <v>1.6317940363989626E-3</v>
      </c>
      <c r="P474" s="75">
        <f t="shared" si="468"/>
        <v>3.2683625458667352E-4</v>
      </c>
      <c r="Q474" s="85">
        <f t="shared" si="488"/>
        <v>31956.881000000001</v>
      </c>
      <c r="S474" s="84">
        <v>0.1</v>
      </c>
      <c r="Z474" s="75">
        <f t="shared" si="469"/>
        <v>11361</v>
      </c>
      <c r="AA474" s="75">
        <f t="shared" si="459"/>
        <v>6.2536944235774784E-4</v>
      </c>
      <c r="AB474" s="75">
        <f t="shared" si="460"/>
        <v>9.1458568138192888E-3</v>
      </c>
      <c r="AC474" s="75">
        <f t="shared" si="461"/>
        <v>9.1175537470036903E-3</v>
      </c>
      <c r="AD474" s="75">
        <f t="shared" si="462"/>
        <v>8.8190205592326154E-3</v>
      </c>
      <c r="AE474" s="75">
        <f t="shared" si="463"/>
        <v>7.7775123624167557E-6</v>
      </c>
      <c r="AF474" s="75">
        <f t="shared" si="464"/>
        <v>9.1175537470036903E-3</v>
      </c>
      <c r="AG474" s="84"/>
      <c r="AH474" s="75">
        <f t="shared" si="470"/>
        <v>2.9853318777107427E-4</v>
      </c>
      <c r="AI474" s="75">
        <f t="shared" si="471"/>
        <v>2.0975138766082368E-2</v>
      </c>
      <c r="AJ474" s="75">
        <f t="shared" si="472"/>
        <v>-4.0040106833362413E-2</v>
      </c>
      <c r="AK474" s="75">
        <f t="shared" si="473"/>
        <v>4.3707220066120121E-2</v>
      </c>
      <c r="AL474" s="75">
        <f t="shared" si="474"/>
        <v>3.0969786508930177</v>
      </c>
      <c r="AM474" s="75">
        <f t="shared" si="475"/>
        <v>44.821538827459307</v>
      </c>
      <c r="AN474" s="75">
        <f t="shared" si="489"/>
        <v>2.7046998822697654</v>
      </c>
      <c r="AO474" s="75">
        <f t="shared" si="489"/>
        <v>2.4532728399961052</v>
      </c>
      <c r="AP474" s="75">
        <f t="shared" si="489"/>
        <v>2.7532205662201705</v>
      </c>
      <c r="AQ474" s="75">
        <f t="shared" si="489"/>
        <v>2.3873301986042872</v>
      </c>
      <c r="AR474" s="75">
        <f t="shared" si="489"/>
        <v>2.8249332158771794</v>
      </c>
      <c r="AS474" s="75">
        <f t="shared" si="489"/>
        <v>2.2814624251373434</v>
      </c>
      <c r="AT474" s="75">
        <f t="shared" si="489"/>
        <v>2.9367986311210061</v>
      </c>
      <c r="AU474" s="75">
        <f t="shared" si="476"/>
        <v>2.0821642439344505</v>
      </c>
      <c r="AV474" s="119">
        <f t="shared" si="477"/>
        <v>6.2536944235774784E-4</v>
      </c>
      <c r="AW474" s="120">
        <f t="shared" si="478"/>
        <v>8.8190205592326154E-3</v>
      </c>
      <c r="AX474" s="121">
        <f t="shared" si="479"/>
        <v>7.7775123624167557E-6</v>
      </c>
      <c r="AY474" s="120">
        <f t="shared" si="480"/>
        <v>9.1458568138192888E-3</v>
      </c>
      <c r="BA474" s="95">
        <f t="shared" si="481"/>
        <v>0</v>
      </c>
      <c r="BB474" s="95">
        <f t="shared" si="482"/>
        <v>0.10009986831033113</v>
      </c>
      <c r="BC474" s="95">
        <f t="shared" si="483"/>
        <v>-0.27946935501367853</v>
      </c>
      <c r="BD474" s="95">
        <f t="shared" si="484"/>
        <v>-1.3407198995937869E-2</v>
      </c>
      <c r="BE474" s="95">
        <f t="shared" si="485"/>
        <v>-3.1266952147820666</v>
      </c>
      <c r="BF474" s="95">
        <f t="shared" si="486"/>
        <v>-134.24878173547052</v>
      </c>
      <c r="BG474" s="95">
        <f t="shared" si="490"/>
        <v>3.2065074796824384</v>
      </c>
      <c r="BH474" s="95">
        <f t="shared" si="490"/>
        <v>3.3012394118925541</v>
      </c>
      <c r="BI474" s="95">
        <f t="shared" si="490"/>
        <v>3.1953302775520078</v>
      </c>
      <c r="BJ474" s="95">
        <f t="shared" si="490"/>
        <v>3.3138315854496048</v>
      </c>
      <c r="BK474" s="95">
        <f t="shared" si="490"/>
        <v>3.1813235660389076</v>
      </c>
      <c r="BL474" s="95">
        <f t="shared" si="490"/>
        <v>3.3296507607676467</v>
      </c>
      <c r="BM474" s="95">
        <f t="shared" si="490"/>
        <v>3.1637380626022158</v>
      </c>
      <c r="BN474" s="95">
        <f t="shared" si="487"/>
        <v>3.3495799998389058</v>
      </c>
      <c r="CI474" s="95"/>
      <c r="CJ474" s="95"/>
      <c r="CK474" s="95"/>
      <c r="CL474" s="95"/>
      <c r="CM474" s="95"/>
      <c r="CN474" s="95"/>
      <c r="CO474" s="95"/>
      <c r="CP474" s="95"/>
      <c r="CQ474" s="95"/>
      <c r="CR474" s="95"/>
      <c r="CS474" s="95"/>
      <c r="CT474" s="95"/>
      <c r="CU474" s="95"/>
      <c r="CV474" s="95"/>
      <c r="CW474" s="95"/>
      <c r="CX474" s="95"/>
    </row>
    <row r="475" spans="1:102" s="75" customFormat="1" ht="12.95" customHeight="1" x14ac:dyDescent="0.2">
      <c r="A475" s="86" t="s">
        <v>2040</v>
      </c>
      <c r="B475" s="87" t="s">
        <v>2031</v>
      </c>
      <c r="C475" s="88">
        <v>46977.474799999996</v>
      </c>
      <c r="D475" s="88" t="s">
        <v>2035</v>
      </c>
      <c r="E475" s="75">
        <f t="shared" si="465"/>
        <v>11365.98964310309</v>
      </c>
      <c r="F475" s="75">
        <f t="shared" si="466"/>
        <v>11366</v>
      </c>
      <c r="G475" s="75">
        <f t="shared" si="446"/>
        <v>-4.3656600028043613E-3</v>
      </c>
      <c r="H475" s="77"/>
      <c r="I475" s="77"/>
      <c r="J475" s="77">
        <f>G475</f>
        <v>-4.3656600028043613E-3</v>
      </c>
      <c r="O475" s="75">
        <f t="shared" ca="1" si="467"/>
        <v>1.6352556343984768E-3</v>
      </c>
      <c r="P475" s="75">
        <f t="shared" si="468"/>
        <v>3.3141196690260073E-4</v>
      </c>
      <c r="Q475" s="85">
        <f t="shared" si="488"/>
        <v>31958.974799999996</v>
      </c>
      <c r="S475" s="84">
        <v>1</v>
      </c>
      <c r="Z475" s="75">
        <f t="shared" si="469"/>
        <v>11366</v>
      </c>
      <c r="AA475" s="75">
        <f t="shared" si="459"/>
        <v>6.2653122106960039E-4</v>
      </c>
      <c r="AB475" s="75">
        <f t="shared" si="460"/>
        <v>-4.6607792569713612E-3</v>
      </c>
      <c r="AC475" s="75">
        <f t="shared" si="461"/>
        <v>-4.697071969706962E-3</v>
      </c>
      <c r="AD475" s="75">
        <f t="shared" si="462"/>
        <v>-4.9921912238739619E-3</v>
      </c>
      <c r="AE475" s="75">
        <f t="shared" si="463"/>
        <v>2.4921973215724207E-5</v>
      </c>
      <c r="AF475" s="75">
        <f t="shared" si="464"/>
        <v>-4.697071969706962E-3</v>
      </c>
      <c r="AG475" s="84"/>
      <c r="AH475" s="75">
        <f t="shared" si="470"/>
        <v>2.9511925416699972E-4</v>
      </c>
      <c r="AI475" s="75">
        <f t="shared" si="471"/>
        <v>2.0973359745577569E-2</v>
      </c>
      <c r="AJ475" s="75">
        <f t="shared" si="472"/>
        <v>-4.0080795842946423E-2</v>
      </c>
      <c r="AK475" s="75">
        <f t="shared" si="473"/>
        <v>4.3667352474563534E-2</v>
      </c>
      <c r="AL475" s="75">
        <f t="shared" si="474"/>
        <v>3.0970193725916255</v>
      </c>
      <c r="AM475" s="75">
        <f t="shared" si="475"/>
        <v>44.862500912908999</v>
      </c>
      <c r="AN475" s="75">
        <f t="shared" si="489"/>
        <v>2.7050862377318756</v>
      </c>
      <c r="AO475" s="75">
        <f t="shared" si="489"/>
        <v>2.4534432255812355</v>
      </c>
      <c r="AP475" s="75">
        <f t="shared" si="489"/>
        <v>2.7536008367211879</v>
      </c>
      <c r="AQ475" s="75">
        <f t="shared" si="489"/>
        <v>2.3875192789574138</v>
      </c>
      <c r="AR475" s="75">
        <f t="shared" si="489"/>
        <v>2.8252835149115407</v>
      </c>
      <c r="AS475" s="75">
        <f t="shared" si="489"/>
        <v>2.2817205233895033</v>
      </c>
      <c r="AT475" s="75">
        <f t="shared" si="489"/>
        <v>2.9370667008688729</v>
      </c>
      <c r="AU475" s="75">
        <f t="shared" si="476"/>
        <v>2.0826795678530665</v>
      </c>
      <c r="AV475" s="119">
        <f t="shared" si="477"/>
        <v>6.2653122106960039E-4</v>
      </c>
      <c r="AW475" s="120">
        <f t="shared" si="478"/>
        <v>-4.9921912238739619E-3</v>
      </c>
      <c r="AX475" s="121">
        <f t="shared" si="479"/>
        <v>2.4921973215724207E-5</v>
      </c>
      <c r="AY475" s="120">
        <f t="shared" si="480"/>
        <v>-4.6607792569713612E-3</v>
      </c>
      <c r="BA475" s="95">
        <f t="shared" si="481"/>
        <v>0</v>
      </c>
      <c r="BB475" s="95">
        <f t="shared" si="482"/>
        <v>0.10010137321141754</v>
      </c>
      <c r="BC475" s="95">
        <f t="shared" si="483"/>
        <v>-0.27936198294542108</v>
      </c>
      <c r="BD475" s="95">
        <f t="shared" si="484"/>
        <v>-1.3507831210953239E-2</v>
      </c>
      <c r="BE475" s="95">
        <f t="shared" si="485"/>
        <v>-3.1265833887076941</v>
      </c>
      <c r="BF475" s="95">
        <f t="shared" si="486"/>
        <v>-133.24852810783401</v>
      </c>
      <c r="BG475" s="95">
        <f t="shared" si="490"/>
        <v>3.20699442827308</v>
      </c>
      <c r="BH475" s="95">
        <f t="shared" si="490"/>
        <v>3.3023203931477974</v>
      </c>
      <c r="BI475" s="95">
        <f t="shared" si="490"/>
        <v>3.1957379761230436</v>
      </c>
      <c r="BJ475" s="95">
        <f t="shared" si="490"/>
        <v>3.3150042523584724</v>
      </c>
      <c r="BK475" s="95">
        <f t="shared" si="490"/>
        <v>3.1816290415955666</v>
      </c>
      <c r="BL475" s="95">
        <f t="shared" si="490"/>
        <v>3.3309424696142331</v>
      </c>
      <c r="BM475" s="95">
        <f t="shared" si="490"/>
        <v>3.1639110691627597</v>
      </c>
      <c r="BN475" s="95">
        <f t="shared" si="487"/>
        <v>3.3510273761119338</v>
      </c>
      <c r="CI475" s="95"/>
      <c r="CJ475" s="95"/>
      <c r="CK475" s="95"/>
      <c r="CL475" s="95"/>
      <c r="CM475" s="95"/>
      <c r="CN475" s="95"/>
      <c r="CO475" s="95"/>
      <c r="CP475" s="95"/>
      <c r="CQ475" s="95"/>
      <c r="CR475" s="95"/>
      <c r="CS475" s="95"/>
      <c r="CT475" s="95"/>
      <c r="CU475" s="95"/>
      <c r="CV475" s="95"/>
      <c r="CW475" s="95"/>
      <c r="CX475" s="95"/>
    </row>
    <row r="476" spans="1:102" s="75" customFormat="1" ht="12.95" customHeight="1" x14ac:dyDescent="0.2">
      <c r="A476" s="86" t="s">
        <v>2040</v>
      </c>
      <c r="B476" s="87" t="s">
        <v>2033</v>
      </c>
      <c r="C476" s="88">
        <v>46978.5262</v>
      </c>
      <c r="D476" s="88" t="s">
        <v>2006</v>
      </c>
      <c r="E476" s="75">
        <f t="shared" si="465"/>
        <v>11368.483937529149</v>
      </c>
      <c r="F476" s="75">
        <f t="shared" si="466"/>
        <v>11368.5</v>
      </c>
      <c r="G476" s="75">
        <f t="shared" si="446"/>
        <v>-6.7706850022659637E-3</v>
      </c>
      <c r="J476" s="77">
        <f>G476</f>
        <v>-6.7706850022659637E-3</v>
      </c>
      <c r="O476" s="75">
        <f t="shared" ca="1" si="467"/>
        <v>1.636986433398234E-3</v>
      </c>
      <c r="P476" s="75">
        <f t="shared" si="468"/>
        <v>3.3369996409425334E-4</v>
      </c>
      <c r="Q476" s="85">
        <f t="shared" si="488"/>
        <v>31960.0262</v>
      </c>
      <c r="S476" s="84">
        <v>1</v>
      </c>
      <c r="Z476" s="75">
        <f t="shared" si="469"/>
        <v>11368.5</v>
      </c>
      <c r="AA476" s="75">
        <f t="shared" si="459"/>
        <v>6.2711242597580453E-4</v>
      </c>
      <c r="AB476" s="75">
        <f t="shared" si="460"/>
        <v>-7.0640974641475148E-3</v>
      </c>
      <c r="AC476" s="75">
        <f t="shared" si="461"/>
        <v>-7.1043849663602167E-3</v>
      </c>
      <c r="AD476" s="75">
        <f t="shared" si="462"/>
        <v>-7.3977974282417678E-3</v>
      </c>
      <c r="AE476" s="75">
        <f t="shared" si="463"/>
        <v>5.4727406789300513E-5</v>
      </c>
      <c r="AF476" s="75">
        <f t="shared" si="464"/>
        <v>-7.1043849663602167E-3</v>
      </c>
      <c r="AG476" s="84"/>
      <c r="AH476" s="75">
        <f t="shared" si="470"/>
        <v>2.9341246188155118E-4</v>
      </c>
      <c r="AI476" s="75">
        <f t="shared" si="471"/>
        <v>2.097247100011046E-2</v>
      </c>
      <c r="AJ476" s="75">
        <f t="shared" si="472"/>
        <v>-4.0101136752024202E-2</v>
      </c>
      <c r="AK476" s="75">
        <f t="shared" si="473"/>
        <v>4.3647422150346969E-2</v>
      </c>
      <c r="AL476" s="75">
        <f t="shared" si="474"/>
        <v>3.0970397298672605</v>
      </c>
      <c r="AM476" s="75">
        <f t="shared" si="475"/>
        <v>44.883006429380274</v>
      </c>
      <c r="AN476" s="75">
        <f t="shared" si="489"/>
        <v>2.7052793938399917</v>
      </c>
      <c r="AO476" s="75">
        <f t="shared" si="489"/>
        <v>2.4535284379856974</v>
      </c>
      <c r="AP476" s="75">
        <f t="shared" si="489"/>
        <v>2.7537909281894599</v>
      </c>
      <c r="AQ476" s="75">
        <f t="shared" si="489"/>
        <v>2.3876138678286312</v>
      </c>
      <c r="AR476" s="75">
        <f t="shared" si="489"/>
        <v>2.8254585970867887</v>
      </c>
      <c r="AS476" s="75">
        <f t="shared" si="489"/>
        <v>2.2818496488010389</v>
      </c>
      <c r="AT476" s="75">
        <f t="shared" si="489"/>
        <v>2.9372006506549626</v>
      </c>
      <c r="AU476" s="75">
        <f t="shared" si="476"/>
        <v>2.0829372298123747</v>
      </c>
      <c r="AV476" s="119">
        <f t="shared" si="477"/>
        <v>6.2711242597580453E-4</v>
      </c>
      <c r="AW476" s="120">
        <f t="shared" si="478"/>
        <v>-7.3977974282417678E-3</v>
      </c>
      <c r="AX476" s="121">
        <f t="shared" si="479"/>
        <v>5.4727406789300513E-5</v>
      </c>
      <c r="AY476" s="120">
        <f t="shared" si="480"/>
        <v>-7.0640974641475148E-3</v>
      </c>
      <c r="BA476" s="95">
        <f t="shared" si="481"/>
        <v>0</v>
      </c>
      <c r="BB476" s="95">
        <f t="shared" si="482"/>
        <v>0.10010213071520768</v>
      </c>
      <c r="BC476" s="95">
        <f t="shared" si="483"/>
        <v>-0.27930823658900245</v>
      </c>
      <c r="BD476" s="95">
        <f t="shared" si="484"/>
        <v>-1.3558202561215338E-2</v>
      </c>
      <c r="BE476" s="95">
        <f t="shared" si="485"/>
        <v>-3.1265274142124011</v>
      </c>
      <c r="BF476" s="95">
        <f t="shared" si="486"/>
        <v>-132.75342813018705</v>
      </c>
      <c r="BG476" s="95">
        <f t="shared" si="490"/>
        <v>3.2072381674326707</v>
      </c>
      <c r="BH476" s="95">
        <f t="shared" si="490"/>
        <v>3.3028606565831793</v>
      </c>
      <c r="BI476" s="95">
        <f t="shared" si="490"/>
        <v>3.1959420815917507</v>
      </c>
      <c r="BJ476" s="95">
        <f t="shared" si="490"/>
        <v>3.3155903870417371</v>
      </c>
      <c r="BK476" s="95">
        <f t="shared" si="490"/>
        <v>3.1817820018092116</v>
      </c>
      <c r="BL476" s="95">
        <f t="shared" si="490"/>
        <v>3.3315881921495158</v>
      </c>
      <c r="BM476" s="95">
        <f t="shared" si="490"/>
        <v>3.1639977192722797</v>
      </c>
      <c r="BN476" s="95">
        <f t="shared" si="487"/>
        <v>3.351751064248448</v>
      </c>
      <c r="CI476" s="95"/>
      <c r="CJ476" s="95"/>
      <c r="CK476" s="95"/>
      <c r="CL476" s="95"/>
      <c r="CM476" s="95"/>
      <c r="CN476" s="95"/>
      <c r="CO476" s="95"/>
      <c r="CP476" s="95"/>
      <c r="CQ476" s="95"/>
      <c r="CR476" s="95"/>
      <c r="CS476" s="95"/>
      <c r="CT476" s="95"/>
      <c r="CU476" s="95"/>
      <c r="CV476" s="95"/>
      <c r="CW476" s="95"/>
      <c r="CX476" s="95"/>
    </row>
    <row r="477" spans="1:102" s="75" customFormat="1" ht="12.95" customHeight="1" x14ac:dyDescent="0.2">
      <c r="A477" s="86" t="s">
        <v>2040</v>
      </c>
      <c r="B477" s="87" t="s">
        <v>2033</v>
      </c>
      <c r="C477" s="88">
        <v>46979.371100000004</v>
      </c>
      <c r="D477" s="88" t="s">
        <v>2035</v>
      </c>
      <c r="E477" s="75">
        <f t="shared" si="465"/>
        <v>11370.48834057326</v>
      </c>
      <c r="F477" s="75">
        <f t="shared" si="466"/>
        <v>11370.5</v>
      </c>
      <c r="G477" s="75">
        <f t="shared" si="446"/>
        <v>-4.9147049940074794E-3</v>
      </c>
      <c r="H477" s="77"/>
      <c r="I477" s="77"/>
      <c r="J477" s="77">
        <f>G477</f>
        <v>-4.9147049940074794E-3</v>
      </c>
      <c r="O477" s="75">
        <f t="shared" ca="1" si="467"/>
        <v>1.63837107259804E-3</v>
      </c>
      <c r="P477" s="75">
        <f t="shared" si="468"/>
        <v>3.3553042954374737E-4</v>
      </c>
      <c r="Q477" s="85">
        <f t="shared" si="488"/>
        <v>31960.871100000004</v>
      </c>
      <c r="S477" s="84">
        <v>1</v>
      </c>
      <c r="Z477" s="75">
        <f t="shared" si="469"/>
        <v>11370.5</v>
      </c>
      <c r="AA477" s="75">
        <f t="shared" si="459"/>
        <v>6.2757754163933108E-4</v>
      </c>
      <c r="AB477" s="75">
        <f t="shared" si="460"/>
        <v>-5.2067521061030632E-3</v>
      </c>
      <c r="AC477" s="75">
        <f t="shared" si="461"/>
        <v>-5.2502354235512269E-3</v>
      </c>
      <c r="AD477" s="75">
        <f t="shared" si="462"/>
        <v>-5.5422825356468107E-3</v>
      </c>
      <c r="AE477" s="75">
        <f t="shared" si="463"/>
        <v>3.0716895704935639E-5</v>
      </c>
      <c r="AF477" s="75">
        <f t="shared" si="464"/>
        <v>-5.2502354235512269E-3</v>
      </c>
      <c r="AG477" s="84"/>
      <c r="AH477" s="75">
        <f t="shared" si="470"/>
        <v>2.9204711209558377E-4</v>
      </c>
      <c r="AI477" s="75">
        <f t="shared" si="471"/>
        <v>2.0971760370790848E-2</v>
      </c>
      <c r="AJ477" s="75">
        <f t="shared" si="472"/>
        <v>-4.0117407751358268E-2</v>
      </c>
      <c r="AK477" s="75">
        <f t="shared" si="473"/>
        <v>4.3631479559279623E-2</v>
      </c>
      <c r="AL477" s="75">
        <f t="shared" si="474"/>
        <v>3.0970560139704228</v>
      </c>
      <c r="AM477" s="75">
        <f t="shared" si="475"/>
        <v>44.899422605359753</v>
      </c>
      <c r="AN477" s="75">
        <f t="shared" si="489"/>
        <v>2.7054339083232439</v>
      </c>
      <c r="AO477" s="75">
        <f t="shared" si="489"/>
        <v>2.4535966173530395</v>
      </c>
      <c r="AP477" s="75">
        <f t="shared" si="489"/>
        <v>2.7539429803279374</v>
      </c>
      <c r="AQ477" s="75">
        <f t="shared" si="489"/>
        <v>2.3876895623208485</v>
      </c>
      <c r="AR477" s="75">
        <f t="shared" si="489"/>
        <v>2.8255986304913785</v>
      </c>
      <c r="AS477" s="75">
        <f t="shared" si="489"/>
        <v>2.2819529857463405</v>
      </c>
      <c r="AT477" s="75">
        <f t="shared" si="489"/>
        <v>2.9373077696491587</v>
      </c>
      <c r="AU477" s="75">
        <f t="shared" si="476"/>
        <v>2.0831433593798212</v>
      </c>
      <c r="AV477" s="119">
        <f t="shared" si="477"/>
        <v>6.2757754163933108E-4</v>
      </c>
      <c r="AW477" s="120">
        <f t="shared" si="478"/>
        <v>-5.5422825356468107E-3</v>
      </c>
      <c r="AX477" s="121">
        <f t="shared" si="479"/>
        <v>3.0716895704935639E-5</v>
      </c>
      <c r="AY477" s="120">
        <f t="shared" si="480"/>
        <v>-5.2067521061030632E-3</v>
      </c>
      <c r="BA477" s="95">
        <f t="shared" si="481"/>
        <v>0</v>
      </c>
      <c r="BB477" s="95">
        <f t="shared" si="482"/>
        <v>0.10010273915090884</v>
      </c>
      <c r="BC477" s="95">
        <f t="shared" si="483"/>
        <v>-0.27926521044396635</v>
      </c>
      <c r="BD477" s="95">
        <f t="shared" si="484"/>
        <v>-1.3598526254813621E-2</v>
      </c>
      <c r="BE477" s="95">
        <f t="shared" si="485"/>
        <v>-3.1264826050083796</v>
      </c>
      <c r="BF477" s="95">
        <f t="shared" si="486"/>
        <v>-132.3597298061589</v>
      </c>
      <c r="BG477" s="95">
        <f t="shared" si="490"/>
        <v>3.2074332863550987</v>
      </c>
      <c r="BH477" s="95">
        <f t="shared" si="490"/>
        <v>3.3032927578689919</v>
      </c>
      <c r="BI477" s="95">
        <f t="shared" si="490"/>
        <v>3.1961054894040433</v>
      </c>
      <c r="BJ477" s="95">
        <f t="shared" si="490"/>
        <v>3.316059198995053</v>
      </c>
      <c r="BK477" s="95">
        <f t="shared" si="490"/>
        <v>3.1819044771808782</v>
      </c>
      <c r="BL477" s="95">
        <f t="shared" si="490"/>
        <v>3.3321047065987068</v>
      </c>
      <c r="BM477" s="95">
        <f t="shared" si="490"/>
        <v>3.1640671101422222</v>
      </c>
      <c r="BN477" s="95">
        <f t="shared" si="487"/>
        <v>3.3523300147576593</v>
      </c>
      <c r="CI477" s="95"/>
      <c r="CJ477" s="95"/>
      <c r="CK477" s="95"/>
      <c r="CL477" s="95"/>
      <c r="CM477" s="95"/>
      <c r="CN477" s="95"/>
      <c r="CO477" s="95"/>
      <c r="CP477" s="95"/>
      <c r="CQ477" s="95"/>
      <c r="CR477" s="95"/>
      <c r="CS477" s="95"/>
      <c r="CT477" s="95"/>
      <c r="CU477" s="95"/>
      <c r="CV477" s="95"/>
      <c r="CW477" s="95"/>
      <c r="CX477" s="95"/>
    </row>
    <row r="478" spans="1:102" s="75" customFormat="1" ht="12.95" customHeight="1" x14ac:dyDescent="0.2">
      <c r="A478" s="86" t="s">
        <v>2091</v>
      </c>
      <c r="B478" s="87"/>
      <c r="C478" s="88">
        <v>46991.385499999997</v>
      </c>
      <c r="D478" s="88"/>
      <c r="E478" s="75">
        <f t="shared" si="465"/>
        <v>11398.990766816654</v>
      </c>
      <c r="F478" s="75">
        <f t="shared" si="466"/>
        <v>11399</v>
      </c>
      <c r="G478" s="75">
        <f t="shared" si="446"/>
        <v>-3.8919900034670718E-3</v>
      </c>
      <c r="I478" s="75">
        <f>G478</f>
        <v>-3.8919900034670718E-3</v>
      </c>
      <c r="O478" s="75">
        <f t="shared" ca="1" si="467"/>
        <v>1.6581021811952739E-3</v>
      </c>
      <c r="P478" s="75">
        <f t="shared" si="468"/>
        <v>3.616211005208936E-4</v>
      </c>
      <c r="Q478" s="85">
        <f t="shared" si="488"/>
        <v>31972.885499999997</v>
      </c>
      <c r="S478" s="84">
        <v>0.1</v>
      </c>
      <c r="Z478" s="75">
        <f t="shared" si="469"/>
        <v>11399</v>
      </c>
      <c r="AA478" s="75">
        <f t="shared" si="459"/>
        <v>6.3422018736282709E-4</v>
      </c>
      <c r="AB478" s="75">
        <f t="shared" si="460"/>
        <v>-4.1645890903090049E-3</v>
      </c>
      <c r="AC478" s="75">
        <f t="shared" si="461"/>
        <v>-4.253611103987965E-3</v>
      </c>
      <c r="AD478" s="75">
        <f t="shared" si="462"/>
        <v>-4.5262101908298989E-3</v>
      </c>
      <c r="AE478" s="75">
        <f t="shared" si="463"/>
        <v>2.0486578691572431E-6</v>
      </c>
      <c r="AF478" s="75">
        <f t="shared" si="464"/>
        <v>-4.253611103987965E-3</v>
      </c>
      <c r="AG478" s="84"/>
      <c r="AH478" s="75">
        <f t="shared" si="470"/>
        <v>2.7259908684193343E-4</v>
      </c>
      <c r="AI478" s="75">
        <f t="shared" si="471"/>
        <v>2.0961669339697453E-2</v>
      </c>
      <c r="AJ478" s="75">
        <f t="shared" si="472"/>
        <v>-4.0349101936194433E-2</v>
      </c>
      <c r="AK478" s="75">
        <f t="shared" si="473"/>
        <v>4.340445942398146E-2</v>
      </c>
      <c r="AL478" s="75">
        <f t="shared" si="474"/>
        <v>3.0972878959071513</v>
      </c>
      <c r="AM478" s="75">
        <f t="shared" si="475"/>
        <v>45.134494396626764</v>
      </c>
      <c r="AN478" s="75">
        <f t="shared" si="489"/>
        <v>2.7076347267943897</v>
      </c>
      <c r="AO478" s="75">
        <f t="shared" si="489"/>
        <v>2.4545690955328938</v>
      </c>
      <c r="AP478" s="75">
        <f t="shared" si="489"/>
        <v>2.7561076846291424</v>
      </c>
      <c r="AQ478" s="75">
        <f t="shared" si="489"/>
        <v>2.388770475728625</v>
      </c>
      <c r="AR478" s="75">
        <f t="shared" si="489"/>
        <v>2.8275909795809895</v>
      </c>
      <c r="AS478" s="75">
        <f t="shared" si="489"/>
        <v>2.2834290733880822</v>
      </c>
      <c r="AT478" s="75">
        <f t="shared" si="489"/>
        <v>2.9388302738844603</v>
      </c>
      <c r="AU478" s="75">
        <f t="shared" si="476"/>
        <v>2.0860807057159341</v>
      </c>
      <c r="AV478" s="119">
        <f t="shared" si="477"/>
        <v>6.3422018736282709E-4</v>
      </c>
      <c r="AW478" s="120">
        <f t="shared" si="478"/>
        <v>-4.5262101908298989E-3</v>
      </c>
      <c r="AX478" s="121">
        <f t="shared" si="479"/>
        <v>2.0486578691572431E-6</v>
      </c>
      <c r="AY478" s="120">
        <f t="shared" si="480"/>
        <v>-4.1645890903090049E-3</v>
      </c>
      <c r="BA478" s="95">
        <f t="shared" si="481"/>
        <v>0</v>
      </c>
      <c r="BB478" s="95">
        <f t="shared" si="482"/>
        <v>0.10011164672983375</v>
      </c>
      <c r="BC478" s="95">
        <f t="shared" si="483"/>
        <v>-0.27864924612453823</v>
      </c>
      <c r="BD478" s="95">
        <f t="shared" si="484"/>
        <v>-1.4175741557621671E-2</v>
      </c>
      <c r="BE478" s="95">
        <f t="shared" si="485"/>
        <v>-3.1258411782978985</v>
      </c>
      <c r="BF478" s="95">
        <f t="shared" si="486"/>
        <v>-126.96960832376767</v>
      </c>
      <c r="BG478" s="95">
        <f t="shared" si="490"/>
        <v>3.2102262076149093</v>
      </c>
      <c r="BH478" s="95">
        <f t="shared" si="490"/>
        <v>3.309439492176089</v>
      </c>
      <c r="BI478" s="95">
        <f t="shared" si="490"/>
        <v>3.1984461293204554</v>
      </c>
      <c r="BJ478" s="95">
        <f t="shared" si="490"/>
        <v>3.3227303892094446</v>
      </c>
      <c r="BK478" s="95">
        <f t="shared" si="490"/>
        <v>3.1836602494346873</v>
      </c>
      <c r="BL478" s="95">
        <f t="shared" si="490"/>
        <v>3.3394588053660819</v>
      </c>
      <c r="BM478" s="95">
        <f t="shared" si="490"/>
        <v>3.1650628684598772</v>
      </c>
      <c r="BN478" s="95">
        <f t="shared" si="487"/>
        <v>3.3605800595139192</v>
      </c>
      <c r="CI478" s="95"/>
      <c r="CJ478" s="95"/>
      <c r="CK478" s="95"/>
      <c r="CL478" s="95"/>
      <c r="CM478" s="95"/>
      <c r="CN478" s="95"/>
      <c r="CO478" s="95"/>
      <c r="CP478" s="95"/>
      <c r="CQ478" s="95"/>
      <c r="CR478" s="95"/>
      <c r="CS478" s="95"/>
      <c r="CT478" s="95"/>
      <c r="CU478" s="95"/>
      <c r="CV478" s="95"/>
      <c r="CW478" s="95"/>
      <c r="CX478" s="95"/>
    </row>
    <row r="479" spans="1:102" s="75" customFormat="1" ht="12.95" customHeight="1" x14ac:dyDescent="0.2">
      <c r="A479" s="86" t="s">
        <v>2040</v>
      </c>
      <c r="B479" s="87" t="s">
        <v>2033</v>
      </c>
      <c r="C479" s="88">
        <v>47011.405599999998</v>
      </c>
      <c r="D479" s="88" t="s">
        <v>2006</v>
      </c>
      <c r="E479" s="75">
        <f t="shared" si="465"/>
        <v>11446.485558369774</v>
      </c>
      <c r="F479" s="75">
        <f t="shared" si="466"/>
        <v>11446.5</v>
      </c>
      <c r="G479" s="75">
        <f t="shared" si="446"/>
        <v>-6.087465000746306E-3</v>
      </c>
      <c r="J479" s="77">
        <f>G479</f>
        <v>-6.087465000746306E-3</v>
      </c>
      <c r="O479" s="75">
        <f t="shared" ca="1" si="467"/>
        <v>1.690987362190666E-3</v>
      </c>
      <c r="P479" s="75">
        <f t="shared" si="468"/>
        <v>4.0513270583590025E-4</v>
      </c>
      <c r="Q479" s="85">
        <f t="shared" si="488"/>
        <v>31992.905599999998</v>
      </c>
      <c r="S479" s="84">
        <v>1</v>
      </c>
      <c r="Z479" s="75">
        <f t="shared" si="469"/>
        <v>11446.5</v>
      </c>
      <c r="AA479" s="75">
        <f t="shared" si="459"/>
        <v>6.4535341484660562E-4</v>
      </c>
      <c r="AB479" s="75">
        <f t="shared" si="460"/>
        <v>-6.3276857097570114E-3</v>
      </c>
      <c r="AC479" s="75">
        <f t="shared" si="461"/>
        <v>-6.4925977065822061E-3</v>
      </c>
      <c r="AD479" s="75">
        <f t="shared" si="462"/>
        <v>-6.7328184155929114E-3</v>
      </c>
      <c r="AE479" s="75">
        <f t="shared" si="463"/>
        <v>4.5330843817347045E-5</v>
      </c>
      <c r="AF479" s="75">
        <f t="shared" si="464"/>
        <v>-6.4925977065822061E-3</v>
      </c>
      <c r="AG479" s="84"/>
      <c r="AH479" s="75">
        <f t="shared" si="470"/>
        <v>2.402207090107054E-4</v>
      </c>
      <c r="AI479" s="75">
        <f t="shared" si="471"/>
        <v>2.0944997976873103E-2</v>
      </c>
      <c r="AJ479" s="75">
        <f t="shared" si="472"/>
        <v>-4.073455649838658E-2</v>
      </c>
      <c r="AK479" s="75">
        <f t="shared" si="473"/>
        <v>4.3026770893188668E-2</v>
      </c>
      <c r="AL479" s="75">
        <f t="shared" si="474"/>
        <v>3.0976736676370322</v>
      </c>
      <c r="AM479" s="75">
        <f t="shared" si="475"/>
        <v>45.531071966482322</v>
      </c>
      <c r="AN479" s="75">
        <f t="shared" si="489"/>
        <v>2.7112984709389081</v>
      </c>
      <c r="AO479" s="75">
        <f t="shared" si="489"/>
        <v>2.4561938213328265</v>
      </c>
      <c r="AP479" s="75">
        <f t="shared" si="489"/>
        <v>2.759706990516178</v>
      </c>
      <c r="AQ479" s="75">
        <f t="shared" si="489"/>
        <v>2.3905814838920416</v>
      </c>
      <c r="AR479" s="75">
        <f t="shared" si="489"/>
        <v>2.8308985376580926</v>
      </c>
      <c r="AS479" s="75">
        <f t="shared" si="489"/>
        <v>2.2859039016512441</v>
      </c>
      <c r="AT479" s="75">
        <f t="shared" si="489"/>
        <v>2.9413514369537146</v>
      </c>
      <c r="AU479" s="75">
        <f t="shared" si="476"/>
        <v>2.0909762829427887</v>
      </c>
      <c r="AV479" s="119">
        <f t="shared" si="477"/>
        <v>6.4535341484660562E-4</v>
      </c>
      <c r="AW479" s="120">
        <f t="shared" si="478"/>
        <v>-6.7328184155929114E-3</v>
      </c>
      <c r="AX479" s="121">
        <f t="shared" si="479"/>
        <v>4.5330843817347045E-5</v>
      </c>
      <c r="AY479" s="120">
        <f t="shared" si="480"/>
        <v>-6.3276857097570114E-3</v>
      </c>
      <c r="BA479" s="95">
        <f t="shared" si="481"/>
        <v>0</v>
      </c>
      <c r="BB479" s="95">
        <f t="shared" si="482"/>
        <v>0.10012750280634186</v>
      </c>
      <c r="BC479" s="95">
        <f t="shared" si="483"/>
        <v>-0.27761049822366757</v>
      </c>
      <c r="BD479" s="95">
        <f t="shared" si="484"/>
        <v>-1.5148887564761529E-2</v>
      </c>
      <c r="BE479" s="95">
        <f t="shared" si="485"/>
        <v>-3.1247597613840337</v>
      </c>
      <c r="BF479" s="95">
        <f t="shared" si="486"/>
        <v>-118.812189310878</v>
      </c>
      <c r="BG479" s="95">
        <f t="shared" si="490"/>
        <v>3.2149343690240153</v>
      </c>
      <c r="BH479" s="95">
        <f t="shared" si="490"/>
        <v>3.3196382505715434</v>
      </c>
      <c r="BI479" s="95">
        <f t="shared" si="490"/>
        <v>3.2023988769370355</v>
      </c>
      <c r="BJ479" s="95">
        <f t="shared" si="490"/>
        <v>3.3338088362736933</v>
      </c>
      <c r="BK479" s="95">
        <f t="shared" si="490"/>
        <v>3.1866315432152543</v>
      </c>
      <c r="BL479" s="95">
        <f t="shared" si="490"/>
        <v>3.3516888581144046</v>
      </c>
      <c r="BM479" s="95">
        <f t="shared" si="490"/>
        <v>3.1667522812011368</v>
      </c>
      <c r="BN479" s="95">
        <f t="shared" si="487"/>
        <v>3.3743301341076863</v>
      </c>
      <c r="CI479" s="95"/>
      <c r="CJ479" s="95"/>
      <c r="CK479" s="95"/>
      <c r="CL479" s="95"/>
      <c r="CM479" s="95"/>
      <c r="CN479" s="95"/>
      <c r="CO479" s="95"/>
      <c r="CP479" s="95"/>
      <c r="CQ479" s="95"/>
      <c r="CR479" s="95"/>
      <c r="CS479" s="95"/>
      <c r="CT479" s="95"/>
      <c r="CU479" s="95"/>
      <c r="CV479" s="95"/>
      <c r="CW479" s="95"/>
      <c r="CX479" s="95"/>
    </row>
    <row r="480" spans="1:102" s="75" customFormat="1" ht="12.95" customHeight="1" x14ac:dyDescent="0.2">
      <c r="A480" s="86" t="s">
        <v>2092</v>
      </c>
      <c r="B480" s="87" t="s">
        <v>2033</v>
      </c>
      <c r="C480" s="88">
        <v>47273.599999999999</v>
      </c>
      <c r="D480" s="88"/>
      <c r="E480" s="75">
        <f t="shared" si="465"/>
        <v>12068.503848707685</v>
      </c>
      <c r="F480" s="75">
        <f t="shared" si="466"/>
        <v>12068.5</v>
      </c>
      <c r="G480" s="75">
        <f t="shared" si="446"/>
        <v>1.6223150014411658E-3</v>
      </c>
      <c r="I480" s="75">
        <f>G480</f>
        <v>1.6223150014411658E-3</v>
      </c>
      <c r="O480" s="75">
        <f t="shared" ca="1" si="467"/>
        <v>2.121610153330308E-3</v>
      </c>
      <c r="P480" s="75">
        <f t="shared" si="468"/>
        <v>9.7803802133069055E-4</v>
      </c>
      <c r="Q480" s="85">
        <f t="shared" si="488"/>
        <v>32255.1</v>
      </c>
      <c r="S480" s="84">
        <v>0.1</v>
      </c>
      <c r="Z480" s="75">
        <f t="shared" si="469"/>
        <v>12068.5</v>
      </c>
      <c r="AA480" s="75">
        <f t="shared" si="459"/>
        <v>7.9924714592168522E-4</v>
      </c>
      <c r="AB480" s="75">
        <f t="shared" si="460"/>
        <v>1.8011058768501711E-3</v>
      </c>
      <c r="AC480" s="75">
        <f t="shared" si="461"/>
        <v>6.4427698011047525E-4</v>
      </c>
      <c r="AD480" s="75">
        <f t="shared" si="462"/>
        <v>8.2306785551948059E-4</v>
      </c>
      <c r="AE480" s="75">
        <f t="shared" si="463"/>
        <v>6.7744069478943663E-8</v>
      </c>
      <c r="AF480" s="75">
        <f t="shared" si="464"/>
        <v>6.4427698011047525E-4</v>
      </c>
      <c r="AG480" s="84"/>
      <c r="AH480" s="75">
        <f t="shared" si="470"/>
        <v>-1.7879087540900534E-4</v>
      </c>
      <c r="AI480" s="75">
        <f t="shared" si="471"/>
        <v>2.074346882003264E-2</v>
      </c>
      <c r="AJ480" s="75">
        <f t="shared" si="472"/>
        <v>-4.5694115966713356E-2</v>
      </c>
      <c r="AK480" s="75">
        <f t="shared" si="473"/>
        <v>3.8166033870151918E-2</v>
      </c>
      <c r="AL480" s="75">
        <f t="shared" si="474"/>
        <v>3.1026378696636949</v>
      </c>
      <c r="AM480" s="75">
        <f t="shared" si="475"/>
        <v>51.335083384501637</v>
      </c>
      <c r="AN480" s="75">
        <f t="shared" si="489"/>
        <v>2.7586960756709558</v>
      </c>
      <c r="AO480" s="75">
        <f t="shared" si="489"/>
        <v>2.4780240132561291</v>
      </c>
      <c r="AP480" s="75">
        <f t="shared" si="489"/>
        <v>2.8057847273449461</v>
      </c>
      <c r="AQ480" s="75">
        <f t="shared" si="489"/>
        <v>2.4154613681757717</v>
      </c>
      <c r="AR480" s="75">
        <f t="shared" si="489"/>
        <v>2.8726703364639175</v>
      </c>
      <c r="AS480" s="75">
        <f t="shared" si="489"/>
        <v>2.3199985872831541</v>
      </c>
      <c r="AT480" s="75">
        <f t="shared" si="489"/>
        <v>2.9725064632248652</v>
      </c>
      <c r="AU480" s="75">
        <f t="shared" si="476"/>
        <v>2.155082578418654</v>
      </c>
      <c r="AV480" s="119">
        <f t="shared" si="477"/>
        <v>7.9924714592168522E-4</v>
      </c>
      <c r="AW480" s="120">
        <f t="shared" si="478"/>
        <v>8.2306785551948059E-4</v>
      </c>
      <c r="AX480" s="121">
        <f t="shared" si="479"/>
        <v>6.7744069478943663E-8</v>
      </c>
      <c r="AY480" s="120">
        <f t="shared" si="480"/>
        <v>1.8011058768501711E-3</v>
      </c>
      <c r="BA480" s="95">
        <f t="shared" si="481"/>
        <v>0</v>
      </c>
      <c r="BB480" s="95">
        <f t="shared" si="482"/>
        <v>0.10048185632471751</v>
      </c>
      <c r="BC480" s="95">
        <f t="shared" si="483"/>
        <v>-0.26230920067611868</v>
      </c>
      <c r="BD480" s="95">
        <f t="shared" si="484"/>
        <v>-2.9446717966080192E-2</v>
      </c>
      <c r="BE480" s="95">
        <f t="shared" si="485"/>
        <v>-3.108868237690567</v>
      </c>
      <c r="BF480" s="95">
        <f t="shared" si="486"/>
        <v>-61.110991919308574</v>
      </c>
      <c r="BG480" s="95">
        <f t="shared" si="490"/>
        <v>3.2840066169440929</v>
      </c>
      <c r="BH480" s="95">
        <f t="shared" si="490"/>
        <v>3.4467245990444835</v>
      </c>
      <c r="BI480" s="95">
        <f t="shared" si="490"/>
        <v>3.2615010585853299</v>
      </c>
      <c r="BJ480" s="95">
        <f t="shared" si="490"/>
        <v>3.4730540283806226</v>
      </c>
      <c r="BK480" s="95">
        <f t="shared" si="490"/>
        <v>3.2320824465056308</v>
      </c>
      <c r="BL480" s="95">
        <f t="shared" si="490"/>
        <v>3.5078382420741168</v>
      </c>
      <c r="BM480" s="95">
        <f t="shared" si="490"/>
        <v>3.1933329584741239</v>
      </c>
      <c r="BN480" s="95">
        <f t="shared" si="487"/>
        <v>3.5543837424723819</v>
      </c>
      <c r="CI480" s="95"/>
      <c r="CJ480" s="95"/>
      <c r="CK480" s="95"/>
      <c r="CL480" s="95"/>
      <c r="CM480" s="95"/>
      <c r="CN480" s="95"/>
      <c r="CO480" s="95"/>
      <c r="CP480" s="95"/>
      <c r="CQ480" s="95"/>
      <c r="CR480" s="95"/>
      <c r="CS480" s="95"/>
      <c r="CT480" s="95"/>
      <c r="CU480" s="95"/>
      <c r="CV480" s="95"/>
      <c r="CW480" s="95"/>
      <c r="CX480" s="95"/>
    </row>
    <row r="481" spans="1:102" s="75" customFormat="1" ht="12.95" customHeight="1" x14ac:dyDescent="0.2">
      <c r="A481" s="86" t="s">
        <v>2093</v>
      </c>
      <c r="B481" s="87"/>
      <c r="C481" s="88">
        <v>47294.462399999997</v>
      </c>
      <c r="D481" s="88"/>
      <c r="E481" s="75">
        <f t="shared" si="465"/>
        <v>12117.996875180961</v>
      </c>
      <c r="F481" s="75">
        <f t="shared" si="466"/>
        <v>12118</v>
      </c>
      <c r="G481" s="75">
        <f t="shared" si="446"/>
        <v>-1.3171800019335933E-3</v>
      </c>
      <c r="J481" s="75">
        <f>G481</f>
        <v>-1.3171800019335933E-3</v>
      </c>
      <c r="O481" s="75">
        <f t="shared" ca="1" si="467"/>
        <v>2.1558799735255044E-3</v>
      </c>
      <c r="P481" s="75">
        <f t="shared" si="468"/>
        <v>1.0238809873482136E-3</v>
      </c>
      <c r="Q481" s="85">
        <f t="shared" si="488"/>
        <v>32275.962399999997</v>
      </c>
      <c r="S481" s="84">
        <v>1</v>
      </c>
      <c r="Z481" s="75">
        <f t="shared" si="469"/>
        <v>12118</v>
      </c>
      <c r="AA481" s="75">
        <f t="shared" si="459"/>
        <v>8.1221862462657656E-4</v>
      </c>
      <c r="AB481" s="75">
        <f t="shared" si="460"/>
        <v>-1.1055176392119562E-3</v>
      </c>
      <c r="AC481" s="75">
        <f t="shared" si="461"/>
        <v>-2.3410609892818069E-3</v>
      </c>
      <c r="AD481" s="75">
        <f t="shared" si="462"/>
        <v>-2.1293986265601699E-3</v>
      </c>
      <c r="AE481" s="75">
        <f t="shared" si="463"/>
        <v>4.5343385107963381E-6</v>
      </c>
      <c r="AF481" s="75">
        <f t="shared" si="464"/>
        <v>-2.3410609892818069E-3</v>
      </c>
      <c r="AG481" s="84"/>
      <c r="AH481" s="75">
        <f t="shared" si="470"/>
        <v>-2.1166236272163706E-4</v>
      </c>
      <c r="AI481" s="75">
        <f t="shared" si="471"/>
        <v>2.0728752317777155E-2</v>
      </c>
      <c r="AJ481" s="75">
        <f t="shared" si="472"/>
        <v>-4.6081225889603228E-2</v>
      </c>
      <c r="AK481" s="75">
        <f t="shared" si="473"/>
        <v>3.7786551349687759E-2</v>
      </c>
      <c r="AL481" s="75">
        <f t="shared" si="474"/>
        <v>3.1030253877982967</v>
      </c>
      <c r="AM481" s="75">
        <f t="shared" si="475"/>
        <v>51.851020474204219</v>
      </c>
      <c r="AN481" s="75">
        <f t="shared" ref="AN481:AT490" si="491">$AU481+$AB$7*SIN(AO481)</f>
        <v>2.7624149593868932</v>
      </c>
      <c r="AO481" s="75">
        <f t="shared" si="491"/>
        <v>2.4798138831595877</v>
      </c>
      <c r="AP481" s="75">
        <f t="shared" si="491"/>
        <v>2.8093618542708287</v>
      </c>
      <c r="AQ481" s="75">
        <f t="shared" si="491"/>
        <v>2.4175399547248033</v>
      </c>
      <c r="AR481" s="75">
        <f t="shared" si="491"/>
        <v>2.8758687576244846</v>
      </c>
      <c r="AS481" s="75">
        <f t="shared" si="491"/>
        <v>2.3228458802708714</v>
      </c>
      <c r="AT481" s="75">
        <f t="shared" si="491"/>
        <v>2.9748397039488603</v>
      </c>
      <c r="AU481" s="75">
        <f t="shared" si="476"/>
        <v>2.1601842852129551</v>
      </c>
      <c r="AV481" s="119">
        <f t="shared" si="477"/>
        <v>8.1221862462657656E-4</v>
      </c>
      <c r="AW481" s="120">
        <f t="shared" si="478"/>
        <v>-2.1293986265601699E-3</v>
      </c>
      <c r="AX481" s="121">
        <f t="shared" si="479"/>
        <v>4.5343385107963381E-6</v>
      </c>
      <c r="AY481" s="120">
        <f t="shared" si="480"/>
        <v>-1.1055176392119562E-3</v>
      </c>
      <c r="BA481" s="95">
        <f t="shared" si="481"/>
        <v>0</v>
      </c>
      <c r="BB481" s="95">
        <f t="shared" si="482"/>
        <v>0.10052465886937967</v>
      </c>
      <c r="BC481" s="95">
        <f t="shared" si="483"/>
        <v>-0.26093610441336168</v>
      </c>
      <c r="BD481" s="95">
        <f t="shared" si="484"/>
        <v>-3.0726384394428752E-2</v>
      </c>
      <c r="BE481" s="95">
        <f t="shared" si="485"/>
        <v>-3.1074455908346139</v>
      </c>
      <c r="BF481" s="95">
        <f t="shared" si="486"/>
        <v>-58.564500073653555</v>
      </c>
      <c r="BG481" s="95">
        <f t="shared" ref="BG481:BM490" si="492">$BN481+$BB$7*SIN(BH481)</f>
        <v>3.2901767486195377</v>
      </c>
      <c r="BH481" s="95">
        <f t="shared" si="492"/>
        <v>3.4562434864608593</v>
      </c>
      <c r="BI481" s="95">
        <f t="shared" si="492"/>
        <v>3.2668860829142741</v>
      </c>
      <c r="BJ481" s="95">
        <f t="shared" si="492"/>
        <v>3.4835831531080474</v>
      </c>
      <c r="BK481" s="95">
        <f t="shared" si="492"/>
        <v>3.2363227318205445</v>
      </c>
      <c r="BL481" s="95">
        <f t="shared" si="492"/>
        <v>3.5198722700627889</v>
      </c>
      <c r="BM481" s="95">
        <f t="shared" si="492"/>
        <v>3.1958865439452437</v>
      </c>
      <c r="BN481" s="95">
        <f t="shared" si="487"/>
        <v>3.5687127675753603</v>
      </c>
      <c r="CI481" s="95"/>
      <c r="CJ481" s="95"/>
      <c r="CK481" s="95"/>
      <c r="CL481" s="95"/>
      <c r="CM481" s="95"/>
      <c r="CN481" s="95"/>
      <c r="CO481" s="95"/>
      <c r="CP481" s="95"/>
      <c r="CQ481" s="95"/>
      <c r="CR481" s="95"/>
      <c r="CS481" s="95"/>
      <c r="CT481" s="95"/>
      <c r="CU481" s="95"/>
      <c r="CV481" s="95"/>
      <c r="CW481" s="95"/>
      <c r="CX481" s="95"/>
    </row>
    <row r="482" spans="1:102" s="75" customFormat="1" ht="12.95" customHeight="1" x14ac:dyDescent="0.2">
      <c r="A482" s="86" t="s">
        <v>2094</v>
      </c>
      <c r="B482" s="87"/>
      <c r="C482" s="88">
        <v>47326.512999999999</v>
      </c>
      <c r="D482" s="88"/>
      <c r="E482" s="75">
        <f t="shared" si="465"/>
        <v>12194.032287898797</v>
      </c>
      <c r="F482" s="75">
        <f t="shared" si="466"/>
        <v>12194</v>
      </c>
      <c r="G482" s="75">
        <f t="shared" si="446"/>
        <v>1.3610059999336954E-2</v>
      </c>
      <c r="I482" s="75">
        <f t="shared" ref="I482:I512" si="493">G482</f>
        <v>1.3610059999336954E-2</v>
      </c>
      <c r="O482" s="75">
        <f t="shared" ca="1" si="467"/>
        <v>2.2084962631181305E-3</v>
      </c>
      <c r="P482" s="75">
        <f t="shared" si="468"/>
        <v>1.0943378901921315E-3</v>
      </c>
      <c r="Q482" s="85">
        <f t="shared" si="488"/>
        <v>32308.012999999999</v>
      </c>
      <c r="S482" s="84">
        <v>0.1</v>
      </c>
      <c r="Z482" s="75">
        <f t="shared" si="469"/>
        <v>12194</v>
      </c>
      <c r="AA482" s="75">
        <f t="shared" si="459"/>
        <v>8.3236526656008569E-4</v>
      </c>
      <c r="AB482" s="75">
        <f t="shared" si="460"/>
        <v>1.3872032622969E-2</v>
      </c>
      <c r="AC482" s="75">
        <f t="shared" si="461"/>
        <v>1.2515722109144823E-2</v>
      </c>
      <c r="AD482" s="75">
        <f t="shared" si="462"/>
        <v>1.2777694732776868E-2</v>
      </c>
      <c r="AE482" s="75">
        <f t="shared" si="463"/>
        <v>1.6326948268403371E-5</v>
      </c>
      <c r="AF482" s="75">
        <f t="shared" si="464"/>
        <v>1.2515722109144823E-2</v>
      </c>
      <c r="AG482" s="84"/>
      <c r="AH482" s="75">
        <f t="shared" si="470"/>
        <v>-2.6197262363204587E-4</v>
      </c>
      <c r="AI482" s="75">
        <f t="shared" si="471"/>
        <v>2.0706530406580104E-2</v>
      </c>
      <c r="AJ482" s="75">
        <f t="shared" si="472"/>
        <v>-4.6673229852530806E-2</v>
      </c>
      <c r="AK482" s="75">
        <f t="shared" si="473"/>
        <v>3.7206187814413601E-2</v>
      </c>
      <c r="AL482" s="75">
        <f t="shared" si="474"/>
        <v>3.1036180294538607</v>
      </c>
      <c r="AM482" s="75">
        <f t="shared" si="475"/>
        <v>52.660419803460549</v>
      </c>
      <c r="AN482" s="75">
        <f t="shared" si="491"/>
        <v>2.7681074208405234</v>
      </c>
      <c r="AO482" s="75">
        <f t="shared" si="491"/>
        <v>2.4825795018582744</v>
      </c>
      <c r="AP482" s="75">
        <f t="shared" si="491"/>
        <v>2.8148265548978397</v>
      </c>
      <c r="AQ482" s="75">
        <f t="shared" si="491"/>
        <v>2.4207611982581265</v>
      </c>
      <c r="AR482" s="75">
        <f t="shared" si="491"/>
        <v>2.8807425090195706</v>
      </c>
      <c r="AS482" s="75">
        <f t="shared" si="491"/>
        <v>2.3272556439895515</v>
      </c>
      <c r="AT482" s="75">
        <f t="shared" si="491"/>
        <v>2.9783808098267173</v>
      </c>
      <c r="AU482" s="75">
        <f t="shared" si="476"/>
        <v>2.1680172087759226</v>
      </c>
      <c r="AV482" s="119">
        <f t="shared" si="477"/>
        <v>8.3236526656008569E-4</v>
      </c>
      <c r="AW482" s="120">
        <f t="shared" si="478"/>
        <v>1.2777694732776868E-2</v>
      </c>
      <c r="AX482" s="121">
        <f t="shared" si="479"/>
        <v>1.6326948268403371E-5</v>
      </c>
      <c r="AY482" s="120">
        <f t="shared" si="480"/>
        <v>1.3872032622969E-2</v>
      </c>
      <c r="BA482" s="95">
        <f t="shared" si="481"/>
        <v>0</v>
      </c>
      <c r="BB482" s="95">
        <f t="shared" si="482"/>
        <v>0.10059554058722908</v>
      </c>
      <c r="BC482" s="95">
        <f t="shared" si="483"/>
        <v>-0.25877901182973456</v>
      </c>
      <c r="BD482" s="95">
        <f t="shared" si="484"/>
        <v>-3.2735582909446129E-2</v>
      </c>
      <c r="BE482" s="95">
        <f t="shared" si="485"/>
        <v>-3.1052117587810018</v>
      </c>
      <c r="BF482" s="95">
        <f t="shared" si="486"/>
        <v>-54.96784536845788</v>
      </c>
      <c r="BG482" s="95">
        <f t="shared" si="492"/>
        <v>3.2998595997937099</v>
      </c>
      <c r="BH482" s="95">
        <f t="shared" si="492"/>
        <v>3.4706703146942872</v>
      </c>
      <c r="BI482" s="95">
        <f t="shared" si="492"/>
        <v>3.2753719717890579</v>
      </c>
      <c r="BJ482" s="95">
        <f t="shared" si="492"/>
        <v>3.4995681589938314</v>
      </c>
      <c r="BK482" s="95">
        <f t="shared" si="492"/>
        <v>3.2430384848494107</v>
      </c>
      <c r="BL482" s="95">
        <f t="shared" si="492"/>
        <v>3.5382147715564893</v>
      </c>
      <c r="BM482" s="95">
        <f t="shared" si="492"/>
        <v>3.1999570226390563</v>
      </c>
      <c r="BN482" s="95">
        <f t="shared" si="487"/>
        <v>3.5907128869253873</v>
      </c>
      <c r="CI482" s="95"/>
      <c r="CJ482" s="95"/>
      <c r="CK482" s="95"/>
      <c r="CL482" s="95"/>
      <c r="CM482" s="95"/>
      <c r="CN482" s="95"/>
      <c r="CO482" s="95"/>
      <c r="CP482" s="95"/>
      <c r="CQ482" s="95"/>
      <c r="CR482" s="95"/>
      <c r="CS482" s="95"/>
      <c r="CT482" s="95"/>
      <c r="CU482" s="95"/>
      <c r="CV482" s="95"/>
      <c r="CW482" s="95"/>
      <c r="CX482" s="95"/>
    </row>
    <row r="483" spans="1:102" s="75" customFormat="1" ht="12.95" customHeight="1" x14ac:dyDescent="0.2">
      <c r="A483" s="86" t="s">
        <v>2094</v>
      </c>
      <c r="B483" s="87"/>
      <c r="C483" s="88">
        <v>47353.466</v>
      </c>
      <c r="D483" s="88"/>
      <c r="E483" s="75">
        <f t="shared" si="465"/>
        <v>12257.974381930853</v>
      </c>
      <c r="F483" s="75">
        <f t="shared" si="466"/>
        <v>12258</v>
      </c>
      <c r="G483" s="75">
        <f t="shared" si="446"/>
        <v>-1.0798579998663627E-2</v>
      </c>
      <c r="I483" s="75">
        <f t="shared" si="493"/>
        <v>-1.0798579998663627E-2</v>
      </c>
      <c r="O483" s="75">
        <f t="shared" ca="1" si="467"/>
        <v>2.2528047175119203E-3</v>
      </c>
      <c r="P483" s="75">
        <f t="shared" si="468"/>
        <v>1.1537374142020754E-3</v>
      </c>
      <c r="Q483" s="85">
        <f t="shared" si="488"/>
        <v>32334.966</v>
      </c>
      <c r="S483" s="84">
        <v>0.1</v>
      </c>
      <c r="Z483" s="75">
        <f t="shared" si="469"/>
        <v>12258</v>
      </c>
      <c r="AA483" s="75">
        <f t="shared" si="459"/>
        <v>8.4955315664896785E-4</v>
      </c>
      <c r="AB483" s="75">
        <f t="shared" si="460"/>
        <v>-1.0494395741110519E-2</v>
      </c>
      <c r="AC483" s="75">
        <f t="shared" si="461"/>
        <v>-1.1952317412865702E-2</v>
      </c>
      <c r="AD483" s="75">
        <f t="shared" si="462"/>
        <v>-1.1648133155312594E-2</v>
      </c>
      <c r="AE483" s="75">
        <f t="shared" si="463"/>
        <v>1.3567900600389253E-5</v>
      </c>
      <c r="AF483" s="75">
        <f t="shared" si="464"/>
        <v>-1.1952317412865702E-2</v>
      </c>
      <c r="AG483" s="84"/>
      <c r="AH483" s="75">
        <f t="shared" si="470"/>
        <v>-3.0418425755310752E-4</v>
      </c>
      <c r="AI483" s="75">
        <f t="shared" si="471"/>
        <v>2.0688166069366631E-2</v>
      </c>
      <c r="AJ483" s="75">
        <f t="shared" si="472"/>
        <v>-4.7169514049200785E-2</v>
      </c>
      <c r="AK483" s="75">
        <f t="shared" si="473"/>
        <v>3.6719639478346028E-2</v>
      </c>
      <c r="AL483" s="75">
        <f t="shared" si="474"/>
        <v>3.1041148608728135</v>
      </c>
      <c r="AM483" s="75">
        <f t="shared" si="475"/>
        <v>53.358689294486467</v>
      </c>
      <c r="AN483" s="75">
        <f t="shared" si="491"/>
        <v>2.7728842794805746</v>
      </c>
      <c r="AO483" s="75">
        <f t="shared" si="491"/>
        <v>2.4849254919410293</v>
      </c>
      <c r="AP483" s="75">
        <f t="shared" si="491"/>
        <v>2.8194022238912084</v>
      </c>
      <c r="AQ483" s="75">
        <f t="shared" si="491"/>
        <v>2.4235022494875973</v>
      </c>
      <c r="AR483" s="75">
        <f t="shared" si="491"/>
        <v>2.8848118151348006</v>
      </c>
      <c r="AS483" s="75">
        <f t="shared" si="491"/>
        <v>2.3310048972350552</v>
      </c>
      <c r="AT483" s="75">
        <f t="shared" si="491"/>
        <v>2.9813242193975653</v>
      </c>
      <c r="AU483" s="75">
        <f t="shared" si="476"/>
        <v>2.1746133549342113</v>
      </c>
      <c r="AV483" s="119">
        <f t="shared" si="477"/>
        <v>8.4955315664896785E-4</v>
      </c>
      <c r="AW483" s="120">
        <f t="shared" si="478"/>
        <v>-1.1648133155312594E-2</v>
      </c>
      <c r="AX483" s="121">
        <f t="shared" si="479"/>
        <v>1.3567900600389253E-5</v>
      </c>
      <c r="AY483" s="120">
        <f t="shared" si="480"/>
        <v>-1.0494395741110519E-2</v>
      </c>
      <c r="BA483" s="95">
        <f t="shared" si="481"/>
        <v>0</v>
      </c>
      <c r="BB483" s="95">
        <f t="shared" si="482"/>
        <v>0.10066033622423398</v>
      </c>
      <c r="BC483" s="95">
        <f t="shared" si="483"/>
        <v>-0.25691593026843845</v>
      </c>
      <c r="BD483" s="95">
        <f t="shared" si="484"/>
        <v>-3.4469829702104528E-2</v>
      </c>
      <c r="BE483" s="95">
        <f t="shared" si="485"/>
        <v>-3.1032834731144274</v>
      </c>
      <c r="BF483" s="95">
        <f t="shared" si="486"/>
        <v>-52.200422204752243</v>
      </c>
      <c r="BG483" s="95">
        <f t="shared" si="492"/>
        <v>3.3082123754301103</v>
      </c>
      <c r="BH483" s="95">
        <f t="shared" si="492"/>
        <v>3.4826400683813752</v>
      </c>
      <c r="BI483" s="95">
        <f t="shared" si="492"/>
        <v>3.2827265393210272</v>
      </c>
      <c r="BJ483" s="95">
        <f t="shared" si="492"/>
        <v>3.5128548886948501</v>
      </c>
      <c r="BK483" s="95">
        <f t="shared" si="492"/>
        <v>3.2488922225360564</v>
      </c>
      <c r="BL483" s="95">
        <f t="shared" si="492"/>
        <v>3.5535303117269126</v>
      </c>
      <c r="BM483" s="95">
        <f t="shared" si="492"/>
        <v>3.2035311286304466</v>
      </c>
      <c r="BN483" s="95">
        <f t="shared" si="487"/>
        <v>3.6092393032201473</v>
      </c>
      <c r="CI483" s="95"/>
      <c r="CJ483" s="95"/>
      <c r="CK483" s="95"/>
      <c r="CL483" s="95"/>
      <c r="CM483" s="95"/>
      <c r="CN483" s="95"/>
      <c r="CO483" s="95"/>
      <c r="CP483" s="95"/>
      <c r="CQ483" s="95"/>
      <c r="CR483" s="95"/>
      <c r="CS483" s="95"/>
      <c r="CT483" s="95"/>
      <c r="CU483" s="95"/>
      <c r="CV483" s="95"/>
      <c r="CW483" s="95"/>
      <c r="CX483" s="95"/>
    </row>
    <row r="484" spans="1:102" s="75" customFormat="1" ht="12.95" customHeight="1" x14ac:dyDescent="0.2">
      <c r="A484" s="81" t="s">
        <v>1172</v>
      </c>
      <c r="B484" s="82" t="s">
        <v>2031</v>
      </c>
      <c r="C484" s="83">
        <v>47386.343999999997</v>
      </c>
      <c r="D484" s="83" t="s">
        <v>2110</v>
      </c>
      <c r="E484" s="75">
        <f t="shared" si="465"/>
        <v>12335.972681473972</v>
      </c>
      <c r="F484" s="75">
        <f t="shared" si="466"/>
        <v>12336</v>
      </c>
      <c r="G484" s="75">
        <f t="shared" si="446"/>
        <v>-1.151536000543274E-2</v>
      </c>
      <c r="I484" s="75">
        <f t="shared" si="493"/>
        <v>-1.151536000543274E-2</v>
      </c>
      <c r="O484" s="75">
        <f t="shared" ca="1" si="467"/>
        <v>2.3068056463043506E-3</v>
      </c>
      <c r="P484" s="75">
        <f t="shared" si="468"/>
        <v>1.2262138955104885E-3</v>
      </c>
      <c r="Q484" s="85">
        <f t="shared" si="488"/>
        <v>32367.843999999997</v>
      </c>
      <c r="S484" s="84">
        <v>0.1</v>
      </c>
      <c r="Z484" s="75">
        <f t="shared" si="469"/>
        <v>12336</v>
      </c>
      <c r="AA484" s="75">
        <f t="shared" si="459"/>
        <v>8.7078342004962776E-4</v>
      </c>
      <c r="AB484" s="75">
        <f t="shared" si="460"/>
        <v>-1.115992952997188E-2</v>
      </c>
      <c r="AC484" s="75">
        <f t="shared" si="461"/>
        <v>-1.2741573900943229E-2</v>
      </c>
      <c r="AD484" s="75">
        <f t="shared" si="462"/>
        <v>-1.2386143425482367E-2</v>
      </c>
      <c r="AE484" s="75">
        <f t="shared" si="463"/>
        <v>1.5341654895662007E-5</v>
      </c>
      <c r="AF484" s="75">
        <f t="shared" si="464"/>
        <v>-1.2741573900943229E-2</v>
      </c>
      <c r="AG484" s="84"/>
      <c r="AH484" s="75">
        <f t="shared" si="470"/>
        <v>-3.5543047546086079E-4</v>
      </c>
      <c r="AI484" s="75">
        <f t="shared" si="471"/>
        <v>2.066621331287255E-2</v>
      </c>
      <c r="AJ484" s="75">
        <f t="shared" si="472"/>
        <v>-4.7771526211014555E-2</v>
      </c>
      <c r="AK484" s="75">
        <f t="shared" si="473"/>
        <v>3.6129409807686481E-2</v>
      </c>
      <c r="AL484" s="75">
        <f t="shared" si="474"/>
        <v>3.1047175524945958</v>
      </c>
      <c r="AM484" s="75">
        <f t="shared" si="475"/>
        <v>54.230993451497753</v>
      </c>
      <c r="AN484" s="75">
        <f t="shared" si="491"/>
        <v>2.7786845987418394</v>
      </c>
      <c r="AO484" s="75">
        <f t="shared" si="491"/>
        <v>2.4878065547686519</v>
      </c>
      <c r="AP484" s="75">
        <f t="shared" si="491"/>
        <v>2.8249458952007922</v>
      </c>
      <c r="AQ484" s="75">
        <f t="shared" si="491"/>
        <v>2.4268785420203729</v>
      </c>
      <c r="AR484" s="75">
        <f t="shared" si="491"/>
        <v>2.8897278692325727</v>
      </c>
      <c r="AS484" s="75">
        <f t="shared" si="491"/>
        <v>2.3356183917467259</v>
      </c>
      <c r="AT484" s="75">
        <f t="shared" si="491"/>
        <v>2.9848640597384488</v>
      </c>
      <c r="AU484" s="75">
        <f t="shared" si="476"/>
        <v>2.1826524080646252</v>
      </c>
      <c r="AV484" s="119">
        <f t="shared" si="477"/>
        <v>8.7078342004962776E-4</v>
      </c>
      <c r="AW484" s="120">
        <f t="shared" si="478"/>
        <v>-1.2386143425482367E-2</v>
      </c>
      <c r="AX484" s="121">
        <f t="shared" si="479"/>
        <v>1.5341654895662007E-5</v>
      </c>
      <c r="AY484" s="120">
        <f t="shared" si="480"/>
        <v>-1.115992952997188E-2</v>
      </c>
      <c r="BA484" s="95">
        <f t="shared" si="481"/>
        <v>0</v>
      </c>
      <c r="BB484" s="95">
        <f t="shared" si="482"/>
        <v>0.10074598611911156</v>
      </c>
      <c r="BC484" s="95">
        <f t="shared" si="483"/>
        <v>-0.25458697959254206</v>
      </c>
      <c r="BD484" s="95">
        <f t="shared" si="484"/>
        <v>-3.6636300565297937E-2</v>
      </c>
      <c r="BE484" s="95">
        <f t="shared" si="485"/>
        <v>-3.1008744022471992</v>
      </c>
      <c r="BF484" s="95">
        <f t="shared" si="486"/>
        <v>-49.111236290739079</v>
      </c>
      <c r="BG484" s="95">
        <f t="shared" si="492"/>
        <v>3.318639994903017</v>
      </c>
      <c r="BH484" s="95">
        <f t="shared" si="492"/>
        <v>3.4970039385778877</v>
      </c>
      <c r="BI484" s="95">
        <f t="shared" si="492"/>
        <v>3.2919523863166114</v>
      </c>
      <c r="BJ484" s="95">
        <f t="shared" si="492"/>
        <v>3.5288268788902837</v>
      </c>
      <c r="BK484" s="95">
        <f t="shared" si="492"/>
        <v>3.256278891919151</v>
      </c>
      <c r="BL484" s="95">
        <f t="shared" si="492"/>
        <v>3.5720275733742572</v>
      </c>
      <c r="BM484" s="95">
        <f t="shared" si="492"/>
        <v>3.2080758407667429</v>
      </c>
      <c r="BN484" s="95">
        <f t="shared" si="487"/>
        <v>3.6318183730793852</v>
      </c>
      <c r="CI484" s="95"/>
      <c r="CJ484" s="95"/>
      <c r="CK484" s="95"/>
      <c r="CL484" s="95"/>
      <c r="CM484" s="95"/>
      <c r="CN484" s="95"/>
      <c r="CO484" s="95"/>
      <c r="CP484" s="95"/>
      <c r="CQ484" s="95"/>
      <c r="CR484" s="95"/>
      <c r="CS484" s="95"/>
      <c r="CT484" s="95"/>
      <c r="CU484" s="95"/>
      <c r="CV484" s="95"/>
      <c r="CW484" s="95"/>
      <c r="CX484" s="95"/>
    </row>
    <row r="485" spans="1:102" s="75" customFormat="1" ht="12.95" customHeight="1" x14ac:dyDescent="0.2">
      <c r="A485" s="81" t="s">
        <v>1172</v>
      </c>
      <c r="B485" s="82" t="s">
        <v>2031</v>
      </c>
      <c r="C485" s="83">
        <v>47386.353000000003</v>
      </c>
      <c r="D485" s="83" t="s">
        <v>2110</v>
      </c>
      <c r="E485" s="75">
        <f t="shared" si="465"/>
        <v>12335.99403267223</v>
      </c>
      <c r="F485" s="75">
        <f t="shared" si="466"/>
        <v>12336</v>
      </c>
      <c r="G485" s="75">
        <f t="shared" ref="G485:G548" si="494">+C485-(C$7+F485*C$8)</f>
        <v>-2.5153599999612197E-3</v>
      </c>
      <c r="I485" s="75">
        <f t="shared" si="493"/>
        <v>-2.5153599999612197E-3</v>
      </c>
      <c r="O485" s="75">
        <f t="shared" ca="1" si="467"/>
        <v>2.3068056463043506E-3</v>
      </c>
      <c r="P485" s="75">
        <f t="shared" si="468"/>
        <v>1.2262138955104885E-3</v>
      </c>
      <c r="Q485" s="85">
        <f t="shared" si="488"/>
        <v>32367.853000000003</v>
      </c>
      <c r="S485" s="84">
        <v>0.1</v>
      </c>
      <c r="Z485" s="75">
        <f t="shared" si="469"/>
        <v>12336</v>
      </c>
      <c r="AA485" s="75">
        <f t="shared" si="459"/>
        <v>8.7078342004962776E-4</v>
      </c>
      <c r="AB485" s="75">
        <f t="shared" si="460"/>
        <v>-2.159929524500359E-3</v>
      </c>
      <c r="AC485" s="75">
        <f t="shared" si="461"/>
        <v>-3.7415738954717083E-3</v>
      </c>
      <c r="AD485" s="75">
        <f t="shared" si="462"/>
        <v>-3.3861434200108476E-3</v>
      </c>
      <c r="AE485" s="75">
        <f t="shared" si="463"/>
        <v>1.146596726088276E-6</v>
      </c>
      <c r="AF485" s="75">
        <f t="shared" si="464"/>
        <v>-3.7415738954717083E-3</v>
      </c>
      <c r="AG485" s="84"/>
      <c r="AH485" s="75">
        <f t="shared" si="470"/>
        <v>-3.5543047546086079E-4</v>
      </c>
      <c r="AI485" s="75">
        <f t="shared" si="471"/>
        <v>2.066621331287255E-2</v>
      </c>
      <c r="AJ485" s="75">
        <f t="shared" si="472"/>
        <v>-4.7771526211014555E-2</v>
      </c>
      <c r="AK485" s="75">
        <f t="shared" si="473"/>
        <v>3.6129409807686481E-2</v>
      </c>
      <c r="AL485" s="75">
        <f t="shared" si="474"/>
        <v>3.1047175524945958</v>
      </c>
      <c r="AM485" s="75">
        <f t="shared" si="475"/>
        <v>54.230993451497753</v>
      </c>
      <c r="AN485" s="75">
        <f t="shared" si="491"/>
        <v>2.7786845987418394</v>
      </c>
      <c r="AO485" s="75">
        <f t="shared" si="491"/>
        <v>2.4878065547686519</v>
      </c>
      <c r="AP485" s="75">
        <f t="shared" si="491"/>
        <v>2.8249458952007922</v>
      </c>
      <c r="AQ485" s="75">
        <f t="shared" si="491"/>
        <v>2.4268785420203729</v>
      </c>
      <c r="AR485" s="75">
        <f t="shared" si="491"/>
        <v>2.8897278692325727</v>
      </c>
      <c r="AS485" s="75">
        <f t="shared" si="491"/>
        <v>2.3356183917467259</v>
      </c>
      <c r="AT485" s="75">
        <f t="shared" si="491"/>
        <v>2.9848640597384488</v>
      </c>
      <c r="AU485" s="75">
        <f t="shared" si="476"/>
        <v>2.1826524080646252</v>
      </c>
      <c r="AV485" s="119">
        <f t="shared" si="477"/>
        <v>8.7078342004962776E-4</v>
      </c>
      <c r="AW485" s="120">
        <f t="shared" si="478"/>
        <v>-3.3861434200108476E-3</v>
      </c>
      <c r="AX485" s="121">
        <f t="shared" si="479"/>
        <v>1.146596726088276E-6</v>
      </c>
      <c r="AY485" s="120">
        <f t="shared" si="480"/>
        <v>-2.159929524500359E-3</v>
      </c>
      <c r="BA485" s="95">
        <f t="shared" si="481"/>
        <v>0</v>
      </c>
      <c r="BB485" s="95">
        <f t="shared" si="482"/>
        <v>0.10074598611911156</v>
      </c>
      <c r="BC485" s="95">
        <f t="shared" si="483"/>
        <v>-0.25458697959254206</v>
      </c>
      <c r="BD485" s="95">
        <f t="shared" si="484"/>
        <v>-3.6636300565297937E-2</v>
      </c>
      <c r="BE485" s="95">
        <f t="shared" si="485"/>
        <v>-3.1008744022471992</v>
      </c>
      <c r="BF485" s="95">
        <f t="shared" si="486"/>
        <v>-49.111236290739079</v>
      </c>
      <c r="BG485" s="95">
        <f t="shared" si="492"/>
        <v>3.318639994903017</v>
      </c>
      <c r="BH485" s="95">
        <f t="shared" si="492"/>
        <v>3.4970039385778877</v>
      </c>
      <c r="BI485" s="95">
        <f t="shared" si="492"/>
        <v>3.2919523863166114</v>
      </c>
      <c r="BJ485" s="95">
        <f t="shared" si="492"/>
        <v>3.5288268788902837</v>
      </c>
      <c r="BK485" s="95">
        <f t="shared" si="492"/>
        <v>3.256278891919151</v>
      </c>
      <c r="BL485" s="95">
        <f t="shared" si="492"/>
        <v>3.5720275733742572</v>
      </c>
      <c r="BM485" s="95">
        <f t="shared" si="492"/>
        <v>3.2080758407667429</v>
      </c>
      <c r="BN485" s="95">
        <f t="shared" si="487"/>
        <v>3.6318183730793852</v>
      </c>
      <c r="CI485" s="95"/>
      <c r="CJ485" s="95"/>
      <c r="CK485" s="95"/>
      <c r="CL485" s="95"/>
      <c r="CM485" s="95"/>
      <c r="CN485" s="95"/>
      <c r="CO485" s="95"/>
      <c r="CP485" s="95"/>
      <c r="CQ485" s="95"/>
      <c r="CR485" s="95"/>
      <c r="CS485" s="95"/>
      <c r="CT485" s="95"/>
      <c r="CU485" s="95"/>
      <c r="CV485" s="95"/>
      <c r="CW485" s="95"/>
      <c r="CX485" s="95"/>
    </row>
    <row r="486" spans="1:102" s="75" customFormat="1" ht="12.95" customHeight="1" x14ac:dyDescent="0.2">
      <c r="A486" s="81" t="s">
        <v>1172</v>
      </c>
      <c r="B486" s="82" t="s">
        <v>2031</v>
      </c>
      <c r="C486" s="83">
        <v>47386.357000000004</v>
      </c>
      <c r="D486" s="83" t="s">
        <v>2110</v>
      </c>
      <c r="E486" s="75">
        <f t="shared" si="465"/>
        <v>12336.003522093673</v>
      </c>
      <c r="F486" s="75">
        <f t="shared" si="466"/>
        <v>12336</v>
      </c>
      <c r="G486" s="75">
        <f t="shared" si="494"/>
        <v>1.4846400008536875E-3</v>
      </c>
      <c r="I486" s="75">
        <f t="shared" si="493"/>
        <v>1.4846400008536875E-3</v>
      </c>
      <c r="O486" s="75">
        <f t="shared" ca="1" si="467"/>
        <v>2.3068056463043506E-3</v>
      </c>
      <c r="P486" s="75">
        <f t="shared" si="468"/>
        <v>1.2262138955104885E-3</v>
      </c>
      <c r="Q486" s="85">
        <f t="shared" si="488"/>
        <v>32367.857000000004</v>
      </c>
      <c r="S486" s="84">
        <v>0.1</v>
      </c>
      <c r="Z486" s="75">
        <f t="shared" si="469"/>
        <v>12336</v>
      </c>
      <c r="AA486" s="75">
        <f t="shared" si="459"/>
        <v>8.7078342004962776E-4</v>
      </c>
      <c r="AB486" s="75">
        <f t="shared" si="460"/>
        <v>1.8400704763145482E-3</v>
      </c>
      <c r="AC486" s="75">
        <f t="shared" si="461"/>
        <v>2.5842610534319898E-4</v>
      </c>
      <c r="AD486" s="75">
        <f t="shared" si="462"/>
        <v>6.1385658080405977E-4</v>
      </c>
      <c r="AE486" s="75">
        <f t="shared" si="463"/>
        <v>3.7681990179645123E-8</v>
      </c>
      <c r="AF486" s="75">
        <f t="shared" si="464"/>
        <v>2.5842610534319898E-4</v>
      </c>
      <c r="AG486" s="84"/>
      <c r="AH486" s="75">
        <f t="shared" si="470"/>
        <v>-3.5543047546086079E-4</v>
      </c>
      <c r="AI486" s="75">
        <f t="shared" si="471"/>
        <v>2.066621331287255E-2</v>
      </c>
      <c r="AJ486" s="75">
        <f t="shared" si="472"/>
        <v>-4.7771526211014555E-2</v>
      </c>
      <c r="AK486" s="75">
        <f t="shared" si="473"/>
        <v>3.6129409807686481E-2</v>
      </c>
      <c r="AL486" s="75">
        <f t="shared" si="474"/>
        <v>3.1047175524945958</v>
      </c>
      <c r="AM486" s="75">
        <f t="shared" si="475"/>
        <v>54.230993451497753</v>
      </c>
      <c r="AN486" s="75">
        <f t="shared" si="491"/>
        <v>2.7786845987418394</v>
      </c>
      <c r="AO486" s="75">
        <f t="shared" si="491"/>
        <v>2.4878065547686519</v>
      </c>
      <c r="AP486" s="75">
        <f t="shared" si="491"/>
        <v>2.8249458952007922</v>
      </c>
      <c r="AQ486" s="75">
        <f t="shared" si="491"/>
        <v>2.4268785420203729</v>
      </c>
      <c r="AR486" s="75">
        <f t="shared" si="491"/>
        <v>2.8897278692325727</v>
      </c>
      <c r="AS486" s="75">
        <f t="shared" si="491"/>
        <v>2.3356183917467259</v>
      </c>
      <c r="AT486" s="75">
        <f t="shared" si="491"/>
        <v>2.9848640597384488</v>
      </c>
      <c r="AU486" s="75">
        <f t="shared" si="476"/>
        <v>2.1826524080646252</v>
      </c>
      <c r="AV486" s="119">
        <f t="shared" si="477"/>
        <v>8.7078342004962776E-4</v>
      </c>
      <c r="AW486" s="120">
        <f t="shared" si="478"/>
        <v>6.1385658080405977E-4</v>
      </c>
      <c r="AX486" s="121">
        <f t="shared" si="479"/>
        <v>3.7681990179645123E-8</v>
      </c>
      <c r="AY486" s="120">
        <f t="shared" si="480"/>
        <v>1.8400704763145482E-3</v>
      </c>
      <c r="BA486" s="95">
        <f t="shared" si="481"/>
        <v>0</v>
      </c>
      <c r="BB486" s="95">
        <f t="shared" si="482"/>
        <v>0.10074598611911156</v>
      </c>
      <c r="BC486" s="95">
        <f t="shared" si="483"/>
        <v>-0.25458697959254206</v>
      </c>
      <c r="BD486" s="95">
        <f t="shared" si="484"/>
        <v>-3.6636300565297937E-2</v>
      </c>
      <c r="BE486" s="95">
        <f t="shared" si="485"/>
        <v>-3.1008744022471992</v>
      </c>
      <c r="BF486" s="95">
        <f t="shared" si="486"/>
        <v>-49.111236290739079</v>
      </c>
      <c r="BG486" s="95">
        <f t="shared" si="492"/>
        <v>3.318639994903017</v>
      </c>
      <c r="BH486" s="95">
        <f t="shared" si="492"/>
        <v>3.4970039385778877</v>
      </c>
      <c r="BI486" s="95">
        <f t="shared" si="492"/>
        <v>3.2919523863166114</v>
      </c>
      <c r="BJ486" s="95">
        <f t="shared" si="492"/>
        <v>3.5288268788902837</v>
      </c>
      <c r="BK486" s="95">
        <f t="shared" si="492"/>
        <v>3.256278891919151</v>
      </c>
      <c r="BL486" s="95">
        <f t="shared" si="492"/>
        <v>3.5720275733742572</v>
      </c>
      <c r="BM486" s="95">
        <f t="shared" si="492"/>
        <v>3.2080758407667429</v>
      </c>
      <c r="BN486" s="95">
        <f t="shared" si="487"/>
        <v>3.6318183730793852</v>
      </c>
      <c r="CI486" s="95"/>
      <c r="CJ486" s="95"/>
      <c r="CK486" s="95"/>
      <c r="CL486" s="95"/>
      <c r="CM486" s="95"/>
      <c r="CN486" s="95"/>
      <c r="CO486" s="95"/>
      <c r="CP486" s="95"/>
      <c r="CQ486" s="95"/>
      <c r="CR486" s="95"/>
      <c r="CS486" s="95"/>
      <c r="CT486" s="95"/>
      <c r="CU486" s="95"/>
      <c r="CV486" s="95"/>
      <c r="CW486" s="95"/>
      <c r="CX486" s="95"/>
    </row>
    <row r="487" spans="1:102" s="75" customFormat="1" ht="12.95" customHeight="1" x14ac:dyDescent="0.2">
      <c r="A487" s="81" t="s">
        <v>1172</v>
      </c>
      <c r="B487" s="82" t="s">
        <v>2031</v>
      </c>
      <c r="C487" s="83">
        <v>47386.358</v>
      </c>
      <c r="D487" s="83" t="s">
        <v>2110</v>
      </c>
      <c r="E487" s="75">
        <f t="shared" si="465"/>
        <v>12336.005894449025</v>
      </c>
      <c r="F487" s="75">
        <f t="shared" si="466"/>
        <v>12336</v>
      </c>
      <c r="G487" s="75">
        <f t="shared" si="494"/>
        <v>2.4846399974194355E-3</v>
      </c>
      <c r="I487" s="75">
        <f t="shared" si="493"/>
        <v>2.4846399974194355E-3</v>
      </c>
      <c r="O487" s="75">
        <f t="shared" ca="1" si="467"/>
        <v>2.3068056463043506E-3</v>
      </c>
      <c r="P487" s="75">
        <f t="shared" si="468"/>
        <v>1.2262138955104885E-3</v>
      </c>
      <c r="Q487" s="85">
        <f t="shared" si="488"/>
        <v>32367.858</v>
      </c>
      <c r="S487" s="84">
        <v>0.1</v>
      </c>
      <c r="Z487" s="75">
        <f t="shared" si="469"/>
        <v>12336</v>
      </c>
      <c r="AA487" s="75">
        <f t="shared" si="459"/>
        <v>8.7078342004962776E-4</v>
      </c>
      <c r="AB487" s="75">
        <f t="shared" si="460"/>
        <v>2.8400704728802962E-3</v>
      </c>
      <c r="AC487" s="75">
        <f t="shared" si="461"/>
        <v>1.258426101908947E-3</v>
      </c>
      <c r="AD487" s="75">
        <f t="shared" si="462"/>
        <v>1.6138565773698077E-3</v>
      </c>
      <c r="AE487" s="75">
        <f t="shared" si="463"/>
        <v>2.6045330523197898E-7</v>
      </c>
      <c r="AF487" s="75">
        <f t="shared" si="464"/>
        <v>1.258426101908947E-3</v>
      </c>
      <c r="AG487" s="84"/>
      <c r="AH487" s="75">
        <f t="shared" si="470"/>
        <v>-3.5543047546086079E-4</v>
      </c>
      <c r="AI487" s="75">
        <f t="shared" si="471"/>
        <v>2.066621331287255E-2</v>
      </c>
      <c r="AJ487" s="75">
        <f t="shared" si="472"/>
        <v>-4.7771526211014555E-2</v>
      </c>
      <c r="AK487" s="75">
        <f t="shared" si="473"/>
        <v>3.6129409807686481E-2</v>
      </c>
      <c r="AL487" s="75">
        <f t="shared" si="474"/>
        <v>3.1047175524945958</v>
      </c>
      <c r="AM487" s="75">
        <f t="shared" si="475"/>
        <v>54.230993451497753</v>
      </c>
      <c r="AN487" s="75">
        <f t="shared" si="491"/>
        <v>2.7786845987418394</v>
      </c>
      <c r="AO487" s="75">
        <f t="shared" si="491"/>
        <v>2.4878065547686519</v>
      </c>
      <c r="AP487" s="75">
        <f t="shared" si="491"/>
        <v>2.8249458952007922</v>
      </c>
      <c r="AQ487" s="75">
        <f t="shared" si="491"/>
        <v>2.4268785420203729</v>
      </c>
      <c r="AR487" s="75">
        <f t="shared" si="491"/>
        <v>2.8897278692325727</v>
      </c>
      <c r="AS487" s="75">
        <f t="shared" si="491"/>
        <v>2.3356183917467259</v>
      </c>
      <c r="AT487" s="75">
        <f t="shared" si="491"/>
        <v>2.9848640597384488</v>
      </c>
      <c r="AU487" s="75">
        <f t="shared" si="476"/>
        <v>2.1826524080646252</v>
      </c>
      <c r="AV487" s="119">
        <f t="shared" si="477"/>
        <v>8.7078342004962776E-4</v>
      </c>
      <c r="AW487" s="120">
        <f t="shared" si="478"/>
        <v>1.6138565773698077E-3</v>
      </c>
      <c r="AX487" s="121">
        <f t="shared" si="479"/>
        <v>2.6045330523197898E-7</v>
      </c>
      <c r="AY487" s="120">
        <f t="shared" si="480"/>
        <v>2.8400704728802962E-3</v>
      </c>
      <c r="BA487" s="95">
        <f t="shared" si="481"/>
        <v>0</v>
      </c>
      <c r="BB487" s="95">
        <f t="shared" si="482"/>
        <v>0.10074598611911156</v>
      </c>
      <c r="BC487" s="95">
        <f t="shared" si="483"/>
        <v>-0.25458697959254206</v>
      </c>
      <c r="BD487" s="95">
        <f t="shared" si="484"/>
        <v>-3.6636300565297937E-2</v>
      </c>
      <c r="BE487" s="95">
        <f t="shared" si="485"/>
        <v>-3.1008744022471992</v>
      </c>
      <c r="BF487" s="95">
        <f t="shared" si="486"/>
        <v>-49.111236290739079</v>
      </c>
      <c r="BG487" s="95">
        <f t="shared" si="492"/>
        <v>3.318639994903017</v>
      </c>
      <c r="BH487" s="95">
        <f t="shared" si="492"/>
        <v>3.4970039385778877</v>
      </c>
      <c r="BI487" s="95">
        <f t="shared" si="492"/>
        <v>3.2919523863166114</v>
      </c>
      <c r="BJ487" s="95">
        <f t="shared" si="492"/>
        <v>3.5288268788902837</v>
      </c>
      <c r="BK487" s="95">
        <f t="shared" si="492"/>
        <v>3.256278891919151</v>
      </c>
      <c r="BL487" s="95">
        <f t="shared" si="492"/>
        <v>3.5720275733742572</v>
      </c>
      <c r="BM487" s="95">
        <f t="shared" si="492"/>
        <v>3.2080758407667429</v>
      </c>
      <c r="BN487" s="95">
        <f t="shared" si="487"/>
        <v>3.6318183730793852</v>
      </c>
      <c r="CI487" s="95"/>
      <c r="CJ487" s="95"/>
      <c r="CK487" s="95"/>
      <c r="CL487" s="95"/>
      <c r="CM487" s="95"/>
      <c r="CN487" s="95"/>
      <c r="CO487" s="95"/>
      <c r="CP487" s="95"/>
      <c r="CQ487" s="95"/>
      <c r="CR487" s="95"/>
      <c r="CS487" s="95"/>
      <c r="CT487" s="95"/>
      <c r="CU487" s="95"/>
      <c r="CV487" s="95"/>
      <c r="CW487" s="95"/>
      <c r="CX487" s="95"/>
    </row>
    <row r="488" spans="1:102" s="75" customFormat="1" ht="12.95" customHeight="1" x14ac:dyDescent="0.2">
      <c r="A488" s="81" t="s">
        <v>1172</v>
      </c>
      <c r="B488" s="82" t="s">
        <v>2031</v>
      </c>
      <c r="C488" s="83">
        <v>47388.455000000002</v>
      </c>
      <c r="D488" s="83" t="s">
        <v>2110</v>
      </c>
      <c r="E488" s="75">
        <f t="shared" si="465"/>
        <v>12340.980723640036</v>
      </c>
      <c r="F488" s="75">
        <f t="shared" si="466"/>
        <v>12341</v>
      </c>
      <c r="G488" s="75">
        <f t="shared" si="494"/>
        <v>-8.1254100005025975E-3</v>
      </c>
      <c r="I488" s="75">
        <f t="shared" si="493"/>
        <v>-8.1254100005025975E-3</v>
      </c>
      <c r="O488" s="75">
        <f t="shared" ca="1" si="467"/>
        <v>2.3102672443038666E-3</v>
      </c>
      <c r="P488" s="75">
        <f t="shared" si="468"/>
        <v>1.2308629453451584E-3</v>
      </c>
      <c r="Q488" s="85">
        <f t="shared" si="488"/>
        <v>32369.955000000002</v>
      </c>
      <c r="S488" s="84">
        <v>0.1</v>
      </c>
      <c r="Z488" s="75">
        <f t="shared" si="469"/>
        <v>12341</v>
      </c>
      <c r="AA488" s="75">
        <f t="shared" si="459"/>
        <v>8.7215511476372229E-4</v>
      </c>
      <c r="AB488" s="75">
        <f t="shared" si="460"/>
        <v>-7.7667021699211617E-3</v>
      </c>
      <c r="AC488" s="75">
        <f t="shared" si="461"/>
        <v>-9.3562729458477566E-3</v>
      </c>
      <c r="AD488" s="75">
        <f t="shared" si="462"/>
        <v>-8.9975651152663198E-3</v>
      </c>
      <c r="AE488" s="75">
        <f t="shared" si="463"/>
        <v>8.0956178003457421E-6</v>
      </c>
      <c r="AF488" s="75">
        <f t="shared" si="464"/>
        <v>-9.3562729458477566E-3</v>
      </c>
      <c r="AG488" s="84"/>
      <c r="AH488" s="75">
        <f t="shared" si="470"/>
        <v>-3.5870783058143609E-4</v>
      </c>
      <c r="AI488" s="75">
        <f t="shared" si="471"/>
        <v>2.0664822086501444E-2</v>
      </c>
      <c r="AJ488" s="75">
        <f t="shared" si="472"/>
        <v>-4.7810009062281063E-2</v>
      </c>
      <c r="AK488" s="75">
        <f t="shared" si="473"/>
        <v>3.6091679112174264E-2</v>
      </c>
      <c r="AL488" s="75">
        <f t="shared" si="474"/>
        <v>3.1047560793678852</v>
      </c>
      <c r="AM488" s="75">
        <f t="shared" si="475"/>
        <v>54.287725761492261</v>
      </c>
      <c r="AN488" s="75">
        <f t="shared" si="491"/>
        <v>2.7790555911912929</v>
      </c>
      <c r="AO488" s="75">
        <f t="shared" si="491"/>
        <v>2.4879920788197967</v>
      </c>
      <c r="AP488" s="75">
        <f t="shared" si="491"/>
        <v>2.8253000110683013</v>
      </c>
      <c r="AQ488" s="75">
        <f t="shared" si="491"/>
        <v>2.4270963186471604</v>
      </c>
      <c r="AR488" s="75">
        <f t="shared" si="491"/>
        <v>2.8900413677485561</v>
      </c>
      <c r="AS488" s="75">
        <f t="shared" si="491"/>
        <v>2.3359157773925081</v>
      </c>
      <c r="AT488" s="75">
        <f t="shared" si="491"/>
        <v>2.9850892012933627</v>
      </c>
      <c r="AU488" s="75">
        <f t="shared" si="476"/>
        <v>2.1831677319832412</v>
      </c>
      <c r="AV488" s="119">
        <f t="shared" si="477"/>
        <v>8.7215511476372229E-4</v>
      </c>
      <c r="AW488" s="120">
        <f t="shared" si="478"/>
        <v>-8.9975651152663198E-3</v>
      </c>
      <c r="AX488" s="121">
        <f t="shared" si="479"/>
        <v>8.0956178003457421E-6</v>
      </c>
      <c r="AY488" s="120">
        <f t="shared" si="480"/>
        <v>-7.7667021699211617E-3</v>
      </c>
      <c r="BA488" s="95">
        <f t="shared" si="481"/>
        <v>0</v>
      </c>
      <c r="BB488" s="95">
        <f t="shared" si="482"/>
        <v>0.10075173624210265</v>
      </c>
      <c r="BC488" s="95">
        <f t="shared" si="483"/>
        <v>-0.25443548776308411</v>
      </c>
      <c r="BD488" s="95">
        <f t="shared" si="484"/>
        <v>-3.6777168575179597E-2</v>
      </c>
      <c r="BE488" s="95">
        <f t="shared" si="485"/>
        <v>-3.100717751892796</v>
      </c>
      <c r="BF488" s="95">
        <f t="shared" si="486"/>
        <v>-48.92296860972008</v>
      </c>
      <c r="BG488" s="95">
        <f t="shared" si="492"/>
        <v>3.3193177425906439</v>
      </c>
      <c r="BH488" s="95">
        <f t="shared" si="492"/>
        <v>3.4979162422076948</v>
      </c>
      <c r="BI488" s="95">
        <f t="shared" si="492"/>
        <v>3.2925537233261966</v>
      </c>
      <c r="BJ488" s="95">
        <f t="shared" si="492"/>
        <v>3.5298423023216783</v>
      </c>
      <c r="BK488" s="95">
        <f t="shared" si="492"/>
        <v>3.2567620267342301</v>
      </c>
      <c r="BL488" s="95">
        <f t="shared" si="492"/>
        <v>3.5732068077658066</v>
      </c>
      <c r="BM488" s="95">
        <f t="shared" si="492"/>
        <v>3.2083744388174793</v>
      </c>
      <c r="BN488" s="95">
        <f t="shared" si="487"/>
        <v>3.6332657493524136</v>
      </c>
      <c r="CI488" s="95"/>
      <c r="CJ488" s="95"/>
      <c r="CK488" s="95"/>
      <c r="CL488" s="95"/>
      <c r="CM488" s="95"/>
      <c r="CN488" s="95"/>
      <c r="CO488" s="95"/>
      <c r="CP488" s="95"/>
      <c r="CQ488" s="95"/>
      <c r="CR488" s="95"/>
      <c r="CS488" s="95"/>
      <c r="CT488" s="95"/>
      <c r="CU488" s="95"/>
      <c r="CV488" s="95"/>
      <c r="CW488" s="95"/>
      <c r="CX488" s="95"/>
    </row>
    <row r="489" spans="1:102" s="75" customFormat="1" ht="12.95" customHeight="1" x14ac:dyDescent="0.2">
      <c r="A489" s="81" t="s">
        <v>1172</v>
      </c>
      <c r="B489" s="82" t="s">
        <v>2031</v>
      </c>
      <c r="C489" s="83">
        <v>47388.457000000002</v>
      </c>
      <c r="D489" s="83" t="s">
        <v>2110</v>
      </c>
      <c r="E489" s="75">
        <f t="shared" si="465"/>
        <v>12340.985468350758</v>
      </c>
      <c r="F489" s="75">
        <f t="shared" si="466"/>
        <v>12341</v>
      </c>
      <c r="G489" s="75">
        <f t="shared" si="494"/>
        <v>-6.1254100000951439E-3</v>
      </c>
      <c r="I489" s="75">
        <f t="shared" si="493"/>
        <v>-6.1254100000951439E-3</v>
      </c>
      <c r="O489" s="75">
        <f t="shared" ca="1" si="467"/>
        <v>2.3102672443038666E-3</v>
      </c>
      <c r="P489" s="75">
        <f t="shared" si="468"/>
        <v>1.2308629453451584E-3</v>
      </c>
      <c r="Q489" s="85">
        <f t="shared" si="488"/>
        <v>32369.957000000002</v>
      </c>
      <c r="S489" s="84">
        <v>0.1</v>
      </c>
      <c r="Z489" s="75">
        <f t="shared" si="469"/>
        <v>12341</v>
      </c>
      <c r="AA489" s="75">
        <f t="shared" si="459"/>
        <v>8.7215511476372229E-4</v>
      </c>
      <c r="AB489" s="75">
        <f t="shared" si="460"/>
        <v>-5.766702169513708E-3</v>
      </c>
      <c r="AC489" s="75">
        <f t="shared" si="461"/>
        <v>-7.3562729454403021E-3</v>
      </c>
      <c r="AD489" s="75">
        <f t="shared" si="462"/>
        <v>-6.9975651148588662E-3</v>
      </c>
      <c r="AE489" s="75">
        <f t="shared" si="463"/>
        <v>4.896591753668978E-6</v>
      </c>
      <c r="AF489" s="75">
        <f t="shared" si="464"/>
        <v>-7.3562729454403021E-3</v>
      </c>
      <c r="AG489" s="84"/>
      <c r="AH489" s="75">
        <f t="shared" si="470"/>
        <v>-3.5870783058143609E-4</v>
      </c>
      <c r="AI489" s="75">
        <f t="shared" si="471"/>
        <v>2.0664822086501444E-2</v>
      </c>
      <c r="AJ489" s="75">
        <f t="shared" si="472"/>
        <v>-4.7810009062281063E-2</v>
      </c>
      <c r="AK489" s="75">
        <f t="shared" si="473"/>
        <v>3.6091679112174264E-2</v>
      </c>
      <c r="AL489" s="75">
        <f t="shared" si="474"/>
        <v>3.1047560793678852</v>
      </c>
      <c r="AM489" s="75">
        <f t="shared" si="475"/>
        <v>54.287725761492261</v>
      </c>
      <c r="AN489" s="75">
        <f t="shared" si="491"/>
        <v>2.7790555911912929</v>
      </c>
      <c r="AO489" s="75">
        <f t="shared" si="491"/>
        <v>2.4879920788197967</v>
      </c>
      <c r="AP489" s="75">
        <f t="shared" si="491"/>
        <v>2.8253000110683013</v>
      </c>
      <c r="AQ489" s="75">
        <f t="shared" si="491"/>
        <v>2.4270963186471604</v>
      </c>
      <c r="AR489" s="75">
        <f t="shared" si="491"/>
        <v>2.8900413677485561</v>
      </c>
      <c r="AS489" s="75">
        <f t="shared" si="491"/>
        <v>2.3359157773925081</v>
      </c>
      <c r="AT489" s="75">
        <f t="shared" si="491"/>
        <v>2.9850892012933627</v>
      </c>
      <c r="AU489" s="75">
        <f t="shared" si="476"/>
        <v>2.1831677319832412</v>
      </c>
      <c r="AV489" s="119">
        <f t="shared" si="477"/>
        <v>8.7215511476372229E-4</v>
      </c>
      <c r="AW489" s="120">
        <f t="shared" si="478"/>
        <v>-6.9975651148588662E-3</v>
      </c>
      <c r="AX489" s="121">
        <f t="shared" si="479"/>
        <v>4.896591753668978E-6</v>
      </c>
      <c r="AY489" s="120">
        <f t="shared" si="480"/>
        <v>-5.766702169513708E-3</v>
      </c>
      <c r="BA489" s="95">
        <f t="shared" si="481"/>
        <v>0</v>
      </c>
      <c r="BB489" s="95">
        <f t="shared" si="482"/>
        <v>0.10075173624210265</v>
      </c>
      <c r="BC489" s="95">
        <f t="shared" si="483"/>
        <v>-0.25443548776308411</v>
      </c>
      <c r="BD489" s="95">
        <f t="shared" si="484"/>
        <v>-3.6777168575179597E-2</v>
      </c>
      <c r="BE489" s="95">
        <f t="shared" si="485"/>
        <v>-3.100717751892796</v>
      </c>
      <c r="BF489" s="95">
        <f t="shared" si="486"/>
        <v>-48.92296860972008</v>
      </c>
      <c r="BG489" s="95">
        <f t="shared" si="492"/>
        <v>3.3193177425906439</v>
      </c>
      <c r="BH489" s="95">
        <f t="shared" si="492"/>
        <v>3.4979162422076948</v>
      </c>
      <c r="BI489" s="95">
        <f t="shared" si="492"/>
        <v>3.2925537233261966</v>
      </c>
      <c r="BJ489" s="95">
        <f t="shared" si="492"/>
        <v>3.5298423023216783</v>
      </c>
      <c r="BK489" s="95">
        <f t="shared" si="492"/>
        <v>3.2567620267342301</v>
      </c>
      <c r="BL489" s="95">
        <f t="shared" si="492"/>
        <v>3.5732068077658066</v>
      </c>
      <c r="BM489" s="95">
        <f t="shared" si="492"/>
        <v>3.2083744388174793</v>
      </c>
      <c r="BN489" s="95">
        <f t="shared" si="487"/>
        <v>3.6332657493524136</v>
      </c>
      <c r="CI489" s="95"/>
      <c r="CJ489" s="95"/>
      <c r="CK489" s="95"/>
      <c r="CL489" s="95"/>
      <c r="CM489" s="95"/>
      <c r="CN489" s="95"/>
      <c r="CO489" s="95"/>
      <c r="CP489" s="95"/>
      <c r="CQ489" s="95"/>
      <c r="CR489" s="95"/>
      <c r="CS489" s="95"/>
      <c r="CT489" s="95"/>
      <c r="CU489" s="95"/>
      <c r="CV489" s="95"/>
      <c r="CW489" s="95"/>
      <c r="CX489" s="95"/>
    </row>
    <row r="490" spans="1:102" s="75" customFormat="1" ht="12.95" customHeight="1" x14ac:dyDescent="0.2">
      <c r="A490" s="81" t="s">
        <v>1172</v>
      </c>
      <c r="B490" s="82" t="s">
        <v>2031</v>
      </c>
      <c r="C490" s="83">
        <v>47388.459000000003</v>
      </c>
      <c r="D490" s="83" t="s">
        <v>2110</v>
      </c>
      <c r="E490" s="75">
        <f t="shared" si="465"/>
        <v>12340.990213061481</v>
      </c>
      <c r="F490" s="75">
        <f t="shared" si="466"/>
        <v>12341</v>
      </c>
      <c r="G490" s="75">
        <f t="shared" si="494"/>
        <v>-4.1254099996876903E-3</v>
      </c>
      <c r="I490" s="75">
        <f t="shared" si="493"/>
        <v>-4.1254099996876903E-3</v>
      </c>
      <c r="O490" s="75">
        <f t="shared" ca="1" si="467"/>
        <v>2.3102672443038666E-3</v>
      </c>
      <c r="P490" s="75">
        <f t="shared" si="468"/>
        <v>1.2308629453451584E-3</v>
      </c>
      <c r="Q490" s="85">
        <f t="shared" si="488"/>
        <v>32369.959000000003</v>
      </c>
      <c r="S490" s="84">
        <v>0.1</v>
      </c>
      <c r="Z490" s="75">
        <f t="shared" si="469"/>
        <v>12341</v>
      </c>
      <c r="AA490" s="75">
        <f t="shared" si="459"/>
        <v>8.7215511476372229E-4</v>
      </c>
      <c r="AB490" s="75">
        <f t="shared" si="460"/>
        <v>-3.7667021691062544E-3</v>
      </c>
      <c r="AC490" s="75">
        <f t="shared" si="461"/>
        <v>-5.3562729450328484E-3</v>
      </c>
      <c r="AD490" s="75">
        <f t="shared" si="462"/>
        <v>-4.9975651144514126E-3</v>
      </c>
      <c r="AE490" s="75">
        <f t="shared" si="463"/>
        <v>2.4975657073181763E-6</v>
      </c>
      <c r="AF490" s="75">
        <f t="shared" si="464"/>
        <v>-5.3562729450328484E-3</v>
      </c>
      <c r="AG490" s="84"/>
      <c r="AH490" s="75">
        <f t="shared" si="470"/>
        <v>-3.5870783058143609E-4</v>
      </c>
      <c r="AI490" s="75">
        <f t="shared" si="471"/>
        <v>2.0664822086501444E-2</v>
      </c>
      <c r="AJ490" s="75">
        <f t="shared" si="472"/>
        <v>-4.7810009062281063E-2</v>
      </c>
      <c r="AK490" s="75">
        <f t="shared" si="473"/>
        <v>3.6091679112174264E-2</v>
      </c>
      <c r="AL490" s="75">
        <f t="shared" si="474"/>
        <v>3.1047560793678852</v>
      </c>
      <c r="AM490" s="75">
        <f t="shared" si="475"/>
        <v>54.287725761492261</v>
      </c>
      <c r="AN490" s="75">
        <f t="shared" si="491"/>
        <v>2.7790555911912929</v>
      </c>
      <c r="AO490" s="75">
        <f t="shared" si="491"/>
        <v>2.4879920788197967</v>
      </c>
      <c r="AP490" s="75">
        <f t="shared" si="491"/>
        <v>2.8253000110683013</v>
      </c>
      <c r="AQ490" s="75">
        <f t="shared" si="491"/>
        <v>2.4270963186471604</v>
      </c>
      <c r="AR490" s="75">
        <f t="shared" si="491"/>
        <v>2.8900413677485561</v>
      </c>
      <c r="AS490" s="75">
        <f t="shared" si="491"/>
        <v>2.3359157773925081</v>
      </c>
      <c r="AT490" s="75">
        <f t="shared" si="491"/>
        <v>2.9850892012933627</v>
      </c>
      <c r="AU490" s="75">
        <f t="shared" si="476"/>
        <v>2.1831677319832412</v>
      </c>
      <c r="AV490" s="119">
        <f t="shared" si="477"/>
        <v>8.7215511476372229E-4</v>
      </c>
      <c r="AW490" s="120">
        <f t="shared" si="478"/>
        <v>-4.9975651144514126E-3</v>
      </c>
      <c r="AX490" s="121">
        <f t="shared" si="479"/>
        <v>2.4975657073181763E-6</v>
      </c>
      <c r="AY490" s="120">
        <f t="shared" si="480"/>
        <v>-3.7667021691062544E-3</v>
      </c>
      <c r="BA490" s="95">
        <f t="shared" si="481"/>
        <v>0</v>
      </c>
      <c r="BB490" s="95">
        <f t="shared" si="482"/>
        <v>0.10075173624210265</v>
      </c>
      <c r="BC490" s="95">
        <f t="shared" si="483"/>
        <v>-0.25443548776308411</v>
      </c>
      <c r="BD490" s="95">
        <f t="shared" si="484"/>
        <v>-3.6777168575179597E-2</v>
      </c>
      <c r="BE490" s="95">
        <f t="shared" si="485"/>
        <v>-3.100717751892796</v>
      </c>
      <c r="BF490" s="95">
        <f t="shared" si="486"/>
        <v>-48.92296860972008</v>
      </c>
      <c r="BG490" s="95">
        <f t="shared" si="492"/>
        <v>3.3193177425906439</v>
      </c>
      <c r="BH490" s="95">
        <f t="shared" si="492"/>
        <v>3.4979162422076948</v>
      </c>
      <c r="BI490" s="95">
        <f t="shared" si="492"/>
        <v>3.2925537233261966</v>
      </c>
      <c r="BJ490" s="95">
        <f t="shared" si="492"/>
        <v>3.5298423023216783</v>
      </c>
      <c r="BK490" s="95">
        <f t="shared" si="492"/>
        <v>3.2567620267342301</v>
      </c>
      <c r="BL490" s="95">
        <f t="shared" si="492"/>
        <v>3.5732068077658066</v>
      </c>
      <c r="BM490" s="95">
        <f t="shared" si="492"/>
        <v>3.2083744388174793</v>
      </c>
      <c r="BN490" s="95">
        <f t="shared" si="487"/>
        <v>3.6332657493524136</v>
      </c>
      <c r="CI490" s="95"/>
      <c r="CJ490" s="95"/>
      <c r="CK490" s="95"/>
      <c r="CL490" s="95"/>
      <c r="CM490" s="95"/>
      <c r="CN490" s="95"/>
      <c r="CO490" s="95"/>
      <c r="CP490" s="95"/>
      <c r="CQ490" s="95"/>
      <c r="CR490" s="95"/>
      <c r="CS490" s="95"/>
      <c r="CT490" s="95"/>
      <c r="CU490" s="95"/>
      <c r="CV490" s="95"/>
      <c r="CW490" s="95"/>
      <c r="CX490" s="95"/>
    </row>
    <row r="491" spans="1:102" s="75" customFormat="1" ht="12.95" customHeight="1" x14ac:dyDescent="0.2">
      <c r="A491" s="81" t="s">
        <v>1172</v>
      </c>
      <c r="B491" s="82" t="s">
        <v>2031</v>
      </c>
      <c r="C491" s="83">
        <v>47388.461000000003</v>
      </c>
      <c r="D491" s="83" t="s">
        <v>2110</v>
      </c>
      <c r="E491" s="75">
        <f t="shared" si="465"/>
        <v>12340.994957772202</v>
      </c>
      <c r="F491" s="75">
        <f t="shared" si="466"/>
        <v>12341</v>
      </c>
      <c r="G491" s="75">
        <f t="shared" si="494"/>
        <v>-2.1254099992802367E-3</v>
      </c>
      <c r="I491" s="75">
        <f t="shared" si="493"/>
        <v>-2.1254099992802367E-3</v>
      </c>
      <c r="O491" s="75">
        <f t="shared" ca="1" si="467"/>
        <v>2.3102672443038666E-3</v>
      </c>
      <c r="P491" s="75">
        <f t="shared" si="468"/>
        <v>1.2308629453451584E-3</v>
      </c>
      <c r="Q491" s="85">
        <f t="shared" si="488"/>
        <v>32369.961000000003</v>
      </c>
      <c r="S491" s="84">
        <v>0.1</v>
      </c>
      <c r="Z491" s="75">
        <f t="shared" si="469"/>
        <v>12341</v>
      </c>
      <c r="AA491" s="75">
        <f t="shared" si="459"/>
        <v>8.7215511476372229E-4</v>
      </c>
      <c r="AB491" s="75">
        <f t="shared" si="460"/>
        <v>-1.7667021686988006E-3</v>
      </c>
      <c r="AC491" s="75">
        <f t="shared" si="461"/>
        <v>-3.3562729446253948E-3</v>
      </c>
      <c r="AD491" s="75">
        <f t="shared" si="462"/>
        <v>-2.997565114043959E-3</v>
      </c>
      <c r="AE491" s="75">
        <f t="shared" si="463"/>
        <v>8.9853966129333729E-7</v>
      </c>
      <c r="AF491" s="75">
        <f t="shared" si="464"/>
        <v>-3.3562729446253948E-3</v>
      </c>
      <c r="AG491" s="84"/>
      <c r="AH491" s="75">
        <f t="shared" si="470"/>
        <v>-3.5870783058143609E-4</v>
      </c>
      <c r="AI491" s="75">
        <f t="shared" si="471"/>
        <v>2.0664822086501444E-2</v>
      </c>
      <c r="AJ491" s="75">
        <f t="shared" si="472"/>
        <v>-4.7810009062281063E-2</v>
      </c>
      <c r="AK491" s="75">
        <f t="shared" si="473"/>
        <v>3.6091679112174264E-2</v>
      </c>
      <c r="AL491" s="75">
        <f t="shared" si="474"/>
        <v>3.1047560793678852</v>
      </c>
      <c r="AM491" s="75">
        <f t="shared" si="475"/>
        <v>54.287725761492261</v>
      </c>
      <c r="AN491" s="75">
        <f t="shared" ref="AN491:AT500" si="495">$AU491+$AB$7*SIN(AO491)</f>
        <v>2.7790555911912929</v>
      </c>
      <c r="AO491" s="75">
        <f t="shared" si="495"/>
        <v>2.4879920788197967</v>
      </c>
      <c r="AP491" s="75">
        <f t="shared" si="495"/>
        <v>2.8253000110683013</v>
      </c>
      <c r="AQ491" s="75">
        <f t="shared" si="495"/>
        <v>2.4270963186471604</v>
      </c>
      <c r="AR491" s="75">
        <f t="shared" si="495"/>
        <v>2.8900413677485561</v>
      </c>
      <c r="AS491" s="75">
        <f t="shared" si="495"/>
        <v>2.3359157773925081</v>
      </c>
      <c r="AT491" s="75">
        <f t="shared" si="495"/>
        <v>2.9850892012933627</v>
      </c>
      <c r="AU491" s="75">
        <f t="shared" si="476"/>
        <v>2.1831677319832412</v>
      </c>
      <c r="AV491" s="119">
        <f t="shared" si="477"/>
        <v>8.7215511476372229E-4</v>
      </c>
      <c r="AW491" s="120">
        <f t="shared" si="478"/>
        <v>-2.997565114043959E-3</v>
      </c>
      <c r="AX491" s="121">
        <f t="shared" si="479"/>
        <v>8.9853966129333729E-7</v>
      </c>
      <c r="AY491" s="120">
        <f t="shared" si="480"/>
        <v>-1.7667021686988006E-3</v>
      </c>
      <c r="BA491" s="95">
        <f t="shared" si="481"/>
        <v>0</v>
      </c>
      <c r="BB491" s="95">
        <f t="shared" si="482"/>
        <v>0.10075173624210265</v>
      </c>
      <c r="BC491" s="95">
        <f t="shared" si="483"/>
        <v>-0.25443548776308411</v>
      </c>
      <c r="BD491" s="95">
        <f t="shared" si="484"/>
        <v>-3.6777168575179597E-2</v>
      </c>
      <c r="BE491" s="95">
        <f t="shared" si="485"/>
        <v>-3.100717751892796</v>
      </c>
      <c r="BF491" s="95">
        <f t="shared" si="486"/>
        <v>-48.92296860972008</v>
      </c>
      <c r="BG491" s="95">
        <f t="shared" ref="BG491:BM500" si="496">$BN491+$BB$7*SIN(BH491)</f>
        <v>3.3193177425906439</v>
      </c>
      <c r="BH491" s="95">
        <f t="shared" si="496"/>
        <v>3.4979162422076948</v>
      </c>
      <c r="BI491" s="95">
        <f t="shared" si="496"/>
        <v>3.2925537233261966</v>
      </c>
      <c r="BJ491" s="95">
        <f t="shared" si="496"/>
        <v>3.5298423023216783</v>
      </c>
      <c r="BK491" s="95">
        <f t="shared" si="496"/>
        <v>3.2567620267342301</v>
      </c>
      <c r="BL491" s="95">
        <f t="shared" si="496"/>
        <v>3.5732068077658066</v>
      </c>
      <c r="BM491" s="95">
        <f t="shared" si="496"/>
        <v>3.2083744388174793</v>
      </c>
      <c r="BN491" s="95">
        <f t="shared" si="487"/>
        <v>3.6332657493524136</v>
      </c>
      <c r="CI491" s="95"/>
      <c r="CJ491" s="95"/>
      <c r="CK491" s="95"/>
      <c r="CL491" s="95"/>
      <c r="CM491" s="95"/>
      <c r="CN491" s="95"/>
      <c r="CO491" s="95"/>
      <c r="CP491" s="95"/>
      <c r="CQ491" s="95"/>
      <c r="CR491" s="95"/>
      <c r="CS491" s="95"/>
      <c r="CT491" s="95"/>
      <c r="CU491" s="95"/>
      <c r="CV491" s="95"/>
      <c r="CW491" s="95"/>
      <c r="CX491" s="95"/>
    </row>
    <row r="492" spans="1:102" s="75" customFormat="1" ht="12.95" customHeight="1" x14ac:dyDescent="0.2">
      <c r="A492" s="86" t="s">
        <v>2095</v>
      </c>
      <c r="B492" s="87"/>
      <c r="C492" s="88">
        <v>47388.462</v>
      </c>
      <c r="D492" s="88"/>
      <c r="E492" s="75">
        <f t="shared" si="465"/>
        <v>12340.997330127555</v>
      </c>
      <c r="F492" s="75">
        <f t="shared" si="466"/>
        <v>12341</v>
      </c>
      <c r="G492" s="75">
        <f t="shared" si="494"/>
        <v>-1.1254100027144887E-3</v>
      </c>
      <c r="I492" s="75">
        <f t="shared" si="493"/>
        <v>-1.1254100027144887E-3</v>
      </c>
      <c r="O492" s="75">
        <f t="shared" ca="1" si="467"/>
        <v>2.3102672443038666E-3</v>
      </c>
      <c r="P492" s="75">
        <f t="shared" si="468"/>
        <v>1.2308629453451584E-3</v>
      </c>
      <c r="Q492" s="85">
        <f t="shared" si="488"/>
        <v>32369.962</v>
      </c>
      <c r="S492" s="84">
        <v>0.1</v>
      </c>
      <c r="Z492" s="75">
        <f t="shared" si="469"/>
        <v>12341</v>
      </c>
      <c r="AA492" s="75">
        <f t="shared" si="459"/>
        <v>8.7215511476372229E-4</v>
      </c>
      <c r="AB492" s="75">
        <f t="shared" si="460"/>
        <v>-7.6670217213305257E-4</v>
      </c>
      <c r="AC492" s="75">
        <f t="shared" si="461"/>
        <v>-2.3562729480596468E-3</v>
      </c>
      <c r="AD492" s="75">
        <f t="shared" si="462"/>
        <v>-1.9975651174782109E-3</v>
      </c>
      <c r="AE492" s="75">
        <f t="shared" si="463"/>
        <v>3.9902663985657385E-7</v>
      </c>
      <c r="AF492" s="75">
        <f t="shared" si="464"/>
        <v>-2.3562729480596468E-3</v>
      </c>
      <c r="AG492" s="84"/>
      <c r="AH492" s="75">
        <f t="shared" si="470"/>
        <v>-3.5870783058143609E-4</v>
      </c>
      <c r="AI492" s="75">
        <f t="shared" si="471"/>
        <v>2.0664822086501444E-2</v>
      </c>
      <c r="AJ492" s="75">
        <f t="shared" si="472"/>
        <v>-4.7810009062281063E-2</v>
      </c>
      <c r="AK492" s="75">
        <f t="shared" si="473"/>
        <v>3.6091679112174264E-2</v>
      </c>
      <c r="AL492" s="75">
        <f t="shared" si="474"/>
        <v>3.1047560793678852</v>
      </c>
      <c r="AM492" s="75">
        <f t="shared" si="475"/>
        <v>54.287725761492261</v>
      </c>
      <c r="AN492" s="75">
        <f t="shared" si="495"/>
        <v>2.7790555911912929</v>
      </c>
      <c r="AO492" s="75">
        <f t="shared" si="495"/>
        <v>2.4879920788197967</v>
      </c>
      <c r="AP492" s="75">
        <f t="shared" si="495"/>
        <v>2.8253000110683013</v>
      </c>
      <c r="AQ492" s="75">
        <f t="shared" si="495"/>
        <v>2.4270963186471604</v>
      </c>
      <c r="AR492" s="75">
        <f t="shared" si="495"/>
        <v>2.8900413677485561</v>
      </c>
      <c r="AS492" s="75">
        <f t="shared" si="495"/>
        <v>2.3359157773925081</v>
      </c>
      <c r="AT492" s="75">
        <f t="shared" si="495"/>
        <v>2.9850892012933627</v>
      </c>
      <c r="AU492" s="75">
        <f t="shared" si="476"/>
        <v>2.1831677319832412</v>
      </c>
      <c r="AV492" s="119">
        <f t="shared" si="477"/>
        <v>8.7215511476372229E-4</v>
      </c>
      <c r="AW492" s="120">
        <f t="shared" si="478"/>
        <v>-1.9975651174782109E-3</v>
      </c>
      <c r="AX492" s="121">
        <f t="shared" si="479"/>
        <v>3.9902663985657385E-7</v>
      </c>
      <c r="AY492" s="120">
        <f t="shared" si="480"/>
        <v>-7.6670217213305257E-4</v>
      </c>
      <c r="BA492" s="95">
        <f t="shared" si="481"/>
        <v>0</v>
      </c>
      <c r="BB492" s="95">
        <f t="shared" si="482"/>
        <v>0.10075173624210265</v>
      </c>
      <c r="BC492" s="95">
        <f t="shared" si="483"/>
        <v>-0.25443548776308411</v>
      </c>
      <c r="BD492" s="95">
        <f t="shared" si="484"/>
        <v>-3.6777168575179597E-2</v>
      </c>
      <c r="BE492" s="95">
        <f t="shared" si="485"/>
        <v>-3.100717751892796</v>
      </c>
      <c r="BF492" s="95">
        <f t="shared" si="486"/>
        <v>-48.92296860972008</v>
      </c>
      <c r="BG492" s="95">
        <f t="shared" si="496"/>
        <v>3.3193177425906439</v>
      </c>
      <c r="BH492" s="95">
        <f t="shared" si="496"/>
        <v>3.4979162422076948</v>
      </c>
      <c r="BI492" s="95">
        <f t="shared" si="496"/>
        <v>3.2925537233261966</v>
      </c>
      <c r="BJ492" s="95">
        <f t="shared" si="496"/>
        <v>3.5298423023216783</v>
      </c>
      <c r="BK492" s="95">
        <f t="shared" si="496"/>
        <v>3.2567620267342301</v>
      </c>
      <c r="BL492" s="95">
        <f t="shared" si="496"/>
        <v>3.5732068077658066</v>
      </c>
      <c r="BM492" s="95">
        <f t="shared" si="496"/>
        <v>3.2083744388174793</v>
      </c>
      <c r="BN492" s="95">
        <f t="shared" si="487"/>
        <v>3.6332657493524136</v>
      </c>
      <c r="CI492" s="95"/>
      <c r="CJ492" s="95"/>
      <c r="CK492" s="95"/>
      <c r="CL492" s="95"/>
      <c r="CM492" s="95"/>
      <c r="CN492" s="95"/>
      <c r="CO492" s="95"/>
      <c r="CP492" s="95"/>
      <c r="CQ492" s="95"/>
      <c r="CR492" s="95"/>
      <c r="CS492" s="95"/>
      <c r="CT492" s="95"/>
      <c r="CU492" s="95"/>
      <c r="CV492" s="95"/>
      <c r="CW492" s="95"/>
      <c r="CX492" s="95"/>
    </row>
    <row r="493" spans="1:102" s="75" customFormat="1" ht="12.95" customHeight="1" x14ac:dyDescent="0.2">
      <c r="A493" s="81" t="s">
        <v>1172</v>
      </c>
      <c r="B493" s="82" t="s">
        <v>2031</v>
      </c>
      <c r="C493" s="83">
        <v>47391.404000000002</v>
      </c>
      <c r="D493" s="83" t="s">
        <v>2110</v>
      </c>
      <c r="E493" s="75">
        <f t="shared" si="465"/>
        <v>12347.976799598206</v>
      </c>
      <c r="F493" s="75">
        <f t="shared" si="466"/>
        <v>12348</v>
      </c>
      <c r="G493" s="75">
        <f t="shared" si="494"/>
        <v>-9.7794799949042499E-3</v>
      </c>
      <c r="I493" s="75">
        <f t="shared" si="493"/>
        <v>-9.7794799949042499E-3</v>
      </c>
      <c r="O493" s="75">
        <f t="shared" ca="1" si="467"/>
        <v>2.3151134815031869E-3</v>
      </c>
      <c r="P493" s="75">
        <f t="shared" si="468"/>
        <v>1.2373722469446271E-3</v>
      </c>
      <c r="Q493" s="85">
        <f t="shared" si="488"/>
        <v>32372.904000000002</v>
      </c>
      <c r="S493" s="84">
        <v>0.1</v>
      </c>
      <c r="Z493" s="75">
        <f t="shared" si="469"/>
        <v>12348</v>
      </c>
      <c r="AA493" s="75">
        <f t="shared" si="459"/>
        <v>8.7407769350350507E-4</v>
      </c>
      <c r="AB493" s="75">
        <f t="shared" si="460"/>
        <v>-9.4161854414631287E-3</v>
      </c>
      <c r="AC493" s="75">
        <f t="shared" si="461"/>
        <v>-1.1016852241848877E-2</v>
      </c>
      <c r="AD493" s="75">
        <f t="shared" si="462"/>
        <v>-1.0653557688407755E-2</v>
      </c>
      <c r="AE493" s="75">
        <f t="shared" si="463"/>
        <v>1.13498291420232E-5</v>
      </c>
      <c r="AF493" s="75">
        <f t="shared" si="464"/>
        <v>-1.1016852241848877E-2</v>
      </c>
      <c r="AG493" s="84"/>
      <c r="AH493" s="75">
        <f t="shared" si="470"/>
        <v>-3.6329455344112199E-4</v>
      </c>
      <c r="AI493" s="75">
        <f t="shared" si="471"/>
        <v>2.0662877600351126E-2</v>
      </c>
      <c r="AJ493" s="75">
        <f t="shared" si="472"/>
        <v>-4.786386307680339E-2</v>
      </c>
      <c r="AK493" s="75">
        <f t="shared" si="473"/>
        <v>3.6038877479398788E-2</v>
      </c>
      <c r="AL493" s="75">
        <f t="shared" si="474"/>
        <v>3.1048099951073933</v>
      </c>
      <c r="AM493" s="75">
        <f t="shared" si="475"/>
        <v>54.367318280645122</v>
      </c>
      <c r="AN493" s="75">
        <f t="shared" si="495"/>
        <v>2.7795748118063752</v>
      </c>
      <c r="AO493" s="75">
        <f t="shared" si="495"/>
        <v>2.488251985149573</v>
      </c>
      <c r="AP493" s="75">
        <f t="shared" si="495"/>
        <v>2.8257955190088935</v>
      </c>
      <c r="AQ493" s="75">
        <f t="shared" si="495"/>
        <v>2.4274014802118424</v>
      </c>
      <c r="AR493" s="75">
        <f t="shared" si="495"/>
        <v>2.8904799343022431</v>
      </c>
      <c r="AS493" s="75">
        <f t="shared" si="495"/>
        <v>2.3363324506197203</v>
      </c>
      <c r="AT493" s="75">
        <f t="shared" si="495"/>
        <v>2.9854040417193324</v>
      </c>
      <c r="AU493" s="75">
        <f t="shared" si="476"/>
        <v>2.1838891854693041</v>
      </c>
      <c r="AV493" s="119">
        <f t="shared" si="477"/>
        <v>8.7407769350350507E-4</v>
      </c>
      <c r="AW493" s="120">
        <f t="shared" si="478"/>
        <v>-1.0653557688407755E-2</v>
      </c>
      <c r="AX493" s="121">
        <f t="shared" si="479"/>
        <v>1.13498291420232E-5</v>
      </c>
      <c r="AY493" s="120">
        <f t="shared" si="480"/>
        <v>-9.4161854414631287E-3</v>
      </c>
      <c r="BA493" s="95">
        <f t="shared" si="481"/>
        <v>0</v>
      </c>
      <c r="BB493" s="95">
        <f t="shared" si="482"/>
        <v>0.10075984016997286</v>
      </c>
      <c r="BC493" s="95">
        <f t="shared" si="483"/>
        <v>-0.25422295232935482</v>
      </c>
      <c r="BD493" s="95">
        <f t="shared" si="484"/>
        <v>-3.6974788016529155E-2</v>
      </c>
      <c r="BE493" s="95">
        <f t="shared" si="485"/>
        <v>-3.1004979901885088</v>
      </c>
      <c r="BF493" s="95">
        <f t="shared" si="486"/>
        <v>-48.661270458824447</v>
      </c>
      <c r="BG493" s="95">
        <f t="shared" si="496"/>
        <v>3.3202684761540731</v>
      </c>
      <c r="BH493" s="95">
        <f t="shared" si="496"/>
        <v>3.4991917501322161</v>
      </c>
      <c r="BI493" s="95">
        <f t="shared" si="496"/>
        <v>3.2933976177612703</v>
      </c>
      <c r="BJ493" s="95">
        <f t="shared" si="496"/>
        <v>3.5312621747842154</v>
      </c>
      <c r="BK493" s="95">
        <f t="shared" si="496"/>
        <v>3.2574403852570581</v>
      </c>
      <c r="BL493" s="95">
        <f t="shared" si="496"/>
        <v>3.5748564016325206</v>
      </c>
      <c r="BM493" s="95">
        <f t="shared" si="496"/>
        <v>3.2087939720016676</v>
      </c>
      <c r="BN493" s="95">
        <f t="shared" si="487"/>
        <v>3.635292076134653</v>
      </c>
      <c r="CI493" s="95"/>
      <c r="CJ493" s="95"/>
      <c r="CK493" s="95"/>
      <c r="CL493" s="95"/>
      <c r="CM493" s="95"/>
      <c r="CN493" s="95"/>
      <c r="CO493" s="95"/>
      <c r="CP493" s="95"/>
      <c r="CQ493" s="95"/>
      <c r="CR493" s="95"/>
      <c r="CS493" s="95"/>
      <c r="CT493" s="95"/>
      <c r="CU493" s="95"/>
      <c r="CV493" s="95"/>
      <c r="CW493" s="95"/>
      <c r="CX493" s="95"/>
    </row>
    <row r="494" spans="1:102" s="75" customFormat="1" ht="12.95" customHeight="1" x14ac:dyDescent="0.2">
      <c r="A494" s="81" t="s">
        <v>1172</v>
      </c>
      <c r="B494" s="82" t="s">
        <v>2031</v>
      </c>
      <c r="C494" s="83">
        <v>47391.415000000001</v>
      </c>
      <c r="D494" s="83" t="s">
        <v>2110</v>
      </c>
      <c r="E494" s="75">
        <f t="shared" si="465"/>
        <v>12348.002895507168</v>
      </c>
      <c r="F494" s="75">
        <f t="shared" si="466"/>
        <v>12348</v>
      </c>
      <c r="G494" s="75">
        <f t="shared" si="494"/>
        <v>1.2205200036987662E-3</v>
      </c>
      <c r="I494" s="75">
        <f t="shared" si="493"/>
        <v>1.2205200036987662E-3</v>
      </c>
      <c r="O494" s="75">
        <f t="shared" ca="1" si="467"/>
        <v>2.3151134815031869E-3</v>
      </c>
      <c r="P494" s="75">
        <f t="shared" si="468"/>
        <v>1.2373722469446271E-3</v>
      </c>
      <c r="Q494" s="85">
        <f t="shared" si="488"/>
        <v>32372.915000000001</v>
      </c>
      <c r="S494" s="84">
        <v>0.1</v>
      </c>
      <c r="Z494" s="75">
        <f t="shared" si="469"/>
        <v>12348</v>
      </c>
      <c r="AA494" s="75">
        <f t="shared" si="459"/>
        <v>8.7407769350350507E-4</v>
      </c>
      <c r="AB494" s="75">
        <f t="shared" si="460"/>
        <v>1.5838145571398883E-3</v>
      </c>
      <c r="AC494" s="75">
        <f t="shared" si="461"/>
        <v>-1.685224324586088E-5</v>
      </c>
      <c r="AD494" s="75">
        <f t="shared" si="462"/>
        <v>3.4644231019526116E-4</v>
      </c>
      <c r="AE494" s="75">
        <f t="shared" si="463"/>
        <v>1.2002227429342955E-8</v>
      </c>
      <c r="AF494" s="75">
        <f t="shared" si="464"/>
        <v>-1.685224324586088E-5</v>
      </c>
      <c r="AG494" s="84"/>
      <c r="AH494" s="75">
        <f t="shared" si="470"/>
        <v>-3.6329455344112199E-4</v>
      </c>
      <c r="AI494" s="75">
        <f t="shared" si="471"/>
        <v>2.0662877600351126E-2</v>
      </c>
      <c r="AJ494" s="75">
        <f t="shared" si="472"/>
        <v>-4.786386307680339E-2</v>
      </c>
      <c r="AK494" s="75">
        <f t="shared" si="473"/>
        <v>3.6038877479398788E-2</v>
      </c>
      <c r="AL494" s="75">
        <f t="shared" si="474"/>
        <v>3.1048099951073933</v>
      </c>
      <c r="AM494" s="75">
        <f t="shared" si="475"/>
        <v>54.367318280645122</v>
      </c>
      <c r="AN494" s="75">
        <f t="shared" si="495"/>
        <v>2.7795748118063752</v>
      </c>
      <c r="AO494" s="75">
        <f t="shared" si="495"/>
        <v>2.488251985149573</v>
      </c>
      <c r="AP494" s="75">
        <f t="shared" si="495"/>
        <v>2.8257955190088935</v>
      </c>
      <c r="AQ494" s="75">
        <f t="shared" si="495"/>
        <v>2.4274014802118424</v>
      </c>
      <c r="AR494" s="75">
        <f t="shared" si="495"/>
        <v>2.8904799343022431</v>
      </c>
      <c r="AS494" s="75">
        <f t="shared" si="495"/>
        <v>2.3363324506197203</v>
      </c>
      <c r="AT494" s="75">
        <f t="shared" si="495"/>
        <v>2.9854040417193324</v>
      </c>
      <c r="AU494" s="75">
        <f t="shared" si="476"/>
        <v>2.1838891854693041</v>
      </c>
      <c r="AV494" s="119">
        <f t="shared" si="477"/>
        <v>8.7407769350350507E-4</v>
      </c>
      <c r="AW494" s="120">
        <f t="shared" si="478"/>
        <v>3.4644231019526116E-4</v>
      </c>
      <c r="AX494" s="121">
        <f t="shared" si="479"/>
        <v>1.2002227429342955E-8</v>
      </c>
      <c r="AY494" s="120">
        <f t="shared" si="480"/>
        <v>1.5838145571398883E-3</v>
      </c>
      <c r="BA494" s="95">
        <f t="shared" si="481"/>
        <v>0</v>
      </c>
      <c r="BB494" s="95">
        <f t="shared" si="482"/>
        <v>0.10075984016997286</v>
      </c>
      <c r="BC494" s="95">
        <f t="shared" si="483"/>
        <v>-0.25422295232935482</v>
      </c>
      <c r="BD494" s="95">
        <f t="shared" si="484"/>
        <v>-3.6974788016529155E-2</v>
      </c>
      <c r="BE494" s="95">
        <f t="shared" si="485"/>
        <v>-3.1004979901885088</v>
      </c>
      <c r="BF494" s="95">
        <f t="shared" si="486"/>
        <v>-48.661270458824447</v>
      </c>
      <c r="BG494" s="95">
        <f t="shared" si="496"/>
        <v>3.3202684761540731</v>
      </c>
      <c r="BH494" s="95">
        <f t="shared" si="496"/>
        <v>3.4991917501322161</v>
      </c>
      <c r="BI494" s="95">
        <f t="shared" si="496"/>
        <v>3.2933976177612703</v>
      </c>
      <c r="BJ494" s="95">
        <f t="shared" si="496"/>
        <v>3.5312621747842154</v>
      </c>
      <c r="BK494" s="95">
        <f t="shared" si="496"/>
        <v>3.2574403852570581</v>
      </c>
      <c r="BL494" s="95">
        <f t="shared" si="496"/>
        <v>3.5748564016325206</v>
      </c>
      <c r="BM494" s="95">
        <f t="shared" si="496"/>
        <v>3.2087939720016676</v>
      </c>
      <c r="BN494" s="95">
        <f t="shared" si="487"/>
        <v>3.635292076134653</v>
      </c>
      <c r="CI494" s="95"/>
      <c r="CJ494" s="95"/>
      <c r="CK494" s="95"/>
      <c r="CL494" s="95"/>
      <c r="CM494" s="95"/>
      <c r="CN494" s="95"/>
      <c r="CO494" s="95"/>
      <c r="CP494" s="95"/>
      <c r="CQ494" s="95"/>
      <c r="CR494" s="95"/>
      <c r="CS494" s="95"/>
      <c r="CT494" s="95"/>
      <c r="CU494" s="95"/>
      <c r="CV494" s="95"/>
      <c r="CW494" s="95"/>
      <c r="CX494" s="95"/>
    </row>
    <row r="495" spans="1:102" s="75" customFormat="1" ht="12.95" customHeight="1" x14ac:dyDescent="0.2">
      <c r="A495" s="81" t="s">
        <v>1172</v>
      </c>
      <c r="B495" s="82" t="s">
        <v>2031</v>
      </c>
      <c r="C495" s="83">
        <v>47391.425000000003</v>
      </c>
      <c r="D495" s="83" t="s">
        <v>2110</v>
      </c>
      <c r="E495" s="75">
        <f t="shared" si="465"/>
        <v>12348.026619060778</v>
      </c>
      <c r="F495" s="75">
        <f t="shared" si="466"/>
        <v>12348</v>
      </c>
      <c r="G495" s="75">
        <f t="shared" si="494"/>
        <v>1.1220520005736034E-2</v>
      </c>
      <c r="I495" s="75">
        <f t="shared" si="493"/>
        <v>1.1220520005736034E-2</v>
      </c>
      <c r="O495" s="75">
        <f t="shared" ca="1" si="467"/>
        <v>2.3151134815031869E-3</v>
      </c>
      <c r="P495" s="75">
        <f t="shared" si="468"/>
        <v>1.2373722469446271E-3</v>
      </c>
      <c r="Q495" s="85">
        <f t="shared" si="488"/>
        <v>32372.925000000003</v>
      </c>
      <c r="S495" s="84">
        <v>0.1</v>
      </c>
      <c r="Z495" s="75">
        <f t="shared" si="469"/>
        <v>12348</v>
      </c>
      <c r="AA495" s="75">
        <f t="shared" si="459"/>
        <v>8.7407769350350507E-4</v>
      </c>
      <c r="AB495" s="75">
        <f t="shared" si="460"/>
        <v>1.1583814559177156E-2</v>
      </c>
      <c r="AC495" s="75">
        <f t="shared" si="461"/>
        <v>9.9831477587914077E-3</v>
      </c>
      <c r="AD495" s="75">
        <f t="shared" si="462"/>
        <v>1.0346442312232529E-2</v>
      </c>
      <c r="AE495" s="75">
        <f t="shared" si="463"/>
        <v>1.0704886852035559E-5</v>
      </c>
      <c r="AF495" s="75">
        <f t="shared" si="464"/>
        <v>9.9831477587914077E-3</v>
      </c>
      <c r="AG495" s="84"/>
      <c r="AH495" s="75">
        <f t="shared" si="470"/>
        <v>-3.6329455344112199E-4</v>
      </c>
      <c r="AI495" s="75">
        <f t="shared" si="471"/>
        <v>2.0662877600351126E-2</v>
      </c>
      <c r="AJ495" s="75">
        <f t="shared" si="472"/>
        <v>-4.786386307680339E-2</v>
      </c>
      <c r="AK495" s="75">
        <f t="shared" si="473"/>
        <v>3.6038877479398788E-2</v>
      </c>
      <c r="AL495" s="75">
        <f t="shared" si="474"/>
        <v>3.1048099951073933</v>
      </c>
      <c r="AM495" s="75">
        <f t="shared" si="475"/>
        <v>54.367318280645122</v>
      </c>
      <c r="AN495" s="75">
        <f t="shared" si="495"/>
        <v>2.7795748118063752</v>
      </c>
      <c r="AO495" s="75">
        <f t="shared" si="495"/>
        <v>2.488251985149573</v>
      </c>
      <c r="AP495" s="75">
        <f t="shared" si="495"/>
        <v>2.8257955190088935</v>
      </c>
      <c r="AQ495" s="75">
        <f t="shared" si="495"/>
        <v>2.4274014802118424</v>
      </c>
      <c r="AR495" s="75">
        <f t="shared" si="495"/>
        <v>2.8904799343022431</v>
      </c>
      <c r="AS495" s="75">
        <f t="shared" si="495"/>
        <v>2.3363324506197203</v>
      </c>
      <c r="AT495" s="75">
        <f t="shared" si="495"/>
        <v>2.9854040417193324</v>
      </c>
      <c r="AU495" s="75">
        <f t="shared" si="476"/>
        <v>2.1838891854693041</v>
      </c>
      <c r="AV495" s="119">
        <f t="shared" si="477"/>
        <v>8.7407769350350507E-4</v>
      </c>
      <c r="AW495" s="120">
        <f t="shared" si="478"/>
        <v>1.0346442312232529E-2</v>
      </c>
      <c r="AX495" s="121">
        <f t="shared" si="479"/>
        <v>1.0704886852035559E-5</v>
      </c>
      <c r="AY495" s="120">
        <f t="shared" si="480"/>
        <v>1.1583814559177156E-2</v>
      </c>
      <c r="BA495" s="95">
        <f t="shared" si="481"/>
        <v>0</v>
      </c>
      <c r="BB495" s="95">
        <f t="shared" si="482"/>
        <v>0.10075984016997286</v>
      </c>
      <c r="BC495" s="95">
        <f t="shared" si="483"/>
        <v>-0.25422295232935482</v>
      </c>
      <c r="BD495" s="95">
        <f t="shared" si="484"/>
        <v>-3.6974788016529155E-2</v>
      </c>
      <c r="BE495" s="95">
        <f t="shared" si="485"/>
        <v>-3.1004979901885088</v>
      </c>
      <c r="BF495" s="95">
        <f t="shared" si="486"/>
        <v>-48.661270458824447</v>
      </c>
      <c r="BG495" s="95">
        <f t="shared" si="496"/>
        <v>3.3202684761540731</v>
      </c>
      <c r="BH495" s="95">
        <f t="shared" si="496"/>
        <v>3.4991917501322161</v>
      </c>
      <c r="BI495" s="95">
        <f t="shared" si="496"/>
        <v>3.2933976177612703</v>
      </c>
      <c r="BJ495" s="95">
        <f t="shared" si="496"/>
        <v>3.5312621747842154</v>
      </c>
      <c r="BK495" s="95">
        <f t="shared" si="496"/>
        <v>3.2574403852570581</v>
      </c>
      <c r="BL495" s="95">
        <f t="shared" si="496"/>
        <v>3.5748564016325206</v>
      </c>
      <c r="BM495" s="95">
        <f t="shared" si="496"/>
        <v>3.2087939720016676</v>
      </c>
      <c r="BN495" s="95">
        <f t="shared" si="487"/>
        <v>3.635292076134653</v>
      </c>
      <c r="CI495" s="95"/>
      <c r="CJ495" s="95"/>
      <c r="CK495" s="95"/>
      <c r="CL495" s="95"/>
      <c r="CM495" s="95"/>
      <c r="CN495" s="95"/>
      <c r="CO495" s="95"/>
      <c r="CP495" s="95"/>
      <c r="CQ495" s="95"/>
      <c r="CR495" s="95"/>
      <c r="CS495" s="95"/>
      <c r="CT495" s="95"/>
      <c r="CU495" s="95"/>
      <c r="CV495" s="95"/>
      <c r="CW495" s="95"/>
      <c r="CX495" s="95"/>
    </row>
    <row r="496" spans="1:102" s="75" customFormat="1" ht="12.95" customHeight="1" x14ac:dyDescent="0.2">
      <c r="A496" s="81" t="s">
        <v>1172</v>
      </c>
      <c r="B496" s="82" t="s">
        <v>2031</v>
      </c>
      <c r="C496" s="83">
        <v>47391.43</v>
      </c>
      <c r="D496" s="83" t="s">
        <v>2110</v>
      </c>
      <c r="E496" s="75">
        <f t="shared" si="465"/>
        <v>12348.038480837575</v>
      </c>
      <c r="F496" s="75">
        <f t="shared" si="466"/>
        <v>12348</v>
      </c>
      <c r="G496" s="75">
        <f t="shared" si="494"/>
        <v>1.622052000311669E-2</v>
      </c>
      <c r="I496" s="75">
        <f t="shared" si="493"/>
        <v>1.622052000311669E-2</v>
      </c>
      <c r="O496" s="75">
        <f t="shared" ca="1" si="467"/>
        <v>2.3151134815031869E-3</v>
      </c>
      <c r="P496" s="75">
        <f t="shared" si="468"/>
        <v>1.2373722469446271E-3</v>
      </c>
      <c r="Q496" s="85">
        <f t="shared" si="488"/>
        <v>32372.93</v>
      </c>
      <c r="S496" s="84">
        <v>0.1</v>
      </c>
      <c r="Z496" s="75">
        <f t="shared" si="469"/>
        <v>12348</v>
      </c>
      <c r="AA496" s="75">
        <f t="shared" si="459"/>
        <v>8.7407769350350507E-4</v>
      </c>
      <c r="AB496" s="75">
        <f t="shared" si="460"/>
        <v>1.6583814556557813E-2</v>
      </c>
      <c r="AC496" s="75">
        <f t="shared" si="461"/>
        <v>1.4983147756172063E-2</v>
      </c>
      <c r="AD496" s="75">
        <f t="shared" si="462"/>
        <v>1.5346442309613184E-2</v>
      </c>
      <c r="AE496" s="75">
        <f t="shared" si="463"/>
        <v>2.3551329156228565E-5</v>
      </c>
      <c r="AF496" s="75">
        <f t="shared" si="464"/>
        <v>1.4983147756172063E-2</v>
      </c>
      <c r="AG496" s="84"/>
      <c r="AH496" s="75">
        <f t="shared" si="470"/>
        <v>-3.6329455344112199E-4</v>
      </c>
      <c r="AI496" s="75">
        <f t="shared" si="471"/>
        <v>2.0662877600351126E-2</v>
      </c>
      <c r="AJ496" s="75">
        <f t="shared" si="472"/>
        <v>-4.786386307680339E-2</v>
      </c>
      <c r="AK496" s="75">
        <f t="shared" si="473"/>
        <v>3.6038877479398788E-2</v>
      </c>
      <c r="AL496" s="75">
        <f t="shared" si="474"/>
        <v>3.1048099951073933</v>
      </c>
      <c r="AM496" s="75">
        <f t="shared" si="475"/>
        <v>54.367318280645122</v>
      </c>
      <c r="AN496" s="75">
        <f t="shared" si="495"/>
        <v>2.7795748118063752</v>
      </c>
      <c r="AO496" s="75">
        <f t="shared" si="495"/>
        <v>2.488251985149573</v>
      </c>
      <c r="AP496" s="75">
        <f t="shared" si="495"/>
        <v>2.8257955190088935</v>
      </c>
      <c r="AQ496" s="75">
        <f t="shared" si="495"/>
        <v>2.4274014802118424</v>
      </c>
      <c r="AR496" s="75">
        <f t="shared" si="495"/>
        <v>2.8904799343022431</v>
      </c>
      <c r="AS496" s="75">
        <f t="shared" si="495"/>
        <v>2.3363324506197203</v>
      </c>
      <c r="AT496" s="75">
        <f t="shared" si="495"/>
        <v>2.9854040417193324</v>
      </c>
      <c r="AU496" s="75">
        <f t="shared" si="476"/>
        <v>2.1838891854693041</v>
      </c>
      <c r="AV496" s="119">
        <f t="shared" si="477"/>
        <v>8.7407769350350507E-4</v>
      </c>
      <c r="AW496" s="120">
        <f t="shared" si="478"/>
        <v>1.5346442309613184E-2</v>
      </c>
      <c r="AX496" s="121">
        <f t="shared" si="479"/>
        <v>2.3551329156228565E-5</v>
      </c>
      <c r="AY496" s="120">
        <f t="shared" si="480"/>
        <v>1.6583814556557813E-2</v>
      </c>
      <c r="BA496" s="95">
        <f t="shared" si="481"/>
        <v>0</v>
      </c>
      <c r="BB496" s="95">
        <f t="shared" si="482"/>
        <v>0.10075984016997286</v>
      </c>
      <c r="BC496" s="95">
        <f t="shared" si="483"/>
        <v>-0.25422295232935482</v>
      </c>
      <c r="BD496" s="95">
        <f t="shared" si="484"/>
        <v>-3.6974788016529155E-2</v>
      </c>
      <c r="BE496" s="95">
        <f t="shared" si="485"/>
        <v>-3.1004979901885088</v>
      </c>
      <c r="BF496" s="95">
        <f t="shared" si="486"/>
        <v>-48.661270458824447</v>
      </c>
      <c r="BG496" s="95">
        <f t="shared" si="496"/>
        <v>3.3202684761540731</v>
      </c>
      <c r="BH496" s="95">
        <f t="shared" si="496"/>
        <v>3.4991917501322161</v>
      </c>
      <c r="BI496" s="95">
        <f t="shared" si="496"/>
        <v>3.2933976177612703</v>
      </c>
      <c r="BJ496" s="95">
        <f t="shared" si="496"/>
        <v>3.5312621747842154</v>
      </c>
      <c r="BK496" s="95">
        <f t="shared" si="496"/>
        <v>3.2574403852570581</v>
      </c>
      <c r="BL496" s="95">
        <f t="shared" si="496"/>
        <v>3.5748564016325206</v>
      </c>
      <c r="BM496" s="95">
        <f t="shared" si="496"/>
        <v>3.2087939720016676</v>
      </c>
      <c r="BN496" s="95">
        <f t="shared" si="487"/>
        <v>3.635292076134653</v>
      </c>
      <c r="CI496" s="95"/>
      <c r="CJ496" s="95"/>
      <c r="CK496" s="95"/>
      <c r="CL496" s="95"/>
      <c r="CM496" s="95"/>
      <c r="CN496" s="95"/>
      <c r="CO496" s="95"/>
      <c r="CP496" s="95"/>
      <c r="CQ496" s="95"/>
      <c r="CR496" s="95"/>
      <c r="CS496" s="95"/>
      <c r="CT496" s="95"/>
      <c r="CU496" s="95"/>
      <c r="CV496" s="95"/>
      <c r="CW496" s="95"/>
      <c r="CX496" s="95"/>
    </row>
    <row r="497" spans="1:102" s="75" customFormat="1" ht="12.95" customHeight="1" x14ac:dyDescent="0.2">
      <c r="A497" s="86" t="s">
        <v>2094</v>
      </c>
      <c r="B497" s="87"/>
      <c r="C497" s="88">
        <v>47413.339</v>
      </c>
      <c r="D497" s="88"/>
      <c r="E497" s="75">
        <f t="shared" si="465"/>
        <v>12400.014414431173</v>
      </c>
      <c r="F497" s="75">
        <f t="shared" si="466"/>
        <v>12400</v>
      </c>
      <c r="G497" s="75">
        <f t="shared" si="494"/>
        <v>6.0759999978472479E-3</v>
      </c>
      <c r="I497" s="75">
        <f t="shared" si="493"/>
        <v>6.0759999978472479E-3</v>
      </c>
      <c r="O497" s="75">
        <f t="shared" ca="1" si="467"/>
        <v>2.3511141006981404E-3</v>
      </c>
      <c r="P497" s="75">
        <f t="shared" si="468"/>
        <v>1.2857501356989651E-3</v>
      </c>
      <c r="Q497" s="85">
        <f t="shared" si="488"/>
        <v>32394.839</v>
      </c>
      <c r="S497" s="84">
        <v>0.1</v>
      </c>
      <c r="Z497" s="75">
        <f t="shared" si="469"/>
        <v>12400</v>
      </c>
      <c r="AA497" s="75">
        <f t="shared" si="459"/>
        <v>8.8844090794148122E-4</v>
      </c>
      <c r="AB497" s="75">
        <f t="shared" si="460"/>
        <v>6.473309225604732E-3</v>
      </c>
      <c r="AC497" s="75">
        <f t="shared" si="461"/>
        <v>4.7902498621482832E-3</v>
      </c>
      <c r="AD497" s="75">
        <f t="shared" si="462"/>
        <v>5.1875590899057664E-3</v>
      </c>
      <c r="AE497" s="75">
        <f t="shared" si="463"/>
        <v>2.6910769311263945E-6</v>
      </c>
      <c r="AF497" s="75">
        <f t="shared" si="464"/>
        <v>4.7902498621482832E-3</v>
      </c>
      <c r="AG497" s="84"/>
      <c r="AH497" s="75">
        <f t="shared" si="470"/>
        <v>-3.9730922775748392E-4</v>
      </c>
      <c r="AI497" s="75">
        <f t="shared" si="471"/>
        <v>2.0648550631346074E-2</v>
      </c>
      <c r="AJ497" s="75">
        <f t="shared" si="472"/>
        <v>-4.8263114010621645E-2</v>
      </c>
      <c r="AK497" s="75">
        <f t="shared" si="473"/>
        <v>3.5647420937803063E-2</v>
      </c>
      <c r="AL497" s="75">
        <f t="shared" si="474"/>
        <v>3.1052097079989944</v>
      </c>
      <c r="AM497" s="75">
        <f t="shared" si="475"/>
        <v>54.964746335710778</v>
      </c>
      <c r="AN497" s="75">
        <f t="shared" si="495"/>
        <v>2.7834256549228704</v>
      </c>
      <c r="AO497" s="75">
        <f t="shared" si="495"/>
        <v>2.4901890893938678</v>
      </c>
      <c r="AP497" s="75">
        <f t="shared" si="495"/>
        <v>2.8294671032443857</v>
      </c>
      <c r="AQ497" s="75">
        <f t="shared" si="495"/>
        <v>2.4296784516493632</v>
      </c>
      <c r="AR497" s="75">
        <f t="shared" si="495"/>
        <v>2.8937257338361206</v>
      </c>
      <c r="AS497" s="75">
        <f t="shared" si="495"/>
        <v>2.3394399006630957</v>
      </c>
      <c r="AT497" s="75">
        <f t="shared" si="495"/>
        <v>2.9877298101133278</v>
      </c>
      <c r="AU497" s="75">
        <f t="shared" si="476"/>
        <v>2.1892485542229134</v>
      </c>
      <c r="AV497" s="119">
        <f t="shared" si="477"/>
        <v>8.8844090794148122E-4</v>
      </c>
      <c r="AW497" s="120">
        <f t="shared" si="478"/>
        <v>5.1875590899057664E-3</v>
      </c>
      <c r="AX497" s="121">
        <f t="shared" si="479"/>
        <v>2.6910769311263945E-6</v>
      </c>
      <c r="AY497" s="120">
        <f t="shared" si="480"/>
        <v>6.473309225604732E-3</v>
      </c>
      <c r="BA497" s="95">
        <f t="shared" si="481"/>
        <v>0</v>
      </c>
      <c r="BB497" s="95">
        <f t="shared" si="482"/>
        <v>0.10082203500983522</v>
      </c>
      <c r="BC497" s="95">
        <f t="shared" si="483"/>
        <v>-0.25262776324189468</v>
      </c>
      <c r="BD497" s="95">
        <f t="shared" si="484"/>
        <v>-3.8457603619387326E-2</v>
      </c>
      <c r="BE497" s="95">
        <f t="shared" si="485"/>
        <v>-3.0988489684772853</v>
      </c>
      <c r="BF497" s="95">
        <f t="shared" si="486"/>
        <v>-46.783413308757666</v>
      </c>
      <c r="BG497" s="95">
        <f t="shared" si="496"/>
        <v>3.3274000039744687</v>
      </c>
      <c r="BH497" s="95">
        <f t="shared" si="496"/>
        <v>3.5086041303515878</v>
      </c>
      <c r="BI497" s="95">
        <f t="shared" si="496"/>
        <v>3.2997406856180502</v>
      </c>
      <c r="BJ497" s="95">
        <f t="shared" si="496"/>
        <v>3.5417465821469918</v>
      </c>
      <c r="BK497" s="95">
        <f t="shared" si="496"/>
        <v>3.2625520757952904</v>
      </c>
      <c r="BL497" s="95">
        <f t="shared" si="496"/>
        <v>3.5870612496929044</v>
      </c>
      <c r="BM497" s="95">
        <f t="shared" si="496"/>
        <v>3.211965768979208</v>
      </c>
      <c r="BN497" s="95">
        <f t="shared" si="487"/>
        <v>3.6503447893741452</v>
      </c>
      <c r="CI497" s="95"/>
      <c r="CJ497" s="95"/>
      <c r="CK497" s="95"/>
      <c r="CL497" s="95"/>
      <c r="CM497" s="95"/>
      <c r="CN497" s="95"/>
      <c r="CO497" s="95"/>
      <c r="CP497" s="95"/>
      <c r="CQ497" s="95"/>
      <c r="CR497" s="95"/>
      <c r="CS497" s="95"/>
      <c r="CT497" s="95"/>
      <c r="CU497" s="95"/>
      <c r="CV497" s="95"/>
      <c r="CW497" s="95"/>
      <c r="CX497" s="95"/>
    </row>
    <row r="498" spans="1:102" s="75" customFormat="1" ht="12.95" customHeight="1" x14ac:dyDescent="0.2">
      <c r="A498" s="86" t="s">
        <v>2096</v>
      </c>
      <c r="B498" s="87" t="s">
        <v>2033</v>
      </c>
      <c r="C498" s="88">
        <v>47674.476999999999</v>
      </c>
      <c r="D498" s="88"/>
      <c r="E498" s="75">
        <f t="shared" si="465"/>
        <v>13019.526548566229</v>
      </c>
      <c r="F498" s="75">
        <f t="shared" si="466"/>
        <v>13019.5</v>
      </c>
      <c r="G498" s="75">
        <f t="shared" si="494"/>
        <v>1.1190805002115667E-2</v>
      </c>
      <c r="I498" s="75">
        <f t="shared" si="493"/>
        <v>1.1190805002115667E-2</v>
      </c>
      <c r="O498" s="75">
        <f t="shared" ca="1" si="467"/>
        <v>2.7800060928380253E-3</v>
      </c>
      <c r="P498" s="75">
        <f t="shared" si="468"/>
        <v>1.865227276901816E-3</v>
      </c>
      <c r="Q498" s="85">
        <f t="shared" si="488"/>
        <v>32655.976999999999</v>
      </c>
      <c r="S498" s="84">
        <v>0.1</v>
      </c>
      <c r="Z498" s="75">
        <f t="shared" si="469"/>
        <v>13019.5</v>
      </c>
      <c r="AA498" s="75">
        <f t="shared" si="459"/>
        <v>1.0714534047258895E-3</v>
      </c>
      <c r="AB498" s="75">
        <f t="shared" si="460"/>
        <v>1.1984578874291593E-2</v>
      </c>
      <c r="AC498" s="75">
        <f t="shared" si="461"/>
        <v>9.3255777252138506E-3</v>
      </c>
      <c r="AD498" s="75">
        <f t="shared" si="462"/>
        <v>1.0119351597389777E-2</v>
      </c>
      <c r="AE498" s="75">
        <f t="shared" si="463"/>
        <v>1.0240127675159504E-5</v>
      </c>
      <c r="AF498" s="75">
        <f t="shared" si="464"/>
        <v>9.3255777252138506E-3</v>
      </c>
      <c r="AG498" s="84"/>
      <c r="AH498" s="75">
        <f t="shared" si="470"/>
        <v>-7.9377387217592665E-4</v>
      </c>
      <c r="AI498" s="75">
        <f t="shared" si="471"/>
        <v>2.0493501093683419E-2</v>
      </c>
      <c r="AJ498" s="75">
        <f t="shared" si="472"/>
        <v>-5.2903226536133149E-2</v>
      </c>
      <c r="AK498" s="75">
        <f t="shared" si="473"/>
        <v>3.1096922681993704E-2</v>
      </c>
      <c r="AL498" s="75">
        <f t="shared" si="474"/>
        <v>3.1098557723797815</v>
      </c>
      <c r="AM498" s="75">
        <f t="shared" si="475"/>
        <v>63.01287490549521</v>
      </c>
      <c r="AN498" s="75">
        <f t="shared" si="495"/>
        <v>2.8283742498402242</v>
      </c>
      <c r="AO498" s="75">
        <f t="shared" si="495"/>
        <v>2.5142229008949304</v>
      </c>
      <c r="AP498" s="75">
        <f t="shared" si="495"/>
        <v>2.8718796682371996</v>
      </c>
      <c r="AQ498" s="75">
        <f t="shared" si="495"/>
        <v>2.4582215886181653</v>
      </c>
      <c r="AR498" s="75">
        <f t="shared" si="495"/>
        <v>2.9307227503341595</v>
      </c>
      <c r="AS498" s="75">
        <f t="shared" si="495"/>
        <v>2.3780919484878522</v>
      </c>
      <c r="AT498" s="75">
        <f t="shared" si="495"/>
        <v>3.0136986063068378</v>
      </c>
      <c r="AU498" s="75">
        <f t="shared" si="476"/>
        <v>2.2530971877394705</v>
      </c>
      <c r="AV498" s="119">
        <f t="shared" si="477"/>
        <v>1.0714534047258895E-3</v>
      </c>
      <c r="AW498" s="120">
        <f t="shared" si="478"/>
        <v>1.0119351597389777E-2</v>
      </c>
      <c r="AX498" s="121">
        <f t="shared" si="479"/>
        <v>1.0240127675159504E-5</v>
      </c>
      <c r="AY498" s="120">
        <f t="shared" si="480"/>
        <v>1.1984578874291593E-2</v>
      </c>
      <c r="BA498" s="95">
        <f t="shared" si="481"/>
        <v>0</v>
      </c>
      <c r="BB498" s="95">
        <f t="shared" si="482"/>
        <v>0.10187827525050563</v>
      </c>
      <c r="BC498" s="95">
        <f t="shared" si="483"/>
        <v>-0.23140488909682372</v>
      </c>
      <c r="BD498" s="95">
        <f t="shared" si="484"/>
        <v>-5.8115123100563645E-2</v>
      </c>
      <c r="BE498" s="95">
        <f t="shared" si="485"/>
        <v>-3.0769753368108255</v>
      </c>
      <c r="BF498" s="95">
        <f t="shared" si="486"/>
        <v>-30.940685123181883</v>
      </c>
      <c r="BG498" s="95">
        <f t="shared" si="496"/>
        <v>3.4215089243113566</v>
      </c>
      <c r="BH498" s="95">
        <f t="shared" si="496"/>
        <v>3.6123008073581038</v>
      </c>
      <c r="BI498" s="95">
        <f t="shared" si="496"/>
        <v>3.3855313292830242</v>
      </c>
      <c r="BJ498" s="95">
        <f t="shared" si="496"/>
        <v>3.6576935411379794</v>
      </c>
      <c r="BK498" s="95">
        <f t="shared" si="496"/>
        <v>3.3338653340759219</v>
      </c>
      <c r="BL498" s="95">
        <f t="shared" si="496"/>
        <v>3.7250340747405168</v>
      </c>
      <c r="BM498" s="95">
        <f t="shared" si="496"/>
        <v>3.2581235844561593</v>
      </c>
      <c r="BN498" s="95">
        <f t="shared" si="487"/>
        <v>3.8296747096023269</v>
      </c>
      <c r="CI498" s="95"/>
      <c r="CJ498" s="95"/>
      <c r="CK498" s="95"/>
      <c r="CL498" s="95"/>
      <c r="CM498" s="95"/>
      <c r="CN498" s="95"/>
      <c r="CO498" s="95"/>
      <c r="CP498" s="95"/>
      <c r="CQ498" s="95"/>
      <c r="CR498" s="95"/>
      <c r="CS498" s="95"/>
      <c r="CT498" s="95"/>
      <c r="CU498" s="95"/>
      <c r="CV498" s="95"/>
      <c r="CW498" s="95"/>
      <c r="CX498" s="95"/>
    </row>
    <row r="499" spans="1:102" s="75" customFormat="1" ht="12.95" customHeight="1" x14ac:dyDescent="0.2">
      <c r="A499" s="81" t="s">
        <v>1295</v>
      </c>
      <c r="B499" s="82" t="s">
        <v>2033</v>
      </c>
      <c r="C499" s="83">
        <v>47690.485099999998</v>
      </c>
      <c r="D499" s="83" t="s">
        <v>2110</v>
      </c>
      <c r="E499" s="75">
        <f t="shared" si="465"/>
        <v>13057.503450412943</v>
      </c>
      <c r="F499" s="75">
        <f t="shared" si="466"/>
        <v>13057.5</v>
      </c>
      <c r="G499" s="75">
        <f t="shared" si="494"/>
        <v>1.454425000702031E-3</v>
      </c>
      <c r="I499" s="75">
        <f t="shared" si="493"/>
        <v>1.454425000702031E-3</v>
      </c>
      <c r="O499" s="75">
        <f t="shared" ca="1" si="467"/>
        <v>2.8063142376343383E-3</v>
      </c>
      <c r="P499" s="75">
        <f t="shared" si="468"/>
        <v>1.9009602152347666E-3</v>
      </c>
      <c r="Q499" s="85">
        <f t="shared" si="488"/>
        <v>32671.985099999998</v>
      </c>
      <c r="S499" s="84">
        <v>0.1</v>
      </c>
      <c r="Z499" s="75">
        <f t="shared" si="469"/>
        <v>13057.5</v>
      </c>
      <c r="AA499" s="75">
        <f t="shared" si="459"/>
        <v>1.0834487466844834E-3</v>
      </c>
      <c r="AB499" s="75">
        <f t="shared" si="460"/>
        <v>2.2719364692523141E-3</v>
      </c>
      <c r="AC499" s="75">
        <f t="shared" si="461"/>
        <v>-4.4653521453273562E-4</v>
      </c>
      <c r="AD499" s="75">
        <f t="shared" si="462"/>
        <v>3.7097625401754752E-4</v>
      </c>
      <c r="AE499" s="75">
        <f t="shared" si="463"/>
        <v>1.3762338104489195E-8</v>
      </c>
      <c r="AF499" s="75">
        <f t="shared" si="464"/>
        <v>-4.4653521453273562E-4</v>
      </c>
      <c r="AG499" s="84"/>
      <c r="AH499" s="75">
        <f t="shared" si="470"/>
        <v>-8.1751146855028314E-4</v>
      </c>
      <c r="AI499" s="75">
        <f t="shared" si="471"/>
        <v>2.0484906477988729E-2</v>
      </c>
      <c r="AJ499" s="75">
        <f t="shared" si="472"/>
        <v>-5.3180430938629404E-2</v>
      </c>
      <c r="AK499" s="75">
        <f t="shared" si="473"/>
        <v>3.0825015207872637E-2</v>
      </c>
      <c r="AL499" s="75">
        <f t="shared" si="474"/>
        <v>3.1101333675562981</v>
      </c>
      <c r="AM499" s="75">
        <f t="shared" si="475"/>
        <v>63.568990325155184</v>
      </c>
      <c r="AN499" s="75">
        <f t="shared" si="495"/>
        <v>2.8310703409618183</v>
      </c>
      <c r="AO499" s="75">
        <f t="shared" si="495"/>
        <v>2.5157602310547711</v>
      </c>
      <c r="AP499" s="75">
        <f t="shared" si="495"/>
        <v>2.8743975390569743</v>
      </c>
      <c r="AQ499" s="75">
        <f t="shared" si="495"/>
        <v>2.4600606102095832</v>
      </c>
      <c r="AR499" s="75">
        <f t="shared" si="495"/>
        <v>2.9328901059619676</v>
      </c>
      <c r="AS499" s="75">
        <f t="shared" si="495"/>
        <v>2.3805596252728582</v>
      </c>
      <c r="AT499" s="75">
        <f t="shared" si="495"/>
        <v>3.015188989647108</v>
      </c>
      <c r="AU499" s="75">
        <f t="shared" si="476"/>
        <v>2.2570136495209545</v>
      </c>
      <c r="AV499" s="119">
        <f t="shared" si="477"/>
        <v>1.0834487466844834E-3</v>
      </c>
      <c r="AW499" s="120">
        <f t="shared" si="478"/>
        <v>3.7097625401754752E-4</v>
      </c>
      <c r="AX499" s="121">
        <f t="shared" si="479"/>
        <v>1.3762338104489195E-8</v>
      </c>
      <c r="AY499" s="120">
        <f t="shared" si="480"/>
        <v>2.2719364692523141E-3</v>
      </c>
      <c r="BA499" s="95">
        <f t="shared" si="481"/>
        <v>0</v>
      </c>
      <c r="BB499" s="95">
        <f t="shared" si="482"/>
        <v>0.10196479733976049</v>
      </c>
      <c r="BC499" s="95">
        <f t="shared" si="483"/>
        <v>-0.22997253300506512</v>
      </c>
      <c r="BD499" s="95">
        <f t="shared" si="484"/>
        <v>-5.9437149855814192E-2</v>
      </c>
      <c r="BE499" s="95">
        <f t="shared" si="485"/>
        <v>-3.0755032755489791</v>
      </c>
      <c r="BF499" s="95">
        <f t="shared" si="486"/>
        <v>-30.251033352406928</v>
      </c>
      <c r="BG499" s="95">
        <f t="shared" si="496"/>
        <v>3.4278045288593213</v>
      </c>
      <c r="BH499" s="95">
        <f t="shared" si="496"/>
        <v>3.6181746267980133</v>
      </c>
      <c r="BI499" s="95">
        <f t="shared" si="496"/>
        <v>3.3914052533927661</v>
      </c>
      <c r="BJ499" s="95">
        <f t="shared" si="496"/>
        <v>3.6642544709191602</v>
      </c>
      <c r="BK499" s="95">
        <f t="shared" si="496"/>
        <v>3.338892779666339</v>
      </c>
      <c r="BL499" s="95">
        <f t="shared" si="496"/>
        <v>3.7330068072525715</v>
      </c>
      <c r="BM499" s="95">
        <f t="shared" si="496"/>
        <v>3.2615109278977661</v>
      </c>
      <c r="BN499" s="95">
        <f t="shared" si="487"/>
        <v>3.8406747692773404</v>
      </c>
      <c r="CI499" s="95"/>
      <c r="CJ499" s="95"/>
      <c r="CK499" s="95"/>
      <c r="CL499" s="95"/>
      <c r="CM499" s="95"/>
      <c r="CN499" s="95"/>
      <c r="CO499" s="95"/>
      <c r="CP499" s="95"/>
      <c r="CQ499" s="95"/>
      <c r="CR499" s="95"/>
      <c r="CS499" s="95"/>
      <c r="CT499" s="95"/>
      <c r="CU499" s="95"/>
      <c r="CV499" s="95"/>
      <c r="CW499" s="95"/>
      <c r="CX499" s="95"/>
    </row>
    <row r="500" spans="1:102" s="75" customFormat="1" ht="12.95" customHeight="1" x14ac:dyDescent="0.2">
      <c r="A500" s="86" t="s">
        <v>2096</v>
      </c>
      <c r="B500" s="87"/>
      <c r="C500" s="88">
        <v>47694.49</v>
      </c>
      <c r="D500" s="88"/>
      <c r="E500" s="75">
        <f t="shared" si="465"/>
        <v>13067.004496396283</v>
      </c>
      <c r="F500" s="75">
        <f t="shared" si="466"/>
        <v>13067</v>
      </c>
      <c r="G500" s="75">
        <f t="shared" si="494"/>
        <v>1.895329995022621E-3</v>
      </c>
      <c r="I500" s="75">
        <f t="shared" si="493"/>
        <v>1.895329995022621E-3</v>
      </c>
      <c r="O500" s="75">
        <f t="shared" ca="1" si="467"/>
        <v>2.8128912738334174E-3</v>
      </c>
      <c r="P500" s="75">
        <f t="shared" si="468"/>
        <v>1.9098968440288086E-3</v>
      </c>
      <c r="Q500" s="85">
        <f t="shared" si="488"/>
        <v>32675.989999999998</v>
      </c>
      <c r="S500" s="84">
        <v>0.1</v>
      </c>
      <c r="Z500" s="75">
        <f t="shared" si="469"/>
        <v>13067</v>
      </c>
      <c r="AA500" s="75">
        <f t="shared" si="459"/>
        <v>1.0864623929289206E-3</v>
      </c>
      <c r="AB500" s="75">
        <f t="shared" si="460"/>
        <v>2.718764446122509E-3</v>
      </c>
      <c r="AC500" s="75">
        <f t="shared" si="461"/>
        <v>-1.4566849006187547E-5</v>
      </c>
      <c r="AD500" s="75">
        <f t="shared" si="462"/>
        <v>8.0886760209370042E-4</v>
      </c>
      <c r="AE500" s="75">
        <f t="shared" si="463"/>
        <v>6.5426679771681301E-8</v>
      </c>
      <c r="AF500" s="75">
        <f t="shared" si="464"/>
        <v>-1.4566849006187547E-5</v>
      </c>
      <c r="AG500" s="84"/>
      <c r="AH500" s="75">
        <f t="shared" si="470"/>
        <v>-8.2343445109988808E-4</v>
      </c>
      <c r="AI500" s="75">
        <f t="shared" si="471"/>
        <v>2.0482773950509126E-2</v>
      </c>
      <c r="AJ500" s="75">
        <f t="shared" si="472"/>
        <v>-5.3249590733439399E-2</v>
      </c>
      <c r="AK500" s="75">
        <f t="shared" si="473"/>
        <v>3.0757175948233066E-2</v>
      </c>
      <c r="AL500" s="75">
        <f t="shared" si="474"/>
        <v>3.1102026254842401</v>
      </c>
      <c r="AM500" s="75">
        <f t="shared" si="475"/>
        <v>63.709269971584405</v>
      </c>
      <c r="AN500" s="75">
        <f t="shared" si="495"/>
        <v>2.8317431715334402</v>
      </c>
      <c r="AO500" s="75">
        <f t="shared" si="495"/>
        <v>2.5161457972321588</v>
      </c>
      <c r="AP500" s="75">
        <f t="shared" si="495"/>
        <v>2.8750254301233058</v>
      </c>
      <c r="AQ500" s="75">
        <f t="shared" si="495"/>
        <v>2.4605220076742724</v>
      </c>
      <c r="AR500" s="75">
        <f t="shared" si="495"/>
        <v>2.9334300764954193</v>
      </c>
      <c r="AS500" s="75">
        <f t="shared" si="495"/>
        <v>2.3811782695075481</v>
      </c>
      <c r="AT500" s="75">
        <f t="shared" si="495"/>
        <v>3.0155597669326486</v>
      </c>
      <c r="AU500" s="75">
        <f t="shared" si="476"/>
        <v>2.2579927649663252</v>
      </c>
      <c r="AV500" s="119">
        <f t="shared" si="477"/>
        <v>1.0864623929289206E-3</v>
      </c>
      <c r="AW500" s="120">
        <f t="shared" si="478"/>
        <v>8.0886760209370042E-4</v>
      </c>
      <c r="AX500" s="121">
        <f t="shared" si="479"/>
        <v>6.5426679771681301E-8</v>
      </c>
      <c r="AY500" s="120">
        <f t="shared" si="480"/>
        <v>2.718764446122509E-3</v>
      </c>
      <c r="BA500" s="95">
        <f t="shared" si="481"/>
        <v>0</v>
      </c>
      <c r="BB500" s="95">
        <f t="shared" si="482"/>
        <v>0.10198686651759925</v>
      </c>
      <c r="BC500" s="95">
        <f t="shared" si="483"/>
        <v>-0.22961217440717674</v>
      </c>
      <c r="BD500" s="95">
        <f t="shared" si="484"/>
        <v>-5.9769658633122467E-2</v>
      </c>
      <c r="BE500" s="95">
        <f t="shared" si="485"/>
        <v>-3.0751330084834239</v>
      </c>
      <c r="BF500" s="95">
        <f t="shared" si="486"/>
        <v>-30.082372471272539</v>
      </c>
      <c r="BG500" s="95">
        <f t="shared" si="496"/>
        <v>3.4293872145398705</v>
      </c>
      <c r="BH500" s="95">
        <f t="shared" si="496"/>
        <v>3.6196348660535347</v>
      </c>
      <c r="BI500" s="95">
        <f t="shared" si="496"/>
        <v>3.3928845269513062</v>
      </c>
      <c r="BJ500" s="95">
        <f t="shared" si="496"/>
        <v>3.6658847183635377</v>
      </c>
      <c r="BK500" s="95">
        <f t="shared" si="496"/>
        <v>3.3401617425649106</v>
      </c>
      <c r="BL500" s="95">
        <f t="shared" si="496"/>
        <v>3.7349904309755844</v>
      </c>
      <c r="BM500" s="95">
        <f t="shared" si="496"/>
        <v>3.2623686777863963</v>
      </c>
      <c r="BN500" s="95">
        <f t="shared" si="487"/>
        <v>3.8434247841960936</v>
      </c>
      <c r="CI500" s="95"/>
      <c r="CJ500" s="95"/>
      <c r="CK500" s="95"/>
      <c r="CL500" s="95"/>
      <c r="CM500" s="95"/>
      <c r="CN500" s="95"/>
      <c r="CO500" s="95"/>
      <c r="CP500" s="95"/>
      <c r="CQ500" s="95"/>
      <c r="CR500" s="95"/>
      <c r="CS500" s="95"/>
      <c r="CT500" s="95"/>
      <c r="CU500" s="95"/>
      <c r="CV500" s="95"/>
      <c r="CW500" s="95"/>
      <c r="CX500" s="95"/>
    </row>
    <row r="501" spans="1:102" s="75" customFormat="1" ht="12.95" customHeight="1" x14ac:dyDescent="0.2">
      <c r="A501" s="86" t="s">
        <v>2096</v>
      </c>
      <c r="B501" s="87" t="s">
        <v>2033</v>
      </c>
      <c r="C501" s="88">
        <v>47701.453999999998</v>
      </c>
      <c r="D501" s="88"/>
      <c r="E501" s="75">
        <f t="shared" si="465"/>
        <v>13083.525579126932</v>
      </c>
      <c r="F501" s="75">
        <f t="shared" si="466"/>
        <v>13083.5</v>
      </c>
      <c r="G501" s="75">
        <f t="shared" si="494"/>
        <v>1.0782165001728572E-2</v>
      </c>
      <c r="I501" s="75">
        <f t="shared" si="493"/>
        <v>1.0782165001728572E-2</v>
      </c>
      <c r="O501" s="75">
        <f t="shared" ca="1" si="467"/>
        <v>2.8243145472318151E-3</v>
      </c>
      <c r="P501" s="75">
        <f t="shared" si="468"/>
        <v>1.9254215840482296E-3</v>
      </c>
      <c r="Q501" s="85">
        <f t="shared" si="488"/>
        <v>32682.953999999998</v>
      </c>
      <c r="S501" s="84">
        <v>0.1</v>
      </c>
      <c r="Z501" s="75">
        <f t="shared" si="469"/>
        <v>13083.5</v>
      </c>
      <c r="AA501" s="75">
        <f t="shared" si="459"/>
        <v>1.0917107829149675E-3</v>
      </c>
      <c r="AB501" s="75">
        <f t="shared" si="460"/>
        <v>1.1615875802861834E-2</v>
      </c>
      <c r="AC501" s="75">
        <f t="shared" si="461"/>
        <v>8.856743417680342E-3</v>
      </c>
      <c r="AD501" s="75">
        <f t="shared" si="462"/>
        <v>9.6904542188136038E-3</v>
      </c>
      <c r="AE501" s="75">
        <f t="shared" si="463"/>
        <v>9.3904902966922382E-6</v>
      </c>
      <c r="AF501" s="75">
        <f t="shared" si="464"/>
        <v>8.856743417680342E-3</v>
      </c>
      <c r="AG501" s="84"/>
      <c r="AH501" s="75">
        <f t="shared" si="470"/>
        <v>-8.3371080113326204E-4</v>
      </c>
      <c r="AI501" s="75">
        <f t="shared" si="471"/>
        <v>2.047908537755172E-2</v>
      </c>
      <c r="AJ501" s="75">
        <f t="shared" si="472"/>
        <v>-5.33695753737993E-2</v>
      </c>
      <c r="AK501" s="75">
        <f t="shared" si="473"/>
        <v>3.0639481346822636E-2</v>
      </c>
      <c r="AL501" s="75">
        <f t="shared" si="474"/>
        <v>3.1103227809818033</v>
      </c>
      <c r="AM501" s="75">
        <f t="shared" si="475"/>
        <v>63.954115033531899</v>
      </c>
      <c r="AN501" s="75">
        <f t="shared" ref="AN501:AT510" si="497">$AU501+$AB$7*SIN(AO501)</f>
        <v>2.8329106304304519</v>
      </c>
      <c r="AO501" s="75">
        <f t="shared" si="497"/>
        <v>2.5168166459673271</v>
      </c>
      <c r="AP501" s="75">
        <f t="shared" si="497"/>
        <v>2.8761144730911568</v>
      </c>
      <c r="AQ501" s="75">
        <f t="shared" si="497"/>
        <v>2.4613249474924017</v>
      </c>
      <c r="AR501" s="75">
        <f t="shared" si="497"/>
        <v>2.9343661416643188</v>
      </c>
      <c r="AS501" s="75">
        <f t="shared" si="497"/>
        <v>2.3822543946189003</v>
      </c>
      <c r="AT501" s="75">
        <f t="shared" si="497"/>
        <v>3.0162020227629442</v>
      </c>
      <c r="AU501" s="75">
        <f t="shared" si="476"/>
        <v>2.2596933338977592</v>
      </c>
      <c r="AV501" s="119">
        <f t="shared" si="477"/>
        <v>1.0917107829149675E-3</v>
      </c>
      <c r="AW501" s="120">
        <f t="shared" si="478"/>
        <v>9.6904542188136038E-3</v>
      </c>
      <c r="AX501" s="121">
        <f t="shared" si="479"/>
        <v>9.3904902966922382E-6</v>
      </c>
      <c r="AY501" s="120">
        <f t="shared" si="480"/>
        <v>1.1615875802861834E-2</v>
      </c>
      <c r="BA501" s="95">
        <f t="shared" si="481"/>
        <v>0</v>
      </c>
      <c r="BB501" s="95">
        <f t="shared" si="482"/>
        <v>0.10202561823610889</v>
      </c>
      <c r="BC501" s="95">
        <f t="shared" si="483"/>
        <v>-0.22898414201761821</v>
      </c>
      <c r="BD501" s="95">
        <f t="shared" si="484"/>
        <v>-6.0349065409146876E-2</v>
      </c>
      <c r="BE501" s="95">
        <f t="shared" si="485"/>
        <v>-3.074487784893611</v>
      </c>
      <c r="BF501" s="95">
        <f t="shared" si="486"/>
        <v>-29.792911780393155</v>
      </c>
      <c r="BG501" s="95">
        <f t="shared" ref="BG501:BM510" si="498">$BN501+$BB$7*SIN(BH501)</f>
        <v>3.4321443647409118</v>
      </c>
      <c r="BH501" s="95">
        <f t="shared" si="498"/>
        <v>3.6221633331297958</v>
      </c>
      <c r="BI501" s="95">
        <f t="shared" si="498"/>
        <v>3.3954640119050064</v>
      </c>
      <c r="BJ501" s="95">
        <f t="shared" si="498"/>
        <v>3.6687067225551271</v>
      </c>
      <c r="BK501" s="95">
        <f t="shared" si="498"/>
        <v>3.3423772496430084</v>
      </c>
      <c r="BL501" s="95">
        <f t="shared" si="498"/>
        <v>3.7384265252262487</v>
      </c>
      <c r="BM501" s="95">
        <f t="shared" si="498"/>
        <v>3.2638689062713486</v>
      </c>
      <c r="BN501" s="95">
        <f t="shared" si="487"/>
        <v>3.8482011258970865</v>
      </c>
      <c r="CI501" s="95"/>
      <c r="CJ501" s="95"/>
      <c r="CK501" s="95"/>
      <c r="CL501" s="95"/>
      <c r="CM501" s="95"/>
      <c r="CN501" s="95"/>
      <c r="CO501" s="95"/>
      <c r="CP501" s="95"/>
      <c r="CQ501" s="95"/>
      <c r="CR501" s="95"/>
      <c r="CS501" s="95"/>
      <c r="CT501" s="95"/>
      <c r="CU501" s="95"/>
      <c r="CV501" s="95"/>
      <c r="CW501" s="95"/>
      <c r="CX501" s="95"/>
    </row>
    <row r="502" spans="1:102" s="75" customFormat="1" ht="12.95" customHeight="1" x14ac:dyDescent="0.2">
      <c r="A502" s="81" t="s">
        <v>1295</v>
      </c>
      <c r="B502" s="82" t="s">
        <v>2031</v>
      </c>
      <c r="C502" s="83">
        <v>47702.494400000003</v>
      </c>
      <c r="D502" s="83" t="s">
        <v>2110</v>
      </c>
      <c r="E502" s="75">
        <f t="shared" si="465"/>
        <v>13085.993777644029</v>
      </c>
      <c r="F502" s="75">
        <f t="shared" si="466"/>
        <v>13086</v>
      </c>
      <c r="G502" s="75">
        <f t="shared" si="494"/>
        <v>-2.6228599963360466E-3</v>
      </c>
      <c r="I502" s="75">
        <f t="shared" si="493"/>
        <v>-2.6228599963360466E-3</v>
      </c>
      <c r="O502" s="75">
        <f t="shared" ca="1" si="467"/>
        <v>2.8260453462315722E-3</v>
      </c>
      <c r="P502" s="75">
        <f t="shared" si="468"/>
        <v>1.9277741746698547E-3</v>
      </c>
      <c r="Q502" s="85">
        <f t="shared" si="488"/>
        <v>32683.994400000003</v>
      </c>
      <c r="S502" s="84">
        <v>0.1</v>
      </c>
      <c r="Z502" s="75">
        <f t="shared" si="469"/>
        <v>13086</v>
      </c>
      <c r="AA502" s="75">
        <f t="shared" si="459"/>
        <v>1.0925075656313338E-3</v>
      </c>
      <c r="AB502" s="75">
        <f t="shared" si="460"/>
        <v>-1.7875933872975257E-3</v>
      </c>
      <c r="AC502" s="75">
        <f t="shared" si="461"/>
        <v>-4.5506341710059017E-3</v>
      </c>
      <c r="AD502" s="75">
        <f t="shared" si="462"/>
        <v>-3.7153675619673804E-3</v>
      </c>
      <c r="AE502" s="75">
        <f t="shared" si="463"/>
        <v>1.3803956120519436E-6</v>
      </c>
      <c r="AF502" s="75">
        <f t="shared" si="464"/>
        <v>-4.5506341710059017E-3</v>
      </c>
      <c r="AG502" s="84"/>
      <c r="AH502" s="75">
        <f t="shared" si="470"/>
        <v>-8.3526660903852099E-4</v>
      </c>
      <c r="AI502" s="75">
        <f t="shared" si="471"/>
        <v>2.0478528193851986E-2</v>
      </c>
      <c r="AJ502" s="75">
        <f t="shared" si="472"/>
        <v>-5.3387739884081818E-2</v>
      </c>
      <c r="AK502" s="75">
        <f t="shared" si="473"/>
        <v>3.0621663421789937E-2</v>
      </c>
      <c r="AL502" s="75">
        <f t="shared" si="474"/>
        <v>3.1103409714254155</v>
      </c>
      <c r="AM502" s="75">
        <f t="shared" si="475"/>
        <v>63.99134641430922</v>
      </c>
      <c r="AN502" s="75">
        <f t="shared" si="497"/>
        <v>2.8330873913431738</v>
      </c>
      <c r="AO502" s="75">
        <f t="shared" si="497"/>
        <v>2.5169184209074089</v>
      </c>
      <c r="AP502" s="75">
        <f t="shared" si="497"/>
        <v>2.8762793127160058</v>
      </c>
      <c r="AQ502" s="75">
        <f t="shared" si="497"/>
        <v>2.4614467785560707</v>
      </c>
      <c r="AR502" s="75">
        <f t="shared" si="497"/>
        <v>2.9345077727077298</v>
      </c>
      <c r="AS502" s="75">
        <f t="shared" si="497"/>
        <v>2.3824176251044422</v>
      </c>
      <c r="AT502" s="75">
        <f t="shared" si="497"/>
        <v>3.0162991433242121</v>
      </c>
      <c r="AU502" s="75">
        <f t="shared" si="476"/>
        <v>2.2599509958570674</v>
      </c>
      <c r="AV502" s="119">
        <f t="shared" si="477"/>
        <v>1.0925075656313338E-3</v>
      </c>
      <c r="AW502" s="120">
        <f t="shared" si="478"/>
        <v>-3.7153675619673804E-3</v>
      </c>
      <c r="AX502" s="121">
        <f t="shared" si="479"/>
        <v>1.3803956120519436E-6</v>
      </c>
      <c r="AY502" s="120">
        <f t="shared" si="480"/>
        <v>-1.7875933872975257E-3</v>
      </c>
      <c r="BA502" s="95">
        <f t="shared" si="481"/>
        <v>0</v>
      </c>
      <c r="BB502" s="95">
        <f t="shared" si="482"/>
        <v>0.10203153652407104</v>
      </c>
      <c r="BC502" s="95">
        <f t="shared" si="483"/>
        <v>-0.22888874850823138</v>
      </c>
      <c r="BD502" s="95">
        <f t="shared" si="484"/>
        <v>-6.0437063153989529E-2</v>
      </c>
      <c r="BE502" s="95">
        <f t="shared" si="485"/>
        <v>-3.0743897887407763</v>
      </c>
      <c r="BF502" s="95">
        <f t="shared" si="486"/>
        <v>-29.749434695309755</v>
      </c>
      <c r="BG502" s="95">
        <f t="shared" si="498"/>
        <v>3.4325630271795733</v>
      </c>
      <c r="BH502" s="95">
        <f t="shared" si="498"/>
        <v>3.6225455811031386</v>
      </c>
      <c r="BI502" s="95">
        <f t="shared" si="498"/>
        <v>3.3958559725339694</v>
      </c>
      <c r="BJ502" s="95">
        <f t="shared" si="498"/>
        <v>3.6691332502909026</v>
      </c>
      <c r="BK502" s="95">
        <f t="shared" si="498"/>
        <v>3.3427142085641357</v>
      </c>
      <c r="BL502" s="95">
        <f t="shared" si="498"/>
        <v>3.7389461299157065</v>
      </c>
      <c r="BM502" s="95">
        <f t="shared" si="498"/>
        <v>3.2640973746859632</v>
      </c>
      <c r="BN502" s="95">
        <f t="shared" si="487"/>
        <v>3.8489248140336008</v>
      </c>
      <c r="CI502" s="95"/>
      <c r="CJ502" s="95"/>
      <c r="CK502" s="95"/>
      <c r="CL502" s="95"/>
      <c r="CM502" s="95"/>
      <c r="CN502" s="95"/>
      <c r="CO502" s="95"/>
      <c r="CP502" s="95"/>
      <c r="CQ502" s="95"/>
      <c r="CR502" s="95"/>
      <c r="CS502" s="95"/>
      <c r="CT502" s="95"/>
      <c r="CU502" s="95"/>
      <c r="CV502" s="95"/>
      <c r="CW502" s="95"/>
      <c r="CX502" s="95"/>
    </row>
    <row r="503" spans="1:102" s="75" customFormat="1" ht="12.95" customHeight="1" x14ac:dyDescent="0.2">
      <c r="A503" s="81" t="s">
        <v>1172</v>
      </c>
      <c r="B503" s="82" t="s">
        <v>2031</v>
      </c>
      <c r="C503" s="83">
        <v>47710.502</v>
      </c>
      <c r="D503" s="83" t="s">
        <v>2110</v>
      </c>
      <c r="E503" s="75">
        <f t="shared" si="465"/>
        <v>13104.99065042891</v>
      </c>
      <c r="F503" s="75">
        <f t="shared" si="466"/>
        <v>13105</v>
      </c>
      <c r="G503" s="75">
        <f t="shared" si="494"/>
        <v>-3.9410499957739376E-3</v>
      </c>
      <c r="I503" s="75">
        <f t="shared" si="493"/>
        <v>-3.9410499957739376E-3</v>
      </c>
      <c r="O503" s="75">
        <f t="shared" ca="1" si="467"/>
        <v>2.8391994186297287E-3</v>
      </c>
      <c r="P503" s="75">
        <f t="shared" si="468"/>
        <v>1.9456569360481865E-3</v>
      </c>
      <c r="Q503" s="85">
        <f t="shared" si="488"/>
        <v>32692.002</v>
      </c>
      <c r="S503" s="84">
        <v>0.1</v>
      </c>
      <c r="Z503" s="75">
        <f t="shared" si="469"/>
        <v>13105</v>
      </c>
      <c r="AA503" s="75">
        <f t="shared" si="459"/>
        <v>1.0985766805327846E-3</v>
      </c>
      <c r="AB503" s="75">
        <f t="shared" si="460"/>
        <v>-3.0939697402585357E-3</v>
      </c>
      <c r="AC503" s="75">
        <f t="shared" si="461"/>
        <v>-5.886706931822124E-3</v>
      </c>
      <c r="AD503" s="75">
        <f t="shared" si="462"/>
        <v>-5.0396266763067226E-3</v>
      </c>
      <c r="AE503" s="75">
        <f t="shared" si="463"/>
        <v>2.5397837036542344E-6</v>
      </c>
      <c r="AF503" s="75">
        <f t="shared" si="464"/>
        <v>-5.886706931822124E-3</v>
      </c>
      <c r="AG503" s="84"/>
      <c r="AH503" s="75">
        <f t="shared" si="470"/>
        <v>-8.4708025551540186E-4</v>
      </c>
      <c r="AI503" s="75">
        <f t="shared" si="471"/>
        <v>2.0474308116996021E-2</v>
      </c>
      <c r="AJ503" s="75">
        <f t="shared" si="472"/>
        <v>-5.3525660952751124E-2</v>
      </c>
      <c r="AK503" s="75">
        <f t="shared" si="473"/>
        <v>3.0486373039806159E-2</v>
      </c>
      <c r="AL503" s="75">
        <f t="shared" si="474"/>
        <v>3.1104790899804726</v>
      </c>
      <c r="AM503" s="75">
        <f t="shared" si="475"/>
        <v>64.275461345449457</v>
      </c>
      <c r="AN503" s="75">
        <f t="shared" si="497"/>
        <v>2.8344296792082444</v>
      </c>
      <c r="AO503" s="75">
        <f t="shared" si="497"/>
        <v>2.5176930434069948</v>
      </c>
      <c r="AP503" s="75">
        <f t="shared" si="497"/>
        <v>2.8775306553991236</v>
      </c>
      <c r="AQ503" s="75">
        <f t="shared" si="497"/>
        <v>2.4623741892019648</v>
      </c>
      <c r="AR503" s="75">
        <f t="shared" si="497"/>
        <v>2.9355824731388402</v>
      </c>
      <c r="AS503" s="75">
        <f t="shared" si="497"/>
        <v>2.3836597340683614</v>
      </c>
      <c r="AT503" s="75">
        <f t="shared" si="497"/>
        <v>3.0170356193724972</v>
      </c>
      <c r="AU503" s="75">
        <f t="shared" si="476"/>
        <v>2.2619092267478091</v>
      </c>
      <c r="AV503" s="119">
        <f t="shared" si="477"/>
        <v>1.0985766805327846E-3</v>
      </c>
      <c r="AW503" s="120">
        <f t="shared" si="478"/>
        <v>-5.0396266763067226E-3</v>
      </c>
      <c r="AX503" s="121">
        <f t="shared" si="479"/>
        <v>2.5397837036542344E-6</v>
      </c>
      <c r="AY503" s="120">
        <f t="shared" si="480"/>
        <v>-3.0939697402585357E-3</v>
      </c>
      <c r="BA503" s="95">
        <f t="shared" si="481"/>
        <v>0</v>
      </c>
      <c r="BB503" s="95">
        <f t="shared" si="482"/>
        <v>0.1020769203700812</v>
      </c>
      <c r="BC503" s="95">
        <f t="shared" si="483"/>
        <v>-0.22816172551896022</v>
      </c>
      <c r="BD503" s="95">
        <f t="shared" si="484"/>
        <v>-6.1107635103336541E-2</v>
      </c>
      <c r="BE503" s="95">
        <f t="shared" si="485"/>
        <v>-3.0736430043141141</v>
      </c>
      <c r="BF503" s="95">
        <f t="shared" si="486"/>
        <v>-29.422233025210787</v>
      </c>
      <c r="BG503" s="95">
        <f t="shared" si="498"/>
        <v>3.4357526639860798</v>
      </c>
      <c r="BH503" s="95">
        <f t="shared" si="498"/>
        <v>3.6254433718170174</v>
      </c>
      <c r="BI503" s="95">
        <f t="shared" si="498"/>
        <v>3.3988445635623301</v>
      </c>
      <c r="BJ503" s="95">
        <f t="shared" si="498"/>
        <v>3.6723658524331277</v>
      </c>
      <c r="BK503" s="95">
        <f t="shared" si="498"/>
        <v>3.3452860769153165</v>
      </c>
      <c r="BL503" s="95">
        <f t="shared" si="498"/>
        <v>3.7428863581851974</v>
      </c>
      <c r="BM503" s="95">
        <f t="shared" si="498"/>
        <v>3.2658437627629215</v>
      </c>
      <c r="BN503" s="95">
        <f t="shared" si="487"/>
        <v>3.8544248438711071</v>
      </c>
      <c r="CI503" s="95"/>
      <c r="CJ503" s="95"/>
      <c r="CK503" s="95"/>
      <c r="CL503" s="95"/>
      <c r="CM503" s="95"/>
      <c r="CN503" s="95"/>
      <c r="CO503" s="95"/>
      <c r="CP503" s="95"/>
      <c r="CQ503" s="95"/>
      <c r="CR503" s="95"/>
      <c r="CS503" s="95"/>
      <c r="CT503" s="95"/>
      <c r="CU503" s="95"/>
      <c r="CV503" s="95"/>
      <c r="CW503" s="95"/>
      <c r="CX503" s="95"/>
    </row>
    <row r="504" spans="1:102" s="75" customFormat="1" ht="12.95" customHeight="1" x14ac:dyDescent="0.2">
      <c r="A504" s="81" t="s">
        <v>1172</v>
      </c>
      <c r="B504" s="82" t="s">
        <v>2031</v>
      </c>
      <c r="C504" s="83">
        <v>47710.502999999997</v>
      </c>
      <c r="D504" s="83" t="s">
        <v>2110</v>
      </c>
      <c r="E504" s="75">
        <f t="shared" si="465"/>
        <v>13104.993022784261</v>
      </c>
      <c r="F504" s="75">
        <f t="shared" si="466"/>
        <v>13105</v>
      </c>
      <c r="G504" s="75">
        <f t="shared" si="494"/>
        <v>-2.9410499992081895E-3</v>
      </c>
      <c r="I504" s="75">
        <f t="shared" si="493"/>
        <v>-2.9410499992081895E-3</v>
      </c>
      <c r="O504" s="75">
        <f t="shared" ca="1" si="467"/>
        <v>2.8391994186297287E-3</v>
      </c>
      <c r="P504" s="75">
        <f t="shared" si="468"/>
        <v>1.9456569360481865E-3</v>
      </c>
      <c r="Q504" s="85">
        <f t="shared" si="488"/>
        <v>32692.002999999997</v>
      </c>
      <c r="S504" s="84">
        <v>0.1</v>
      </c>
      <c r="Z504" s="75">
        <f t="shared" si="469"/>
        <v>13105</v>
      </c>
      <c r="AA504" s="75">
        <f t="shared" si="459"/>
        <v>1.0985766805327846E-3</v>
      </c>
      <c r="AB504" s="75">
        <f t="shared" si="460"/>
        <v>-2.0939697436927877E-3</v>
      </c>
      <c r="AC504" s="75">
        <f t="shared" si="461"/>
        <v>-4.886706935256376E-3</v>
      </c>
      <c r="AD504" s="75">
        <f t="shared" si="462"/>
        <v>-4.0396266797409746E-3</v>
      </c>
      <c r="AE504" s="75">
        <f t="shared" si="463"/>
        <v>1.6318583711675091E-6</v>
      </c>
      <c r="AF504" s="75">
        <f t="shared" si="464"/>
        <v>-4.886706935256376E-3</v>
      </c>
      <c r="AG504" s="84"/>
      <c r="AH504" s="75">
        <f t="shared" si="470"/>
        <v>-8.4708025551540186E-4</v>
      </c>
      <c r="AI504" s="75">
        <f t="shared" si="471"/>
        <v>2.0474308116996021E-2</v>
      </c>
      <c r="AJ504" s="75">
        <f t="shared" si="472"/>
        <v>-5.3525660952751124E-2</v>
      </c>
      <c r="AK504" s="75">
        <f t="shared" si="473"/>
        <v>3.0486373039806159E-2</v>
      </c>
      <c r="AL504" s="75">
        <f t="shared" si="474"/>
        <v>3.1104790899804726</v>
      </c>
      <c r="AM504" s="75">
        <f t="shared" si="475"/>
        <v>64.275461345449457</v>
      </c>
      <c r="AN504" s="75">
        <f t="shared" si="497"/>
        <v>2.8344296792082444</v>
      </c>
      <c r="AO504" s="75">
        <f t="shared" si="497"/>
        <v>2.5176930434069948</v>
      </c>
      <c r="AP504" s="75">
        <f t="shared" si="497"/>
        <v>2.8775306553991236</v>
      </c>
      <c r="AQ504" s="75">
        <f t="shared" si="497"/>
        <v>2.4623741892019648</v>
      </c>
      <c r="AR504" s="75">
        <f t="shared" si="497"/>
        <v>2.9355824731388402</v>
      </c>
      <c r="AS504" s="75">
        <f t="shared" si="497"/>
        <v>2.3836597340683614</v>
      </c>
      <c r="AT504" s="75">
        <f t="shared" si="497"/>
        <v>3.0170356193724972</v>
      </c>
      <c r="AU504" s="75">
        <f t="shared" si="476"/>
        <v>2.2619092267478091</v>
      </c>
      <c r="AV504" s="119">
        <f t="shared" si="477"/>
        <v>1.0985766805327846E-3</v>
      </c>
      <c r="AW504" s="120">
        <f t="shared" si="478"/>
        <v>-4.0396266797409746E-3</v>
      </c>
      <c r="AX504" s="121">
        <f t="shared" si="479"/>
        <v>1.6318583711675091E-6</v>
      </c>
      <c r="AY504" s="120">
        <f t="shared" si="480"/>
        <v>-2.0939697436927877E-3</v>
      </c>
      <c r="BA504" s="95">
        <f t="shared" si="481"/>
        <v>0</v>
      </c>
      <c r="BB504" s="95">
        <f t="shared" si="482"/>
        <v>0.1020769203700812</v>
      </c>
      <c r="BC504" s="95">
        <f t="shared" si="483"/>
        <v>-0.22816172551896022</v>
      </c>
      <c r="BD504" s="95">
        <f t="shared" si="484"/>
        <v>-6.1107635103336541E-2</v>
      </c>
      <c r="BE504" s="95">
        <f t="shared" si="485"/>
        <v>-3.0736430043141141</v>
      </c>
      <c r="BF504" s="95">
        <f t="shared" si="486"/>
        <v>-29.422233025210787</v>
      </c>
      <c r="BG504" s="95">
        <f t="shared" si="498"/>
        <v>3.4357526639860798</v>
      </c>
      <c r="BH504" s="95">
        <f t="shared" si="498"/>
        <v>3.6254433718170174</v>
      </c>
      <c r="BI504" s="95">
        <f t="shared" si="498"/>
        <v>3.3988445635623301</v>
      </c>
      <c r="BJ504" s="95">
        <f t="shared" si="498"/>
        <v>3.6723658524331277</v>
      </c>
      <c r="BK504" s="95">
        <f t="shared" si="498"/>
        <v>3.3452860769153165</v>
      </c>
      <c r="BL504" s="95">
        <f t="shared" si="498"/>
        <v>3.7428863581851974</v>
      </c>
      <c r="BM504" s="95">
        <f t="shared" si="498"/>
        <v>3.2658437627629215</v>
      </c>
      <c r="BN504" s="95">
        <f t="shared" si="487"/>
        <v>3.8544248438711071</v>
      </c>
      <c r="CI504" s="95"/>
      <c r="CJ504" s="95"/>
      <c r="CK504" s="95"/>
      <c r="CL504" s="95"/>
      <c r="CM504" s="95"/>
      <c r="CN504" s="95"/>
      <c r="CO504" s="95"/>
      <c r="CP504" s="95"/>
      <c r="CQ504" s="95"/>
      <c r="CR504" s="95"/>
      <c r="CS504" s="95"/>
      <c r="CT504" s="95"/>
      <c r="CU504" s="95"/>
      <c r="CV504" s="95"/>
      <c r="CW504" s="95"/>
      <c r="CX504" s="95"/>
    </row>
    <row r="505" spans="1:102" s="75" customFormat="1" ht="12.95" customHeight="1" x14ac:dyDescent="0.2">
      <c r="A505" s="81" t="s">
        <v>1172</v>
      </c>
      <c r="B505" s="82" t="s">
        <v>2031</v>
      </c>
      <c r="C505" s="83">
        <v>47713.438000000002</v>
      </c>
      <c r="D505" s="83" t="s">
        <v>2110</v>
      </c>
      <c r="E505" s="75">
        <f t="shared" si="465"/>
        <v>13111.955885767395</v>
      </c>
      <c r="F505" s="75">
        <f t="shared" si="466"/>
        <v>13112</v>
      </c>
      <c r="G505" s="75">
        <f t="shared" si="494"/>
        <v>-1.8595119996462017E-2</v>
      </c>
      <c r="I505" s="75">
        <f t="shared" si="493"/>
        <v>-1.8595119996462017E-2</v>
      </c>
      <c r="O505" s="75">
        <f t="shared" ca="1" si="467"/>
        <v>2.8440456558290507E-3</v>
      </c>
      <c r="P505" s="75">
        <f t="shared" si="468"/>
        <v>1.9522466907861669E-3</v>
      </c>
      <c r="Q505" s="85">
        <f t="shared" si="488"/>
        <v>32694.938000000002</v>
      </c>
      <c r="S505" s="84">
        <v>0.1</v>
      </c>
      <c r="Z505" s="75">
        <f t="shared" si="469"/>
        <v>13112</v>
      </c>
      <c r="AA505" s="75">
        <f t="shared" si="459"/>
        <v>1.1008187298188498E-3</v>
      </c>
      <c r="AB505" s="75">
        <f t="shared" si="460"/>
        <v>-1.7743692035494699E-2</v>
      </c>
      <c r="AC505" s="75">
        <f t="shared" si="461"/>
        <v>-2.0547366687248183E-2</v>
      </c>
      <c r="AD505" s="75">
        <f t="shared" si="462"/>
        <v>-1.9695938726280868E-2</v>
      </c>
      <c r="AE505" s="75">
        <f t="shared" si="463"/>
        <v>3.8793000230941046E-5</v>
      </c>
      <c r="AF505" s="75">
        <f t="shared" si="464"/>
        <v>-2.0547366687248183E-2</v>
      </c>
      <c r="AG505" s="84"/>
      <c r="AH505" s="75">
        <f t="shared" si="470"/>
        <v>-8.5142796096731709E-4</v>
      </c>
      <c r="AI505" s="75">
        <f t="shared" si="471"/>
        <v>2.0472759812838914E-2</v>
      </c>
      <c r="AJ505" s="75">
        <f t="shared" si="472"/>
        <v>-5.357641628556583E-2</v>
      </c>
      <c r="AK505" s="75">
        <f t="shared" si="473"/>
        <v>3.0436585408414547E-2</v>
      </c>
      <c r="AL505" s="75">
        <f t="shared" si="474"/>
        <v>3.1105299182460757</v>
      </c>
      <c r="AM505" s="75">
        <f t="shared" si="475"/>
        <v>64.380652885110351</v>
      </c>
      <c r="AN505" s="75">
        <f t="shared" si="497"/>
        <v>2.8349237168898327</v>
      </c>
      <c r="AO505" s="75">
        <f t="shared" si="497"/>
        <v>2.5179789369797123</v>
      </c>
      <c r="AP505" s="75">
        <f t="shared" si="497"/>
        <v>2.8779910344200577</v>
      </c>
      <c r="AQ505" s="75">
        <f t="shared" si="497"/>
        <v>2.4627165334583712</v>
      </c>
      <c r="AR505" s="75">
        <f t="shared" si="497"/>
        <v>2.9359776596075795</v>
      </c>
      <c r="AS505" s="75">
        <f t="shared" si="497"/>
        <v>2.3841180465494598</v>
      </c>
      <c r="AT505" s="75">
        <f t="shared" si="497"/>
        <v>3.0173062224739917</v>
      </c>
      <c r="AU505" s="75">
        <f t="shared" si="476"/>
        <v>2.262630680233872</v>
      </c>
      <c r="AV505" s="119">
        <f t="shared" si="477"/>
        <v>1.1008187298188498E-3</v>
      </c>
      <c r="AW505" s="120">
        <f t="shared" si="478"/>
        <v>-1.9695938726280868E-2</v>
      </c>
      <c r="AX505" s="121">
        <f t="shared" si="479"/>
        <v>3.8793000230941046E-5</v>
      </c>
      <c r="AY505" s="120">
        <f t="shared" si="480"/>
        <v>-1.7743692035494699E-2</v>
      </c>
      <c r="BA505" s="95">
        <f t="shared" si="481"/>
        <v>0</v>
      </c>
      <c r="BB505" s="95">
        <f t="shared" si="482"/>
        <v>0.1020938218581029</v>
      </c>
      <c r="BC505" s="95">
        <f t="shared" si="483"/>
        <v>-0.22789297172849626</v>
      </c>
      <c r="BD505" s="95">
        <f t="shared" si="484"/>
        <v>-6.1355482677684821E-2</v>
      </c>
      <c r="BE505" s="95">
        <f t="shared" si="485"/>
        <v>-3.0733669785486333</v>
      </c>
      <c r="BF505" s="95">
        <f t="shared" si="486"/>
        <v>-29.303105438624467</v>
      </c>
      <c r="BG505" s="95">
        <f t="shared" si="498"/>
        <v>3.4369312544876904</v>
      </c>
      <c r="BH505" s="95">
        <f t="shared" si="498"/>
        <v>3.6265077437772448</v>
      </c>
      <c r="BI505" s="95">
        <f t="shared" si="498"/>
        <v>3.3999499324906357</v>
      </c>
      <c r="BJ505" s="95">
        <f t="shared" si="498"/>
        <v>3.673552800960711</v>
      </c>
      <c r="BK505" s="95">
        <f t="shared" si="498"/>
        <v>3.3462385016198453</v>
      </c>
      <c r="BL505" s="95">
        <f t="shared" si="498"/>
        <v>3.7443341042063234</v>
      </c>
      <c r="BM505" s="95">
        <f t="shared" si="498"/>
        <v>3.2664916510594479</v>
      </c>
      <c r="BN505" s="95">
        <f t="shared" si="487"/>
        <v>3.8564511706533464</v>
      </c>
      <c r="CI505" s="95"/>
      <c r="CJ505" s="95"/>
      <c r="CK505" s="95"/>
      <c r="CL505" s="95"/>
      <c r="CM505" s="95"/>
      <c r="CN505" s="95"/>
      <c r="CO505" s="95"/>
      <c r="CP505" s="95"/>
      <c r="CQ505" s="95"/>
      <c r="CR505" s="95"/>
      <c r="CS505" s="95"/>
      <c r="CT505" s="95"/>
      <c r="CU505" s="95"/>
      <c r="CV505" s="95"/>
      <c r="CW505" s="95"/>
      <c r="CX505" s="95"/>
    </row>
    <row r="506" spans="1:102" s="75" customFormat="1" ht="12.95" customHeight="1" x14ac:dyDescent="0.2">
      <c r="A506" s="81" t="s">
        <v>1172</v>
      </c>
      <c r="B506" s="82" t="s">
        <v>2031</v>
      </c>
      <c r="C506" s="83">
        <v>47713.440999999999</v>
      </c>
      <c r="D506" s="83" t="s">
        <v>2110</v>
      </c>
      <c r="E506" s="75">
        <f t="shared" si="465"/>
        <v>13111.963002833469</v>
      </c>
      <c r="F506" s="75">
        <f t="shared" si="466"/>
        <v>13112</v>
      </c>
      <c r="G506" s="75">
        <f t="shared" si="494"/>
        <v>-1.5595119999488816E-2</v>
      </c>
      <c r="I506" s="75">
        <f t="shared" si="493"/>
        <v>-1.5595119999488816E-2</v>
      </c>
      <c r="O506" s="75">
        <f t="shared" ca="1" si="467"/>
        <v>2.8440456558290507E-3</v>
      </c>
      <c r="P506" s="75">
        <f t="shared" si="468"/>
        <v>1.9522466907861669E-3</v>
      </c>
      <c r="Q506" s="85">
        <f t="shared" si="488"/>
        <v>32694.940999999999</v>
      </c>
      <c r="S506" s="84">
        <v>0.1</v>
      </c>
      <c r="Z506" s="75">
        <f t="shared" si="469"/>
        <v>13112</v>
      </c>
      <c r="AA506" s="75">
        <f t="shared" si="459"/>
        <v>1.1008187298188498E-3</v>
      </c>
      <c r="AB506" s="75">
        <f t="shared" si="460"/>
        <v>-1.4743692038521498E-2</v>
      </c>
      <c r="AC506" s="75">
        <f t="shared" si="461"/>
        <v>-1.7547366690274981E-2</v>
      </c>
      <c r="AD506" s="75">
        <f t="shared" si="462"/>
        <v>-1.6695938729307667E-2</v>
      </c>
      <c r="AE506" s="75">
        <f t="shared" si="463"/>
        <v>2.7875437005279575E-5</v>
      </c>
      <c r="AF506" s="75">
        <f t="shared" si="464"/>
        <v>-1.7547366690274981E-2</v>
      </c>
      <c r="AG506" s="84"/>
      <c r="AH506" s="75">
        <f t="shared" si="470"/>
        <v>-8.5142796096731709E-4</v>
      </c>
      <c r="AI506" s="75">
        <f t="shared" si="471"/>
        <v>2.0472759812838914E-2</v>
      </c>
      <c r="AJ506" s="75">
        <f t="shared" si="472"/>
        <v>-5.357641628556583E-2</v>
      </c>
      <c r="AK506" s="75">
        <f t="shared" si="473"/>
        <v>3.0436585408414547E-2</v>
      </c>
      <c r="AL506" s="75">
        <f t="shared" si="474"/>
        <v>3.1105299182460757</v>
      </c>
      <c r="AM506" s="75">
        <f t="shared" si="475"/>
        <v>64.380652885110351</v>
      </c>
      <c r="AN506" s="75">
        <f t="shared" si="497"/>
        <v>2.8349237168898327</v>
      </c>
      <c r="AO506" s="75">
        <f t="shared" si="497"/>
        <v>2.5179789369797123</v>
      </c>
      <c r="AP506" s="75">
        <f t="shared" si="497"/>
        <v>2.8779910344200577</v>
      </c>
      <c r="AQ506" s="75">
        <f t="shared" si="497"/>
        <v>2.4627165334583712</v>
      </c>
      <c r="AR506" s="75">
        <f t="shared" si="497"/>
        <v>2.9359776596075795</v>
      </c>
      <c r="AS506" s="75">
        <f t="shared" si="497"/>
        <v>2.3841180465494598</v>
      </c>
      <c r="AT506" s="75">
        <f t="shared" si="497"/>
        <v>3.0173062224739917</v>
      </c>
      <c r="AU506" s="75">
        <f t="shared" si="476"/>
        <v>2.262630680233872</v>
      </c>
      <c r="AV506" s="119">
        <f t="shared" si="477"/>
        <v>1.1008187298188498E-3</v>
      </c>
      <c r="AW506" s="120">
        <f t="shared" si="478"/>
        <v>-1.6695938729307667E-2</v>
      </c>
      <c r="AX506" s="121">
        <f t="shared" si="479"/>
        <v>2.7875437005279575E-5</v>
      </c>
      <c r="AY506" s="120">
        <f t="shared" si="480"/>
        <v>-1.4743692038521498E-2</v>
      </c>
      <c r="BA506" s="95">
        <f t="shared" si="481"/>
        <v>0</v>
      </c>
      <c r="BB506" s="95">
        <f t="shared" si="482"/>
        <v>0.1020938218581029</v>
      </c>
      <c r="BC506" s="95">
        <f t="shared" si="483"/>
        <v>-0.22789297172849626</v>
      </c>
      <c r="BD506" s="95">
        <f t="shared" si="484"/>
        <v>-6.1355482677684821E-2</v>
      </c>
      <c r="BE506" s="95">
        <f t="shared" si="485"/>
        <v>-3.0733669785486333</v>
      </c>
      <c r="BF506" s="95">
        <f t="shared" si="486"/>
        <v>-29.303105438624467</v>
      </c>
      <c r="BG506" s="95">
        <f t="shared" si="498"/>
        <v>3.4369312544876904</v>
      </c>
      <c r="BH506" s="95">
        <f t="shared" si="498"/>
        <v>3.6265077437772448</v>
      </c>
      <c r="BI506" s="95">
        <f t="shared" si="498"/>
        <v>3.3999499324906357</v>
      </c>
      <c r="BJ506" s="95">
        <f t="shared" si="498"/>
        <v>3.673552800960711</v>
      </c>
      <c r="BK506" s="95">
        <f t="shared" si="498"/>
        <v>3.3462385016198453</v>
      </c>
      <c r="BL506" s="95">
        <f t="shared" si="498"/>
        <v>3.7443341042063234</v>
      </c>
      <c r="BM506" s="95">
        <f t="shared" si="498"/>
        <v>3.2664916510594479</v>
      </c>
      <c r="BN506" s="95">
        <f t="shared" si="487"/>
        <v>3.8564511706533464</v>
      </c>
      <c r="CI506" s="95"/>
      <c r="CJ506" s="95"/>
      <c r="CK506" s="95"/>
      <c r="CL506" s="95"/>
      <c r="CM506" s="95"/>
      <c r="CN506" s="95"/>
      <c r="CO506" s="95"/>
      <c r="CP506" s="95"/>
      <c r="CQ506" s="95"/>
      <c r="CR506" s="95"/>
      <c r="CS506" s="95"/>
      <c r="CT506" s="95"/>
      <c r="CU506" s="95"/>
      <c r="CV506" s="95"/>
      <c r="CW506" s="95"/>
      <c r="CX506" s="95"/>
    </row>
    <row r="507" spans="1:102" s="75" customFormat="1" ht="12.95" customHeight="1" x14ac:dyDescent="0.2">
      <c r="A507" s="81" t="s">
        <v>1172</v>
      </c>
      <c r="B507" s="82" t="s">
        <v>2031</v>
      </c>
      <c r="C507" s="83">
        <v>47713.446000000004</v>
      </c>
      <c r="D507" s="83" t="s">
        <v>2110</v>
      </c>
      <c r="E507" s="75">
        <f t="shared" si="465"/>
        <v>13111.974864610283</v>
      </c>
      <c r="F507" s="75">
        <f t="shared" si="466"/>
        <v>13112</v>
      </c>
      <c r="G507" s="75">
        <f t="shared" si="494"/>
        <v>-1.0595119994832203E-2</v>
      </c>
      <c r="I507" s="75">
        <f t="shared" si="493"/>
        <v>-1.0595119994832203E-2</v>
      </c>
      <c r="O507" s="75">
        <f t="shared" ca="1" si="467"/>
        <v>2.8440456558290507E-3</v>
      </c>
      <c r="P507" s="75">
        <f t="shared" si="468"/>
        <v>1.9522466907861669E-3</v>
      </c>
      <c r="Q507" s="85">
        <f t="shared" si="488"/>
        <v>32694.946000000004</v>
      </c>
      <c r="S507" s="84">
        <v>0.1</v>
      </c>
      <c r="Z507" s="75">
        <f t="shared" si="469"/>
        <v>13112</v>
      </c>
      <c r="AA507" s="75">
        <f t="shared" si="459"/>
        <v>1.1008187298188498E-3</v>
      </c>
      <c r="AB507" s="75">
        <f t="shared" si="460"/>
        <v>-9.7436920338648848E-3</v>
      </c>
      <c r="AC507" s="75">
        <f t="shared" si="461"/>
        <v>-1.254736668561837E-2</v>
      </c>
      <c r="AD507" s="75">
        <f t="shared" si="462"/>
        <v>-1.1695938724651052E-2</v>
      </c>
      <c r="AE507" s="75">
        <f t="shared" si="463"/>
        <v>1.3679498265079208E-5</v>
      </c>
      <c r="AF507" s="75">
        <f t="shared" si="464"/>
        <v>-1.254736668561837E-2</v>
      </c>
      <c r="AG507" s="84"/>
      <c r="AH507" s="75">
        <f t="shared" si="470"/>
        <v>-8.5142796096731709E-4</v>
      </c>
      <c r="AI507" s="75">
        <f t="shared" si="471"/>
        <v>2.0472759812838914E-2</v>
      </c>
      <c r="AJ507" s="75">
        <f t="shared" si="472"/>
        <v>-5.357641628556583E-2</v>
      </c>
      <c r="AK507" s="75">
        <f t="shared" si="473"/>
        <v>3.0436585408414547E-2</v>
      </c>
      <c r="AL507" s="75">
        <f t="shared" si="474"/>
        <v>3.1105299182460757</v>
      </c>
      <c r="AM507" s="75">
        <f t="shared" si="475"/>
        <v>64.380652885110351</v>
      </c>
      <c r="AN507" s="75">
        <f t="shared" si="497"/>
        <v>2.8349237168898327</v>
      </c>
      <c r="AO507" s="75">
        <f t="shared" si="497"/>
        <v>2.5179789369797123</v>
      </c>
      <c r="AP507" s="75">
        <f t="shared" si="497"/>
        <v>2.8779910344200577</v>
      </c>
      <c r="AQ507" s="75">
        <f t="shared" si="497"/>
        <v>2.4627165334583712</v>
      </c>
      <c r="AR507" s="75">
        <f t="shared" si="497"/>
        <v>2.9359776596075795</v>
      </c>
      <c r="AS507" s="75">
        <f t="shared" si="497"/>
        <v>2.3841180465494598</v>
      </c>
      <c r="AT507" s="75">
        <f t="shared" si="497"/>
        <v>3.0173062224739917</v>
      </c>
      <c r="AU507" s="75">
        <f t="shared" si="476"/>
        <v>2.262630680233872</v>
      </c>
      <c r="AV507" s="119">
        <f t="shared" si="477"/>
        <v>1.1008187298188498E-3</v>
      </c>
      <c r="AW507" s="120">
        <f t="shared" si="478"/>
        <v>-1.1695938724651052E-2</v>
      </c>
      <c r="AX507" s="121">
        <f t="shared" si="479"/>
        <v>1.3679498265079208E-5</v>
      </c>
      <c r="AY507" s="120">
        <f t="shared" si="480"/>
        <v>-9.7436920338648848E-3</v>
      </c>
      <c r="BA507" s="95">
        <f t="shared" si="481"/>
        <v>0</v>
      </c>
      <c r="BB507" s="95">
        <f t="shared" si="482"/>
        <v>0.1020938218581029</v>
      </c>
      <c r="BC507" s="95">
        <f t="shared" si="483"/>
        <v>-0.22789297172849626</v>
      </c>
      <c r="BD507" s="95">
        <f t="shared" si="484"/>
        <v>-6.1355482677684821E-2</v>
      </c>
      <c r="BE507" s="95">
        <f t="shared" si="485"/>
        <v>-3.0733669785486333</v>
      </c>
      <c r="BF507" s="95">
        <f t="shared" si="486"/>
        <v>-29.303105438624467</v>
      </c>
      <c r="BG507" s="95">
        <f t="shared" si="498"/>
        <v>3.4369312544876904</v>
      </c>
      <c r="BH507" s="95">
        <f t="shared" si="498"/>
        <v>3.6265077437772448</v>
      </c>
      <c r="BI507" s="95">
        <f t="shared" si="498"/>
        <v>3.3999499324906357</v>
      </c>
      <c r="BJ507" s="95">
        <f t="shared" si="498"/>
        <v>3.673552800960711</v>
      </c>
      <c r="BK507" s="95">
        <f t="shared" si="498"/>
        <v>3.3462385016198453</v>
      </c>
      <c r="BL507" s="95">
        <f t="shared" si="498"/>
        <v>3.7443341042063234</v>
      </c>
      <c r="BM507" s="95">
        <f t="shared" si="498"/>
        <v>3.2664916510594479</v>
      </c>
      <c r="BN507" s="95">
        <f t="shared" si="487"/>
        <v>3.8564511706533464</v>
      </c>
      <c r="CI507" s="95"/>
      <c r="CJ507" s="95"/>
      <c r="CK507" s="95"/>
      <c r="CL507" s="95"/>
      <c r="CM507" s="95"/>
      <c r="CN507" s="95"/>
      <c r="CO507" s="95"/>
      <c r="CP507" s="95"/>
      <c r="CQ507" s="95"/>
      <c r="CR507" s="95"/>
      <c r="CS507" s="95"/>
      <c r="CT507" s="95"/>
      <c r="CU507" s="95"/>
      <c r="CV507" s="95"/>
      <c r="CW507" s="95"/>
      <c r="CX507" s="95"/>
    </row>
    <row r="508" spans="1:102" s="75" customFormat="1" ht="12.95" customHeight="1" x14ac:dyDescent="0.2">
      <c r="A508" s="81" t="s">
        <v>1172</v>
      </c>
      <c r="B508" s="82" t="s">
        <v>2031</v>
      </c>
      <c r="C508" s="83">
        <v>47713.447</v>
      </c>
      <c r="D508" s="83" t="s">
        <v>2110</v>
      </c>
      <c r="E508" s="75">
        <f t="shared" si="465"/>
        <v>13111.977236965635</v>
      </c>
      <c r="F508" s="75">
        <f t="shared" si="466"/>
        <v>13112</v>
      </c>
      <c r="G508" s="75">
        <f t="shared" si="494"/>
        <v>-9.5951199982664548E-3</v>
      </c>
      <c r="I508" s="75">
        <f t="shared" si="493"/>
        <v>-9.5951199982664548E-3</v>
      </c>
      <c r="O508" s="75">
        <f t="shared" ca="1" si="467"/>
        <v>2.8440456558290507E-3</v>
      </c>
      <c r="P508" s="75">
        <f t="shared" si="468"/>
        <v>1.9522466907861669E-3</v>
      </c>
      <c r="Q508" s="85">
        <f t="shared" si="488"/>
        <v>32694.947</v>
      </c>
      <c r="S508" s="84">
        <v>0.1</v>
      </c>
      <c r="Z508" s="75">
        <f t="shared" si="469"/>
        <v>13112</v>
      </c>
      <c r="AA508" s="75">
        <f t="shared" si="459"/>
        <v>1.1008187298188498E-3</v>
      </c>
      <c r="AB508" s="75">
        <f t="shared" si="460"/>
        <v>-8.7436920372991368E-3</v>
      </c>
      <c r="AC508" s="75">
        <f t="shared" si="461"/>
        <v>-1.1547366689052622E-2</v>
      </c>
      <c r="AD508" s="75">
        <f t="shared" si="462"/>
        <v>-1.0695938728085304E-2</v>
      </c>
      <c r="AE508" s="75">
        <f t="shared" si="463"/>
        <v>1.1440310527495508E-5</v>
      </c>
      <c r="AF508" s="75">
        <f t="shared" si="464"/>
        <v>-1.1547366689052622E-2</v>
      </c>
      <c r="AG508" s="84"/>
      <c r="AH508" s="75">
        <f t="shared" si="470"/>
        <v>-8.5142796096731709E-4</v>
      </c>
      <c r="AI508" s="75">
        <f t="shared" si="471"/>
        <v>2.0472759812838914E-2</v>
      </c>
      <c r="AJ508" s="75">
        <f t="shared" si="472"/>
        <v>-5.357641628556583E-2</v>
      </c>
      <c r="AK508" s="75">
        <f t="shared" si="473"/>
        <v>3.0436585408414547E-2</v>
      </c>
      <c r="AL508" s="75">
        <f t="shared" si="474"/>
        <v>3.1105299182460757</v>
      </c>
      <c r="AM508" s="75">
        <f t="shared" si="475"/>
        <v>64.380652885110351</v>
      </c>
      <c r="AN508" s="75">
        <f t="shared" si="497"/>
        <v>2.8349237168898327</v>
      </c>
      <c r="AO508" s="75">
        <f t="shared" si="497"/>
        <v>2.5179789369797123</v>
      </c>
      <c r="AP508" s="75">
        <f t="shared" si="497"/>
        <v>2.8779910344200577</v>
      </c>
      <c r="AQ508" s="75">
        <f t="shared" si="497"/>
        <v>2.4627165334583712</v>
      </c>
      <c r="AR508" s="75">
        <f t="shared" si="497"/>
        <v>2.9359776596075795</v>
      </c>
      <c r="AS508" s="75">
        <f t="shared" si="497"/>
        <v>2.3841180465494598</v>
      </c>
      <c r="AT508" s="75">
        <f t="shared" si="497"/>
        <v>3.0173062224739917</v>
      </c>
      <c r="AU508" s="75">
        <f t="shared" si="476"/>
        <v>2.262630680233872</v>
      </c>
      <c r="AV508" s="119">
        <f t="shared" si="477"/>
        <v>1.1008187298188498E-3</v>
      </c>
      <c r="AW508" s="120">
        <f t="shared" si="478"/>
        <v>-1.0695938728085304E-2</v>
      </c>
      <c r="AX508" s="121">
        <f t="shared" si="479"/>
        <v>1.1440310527495508E-5</v>
      </c>
      <c r="AY508" s="120">
        <f t="shared" si="480"/>
        <v>-8.7436920372991368E-3</v>
      </c>
      <c r="BA508" s="95">
        <f t="shared" si="481"/>
        <v>0</v>
      </c>
      <c r="BB508" s="95">
        <f t="shared" si="482"/>
        <v>0.1020938218581029</v>
      </c>
      <c r="BC508" s="95">
        <f t="shared" si="483"/>
        <v>-0.22789297172849626</v>
      </c>
      <c r="BD508" s="95">
        <f t="shared" si="484"/>
        <v>-6.1355482677684821E-2</v>
      </c>
      <c r="BE508" s="95">
        <f t="shared" si="485"/>
        <v>-3.0733669785486333</v>
      </c>
      <c r="BF508" s="95">
        <f t="shared" si="486"/>
        <v>-29.303105438624467</v>
      </c>
      <c r="BG508" s="95">
        <f t="shared" si="498"/>
        <v>3.4369312544876904</v>
      </c>
      <c r="BH508" s="95">
        <f t="shared" si="498"/>
        <v>3.6265077437772448</v>
      </c>
      <c r="BI508" s="95">
        <f t="shared" si="498"/>
        <v>3.3999499324906357</v>
      </c>
      <c r="BJ508" s="95">
        <f t="shared" si="498"/>
        <v>3.673552800960711</v>
      </c>
      <c r="BK508" s="95">
        <f t="shared" si="498"/>
        <v>3.3462385016198453</v>
      </c>
      <c r="BL508" s="95">
        <f t="shared" si="498"/>
        <v>3.7443341042063234</v>
      </c>
      <c r="BM508" s="95">
        <f t="shared" si="498"/>
        <v>3.2664916510594479</v>
      </c>
      <c r="BN508" s="95">
        <f t="shared" si="487"/>
        <v>3.8564511706533464</v>
      </c>
      <c r="CI508" s="95"/>
      <c r="CJ508" s="95"/>
      <c r="CK508" s="95"/>
      <c r="CL508" s="95"/>
      <c r="CM508" s="95"/>
      <c r="CN508" s="95"/>
      <c r="CO508" s="95"/>
      <c r="CP508" s="95"/>
      <c r="CQ508" s="95"/>
      <c r="CR508" s="95"/>
      <c r="CS508" s="95"/>
      <c r="CT508" s="95"/>
      <c r="CU508" s="95"/>
      <c r="CV508" s="95"/>
      <c r="CW508" s="95"/>
      <c r="CX508" s="95"/>
    </row>
    <row r="509" spans="1:102" s="75" customFormat="1" ht="12.95" customHeight="1" x14ac:dyDescent="0.2">
      <c r="A509" s="81" t="s">
        <v>1172</v>
      </c>
      <c r="B509" s="82" t="s">
        <v>2031</v>
      </c>
      <c r="C509" s="83">
        <v>47713.449000000001</v>
      </c>
      <c r="D509" s="83" t="s">
        <v>2110</v>
      </c>
      <c r="E509" s="75">
        <f t="shared" si="465"/>
        <v>13111.981981676357</v>
      </c>
      <c r="F509" s="75">
        <f t="shared" si="466"/>
        <v>13112</v>
      </c>
      <c r="G509" s="75">
        <f t="shared" si="494"/>
        <v>-7.5951199978590012E-3</v>
      </c>
      <c r="I509" s="75">
        <f t="shared" si="493"/>
        <v>-7.5951199978590012E-3</v>
      </c>
      <c r="O509" s="75">
        <f t="shared" ca="1" si="467"/>
        <v>2.8440456558290507E-3</v>
      </c>
      <c r="P509" s="75">
        <f t="shared" si="468"/>
        <v>1.9522466907861669E-3</v>
      </c>
      <c r="Q509" s="85">
        <f t="shared" si="488"/>
        <v>32694.949000000001</v>
      </c>
      <c r="S509" s="84">
        <v>0.1</v>
      </c>
      <c r="Z509" s="75">
        <f t="shared" si="469"/>
        <v>13112</v>
      </c>
      <c r="AA509" s="75">
        <f t="shared" si="459"/>
        <v>1.1008187298188498E-3</v>
      </c>
      <c r="AB509" s="75">
        <f t="shared" si="460"/>
        <v>-6.7436920368916841E-3</v>
      </c>
      <c r="AC509" s="75">
        <f t="shared" si="461"/>
        <v>-9.5473666886451685E-3</v>
      </c>
      <c r="AD509" s="75">
        <f t="shared" si="462"/>
        <v>-8.6959387276778505E-3</v>
      </c>
      <c r="AE509" s="75">
        <f t="shared" si="463"/>
        <v>7.561935035552748E-6</v>
      </c>
      <c r="AF509" s="75">
        <f t="shared" si="464"/>
        <v>-9.5473666886451685E-3</v>
      </c>
      <c r="AG509" s="84"/>
      <c r="AH509" s="75">
        <f t="shared" si="470"/>
        <v>-8.5142796096731709E-4</v>
      </c>
      <c r="AI509" s="75">
        <f t="shared" si="471"/>
        <v>2.0472759812838914E-2</v>
      </c>
      <c r="AJ509" s="75">
        <f t="shared" si="472"/>
        <v>-5.357641628556583E-2</v>
      </c>
      <c r="AK509" s="75">
        <f t="shared" si="473"/>
        <v>3.0436585408414547E-2</v>
      </c>
      <c r="AL509" s="75">
        <f t="shared" si="474"/>
        <v>3.1105299182460757</v>
      </c>
      <c r="AM509" s="75">
        <f t="shared" si="475"/>
        <v>64.380652885110351</v>
      </c>
      <c r="AN509" s="75">
        <f t="shared" si="497"/>
        <v>2.8349237168898327</v>
      </c>
      <c r="AO509" s="75">
        <f t="shared" si="497"/>
        <v>2.5179789369797123</v>
      </c>
      <c r="AP509" s="75">
        <f t="shared" si="497"/>
        <v>2.8779910344200577</v>
      </c>
      <c r="AQ509" s="75">
        <f t="shared" si="497"/>
        <v>2.4627165334583712</v>
      </c>
      <c r="AR509" s="75">
        <f t="shared" si="497"/>
        <v>2.9359776596075795</v>
      </c>
      <c r="AS509" s="75">
        <f t="shared" si="497"/>
        <v>2.3841180465494598</v>
      </c>
      <c r="AT509" s="75">
        <f t="shared" si="497"/>
        <v>3.0173062224739917</v>
      </c>
      <c r="AU509" s="75">
        <f t="shared" si="476"/>
        <v>2.262630680233872</v>
      </c>
      <c r="AV509" s="119">
        <f t="shared" si="477"/>
        <v>1.1008187298188498E-3</v>
      </c>
      <c r="AW509" s="120">
        <f t="shared" si="478"/>
        <v>-8.6959387276778505E-3</v>
      </c>
      <c r="AX509" s="121">
        <f t="shared" si="479"/>
        <v>7.561935035552748E-6</v>
      </c>
      <c r="AY509" s="120">
        <f t="shared" si="480"/>
        <v>-6.7436920368916841E-3</v>
      </c>
      <c r="BA509" s="95">
        <f t="shared" si="481"/>
        <v>0</v>
      </c>
      <c r="BB509" s="95">
        <f t="shared" si="482"/>
        <v>0.1020938218581029</v>
      </c>
      <c r="BC509" s="95">
        <f t="shared" si="483"/>
        <v>-0.22789297172849626</v>
      </c>
      <c r="BD509" s="95">
        <f t="shared" si="484"/>
        <v>-6.1355482677684821E-2</v>
      </c>
      <c r="BE509" s="95">
        <f t="shared" si="485"/>
        <v>-3.0733669785486333</v>
      </c>
      <c r="BF509" s="95">
        <f t="shared" si="486"/>
        <v>-29.303105438624467</v>
      </c>
      <c r="BG509" s="95">
        <f t="shared" si="498"/>
        <v>3.4369312544876904</v>
      </c>
      <c r="BH509" s="95">
        <f t="shared" si="498"/>
        <v>3.6265077437772448</v>
      </c>
      <c r="BI509" s="95">
        <f t="shared" si="498"/>
        <v>3.3999499324906357</v>
      </c>
      <c r="BJ509" s="95">
        <f t="shared" si="498"/>
        <v>3.673552800960711</v>
      </c>
      <c r="BK509" s="95">
        <f t="shared" si="498"/>
        <v>3.3462385016198453</v>
      </c>
      <c r="BL509" s="95">
        <f t="shared" si="498"/>
        <v>3.7443341042063234</v>
      </c>
      <c r="BM509" s="95">
        <f t="shared" si="498"/>
        <v>3.2664916510594479</v>
      </c>
      <c r="BN509" s="95">
        <f t="shared" si="487"/>
        <v>3.8564511706533464</v>
      </c>
      <c r="CI509" s="95"/>
      <c r="CJ509" s="95"/>
      <c r="CK509" s="95"/>
      <c r="CL509" s="95"/>
      <c r="CM509" s="95"/>
      <c r="CN509" s="95"/>
      <c r="CO509" s="95"/>
      <c r="CP509" s="95"/>
      <c r="CQ509" s="95"/>
      <c r="CR509" s="95"/>
      <c r="CS509" s="95"/>
      <c r="CT509" s="95"/>
      <c r="CU509" s="95"/>
      <c r="CV509" s="95"/>
      <c r="CW509" s="95"/>
      <c r="CX509" s="95"/>
    </row>
    <row r="510" spans="1:102" s="75" customFormat="1" ht="12.95" customHeight="1" x14ac:dyDescent="0.2">
      <c r="A510" s="81" t="s">
        <v>1321</v>
      </c>
      <c r="B510" s="82" t="s">
        <v>2031</v>
      </c>
      <c r="C510" s="83">
        <v>48030.442000000003</v>
      </c>
      <c r="D510" s="83" t="s">
        <v>2110</v>
      </c>
      <c r="E510" s="75">
        <f t="shared" si="465"/>
        <v>13864.002024473179</v>
      </c>
      <c r="F510" s="75">
        <f t="shared" si="466"/>
        <v>13864</v>
      </c>
      <c r="G510" s="75">
        <f t="shared" si="494"/>
        <v>8.5336000483948737E-4</v>
      </c>
      <c r="I510" s="75">
        <f t="shared" si="493"/>
        <v>8.5336000483948737E-4</v>
      </c>
      <c r="O510" s="75">
        <f t="shared" ca="1" si="467"/>
        <v>3.3646699949560783E-3</v>
      </c>
      <c r="P510" s="75">
        <f t="shared" si="468"/>
        <v>2.6644678292647829E-3</v>
      </c>
      <c r="Q510" s="85">
        <f t="shared" si="488"/>
        <v>33011.942000000003</v>
      </c>
      <c r="S510" s="84">
        <v>0.1</v>
      </c>
      <c r="Z510" s="75">
        <f t="shared" si="469"/>
        <v>13864</v>
      </c>
      <c r="AA510" s="75">
        <f t="shared" si="459"/>
        <v>1.3619609425191766E-3</v>
      </c>
      <c r="AB510" s="75">
        <f t="shared" si="460"/>
        <v>2.1558668915850937E-3</v>
      </c>
      <c r="AC510" s="75">
        <f t="shared" si="461"/>
        <v>-1.8111078244252956E-3</v>
      </c>
      <c r="AD510" s="75">
        <f t="shared" si="462"/>
        <v>-5.0860093767968921E-4</v>
      </c>
      <c r="AE510" s="75">
        <f t="shared" si="463"/>
        <v>2.5867491380865913E-8</v>
      </c>
      <c r="AF510" s="75">
        <f t="shared" si="464"/>
        <v>-1.8111078244252956E-3</v>
      </c>
      <c r="AG510" s="84"/>
      <c r="AH510" s="75">
        <f t="shared" si="470"/>
        <v>-1.3025068867456063E-3</v>
      </c>
      <c r="AI510" s="75">
        <f t="shared" si="471"/>
        <v>2.0325978981550752E-2</v>
      </c>
      <c r="AJ510" s="75">
        <f t="shared" si="472"/>
        <v>-5.8837403247887214E-2</v>
      </c>
      <c r="AK510" s="75">
        <f t="shared" si="473"/>
        <v>2.5274741176578019E-2</v>
      </c>
      <c r="AL510" s="75">
        <f t="shared" si="474"/>
        <v>3.1157992414039302</v>
      </c>
      <c r="AM510" s="75">
        <f t="shared" si="475"/>
        <v>77.53487987582173</v>
      </c>
      <c r="AN510" s="75">
        <f t="shared" si="497"/>
        <v>2.886332321697092</v>
      </c>
      <c r="AO510" s="75">
        <f t="shared" si="497"/>
        <v>2.5504094561760096</v>
      </c>
      <c r="AP510" s="75">
        <f t="shared" si="497"/>
        <v>2.9253458437894149</v>
      </c>
      <c r="AQ510" s="75">
        <f t="shared" si="497"/>
        <v>2.5016449216887899</v>
      </c>
      <c r="AR510" s="75">
        <f t="shared" si="497"/>
        <v>2.976031703249145</v>
      </c>
      <c r="AS510" s="75">
        <f t="shared" si="497"/>
        <v>2.4354892743317538</v>
      </c>
      <c r="AT510" s="75">
        <f t="shared" si="497"/>
        <v>3.044138594299171</v>
      </c>
      <c r="AU510" s="75">
        <f t="shared" si="476"/>
        <v>2.3401353975937607</v>
      </c>
      <c r="AV510" s="119">
        <f t="shared" si="477"/>
        <v>1.3619609425191766E-3</v>
      </c>
      <c r="AW510" s="120">
        <f t="shared" si="478"/>
        <v>-5.0860093767968921E-4</v>
      </c>
      <c r="AX510" s="121">
        <f t="shared" si="479"/>
        <v>2.5867491380865913E-8</v>
      </c>
      <c r="AY510" s="120">
        <f t="shared" si="480"/>
        <v>2.1558668915850937E-3</v>
      </c>
      <c r="BA510" s="95">
        <f t="shared" si="481"/>
        <v>0</v>
      </c>
      <c r="BB510" s="95">
        <f t="shared" si="482"/>
        <v>0.10453517214448771</v>
      </c>
      <c r="BC510" s="95">
        <f t="shared" si="483"/>
        <v>-0.19642111816350355</v>
      </c>
      <c r="BD510" s="95">
        <f t="shared" si="484"/>
        <v>-9.0237143536892217E-2</v>
      </c>
      <c r="BE510" s="95">
        <f t="shared" si="485"/>
        <v>-3.0411604086539787</v>
      </c>
      <c r="BF510" s="95">
        <f t="shared" si="486"/>
        <v>-19.897181553862719</v>
      </c>
      <c r="BG510" s="95">
        <f t="shared" si="498"/>
        <v>3.5729210282123964</v>
      </c>
      <c r="BH510" s="95">
        <f t="shared" si="498"/>
        <v>3.7322488324230854</v>
      </c>
      <c r="BI510" s="95">
        <f t="shared" si="498"/>
        <v>3.5312540926022811</v>
      </c>
      <c r="BJ510" s="95">
        <f t="shared" si="498"/>
        <v>3.7891032314396234</v>
      </c>
      <c r="BK510" s="95">
        <f t="shared" si="498"/>
        <v>3.46384492922216</v>
      </c>
      <c r="BL510" s="95">
        <f t="shared" si="498"/>
        <v>3.8867695228816146</v>
      </c>
      <c r="BM510" s="95">
        <f t="shared" si="498"/>
        <v>3.3513121997746307</v>
      </c>
      <c r="BN510" s="95">
        <f t="shared" si="487"/>
        <v>4.0741365621167729</v>
      </c>
      <c r="CI510" s="95"/>
      <c r="CJ510" s="95"/>
      <c r="CK510" s="95"/>
      <c r="CL510" s="95"/>
      <c r="CM510" s="95"/>
      <c r="CN510" s="95"/>
      <c r="CO510" s="95"/>
      <c r="CP510" s="95"/>
      <c r="CQ510" s="95"/>
      <c r="CR510" s="95"/>
      <c r="CS510" s="95"/>
      <c r="CT510" s="95"/>
      <c r="CU510" s="95"/>
      <c r="CV510" s="95"/>
      <c r="CW510" s="95"/>
      <c r="CX510" s="95"/>
    </row>
    <row r="511" spans="1:102" s="75" customFormat="1" ht="12.95" customHeight="1" x14ac:dyDescent="0.2">
      <c r="A511" s="86" t="s">
        <v>2097</v>
      </c>
      <c r="B511" s="87"/>
      <c r="C511" s="88">
        <v>48030.442999999999</v>
      </c>
      <c r="D511" s="88"/>
      <c r="E511" s="75">
        <f t="shared" si="465"/>
        <v>13864.004396828532</v>
      </c>
      <c r="F511" s="75">
        <f t="shared" si="466"/>
        <v>13864</v>
      </c>
      <c r="G511" s="75">
        <f t="shared" si="494"/>
        <v>1.8533600014052354E-3</v>
      </c>
      <c r="I511" s="75">
        <f t="shared" si="493"/>
        <v>1.8533600014052354E-3</v>
      </c>
      <c r="O511" s="75">
        <f t="shared" ca="1" si="467"/>
        <v>3.3646699949560783E-3</v>
      </c>
      <c r="P511" s="75">
        <f t="shared" si="468"/>
        <v>2.6644678292647829E-3</v>
      </c>
      <c r="Q511" s="85">
        <f t="shared" si="488"/>
        <v>33011.942999999999</v>
      </c>
      <c r="S511" s="84">
        <v>0.1</v>
      </c>
      <c r="Z511" s="75">
        <f t="shared" si="469"/>
        <v>13864</v>
      </c>
      <c r="AA511" s="75">
        <f t="shared" si="459"/>
        <v>1.3619609425191766E-3</v>
      </c>
      <c r="AB511" s="75">
        <f t="shared" si="460"/>
        <v>3.1558668881508417E-3</v>
      </c>
      <c r="AC511" s="75">
        <f t="shared" si="461"/>
        <v>-8.1110782785954755E-4</v>
      </c>
      <c r="AD511" s="75">
        <f t="shared" si="462"/>
        <v>4.9139905888605879E-4</v>
      </c>
      <c r="AE511" s="75">
        <f t="shared" si="463"/>
        <v>2.4147303507410427E-8</v>
      </c>
      <c r="AF511" s="75">
        <f t="shared" si="464"/>
        <v>-8.1110782785954755E-4</v>
      </c>
      <c r="AG511" s="84"/>
      <c r="AH511" s="75">
        <f t="shared" si="470"/>
        <v>-1.3025068867456063E-3</v>
      </c>
      <c r="AI511" s="75">
        <f t="shared" si="471"/>
        <v>2.0325978981550752E-2</v>
      </c>
      <c r="AJ511" s="75">
        <f t="shared" si="472"/>
        <v>-5.8837403247887214E-2</v>
      </c>
      <c r="AK511" s="75">
        <f t="shared" si="473"/>
        <v>2.5274741176578019E-2</v>
      </c>
      <c r="AL511" s="75">
        <f t="shared" si="474"/>
        <v>3.1157992414039302</v>
      </c>
      <c r="AM511" s="75">
        <f t="shared" si="475"/>
        <v>77.53487987582173</v>
      </c>
      <c r="AN511" s="75">
        <f t="shared" ref="AN511:AT520" si="499">$AU511+$AB$7*SIN(AO511)</f>
        <v>2.886332321697092</v>
      </c>
      <c r="AO511" s="75">
        <f t="shared" si="499"/>
        <v>2.5504094561760096</v>
      </c>
      <c r="AP511" s="75">
        <f t="shared" si="499"/>
        <v>2.9253458437894149</v>
      </c>
      <c r="AQ511" s="75">
        <f t="shared" si="499"/>
        <v>2.5016449216887899</v>
      </c>
      <c r="AR511" s="75">
        <f t="shared" si="499"/>
        <v>2.976031703249145</v>
      </c>
      <c r="AS511" s="75">
        <f t="shared" si="499"/>
        <v>2.4354892743317538</v>
      </c>
      <c r="AT511" s="75">
        <f t="shared" si="499"/>
        <v>3.044138594299171</v>
      </c>
      <c r="AU511" s="75">
        <f t="shared" si="476"/>
        <v>2.3401353975937607</v>
      </c>
      <c r="AV511" s="119">
        <f t="shared" si="477"/>
        <v>1.3619609425191766E-3</v>
      </c>
      <c r="AW511" s="120">
        <f t="shared" si="478"/>
        <v>4.9139905888605879E-4</v>
      </c>
      <c r="AX511" s="121">
        <f t="shared" si="479"/>
        <v>2.4147303507410427E-8</v>
      </c>
      <c r="AY511" s="120">
        <f t="shared" si="480"/>
        <v>3.1558668881508417E-3</v>
      </c>
      <c r="BA511" s="95">
        <f t="shared" si="481"/>
        <v>0</v>
      </c>
      <c r="BB511" s="95">
        <f t="shared" si="482"/>
        <v>0.10453517214448771</v>
      </c>
      <c r="BC511" s="95">
        <f t="shared" si="483"/>
        <v>-0.19642111816350355</v>
      </c>
      <c r="BD511" s="95">
        <f t="shared" si="484"/>
        <v>-9.0237143536892217E-2</v>
      </c>
      <c r="BE511" s="95">
        <f t="shared" si="485"/>
        <v>-3.0411604086539787</v>
      </c>
      <c r="BF511" s="95">
        <f t="shared" si="486"/>
        <v>-19.897181553862719</v>
      </c>
      <c r="BG511" s="95">
        <f t="shared" ref="BG511:BM520" si="500">$BN511+$BB$7*SIN(BH511)</f>
        <v>3.5729210282123964</v>
      </c>
      <c r="BH511" s="95">
        <f t="shared" si="500"/>
        <v>3.7322488324230854</v>
      </c>
      <c r="BI511" s="95">
        <f t="shared" si="500"/>
        <v>3.5312540926022811</v>
      </c>
      <c r="BJ511" s="95">
        <f t="shared" si="500"/>
        <v>3.7891032314396234</v>
      </c>
      <c r="BK511" s="95">
        <f t="shared" si="500"/>
        <v>3.46384492922216</v>
      </c>
      <c r="BL511" s="95">
        <f t="shared" si="500"/>
        <v>3.8867695228816146</v>
      </c>
      <c r="BM511" s="95">
        <f t="shared" si="500"/>
        <v>3.3513121997746307</v>
      </c>
      <c r="BN511" s="95">
        <f t="shared" si="487"/>
        <v>4.0741365621167729</v>
      </c>
      <c r="CI511" s="95"/>
      <c r="CJ511" s="95"/>
      <c r="CK511" s="95"/>
      <c r="CL511" s="95"/>
      <c r="CM511" s="95"/>
      <c r="CN511" s="95"/>
      <c r="CO511" s="95"/>
      <c r="CP511" s="95"/>
      <c r="CQ511" s="95"/>
      <c r="CR511" s="95"/>
      <c r="CS511" s="95"/>
      <c r="CT511" s="95"/>
      <c r="CU511" s="95"/>
      <c r="CV511" s="95"/>
      <c r="CW511" s="95"/>
      <c r="CX511" s="95"/>
    </row>
    <row r="512" spans="1:102" s="75" customFormat="1" ht="12.95" customHeight="1" x14ac:dyDescent="0.2">
      <c r="A512" s="86" t="s">
        <v>2097</v>
      </c>
      <c r="B512" s="87" t="s">
        <v>2033</v>
      </c>
      <c r="C512" s="88">
        <v>48037.402000000002</v>
      </c>
      <c r="D512" s="88"/>
      <c r="E512" s="75">
        <f t="shared" si="465"/>
        <v>13880.513617782384</v>
      </c>
      <c r="F512" s="75">
        <f t="shared" si="466"/>
        <v>13880.5</v>
      </c>
      <c r="G512" s="75">
        <f t="shared" si="494"/>
        <v>5.7401950034545735E-3</v>
      </c>
      <c r="I512" s="75">
        <f t="shared" si="493"/>
        <v>5.7401950034545735E-3</v>
      </c>
      <c r="O512" s="75">
        <f t="shared" ca="1" si="467"/>
        <v>3.3760932683544777E-3</v>
      </c>
      <c r="P512" s="75">
        <f t="shared" si="468"/>
        <v>2.6801904000616902E-3</v>
      </c>
      <c r="Q512" s="85">
        <f t="shared" si="488"/>
        <v>33018.902000000002</v>
      </c>
      <c r="S512" s="84">
        <v>0.1</v>
      </c>
      <c r="Z512" s="75">
        <f t="shared" si="469"/>
        <v>13880.5</v>
      </c>
      <c r="AA512" s="75">
        <f t="shared" si="459"/>
        <v>1.368168760166827E-3</v>
      </c>
      <c r="AB512" s="75">
        <f t="shared" si="460"/>
        <v>7.0522166433494363E-3</v>
      </c>
      <c r="AC512" s="75">
        <f t="shared" si="461"/>
        <v>3.0600046033928833E-3</v>
      </c>
      <c r="AD512" s="75">
        <f t="shared" si="462"/>
        <v>4.3720262432877469E-3</v>
      </c>
      <c r="AE512" s="75">
        <f t="shared" si="463"/>
        <v>1.9114613471996773E-6</v>
      </c>
      <c r="AF512" s="75">
        <f t="shared" si="464"/>
        <v>3.0600046033928833E-3</v>
      </c>
      <c r="AG512" s="84"/>
      <c r="AH512" s="75">
        <f t="shared" si="470"/>
        <v>-1.3120216398948632E-3</v>
      </c>
      <c r="AI512" s="75">
        <f t="shared" si="471"/>
        <v>2.0323176073233529E-2</v>
      </c>
      <c r="AJ512" s="75">
        <f t="shared" si="472"/>
        <v>-5.8948347332464852E-2</v>
      </c>
      <c r="AK512" s="75">
        <f t="shared" si="473"/>
        <v>2.5165863004541454E-2</v>
      </c>
      <c r="AL512" s="75">
        <f t="shared" si="474"/>
        <v>3.1159103783881057</v>
      </c>
      <c r="AM512" s="75">
        <f t="shared" si="475"/>
        <v>77.870439951656536</v>
      </c>
      <c r="AN512" s="75">
        <f t="shared" si="499"/>
        <v>2.8874204614979293</v>
      </c>
      <c r="AO512" s="75">
        <f t="shared" si="499"/>
        <v>2.5511619355663067</v>
      </c>
      <c r="AP512" s="75">
        <f t="shared" si="499"/>
        <v>2.9263362438036533</v>
      </c>
      <c r="AQ512" s="75">
        <f t="shared" si="499"/>
        <v>2.502548043958607</v>
      </c>
      <c r="AR512" s="75">
        <f t="shared" si="499"/>
        <v>2.9768566485976571</v>
      </c>
      <c r="AS512" s="75">
        <f t="shared" si="499"/>
        <v>2.4366629520316088</v>
      </c>
      <c r="AT512" s="75">
        <f t="shared" si="499"/>
        <v>3.0446787873994103</v>
      </c>
      <c r="AU512" s="75">
        <f t="shared" si="476"/>
        <v>2.3418359665251942</v>
      </c>
      <c r="AV512" s="119">
        <f t="shared" si="477"/>
        <v>1.368168760166827E-3</v>
      </c>
      <c r="AW512" s="120">
        <f t="shared" si="478"/>
        <v>4.3720262432877469E-3</v>
      </c>
      <c r="AX512" s="121">
        <f t="shared" si="479"/>
        <v>1.9114613471996773E-6</v>
      </c>
      <c r="AY512" s="120">
        <f t="shared" si="480"/>
        <v>7.0522166433494363E-3</v>
      </c>
      <c r="BA512" s="95">
        <f t="shared" si="481"/>
        <v>0</v>
      </c>
      <c r="BB512" s="95">
        <f t="shared" si="482"/>
        <v>0.10460375210362416</v>
      </c>
      <c r="BC512" s="95">
        <f t="shared" si="483"/>
        <v>-0.1956786589262107</v>
      </c>
      <c r="BD512" s="95">
        <f t="shared" si="484"/>
        <v>-9.0915121146550357E-2</v>
      </c>
      <c r="BE512" s="95">
        <f t="shared" si="485"/>
        <v>-3.0404032560345504</v>
      </c>
      <c r="BF512" s="95">
        <f t="shared" si="486"/>
        <v>-19.7480487872011</v>
      </c>
      <c r="BG512" s="95">
        <f t="shared" si="500"/>
        <v>3.5760771630478487</v>
      </c>
      <c r="BH512" s="95">
        <f t="shared" si="500"/>
        <v>3.7344178603468188</v>
      </c>
      <c r="BI512" s="95">
        <f t="shared" si="500"/>
        <v>3.5343878949332219</v>
      </c>
      <c r="BJ512" s="95">
        <f t="shared" si="500"/>
        <v>3.7913934206989497</v>
      </c>
      <c r="BK512" s="95">
        <f t="shared" si="500"/>
        <v>3.4667586545150937</v>
      </c>
      <c r="BL512" s="95">
        <f t="shared" si="500"/>
        <v>3.8895890632982804</v>
      </c>
      <c r="BM512" s="95">
        <f t="shared" si="500"/>
        <v>3.3535356572472348</v>
      </c>
      <c r="BN512" s="95">
        <f t="shared" si="487"/>
        <v>4.0789129038177654</v>
      </c>
      <c r="CI512" s="95"/>
      <c r="CJ512" s="95"/>
      <c r="CK512" s="95"/>
      <c r="CL512" s="95"/>
      <c r="CM512" s="95"/>
      <c r="CN512" s="95"/>
      <c r="CO512" s="95"/>
      <c r="CP512" s="95"/>
      <c r="CQ512" s="95"/>
      <c r="CR512" s="95"/>
      <c r="CS512" s="95"/>
      <c r="CT512" s="95"/>
      <c r="CU512" s="95"/>
      <c r="CV512" s="95"/>
      <c r="CW512" s="95"/>
      <c r="CX512" s="95"/>
    </row>
    <row r="513" spans="1:102" s="75" customFormat="1" ht="12.95" customHeight="1" x14ac:dyDescent="0.2">
      <c r="A513" s="86" t="s">
        <v>2098</v>
      </c>
      <c r="B513" s="87"/>
      <c r="C513" s="88">
        <v>48100.411200000002</v>
      </c>
      <c r="D513" s="88"/>
      <c r="E513" s="75">
        <f t="shared" si="465"/>
        <v>14029.993831164364</v>
      </c>
      <c r="F513" s="75">
        <f t="shared" si="466"/>
        <v>14030</v>
      </c>
      <c r="G513" s="75">
        <f t="shared" si="494"/>
        <v>-2.6002999948104843E-3</v>
      </c>
      <c r="J513" s="75">
        <f>G513</f>
        <v>-2.6002999948104843E-3</v>
      </c>
      <c r="O513" s="75">
        <f t="shared" ca="1" si="467"/>
        <v>3.4795950485399692E-3</v>
      </c>
      <c r="P513" s="75">
        <f t="shared" si="468"/>
        <v>2.8228330887435102E-3</v>
      </c>
      <c r="Q513" s="85">
        <f t="shared" si="488"/>
        <v>33081.911200000002</v>
      </c>
      <c r="S513" s="84">
        <v>1</v>
      </c>
      <c r="Z513" s="75">
        <f t="shared" si="469"/>
        <v>14030</v>
      </c>
      <c r="AA513" s="75">
        <f t="shared" si="459"/>
        <v>1.4254114502857489E-3</v>
      </c>
      <c r="AB513" s="75">
        <f t="shared" si="460"/>
        <v>-1.202878356352723E-3</v>
      </c>
      <c r="AC513" s="75">
        <f t="shared" si="461"/>
        <v>-5.4231330835539946E-3</v>
      </c>
      <c r="AD513" s="75">
        <f t="shared" si="462"/>
        <v>-4.0257114450962337E-3</v>
      </c>
      <c r="AE513" s="75">
        <f t="shared" si="463"/>
        <v>1.6206352639178807E-5</v>
      </c>
      <c r="AF513" s="75">
        <f t="shared" si="464"/>
        <v>-5.4231330835539946E-3</v>
      </c>
      <c r="AG513" s="84"/>
      <c r="AH513" s="75">
        <f t="shared" si="470"/>
        <v>-1.3974216384577613E-3</v>
      </c>
      <c r="AI513" s="75">
        <f t="shared" si="471"/>
        <v>2.0298556514825927E-2</v>
      </c>
      <c r="AJ513" s="75">
        <f t="shared" si="472"/>
        <v>-5.9944248558885492E-2</v>
      </c>
      <c r="AK513" s="75">
        <f t="shared" si="473"/>
        <v>2.418846074197949E-2</v>
      </c>
      <c r="AL513" s="75">
        <f t="shared" si="474"/>
        <v>3.116908044022912</v>
      </c>
      <c r="AM513" s="75">
        <f t="shared" si="475"/>
        <v>81.018030224804505</v>
      </c>
      <c r="AN513" s="75">
        <f t="shared" si="499"/>
        <v>2.8971952180418081</v>
      </c>
      <c r="AO513" s="75">
        <f t="shared" si="499"/>
        <v>2.5580659530933185</v>
      </c>
      <c r="AP513" s="75">
        <f t="shared" si="499"/>
        <v>2.9352104715711951</v>
      </c>
      <c r="AQ513" s="75">
        <f t="shared" si="499"/>
        <v>2.5108291093486819</v>
      </c>
      <c r="AR513" s="75">
        <f t="shared" si="499"/>
        <v>2.9842245837513457</v>
      </c>
      <c r="AS513" s="75">
        <f t="shared" si="499"/>
        <v>2.4473859405876293</v>
      </c>
      <c r="AT513" s="75">
        <f t="shared" si="499"/>
        <v>3.0494810373287935</v>
      </c>
      <c r="AU513" s="75">
        <f t="shared" si="476"/>
        <v>2.357244151691821</v>
      </c>
      <c r="AV513" s="119">
        <f t="shared" si="477"/>
        <v>1.4254114502857489E-3</v>
      </c>
      <c r="AW513" s="120">
        <f t="shared" si="478"/>
        <v>-4.0257114450962337E-3</v>
      </c>
      <c r="AX513" s="121">
        <f t="shared" si="479"/>
        <v>1.6206352639178807E-5</v>
      </c>
      <c r="AY513" s="120">
        <f t="shared" si="480"/>
        <v>-1.202878356352723E-3</v>
      </c>
      <c r="BA513" s="95">
        <f t="shared" si="481"/>
        <v>0</v>
      </c>
      <c r="BB513" s="95">
        <f t="shared" si="482"/>
        <v>0.10525660781008994</v>
      </c>
      <c r="BC513" s="95">
        <f t="shared" si="483"/>
        <v>-0.18886465493685323</v>
      </c>
      <c r="BD513" s="95">
        <f t="shared" si="484"/>
        <v>-9.7130129890229275E-2</v>
      </c>
      <c r="BE513" s="95">
        <f t="shared" si="485"/>
        <v>-3.03345968176356</v>
      </c>
      <c r="BF513" s="95">
        <f t="shared" si="486"/>
        <v>-18.477720499480647</v>
      </c>
      <c r="BG513" s="95">
        <f t="shared" si="500"/>
        <v>3.6049225091153376</v>
      </c>
      <c r="BH513" s="95">
        <f t="shared" si="500"/>
        <v>3.7538803317538685</v>
      </c>
      <c r="BI513" s="95">
        <f t="shared" si="500"/>
        <v>3.5632052415499396</v>
      </c>
      <c r="BJ513" s="95">
        <f t="shared" si="500"/>
        <v>3.8117299152030037</v>
      </c>
      <c r="BK513" s="95">
        <f t="shared" si="500"/>
        <v>3.4937835418785879</v>
      </c>
      <c r="BL513" s="95">
        <f t="shared" si="500"/>
        <v>3.9145129673704844</v>
      </c>
      <c r="BM513" s="95">
        <f t="shared" si="500"/>
        <v>3.3744427657188227</v>
      </c>
      <c r="BN513" s="95">
        <f t="shared" si="487"/>
        <v>4.1221894543813056</v>
      </c>
      <c r="CI513" s="95"/>
      <c r="CJ513" s="95"/>
      <c r="CK513" s="95"/>
      <c r="CL513" s="95"/>
      <c r="CM513" s="95"/>
      <c r="CN513" s="95"/>
      <c r="CO513" s="95"/>
      <c r="CP513" s="95"/>
      <c r="CQ513" s="95"/>
      <c r="CR513" s="95"/>
      <c r="CS513" s="95"/>
      <c r="CT513" s="95"/>
      <c r="CU513" s="95"/>
      <c r="CV513" s="95"/>
      <c r="CW513" s="95"/>
      <c r="CX513" s="95"/>
    </row>
    <row r="514" spans="1:102" s="75" customFormat="1" ht="12.95" customHeight="1" x14ac:dyDescent="0.2">
      <c r="A514" s="86" t="s">
        <v>2097</v>
      </c>
      <c r="B514" s="87"/>
      <c r="C514" s="88">
        <v>48100.43</v>
      </c>
      <c r="D514" s="88"/>
      <c r="E514" s="75">
        <f t="shared" si="465"/>
        <v>14030.038431445137</v>
      </c>
      <c r="F514" s="75">
        <f t="shared" si="466"/>
        <v>14030</v>
      </c>
      <c r="G514" s="75">
        <f t="shared" si="494"/>
        <v>1.6199700003198814E-2</v>
      </c>
      <c r="I514" s="75">
        <f t="shared" ref="I514:I519" si="501">G514</f>
        <v>1.6199700003198814E-2</v>
      </c>
      <c r="O514" s="75">
        <f t="shared" ca="1" si="467"/>
        <v>3.4795950485399692E-3</v>
      </c>
      <c r="P514" s="75">
        <f t="shared" si="468"/>
        <v>2.8228330887435102E-3</v>
      </c>
      <c r="Q514" s="85">
        <f t="shared" si="488"/>
        <v>33081.93</v>
      </c>
      <c r="S514" s="84">
        <v>0.1</v>
      </c>
      <c r="Z514" s="75">
        <f t="shared" si="469"/>
        <v>14030</v>
      </c>
      <c r="AA514" s="75">
        <f t="shared" si="459"/>
        <v>1.4254114502857489E-3</v>
      </c>
      <c r="AB514" s="75">
        <f t="shared" si="460"/>
        <v>1.7597121641656575E-2</v>
      </c>
      <c r="AC514" s="75">
        <f t="shared" si="461"/>
        <v>1.3376866914455304E-2</v>
      </c>
      <c r="AD514" s="75">
        <f t="shared" si="462"/>
        <v>1.4774288552913064E-2</v>
      </c>
      <c r="AE514" s="75">
        <f t="shared" si="463"/>
        <v>2.1827960224473803E-5</v>
      </c>
      <c r="AF514" s="75">
        <f t="shared" si="464"/>
        <v>1.3376866914455304E-2</v>
      </c>
      <c r="AG514" s="84"/>
      <c r="AH514" s="75">
        <f t="shared" si="470"/>
        <v>-1.3974216384577613E-3</v>
      </c>
      <c r="AI514" s="75">
        <f t="shared" si="471"/>
        <v>2.0298556514825927E-2</v>
      </c>
      <c r="AJ514" s="75">
        <f t="shared" si="472"/>
        <v>-5.9944248558885492E-2</v>
      </c>
      <c r="AK514" s="75">
        <f t="shared" si="473"/>
        <v>2.418846074197949E-2</v>
      </c>
      <c r="AL514" s="75">
        <f t="shared" si="474"/>
        <v>3.116908044022912</v>
      </c>
      <c r="AM514" s="75">
        <f t="shared" si="475"/>
        <v>81.018030224804505</v>
      </c>
      <c r="AN514" s="75">
        <f t="shared" si="499"/>
        <v>2.8971952180418081</v>
      </c>
      <c r="AO514" s="75">
        <f t="shared" si="499"/>
        <v>2.5580659530933185</v>
      </c>
      <c r="AP514" s="75">
        <f t="shared" si="499"/>
        <v>2.9352104715711951</v>
      </c>
      <c r="AQ514" s="75">
        <f t="shared" si="499"/>
        <v>2.5108291093486819</v>
      </c>
      <c r="AR514" s="75">
        <f t="shared" si="499"/>
        <v>2.9842245837513457</v>
      </c>
      <c r="AS514" s="75">
        <f t="shared" si="499"/>
        <v>2.4473859405876293</v>
      </c>
      <c r="AT514" s="75">
        <f t="shared" si="499"/>
        <v>3.0494810373287935</v>
      </c>
      <c r="AU514" s="75">
        <f t="shared" si="476"/>
        <v>2.357244151691821</v>
      </c>
      <c r="AV514" s="119">
        <f t="shared" si="477"/>
        <v>1.4254114502857489E-3</v>
      </c>
      <c r="AW514" s="120">
        <f t="shared" si="478"/>
        <v>1.4774288552913064E-2</v>
      </c>
      <c r="AX514" s="121">
        <f t="shared" si="479"/>
        <v>2.1827960224473803E-5</v>
      </c>
      <c r="AY514" s="120">
        <f t="shared" si="480"/>
        <v>1.7597121641656575E-2</v>
      </c>
      <c r="BA514" s="95">
        <f t="shared" si="481"/>
        <v>0</v>
      </c>
      <c r="BB514" s="95">
        <f t="shared" si="482"/>
        <v>0.10525660781008994</v>
      </c>
      <c r="BC514" s="95">
        <f t="shared" si="483"/>
        <v>-0.18886465493685323</v>
      </c>
      <c r="BD514" s="95">
        <f t="shared" si="484"/>
        <v>-9.7130129890229275E-2</v>
      </c>
      <c r="BE514" s="95">
        <f t="shared" si="485"/>
        <v>-3.03345968176356</v>
      </c>
      <c r="BF514" s="95">
        <f t="shared" si="486"/>
        <v>-18.477720499480647</v>
      </c>
      <c r="BG514" s="95">
        <f t="shared" si="500"/>
        <v>3.6049225091153376</v>
      </c>
      <c r="BH514" s="95">
        <f t="shared" si="500"/>
        <v>3.7538803317538685</v>
      </c>
      <c r="BI514" s="95">
        <f t="shared" si="500"/>
        <v>3.5632052415499396</v>
      </c>
      <c r="BJ514" s="95">
        <f t="shared" si="500"/>
        <v>3.8117299152030037</v>
      </c>
      <c r="BK514" s="95">
        <f t="shared" si="500"/>
        <v>3.4937835418785879</v>
      </c>
      <c r="BL514" s="95">
        <f t="shared" si="500"/>
        <v>3.9145129673704844</v>
      </c>
      <c r="BM514" s="95">
        <f t="shared" si="500"/>
        <v>3.3744427657188227</v>
      </c>
      <c r="BN514" s="95">
        <f t="shared" si="487"/>
        <v>4.1221894543813056</v>
      </c>
      <c r="CI514" s="95"/>
      <c r="CJ514" s="95"/>
      <c r="CK514" s="95"/>
      <c r="CL514" s="95"/>
      <c r="CM514" s="95"/>
      <c r="CN514" s="95"/>
      <c r="CO514" s="95"/>
      <c r="CP514" s="95"/>
      <c r="CQ514" s="95"/>
      <c r="CR514" s="95"/>
      <c r="CS514" s="95"/>
      <c r="CT514" s="95"/>
      <c r="CU514" s="95"/>
      <c r="CV514" s="95"/>
      <c r="CW514" s="95"/>
      <c r="CX514" s="95"/>
    </row>
    <row r="515" spans="1:102" s="75" customFormat="1" ht="12.95" customHeight="1" x14ac:dyDescent="0.2">
      <c r="A515" s="86" t="s">
        <v>2097</v>
      </c>
      <c r="B515" s="87" t="s">
        <v>2033</v>
      </c>
      <c r="C515" s="88">
        <v>48104.423999999999</v>
      </c>
      <c r="D515" s="88"/>
      <c r="E515" s="75">
        <f t="shared" si="465"/>
        <v>14039.513618755043</v>
      </c>
      <c r="F515" s="75">
        <f t="shared" si="466"/>
        <v>14039.5</v>
      </c>
      <c r="G515" s="75">
        <f t="shared" si="494"/>
        <v>5.7406050036661327E-3</v>
      </c>
      <c r="I515" s="75">
        <f t="shared" si="501"/>
        <v>5.7406050036661327E-3</v>
      </c>
      <c r="O515" s="75">
        <f t="shared" ca="1" si="467"/>
        <v>3.4861720847390483E-3</v>
      </c>
      <c r="P515" s="75">
        <f t="shared" si="468"/>
        <v>2.8319087015378185E-3</v>
      </c>
      <c r="Q515" s="85">
        <f t="shared" si="488"/>
        <v>33085.923999999999</v>
      </c>
      <c r="S515" s="84">
        <v>0.1</v>
      </c>
      <c r="Z515" s="75">
        <f t="shared" si="469"/>
        <v>14039.5</v>
      </c>
      <c r="AA515" s="75">
        <f t="shared" si="459"/>
        <v>1.4291102441177761E-3</v>
      </c>
      <c r="AB515" s="75">
        <f t="shared" si="460"/>
        <v>7.1434034610861749E-3</v>
      </c>
      <c r="AC515" s="75">
        <f t="shared" si="461"/>
        <v>2.9086963021283142E-3</v>
      </c>
      <c r="AD515" s="75">
        <f t="shared" si="462"/>
        <v>4.3114947595483564E-3</v>
      </c>
      <c r="AE515" s="75">
        <f t="shared" si="463"/>
        <v>1.858898706161294E-6</v>
      </c>
      <c r="AF515" s="75">
        <f t="shared" si="464"/>
        <v>2.9086963021283142E-3</v>
      </c>
      <c r="AG515" s="84"/>
      <c r="AH515" s="75">
        <f t="shared" si="470"/>
        <v>-1.4027984574200424E-3</v>
      </c>
      <c r="AI515" s="75">
        <f t="shared" si="471"/>
        <v>2.029703882053413E-2</v>
      </c>
      <c r="AJ515" s="75">
        <f t="shared" si="472"/>
        <v>-6.0006959954228549E-2</v>
      </c>
      <c r="AK515" s="75">
        <f t="shared" si="473"/>
        <v>2.4126911451444081E-2</v>
      </c>
      <c r="AL515" s="75">
        <f t="shared" si="474"/>
        <v>3.1169708685121993</v>
      </c>
      <c r="AM515" s="75">
        <f t="shared" si="475"/>
        <v>81.224775293904756</v>
      </c>
      <c r="AN515" s="75">
        <f t="shared" si="499"/>
        <v>2.8978111427803279</v>
      </c>
      <c r="AO515" s="75">
        <f t="shared" si="499"/>
        <v>2.558509976433299</v>
      </c>
      <c r="AP515" s="75">
        <f t="shared" si="499"/>
        <v>2.9357682897060862</v>
      </c>
      <c r="AQ515" s="75">
        <f t="shared" si="499"/>
        <v>2.511361332870667</v>
      </c>
      <c r="AR515" s="75">
        <f t="shared" si="499"/>
        <v>2.9846862843830584</v>
      </c>
      <c r="AS515" s="75">
        <f t="shared" si="499"/>
        <v>2.4480727086430254</v>
      </c>
      <c r="AT515" s="75">
        <f t="shared" si="499"/>
        <v>3.0497806168693695</v>
      </c>
      <c r="AU515" s="75">
        <f t="shared" si="476"/>
        <v>2.3582232671371921</v>
      </c>
      <c r="AV515" s="119">
        <f t="shared" si="477"/>
        <v>1.4291102441177761E-3</v>
      </c>
      <c r="AW515" s="120">
        <f t="shared" si="478"/>
        <v>4.3114947595483564E-3</v>
      </c>
      <c r="AX515" s="121">
        <f t="shared" si="479"/>
        <v>1.858898706161294E-6</v>
      </c>
      <c r="AY515" s="120">
        <f t="shared" si="480"/>
        <v>7.1434034610861749E-3</v>
      </c>
      <c r="BA515" s="95">
        <f t="shared" si="481"/>
        <v>0</v>
      </c>
      <c r="BB515" s="95">
        <f t="shared" si="482"/>
        <v>0.10530002818577378</v>
      </c>
      <c r="BC515" s="95">
        <f t="shared" si="483"/>
        <v>-0.18842654848369914</v>
      </c>
      <c r="BD515" s="95">
        <f t="shared" si="484"/>
        <v>-9.7529279888773801E-2</v>
      </c>
      <c r="BE515" s="95">
        <f t="shared" si="485"/>
        <v>-3.0330135653902186</v>
      </c>
      <c r="BF515" s="95">
        <f t="shared" si="486"/>
        <v>-18.40165306112149</v>
      </c>
      <c r="BG515" s="95">
        <f t="shared" si="500"/>
        <v>3.6067695907624273</v>
      </c>
      <c r="BH515" s="95">
        <f t="shared" si="500"/>
        <v>3.7551068359643707</v>
      </c>
      <c r="BI515" s="95">
        <f t="shared" si="500"/>
        <v>3.5650612690142784</v>
      </c>
      <c r="BJ515" s="95">
        <f t="shared" si="500"/>
        <v>3.8129979678026871</v>
      </c>
      <c r="BK515" s="95">
        <f t="shared" si="500"/>
        <v>3.4955384141288723</v>
      </c>
      <c r="BL515" s="95">
        <f t="shared" si="500"/>
        <v>3.9160586969271836</v>
      </c>
      <c r="BM515" s="95">
        <f t="shared" si="500"/>
        <v>3.3758181985022295</v>
      </c>
      <c r="BN515" s="95">
        <f t="shared" si="487"/>
        <v>4.1249394693000596</v>
      </c>
      <c r="CI515" s="95"/>
      <c r="CJ515" s="95"/>
      <c r="CK515" s="95"/>
      <c r="CL515" s="95"/>
      <c r="CM515" s="95"/>
      <c r="CN515" s="95"/>
      <c r="CO515" s="95"/>
      <c r="CP515" s="95"/>
      <c r="CQ515" s="95"/>
      <c r="CR515" s="95"/>
      <c r="CS515" s="95"/>
      <c r="CT515" s="95"/>
      <c r="CU515" s="95"/>
      <c r="CV515" s="95"/>
      <c r="CW515" s="95"/>
      <c r="CX515" s="95"/>
    </row>
    <row r="516" spans="1:102" s="75" customFormat="1" ht="12.95" customHeight="1" x14ac:dyDescent="0.2">
      <c r="A516" s="86" t="s">
        <v>2097</v>
      </c>
      <c r="B516" s="87"/>
      <c r="C516" s="88">
        <v>48105.478000000003</v>
      </c>
      <c r="D516" s="88"/>
      <c r="E516" s="75">
        <f t="shared" si="465"/>
        <v>14042.01408130504</v>
      </c>
      <c r="F516" s="75">
        <f t="shared" si="466"/>
        <v>14042</v>
      </c>
      <c r="G516" s="75">
        <f t="shared" si="494"/>
        <v>5.9355800040066242E-3</v>
      </c>
      <c r="I516" s="75">
        <f t="shared" si="501"/>
        <v>5.9355800040066242E-3</v>
      </c>
      <c r="O516" s="75">
        <f t="shared" ca="1" si="467"/>
        <v>3.4879028837388054E-3</v>
      </c>
      <c r="P516" s="75">
        <f t="shared" si="468"/>
        <v>2.8342972463481185E-3</v>
      </c>
      <c r="Q516" s="85">
        <f t="shared" si="488"/>
        <v>33086.978000000003</v>
      </c>
      <c r="S516" s="84">
        <v>0.1</v>
      </c>
      <c r="Z516" s="75">
        <f t="shared" si="469"/>
        <v>14042</v>
      </c>
      <c r="AA516" s="75">
        <f t="shared" si="459"/>
        <v>1.4300848404799394E-3</v>
      </c>
      <c r="AB516" s="75">
        <f t="shared" si="460"/>
        <v>7.3397924098748037E-3</v>
      </c>
      <c r="AC516" s="75">
        <f t="shared" si="461"/>
        <v>3.1012827576585057E-3</v>
      </c>
      <c r="AD516" s="75">
        <f t="shared" si="462"/>
        <v>4.5054951635266852E-3</v>
      </c>
      <c r="AE516" s="75">
        <f t="shared" si="463"/>
        <v>2.0299486668562355E-6</v>
      </c>
      <c r="AF516" s="75">
        <f t="shared" si="464"/>
        <v>3.1012827576585057E-3</v>
      </c>
      <c r="AG516" s="84"/>
      <c r="AH516" s="75">
        <f t="shared" si="470"/>
        <v>-1.4042124058681791E-3</v>
      </c>
      <c r="AI516" s="75">
        <f t="shared" si="471"/>
        <v>2.0296640346722739E-2</v>
      </c>
      <c r="AJ516" s="75">
        <f t="shared" si="472"/>
        <v>-6.0023451456408118E-2</v>
      </c>
      <c r="AK516" s="75">
        <f t="shared" si="473"/>
        <v>2.4110725498859328E-2</v>
      </c>
      <c r="AL516" s="75">
        <f t="shared" si="474"/>
        <v>3.1169873897946023</v>
      </c>
      <c r="AM516" s="75">
        <f t="shared" si="475"/>
        <v>81.279319435908207</v>
      </c>
      <c r="AN516" s="75">
        <f t="shared" si="499"/>
        <v>2.8979731233525903</v>
      </c>
      <c r="AO516" s="75">
        <f t="shared" si="499"/>
        <v>2.5586269312653456</v>
      </c>
      <c r="AP516" s="75">
        <f t="shared" si="499"/>
        <v>2.9359149620463403</v>
      </c>
      <c r="AQ516" s="75">
        <f t="shared" si="499"/>
        <v>2.5115015113040569</v>
      </c>
      <c r="AR516" s="75">
        <f t="shared" si="499"/>
        <v>2.9848076553716849</v>
      </c>
      <c r="AS516" s="75">
        <f t="shared" si="499"/>
        <v>2.4482535432949386</v>
      </c>
      <c r="AT516" s="75">
        <f t="shared" si="499"/>
        <v>3.0498593433745147</v>
      </c>
      <c r="AU516" s="75">
        <f t="shared" si="476"/>
        <v>2.3584809290964999</v>
      </c>
      <c r="AV516" s="119">
        <f t="shared" si="477"/>
        <v>1.4300848404799394E-3</v>
      </c>
      <c r="AW516" s="120">
        <f t="shared" si="478"/>
        <v>4.5054951635266852E-3</v>
      </c>
      <c r="AX516" s="121">
        <f t="shared" si="479"/>
        <v>2.0299486668562355E-6</v>
      </c>
      <c r="AY516" s="120">
        <f t="shared" si="480"/>
        <v>7.3397924098748037E-3</v>
      </c>
      <c r="BA516" s="95">
        <f t="shared" si="481"/>
        <v>0</v>
      </c>
      <c r="BB516" s="95">
        <f t="shared" si="482"/>
        <v>0.10531149334106382</v>
      </c>
      <c r="BC516" s="95">
        <f t="shared" si="483"/>
        <v>-0.18831115908218188</v>
      </c>
      <c r="BD516" s="95">
        <f t="shared" si="484"/>
        <v>-9.7634399943886382E-2</v>
      </c>
      <c r="BE516" s="95">
        <f t="shared" si="485"/>
        <v>-3.0328960726755216</v>
      </c>
      <c r="BF516" s="95">
        <f t="shared" si="486"/>
        <v>-18.381723119007226</v>
      </c>
      <c r="BG516" s="95">
        <f t="shared" si="500"/>
        <v>3.6072559258610641</v>
      </c>
      <c r="BH516" s="95">
        <f t="shared" si="500"/>
        <v>3.7554294215141595</v>
      </c>
      <c r="BI516" s="95">
        <f t="shared" si="500"/>
        <v>3.5655501730217387</v>
      </c>
      <c r="BJ516" s="95">
        <f t="shared" si="500"/>
        <v>3.8133312028691027</v>
      </c>
      <c r="BK516" s="95">
        <f t="shared" si="500"/>
        <v>3.4960009600742712</v>
      </c>
      <c r="BL516" s="95">
        <f t="shared" si="500"/>
        <v>3.9164647095910237</v>
      </c>
      <c r="BM516" s="95">
        <f t="shared" si="500"/>
        <v>3.3761810956735201</v>
      </c>
      <c r="BN516" s="95">
        <f t="shared" si="487"/>
        <v>4.1256631574365734</v>
      </c>
      <c r="CI516" s="95"/>
      <c r="CJ516" s="95"/>
      <c r="CK516" s="95"/>
      <c r="CL516" s="95"/>
      <c r="CM516" s="95"/>
      <c r="CN516" s="95"/>
      <c r="CO516" s="95"/>
      <c r="CP516" s="95"/>
      <c r="CQ516" s="95"/>
      <c r="CR516" s="95"/>
      <c r="CS516" s="95"/>
      <c r="CT516" s="95"/>
      <c r="CU516" s="95"/>
      <c r="CV516" s="95"/>
      <c r="CW516" s="95"/>
      <c r="CX516" s="95"/>
    </row>
    <row r="517" spans="1:102" s="75" customFormat="1" ht="12.95" customHeight="1" x14ac:dyDescent="0.2">
      <c r="A517" s="86" t="s">
        <v>2097</v>
      </c>
      <c r="B517" s="87"/>
      <c r="C517" s="88">
        <v>48108.43</v>
      </c>
      <c r="D517" s="88"/>
      <c r="E517" s="75">
        <f t="shared" si="465"/>
        <v>14049.017274329284</v>
      </c>
      <c r="F517" s="75">
        <f t="shared" si="466"/>
        <v>14049</v>
      </c>
      <c r="G517" s="75">
        <f t="shared" si="494"/>
        <v>7.2815099993022159E-3</v>
      </c>
      <c r="I517" s="75">
        <f t="shared" si="501"/>
        <v>7.2815099993022159E-3</v>
      </c>
      <c r="O517" s="75">
        <f t="shared" ca="1" si="467"/>
        <v>3.4927491209381257E-3</v>
      </c>
      <c r="P517" s="75">
        <f t="shared" si="468"/>
        <v>2.8409856720164458E-3</v>
      </c>
      <c r="Q517" s="85">
        <f t="shared" si="488"/>
        <v>33089.93</v>
      </c>
      <c r="S517" s="84">
        <v>0.1</v>
      </c>
      <c r="Z517" s="75">
        <f t="shared" si="469"/>
        <v>14049</v>
      </c>
      <c r="AA517" s="75">
        <f t="shared" si="459"/>
        <v>1.4328164389546714E-3</v>
      </c>
      <c r="AB517" s="75">
        <f t="shared" si="460"/>
        <v>8.6896792323639897E-3</v>
      </c>
      <c r="AC517" s="75">
        <f t="shared" si="461"/>
        <v>4.44052432728577E-3</v>
      </c>
      <c r="AD517" s="75">
        <f t="shared" si="462"/>
        <v>5.8486935603475447E-3</v>
      </c>
      <c r="AE517" s="75">
        <f t="shared" si="463"/>
        <v>3.420721636285084E-6</v>
      </c>
      <c r="AF517" s="75">
        <f t="shared" si="464"/>
        <v>4.44052432728577E-3</v>
      </c>
      <c r="AG517" s="84"/>
      <c r="AH517" s="75">
        <f t="shared" si="470"/>
        <v>-1.4081692330617744E-3</v>
      </c>
      <c r="AI517" s="75">
        <f t="shared" si="471"/>
        <v>2.0295526655671581E-2</v>
      </c>
      <c r="AJ517" s="75">
        <f t="shared" si="472"/>
        <v>-6.0069602149753903E-2</v>
      </c>
      <c r="AK517" s="75">
        <f t="shared" si="473"/>
        <v>2.406542975124451E-2</v>
      </c>
      <c r="AL517" s="75">
        <f t="shared" si="474"/>
        <v>3.1170336239137519</v>
      </c>
      <c r="AM517" s="75">
        <f t="shared" si="475"/>
        <v>81.432348958696494</v>
      </c>
      <c r="AN517" s="75">
        <f t="shared" si="499"/>
        <v>2.8984264361124041</v>
      </c>
      <c r="AO517" s="75">
        <f t="shared" si="499"/>
        <v>2.5589546413648043</v>
      </c>
      <c r="AP517" s="75">
        <f t="shared" si="499"/>
        <v>2.9363253741600093</v>
      </c>
      <c r="AQ517" s="75">
        <f t="shared" si="499"/>
        <v>2.5118942761591598</v>
      </c>
      <c r="AR517" s="75">
        <f t="shared" si="499"/>
        <v>2.985147207756556</v>
      </c>
      <c r="AS517" s="75">
        <f t="shared" si="499"/>
        <v>2.4487601156297085</v>
      </c>
      <c r="AT517" s="75">
        <f t="shared" si="499"/>
        <v>3.0500795334367501</v>
      </c>
      <c r="AU517" s="75">
        <f t="shared" si="476"/>
        <v>2.3592023825825628</v>
      </c>
      <c r="AV517" s="119">
        <f t="shared" si="477"/>
        <v>1.4328164389546714E-3</v>
      </c>
      <c r="AW517" s="120">
        <f t="shared" si="478"/>
        <v>5.8486935603475447E-3</v>
      </c>
      <c r="AX517" s="121">
        <f t="shared" si="479"/>
        <v>3.420721636285084E-6</v>
      </c>
      <c r="AY517" s="120">
        <f t="shared" si="480"/>
        <v>8.6896792323639897E-3</v>
      </c>
      <c r="BA517" s="95">
        <f t="shared" si="481"/>
        <v>0</v>
      </c>
      <c r="BB517" s="95">
        <f t="shared" si="482"/>
        <v>0.10534368172902397</v>
      </c>
      <c r="BC517" s="95">
        <f t="shared" si="483"/>
        <v>-0.18798785186128383</v>
      </c>
      <c r="BD517" s="95">
        <f t="shared" si="484"/>
        <v>-9.7928913900962339E-2</v>
      </c>
      <c r="BE517" s="95">
        <f t="shared" si="485"/>
        <v>-3.0325668863160082</v>
      </c>
      <c r="BF517" s="95">
        <f t="shared" si="486"/>
        <v>-18.326112756503672</v>
      </c>
      <c r="BG517" s="95">
        <f t="shared" si="500"/>
        <v>3.6086182377012208</v>
      </c>
      <c r="BH517" s="95">
        <f t="shared" si="500"/>
        <v>3.7563322713919605</v>
      </c>
      <c r="BI517" s="95">
        <f t="shared" si="500"/>
        <v>3.5669201541958131</v>
      </c>
      <c r="BJ517" s="95">
        <f t="shared" si="500"/>
        <v>3.8142632397010634</v>
      </c>
      <c r="BK517" s="95">
        <f t="shared" si="500"/>
        <v>3.4972977210341316</v>
      </c>
      <c r="BL517" s="95">
        <f t="shared" si="500"/>
        <v>3.9175998637494089</v>
      </c>
      <c r="BM517" s="95">
        <f t="shared" si="500"/>
        <v>3.3771992965731439</v>
      </c>
      <c r="BN517" s="95">
        <f t="shared" si="487"/>
        <v>4.1276894842188128</v>
      </c>
      <c r="CI517" s="95"/>
      <c r="CJ517" s="95"/>
      <c r="CK517" s="95"/>
      <c r="CL517" s="95"/>
      <c r="CM517" s="95"/>
      <c r="CN517" s="95"/>
      <c r="CO517" s="95"/>
      <c r="CP517" s="95"/>
      <c r="CQ517" s="95"/>
      <c r="CR517" s="95"/>
      <c r="CS517" s="95"/>
      <c r="CT517" s="95"/>
      <c r="CU517" s="95"/>
      <c r="CV517" s="95"/>
      <c r="CW517" s="95"/>
      <c r="CX517" s="95"/>
    </row>
    <row r="518" spans="1:102" s="75" customFormat="1" ht="12.95" customHeight="1" x14ac:dyDescent="0.2">
      <c r="A518" s="86" t="s">
        <v>2097</v>
      </c>
      <c r="B518" s="87"/>
      <c r="C518" s="88">
        <v>48127.381999999998</v>
      </c>
      <c r="D518" s="88"/>
      <c r="E518" s="75">
        <f t="shared" si="465"/>
        <v>14093.978153121823</v>
      </c>
      <c r="F518" s="75">
        <f t="shared" si="466"/>
        <v>14094</v>
      </c>
      <c r="G518" s="75">
        <f t="shared" si="494"/>
        <v>-9.2089399986434728E-3</v>
      </c>
      <c r="I518" s="75">
        <f t="shared" si="501"/>
        <v>-9.2089399986434728E-3</v>
      </c>
      <c r="O518" s="75">
        <f t="shared" ca="1" si="467"/>
        <v>3.523903502933759E-3</v>
      </c>
      <c r="P518" s="75">
        <f t="shared" si="468"/>
        <v>2.8840002951744819E-3</v>
      </c>
      <c r="Q518" s="85">
        <f t="shared" si="488"/>
        <v>33108.881999999998</v>
      </c>
      <c r="S518" s="84">
        <v>0.1</v>
      </c>
      <c r="Z518" s="75">
        <f t="shared" si="469"/>
        <v>14094</v>
      </c>
      <c r="AA518" s="75">
        <f t="shared" si="459"/>
        <v>1.4504730451301172E-3</v>
      </c>
      <c r="AB518" s="75">
        <f t="shared" si="460"/>
        <v>-7.7754127485991078E-3</v>
      </c>
      <c r="AC518" s="75">
        <f t="shared" si="461"/>
        <v>-1.2092940293817954E-2</v>
      </c>
      <c r="AD518" s="75">
        <f t="shared" si="462"/>
        <v>-1.065941304377359E-2</v>
      </c>
      <c r="AE518" s="75">
        <f t="shared" si="463"/>
        <v>1.1362308643777056E-5</v>
      </c>
      <c r="AF518" s="75">
        <f t="shared" si="464"/>
        <v>-1.2092940293817954E-2</v>
      </c>
      <c r="AG518" s="84"/>
      <c r="AH518" s="75">
        <f t="shared" si="470"/>
        <v>-1.4335272500443647E-3</v>
      </c>
      <c r="AI518" s="75">
        <f t="shared" si="471"/>
        <v>2.0288438596028358E-2</v>
      </c>
      <c r="AJ518" s="75">
        <f t="shared" si="472"/>
        <v>-6.0365384551296503E-2</v>
      </c>
      <c r="AK518" s="75">
        <f t="shared" si="473"/>
        <v>2.3775122531586836E-2</v>
      </c>
      <c r="AL518" s="75">
        <f t="shared" si="474"/>
        <v>3.1173299440544318</v>
      </c>
      <c r="AM518" s="75">
        <f t="shared" si="475"/>
        <v>82.42698050453248</v>
      </c>
      <c r="AN518" s="75">
        <f t="shared" si="499"/>
        <v>2.9013323613729369</v>
      </c>
      <c r="AO518" s="75">
        <f t="shared" si="499"/>
        <v>2.5610697043908366</v>
      </c>
      <c r="AP518" s="75">
        <f t="shared" si="499"/>
        <v>2.938954199993475</v>
      </c>
      <c r="AQ518" s="75">
        <f t="shared" si="499"/>
        <v>2.5144285365489671</v>
      </c>
      <c r="AR518" s="75">
        <f t="shared" si="499"/>
        <v>2.9873199633833538</v>
      </c>
      <c r="AS518" s="75">
        <f t="shared" si="499"/>
        <v>2.45202491828414</v>
      </c>
      <c r="AT518" s="75">
        <f t="shared" si="499"/>
        <v>3.051486465945795</v>
      </c>
      <c r="AU518" s="75">
        <f t="shared" si="476"/>
        <v>2.3638402978501092</v>
      </c>
      <c r="AV518" s="119">
        <f t="shared" si="477"/>
        <v>1.4504730451301172E-3</v>
      </c>
      <c r="AW518" s="120">
        <f t="shared" si="478"/>
        <v>-1.065941304377359E-2</v>
      </c>
      <c r="AX518" s="121">
        <f t="shared" si="479"/>
        <v>1.1362308643777056E-5</v>
      </c>
      <c r="AY518" s="120">
        <f t="shared" si="480"/>
        <v>-7.7754127485991078E-3</v>
      </c>
      <c r="BA518" s="95">
        <f t="shared" si="481"/>
        <v>0</v>
      </c>
      <c r="BB518" s="95">
        <f t="shared" si="482"/>
        <v>0.10555363929068273</v>
      </c>
      <c r="BC518" s="95">
        <f t="shared" si="483"/>
        <v>-0.18590190137037962</v>
      </c>
      <c r="BD518" s="95">
        <f t="shared" si="484"/>
        <v>-9.9828391822456466E-2</v>
      </c>
      <c r="BE518" s="95">
        <f t="shared" si="485"/>
        <v>-3.0304435009674546</v>
      </c>
      <c r="BF518" s="95">
        <f t="shared" si="486"/>
        <v>-17.975310710210746</v>
      </c>
      <c r="BG518" s="95">
        <f t="shared" si="500"/>
        <v>3.6173956414798472</v>
      </c>
      <c r="BH518" s="95">
        <f t="shared" si="500"/>
        <v>3.7621232519848236</v>
      </c>
      <c r="BI518" s="95">
        <f t="shared" si="500"/>
        <v>3.575763657811533</v>
      </c>
      <c r="BJ518" s="95">
        <f t="shared" si="500"/>
        <v>3.8202194694093508</v>
      </c>
      <c r="BK518" s="95">
        <f t="shared" si="500"/>
        <v>3.5056912344345847</v>
      </c>
      <c r="BL518" s="95">
        <f t="shared" si="500"/>
        <v>3.9248380802543865</v>
      </c>
      <c r="BM518" s="95">
        <f t="shared" si="500"/>
        <v>3.3838186304370597</v>
      </c>
      <c r="BN518" s="95">
        <f t="shared" si="487"/>
        <v>4.1407158706760656</v>
      </c>
      <c r="CI518" s="95"/>
      <c r="CJ518" s="95"/>
      <c r="CK518" s="95"/>
      <c r="CL518" s="95"/>
      <c r="CM518" s="95"/>
      <c r="CN518" s="95"/>
      <c r="CO518" s="95"/>
      <c r="CP518" s="95"/>
      <c r="CQ518" s="95"/>
      <c r="CR518" s="95"/>
      <c r="CS518" s="95"/>
      <c r="CT518" s="95"/>
      <c r="CU518" s="95"/>
      <c r="CV518" s="95"/>
      <c r="CW518" s="95"/>
      <c r="CX518" s="95"/>
    </row>
    <row r="519" spans="1:102" s="75" customFormat="1" ht="12.95" customHeight="1" x14ac:dyDescent="0.2">
      <c r="A519" s="86" t="s">
        <v>2097</v>
      </c>
      <c r="B519" s="87" t="s">
        <v>2033</v>
      </c>
      <c r="C519" s="88">
        <v>48150.368000000002</v>
      </c>
      <c r="D519" s="88"/>
      <c r="E519" s="75">
        <f t="shared" si="465"/>
        <v>14148.509113438709</v>
      </c>
      <c r="F519" s="75">
        <f t="shared" si="466"/>
        <v>14148.5</v>
      </c>
      <c r="G519" s="75">
        <f t="shared" si="494"/>
        <v>3.8415150047512725E-3</v>
      </c>
      <c r="I519" s="75">
        <f t="shared" si="501"/>
        <v>3.8415150047512725E-3</v>
      </c>
      <c r="O519" s="75">
        <f t="shared" ca="1" si="467"/>
        <v>3.5616349211284714E-3</v>
      </c>
      <c r="P519" s="75">
        <f t="shared" si="468"/>
        <v>2.9361365720450036E-3</v>
      </c>
      <c r="Q519" s="85">
        <f t="shared" si="488"/>
        <v>33131.868000000002</v>
      </c>
      <c r="S519" s="84">
        <v>0.1</v>
      </c>
      <c r="Z519" s="75">
        <f t="shared" si="469"/>
        <v>14148.5</v>
      </c>
      <c r="AA519" s="75">
        <f t="shared" si="459"/>
        <v>1.4720818070753526E-3</v>
      </c>
      <c r="AB519" s="75">
        <f t="shared" si="460"/>
        <v>5.3055697697209237E-3</v>
      </c>
      <c r="AC519" s="75">
        <f t="shared" si="461"/>
        <v>9.053784327062689E-4</v>
      </c>
      <c r="AD519" s="75">
        <f t="shared" si="462"/>
        <v>2.3694331976759197E-3</v>
      </c>
      <c r="AE519" s="75">
        <f t="shared" si="463"/>
        <v>5.6142136782487344E-7</v>
      </c>
      <c r="AF519" s="75">
        <f t="shared" si="464"/>
        <v>9.053784327062689E-4</v>
      </c>
      <c r="AG519" s="84"/>
      <c r="AH519" s="75">
        <f t="shared" si="470"/>
        <v>-1.464054764969651E-3</v>
      </c>
      <c r="AI519" s="75">
        <f t="shared" si="471"/>
        <v>2.02800184697981E-2</v>
      </c>
      <c r="AJ519" s="75">
        <f t="shared" si="472"/>
        <v>-6.0721509756367642E-2</v>
      </c>
      <c r="AK519" s="75">
        <f t="shared" si="473"/>
        <v>2.3425579831901674E-2</v>
      </c>
      <c r="AL519" s="75">
        <f t="shared" si="474"/>
        <v>3.1176867237513166</v>
      </c>
      <c r="AM519" s="75">
        <f t="shared" si="475"/>
        <v>83.657266782416386</v>
      </c>
      <c r="AN519" s="75">
        <f t="shared" si="499"/>
        <v>2.9048325339588823</v>
      </c>
      <c r="AO519" s="75">
        <f t="shared" si="499"/>
        <v>2.5636507817406486</v>
      </c>
      <c r="AP519" s="75">
        <f t="shared" si="499"/>
        <v>2.942115800454244</v>
      </c>
      <c r="AQ519" s="75">
        <f t="shared" si="499"/>
        <v>2.5175195049277677</v>
      </c>
      <c r="AR519" s="75">
        <f t="shared" si="499"/>
        <v>2.9899280329305595</v>
      </c>
      <c r="AS519" s="75">
        <f t="shared" si="499"/>
        <v>2.455998050244431</v>
      </c>
      <c r="AT519" s="75">
        <f t="shared" si="499"/>
        <v>3.0531706191316146</v>
      </c>
      <c r="AU519" s="75">
        <f t="shared" si="476"/>
        <v>2.3694573285630267</v>
      </c>
      <c r="AV519" s="119">
        <f t="shared" si="477"/>
        <v>1.4720818070753526E-3</v>
      </c>
      <c r="AW519" s="120">
        <f t="shared" si="478"/>
        <v>2.3694331976759197E-3</v>
      </c>
      <c r="AX519" s="121">
        <f t="shared" si="479"/>
        <v>5.6142136782487344E-7</v>
      </c>
      <c r="AY519" s="120">
        <f t="shared" si="480"/>
        <v>5.3055697697209237E-3</v>
      </c>
      <c r="BA519" s="95">
        <f t="shared" si="481"/>
        <v>0</v>
      </c>
      <c r="BB519" s="95">
        <f t="shared" si="482"/>
        <v>0.10581498153884716</v>
      </c>
      <c r="BC519" s="95">
        <f t="shared" si="483"/>
        <v>-0.18335847884504822</v>
      </c>
      <c r="BD519" s="95">
        <f t="shared" si="484"/>
        <v>-0.102142805716447</v>
      </c>
      <c r="BE519" s="95">
        <f t="shared" si="485"/>
        <v>-3.027855586398529</v>
      </c>
      <c r="BF519" s="95">
        <f t="shared" si="486"/>
        <v>-17.565456576960408</v>
      </c>
      <c r="BG519" s="95">
        <f t="shared" si="500"/>
        <v>3.6280694274564178</v>
      </c>
      <c r="BH519" s="95">
        <f t="shared" si="500"/>
        <v>3.7691095083341981</v>
      </c>
      <c r="BI519" s="95">
        <f t="shared" si="500"/>
        <v>3.5865565505369825</v>
      </c>
      <c r="BJ519" s="95">
        <f t="shared" si="500"/>
        <v>3.8273533326818319</v>
      </c>
      <c r="BK519" s="95">
        <f t="shared" si="500"/>
        <v>3.51598811307578</v>
      </c>
      <c r="BL519" s="95">
        <f t="shared" si="500"/>
        <v>3.9334670198753385</v>
      </c>
      <c r="BM519" s="95">
        <f t="shared" si="500"/>
        <v>3.3920074462823169</v>
      </c>
      <c r="BN519" s="95">
        <f t="shared" si="487"/>
        <v>4.1564922720520716</v>
      </c>
      <c r="CI519" s="95"/>
      <c r="CJ519" s="95"/>
      <c r="CK519" s="95"/>
      <c r="CL519" s="95"/>
      <c r="CM519" s="95"/>
      <c r="CN519" s="95"/>
      <c r="CO519" s="95"/>
      <c r="CP519" s="95"/>
      <c r="CQ519" s="95"/>
      <c r="CR519" s="95"/>
      <c r="CS519" s="95"/>
      <c r="CT519" s="95"/>
      <c r="CU519" s="95"/>
      <c r="CV519" s="95"/>
      <c r="CW519" s="95"/>
      <c r="CX519" s="95"/>
    </row>
    <row r="520" spans="1:102" s="75" customFormat="1" ht="12.95" customHeight="1" x14ac:dyDescent="0.2">
      <c r="A520" s="86" t="s">
        <v>2099</v>
      </c>
      <c r="B520" s="87"/>
      <c r="C520" s="88">
        <v>48390.421300000002</v>
      </c>
      <c r="D520" s="88">
        <v>5.9999999999999995E-4</v>
      </c>
      <c r="E520" s="75">
        <f t="shared" si="465"/>
        <v>14718.000846503846</v>
      </c>
      <c r="F520" s="75">
        <f t="shared" si="466"/>
        <v>14718</v>
      </c>
      <c r="G520" s="75">
        <f t="shared" si="494"/>
        <v>3.5682000452652574E-4</v>
      </c>
      <c r="K520" s="75">
        <f>G520</f>
        <v>3.5682000452652574E-4</v>
      </c>
      <c r="O520" s="75">
        <f t="shared" ca="1" si="467"/>
        <v>3.9559109332732087E-3</v>
      </c>
      <c r="P520" s="75">
        <f t="shared" si="468"/>
        <v>3.4836097555018017E-3</v>
      </c>
      <c r="Q520" s="85">
        <f t="shared" si="488"/>
        <v>33371.921300000002</v>
      </c>
      <c r="S520" s="84">
        <v>1</v>
      </c>
      <c r="Z520" s="75">
        <f t="shared" si="469"/>
        <v>14718</v>
      </c>
      <c r="AA520" s="75">
        <f t="shared" si="459"/>
        <v>1.7131597077584687E-3</v>
      </c>
      <c r="AB520" s="75">
        <f t="shared" si="460"/>
        <v>2.1272700522698587E-3</v>
      </c>
      <c r="AC520" s="75">
        <f t="shared" si="461"/>
        <v>-3.1267897509752759E-3</v>
      </c>
      <c r="AD520" s="75">
        <f t="shared" si="462"/>
        <v>-1.356339703231943E-3</v>
      </c>
      <c r="AE520" s="75">
        <f t="shared" si="463"/>
        <v>1.8396573905633152E-6</v>
      </c>
      <c r="AF520" s="75">
        <f t="shared" si="464"/>
        <v>-3.1267897509752759E-3</v>
      </c>
      <c r="AG520" s="84"/>
      <c r="AH520" s="75">
        <f t="shared" si="470"/>
        <v>-1.770450047743333E-3</v>
      </c>
      <c r="AI520" s="75">
        <f t="shared" si="471"/>
        <v>2.0202323872038352E-2</v>
      </c>
      <c r="AJ520" s="75">
        <f t="shared" si="472"/>
        <v>-6.4299990688241632E-2</v>
      </c>
      <c r="AK520" s="75">
        <f t="shared" si="473"/>
        <v>1.9912655630177044E-2</v>
      </c>
      <c r="AL520" s="75">
        <f t="shared" si="474"/>
        <v>3.1212722188087842</v>
      </c>
      <c r="AM520" s="75">
        <f t="shared" si="475"/>
        <v>98.419704158290415</v>
      </c>
      <c r="AN520" s="75">
        <f t="shared" si="499"/>
        <v>2.9400845645687621</v>
      </c>
      <c r="AO520" s="75">
        <f t="shared" si="499"/>
        <v>2.5919536573957145</v>
      </c>
      <c r="AP520" s="75">
        <f t="shared" si="499"/>
        <v>2.9736606421697864</v>
      </c>
      <c r="AQ520" s="75">
        <f t="shared" si="499"/>
        <v>2.5512559958914198</v>
      </c>
      <c r="AR520" s="75">
        <f t="shared" si="499"/>
        <v>3.0156443470801353</v>
      </c>
      <c r="AS520" s="75">
        <f t="shared" si="499"/>
        <v>2.4987398257786899</v>
      </c>
      <c r="AT520" s="75">
        <f t="shared" si="499"/>
        <v>3.0695025720241751</v>
      </c>
      <c r="AU520" s="75">
        <f t="shared" si="476"/>
        <v>2.428152722893421</v>
      </c>
      <c r="AV520" s="119">
        <f t="shared" si="477"/>
        <v>1.7131597077584687E-3</v>
      </c>
      <c r="AW520" s="120">
        <f t="shared" si="478"/>
        <v>-1.356339703231943E-3</v>
      </c>
      <c r="AX520" s="121">
        <f t="shared" si="479"/>
        <v>1.8396573905633152E-6</v>
      </c>
      <c r="AY520" s="120">
        <f t="shared" si="480"/>
        <v>2.1272700522698587E-3</v>
      </c>
      <c r="BA520" s="95">
        <f t="shared" si="481"/>
        <v>0</v>
      </c>
      <c r="BB520" s="95">
        <f t="shared" si="482"/>
        <v>0.1090191161413735</v>
      </c>
      <c r="BC520" s="95">
        <f t="shared" si="483"/>
        <v>-0.15581144294843563</v>
      </c>
      <c r="BD520" s="95">
        <f t="shared" si="484"/>
        <v>-0.12709470720097193</v>
      </c>
      <c r="BE520" s="95">
        <f t="shared" si="485"/>
        <v>-2.99990269224954</v>
      </c>
      <c r="BF520" s="95">
        <f t="shared" si="486"/>
        <v>-14.091703134628482</v>
      </c>
      <c r="BG520" s="95">
        <f t="shared" si="500"/>
        <v>3.7415699004865304</v>
      </c>
      <c r="BH520" s="95">
        <f t="shared" si="500"/>
        <v>3.8415673916384936</v>
      </c>
      <c r="BI520" s="95">
        <f t="shared" si="500"/>
        <v>3.703841313701</v>
      </c>
      <c r="BJ520" s="95">
        <f t="shared" si="500"/>
        <v>3.8977334300595361</v>
      </c>
      <c r="BK520" s="95">
        <f t="shared" si="500"/>
        <v>3.6316577600775899</v>
      </c>
      <c r="BL520" s="95">
        <f t="shared" si="500"/>
        <v>4.0146906963434841</v>
      </c>
      <c r="BM520" s="95">
        <f t="shared" si="500"/>
        <v>3.4892867710982647</v>
      </c>
      <c r="BN520" s="95">
        <f t="shared" si="487"/>
        <v>4.3213484295499729</v>
      </c>
      <c r="CI520" s="95"/>
      <c r="CJ520" s="95"/>
      <c r="CK520" s="95"/>
      <c r="CL520" s="95"/>
      <c r="CM520" s="95"/>
      <c r="CN520" s="95"/>
      <c r="CO520" s="95"/>
      <c r="CP520" s="95"/>
      <c r="CQ520" s="95"/>
      <c r="CR520" s="95"/>
      <c r="CS520" s="95"/>
      <c r="CT520" s="95"/>
      <c r="CU520" s="95"/>
      <c r="CV520" s="95"/>
      <c r="CW520" s="95"/>
      <c r="CX520" s="95"/>
    </row>
    <row r="521" spans="1:102" s="75" customFormat="1" ht="12.95" customHeight="1" x14ac:dyDescent="0.2">
      <c r="A521" s="86" t="s">
        <v>2099</v>
      </c>
      <c r="B521" s="87"/>
      <c r="C521" s="88">
        <v>48444.377999999997</v>
      </c>
      <c r="D521" s="88">
        <v>1E-3</v>
      </c>
      <c r="E521" s="75">
        <f t="shared" si="465"/>
        <v>14846.005312984718</v>
      </c>
      <c r="F521" s="75">
        <f t="shared" si="466"/>
        <v>14846</v>
      </c>
      <c r="G521" s="75">
        <f t="shared" si="494"/>
        <v>2.2395400010282174E-3</v>
      </c>
      <c r="K521" s="75">
        <f>G521</f>
        <v>2.2395400010282174E-3</v>
      </c>
      <c r="O521" s="75">
        <f t="shared" ca="1" si="467"/>
        <v>4.0445278420607883E-3</v>
      </c>
      <c r="P521" s="75">
        <f t="shared" si="468"/>
        <v>3.6073305859488647E-3</v>
      </c>
      <c r="Q521" s="85">
        <f t="shared" si="488"/>
        <v>33425.877999999997</v>
      </c>
      <c r="S521" s="84">
        <v>1</v>
      </c>
      <c r="Z521" s="75">
        <f t="shared" si="469"/>
        <v>14846</v>
      </c>
      <c r="AA521" s="75">
        <f t="shared" si="459"/>
        <v>1.7713288625870532E-3</v>
      </c>
      <c r="AB521" s="75">
        <f t="shared" si="460"/>
        <v>4.0755417243900291E-3</v>
      </c>
      <c r="AC521" s="75">
        <f t="shared" si="461"/>
        <v>-1.3677905849206473E-3</v>
      </c>
      <c r="AD521" s="75">
        <f t="shared" si="462"/>
        <v>4.6821113844116419E-4</v>
      </c>
      <c r="AE521" s="75">
        <f t="shared" si="463"/>
        <v>2.1922167016037102E-7</v>
      </c>
      <c r="AF521" s="75">
        <f t="shared" si="464"/>
        <v>-1.3677905849206473E-3</v>
      </c>
      <c r="AG521" s="84"/>
      <c r="AH521" s="75">
        <f t="shared" si="470"/>
        <v>-1.8360017233618115E-3</v>
      </c>
      <c r="AI521" s="75">
        <f t="shared" si="471"/>
        <v>2.018730878092212E-2</v>
      </c>
      <c r="AJ521" s="75">
        <f t="shared" si="472"/>
        <v>-6.5066961885079155E-2</v>
      </c>
      <c r="AK521" s="75">
        <f t="shared" si="473"/>
        <v>1.9159596186455588E-2</v>
      </c>
      <c r="AL521" s="75">
        <f t="shared" si="474"/>
        <v>3.1220407995625905</v>
      </c>
      <c r="AM521" s="75">
        <f t="shared" si="475"/>
        <v>102.28883073248193</v>
      </c>
      <c r="AN521" s="75">
        <f t="shared" ref="AN521:AT530" si="502">$AU521+$AB$7*SIN(AO521)</f>
        <v>2.9476580927826146</v>
      </c>
      <c r="AO521" s="75">
        <f t="shared" si="502"/>
        <v>2.5986636697897239</v>
      </c>
      <c r="AP521" s="75">
        <f t="shared" si="502"/>
        <v>2.9803658307785996</v>
      </c>
      <c r="AQ521" s="75">
        <f t="shared" si="502"/>
        <v>2.5592029829469358</v>
      </c>
      <c r="AR521" s="75">
        <f t="shared" si="502"/>
        <v>3.021037618567326</v>
      </c>
      <c r="AS521" s="75">
        <f t="shared" si="502"/>
        <v>2.5086461355629508</v>
      </c>
      <c r="AT521" s="75">
        <f t="shared" si="502"/>
        <v>3.0728639455373106</v>
      </c>
      <c r="AU521" s="75">
        <f t="shared" si="476"/>
        <v>2.4413450152099978</v>
      </c>
      <c r="AV521" s="119">
        <f t="shared" si="477"/>
        <v>1.7713288625870532E-3</v>
      </c>
      <c r="AW521" s="120">
        <f t="shared" si="478"/>
        <v>4.6821113844116419E-4</v>
      </c>
      <c r="AX521" s="121">
        <f t="shared" si="479"/>
        <v>2.1922167016037102E-7</v>
      </c>
      <c r="AY521" s="120">
        <f t="shared" si="480"/>
        <v>4.0755417243900291E-3</v>
      </c>
      <c r="BA521" s="95">
        <f t="shared" si="481"/>
        <v>0</v>
      </c>
      <c r="BB521" s="95">
        <f t="shared" si="482"/>
        <v>0.10986029234790251</v>
      </c>
      <c r="BC521" s="95">
        <f t="shared" si="483"/>
        <v>-0.14941552926789453</v>
      </c>
      <c r="BD521" s="95">
        <f t="shared" si="484"/>
        <v>-0.13285819832076021</v>
      </c>
      <c r="BE521" s="95">
        <f t="shared" si="485"/>
        <v>-2.9934309563872472</v>
      </c>
      <c r="BF521" s="95">
        <f t="shared" si="486"/>
        <v>-13.474062799874471</v>
      </c>
      <c r="BG521" s="95">
        <f t="shared" ref="BG521:BM530" si="503">$BN521+$BB$7*SIN(BH521)</f>
        <v>3.7673471839113151</v>
      </c>
      <c r="BH521" s="95">
        <f t="shared" si="503"/>
        <v>3.8580627312776183</v>
      </c>
      <c r="BI521" s="95">
        <f t="shared" si="503"/>
        <v>3.7310760731032868</v>
      </c>
      <c r="BJ521" s="95">
        <f t="shared" si="503"/>
        <v>3.9128369425470879</v>
      </c>
      <c r="BK521" s="95">
        <f t="shared" si="503"/>
        <v>3.6595097368808167</v>
      </c>
      <c r="BL521" s="95">
        <f t="shared" si="503"/>
        <v>4.0307580051869794</v>
      </c>
      <c r="BM521" s="95">
        <f t="shared" si="503"/>
        <v>3.514203181178654</v>
      </c>
      <c r="BN521" s="95">
        <f t="shared" si="487"/>
        <v>4.3584012621394921</v>
      </c>
      <c r="CI521" s="95"/>
      <c r="CJ521" s="95"/>
      <c r="CK521" s="95"/>
      <c r="CL521" s="95"/>
      <c r="CM521" s="95"/>
      <c r="CN521" s="95"/>
      <c r="CO521" s="95"/>
      <c r="CP521" s="95"/>
      <c r="CQ521" s="95"/>
      <c r="CR521" s="95"/>
      <c r="CS521" s="95"/>
      <c r="CT521" s="95"/>
      <c r="CU521" s="95"/>
      <c r="CV521" s="95"/>
      <c r="CW521" s="95"/>
      <c r="CX521" s="95"/>
    </row>
    <row r="522" spans="1:102" s="75" customFormat="1" ht="12.95" customHeight="1" x14ac:dyDescent="0.2">
      <c r="A522" s="86" t="s">
        <v>2099</v>
      </c>
      <c r="B522" s="87"/>
      <c r="C522" s="88">
        <v>48460.391600000003</v>
      </c>
      <c r="D522" s="88">
        <v>5.9999999999999995E-4</v>
      </c>
      <c r="E522" s="75">
        <f t="shared" si="465"/>
        <v>14883.995262785929</v>
      </c>
      <c r="F522" s="75">
        <f t="shared" si="466"/>
        <v>14884</v>
      </c>
      <c r="G522" s="75">
        <f t="shared" si="494"/>
        <v>-1.9968399938079529E-3</v>
      </c>
      <c r="K522" s="75">
        <f>G522</f>
        <v>-1.9968399938079529E-3</v>
      </c>
      <c r="O522" s="75">
        <f t="shared" ca="1" si="467"/>
        <v>4.0708359868570996E-3</v>
      </c>
      <c r="P522" s="75">
        <f t="shared" si="468"/>
        <v>3.644107654982015E-3</v>
      </c>
      <c r="Q522" s="85">
        <f t="shared" si="488"/>
        <v>33441.891600000003</v>
      </c>
      <c r="S522" s="84">
        <v>1</v>
      </c>
      <c r="Z522" s="75">
        <f t="shared" si="469"/>
        <v>14884</v>
      </c>
      <c r="AA522" s="75">
        <f t="shared" si="459"/>
        <v>1.7888888372371713E-3</v>
      </c>
      <c r="AB522" s="75">
        <f t="shared" si="460"/>
        <v>-1.4162117606310917E-4</v>
      </c>
      <c r="AC522" s="75">
        <f t="shared" si="461"/>
        <v>-5.6409476487899683E-3</v>
      </c>
      <c r="AD522" s="75">
        <f t="shared" si="462"/>
        <v>-3.7857288310451241E-3</v>
      </c>
      <c r="AE522" s="75">
        <f t="shared" si="463"/>
        <v>1.4331742782206282E-5</v>
      </c>
      <c r="AF522" s="75">
        <f t="shared" si="464"/>
        <v>-5.6409476487899683E-3</v>
      </c>
      <c r="AG522" s="84"/>
      <c r="AH522" s="75">
        <f t="shared" si="470"/>
        <v>-1.8552188177448437E-3</v>
      </c>
      <c r="AI522" s="75">
        <f t="shared" si="471"/>
        <v>2.0183014306710767E-2</v>
      </c>
      <c r="AJ522" s="75">
        <f t="shared" si="472"/>
        <v>-6.5291924264293255E-2</v>
      </c>
      <c r="AK522" s="75">
        <f t="shared" si="473"/>
        <v>1.8938704995766196E-2</v>
      </c>
      <c r="AL522" s="75">
        <f t="shared" si="474"/>
        <v>3.1222662413308555</v>
      </c>
      <c r="AM522" s="75">
        <f t="shared" si="475"/>
        <v>103.48210113265004</v>
      </c>
      <c r="AN522" s="75">
        <f t="shared" si="502"/>
        <v>2.9498806340657073</v>
      </c>
      <c r="AO522" s="75">
        <f t="shared" si="502"/>
        <v>2.6006812378240554</v>
      </c>
      <c r="AP522" s="75">
        <f t="shared" si="502"/>
        <v>2.9823286247872414</v>
      </c>
      <c r="AQ522" s="75">
        <f t="shared" si="502"/>
        <v>2.5615881524371282</v>
      </c>
      <c r="AR522" s="75">
        <f t="shared" si="502"/>
        <v>3.0226114361339755</v>
      </c>
      <c r="AS522" s="75">
        <f t="shared" si="502"/>
        <v>2.5116076858822449</v>
      </c>
      <c r="AT522" s="75">
        <f t="shared" si="502"/>
        <v>3.0738406182043194</v>
      </c>
      <c r="AU522" s="75">
        <f t="shared" si="476"/>
        <v>2.4452614769914818</v>
      </c>
      <c r="AV522" s="119">
        <f t="shared" si="477"/>
        <v>1.7888888372371713E-3</v>
      </c>
      <c r="AW522" s="120">
        <f t="shared" si="478"/>
        <v>-3.7857288310451241E-3</v>
      </c>
      <c r="AX522" s="121">
        <f t="shared" si="479"/>
        <v>1.4331742782206282E-5</v>
      </c>
      <c r="AY522" s="120">
        <f t="shared" si="480"/>
        <v>-1.4162117606310917E-4</v>
      </c>
      <c r="BA522" s="95">
        <f t="shared" si="481"/>
        <v>0</v>
      </c>
      <c r="BB522" s="95">
        <f t="shared" si="482"/>
        <v>0.11011867635772632</v>
      </c>
      <c r="BC522" s="95">
        <f t="shared" si="483"/>
        <v>-0.14750463903887531</v>
      </c>
      <c r="BD522" s="95">
        <f t="shared" si="484"/>
        <v>-0.13457796934370475</v>
      </c>
      <c r="BE522" s="95">
        <f t="shared" si="485"/>
        <v>-2.9914986528272296</v>
      </c>
      <c r="BF522" s="95">
        <f t="shared" si="486"/>
        <v>-13.299957878477224</v>
      </c>
      <c r="BG522" s="95">
        <f t="shared" si="503"/>
        <v>3.7750049532660999</v>
      </c>
      <c r="BH522" s="95">
        <f t="shared" si="503"/>
        <v>3.8629977889587521</v>
      </c>
      <c r="BI522" s="95">
        <f t="shared" si="503"/>
        <v>3.7392054134842643</v>
      </c>
      <c r="BJ522" s="95">
        <f t="shared" si="503"/>
        <v>3.9172950030116795</v>
      </c>
      <c r="BK522" s="95">
        <f t="shared" si="503"/>
        <v>3.6678959522662602</v>
      </c>
      <c r="BL522" s="95">
        <f t="shared" si="503"/>
        <v>4.0353807032340274</v>
      </c>
      <c r="BM522" s="95">
        <f t="shared" si="503"/>
        <v>3.5218226193208197</v>
      </c>
      <c r="BN522" s="95">
        <f t="shared" si="487"/>
        <v>4.3694013218145056</v>
      </c>
      <c r="CI522" s="95"/>
      <c r="CJ522" s="95"/>
      <c r="CK522" s="95"/>
      <c r="CL522" s="95"/>
      <c r="CM522" s="95"/>
      <c r="CN522" s="95"/>
      <c r="CO522" s="95"/>
      <c r="CP522" s="95"/>
      <c r="CQ522" s="95"/>
      <c r="CR522" s="95"/>
      <c r="CS522" s="95"/>
      <c r="CT522" s="95"/>
      <c r="CU522" s="95"/>
      <c r="CV522" s="95"/>
      <c r="CW522" s="95"/>
      <c r="CX522" s="95"/>
    </row>
    <row r="523" spans="1:102" s="75" customFormat="1" ht="12.95" customHeight="1" x14ac:dyDescent="0.2">
      <c r="A523" s="86" t="s">
        <v>2101</v>
      </c>
      <c r="B523" s="87"/>
      <c r="C523" s="88">
        <v>48495.364999999998</v>
      </c>
      <c r="D523" s="88">
        <v>0.01</v>
      </c>
      <c r="E523" s="75">
        <f t="shared" si="465"/>
        <v>14966.964595751475</v>
      </c>
      <c r="F523" s="75">
        <f t="shared" si="466"/>
        <v>14967</v>
      </c>
      <c r="G523" s="75">
        <f t="shared" si="494"/>
        <v>-1.4923670001735445E-2</v>
      </c>
      <c r="I523" s="75">
        <f>G523</f>
        <v>-1.4923670001735445E-2</v>
      </c>
      <c r="O523" s="75">
        <f t="shared" ca="1" si="467"/>
        <v>4.1282985136490459E-3</v>
      </c>
      <c r="P523" s="75">
        <f t="shared" si="468"/>
        <v>3.7245120576964688E-3</v>
      </c>
      <c r="Q523" s="85">
        <f t="shared" si="488"/>
        <v>33476.864999999998</v>
      </c>
      <c r="S523" s="84">
        <v>0.1</v>
      </c>
      <c r="Z523" s="75">
        <f t="shared" si="469"/>
        <v>14967</v>
      </c>
      <c r="AA523" s="75">
        <f t="shared" si="459"/>
        <v>1.8277115254324589E-3</v>
      </c>
      <c r="AB523" s="75">
        <f t="shared" si="460"/>
        <v>-1.3026869469471436E-2</v>
      </c>
      <c r="AC523" s="75">
        <f t="shared" si="461"/>
        <v>-1.8648182059431914E-2</v>
      </c>
      <c r="AD523" s="75">
        <f t="shared" si="462"/>
        <v>-1.6751381527167902E-2</v>
      </c>
      <c r="AE523" s="75">
        <f t="shared" si="463"/>
        <v>2.8060878306874203E-5</v>
      </c>
      <c r="AF523" s="75">
        <f t="shared" si="464"/>
        <v>-1.8648182059431914E-2</v>
      </c>
      <c r="AG523" s="84"/>
      <c r="AH523" s="75">
        <f t="shared" si="470"/>
        <v>-1.8968005322640099E-3</v>
      </c>
      <c r="AI523" s="75">
        <f t="shared" si="471"/>
        <v>2.0173888602973422E-2</v>
      </c>
      <c r="AJ523" s="75">
        <f t="shared" si="472"/>
        <v>-6.5778890574758206E-2</v>
      </c>
      <c r="AK523" s="75">
        <f t="shared" si="473"/>
        <v>1.8460536952693098E-2</v>
      </c>
      <c r="AL523" s="75">
        <f t="shared" si="474"/>
        <v>3.1227542567600866</v>
      </c>
      <c r="AM523" s="75">
        <f t="shared" si="475"/>
        <v>106.16300687348816</v>
      </c>
      <c r="AN523" s="75">
        <f t="shared" si="502"/>
        <v>2.9546933888849649</v>
      </c>
      <c r="AO523" s="75">
        <f t="shared" si="502"/>
        <v>2.6051291195823096</v>
      </c>
      <c r="AP523" s="75">
        <f t="shared" si="502"/>
        <v>2.9865712043324799</v>
      </c>
      <c r="AQ523" s="75">
        <f t="shared" si="502"/>
        <v>2.5668391593082918</v>
      </c>
      <c r="AR523" s="75">
        <f t="shared" si="502"/>
        <v>3.0260055408324158</v>
      </c>
      <c r="AS523" s="75">
        <f t="shared" si="502"/>
        <v>2.5181088428269023</v>
      </c>
      <c r="AT523" s="75">
        <f t="shared" si="502"/>
        <v>3.0759404105853312</v>
      </c>
      <c r="AU523" s="75">
        <f t="shared" si="476"/>
        <v>2.4538158540405122</v>
      </c>
      <c r="AV523" s="119">
        <f t="shared" si="477"/>
        <v>1.8277115254324589E-3</v>
      </c>
      <c r="AW523" s="120">
        <f t="shared" si="478"/>
        <v>-1.6751381527167902E-2</v>
      </c>
      <c r="AX523" s="121">
        <f t="shared" si="479"/>
        <v>2.8060878306874203E-5</v>
      </c>
      <c r="AY523" s="120">
        <f t="shared" si="480"/>
        <v>-1.3026869469471436E-2</v>
      </c>
      <c r="BA523" s="95">
        <f t="shared" si="481"/>
        <v>0</v>
      </c>
      <c r="BB523" s="95">
        <f t="shared" si="482"/>
        <v>0.1106968813328274</v>
      </c>
      <c r="BC523" s="95">
        <f t="shared" si="483"/>
        <v>-0.1433125873855931</v>
      </c>
      <c r="BD523" s="95">
        <f t="shared" si="484"/>
        <v>-0.13834725558839572</v>
      </c>
      <c r="BE523" s="95">
        <f t="shared" si="485"/>
        <v>-2.9872615647368495</v>
      </c>
      <c r="BF523" s="95">
        <f t="shared" si="486"/>
        <v>-12.933419684092769</v>
      </c>
      <c r="BG523" s="95">
        <f t="shared" si="503"/>
        <v>3.7917332162950372</v>
      </c>
      <c r="BH523" s="95">
        <f t="shared" si="503"/>
        <v>3.8738492611643669</v>
      </c>
      <c r="BI523" s="95">
        <f t="shared" si="503"/>
        <v>3.7570223724760794</v>
      </c>
      <c r="BJ523" s="95">
        <f t="shared" si="503"/>
        <v>3.9270054186961434</v>
      </c>
      <c r="BK523" s="95">
        <f t="shared" si="503"/>
        <v>3.6863926536409859</v>
      </c>
      <c r="BL523" s="95">
        <f t="shared" si="503"/>
        <v>4.0452491318856429</v>
      </c>
      <c r="BM523" s="95">
        <f t="shared" si="503"/>
        <v>3.53882226161313</v>
      </c>
      <c r="BN523" s="95">
        <f t="shared" si="487"/>
        <v>4.3934277679467719</v>
      </c>
      <c r="CI523" s="95"/>
      <c r="CJ523" s="95"/>
      <c r="CK523" s="95"/>
      <c r="CL523" s="95"/>
      <c r="CM523" s="95"/>
      <c r="CN523" s="95"/>
      <c r="CO523" s="95"/>
      <c r="CP523" s="95"/>
      <c r="CQ523" s="95"/>
      <c r="CR523" s="95"/>
      <c r="CS523" s="95"/>
      <c r="CT523" s="95"/>
      <c r="CU523" s="95"/>
      <c r="CV523" s="95"/>
      <c r="CW523" s="95"/>
      <c r="CX523" s="95"/>
    </row>
    <row r="524" spans="1:102" s="75" customFormat="1" ht="12.95" customHeight="1" x14ac:dyDescent="0.2">
      <c r="A524" s="86" t="s">
        <v>2102</v>
      </c>
      <c r="B524" s="87" t="s">
        <v>2033</v>
      </c>
      <c r="C524" s="88">
        <v>48540.28</v>
      </c>
      <c r="D524" s="88"/>
      <c r="E524" s="75">
        <f t="shared" si="465"/>
        <v>15073.518936769162</v>
      </c>
      <c r="F524" s="75">
        <f t="shared" si="466"/>
        <v>15073.5</v>
      </c>
      <c r="G524" s="75">
        <f t="shared" si="494"/>
        <v>7.9822650004643947E-3</v>
      </c>
      <c r="I524" s="75">
        <f>G524</f>
        <v>7.9822650004643947E-3</v>
      </c>
      <c r="O524" s="75">
        <f t="shared" ca="1" si="467"/>
        <v>4.2020305510387119E-3</v>
      </c>
      <c r="P524" s="75">
        <f t="shared" si="468"/>
        <v>3.8278333654067466E-3</v>
      </c>
      <c r="Q524" s="85">
        <f t="shared" si="488"/>
        <v>33521.78</v>
      </c>
      <c r="S524" s="84">
        <v>0.1</v>
      </c>
      <c r="Z524" s="75">
        <f t="shared" si="469"/>
        <v>15073.5</v>
      </c>
      <c r="AA524" s="75">
        <f t="shared" si="459"/>
        <v>1.8784749308848293E-3</v>
      </c>
      <c r="AB524" s="75">
        <f t="shared" si="460"/>
        <v>9.9316234349863114E-3</v>
      </c>
      <c r="AC524" s="75">
        <f t="shared" si="461"/>
        <v>4.1544316350576481E-3</v>
      </c>
      <c r="AD524" s="75">
        <f t="shared" si="462"/>
        <v>6.1037900695795656E-3</v>
      </c>
      <c r="AE524" s="75">
        <f t="shared" si="463"/>
        <v>3.7256253213498121E-6</v>
      </c>
      <c r="AF524" s="75">
        <f t="shared" si="464"/>
        <v>4.1544316350576481E-3</v>
      </c>
      <c r="AG524" s="84"/>
      <c r="AH524" s="75">
        <f t="shared" si="470"/>
        <v>-1.9493584345219174E-3</v>
      </c>
      <c r="AI524" s="75">
        <f t="shared" si="471"/>
        <v>2.0162680237767572E-2</v>
      </c>
      <c r="AJ524" s="75">
        <f t="shared" si="472"/>
        <v>-6.639480543839256E-2</v>
      </c>
      <c r="AK524" s="75">
        <f t="shared" si="473"/>
        <v>1.7855721804634628E-2</v>
      </c>
      <c r="AL524" s="75">
        <f t="shared" si="474"/>
        <v>3.1233715210507174</v>
      </c>
      <c r="AM524" s="75">
        <f t="shared" si="475"/>
        <v>109.759624461304</v>
      </c>
      <c r="AN524" s="75">
        <f t="shared" si="502"/>
        <v>2.9607838541417748</v>
      </c>
      <c r="AO524" s="75">
        <f t="shared" si="502"/>
        <v>2.6109196740374339</v>
      </c>
      <c r="AP524" s="75">
        <f t="shared" si="502"/>
        <v>2.9919248957568656</v>
      </c>
      <c r="AQ524" s="75">
        <f t="shared" si="502"/>
        <v>2.5736599342451223</v>
      </c>
      <c r="AR524" s="75">
        <f t="shared" si="502"/>
        <v>3.0302734150285424</v>
      </c>
      <c r="AS524" s="75">
        <f t="shared" si="502"/>
        <v>2.5265154316570011</v>
      </c>
      <c r="AT524" s="75">
        <f t="shared" si="502"/>
        <v>3.078568103790476</v>
      </c>
      <c r="AU524" s="75">
        <f t="shared" si="476"/>
        <v>2.4647922535070386</v>
      </c>
      <c r="AV524" s="119">
        <f t="shared" si="477"/>
        <v>1.8784749308848293E-3</v>
      </c>
      <c r="AW524" s="120">
        <f t="shared" si="478"/>
        <v>6.1037900695795656E-3</v>
      </c>
      <c r="AX524" s="121">
        <f t="shared" si="479"/>
        <v>3.7256253213498121E-6</v>
      </c>
      <c r="AY524" s="120">
        <f t="shared" si="480"/>
        <v>9.9316234349863114E-3</v>
      </c>
      <c r="BA524" s="95">
        <f t="shared" si="481"/>
        <v>0</v>
      </c>
      <c r="BB524" s="95">
        <f t="shared" si="482"/>
        <v>0.11146671316289158</v>
      </c>
      <c r="BC524" s="95">
        <f t="shared" si="483"/>
        <v>-0.13789851301575126</v>
      </c>
      <c r="BD524" s="95">
        <f t="shared" si="484"/>
        <v>-0.14320823364054508</v>
      </c>
      <c r="BE524" s="95">
        <f t="shared" si="485"/>
        <v>-2.9817931583933279</v>
      </c>
      <c r="BF524" s="95">
        <f t="shared" si="486"/>
        <v>-12.489039501222789</v>
      </c>
      <c r="BG524" s="95">
        <f t="shared" si="503"/>
        <v>3.8131919989002618</v>
      </c>
      <c r="BH524" s="95">
        <f t="shared" si="503"/>
        <v>3.8879391405574029</v>
      </c>
      <c r="BI524" s="95">
        <f t="shared" si="503"/>
        <v>3.7799892639434942</v>
      </c>
      <c r="BJ524" s="95">
        <f t="shared" si="503"/>
        <v>3.9394374905862604</v>
      </c>
      <c r="BK524" s="95">
        <f t="shared" si="503"/>
        <v>3.7104719793207401</v>
      </c>
      <c r="BL524" s="95">
        <f t="shared" si="503"/>
        <v>4.0574651692230681</v>
      </c>
      <c r="BM524" s="95">
        <f t="shared" si="503"/>
        <v>3.5613581816904274</v>
      </c>
      <c r="BN524" s="95">
        <f t="shared" si="487"/>
        <v>4.4242568825622701</v>
      </c>
      <c r="CI524" s="95"/>
      <c r="CJ524" s="95"/>
      <c r="CK524" s="95"/>
      <c r="CL524" s="95"/>
      <c r="CM524" s="95"/>
      <c r="CN524" s="95"/>
      <c r="CO524" s="95"/>
      <c r="CP524" s="95"/>
      <c r="CQ524" s="95"/>
      <c r="CR524" s="95"/>
      <c r="CS524" s="95"/>
      <c r="CT524" s="95"/>
      <c r="CU524" s="95"/>
      <c r="CV524" s="95"/>
      <c r="CW524" s="95"/>
      <c r="CX524" s="95"/>
    </row>
    <row r="525" spans="1:102" s="75" customFormat="1" ht="12.95" customHeight="1" x14ac:dyDescent="0.2">
      <c r="A525" s="86" t="s">
        <v>2103</v>
      </c>
      <c r="B525" s="87" t="s">
        <v>2031</v>
      </c>
      <c r="C525" s="88">
        <v>49486.377800000002</v>
      </c>
      <c r="D525" s="88" t="s">
        <v>2006</v>
      </c>
      <c r="E525" s="75">
        <f t="shared" si="465"/>
        <v>17317.999124173853</v>
      </c>
      <c r="F525" s="75">
        <f t="shared" si="466"/>
        <v>17318</v>
      </c>
      <c r="G525" s="75">
        <f t="shared" si="494"/>
        <v>-3.6917999386787415E-4</v>
      </c>
      <c r="K525" s="77">
        <f t="shared" ref="K525:K531" si="504">G525</f>
        <v>-3.6917999386787415E-4</v>
      </c>
      <c r="O525" s="75">
        <f t="shared" ca="1" si="467"/>
        <v>5.7559418930209112E-3</v>
      </c>
      <c r="P525" s="75">
        <f t="shared" si="468"/>
        <v>6.0450332163139138E-3</v>
      </c>
      <c r="Q525" s="85">
        <f t="shared" si="488"/>
        <v>34467.877800000002</v>
      </c>
      <c r="S525" s="84">
        <v>1</v>
      </c>
      <c r="Z525" s="75">
        <f t="shared" si="469"/>
        <v>17318</v>
      </c>
      <c r="AA525" s="75">
        <f t="shared" si="459"/>
        <v>3.2120454144608322E-3</v>
      </c>
      <c r="AB525" s="75">
        <f t="shared" si="460"/>
        <v>2.4638078079852075E-3</v>
      </c>
      <c r="AC525" s="75">
        <f t="shared" si="461"/>
        <v>-6.414213210181788E-3</v>
      </c>
      <c r="AD525" s="75">
        <f t="shared" si="462"/>
        <v>-3.5812254083287063E-3</v>
      </c>
      <c r="AE525" s="75">
        <f t="shared" si="463"/>
        <v>1.2825175425259109E-5</v>
      </c>
      <c r="AF525" s="75">
        <f t="shared" si="464"/>
        <v>-6.414213210181788E-3</v>
      </c>
      <c r="AG525" s="84"/>
      <c r="AH525" s="75">
        <f t="shared" si="470"/>
        <v>-2.8329878018530817E-3</v>
      </c>
      <c r="AI525" s="75">
        <f t="shared" si="471"/>
        <v>2.0029326829147709E-2</v>
      </c>
      <c r="AJ525" s="75">
        <f t="shared" si="472"/>
        <v>-7.6852620612479619E-2</v>
      </c>
      <c r="AK525" s="75">
        <f t="shared" si="473"/>
        <v>7.5815384366538872E-3</v>
      </c>
      <c r="AL525" s="75">
        <f t="shared" si="474"/>
        <v>3.1338563127079015</v>
      </c>
      <c r="AM525" s="75">
        <f t="shared" si="475"/>
        <v>258.51885993152661</v>
      </c>
      <c r="AN525" s="75">
        <f t="shared" si="502"/>
        <v>3.0646546249117592</v>
      </c>
      <c r="AO525" s="75">
        <f t="shared" si="502"/>
        <v>2.7560580471709692</v>
      </c>
      <c r="AP525" s="75">
        <f t="shared" si="502"/>
        <v>3.0803943721084392</v>
      </c>
      <c r="AQ525" s="75">
        <f t="shared" si="502"/>
        <v>2.7386624944754017</v>
      </c>
      <c r="AR525" s="75">
        <f t="shared" si="502"/>
        <v>3.0981694842375673</v>
      </c>
      <c r="AS525" s="75">
        <f t="shared" si="502"/>
        <v>2.7188607585520734</v>
      </c>
      <c r="AT525" s="75">
        <f t="shared" si="502"/>
        <v>3.1183868994959663</v>
      </c>
      <c r="AU525" s="75">
        <f t="shared" si="476"/>
        <v>2.6961211605738873</v>
      </c>
      <c r="AV525" s="119">
        <f t="shared" si="477"/>
        <v>3.2120454144608322E-3</v>
      </c>
      <c r="AW525" s="120">
        <f t="shared" si="478"/>
        <v>-3.5812254083287063E-3</v>
      </c>
      <c r="AX525" s="121">
        <f t="shared" si="479"/>
        <v>1.2825175425259109E-5</v>
      </c>
      <c r="AY525" s="120">
        <f t="shared" si="480"/>
        <v>2.4638078079852075E-3</v>
      </c>
      <c r="BA525" s="95">
        <f t="shared" si="481"/>
        <v>0</v>
      </c>
      <c r="BB525" s="95">
        <f t="shared" si="482"/>
        <v>0.13660557104973203</v>
      </c>
      <c r="BC525" s="95">
        <f t="shared" si="483"/>
        <v>-1.1951200372103697E-2</v>
      </c>
      <c r="BD525" s="95">
        <f t="shared" si="484"/>
        <v>-0.25406703851078505</v>
      </c>
      <c r="BE525" s="95">
        <f t="shared" si="485"/>
        <v>-2.8554053011365612</v>
      </c>
      <c r="BF525" s="95">
        <f t="shared" si="486"/>
        <v>-6.9406658938775072</v>
      </c>
      <c r="BG525" s="95">
        <f t="shared" si="503"/>
        <v>4.2631332967429181</v>
      </c>
      <c r="BH525" s="95">
        <f t="shared" si="503"/>
        <v>4.263535777916271</v>
      </c>
      <c r="BI525" s="95">
        <f t="shared" si="503"/>
        <v>4.2625063001991279</v>
      </c>
      <c r="BJ525" s="95">
        <f t="shared" si="503"/>
        <v>4.2651439264732396</v>
      </c>
      <c r="BK525" s="95">
        <f t="shared" si="503"/>
        <v>4.2584146402952063</v>
      </c>
      <c r="BL525" s="95">
        <f t="shared" si="503"/>
        <v>4.2757739733071176</v>
      </c>
      <c r="BM525" s="95">
        <f t="shared" si="503"/>
        <v>4.2321837464727041</v>
      </c>
      <c r="BN525" s="95">
        <f t="shared" si="487"/>
        <v>5.0739840915245846</v>
      </c>
      <c r="CI525" s="95"/>
      <c r="CJ525" s="95"/>
      <c r="CK525" s="95"/>
      <c r="CL525" s="95"/>
      <c r="CM525" s="95"/>
      <c r="CN525" s="95"/>
      <c r="CO525" s="95"/>
      <c r="CP525" s="95"/>
      <c r="CQ525" s="95"/>
      <c r="CR525" s="95"/>
      <c r="CS525" s="95"/>
      <c r="CT525" s="95"/>
      <c r="CU525" s="95"/>
      <c r="CV525" s="95"/>
      <c r="CW525" s="95"/>
      <c r="CX525" s="95"/>
    </row>
    <row r="526" spans="1:102" s="75" customFormat="1" ht="12.95" customHeight="1" x14ac:dyDescent="0.2">
      <c r="A526" s="86" t="s">
        <v>2103</v>
      </c>
      <c r="B526" s="87" t="s">
        <v>2033</v>
      </c>
      <c r="C526" s="88">
        <v>49490.3894</v>
      </c>
      <c r="D526" s="88" t="s">
        <v>2006</v>
      </c>
      <c r="E526" s="75">
        <f t="shared" si="465"/>
        <v>17327.516064938107</v>
      </c>
      <c r="F526" s="75">
        <f t="shared" si="466"/>
        <v>17327.5</v>
      </c>
      <c r="G526" s="75">
        <f t="shared" si="494"/>
        <v>6.7717249985435046E-3</v>
      </c>
      <c r="K526" s="77">
        <f t="shared" si="504"/>
        <v>6.7717249985435046E-3</v>
      </c>
      <c r="O526" s="75">
        <f t="shared" ca="1" si="467"/>
        <v>5.7625189292199903E-3</v>
      </c>
      <c r="P526" s="75">
        <f t="shared" si="468"/>
        <v>6.0545787307975515E-3</v>
      </c>
      <c r="Q526" s="85">
        <f t="shared" si="488"/>
        <v>34471.8894</v>
      </c>
      <c r="S526" s="84">
        <v>1</v>
      </c>
      <c r="Z526" s="75">
        <f t="shared" si="469"/>
        <v>17327.5</v>
      </c>
      <c r="AA526" s="75">
        <f t="shared" si="459"/>
        <v>3.218789502451956E-3</v>
      </c>
      <c r="AB526" s="75">
        <f t="shared" si="460"/>
        <v>9.6075142268891005E-3</v>
      </c>
      <c r="AC526" s="75">
        <f t="shared" si="461"/>
        <v>7.1714626774595312E-4</v>
      </c>
      <c r="AD526" s="75">
        <f t="shared" si="462"/>
        <v>3.5529354960915486E-3</v>
      </c>
      <c r="AE526" s="75">
        <f t="shared" si="463"/>
        <v>1.2623350639387299E-5</v>
      </c>
      <c r="AF526" s="75">
        <f t="shared" si="464"/>
        <v>7.1714626774595312E-4</v>
      </c>
      <c r="AG526" s="84"/>
      <c r="AH526" s="75">
        <f t="shared" si="470"/>
        <v>-2.8357892283455955E-3</v>
      </c>
      <c r="AI526" s="75">
        <f t="shared" si="471"/>
        <v>2.0029072120764657E-2</v>
      </c>
      <c r="AJ526" s="75">
        <f t="shared" si="472"/>
        <v>-7.6886190125499868E-2</v>
      </c>
      <c r="AK526" s="75">
        <f t="shared" si="473"/>
        <v>7.5485436681881398E-3</v>
      </c>
      <c r="AL526" s="75">
        <f t="shared" si="474"/>
        <v>3.1338899818421706</v>
      </c>
      <c r="AM526" s="75">
        <f t="shared" si="475"/>
        <v>259.64888249095412</v>
      </c>
      <c r="AN526" s="75">
        <f t="shared" si="502"/>
        <v>3.0649891401859541</v>
      </c>
      <c r="AO526" s="75">
        <f t="shared" si="502"/>
        <v>2.756767805825437</v>
      </c>
      <c r="AP526" s="75">
        <f t="shared" si="502"/>
        <v>3.080669739156888</v>
      </c>
      <c r="AQ526" s="75">
        <f t="shared" si="502"/>
        <v>2.7394429910219533</v>
      </c>
      <c r="AR526" s="75">
        <f t="shared" si="502"/>
        <v>3.0983723469174764</v>
      </c>
      <c r="AS526" s="75">
        <f t="shared" si="502"/>
        <v>2.7197291409619551</v>
      </c>
      <c r="AT526" s="75">
        <f t="shared" si="502"/>
        <v>3.1184999226718797</v>
      </c>
      <c r="AU526" s="75">
        <f t="shared" si="476"/>
        <v>2.6971002760192579</v>
      </c>
      <c r="AV526" s="119">
        <f t="shared" si="477"/>
        <v>3.218789502451956E-3</v>
      </c>
      <c r="AW526" s="120">
        <f t="shared" si="478"/>
        <v>3.5529354960915486E-3</v>
      </c>
      <c r="AX526" s="121">
        <f t="shared" si="479"/>
        <v>1.2623350639387299E-5</v>
      </c>
      <c r="AY526" s="120">
        <f t="shared" si="480"/>
        <v>9.6075142268891005E-3</v>
      </c>
      <c r="BA526" s="95">
        <f t="shared" si="481"/>
        <v>0</v>
      </c>
      <c r="BB526" s="95">
        <f t="shared" si="482"/>
        <v>0.1367640567726911</v>
      </c>
      <c r="BC526" s="95">
        <f t="shared" si="483"/>
        <v>-1.1328107428994689E-2</v>
      </c>
      <c r="BD526" s="95">
        <f t="shared" si="484"/>
        <v>-0.25460500058022872</v>
      </c>
      <c r="BE526" s="95">
        <f t="shared" si="485"/>
        <v>-2.8547821659702803</v>
      </c>
      <c r="BF526" s="95">
        <f t="shared" si="486"/>
        <v>-6.925378288757118</v>
      </c>
      <c r="BG526" s="95">
        <f t="shared" si="503"/>
        <v>4.2651204846387047</v>
      </c>
      <c r="BH526" s="95">
        <f t="shared" si="503"/>
        <v>4.2654930214134588</v>
      </c>
      <c r="BI526" s="95">
        <f t="shared" si="503"/>
        <v>4.2645361791771119</v>
      </c>
      <c r="BJ526" s="95">
        <f t="shared" si="503"/>
        <v>4.2669976415671513</v>
      </c>
      <c r="BK526" s="95">
        <f t="shared" si="503"/>
        <v>4.260690865952693</v>
      </c>
      <c r="BL526" s="95">
        <f t="shared" si="503"/>
        <v>4.2770205293699979</v>
      </c>
      <c r="BM526" s="95">
        <f t="shared" si="503"/>
        <v>4.2358125205716508</v>
      </c>
      <c r="BN526" s="95">
        <f t="shared" si="487"/>
        <v>5.0767341064433378</v>
      </c>
      <c r="CI526" s="95"/>
      <c r="CJ526" s="95"/>
      <c r="CK526" s="95"/>
      <c r="CL526" s="95"/>
      <c r="CM526" s="95"/>
      <c r="CN526" s="95"/>
      <c r="CO526" s="95"/>
      <c r="CP526" s="95"/>
      <c r="CQ526" s="95"/>
      <c r="CR526" s="95"/>
      <c r="CS526" s="95"/>
      <c r="CT526" s="95"/>
      <c r="CU526" s="95"/>
      <c r="CV526" s="95"/>
      <c r="CW526" s="95"/>
      <c r="CX526" s="95"/>
    </row>
    <row r="527" spans="1:102" s="75" customFormat="1" ht="12.95" customHeight="1" x14ac:dyDescent="0.2">
      <c r="A527" s="86" t="s">
        <v>2103</v>
      </c>
      <c r="B527" s="87" t="s">
        <v>2031</v>
      </c>
      <c r="C527" s="88">
        <v>49491.440300000002</v>
      </c>
      <c r="D527" s="88" t="s">
        <v>2006</v>
      </c>
      <c r="E527" s="75">
        <f t="shared" si="465"/>
        <v>17330.009173186478</v>
      </c>
      <c r="F527" s="75">
        <f t="shared" si="466"/>
        <v>17330</v>
      </c>
      <c r="G527" s="75">
        <f t="shared" si="494"/>
        <v>3.866700004437007E-3</v>
      </c>
      <c r="K527" s="77">
        <f t="shared" si="504"/>
        <v>3.866700004437007E-3</v>
      </c>
      <c r="O527" s="75">
        <f t="shared" ca="1" si="467"/>
        <v>5.7642497282197475E-3</v>
      </c>
      <c r="P527" s="75">
        <f t="shared" si="468"/>
        <v>6.0570909339471499E-3</v>
      </c>
      <c r="Q527" s="85">
        <f t="shared" si="488"/>
        <v>34472.940300000002</v>
      </c>
      <c r="S527" s="84">
        <v>1</v>
      </c>
      <c r="Z527" s="75">
        <f t="shared" si="469"/>
        <v>17330</v>
      </c>
      <c r="AA527" s="75">
        <f t="shared" si="459"/>
        <v>3.2205657973131008E-3</v>
      </c>
      <c r="AB527" s="75">
        <f t="shared" si="460"/>
        <v>6.703225141071056E-3</v>
      </c>
      <c r="AC527" s="75">
        <f t="shared" si="461"/>
        <v>-2.1903909295101429E-3</v>
      </c>
      <c r="AD527" s="75">
        <f t="shared" si="462"/>
        <v>6.4613420712390617E-4</v>
      </c>
      <c r="AE527" s="75">
        <f t="shared" si="463"/>
        <v>4.1748941361563885E-7</v>
      </c>
      <c r="AF527" s="75">
        <f t="shared" si="464"/>
        <v>-2.1903909295101429E-3</v>
      </c>
      <c r="AG527" s="84"/>
      <c r="AH527" s="75">
        <f t="shared" si="470"/>
        <v>-2.836525136634049E-3</v>
      </c>
      <c r="AI527" s="75">
        <f t="shared" si="471"/>
        <v>2.0029005391285937E-2</v>
      </c>
      <c r="AJ527" s="75">
        <f t="shared" si="472"/>
        <v>-7.6895009064967573E-2</v>
      </c>
      <c r="AK527" s="75">
        <f t="shared" si="473"/>
        <v>7.5398757023972113E-3</v>
      </c>
      <c r="AL527" s="75">
        <f t="shared" si="474"/>
        <v>3.1338988269673158</v>
      </c>
      <c r="AM527" s="75">
        <f t="shared" si="475"/>
        <v>259.94738799017182</v>
      </c>
      <c r="AN527" s="75">
        <f t="shared" si="502"/>
        <v>3.0650770204732631</v>
      </c>
      <c r="AO527" s="75">
        <f t="shared" si="502"/>
        <v>2.7569547156748797</v>
      </c>
      <c r="AP527" s="75">
        <f t="shared" si="502"/>
        <v>3.0807420692168286</v>
      </c>
      <c r="AQ527" s="75">
        <f t="shared" si="502"/>
        <v>2.73964849140296</v>
      </c>
      <c r="AR527" s="75">
        <f t="shared" si="502"/>
        <v>3.0984256227081994</v>
      </c>
      <c r="AS527" s="75">
        <f t="shared" si="502"/>
        <v>2.7199577284173158</v>
      </c>
      <c r="AT527" s="75">
        <f t="shared" si="502"/>
        <v>3.1185295984351957</v>
      </c>
      <c r="AU527" s="75">
        <f t="shared" si="476"/>
        <v>2.6973579379785662</v>
      </c>
      <c r="AV527" s="119">
        <f t="shared" si="477"/>
        <v>3.2205657973131008E-3</v>
      </c>
      <c r="AW527" s="120">
        <f t="shared" si="478"/>
        <v>6.4613420712390617E-4</v>
      </c>
      <c r="AX527" s="121">
        <f t="shared" si="479"/>
        <v>4.1748941361563885E-7</v>
      </c>
      <c r="AY527" s="120">
        <f t="shared" si="480"/>
        <v>6.703225141071056E-3</v>
      </c>
      <c r="BA527" s="95">
        <f t="shared" si="481"/>
        <v>0</v>
      </c>
      <c r="BB527" s="95">
        <f t="shared" si="482"/>
        <v>0.13680587573925529</v>
      </c>
      <c r="BC527" s="95">
        <f t="shared" si="483"/>
        <v>-1.1163913147685466E-2</v>
      </c>
      <c r="BD527" s="95">
        <f t="shared" si="484"/>
        <v>-0.25474674451644336</v>
      </c>
      <c r="BE527" s="95">
        <f t="shared" si="485"/>
        <v>-2.8546179613047507</v>
      </c>
      <c r="BF527" s="95">
        <f t="shared" si="486"/>
        <v>-6.9213607718819485</v>
      </c>
      <c r="BG527" s="95">
        <f t="shared" si="503"/>
        <v>4.2656437523474438</v>
      </c>
      <c r="BH527" s="95">
        <f t="shared" si="503"/>
        <v>4.2660085825102945</v>
      </c>
      <c r="BI527" s="95">
        <f t="shared" si="503"/>
        <v>4.2650705079022941</v>
      </c>
      <c r="BJ527" s="95">
        <f t="shared" si="503"/>
        <v>4.2674862712708128</v>
      </c>
      <c r="BK527" s="95">
        <f t="shared" si="503"/>
        <v>4.2612895851277619</v>
      </c>
      <c r="BL527" s="95">
        <f t="shared" si="503"/>
        <v>4.2773498841774575</v>
      </c>
      <c r="BM527" s="95">
        <f t="shared" si="503"/>
        <v>4.2367685183827497</v>
      </c>
      <c r="BN527" s="95">
        <f t="shared" si="487"/>
        <v>5.0774577945798516</v>
      </c>
      <c r="CI527" s="95"/>
      <c r="CJ527" s="95"/>
      <c r="CK527" s="95"/>
      <c r="CL527" s="95"/>
      <c r="CM527" s="95"/>
      <c r="CN527" s="95"/>
      <c r="CO527" s="95"/>
      <c r="CP527" s="95"/>
      <c r="CQ527" s="95"/>
      <c r="CR527" s="95"/>
      <c r="CS527" s="95"/>
      <c r="CT527" s="95"/>
      <c r="CU527" s="95"/>
      <c r="CV527" s="95"/>
      <c r="CW527" s="95"/>
      <c r="CX527" s="95"/>
    </row>
    <row r="528" spans="1:102" s="75" customFormat="1" ht="12.95" customHeight="1" x14ac:dyDescent="0.2">
      <c r="A528" s="86" t="s">
        <v>2103</v>
      </c>
      <c r="B528" s="87" t="s">
        <v>2031</v>
      </c>
      <c r="C528" s="88">
        <v>49492.280599999998</v>
      </c>
      <c r="D528" s="88" t="s">
        <v>2006</v>
      </c>
      <c r="E528" s="75">
        <f t="shared" si="465"/>
        <v>17332.002663395913</v>
      </c>
      <c r="F528" s="75">
        <f t="shared" si="466"/>
        <v>17332</v>
      </c>
      <c r="G528" s="75">
        <f t="shared" si="494"/>
        <v>1.1226799979340285E-3</v>
      </c>
      <c r="K528" s="77">
        <f t="shared" si="504"/>
        <v>1.1226799979340285E-3</v>
      </c>
      <c r="O528" s="75">
        <f t="shared" ca="1" si="467"/>
        <v>5.7656343674195535E-3</v>
      </c>
      <c r="P528" s="75">
        <f t="shared" si="468"/>
        <v>6.0591007641629998E-3</v>
      </c>
      <c r="Q528" s="85">
        <f t="shared" si="488"/>
        <v>34473.780599999998</v>
      </c>
      <c r="S528" s="84">
        <v>1</v>
      </c>
      <c r="Z528" s="75">
        <f t="shared" si="469"/>
        <v>17332</v>
      </c>
      <c r="AA528" s="75">
        <f t="shared" si="459"/>
        <v>3.221987293564061E-3</v>
      </c>
      <c r="AB528" s="75">
        <f t="shared" si="460"/>
        <v>3.9597934685329673E-3</v>
      </c>
      <c r="AC528" s="75">
        <f t="shared" si="461"/>
        <v>-4.9364207662289713E-3</v>
      </c>
      <c r="AD528" s="75">
        <f t="shared" si="462"/>
        <v>-2.0993072956300325E-3</v>
      </c>
      <c r="AE528" s="75">
        <f t="shared" si="463"/>
        <v>4.4070911214854803E-6</v>
      </c>
      <c r="AF528" s="75">
        <f t="shared" si="464"/>
        <v>-4.9364207662289713E-3</v>
      </c>
      <c r="AG528" s="84"/>
      <c r="AH528" s="75">
        <f t="shared" si="470"/>
        <v>-2.8371134705989388E-3</v>
      </c>
      <c r="AI528" s="75">
        <f t="shared" si="471"/>
        <v>2.0028952097190023E-2</v>
      </c>
      <c r="AJ528" s="75">
        <f t="shared" si="472"/>
        <v>-7.6902059674317097E-2</v>
      </c>
      <c r="AK528" s="75">
        <f t="shared" si="473"/>
        <v>7.532945789551884E-3</v>
      </c>
      <c r="AL528" s="75">
        <f t="shared" si="474"/>
        <v>3.1339058985160606</v>
      </c>
      <c r="AM528" s="75">
        <f t="shared" si="475"/>
        <v>260.18653295251994</v>
      </c>
      <c r="AN528" s="75">
        <f t="shared" si="502"/>
        <v>3.0651472796936972</v>
      </c>
      <c r="AO528" s="75">
        <f t="shared" si="502"/>
        <v>2.75710428291787</v>
      </c>
      <c r="AP528" s="75">
        <f t="shared" si="502"/>
        <v>3.0807998927941602</v>
      </c>
      <c r="AQ528" s="75">
        <f t="shared" si="502"/>
        <v>2.7398129236527913</v>
      </c>
      <c r="AR528" s="75">
        <f t="shared" si="502"/>
        <v>3.0984682106252013</v>
      </c>
      <c r="AS528" s="75">
        <f t="shared" si="502"/>
        <v>2.7201406180923509</v>
      </c>
      <c r="AT528" s="75">
        <f t="shared" si="502"/>
        <v>3.1185533189128751</v>
      </c>
      <c r="AU528" s="75">
        <f t="shared" si="476"/>
        <v>2.6975640675460126</v>
      </c>
      <c r="AV528" s="119">
        <f t="shared" si="477"/>
        <v>3.221987293564061E-3</v>
      </c>
      <c r="AW528" s="120">
        <f t="shared" si="478"/>
        <v>-2.0993072956300325E-3</v>
      </c>
      <c r="AX528" s="121">
        <f t="shared" si="479"/>
        <v>4.4070911214854803E-6</v>
      </c>
      <c r="AY528" s="120">
        <f t="shared" si="480"/>
        <v>3.9597934685329673E-3</v>
      </c>
      <c r="BA528" s="95">
        <f t="shared" si="481"/>
        <v>0</v>
      </c>
      <c r="BB528" s="95">
        <f t="shared" si="482"/>
        <v>0.13683936468647884</v>
      </c>
      <c r="BC528" s="95">
        <f t="shared" si="483"/>
        <v>-1.1032490742506782E-2</v>
      </c>
      <c r="BD528" s="95">
        <f t="shared" si="484"/>
        <v>-0.25486019235094071</v>
      </c>
      <c r="BE528" s="95">
        <f t="shared" si="485"/>
        <v>-2.8544865308050751</v>
      </c>
      <c r="BF528" s="95">
        <f t="shared" si="486"/>
        <v>-6.9181484132510631</v>
      </c>
      <c r="BG528" s="95">
        <f t="shared" si="503"/>
        <v>4.266062464014678</v>
      </c>
      <c r="BH528" s="95">
        <f t="shared" si="503"/>
        <v>4.2664211804374634</v>
      </c>
      <c r="BI528" s="95">
        <f t="shared" si="503"/>
        <v>4.2654980165264993</v>
      </c>
      <c r="BJ528" s="95">
        <f t="shared" si="503"/>
        <v>4.2678774179398662</v>
      </c>
      <c r="BK528" s="95">
        <f t="shared" si="503"/>
        <v>4.2617684740816495</v>
      </c>
      <c r="BL528" s="95">
        <f t="shared" si="503"/>
        <v>4.277613764053946</v>
      </c>
      <c r="BM528" s="95">
        <f t="shared" si="503"/>
        <v>4.2375336336459659</v>
      </c>
      <c r="BN528" s="95">
        <f t="shared" si="487"/>
        <v>5.0780367450890633</v>
      </c>
      <c r="CI528" s="95"/>
      <c r="CJ528" s="95"/>
      <c r="CK528" s="95"/>
      <c r="CL528" s="95"/>
      <c r="CM528" s="95"/>
      <c r="CN528" s="95"/>
      <c r="CO528" s="95"/>
      <c r="CP528" s="95"/>
      <c r="CQ528" s="95"/>
      <c r="CR528" s="95"/>
      <c r="CS528" s="95"/>
      <c r="CT528" s="95"/>
      <c r="CU528" s="95"/>
      <c r="CV528" s="95"/>
      <c r="CW528" s="95"/>
      <c r="CX528" s="95"/>
    </row>
    <row r="529" spans="1:102" s="75" customFormat="1" ht="12.95" customHeight="1" x14ac:dyDescent="0.2">
      <c r="A529" s="86" t="s">
        <v>2103</v>
      </c>
      <c r="B529" s="87" t="s">
        <v>2031</v>
      </c>
      <c r="C529" s="88">
        <v>49494.3923</v>
      </c>
      <c r="D529" s="88" t="s">
        <v>2006</v>
      </c>
      <c r="E529" s="75">
        <f t="shared" si="465"/>
        <v>17337.012366210725</v>
      </c>
      <c r="F529" s="75">
        <f t="shared" si="466"/>
        <v>17337</v>
      </c>
      <c r="G529" s="75">
        <f t="shared" si="494"/>
        <v>5.2126299997325987E-3</v>
      </c>
      <c r="K529" s="77">
        <f t="shared" si="504"/>
        <v>5.2126299997325987E-3</v>
      </c>
      <c r="O529" s="75">
        <f t="shared" ca="1" si="467"/>
        <v>5.7690959654190677E-3</v>
      </c>
      <c r="P529" s="75">
        <f t="shared" si="468"/>
        <v>6.0641256029655127E-3</v>
      </c>
      <c r="Q529" s="85">
        <f t="shared" si="488"/>
        <v>34475.8923</v>
      </c>
      <c r="S529" s="84">
        <v>1</v>
      </c>
      <c r="Z529" s="75">
        <f t="shared" si="469"/>
        <v>17337</v>
      </c>
      <c r="AA529" s="75">
        <f t="shared" ref="AA529:AA592" si="505">AB$3+AB$4*Z529+AB$5*Z529^2+AH529</f>
        <v>3.2255428242304045E-3</v>
      </c>
      <c r="AB529" s="75">
        <f t="shared" ref="AB529:AB592" si="506">IF(S529&lt;&gt;0,G529-AH529, -9999)</f>
        <v>8.0512127784677073E-3</v>
      </c>
      <c r="AC529" s="75">
        <f t="shared" ref="AC529:AC592" si="507">+G529-P529</f>
        <v>-8.51495603232914E-4</v>
      </c>
      <c r="AD529" s="75">
        <f t="shared" ref="AD529:AD592" si="508">IF(S529&lt;&gt;0,G529-AA529, -9999)</f>
        <v>1.9870871755021942E-3</v>
      </c>
      <c r="AE529" s="75">
        <f t="shared" ref="AE529:AE592" si="509">+(G529-AA529)^2*S529</f>
        <v>3.9485154430452881E-6</v>
      </c>
      <c r="AF529" s="75">
        <f t="shared" ref="AF529:AF592" si="510">IF(S529&lt;&gt;0,G529-P529, -9999)</f>
        <v>-8.51495603232914E-4</v>
      </c>
      <c r="AG529" s="84"/>
      <c r="AH529" s="75">
        <f t="shared" si="470"/>
        <v>-2.8385827787351082E-3</v>
      </c>
      <c r="AI529" s="75">
        <f t="shared" si="471"/>
        <v>2.0028819209360171E-2</v>
      </c>
      <c r="AJ529" s="75">
        <f t="shared" si="472"/>
        <v>-7.6919668535214564E-2</v>
      </c>
      <c r="AK529" s="75">
        <f t="shared" si="473"/>
        <v>7.5156383494047385E-3</v>
      </c>
      <c r="AL529" s="75">
        <f t="shared" si="474"/>
        <v>3.1339235596898374</v>
      </c>
      <c r="AM529" s="75">
        <f t="shared" si="475"/>
        <v>260.78572300460661</v>
      </c>
      <c r="AN529" s="75">
        <f t="shared" si="502"/>
        <v>3.0653227527215954</v>
      </c>
      <c r="AO529" s="75">
        <f t="shared" si="502"/>
        <v>2.7574783540697836</v>
      </c>
      <c r="AP529" s="75">
        <f t="shared" si="502"/>
        <v>3.0809442943920966</v>
      </c>
      <c r="AQ529" s="75">
        <f t="shared" si="502"/>
        <v>2.7402241284528643</v>
      </c>
      <c r="AR529" s="75">
        <f t="shared" si="502"/>
        <v>3.0985745532484485</v>
      </c>
      <c r="AS529" s="75">
        <f t="shared" si="502"/>
        <v>2.7205979188805292</v>
      </c>
      <c r="AT529" s="75">
        <f t="shared" si="502"/>
        <v>3.1186125418658674</v>
      </c>
      <c r="AU529" s="75">
        <f t="shared" si="476"/>
        <v>2.6980793914646291</v>
      </c>
      <c r="AV529" s="119">
        <f t="shared" si="477"/>
        <v>3.2255428242304045E-3</v>
      </c>
      <c r="AW529" s="120">
        <f t="shared" si="478"/>
        <v>1.9870871755021942E-3</v>
      </c>
      <c r="AX529" s="121">
        <f t="shared" si="479"/>
        <v>3.9485154430452881E-6</v>
      </c>
      <c r="AY529" s="120">
        <f t="shared" si="480"/>
        <v>8.0512127784677073E-3</v>
      </c>
      <c r="BA529" s="95">
        <f t="shared" si="481"/>
        <v>0</v>
      </c>
      <c r="BB529" s="95">
        <f t="shared" si="482"/>
        <v>0.13692321870180413</v>
      </c>
      <c r="BC529" s="95">
        <f t="shared" si="483"/>
        <v>-1.0703673606353117E-2</v>
      </c>
      <c r="BD529" s="95">
        <f t="shared" si="484"/>
        <v>-0.25514401733912212</v>
      </c>
      <c r="BE529" s="95">
        <f t="shared" si="485"/>
        <v>-2.8541576942465663</v>
      </c>
      <c r="BF529" s="95">
        <f t="shared" si="486"/>
        <v>-6.9101239358272677</v>
      </c>
      <c r="BG529" s="95">
        <f t="shared" si="503"/>
        <v>4.2671096235176407</v>
      </c>
      <c r="BH529" s="95">
        <f t="shared" si="503"/>
        <v>4.2674532547489452</v>
      </c>
      <c r="BI529" s="95">
        <f t="shared" si="503"/>
        <v>4.2665669672595756</v>
      </c>
      <c r="BJ529" s="95">
        <f t="shared" si="503"/>
        <v>4.2688562290374836</v>
      </c>
      <c r="BK529" s="95">
        <f t="shared" si="503"/>
        <v>4.262965360236513</v>
      </c>
      <c r="BL529" s="95">
        <f t="shared" si="503"/>
        <v>4.2782750089050721</v>
      </c>
      <c r="BM529" s="95">
        <f t="shared" si="503"/>
        <v>4.2394476542050841</v>
      </c>
      <c r="BN529" s="95">
        <f t="shared" si="487"/>
        <v>5.0794841213620909</v>
      </c>
      <c r="CI529" s="95"/>
      <c r="CJ529" s="95"/>
      <c r="CK529" s="95"/>
      <c r="CL529" s="95"/>
      <c r="CM529" s="95"/>
      <c r="CN529" s="95"/>
      <c r="CO529" s="95"/>
      <c r="CP529" s="95"/>
      <c r="CQ529" s="95"/>
      <c r="CR529" s="95"/>
      <c r="CS529" s="95"/>
      <c r="CT529" s="95"/>
      <c r="CU529" s="95"/>
      <c r="CV529" s="95"/>
      <c r="CW529" s="95"/>
      <c r="CX529" s="95"/>
    </row>
    <row r="530" spans="1:102" s="75" customFormat="1" ht="12.95" customHeight="1" x14ac:dyDescent="0.2">
      <c r="A530" s="86" t="s">
        <v>2103</v>
      </c>
      <c r="B530" s="87" t="s">
        <v>2033</v>
      </c>
      <c r="C530" s="88">
        <v>49495.445999999996</v>
      </c>
      <c r="D530" s="88" t="s">
        <v>2104</v>
      </c>
      <c r="E530" s="75">
        <f t="shared" si="465"/>
        <v>17339.512117054095</v>
      </c>
      <c r="F530" s="75">
        <f t="shared" si="466"/>
        <v>17339.5</v>
      </c>
      <c r="G530" s="75">
        <f t="shared" si="494"/>
        <v>5.10760500037577E-3</v>
      </c>
      <c r="K530" s="77">
        <f t="shared" si="504"/>
        <v>5.10760500037577E-3</v>
      </c>
      <c r="O530" s="75">
        <f t="shared" ca="1" si="467"/>
        <v>5.7708267644188248E-3</v>
      </c>
      <c r="P530" s="75">
        <f t="shared" si="468"/>
        <v>6.0666381634004582E-3</v>
      </c>
      <c r="Q530" s="85">
        <f t="shared" si="488"/>
        <v>34476.945999999996</v>
      </c>
      <c r="S530" s="84">
        <v>1</v>
      </c>
      <c r="Z530" s="75">
        <f t="shared" si="469"/>
        <v>17339.5</v>
      </c>
      <c r="AA530" s="75">
        <f t="shared" si="505"/>
        <v>3.2273215483741451E-3</v>
      </c>
      <c r="AB530" s="75">
        <f t="shared" si="506"/>
        <v>7.9469216154020826E-3</v>
      </c>
      <c r="AC530" s="75">
        <f t="shared" si="507"/>
        <v>-9.5903316302468813E-4</v>
      </c>
      <c r="AD530" s="75">
        <f t="shared" si="508"/>
        <v>1.8802834520016249E-3</v>
      </c>
      <c r="AE530" s="75">
        <f t="shared" si="509"/>
        <v>3.5354658598711469E-6</v>
      </c>
      <c r="AF530" s="75">
        <f t="shared" si="510"/>
        <v>-9.5903316302468813E-4</v>
      </c>
      <c r="AG530" s="84"/>
      <c r="AH530" s="75">
        <f t="shared" si="470"/>
        <v>-2.839316615026313E-3</v>
      </c>
      <c r="AI530" s="75">
        <f t="shared" si="471"/>
        <v>2.0028752951239182E-2</v>
      </c>
      <c r="AJ530" s="75">
        <f t="shared" si="472"/>
        <v>-7.6928463504558398E-2</v>
      </c>
      <c r="AK530" s="75">
        <f t="shared" si="473"/>
        <v>7.506993918776632E-3</v>
      </c>
      <c r="AL530" s="75">
        <f t="shared" si="474"/>
        <v>3.1339323807965243</v>
      </c>
      <c r="AM530" s="75">
        <f t="shared" si="475"/>
        <v>261.08603100722598</v>
      </c>
      <c r="AN530" s="75">
        <f t="shared" si="502"/>
        <v>3.0654103954803964</v>
      </c>
      <c r="AO530" s="75">
        <f t="shared" si="502"/>
        <v>2.7576654716146951</v>
      </c>
      <c r="AP530" s="75">
        <f t="shared" si="502"/>
        <v>3.081016410920574</v>
      </c>
      <c r="AQ530" s="75">
        <f t="shared" si="502"/>
        <v>2.7404297973458975</v>
      </c>
      <c r="AR530" s="75">
        <f t="shared" si="502"/>
        <v>3.0986276564647843</v>
      </c>
      <c r="AS530" s="75">
        <f t="shared" si="502"/>
        <v>2.7208266102826202</v>
      </c>
      <c r="AT530" s="75">
        <f t="shared" si="502"/>
        <v>3.118642111456198</v>
      </c>
      <c r="AU530" s="75">
        <f t="shared" si="476"/>
        <v>2.6983370534239373</v>
      </c>
      <c r="AV530" s="119">
        <f t="shared" si="477"/>
        <v>3.2273215483741451E-3</v>
      </c>
      <c r="AW530" s="120">
        <f t="shared" si="478"/>
        <v>1.8802834520016249E-3</v>
      </c>
      <c r="AX530" s="121">
        <f t="shared" si="479"/>
        <v>3.5354658598711469E-6</v>
      </c>
      <c r="AY530" s="120">
        <f t="shared" si="480"/>
        <v>7.9469216154020826E-3</v>
      </c>
      <c r="BA530" s="95">
        <f t="shared" si="481"/>
        <v>0</v>
      </c>
      <c r="BB530" s="95">
        <f t="shared" si="482"/>
        <v>0.13696521639807457</v>
      </c>
      <c r="BC530" s="95">
        <f t="shared" si="483"/>
        <v>-1.0539124804890405E-2</v>
      </c>
      <c r="BD530" s="95">
        <f t="shared" si="484"/>
        <v>-0.25528604014551554</v>
      </c>
      <c r="BE530" s="95">
        <f t="shared" si="485"/>
        <v>-2.8539931361624182</v>
      </c>
      <c r="BF530" s="95">
        <f t="shared" si="486"/>
        <v>-6.9061151271608106</v>
      </c>
      <c r="BG530" s="95">
        <f t="shared" si="503"/>
        <v>4.267633407645075</v>
      </c>
      <c r="BH530" s="95">
        <f t="shared" si="503"/>
        <v>4.267969602271573</v>
      </c>
      <c r="BI530" s="95">
        <f t="shared" si="503"/>
        <v>4.2671015395067151</v>
      </c>
      <c r="BJ530" s="95">
        <f t="shared" si="503"/>
        <v>4.2693461404130728</v>
      </c>
      <c r="BK530" s="95">
        <f t="shared" si="503"/>
        <v>4.2635636230439049</v>
      </c>
      <c r="BL530" s="95">
        <f t="shared" si="503"/>
        <v>4.2786064617966799</v>
      </c>
      <c r="BM530" s="95">
        <f t="shared" si="503"/>
        <v>4.2404053244673126</v>
      </c>
      <c r="BN530" s="95">
        <f t="shared" si="487"/>
        <v>5.0802078094986056</v>
      </c>
      <c r="CI530" s="95"/>
      <c r="CJ530" s="95"/>
      <c r="CK530" s="95"/>
      <c r="CL530" s="95"/>
      <c r="CM530" s="95"/>
      <c r="CN530" s="95"/>
      <c r="CO530" s="95"/>
      <c r="CP530" s="95"/>
      <c r="CQ530" s="95"/>
      <c r="CR530" s="95"/>
      <c r="CS530" s="95"/>
      <c r="CT530" s="95"/>
      <c r="CU530" s="95"/>
      <c r="CV530" s="95"/>
      <c r="CW530" s="95"/>
      <c r="CX530" s="95"/>
    </row>
    <row r="531" spans="1:102" s="75" customFormat="1" ht="12.95" customHeight="1" x14ac:dyDescent="0.2">
      <c r="A531" s="86" t="s">
        <v>2103</v>
      </c>
      <c r="B531" s="87" t="s">
        <v>2033</v>
      </c>
      <c r="C531" s="88">
        <v>49496.2906</v>
      </c>
      <c r="D531" s="88" t="s">
        <v>2006</v>
      </c>
      <c r="E531" s="75">
        <f t="shared" si="465"/>
        <v>17341.515808391599</v>
      </c>
      <c r="F531" s="75">
        <f t="shared" si="466"/>
        <v>17341.5</v>
      </c>
      <c r="G531" s="75">
        <f t="shared" si="494"/>
        <v>6.6635850016609766E-3</v>
      </c>
      <c r="K531" s="77">
        <f t="shared" si="504"/>
        <v>6.6635850016609766E-3</v>
      </c>
      <c r="O531" s="75">
        <f t="shared" ca="1" si="467"/>
        <v>5.7722114036186309E-3</v>
      </c>
      <c r="P531" s="75">
        <f t="shared" si="468"/>
        <v>6.0686482794445867E-3</v>
      </c>
      <c r="Q531" s="85">
        <f t="shared" si="488"/>
        <v>34477.7906</v>
      </c>
      <c r="S531" s="84">
        <v>1</v>
      </c>
      <c r="Z531" s="75">
        <f t="shared" si="469"/>
        <v>17341.5</v>
      </c>
      <c r="AA531" s="75">
        <f t="shared" si="505"/>
        <v>3.2287449878512517E-3</v>
      </c>
      <c r="AB531" s="75">
        <f t="shared" si="506"/>
        <v>9.5034882932543106E-3</v>
      </c>
      <c r="AC531" s="75">
        <f t="shared" si="507"/>
        <v>5.9493672221638989E-4</v>
      </c>
      <c r="AD531" s="75">
        <f t="shared" si="508"/>
        <v>3.4348400138097248E-3</v>
      </c>
      <c r="AE531" s="75">
        <f t="shared" si="509"/>
        <v>1.1798125920468391E-5</v>
      </c>
      <c r="AF531" s="75">
        <f t="shared" si="510"/>
        <v>5.9493672221638989E-4</v>
      </c>
      <c r="AG531" s="84"/>
      <c r="AH531" s="75">
        <f t="shared" si="470"/>
        <v>-2.8399032915933349E-3</v>
      </c>
      <c r="AI531" s="75">
        <f t="shared" si="471"/>
        <v>2.0028700033770663E-2</v>
      </c>
      <c r="AJ531" s="75">
        <f t="shared" si="472"/>
        <v>-7.6935494939155899E-2</v>
      </c>
      <c r="AK531" s="75">
        <f t="shared" si="473"/>
        <v>7.5000828327756314E-3</v>
      </c>
      <c r="AL531" s="75">
        <f t="shared" si="474"/>
        <v>3.13393943313182</v>
      </c>
      <c r="AM531" s="75">
        <f t="shared" si="475"/>
        <v>261.32662047425038</v>
      </c>
      <c r="AN531" s="75">
        <f t="shared" ref="AN531:AT540" si="511">$AU531+$AB$7*SIN(AO531)</f>
        <v>3.0654804646884952</v>
      </c>
      <c r="AO531" s="75">
        <f t="shared" si="511"/>
        <v>2.7578152049865072</v>
      </c>
      <c r="AP531" s="75">
        <f t="shared" si="511"/>
        <v>3.0810740637039569</v>
      </c>
      <c r="AQ531" s="75">
        <f t="shared" si="511"/>
        <v>2.7405943643627437</v>
      </c>
      <c r="AR531" s="75">
        <f t="shared" si="511"/>
        <v>3.0986701063670576</v>
      </c>
      <c r="AS531" s="75">
        <f t="shared" si="511"/>
        <v>2.7210095830746779</v>
      </c>
      <c r="AT531" s="75">
        <f t="shared" si="511"/>
        <v>3.1186657470369124</v>
      </c>
      <c r="AU531" s="75">
        <f t="shared" si="476"/>
        <v>2.6985431829913837</v>
      </c>
      <c r="AV531" s="119">
        <f t="shared" si="477"/>
        <v>3.2287449878512517E-3</v>
      </c>
      <c r="AW531" s="120">
        <f t="shared" si="478"/>
        <v>3.4348400138097248E-3</v>
      </c>
      <c r="AX531" s="121">
        <f t="shared" si="479"/>
        <v>1.1798125920468391E-5</v>
      </c>
      <c r="AY531" s="120">
        <f t="shared" si="480"/>
        <v>9.5034882932543106E-3</v>
      </c>
      <c r="BA531" s="95">
        <f t="shared" si="481"/>
        <v>0</v>
      </c>
      <c r="BB531" s="95">
        <f t="shared" si="482"/>
        <v>0.13699884856418731</v>
      </c>
      <c r="BC531" s="95">
        <f t="shared" si="483"/>
        <v>-1.0407418285426137E-2</v>
      </c>
      <c r="BD531" s="95">
        <f t="shared" si="484"/>
        <v>-0.25539971147294088</v>
      </c>
      <c r="BE531" s="95">
        <f t="shared" si="485"/>
        <v>-2.8538614224188588</v>
      </c>
      <c r="BF531" s="95">
        <f t="shared" si="486"/>
        <v>-6.902909722443443</v>
      </c>
      <c r="BG531" s="95">
        <f t="shared" ref="BG531:BM540" si="512">$BN531+$BB$7*SIN(BH531)</f>
        <v>4.2680525333474506</v>
      </c>
      <c r="BH531" s="95">
        <f t="shared" si="512"/>
        <v>4.2683828292297825</v>
      </c>
      <c r="BI531" s="95">
        <f t="shared" si="512"/>
        <v>4.2675292442376751</v>
      </c>
      <c r="BJ531" s="95">
        <f t="shared" si="512"/>
        <v>4.2697383122538666</v>
      </c>
      <c r="BK531" s="95">
        <f t="shared" si="512"/>
        <v>4.2640421466920175</v>
      </c>
      <c r="BL531" s="95">
        <f t="shared" si="512"/>
        <v>4.278872024031064</v>
      </c>
      <c r="BM531" s="95">
        <f t="shared" si="512"/>
        <v>4.2411717773570814</v>
      </c>
      <c r="BN531" s="95">
        <f t="shared" si="487"/>
        <v>5.0807867600078165</v>
      </c>
      <c r="CI531" s="95"/>
      <c r="CJ531" s="95"/>
      <c r="CK531" s="95"/>
      <c r="CL531" s="95"/>
      <c r="CM531" s="95"/>
      <c r="CN531" s="95"/>
      <c r="CO531" s="95"/>
      <c r="CP531" s="95"/>
      <c r="CQ531" s="95"/>
      <c r="CR531" s="95"/>
      <c r="CS531" s="95"/>
      <c r="CT531" s="95"/>
      <c r="CU531" s="95"/>
      <c r="CV531" s="95"/>
      <c r="CW531" s="95"/>
      <c r="CX531" s="95"/>
    </row>
    <row r="532" spans="1:102" s="75" customFormat="1" ht="12.95" customHeight="1" x14ac:dyDescent="0.2">
      <c r="A532" s="86" t="s">
        <v>2105</v>
      </c>
      <c r="B532" s="87" t="s">
        <v>2033</v>
      </c>
      <c r="C532" s="88">
        <v>49511.462500000001</v>
      </c>
      <c r="D532" s="88">
        <v>1E-3</v>
      </c>
      <c r="E532" s="75">
        <f t="shared" si="465"/>
        <v>17377.508946685852</v>
      </c>
      <c r="F532" s="75">
        <f t="shared" si="466"/>
        <v>17377.5</v>
      </c>
      <c r="G532" s="75">
        <f t="shared" si="494"/>
        <v>3.7712250050390139E-3</v>
      </c>
      <c r="J532" s="75">
        <f>G532</f>
        <v>3.7712250050390139E-3</v>
      </c>
      <c r="O532" s="75">
        <f t="shared" ca="1" si="467"/>
        <v>5.7971349092151379E-3</v>
      </c>
      <c r="P532" s="75">
        <f t="shared" si="468"/>
        <v>6.1048406580569035E-3</v>
      </c>
      <c r="Q532" s="85">
        <f t="shared" si="488"/>
        <v>34492.962500000001</v>
      </c>
      <c r="S532" s="84">
        <v>1</v>
      </c>
      <c r="Z532" s="75">
        <f t="shared" si="469"/>
        <v>17377.5</v>
      </c>
      <c r="AA532" s="75">
        <f t="shared" si="505"/>
        <v>3.2544367988759527E-3</v>
      </c>
      <c r="AB532" s="75">
        <f t="shared" si="506"/>
        <v>6.6216288642199648E-3</v>
      </c>
      <c r="AC532" s="75">
        <f t="shared" si="507"/>
        <v>-2.3336156530178896E-3</v>
      </c>
      <c r="AD532" s="75">
        <f t="shared" si="508"/>
        <v>5.1678820616306125E-4</v>
      </c>
      <c r="AE532" s="75">
        <f t="shared" si="509"/>
        <v>2.670700500292347E-7</v>
      </c>
      <c r="AF532" s="75">
        <f t="shared" si="510"/>
        <v>-2.3336156530178896E-3</v>
      </c>
      <c r="AG532" s="84"/>
      <c r="AH532" s="75">
        <f t="shared" si="470"/>
        <v>-2.8504038591809508E-3</v>
      </c>
      <c r="AI532" s="75">
        <f t="shared" si="471"/>
        <v>2.0027760952888052E-2</v>
      </c>
      <c r="AJ532" s="75">
        <f t="shared" si="472"/>
        <v>-7.706137085150333E-2</v>
      </c>
      <c r="AK532" s="75">
        <f t="shared" si="473"/>
        <v>7.3763606873715939E-3</v>
      </c>
      <c r="AL532" s="75">
        <f t="shared" si="474"/>
        <v>3.1340656838556566</v>
      </c>
      <c r="AM532" s="75">
        <f t="shared" si="475"/>
        <v>265.70992419102328</v>
      </c>
      <c r="AN532" s="75">
        <f t="shared" si="511"/>
        <v>3.0667348729835497</v>
      </c>
      <c r="AO532" s="75">
        <f t="shared" si="511"/>
        <v>2.7605163786810283</v>
      </c>
      <c r="AP532" s="75">
        <f t="shared" si="511"/>
        <v>3.082105673854501</v>
      </c>
      <c r="AQ532" s="75">
        <f t="shared" si="511"/>
        <v>2.7435614105766954</v>
      </c>
      <c r="AR532" s="75">
        <f t="shared" si="511"/>
        <v>3.0994292483711772</v>
      </c>
      <c r="AS532" s="75">
        <f t="shared" si="511"/>
        <v>2.724306074505094</v>
      </c>
      <c r="AT532" s="75">
        <f t="shared" si="511"/>
        <v>3.119088142528025</v>
      </c>
      <c r="AU532" s="75">
        <f t="shared" si="476"/>
        <v>2.7022535152054208</v>
      </c>
      <c r="AV532" s="119">
        <f t="shared" si="477"/>
        <v>3.2544367988759527E-3</v>
      </c>
      <c r="AW532" s="120">
        <f t="shared" si="478"/>
        <v>5.1678820616306125E-4</v>
      </c>
      <c r="AX532" s="121">
        <f t="shared" si="479"/>
        <v>2.670700500292347E-7</v>
      </c>
      <c r="AY532" s="120">
        <f t="shared" si="480"/>
        <v>6.6216288642199648E-3</v>
      </c>
      <c r="BA532" s="95">
        <f t="shared" si="481"/>
        <v>0</v>
      </c>
      <c r="BB532" s="95">
        <f t="shared" si="482"/>
        <v>0.13760944833083055</v>
      </c>
      <c r="BC532" s="95">
        <f t="shared" si="483"/>
        <v>-8.026335946929879E-3</v>
      </c>
      <c r="BD532" s="95">
        <f t="shared" si="484"/>
        <v>-0.25745395004106181</v>
      </c>
      <c r="BE532" s="95">
        <f t="shared" si="485"/>
        <v>-2.8514802383737634</v>
      </c>
      <c r="BF532" s="95">
        <f t="shared" si="486"/>
        <v>-6.8454593584137413</v>
      </c>
      <c r="BG532" s="95">
        <f t="shared" si="512"/>
        <v>4.275611946996384</v>
      </c>
      <c r="BH532" s="95">
        <f t="shared" si="512"/>
        <v>4.2758435314380039</v>
      </c>
      <c r="BI532" s="95">
        <f t="shared" si="512"/>
        <v>4.2752353443137787</v>
      </c>
      <c r="BJ532" s="95">
        <f t="shared" si="512"/>
        <v>4.2768342621104072</v>
      </c>
      <c r="BK532" s="95">
        <f t="shared" si="512"/>
        <v>4.2726423713928217</v>
      </c>
      <c r="BL532" s="95">
        <f t="shared" si="512"/>
        <v>4.2837137742850082</v>
      </c>
      <c r="BM532" s="95">
        <f t="shared" si="512"/>
        <v>4.2550159917331367</v>
      </c>
      <c r="BN532" s="95">
        <f t="shared" si="487"/>
        <v>5.0912078691736191</v>
      </c>
      <c r="CI532" s="95"/>
      <c r="CJ532" s="95"/>
      <c r="CK532" s="95"/>
      <c r="CL532" s="95"/>
      <c r="CM532" s="95"/>
      <c r="CN532" s="95"/>
      <c r="CO532" s="95"/>
      <c r="CP532" s="95"/>
      <c r="CQ532" s="95"/>
      <c r="CR532" s="95"/>
      <c r="CS532" s="95"/>
      <c r="CT532" s="95"/>
      <c r="CU532" s="95"/>
      <c r="CV532" s="95"/>
      <c r="CW532" s="95"/>
      <c r="CX532" s="95"/>
    </row>
    <row r="533" spans="1:102" s="75" customFormat="1" ht="12.95" customHeight="1" x14ac:dyDescent="0.2">
      <c r="A533" s="86" t="s">
        <v>2106</v>
      </c>
      <c r="B533" s="87"/>
      <c r="C533" s="88">
        <v>49534.430999999997</v>
      </c>
      <c r="D533" s="88">
        <v>6.0000000000000001E-3</v>
      </c>
      <c r="E533" s="75">
        <f t="shared" ref="E533:E596" si="513">+(C533-C$7)/C$8</f>
        <v>17431.998390783905</v>
      </c>
      <c r="F533" s="75">
        <f t="shared" ref="F533:F596" si="514">ROUND(2*E533,0)/2</f>
        <v>17432</v>
      </c>
      <c r="G533" s="75">
        <f t="shared" si="494"/>
        <v>-6.7832000058842823E-4</v>
      </c>
      <c r="J533" s="75">
        <f>G533</f>
        <v>-6.7832000058842823E-4</v>
      </c>
      <c r="O533" s="75">
        <f t="shared" ref="O533:O596" ca="1" si="515">+C$11+C$12*$F533</f>
        <v>5.8348663274098503E-3</v>
      </c>
      <c r="P533" s="75">
        <f t="shared" ref="P533:P596" si="516">+D$11+D$12*F533+D$13*F533^2</f>
        <v>6.1596689972827894E-3</v>
      </c>
      <c r="Q533" s="85">
        <f t="shared" si="488"/>
        <v>34515.930999999997</v>
      </c>
      <c r="S533" s="84">
        <v>1</v>
      </c>
      <c r="Z533" s="75">
        <f t="shared" ref="Z533:Z596" si="517">F533</f>
        <v>17432</v>
      </c>
      <c r="AA533" s="75">
        <f t="shared" si="505"/>
        <v>3.2935829904438452E-3</v>
      </c>
      <c r="AB533" s="75">
        <f t="shared" si="506"/>
        <v>2.187766006250516E-3</v>
      </c>
      <c r="AC533" s="75">
        <f t="shared" si="507"/>
        <v>-6.8379889978712177E-3</v>
      </c>
      <c r="AD533" s="75">
        <f t="shared" si="508"/>
        <v>-3.971902991032273E-3</v>
      </c>
      <c r="AE533" s="75">
        <f t="shared" si="509"/>
        <v>1.5776013370171116E-5</v>
      </c>
      <c r="AF533" s="75">
        <f t="shared" si="510"/>
        <v>-6.8379889978712177E-3</v>
      </c>
      <c r="AG533" s="84"/>
      <c r="AH533" s="75">
        <f t="shared" ref="AH533:AH596" si="518">$AB$6*($AB$11/AI533*AJ533+$AB$12)</f>
        <v>-2.8660860068389442E-3</v>
      </c>
      <c r="AI533" s="75">
        <f t="shared" ref="AI533:AI596" si="519">1+$AB$7*COS(AL533)</f>
        <v>2.0026386914618E-2</v>
      </c>
      <c r="AJ533" s="75">
        <f t="shared" ref="AJ533:AJ596" si="520">SIN(AL533+RADIANS($AB$9))</f>
        <v>-7.7249448222214287E-2</v>
      </c>
      <c r="AK533" s="75">
        <f t="shared" ref="AK533:AK596" si="521">$AB$7*SIN(AL533)</f>
        <v>7.1914988967476364E-3</v>
      </c>
      <c r="AL533" s="75">
        <f t="shared" ref="AL533:AL596" si="522">2*ATAN(AM533)</f>
        <v>3.1342543235467732</v>
      </c>
      <c r="AM533" s="75">
        <f t="shared" ref="AM533:AM596" si="523">SQRT((1+$AB$7)/(1-$AB$7))*TAN(AN533/2)</f>
        <v>272.54034815631252</v>
      </c>
      <c r="AN533" s="75">
        <f t="shared" si="511"/>
        <v>3.0686092771099855</v>
      </c>
      <c r="AO533" s="75">
        <f t="shared" si="511"/>
        <v>2.7646271396461684</v>
      </c>
      <c r="AP533" s="75">
        <f t="shared" si="511"/>
        <v>3.0836453373421286</v>
      </c>
      <c r="AQ533" s="75">
        <f t="shared" si="511"/>
        <v>2.7480705619459815</v>
      </c>
      <c r="AR533" s="75">
        <f t="shared" si="511"/>
        <v>3.1005607163434816</v>
      </c>
      <c r="AS533" s="75">
        <f t="shared" si="511"/>
        <v>2.7293072727710932</v>
      </c>
      <c r="AT533" s="75">
        <f t="shared" si="511"/>
        <v>3.1197166977403823</v>
      </c>
      <c r="AU533" s="75">
        <f t="shared" ref="AU533:AU596" si="524">RADIANS($AB$9)+$AB$18*(F533-AB$15)</f>
        <v>2.7078705459183383</v>
      </c>
      <c r="AV533" s="119">
        <f t="shared" ref="AV533:AV596" si="525">AA533+BA533</f>
        <v>3.2935829904438452E-3</v>
      </c>
      <c r="AW533" s="120">
        <f t="shared" ref="AW533:AW596" si="526">G533-AV533</f>
        <v>-3.971902991032273E-3</v>
      </c>
      <c r="AX533" s="121">
        <f t="shared" ref="AX533:AX596" si="527">S533*(G533-AV533)^2</f>
        <v>1.5776013370171116E-5</v>
      </c>
      <c r="AY533" s="120">
        <f t="shared" ref="AY533:AY596" si="528">IF(S533&lt;&gt;0,G533-AH533-BA533,-9999)</f>
        <v>2.187766006250516E-3</v>
      </c>
      <c r="BA533" s="95">
        <f t="shared" ref="BA533:BA596" si="529">$BB$6*($BB$11/BB533*BC533+$BB$12)</f>
        <v>0</v>
      </c>
      <c r="BB533" s="95">
        <f t="shared" ref="BB533:BB596" si="530">1+$BB$7*COS(BE533)</f>
        <v>0.1385530834355263</v>
      </c>
      <c r="BC533" s="95">
        <f t="shared" ref="BC533:BC596" si="531">SIN(BE533+RADIANS($BB$9))</f>
        <v>-4.3833702565907028E-3</v>
      </c>
      <c r="BD533" s="95">
        <f t="shared" ref="BD533:BD596" si="532">$BB$7*SIN(BE533)</f>
        <v>-0.26059395607258584</v>
      </c>
      <c r="BE533" s="95">
        <f t="shared" ref="BE533:BE596" si="533">2*ATAN(BF533)</f>
        <v>-2.8478372005391512</v>
      </c>
      <c r="BF533" s="95">
        <f t="shared" ref="BF533:BF596" si="534">TAN(BG533/2)*SQRT((1+$BB$7)/(1-$BB$7))</f>
        <v>-6.7593544497779563</v>
      </c>
      <c r="BG533" s="95">
        <f t="shared" si="512"/>
        <v>4.2871122798603558</v>
      </c>
      <c r="BH533" s="95">
        <f t="shared" si="512"/>
        <v>4.2872195944496374</v>
      </c>
      <c r="BI533" s="95">
        <f t="shared" si="512"/>
        <v>4.2869306063462567</v>
      </c>
      <c r="BJ533" s="95">
        <f t="shared" si="512"/>
        <v>4.2877092450431435</v>
      </c>
      <c r="BK533" s="95">
        <f t="shared" si="512"/>
        <v>4.2856143551172003</v>
      </c>
      <c r="BL533" s="95">
        <f t="shared" si="512"/>
        <v>4.2912728048234445</v>
      </c>
      <c r="BM533" s="95">
        <f t="shared" si="512"/>
        <v>4.2761472685638289</v>
      </c>
      <c r="BN533" s="95">
        <f t="shared" ref="BN533:BN596" si="535">RADIANS($BB$9)+$BB$18*(F533-BB$15)</f>
        <v>5.106984270549626</v>
      </c>
      <c r="CI533" s="95"/>
      <c r="CJ533" s="95"/>
      <c r="CK533" s="95"/>
      <c r="CL533" s="95"/>
      <c r="CM533" s="95"/>
      <c r="CN533" s="95"/>
      <c r="CO533" s="95"/>
      <c r="CP533" s="95"/>
      <c r="CQ533" s="95"/>
      <c r="CR533" s="95"/>
      <c r="CS533" s="95"/>
      <c r="CT533" s="95"/>
      <c r="CU533" s="95"/>
      <c r="CV533" s="95"/>
      <c r="CW533" s="95"/>
      <c r="CX533" s="95"/>
    </row>
    <row r="534" spans="1:102" s="75" customFormat="1" ht="12.95" customHeight="1" x14ac:dyDescent="0.2">
      <c r="A534" s="86" t="s">
        <v>2107</v>
      </c>
      <c r="B534" s="87"/>
      <c r="C534" s="88">
        <v>49569.4</v>
      </c>
      <c r="D534" s="88"/>
      <c r="E534" s="75">
        <f t="shared" si="513"/>
        <v>17514.957285385884</v>
      </c>
      <c r="F534" s="75">
        <f t="shared" si="514"/>
        <v>17515</v>
      </c>
      <c r="G534" s="75">
        <f t="shared" si="494"/>
        <v>-1.8005149999225978E-2</v>
      </c>
      <c r="I534" s="75">
        <f>G534</f>
        <v>-1.8005149999225978E-2</v>
      </c>
      <c r="O534" s="75">
        <f t="shared" ca="1" si="515"/>
        <v>5.8923288542017949E-3</v>
      </c>
      <c r="P534" s="75">
        <f t="shared" si="516"/>
        <v>6.2432548793437213E-3</v>
      </c>
      <c r="Q534" s="85">
        <f t="shared" ref="Q534:Q597" si="536">+C534-15018.5</f>
        <v>34550.9</v>
      </c>
      <c r="S534" s="84">
        <v>0.1</v>
      </c>
      <c r="Z534" s="75">
        <f t="shared" si="517"/>
        <v>17515</v>
      </c>
      <c r="AA534" s="75">
        <f t="shared" si="505"/>
        <v>3.3537806419709866E-3</v>
      </c>
      <c r="AB534" s="75">
        <f t="shared" si="506"/>
        <v>-1.5115675761853242E-2</v>
      </c>
      <c r="AC534" s="75">
        <f t="shared" si="507"/>
        <v>-2.4248404878569697E-2</v>
      </c>
      <c r="AD534" s="75">
        <f t="shared" si="508"/>
        <v>-2.1358930641196965E-2</v>
      </c>
      <c r="AE534" s="75">
        <f t="shared" si="509"/>
        <v>4.5620391813546262E-5</v>
      </c>
      <c r="AF534" s="75">
        <f t="shared" si="510"/>
        <v>-2.4248404878569697E-2</v>
      </c>
      <c r="AG534" s="84"/>
      <c r="AH534" s="75">
        <f t="shared" si="518"/>
        <v>-2.8894742373727347E-3</v>
      </c>
      <c r="AI534" s="75">
        <f t="shared" si="519"/>
        <v>2.0024401075379505E-2</v>
      </c>
      <c r="AJ534" s="75">
        <f t="shared" si="520"/>
        <v>-7.7530141458947224E-2</v>
      </c>
      <c r="AK534" s="75">
        <f t="shared" si="521"/>
        <v>6.9155992026240969E-3</v>
      </c>
      <c r="AL534" s="75">
        <f t="shared" si="522"/>
        <v>3.1345358611403094</v>
      </c>
      <c r="AM534" s="75">
        <f t="shared" si="523"/>
        <v>283.41370595637346</v>
      </c>
      <c r="AN534" s="75">
        <f t="shared" si="511"/>
        <v>3.0714069894495233</v>
      </c>
      <c r="AO534" s="75">
        <f t="shared" si="511"/>
        <v>2.7709370423940616</v>
      </c>
      <c r="AP534" s="75">
        <f t="shared" si="511"/>
        <v>3.0859393172560203</v>
      </c>
      <c r="AQ534" s="75">
        <f t="shared" si="511"/>
        <v>2.7549775687456863</v>
      </c>
      <c r="AR534" s="75">
        <f t="shared" si="511"/>
        <v>3.1022430651560091</v>
      </c>
      <c r="AS534" s="75">
        <f t="shared" si="511"/>
        <v>2.736948167462339</v>
      </c>
      <c r="AT534" s="75">
        <f t="shared" si="511"/>
        <v>3.1206490363030537</v>
      </c>
      <c r="AU534" s="75">
        <f t="shared" si="524"/>
        <v>2.7164249229673687</v>
      </c>
      <c r="AV534" s="119">
        <f t="shared" si="525"/>
        <v>3.3537806419709866E-3</v>
      </c>
      <c r="AW534" s="120">
        <f t="shared" si="526"/>
        <v>-2.1358930641196965E-2</v>
      </c>
      <c r="AX534" s="121">
        <f t="shared" si="527"/>
        <v>4.5620391813546262E-5</v>
      </c>
      <c r="AY534" s="120">
        <f t="shared" si="528"/>
        <v>-1.5115675761853242E-2</v>
      </c>
      <c r="BA534" s="95">
        <f t="shared" si="529"/>
        <v>0</v>
      </c>
      <c r="BB534" s="95">
        <f t="shared" si="530"/>
        <v>0.14003667558888133</v>
      </c>
      <c r="BC534" s="95">
        <f t="shared" si="531"/>
        <v>1.2571764198502173E-3</v>
      </c>
      <c r="BD534" s="95">
        <f t="shared" si="532"/>
        <v>-0.26544882871803582</v>
      </c>
      <c r="BE534" s="95">
        <f t="shared" si="533"/>
        <v>-2.842196639494464</v>
      </c>
      <c r="BF534" s="95">
        <f t="shared" si="534"/>
        <v>-6.63014160925374</v>
      </c>
      <c r="BG534" s="95">
        <f t="shared" si="512"/>
        <v>4.3047635179385173</v>
      </c>
      <c r="BH534" s="95">
        <f t="shared" si="512"/>
        <v>4.3047324766909405</v>
      </c>
      <c r="BI534" s="95">
        <f t="shared" si="512"/>
        <v>4.3048194812811076</v>
      </c>
      <c r="BJ534" s="95">
        <f t="shared" si="512"/>
        <v>4.3045756629734253</v>
      </c>
      <c r="BK534" s="95">
        <f t="shared" si="512"/>
        <v>4.3052592780886219</v>
      </c>
      <c r="BL534" s="95">
        <f t="shared" si="512"/>
        <v>4.3033452927950995</v>
      </c>
      <c r="BM534" s="95">
        <f t="shared" si="512"/>
        <v>4.3087256498032689</v>
      </c>
      <c r="BN534" s="95">
        <f t="shared" si="535"/>
        <v>5.1310107166818923</v>
      </c>
      <c r="CI534" s="95"/>
      <c r="CJ534" s="95"/>
      <c r="CK534" s="95"/>
      <c r="CL534" s="95"/>
      <c r="CM534" s="95"/>
      <c r="CN534" s="95"/>
      <c r="CO534" s="95"/>
      <c r="CP534" s="95"/>
      <c r="CQ534" s="95"/>
      <c r="CR534" s="95"/>
      <c r="CS534" s="95"/>
      <c r="CT534" s="95"/>
      <c r="CU534" s="95"/>
      <c r="CV534" s="95"/>
      <c r="CW534" s="95"/>
      <c r="CX534" s="95"/>
    </row>
    <row r="535" spans="1:102" s="75" customFormat="1" ht="12.95" customHeight="1" x14ac:dyDescent="0.2">
      <c r="A535" s="86" t="s">
        <v>2107</v>
      </c>
      <c r="B535" s="87"/>
      <c r="C535" s="88">
        <v>49569.406999999999</v>
      </c>
      <c r="D535" s="88"/>
      <c r="E535" s="75">
        <f t="shared" si="513"/>
        <v>17514.973891873404</v>
      </c>
      <c r="F535" s="75">
        <f t="shared" si="514"/>
        <v>17515</v>
      </c>
      <c r="G535" s="75">
        <f t="shared" si="494"/>
        <v>-1.1005150001437869E-2</v>
      </c>
      <c r="I535" s="75">
        <f>G535</f>
        <v>-1.1005150001437869E-2</v>
      </c>
      <c r="O535" s="75">
        <f t="shared" ca="1" si="515"/>
        <v>5.8923288542017949E-3</v>
      </c>
      <c r="P535" s="75">
        <f t="shared" si="516"/>
        <v>6.2432548793437213E-3</v>
      </c>
      <c r="Q535" s="85">
        <f t="shared" si="536"/>
        <v>34550.906999999999</v>
      </c>
      <c r="S535" s="84">
        <v>0.1</v>
      </c>
      <c r="Z535" s="75">
        <f t="shared" si="517"/>
        <v>17515</v>
      </c>
      <c r="AA535" s="75">
        <f t="shared" si="505"/>
        <v>3.3537806419709866E-3</v>
      </c>
      <c r="AB535" s="75">
        <f t="shared" si="506"/>
        <v>-8.1156757640651334E-3</v>
      </c>
      <c r="AC535" s="75">
        <f t="shared" si="507"/>
        <v>-1.7248404880781588E-2</v>
      </c>
      <c r="AD535" s="75">
        <f t="shared" si="508"/>
        <v>-1.4358930643408856E-2</v>
      </c>
      <c r="AE535" s="75">
        <f t="shared" si="509"/>
        <v>2.061788892222259E-5</v>
      </c>
      <c r="AF535" s="75">
        <f t="shared" si="510"/>
        <v>-1.7248404880781588E-2</v>
      </c>
      <c r="AG535" s="84"/>
      <c r="AH535" s="75">
        <f t="shared" si="518"/>
        <v>-2.8894742373727347E-3</v>
      </c>
      <c r="AI535" s="75">
        <f t="shared" si="519"/>
        <v>2.0024401075379505E-2</v>
      </c>
      <c r="AJ535" s="75">
        <f t="shared" si="520"/>
        <v>-7.7530141458947224E-2</v>
      </c>
      <c r="AK535" s="75">
        <f t="shared" si="521"/>
        <v>6.9155992026240969E-3</v>
      </c>
      <c r="AL535" s="75">
        <f t="shared" si="522"/>
        <v>3.1345358611403094</v>
      </c>
      <c r="AM535" s="75">
        <f t="shared" si="523"/>
        <v>283.41370595637346</v>
      </c>
      <c r="AN535" s="75">
        <f t="shared" si="511"/>
        <v>3.0714069894495233</v>
      </c>
      <c r="AO535" s="75">
        <f t="shared" si="511"/>
        <v>2.7709370423940616</v>
      </c>
      <c r="AP535" s="75">
        <f t="shared" si="511"/>
        <v>3.0859393172560203</v>
      </c>
      <c r="AQ535" s="75">
        <f t="shared" si="511"/>
        <v>2.7549775687456863</v>
      </c>
      <c r="AR535" s="75">
        <f t="shared" si="511"/>
        <v>3.1022430651560091</v>
      </c>
      <c r="AS535" s="75">
        <f t="shared" si="511"/>
        <v>2.736948167462339</v>
      </c>
      <c r="AT535" s="75">
        <f t="shared" si="511"/>
        <v>3.1206490363030537</v>
      </c>
      <c r="AU535" s="75">
        <f t="shared" si="524"/>
        <v>2.7164249229673687</v>
      </c>
      <c r="AV535" s="119">
        <f t="shared" si="525"/>
        <v>3.3537806419709866E-3</v>
      </c>
      <c r="AW535" s="120">
        <f t="shared" si="526"/>
        <v>-1.4358930643408856E-2</v>
      </c>
      <c r="AX535" s="121">
        <f t="shared" si="527"/>
        <v>2.061788892222259E-5</v>
      </c>
      <c r="AY535" s="120">
        <f t="shared" si="528"/>
        <v>-8.1156757640651334E-3</v>
      </c>
      <c r="BA535" s="95">
        <f t="shared" si="529"/>
        <v>0</v>
      </c>
      <c r="BB535" s="95">
        <f t="shared" si="530"/>
        <v>0.14003667558888133</v>
      </c>
      <c r="BC535" s="95">
        <f t="shared" si="531"/>
        <v>1.2571764198502173E-3</v>
      </c>
      <c r="BD535" s="95">
        <f t="shared" si="532"/>
        <v>-0.26544882871803582</v>
      </c>
      <c r="BE535" s="95">
        <f t="shared" si="533"/>
        <v>-2.842196639494464</v>
      </c>
      <c r="BF535" s="95">
        <f t="shared" si="534"/>
        <v>-6.63014160925374</v>
      </c>
      <c r="BG535" s="95">
        <f t="shared" si="512"/>
        <v>4.3047635179385173</v>
      </c>
      <c r="BH535" s="95">
        <f t="shared" si="512"/>
        <v>4.3047324766909405</v>
      </c>
      <c r="BI535" s="95">
        <f t="shared" si="512"/>
        <v>4.3048194812811076</v>
      </c>
      <c r="BJ535" s="95">
        <f t="shared" si="512"/>
        <v>4.3045756629734253</v>
      </c>
      <c r="BK535" s="95">
        <f t="shared" si="512"/>
        <v>4.3052592780886219</v>
      </c>
      <c r="BL535" s="95">
        <f t="shared" si="512"/>
        <v>4.3033452927950995</v>
      </c>
      <c r="BM535" s="95">
        <f t="shared" si="512"/>
        <v>4.3087256498032689</v>
      </c>
      <c r="BN535" s="95">
        <f t="shared" si="535"/>
        <v>5.1310107166818923</v>
      </c>
      <c r="CI535" s="95"/>
      <c r="CJ535" s="95"/>
      <c r="CK535" s="95"/>
      <c r="CL535" s="95"/>
      <c r="CM535" s="95"/>
      <c r="CN535" s="95"/>
      <c r="CO535" s="95"/>
      <c r="CP535" s="95"/>
      <c r="CQ535" s="95"/>
      <c r="CR535" s="95"/>
      <c r="CS535" s="95"/>
      <c r="CT535" s="95"/>
      <c r="CU535" s="95"/>
      <c r="CV535" s="95"/>
      <c r="CW535" s="95"/>
      <c r="CX535" s="95"/>
    </row>
    <row r="536" spans="1:102" s="75" customFormat="1" ht="12.95" customHeight="1" x14ac:dyDescent="0.2">
      <c r="A536" s="86" t="s">
        <v>2108</v>
      </c>
      <c r="B536" s="87"/>
      <c r="C536" s="88">
        <v>49818.540999999997</v>
      </c>
      <c r="D536" s="88"/>
      <c r="E536" s="75">
        <f t="shared" si="513"/>
        <v>18106.008272260795</v>
      </c>
      <c r="F536" s="75">
        <f t="shared" si="514"/>
        <v>18106</v>
      </c>
      <c r="G536" s="75">
        <f t="shared" si="494"/>
        <v>3.4869399969466031E-3</v>
      </c>
      <c r="J536" s="77">
        <f>G536</f>
        <v>3.4869399969466031E-3</v>
      </c>
      <c r="O536" s="75">
        <f t="shared" ca="1" si="515"/>
        <v>6.3014897377444458E-3</v>
      </c>
      <c r="P536" s="75">
        <f t="shared" si="516"/>
        <v>6.8414228293746104E-3</v>
      </c>
      <c r="Q536" s="85">
        <f t="shared" si="536"/>
        <v>34800.040999999997</v>
      </c>
      <c r="S536" s="84">
        <v>1</v>
      </c>
      <c r="Z536" s="75">
        <f t="shared" si="517"/>
        <v>18106</v>
      </c>
      <c r="AA536" s="75">
        <f t="shared" si="505"/>
        <v>3.8023496797393681E-3</v>
      </c>
      <c r="AB536" s="75">
        <f t="shared" si="506"/>
        <v>6.5260131465818454E-3</v>
      </c>
      <c r="AC536" s="75">
        <f t="shared" si="507"/>
        <v>-3.3544828324280074E-3</v>
      </c>
      <c r="AD536" s="75">
        <f t="shared" si="508"/>
        <v>-3.1540968279276504E-4</v>
      </c>
      <c r="AE536" s="75">
        <f t="shared" si="509"/>
        <v>9.9483267999432658E-8</v>
      </c>
      <c r="AF536" s="75">
        <f t="shared" si="510"/>
        <v>-3.3544828324280074E-3</v>
      </c>
      <c r="AG536" s="84"/>
      <c r="AH536" s="75">
        <f t="shared" si="518"/>
        <v>-3.0390731496352423E-3</v>
      </c>
      <c r="AI536" s="75">
        <f t="shared" si="519"/>
        <v>2.0013505648284635E-2</v>
      </c>
      <c r="AJ536" s="75">
        <f t="shared" si="520"/>
        <v>-7.933135742829292E-2</v>
      </c>
      <c r="AK536" s="75">
        <f t="shared" si="521"/>
        <v>5.1449867089561454E-3</v>
      </c>
      <c r="AL536" s="75">
        <f t="shared" si="522"/>
        <v>3.1363426430347832</v>
      </c>
      <c r="AM536" s="75">
        <f t="shared" si="523"/>
        <v>380.9507400553386</v>
      </c>
      <c r="AN536" s="75">
        <f t="shared" si="511"/>
        <v>3.0893674615999056</v>
      </c>
      <c r="AO536" s="75">
        <f t="shared" si="511"/>
        <v>2.8175522927993923</v>
      </c>
      <c r="AP536" s="75">
        <f t="shared" si="511"/>
        <v>3.1005443080129802</v>
      </c>
      <c r="AQ536" s="75">
        <f t="shared" si="511"/>
        <v>2.8054965099634024</v>
      </c>
      <c r="AR536" s="75">
        <f t="shared" si="511"/>
        <v>3.1128536978920054</v>
      </c>
      <c r="AS536" s="75">
        <f t="shared" si="511"/>
        <v>2.7921600203804657</v>
      </c>
      <c r="AT536" s="75">
        <f t="shared" si="511"/>
        <v>3.126465739725345</v>
      </c>
      <c r="AU536" s="75">
        <f t="shared" si="524"/>
        <v>2.777336210147813</v>
      </c>
      <c r="AV536" s="119">
        <f t="shared" si="525"/>
        <v>3.8023496797393681E-3</v>
      </c>
      <c r="AW536" s="120">
        <f t="shared" si="526"/>
        <v>-3.1540968279276504E-4</v>
      </c>
      <c r="AX536" s="121">
        <f t="shared" si="527"/>
        <v>9.9483267999432658E-8</v>
      </c>
      <c r="AY536" s="120">
        <f t="shared" si="528"/>
        <v>6.5260131465818454E-3</v>
      </c>
      <c r="BA536" s="95">
        <f t="shared" si="529"/>
        <v>0</v>
      </c>
      <c r="BB536" s="95">
        <f t="shared" si="530"/>
        <v>0.15256088843917015</v>
      </c>
      <c r="BC536" s="95">
        <f t="shared" si="531"/>
        <v>4.5294217534800417E-2</v>
      </c>
      <c r="BD536" s="95">
        <f t="shared" si="532"/>
        <v>-0.30306262091685188</v>
      </c>
      <c r="BE536" s="95">
        <f t="shared" si="533"/>
        <v>-2.7981440970480085</v>
      </c>
      <c r="BF536" s="95">
        <f t="shared" si="534"/>
        <v>-5.7659341368932981</v>
      </c>
      <c r="BG536" s="95">
        <f t="shared" si="512"/>
        <v>4.4362202747985879</v>
      </c>
      <c r="BH536" s="95">
        <f t="shared" si="512"/>
        <v>4.4361137504814678</v>
      </c>
      <c r="BI536" s="95">
        <f t="shared" si="512"/>
        <v>4.436547996607489</v>
      </c>
      <c r="BJ536" s="95">
        <f t="shared" si="512"/>
        <v>4.4347819439723697</v>
      </c>
      <c r="BK536" s="95">
        <f t="shared" si="512"/>
        <v>4.4420344663146079</v>
      </c>
      <c r="BL536" s="95">
        <f t="shared" si="512"/>
        <v>4.4133427664487748</v>
      </c>
      <c r="BM536" s="95">
        <f t="shared" si="512"/>
        <v>4.554094603835126</v>
      </c>
      <c r="BN536" s="95">
        <f t="shared" si="535"/>
        <v>5.3020905921538137</v>
      </c>
      <c r="CI536" s="95"/>
      <c r="CJ536" s="95"/>
      <c r="CK536" s="95"/>
      <c r="CL536" s="95"/>
      <c r="CM536" s="95"/>
      <c r="CN536" s="95"/>
      <c r="CO536" s="95"/>
      <c r="CP536" s="95"/>
      <c r="CQ536" s="95"/>
      <c r="CR536" s="95"/>
      <c r="CS536" s="95"/>
      <c r="CT536" s="95"/>
      <c r="CU536" s="95"/>
      <c r="CV536" s="95"/>
      <c r="CW536" s="95"/>
      <c r="CX536" s="95"/>
    </row>
    <row r="537" spans="1:102" s="75" customFormat="1" ht="12.95" customHeight="1" x14ac:dyDescent="0.2">
      <c r="A537" s="86" t="s">
        <v>2108</v>
      </c>
      <c r="B537" s="87"/>
      <c r="C537" s="88">
        <v>49818.542399999998</v>
      </c>
      <c r="D537" s="88"/>
      <c r="E537" s="75">
        <f t="shared" si="513"/>
        <v>18106.011593558305</v>
      </c>
      <c r="F537" s="75">
        <f t="shared" si="514"/>
        <v>18106</v>
      </c>
      <c r="G537" s="75">
        <f t="shared" si="494"/>
        <v>4.8869399979594164E-3</v>
      </c>
      <c r="J537" s="77">
        <f>G537</f>
        <v>4.8869399979594164E-3</v>
      </c>
      <c r="O537" s="75">
        <f t="shared" ca="1" si="515"/>
        <v>6.3014897377444458E-3</v>
      </c>
      <c r="P537" s="75">
        <f t="shared" si="516"/>
        <v>6.8414228293746104E-3</v>
      </c>
      <c r="Q537" s="85">
        <f t="shared" si="536"/>
        <v>34800.042399999998</v>
      </c>
      <c r="S537" s="84">
        <v>1</v>
      </c>
      <c r="Z537" s="75">
        <f t="shared" si="517"/>
        <v>18106</v>
      </c>
      <c r="AA537" s="75">
        <f t="shared" si="505"/>
        <v>3.8023496797393681E-3</v>
      </c>
      <c r="AB537" s="75">
        <f t="shared" si="506"/>
        <v>7.9260131475946578E-3</v>
      </c>
      <c r="AC537" s="75">
        <f t="shared" si="507"/>
        <v>-1.9544828314151941E-3</v>
      </c>
      <c r="AD537" s="75">
        <f t="shared" si="508"/>
        <v>1.0845903182200483E-3</v>
      </c>
      <c r="AE537" s="75">
        <f t="shared" si="509"/>
        <v>1.1763361583766655E-6</v>
      </c>
      <c r="AF537" s="75">
        <f t="shared" si="510"/>
        <v>-1.9544828314151941E-3</v>
      </c>
      <c r="AG537" s="84"/>
      <c r="AH537" s="75">
        <f t="shared" si="518"/>
        <v>-3.0390731496352423E-3</v>
      </c>
      <c r="AI537" s="75">
        <f t="shared" si="519"/>
        <v>2.0013505648284635E-2</v>
      </c>
      <c r="AJ537" s="75">
        <f t="shared" si="520"/>
        <v>-7.933135742829292E-2</v>
      </c>
      <c r="AK537" s="75">
        <f t="shared" si="521"/>
        <v>5.1449867089561454E-3</v>
      </c>
      <c r="AL537" s="75">
        <f t="shared" si="522"/>
        <v>3.1363426430347832</v>
      </c>
      <c r="AM537" s="75">
        <f t="shared" si="523"/>
        <v>380.9507400553386</v>
      </c>
      <c r="AN537" s="75">
        <f t="shared" si="511"/>
        <v>3.0893674615999056</v>
      </c>
      <c r="AO537" s="75">
        <f t="shared" si="511"/>
        <v>2.8175522927993923</v>
      </c>
      <c r="AP537" s="75">
        <f t="shared" si="511"/>
        <v>3.1005443080129802</v>
      </c>
      <c r="AQ537" s="75">
        <f t="shared" si="511"/>
        <v>2.8054965099634024</v>
      </c>
      <c r="AR537" s="75">
        <f t="shared" si="511"/>
        <v>3.1128536978920054</v>
      </c>
      <c r="AS537" s="75">
        <f t="shared" si="511"/>
        <v>2.7921600203804657</v>
      </c>
      <c r="AT537" s="75">
        <f t="shared" si="511"/>
        <v>3.126465739725345</v>
      </c>
      <c r="AU537" s="75">
        <f t="shared" si="524"/>
        <v>2.777336210147813</v>
      </c>
      <c r="AV537" s="119">
        <f t="shared" si="525"/>
        <v>3.8023496797393681E-3</v>
      </c>
      <c r="AW537" s="120">
        <f t="shared" si="526"/>
        <v>1.0845903182200483E-3</v>
      </c>
      <c r="AX537" s="121">
        <f t="shared" si="527"/>
        <v>1.1763361583766655E-6</v>
      </c>
      <c r="AY537" s="120">
        <f t="shared" si="528"/>
        <v>7.9260131475946578E-3</v>
      </c>
      <c r="BA537" s="95">
        <f t="shared" si="529"/>
        <v>0</v>
      </c>
      <c r="BB537" s="95">
        <f t="shared" si="530"/>
        <v>0.15256088843917015</v>
      </c>
      <c r="BC537" s="95">
        <f t="shared" si="531"/>
        <v>4.5294217534800417E-2</v>
      </c>
      <c r="BD537" s="95">
        <f t="shared" si="532"/>
        <v>-0.30306262091685188</v>
      </c>
      <c r="BE537" s="95">
        <f t="shared" si="533"/>
        <v>-2.7981440970480085</v>
      </c>
      <c r="BF537" s="95">
        <f t="shared" si="534"/>
        <v>-5.7659341368932981</v>
      </c>
      <c r="BG537" s="95">
        <f t="shared" si="512"/>
        <v>4.4362202747985879</v>
      </c>
      <c r="BH537" s="95">
        <f t="shared" si="512"/>
        <v>4.4361137504814678</v>
      </c>
      <c r="BI537" s="95">
        <f t="shared" si="512"/>
        <v>4.436547996607489</v>
      </c>
      <c r="BJ537" s="95">
        <f t="shared" si="512"/>
        <v>4.4347819439723697</v>
      </c>
      <c r="BK537" s="95">
        <f t="shared" si="512"/>
        <v>4.4420344663146079</v>
      </c>
      <c r="BL537" s="95">
        <f t="shared" si="512"/>
        <v>4.4133427664487748</v>
      </c>
      <c r="BM537" s="95">
        <f t="shared" si="512"/>
        <v>4.554094603835126</v>
      </c>
      <c r="BN537" s="95">
        <f t="shared" si="535"/>
        <v>5.3020905921538137</v>
      </c>
      <c r="CI537" s="95"/>
      <c r="CJ537" s="95"/>
      <c r="CK537" s="95"/>
      <c r="CL537" s="95"/>
      <c r="CM537" s="95"/>
      <c r="CN537" s="95"/>
      <c r="CO537" s="95"/>
      <c r="CP537" s="95"/>
      <c r="CQ537" s="95"/>
      <c r="CR537" s="95"/>
      <c r="CS537" s="95"/>
      <c r="CT537" s="95"/>
      <c r="CU537" s="95"/>
      <c r="CV537" s="95"/>
      <c r="CW537" s="95"/>
      <c r="CX537" s="95"/>
    </row>
    <row r="538" spans="1:102" s="75" customFormat="1" ht="12.95" customHeight="1" x14ac:dyDescent="0.2">
      <c r="A538" s="86" t="s">
        <v>2108</v>
      </c>
      <c r="B538" s="87"/>
      <c r="C538" s="88">
        <v>49818.542500000003</v>
      </c>
      <c r="D538" s="88"/>
      <c r="E538" s="75">
        <f t="shared" si="513"/>
        <v>18106.01183079385</v>
      </c>
      <c r="F538" s="75">
        <f t="shared" si="514"/>
        <v>18106</v>
      </c>
      <c r="G538" s="75">
        <f t="shared" si="494"/>
        <v>4.9869400027091615E-3</v>
      </c>
      <c r="J538" s="77">
        <f>G538</f>
        <v>4.9869400027091615E-3</v>
      </c>
      <c r="O538" s="75">
        <f t="shared" ca="1" si="515"/>
        <v>6.3014897377444458E-3</v>
      </c>
      <c r="P538" s="75">
        <f t="shared" si="516"/>
        <v>6.8414228293746104E-3</v>
      </c>
      <c r="Q538" s="85">
        <f t="shared" si="536"/>
        <v>34800.042500000003</v>
      </c>
      <c r="S538" s="84">
        <v>1</v>
      </c>
      <c r="Z538" s="75">
        <f t="shared" si="517"/>
        <v>18106</v>
      </c>
      <c r="AA538" s="75">
        <f t="shared" si="505"/>
        <v>3.8023496797393681E-3</v>
      </c>
      <c r="AB538" s="75">
        <f t="shared" si="506"/>
        <v>8.026013152344403E-3</v>
      </c>
      <c r="AC538" s="75">
        <f t="shared" si="507"/>
        <v>-1.8544828266654489E-3</v>
      </c>
      <c r="AD538" s="75">
        <f t="shared" si="508"/>
        <v>1.1845903229697934E-3</v>
      </c>
      <c r="AE538" s="75">
        <f t="shared" si="509"/>
        <v>1.4032542332736794E-6</v>
      </c>
      <c r="AF538" s="75">
        <f t="shared" si="510"/>
        <v>-1.8544828266654489E-3</v>
      </c>
      <c r="AG538" s="84"/>
      <c r="AH538" s="75">
        <f t="shared" si="518"/>
        <v>-3.0390731496352423E-3</v>
      </c>
      <c r="AI538" s="75">
        <f t="shared" si="519"/>
        <v>2.0013505648284635E-2</v>
      </c>
      <c r="AJ538" s="75">
        <f t="shared" si="520"/>
        <v>-7.933135742829292E-2</v>
      </c>
      <c r="AK538" s="75">
        <f t="shared" si="521"/>
        <v>5.1449867089561454E-3</v>
      </c>
      <c r="AL538" s="75">
        <f t="shared" si="522"/>
        <v>3.1363426430347832</v>
      </c>
      <c r="AM538" s="75">
        <f t="shared" si="523"/>
        <v>380.9507400553386</v>
      </c>
      <c r="AN538" s="75">
        <f t="shared" si="511"/>
        <v>3.0893674615999056</v>
      </c>
      <c r="AO538" s="75">
        <f t="shared" si="511"/>
        <v>2.8175522927993923</v>
      </c>
      <c r="AP538" s="75">
        <f t="shared" si="511"/>
        <v>3.1005443080129802</v>
      </c>
      <c r="AQ538" s="75">
        <f t="shared" si="511"/>
        <v>2.8054965099634024</v>
      </c>
      <c r="AR538" s="75">
        <f t="shared" si="511"/>
        <v>3.1128536978920054</v>
      </c>
      <c r="AS538" s="75">
        <f t="shared" si="511"/>
        <v>2.7921600203804657</v>
      </c>
      <c r="AT538" s="75">
        <f t="shared" si="511"/>
        <v>3.126465739725345</v>
      </c>
      <c r="AU538" s="75">
        <f t="shared" si="524"/>
        <v>2.777336210147813</v>
      </c>
      <c r="AV538" s="119">
        <f t="shared" si="525"/>
        <v>3.8023496797393681E-3</v>
      </c>
      <c r="AW538" s="120">
        <f t="shared" si="526"/>
        <v>1.1845903229697934E-3</v>
      </c>
      <c r="AX538" s="121">
        <f t="shared" si="527"/>
        <v>1.4032542332736794E-6</v>
      </c>
      <c r="AY538" s="120">
        <f t="shared" si="528"/>
        <v>8.026013152344403E-3</v>
      </c>
      <c r="BA538" s="95">
        <f t="shared" si="529"/>
        <v>0</v>
      </c>
      <c r="BB538" s="95">
        <f t="shared" si="530"/>
        <v>0.15256088843917015</v>
      </c>
      <c r="BC538" s="95">
        <f t="shared" si="531"/>
        <v>4.5294217534800417E-2</v>
      </c>
      <c r="BD538" s="95">
        <f t="shared" si="532"/>
        <v>-0.30306262091685188</v>
      </c>
      <c r="BE538" s="95">
        <f t="shared" si="533"/>
        <v>-2.7981440970480085</v>
      </c>
      <c r="BF538" s="95">
        <f t="shared" si="534"/>
        <v>-5.7659341368932981</v>
      </c>
      <c r="BG538" s="95">
        <f t="shared" si="512"/>
        <v>4.4362202747985879</v>
      </c>
      <c r="BH538" s="95">
        <f t="shared" si="512"/>
        <v>4.4361137504814678</v>
      </c>
      <c r="BI538" s="95">
        <f t="shared" si="512"/>
        <v>4.436547996607489</v>
      </c>
      <c r="BJ538" s="95">
        <f t="shared" si="512"/>
        <v>4.4347819439723697</v>
      </c>
      <c r="BK538" s="95">
        <f t="shared" si="512"/>
        <v>4.4420344663146079</v>
      </c>
      <c r="BL538" s="95">
        <f t="shared" si="512"/>
        <v>4.4133427664487748</v>
      </c>
      <c r="BM538" s="95">
        <f t="shared" si="512"/>
        <v>4.554094603835126</v>
      </c>
      <c r="BN538" s="95">
        <f t="shared" si="535"/>
        <v>5.3020905921538137</v>
      </c>
      <c r="CI538" s="95"/>
      <c r="CJ538" s="95"/>
      <c r="CK538" s="95"/>
      <c r="CL538" s="95"/>
      <c r="CM538" s="95"/>
      <c r="CN538" s="95"/>
      <c r="CO538" s="95"/>
      <c r="CP538" s="95"/>
      <c r="CQ538" s="95"/>
      <c r="CR538" s="95"/>
      <c r="CS538" s="95"/>
      <c r="CT538" s="95"/>
      <c r="CU538" s="95"/>
      <c r="CV538" s="95"/>
      <c r="CW538" s="95"/>
      <c r="CX538" s="95"/>
    </row>
    <row r="539" spans="1:102" s="75" customFormat="1" ht="12.95" customHeight="1" x14ac:dyDescent="0.2">
      <c r="A539" s="81" t="s">
        <v>1413</v>
      </c>
      <c r="B539" s="82" t="s">
        <v>2031</v>
      </c>
      <c r="C539" s="83">
        <v>49829.506000000001</v>
      </c>
      <c r="D539" s="83" t="s">
        <v>2110</v>
      </c>
      <c r="E539" s="75">
        <f t="shared" si="513"/>
        <v>18132.021148788892</v>
      </c>
      <c r="F539" s="75">
        <f t="shared" si="514"/>
        <v>18132</v>
      </c>
      <c r="G539" s="75">
        <f t="shared" si="494"/>
        <v>8.9146800019079819E-3</v>
      </c>
      <c r="I539" s="75">
        <f>G539</f>
        <v>8.9146800019079819E-3</v>
      </c>
      <c r="O539" s="75">
        <f t="shared" ca="1" si="515"/>
        <v>6.3194900473419226E-3</v>
      </c>
      <c r="P539" s="75">
        <f t="shared" si="516"/>
        <v>6.8678588353261009E-3</v>
      </c>
      <c r="Q539" s="85">
        <f t="shared" si="536"/>
        <v>34811.006000000001</v>
      </c>
      <c r="S539" s="84">
        <v>0.1</v>
      </c>
      <c r="Z539" s="75">
        <f t="shared" si="517"/>
        <v>18132</v>
      </c>
      <c r="AA539" s="75">
        <f t="shared" si="505"/>
        <v>3.8228708939803692E-3</v>
      </c>
      <c r="AB539" s="75">
        <f t="shared" si="506"/>
        <v>1.1959667943253713E-2</v>
      </c>
      <c r="AC539" s="75">
        <f t="shared" si="507"/>
        <v>2.046821166581881E-3</v>
      </c>
      <c r="AD539" s="75">
        <f t="shared" si="508"/>
        <v>5.0918091079276123E-3</v>
      </c>
      <c r="AE539" s="75">
        <f t="shared" si="509"/>
        <v>2.5926519991574586E-6</v>
      </c>
      <c r="AF539" s="75">
        <f t="shared" si="510"/>
        <v>2.046821166581881E-3</v>
      </c>
      <c r="AG539" s="84"/>
      <c r="AH539" s="75">
        <f t="shared" si="518"/>
        <v>-3.0449879413457317E-3</v>
      </c>
      <c r="AI539" s="75">
        <f t="shared" si="519"/>
        <v>2.0013139489655662E-2</v>
      </c>
      <c r="AJ539" s="75">
        <f t="shared" si="520"/>
        <v>-7.9402788441722827E-2</v>
      </c>
      <c r="AK539" s="75">
        <f t="shared" si="521"/>
        <v>5.0747637461297061E-3</v>
      </c>
      <c r="AL539" s="75">
        <f t="shared" si="522"/>
        <v>3.1364143000934082</v>
      </c>
      <c r="AM539" s="75">
        <f t="shared" si="523"/>
        <v>386.22228709762931</v>
      </c>
      <c r="AN539" s="75">
        <f t="shared" si="511"/>
        <v>3.0900799657267144</v>
      </c>
      <c r="AO539" s="75">
        <f t="shared" si="511"/>
        <v>2.8196690718953192</v>
      </c>
      <c r="AP539" s="75">
        <f t="shared" si="511"/>
        <v>3.1011191786584615</v>
      </c>
      <c r="AQ539" s="75">
        <f t="shared" si="511"/>
        <v>2.8077706687159574</v>
      </c>
      <c r="AR539" s="75">
        <f t="shared" si="511"/>
        <v>3.11326766804196</v>
      </c>
      <c r="AS539" s="75">
        <f t="shared" si="511"/>
        <v>2.7946195786622066</v>
      </c>
      <c r="AT539" s="75">
        <f t="shared" si="511"/>
        <v>3.1266903835113125</v>
      </c>
      <c r="AU539" s="75">
        <f t="shared" si="524"/>
        <v>2.7800158945246176</v>
      </c>
      <c r="AV539" s="119">
        <f t="shared" si="525"/>
        <v>3.8228708939803692E-3</v>
      </c>
      <c r="AW539" s="120">
        <f t="shared" si="526"/>
        <v>5.0918091079276123E-3</v>
      </c>
      <c r="AX539" s="121">
        <f t="shared" si="527"/>
        <v>2.5926519991574586E-6</v>
      </c>
      <c r="AY539" s="120">
        <f t="shared" si="528"/>
        <v>1.1959667943253713E-2</v>
      </c>
      <c r="BA539" s="95">
        <f t="shared" si="529"/>
        <v>0</v>
      </c>
      <c r="BB539" s="95">
        <f t="shared" si="530"/>
        <v>0.15320630103641375</v>
      </c>
      <c r="BC539" s="95">
        <f t="shared" si="531"/>
        <v>4.7415267178145364E-2</v>
      </c>
      <c r="BD539" s="95">
        <f t="shared" si="532"/>
        <v>-0.30486133142064326</v>
      </c>
      <c r="BE539" s="95">
        <f t="shared" si="533"/>
        <v>-2.7960207645085591</v>
      </c>
      <c r="BF539" s="95">
        <f t="shared" si="534"/>
        <v>-5.7297975142455346</v>
      </c>
      <c r="BG539" s="95">
        <f t="shared" si="512"/>
        <v>4.4422741780918038</v>
      </c>
      <c r="BH539" s="95">
        <f t="shared" si="512"/>
        <v>4.4421764634162706</v>
      </c>
      <c r="BI539" s="95">
        <f t="shared" si="512"/>
        <v>4.4425834957965771</v>
      </c>
      <c r="BJ539" s="95">
        <f t="shared" si="512"/>
        <v>4.440891919464816</v>
      </c>
      <c r="BK539" s="95">
        <f t="shared" si="512"/>
        <v>4.4479911226989461</v>
      </c>
      <c r="BL539" s="95">
        <f t="shared" si="512"/>
        <v>4.4193208533489701</v>
      </c>
      <c r="BM539" s="95">
        <f t="shared" si="512"/>
        <v>4.5654090649550376</v>
      </c>
      <c r="BN539" s="95">
        <f t="shared" si="535"/>
        <v>5.3096169487735594</v>
      </c>
      <c r="CI539" s="95"/>
      <c r="CJ539" s="95"/>
      <c r="CK539" s="95"/>
      <c r="CL539" s="95"/>
      <c r="CM539" s="95"/>
      <c r="CN539" s="95"/>
      <c r="CO539" s="95"/>
      <c r="CP539" s="95"/>
      <c r="CQ539" s="95"/>
      <c r="CR539" s="95"/>
      <c r="CS539" s="95"/>
      <c r="CT539" s="95"/>
      <c r="CU539" s="95"/>
      <c r="CV539" s="95"/>
      <c r="CW539" s="95"/>
      <c r="CX539" s="95"/>
    </row>
    <row r="540" spans="1:102" s="75" customFormat="1" ht="12.95" customHeight="1" x14ac:dyDescent="0.2">
      <c r="A540" s="81" t="s">
        <v>1413</v>
      </c>
      <c r="B540" s="82" t="s">
        <v>2031</v>
      </c>
      <c r="C540" s="83">
        <v>49829.508099999999</v>
      </c>
      <c r="D540" s="83" t="s">
        <v>2110</v>
      </c>
      <c r="E540" s="75">
        <f t="shared" si="513"/>
        <v>18132.026130735143</v>
      </c>
      <c r="F540" s="75">
        <f t="shared" si="514"/>
        <v>18132</v>
      </c>
      <c r="G540" s="75">
        <f t="shared" si="494"/>
        <v>1.1014679999789223E-2</v>
      </c>
      <c r="I540" s="75">
        <f>G540</f>
        <v>1.1014679999789223E-2</v>
      </c>
      <c r="O540" s="75">
        <f t="shared" ca="1" si="515"/>
        <v>6.3194900473419226E-3</v>
      </c>
      <c r="P540" s="75">
        <f t="shared" si="516"/>
        <v>6.8678588353261009E-3</v>
      </c>
      <c r="Q540" s="85">
        <f t="shared" si="536"/>
        <v>34811.008099999999</v>
      </c>
      <c r="S540" s="84">
        <v>0.1</v>
      </c>
      <c r="Z540" s="75">
        <f t="shared" si="517"/>
        <v>18132</v>
      </c>
      <c r="AA540" s="75">
        <f t="shared" si="505"/>
        <v>3.8228708939803692E-3</v>
      </c>
      <c r="AB540" s="75">
        <f t="shared" si="506"/>
        <v>1.4059667941134954E-2</v>
      </c>
      <c r="AC540" s="75">
        <f t="shared" si="507"/>
        <v>4.1468211644631221E-3</v>
      </c>
      <c r="AD540" s="75">
        <f t="shared" si="508"/>
        <v>7.1918091058088534E-3</v>
      </c>
      <c r="AE540" s="75">
        <f t="shared" si="509"/>
        <v>5.1722118214395142E-6</v>
      </c>
      <c r="AF540" s="75">
        <f t="shared" si="510"/>
        <v>4.1468211644631221E-3</v>
      </c>
      <c r="AG540" s="84"/>
      <c r="AH540" s="75">
        <f t="shared" si="518"/>
        <v>-3.0449879413457317E-3</v>
      </c>
      <c r="AI540" s="75">
        <f t="shared" si="519"/>
        <v>2.0013139489655662E-2</v>
      </c>
      <c r="AJ540" s="75">
        <f t="shared" si="520"/>
        <v>-7.9402788441722827E-2</v>
      </c>
      <c r="AK540" s="75">
        <f t="shared" si="521"/>
        <v>5.0747637461297061E-3</v>
      </c>
      <c r="AL540" s="75">
        <f t="shared" si="522"/>
        <v>3.1364143000934082</v>
      </c>
      <c r="AM540" s="75">
        <f t="shared" si="523"/>
        <v>386.22228709762931</v>
      </c>
      <c r="AN540" s="75">
        <f t="shared" si="511"/>
        <v>3.0900799657267144</v>
      </c>
      <c r="AO540" s="75">
        <f t="shared" si="511"/>
        <v>2.8196690718953192</v>
      </c>
      <c r="AP540" s="75">
        <f t="shared" si="511"/>
        <v>3.1011191786584615</v>
      </c>
      <c r="AQ540" s="75">
        <f t="shared" si="511"/>
        <v>2.8077706687159574</v>
      </c>
      <c r="AR540" s="75">
        <f t="shared" si="511"/>
        <v>3.11326766804196</v>
      </c>
      <c r="AS540" s="75">
        <f t="shared" si="511"/>
        <v>2.7946195786622066</v>
      </c>
      <c r="AT540" s="75">
        <f t="shared" si="511"/>
        <v>3.1266903835113125</v>
      </c>
      <c r="AU540" s="75">
        <f t="shared" si="524"/>
        <v>2.7800158945246176</v>
      </c>
      <c r="AV540" s="119">
        <f t="shared" si="525"/>
        <v>3.8228708939803692E-3</v>
      </c>
      <c r="AW540" s="120">
        <f t="shared" si="526"/>
        <v>7.1918091058088534E-3</v>
      </c>
      <c r="AX540" s="121">
        <f t="shared" si="527"/>
        <v>5.1722118214395142E-6</v>
      </c>
      <c r="AY540" s="120">
        <f t="shared" si="528"/>
        <v>1.4059667941134954E-2</v>
      </c>
      <c r="BA540" s="95">
        <f t="shared" si="529"/>
        <v>0</v>
      </c>
      <c r="BB540" s="95">
        <f t="shared" si="530"/>
        <v>0.15320630103641375</v>
      </c>
      <c r="BC540" s="95">
        <f t="shared" si="531"/>
        <v>4.7415267178145364E-2</v>
      </c>
      <c r="BD540" s="95">
        <f t="shared" si="532"/>
        <v>-0.30486133142064326</v>
      </c>
      <c r="BE540" s="95">
        <f t="shared" si="533"/>
        <v>-2.7960207645085591</v>
      </c>
      <c r="BF540" s="95">
        <f t="shared" si="534"/>
        <v>-5.7297975142455346</v>
      </c>
      <c r="BG540" s="95">
        <f t="shared" si="512"/>
        <v>4.4422741780918038</v>
      </c>
      <c r="BH540" s="95">
        <f t="shared" si="512"/>
        <v>4.4421764634162706</v>
      </c>
      <c r="BI540" s="95">
        <f t="shared" si="512"/>
        <v>4.4425834957965771</v>
      </c>
      <c r="BJ540" s="95">
        <f t="shared" si="512"/>
        <v>4.440891919464816</v>
      </c>
      <c r="BK540" s="95">
        <f t="shared" si="512"/>
        <v>4.4479911226989461</v>
      </c>
      <c r="BL540" s="95">
        <f t="shared" si="512"/>
        <v>4.4193208533489701</v>
      </c>
      <c r="BM540" s="95">
        <f t="shared" si="512"/>
        <v>4.5654090649550376</v>
      </c>
      <c r="BN540" s="95">
        <f t="shared" si="535"/>
        <v>5.3096169487735594</v>
      </c>
      <c r="CI540" s="95"/>
      <c r="CJ540" s="95"/>
      <c r="CK540" s="95"/>
      <c r="CL540" s="95"/>
      <c r="CM540" s="95"/>
      <c r="CN540" s="95"/>
      <c r="CO540" s="95"/>
      <c r="CP540" s="95"/>
      <c r="CQ540" s="95"/>
      <c r="CR540" s="95"/>
      <c r="CS540" s="95"/>
      <c r="CT540" s="95"/>
      <c r="CU540" s="95"/>
      <c r="CV540" s="95"/>
      <c r="CW540" s="95"/>
      <c r="CX540" s="95"/>
    </row>
    <row r="541" spans="1:102" s="75" customFormat="1" ht="12.95" customHeight="1" x14ac:dyDescent="0.2">
      <c r="A541" s="86" t="s">
        <v>2108</v>
      </c>
      <c r="B541" s="87"/>
      <c r="C541" s="88">
        <v>49867.4375</v>
      </c>
      <c r="D541" s="88"/>
      <c r="E541" s="75">
        <f t="shared" si="513"/>
        <v>18222.008146146392</v>
      </c>
      <c r="F541" s="75">
        <f t="shared" si="514"/>
        <v>18222</v>
      </c>
      <c r="G541" s="75">
        <f t="shared" si="494"/>
        <v>3.4337800025241449E-3</v>
      </c>
      <c r="J541" s="77">
        <f>G541</f>
        <v>3.4337800025241449E-3</v>
      </c>
      <c r="O541" s="75">
        <f t="shared" ca="1" si="515"/>
        <v>6.3817988113331909E-3</v>
      </c>
      <c r="P541" s="75">
        <f t="shared" si="516"/>
        <v>6.9594466142551704E-3</v>
      </c>
      <c r="Q541" s="85">
        <f t="shared" si="536"/>
        <v>34848.9375</v>
      </c>
      <c r="S541" s="84">
        <v>1</v>
      </c>
      <c r="Z541" s="75">
        <f t="shared" si="517"/>
        <v>18222</v>
      </c>
      <c r="AA541" s="75">
        <f t="shared" si="505"/>
        <v>3.8944060248586074E-3</v>
      </c>
      <c r="AB541" s="75">
        <f t="shared" si="506"/>
        <v>6.4988205919207075E-3</v>
      </c>
      <c r="AC541" s="75">
        <f t="shared" si="507"/>
        <v>-3.5256666117310254E-3</v>
      </c>
      <c r="AD541" s="75">
        <f t="shared" si="508"/>
        <v>-4.6062602233446241E-4</v>
      </c>
      <c r="AE541" s="75">
        <f t="shared" si="509"/>
        <v>2.1217633245166867E-7</v>
      </c>
      <c r="AF541" s="75">
        <f t="shared" si="510"/>
        <v>-3.5256666117310254E-3</v>
      </c>
      <c r="AG541" s="84"/>
      <c r="AH541" s="75">
        <f t="shared" si="518"/>
        <v>-3.065040589396563E-3</v>
      </c>
      <c r="AI541" s="75">
        <f t="shared" si="519"/>
        <v>2.0011934937509301E-2</v>
      </c>
      <c r="AJ541" s="75">
        <f t="shared" si="520"/>
        <v>-7.964508442929108E-2</v>
      </c>
      <c r="AK541" s="75">
        <f t="shared" si="521"/>
        <v>4.8365623200305264E-3</v>
      </c>
      <c r="AL541" s="75">
        <f t="shared" si="522"/>
        <v>3.1366573658814634</v>
      </c>
      <c r="AM541" s="75">
        <f t="shared" si="523"/>
        <v>405.24404222916689</v>
      </c>
      <c r="AN541" s="75">
        <f t="shared" ref="AN541:AT550" si="537">$AU541+$AB$7*SIN(AO541)</f>
        <v>3.0924969252686747</v>
      </c>
      <c r="AO541" s="75">
        <f t="shared" si="537"/>
        <v>2.8270379425051879</v>
      </c>
      <c r="AP541" s="75">
        <f t="shared" si="537"/>
        <v>3.1030665754388678</v>
      </c>
      <c r="AQ541" s="75">
        <f t="shared" si="537"/>
        <v>2.8156748391616513</v>
      </c>
      <c r="AR541" s="75">
        <f t="shared" si="537"/>
        <v>3.1146678555405645</v>
      </c>
      <c r="AS541" s="75">
        <f t="shared" si="537"/>
        <v>2.8031521553226844</v>
      </c>
      <c r="AT541" s="75">
        <f t="shared" si="537"/>
        <v>3.12744888584005</v>
      </c>
      <c r="AU541" s="75">
        <f t="shared" si="524"/>
        <v>2.7892917250597109</v>
      </c>
      <c r="AV541" s="119">
        <f t="shared" si="525"/>
        <v>3.8944060248586074E-3</v>
      </c>
      <c r="AW541" s="120">
        <f t="shared" si="526"/>
        <v>-4.6062602233446241E-4</v>
      </c>
      <c r="AX541" s="121">
        <f t="shared" si="527"/>
        <v>2.1217633245166867E-7</v>
      </c>
      <c r="AY541" s="120">
        <f t="shared" si="528"/>
        <v>6.4988205919207075E-3</v>
      </c>
      <c r="BA541" s="95">
        <f t="shared" si="529"/>
        <v>0</v>
      </c>
      <c r="BB541" s="95">
        <f t="shared" si="530"/>
        <v>0.15551414050608825</v>
      </c>
      <c r="BC541" s="95">
        <f t="shared" si="531"/>
        <v>5.4897679171812271E-2</v>
      </c>
      <c r="BD541" s="95">
        <f t="shared" si="532"/>
        <v>-0.31119709689331809</v>
      </c>
      <c r="BE541" s="95">
        <f t="shared" si="533"/>
        <v>-2.7885285249157703</v>
      </c>
      <c r="BF541" s="95">
        <f t="shared" si="534"/>
        <v>-5.6057266501169885</v>
      </c>
      <c r="BG541" s="95">
        <f t="shared" ref="BG541:BM550" si="538">$BN541+$BB$7*SIN(BH541)</f>
        <v>4.4634320647661037</v>
      </c>
      <c r="BH541" s="95">
        <f t="shared" si="538"/>
        <v>4.4633630558476129</v>
      </c>
      <c r="BI541" s="95">
        <f t="shared" si="538"/>
        <v>4.4636743579743596</v>
      </c>
      <c r="BJ541" s="95">
        <f t="shared" si="538"/>
        <v>4.4622730657410035</v>
      </c>
      <c r="BK541" s="95">
        <f t="shared" si="538"/>
        <v>4.4686429848762801</v>
      </c>
      <c r="BL541" s="95">
        <f t="shared" si="538"/>
        <v>4.4408640941203856</v>
      </c>
      <c r="BM541" s="95">
        <f t="shared" si="538"/>
        <v>4.604898653050296</v>
      </c>
      <c r="BN541" s="95">
        <f t="shared" si="535"/>
        <v>5.3356697216880651</v>
      </c>
      <c r="CI541" s="95"/>
      <c r="CJ541" s="95"/>
      <c r="CK541" s="95"/>
      <c r="CL541" s="95"/>
      <c r="CM541" s="95"/>
      <c r="CN541" s="95"/>
      <c r="CO541" s="95"/>
      <c r="CP541" s="95"/>
      <c r="CQ541" s="95"/>
      <c r="CR541" s="95"/>
      <c r="CS541" s="95"/>
      <c r="CT541" s="95"/>
      <c r="CU541" s="95"/>
      <c r="CV541" s="95"/>
      <c r="CW541" s="95"/>
      <c r="CX541" s="95"/>
    </row>
    <row r="542" spans="1:102" s="75" customFormat="1" ht="12.95" customHeight="1" x14ac:dyDescent="0.2">
      <c r="A542" s="86" t="s">
        <v>2108</v>
      </c>
      <c r="B542" s="87"/>
      <c r="C542" s="88">
        <v>49867.438300000002</v>
      </c>
      <c r="D542" s="88"/>
      <c r="E542" s="75">
        <f t="shared" si="513"/>
        <v>18222.010044030685</v>
      </c>
      <c r="F542" s="75">
        <f t="shared" si="514"/>
        <v>18222</v>
      </c>
      <c r="G542" s="75">
        <f t="shared" si="494"/>
        <v>4.2337800041423179E-3</v>
      </c>
      <c r="J542" s="77">
        <f>G542</f>
        <v>4.2337800041423179E-3</v>
      </c>
      <c r="O542" s="75">
        <f t="shared" ca="1" si="515"/>
        <v>6.3817988113331909E-3</v>
      </c>
      <c r="P542" s="75">
        <f t="shared" si="516"/>
        <v>6.9594466142551704E-3</v>
      </c>
      <c r="Q542" s="85">
        <f t="shared" si="536"/>
        <v>34848.938300000002</v>
      </c>
      <c r="S542" s="84">
        <v>1</v>
      </c>
      <c r="Z542" s="75">
        <f t="shared" si="517"/>
        <v>18222</v>
      </c>
      <c r="AA542" s="75">
        <f t="shared" si="505"/>
        <v>3.8944060248586074E-3</v>
      </c>
      <c r="AB542" s="75">
        <f t="shared" si="506"/>
        <v>7.2988205935388805E-3</v>
      </c>
      <c r="AC542" s="75">
        <f t="shared" si="507"/>
        <v>-2.7256666101128525E-3</v>
      </c>
      <c r="AD542" s="75">
        <f t="shared" si="508"/>
        <v>3.3937397928371056E-4</v>
      </c>
      <c r="AE542" s="75">
        <f t="shared" si="509"/>
        <v>1.1517469781486041E-7</v>
      </c>
      <c r="AF542" s="75">
        <f t="shared" si="510"/>
        <v>-2.7256666101128525E-3</v>
      </c>
      <c r="AG542" s="84"/>
      <c r="AH542" s="75">
        <f t="shared" si="518"/>
        <v>-3.065040589396563E-3</v>
      </c>
      <c r="AI542" s="75">
        <f t="shared" si="519"/>
        <v>2.0011934937509301E-2</v>
      </c>
      <c r="AJ542" s="75">
        <f t="shared" si="520"/>
        <v>-7.964508442929108E-2</v>
      </c>
      <c r="AK542" s="75">
        <f t="shared" si="521"/>
        <v>4.8365623200305264E-3</v>
      </c>
      <c r="AL542" s="75">
        <f t="shared" si="522"/>
        <v>3.1366573658814634</v>
      </c>
      <c r="AM542" s="75">
        <f t="shared" si="523"/>
        <v>405.24404222916689</v>
      </c>
      <c r="AN542" s="75">
        <f t="shared" si="537"/>
        <v>3.0924969252686747</v>
      </c>
      <c r="AO542" s="75">
        <f t="shared" si="537"/>
        <v>2.8270379425051879</v>
      </c>
      <c r="AP542" s="75">
        <f t="shared" si="537"/>
        <v>3.1030665754388678</v>
      </c>
      <c r="AQ542" s="75">
        <f t="shared" si="537"/>
        <v>2.8156748391616513</v>
      </c>
      <c r="AR542" s="75">
        <f t="shared" si="537"/>
        <v>3.1146678555405645</v>
      </c>
      <c r="AS542" s="75">
        <f t="shared" si="537"/>
        <v>2.8031521553226844</v>
      </c>
      <c r="AT542" s="75">
        <f t="shared" si="537"/>
        <v>3.12744888584005</v>
      </c>
      <c r="AU542" s="75">
        <f t="shared" si="524"/>
        <v>2.7892917250597109</v>
      </c>
      <c r="AV542" s="119">
        <f t="shared" si="525"/>
        <v>3.8944060248586074E-3</v>
      </c>
      <c r="AW542" s="120">
        <f t="shared" si="526"/>
        <v>3.3937397928371056E-4</v>
      </c>
      <c r="AX542" s="121">
        <f t="shared" si="527"/>
        <v>1.1517469781486041E-7</v>
      </c>
      <c r="AY542" s="120">
        <f t="shared" si="528"/>
        <v>7.2988205935388805E-3</v>
      </c>
      <c r="BA542" s="95">
        <f t="shared" si="529"/>
        <v>0</v>
      </c>
      <c r="BB542" s="95">
        <f t="shared" si="530"/>
        <v>0.15551414050608825</v>
      </c>
      <c r="BC542" s="95">
        <f t="shared" si="531"/>
        <v>5.4897679171812271E-2</v>
      </c>
      <c r="BD542" s="95">
        <f t="shared" si="532"/>
        <v>-0.31119709689331809</v>
      </c>
      <c r="BE542" s="95">
        <f t="shared" si="533"/>
        <v>-2.7885285249157703</v>
      </c>
      <c r="BF542" s="95">
        <f t="shared" si="534"/>
        <v>-5.6057266501169885</v>
      </c>
      <c r="BG542" s="95">
        <f t="shared" si="538"/>
        <v>4.4634320647661037</v>
      </c>
      <c r="BH542" s="95">
        <f t="shared" si="538"/>
        <v>4.4633630558476129</v>
      </c>
      <c r="BI542" s="95">
        <f t="shared" si="538"/>
        <v>4.4636743579743596</v>
      </c>
      <c r="BJ542" s="95">
        <f t="shared" si="538"/>
        <v>4.4622730657410035</v>
      </c>
      <c r="BK542" s="95">
        <f t="shared" si="538"/>
        <v>4.4686429848762801</v>
      </c>
      <c r="BL542" s="95">
        <f t="shared" si="538"/>
        <v>4.4408640941203856</v>
      </c>
      <c r="BM542" s="95">
        <f t="shared" si="538"/>
        <v>4.604898653050296</v>
      </c>
      <c r="BN542" s="95">
        <f t="shared" si="535"/>
        <v>5.3356697216880651</v>
      </c>
      <c r="CI542" s="95"/>
      <c r="CJ542" s="95"/>
      <c r="CK542" s="95"/>
      <c r="CL542" s="95"/>
      <c r="CM542" s="95"/>
      <c r="CN542" s="95"/>
      <c r="CO542" s="95"/>
      <c r="CP542" s="95"/>
      <c r="CQ542" s="95"/>
      <c r="CR542" s="95"/>
      <c r="CS542" s="95"/>
      <c r="CT542" s="95"/>
      <c r="CU542" s="95"/>
      <c r="CV542" s="95"/>
      <c r="CW542" s="95"/>
      <c r="CX542" s="95"/>
    </row>
    <row r="543" spans="1:102" s="75" customFormat="1" ht="12.95" customHeight="1" x14ac:dyDescent="0.2">
      <c r="A543" s="86" t="s">
        <v>2109</v>
      </c>
      <c r="B543" s="87"/>
      <c r="C543" s="88">
        <v>49872.497000000003</v>
      </c>
      <c r="D543" s="88" t="s">
        <v>2110</v>
      </c>
      <c r="E543" s="75">
        <f t="shared" si="513"/>
        <v>18234.011078092943</v>
      </c>
      <c r="F543" s="75">
        <f t="shared" si="514"/>
        <v>18234</v>
      </c>
      <c r="G543" s="75">
        <f t="shared" si="494"/>
        <v>4.6696600038558245E-3</v>
      </c>
      <c r="I543" s="75">
        <f>G543</f>
        <v>4.6696600038558245E-3</v>
      </c>
      <c r="O543" s="75">
        <f t="shared" ca="1" si="515"/>
        <v>6.3901066465320254E-3</v>
      </c>
      <c r="P543" s="75">
        <f t="shared" si="516"/>
        <v>6.9716675247916554E-3</v>
      </c>
      <c r="Q543" s="85">
        <f t="shared" si="536"/>
        <v>34853.997000000003</v>
      </c>
      <c r="S543" s="84">
        <v>0.1</v>
      </c>
      <c r="Z543" s="75">
        <f t="shared" si="517"/>
        <v>18234</v>
      </c>
      <c r="AA543" s="75">
        <f t="shared" si="505"/>
        <v>3.9040023858417658E-3</v>
      </c>
      <c r="AB543" s="75">
        <f t="shared" si="506"/>
        <v>7.7373251428057141E-3</v>
      </c>
      <c r="AC543" s="75">
        <f t="shared" si="507"/>
        <v>-2.3020075209358309E-3</v>
      </c>
      <c r="AD543" s="75">
        <f t="shared" si="508"/>
        <v>7.6565761801405865E-4</v>
      </c>
      <c r="AE543" s="75">
        <f t="shared" si="509"/>
        <v>5.8623158802296213E-8</v>
      </c>
      <c r="AF543" s="75">
        <f t="shared" si="510"/>
        <v>-2.3020075209358309E-3</v>
      </c>
      <c r="AG543" s="84"/>
      <c r="AH543" s="75">
        <f t="shared" si="518"/>
        <v>-3.0676651389498896E-3</v>
      </c>
      <c r="AI543" s="75">
        <f t="shared" si="519"/>
        <v>2.0011781495137493E-2</v>
      </c>
      <c r="AJ543" s="75">
        <f t="shared" si="520"/>
        <v>-7.9676811413385104E-2</v>
      </c>
      <c r="AK543" s="75">
        <f t="shared" si="521"/>
        <v>4.8053711267547605E-3</v>
      </c>
      <c r="AL543" s="75">
        <f t="shared" si="522"/>
        <v>3.1366891940148287</v>
      </c>
      <c r="AM543" s="75">
        <f t="shared" si="523"/>
        <v>407.87447354320324</v>
      </c>
      <c r="AN543" s="75">
        <f t="shared" si="537"/>
        <v>3.0928134235431854</v>
      </c>
      <c r="AO543" s="75">
        <f t="shared" si="537"/>
        <v>2.8280252975067541</v>
      </c>
      <c r="AP543" s="75">
        <f t="shared" si="537"/>
        <v>3.1033212758457971</v>
      </c>
      <c r="AQ543" s="75">
        <f t="shared" si="537"/>
        <v>2.8167324554857665</v>
      </c>
      <c r="AR543" s="75">
        <f t="shared" si="537"/>
        <v>3.1148507388066444</v>
      </c>
      <c r="AS543" s="75">
        <f t="shared" si="537"/>
        <v>2.8042920014261581</v>
      </c>
      <c r="AT543" s="75">
        <f t="shared" si="537"/>
        <v>3.127547805156091</v>
      </c>
      <c r="AU543" s="75">
        <f t="shared" si="524"/>
        <v>2.7905285024643898</v>
      </c>
      <c r="AV543" s="119">
        <f t="shared" si="525"/>
        <v>3.9040023858417658E-3</v>
      </c>
      <c r="AW543" s="120">
        <f t="shared" si="526"/>
        <v>7.6565761801405865E-4</v>
      </c>
      <c r="AX543" s="121">
        <f t="shared" si="527"/>
        <v>5.8623158802296213E-8</v>
      </c>
      <c r="AY543" s="120">
        <f t="shared" si="528"/>
        <v>7.7373251428057141E-3</v>
      </c>
      <c r="BA543" s="95">
        <f t="shared" si="529"/>
        <v>0</v>
      </c>
      <c r="BB543" s="95">
        <f t="shared" si="530"/>
        <v>0.15583080599549792</v>
      </c>
      <c r="BC543" s="95">
        <f t="shared" si="531"/>
        <v>5.5912289474074013E-2</v>
      </c>
      <c r="BD543" s="95">
        <f t="shared" si="532"/>
        <v>-0.31205507830155482</v>
      </c>
      <c r="BE543" s="95">
        <f t="shared" si="533"/>
        <v>-2.7875123536940283</v>
      </c>
      <c r="BF543" s="95">
        <f t="shared" si="534"/>
        <v>-5.5892991823674869</v>
      </c>
      <c r="BG543" s="95">
        <f t="shared" si="538"/>
        <v>4.4662773919887222</v>
      </c>
      <c r="BH543" s="95">
        <f t="shared" si="538"/>
        <v>4.4662119116129233</v>
      </c>
      <c r="BI543" s="95">
        <f t="shared" si="538"/>
        <v>4.4665106388310312</v>
      </c>
      <c r="BJ543" s="95">
        <f t="shared" si="538"/>
        <v>4.4651506923548947</v>
      </c>
      <c r="BK543" s="95">
        <f t="shared" si="538"/>
        <v>4.471402595118545</v>
      </c>
      <c r="BL543" s="95">
        <f t="shared" si="538"/>
        <v>4.443838353670003</v>
      </c>
      <c r="BM543" s="95">
        <f t="shared" si="538"/>
        <v>4.610201608555573</v>
      </c>
      <c r="BN543" s="95">
        <f t="shared" si="535"/>
        <v>5.3391434247433329</v>
      </c>
      <c r="CI543" s="95"/>
      <c r="CJ543" s="95"/>
      <c r="CK543" s="95"/>
      <c r="CL543" s="95"/>
      <c r="CM543" s="95"/>
      <c r="CN543" s="95"/>
      <c r="CO543" s="95"/>
      <c r="CP543" s="95"/>
      <c r="CQ543" s="95"/>
      <c r="CR543" s="95"/>
      <c r="CS543" s="95"/>
      <c r="CT543" s="95"/>
      <c r="CU543" s="95"/>
      <c r="CV543" s="95"/>
      <c r="CW543" s="95"/>
      <c r="CX543" s="95"/>
    </row>
    <row r="544" spans="1:102" s="75" customFormat="1" ht="12.95" customHeight="1" x14ac:dyDescent="0.2">
      <c r="A544" s="86" t="s">
        <v>2108</v>
      </c>
      <c r="B544" s="87"/>
      <c r="C544" s="88">
        <v>49886.406300000002</v>
      </c>
      <c r="D544" s="88"/>
      <c r="E544" s="75">
        <f t="shared" si="513"/>
        <v>18267.008880508998</v>
      </c>
      <c r="F544" s="75">
        <f t="shared" si="514"/>
        <v>18267</v>
      </c>
      <c r="G544" s="75">
        <f t="shared" si="494"/>
        <v>3.7433300021803007E-3</v>
      </c>
      <c r="J544" s="77">
        <f>G544</f>
        <v>3.7433300021803007E-3</v>
      </c>
      <c r="O544" s="75">
        <f t="shared" ca="1" si="515"/>
        <v>6.4129531933288242E-3</v>
      </c>
      <c r="P544" s="75">
        <f t="shared" si="516"/>
        <v>7.005286198635231E-3</v>
      </c>
      <c r="Q544" s="85">
        <f t="shared" si="536"/>
        <v>34867.906300000002</v>
      </c>
      <c r="S544" s="84">
        <v>1</v>
      </c>
      <c r="Z544" s="75">
        <f t="shared" si="517"/>
        <v>18267</v>
      </c>
      <c r="AA544" s="75">
        <f t="shared" si="505"/>
        <v>3.9304627736852626E-3</v>
      </c>
      <c r="AB544" s="75">
        <f t="shared" si="506"/>
        <v>6.8181534271302691E-3</v>
      </c>
      <c r="AC544" s="75">
        <f t="shared" si="507"/>
        <v>-3.2619561964549303E-3</v>
      </c>
      <c r="AD544" s="75">
        <f t="shared" si="508"/>
        <v>-1.8713277150496192E-4</v>
      </c>
      <c r="AE544" s="75">
        <f t="shared" si="509"/>
        <v>3.5018674171128289E-8</v>
      </c>
      <c r="AF544" s="75">
        <f t="shared" si="510"/>
        <v>-3.2619561964549303E-3</v>
      </c>
      <c r="AG544" s="84"/>
      <c r="AH544" s="75">
        <f t="shared" si="518"/>
        <v>-3.0748234249499684E-3</v>
      </c>
      <c r="AI544" s="75">
        <f t="shared" si="519"/>
        <v>2.0011367953852721E-2</v>
      </c>
      <c r="AJ544" s="75">
        <f t="shared" si="520"/>
        <v>-7.9763361932287211E-2</v>
      </c>
      <c r="AK544" s="75">
        <f t="shared" si="521"/>
        <v>4.7202818052346999E-3</v>
      </c>
      <c r="AL544" s="75">
        <f t="shared" si="522"/>
        <v>3.1367760208785671</v>
      </c>
      <c r="AM544" s="75">
        <f t="shared" si="523"/>
        <v>415.22703790112598</v>
      </c>
      <c r="AN544" s="75">
        <f t="shared" si="537"/>
        <v>3.0936768402654939</v>
      </c>
      <c r="AO544" s="75">
        <f t="shared" si="537"/>
        <v>2.8307463507217743</v>
      </c>
      <c r="AP544" s="75">
        <f t="shared" si="537"/>
        <v>3.1040157391289993</v>
      </c>
      <c r="AQ544" s="75">
        <f t="shared" si="537"/>
        <v>2.8196453774462218</v>
      </c>
      <c r="AR544" s="75">
        <f t="shared" si="537"/>
        <v>3.1153490931826116</v>
      </c>
      <c r="AS544" s="75">
        <f t="shared" si="537"/>
        <v>2.8074291770801274</v>
      </c>
      <c r="AT544" s="75">
        <f t="shared" si="537"/>
        <v>3.1278171804102941</v>
      </c>
      <c r="AU544" s="75">
        <f t="shared" si="524"/>
        <v>2.7939296403272573</v>
      </c>
      <c r="AV544" s="119">
        <f t="shared" si="525"/>
        <v>3.9304627736852626E-3</v>
      </c>
      <c r="AW544" s="120">
        <f t="shared" si="526"/>
        <v>-1.8713277150496192E-4</v>
      </c>
      <c r="AX544" s="121">
        <f t="shared" si="527"/>
        <v>3.5018674171128289E-8</v>
      </c>
      <c r="AY544" s="120">
        <f t="shared" si="528"/>
        <v>6.8181534271302691E-3</v>
      </c>
      <c r="BA544" s="95">
        <f t="shared" si="529"/>
        <v>0</v>
      </c>
      <c r="BB544" s="95">
        <f t="shared" si="530"/>
        <v>0.15671291428575862</v>
      </c>
      <c r="BC544" s="95">
        <f t="shared" si="531"/>
        <v>5.8723707479665273E-2</v>
      </c>
      <c r="BD544" s="95">
        <f t="shared" si="532"/>
        <v>-0.31443105932395071</v>
      </c>
      <c r="BE544" s="95">
        <f t="shared" si="533"/>
        <v>-2.7846963050878522</v>
      </c>
      <c r="BF544" s="95">
        <f t="shared" si="534"/>
        <v>-5.5442585394153925</v>
      </c>
      <c r="BG544" s="95">
        <f t="shared" si="538"/>
        <v>4.4741322595719346</v>
      </c>
      <c r="BH544" s="95">
        <f t="shared" si="538"/>
        <v>4.4740760343190162</v>
      </c>
      <c r="BI544" s="95">
        <f t="shared" si="538"/>
        <v>4.474340821317492</v>
      </c>
      <c r="BJ544" s="95">
        <f t="shared" si="538"/>
        <v>4.4730963449993233</v>
      </c>
      <c r="BK544" s="95">
        <f t="shared" si="538"/>
        <v>4.4790018677084911</v>
      </c>
      <c r="BL544" s="95">
        <f t="shared" si="538"/>
        <v>4.452143861553016</v>
      </c>
      <c r="BM544" s="95">
        <f t="shared" si="538"/>
        <v>4.6248300230261057</v>
      </c>
      <c r="BN544" s="95">
        <f t="shared" si="535"/>
        <v>5.3486961081453188</v>
      </c>
      <c r="CI544" s="95"/>
      <c r="CJ544" s="95"/>
      <c r="CK544" s="95"/>
      <c r="CL544" s="95"/>
      <c r="CM544" s="95"/>
      <c r="CN544" s="95"/>
      <c r="CO544" s="95"/>
      <c r="CP544" s="95"/>
      <c r="CQ544" s="95"/>
      <c r="CR544" s="95"/>
      <c r="CS544" s="95"/>
      <c r="CT544" s="95"/>
      <c r="CU544" s="95"/>
      <c r="CV544" s="95"/>
      <c r="CW544" s="95"/>
      <c r="CX544" s="95"/>
    </row>
    <row r="545" spans="1:102" s="75" customFormat="1" ht="12.95" customHeight="1" x14ac:dyDescent="0.2">
      <c r="A545" s="86" t="s">
        <v>2108</v>
      </c>
      <c r="B545" s="87"/>
      <c r="C545" s="88">
        <v>49886.406900000002</v>
      </c>
      <c r="D545" s="88"/>
      <c r="E545" s="75">
        <f t="shared" si="513"/>
        <v>18267.010303922216</v>
      </c>
      <c r="F545" s="75">
        <f t="shared" si="514"/>
        <v>18267</v>
      </c>
      <c r="G545" s="75">
        <f t="shared" si="494"/>
        <v>4.343330001574941E-3</v>
      </c>
      <c r="J545" s="77">
        <f>G545</f>
        <v>4.343330001574941E-3</v>
      </c>
      <c r="O545" s="75">
        <f t="shared" ca="1" si="515"/>
        <v>6.4129531933288242E-3</v>
      </c>
      <c r="P545" s="75">
        <f t="shared" si="516"/>
        <v>7.005286198635231E-3</v>
      </c>
      <c r="Q545" s="85">
        <f t="shared" si="536"/>
        <v>34867.906900000002</v>
      </c>
      <c r="S545" s="84">
        <v>1</v>
      </c>
      <c r="Z545" s="75">
        <f t="shared" si="517"/>
        <v>18267</v>
      </c>
      <c r="AA545" s="75">
        <f t="shared" si="505"/>
        <v>3.9304627736852626E-3</v>
      </c>
      <c r="AB545" s="75">
        <f t="shared" si="506"/>
        <v>7.4181534265249094E-3</v>
      </c>
      <c r="AC545" s="75">
        <f t="shared" si="507"/>
        <v>-2.66195619706029E-3</v>
      </c>
      <c r="AD545" s="75">
        <f t="shared" si="508"/>
        <v>4.128672278896784E-4</v>
      </c>
      <c r="AE545" s="75">
        <f t="shared" si="509"/>
        <v>1.7045934786530765E-7</v>
      </c>
      <c r="AF545" s="75">
        <f t="shared" si="510"/>
        <v>-2.66195619706029E-3</v>
      </c>
      <c r="AG545" s="84"/>
      <c r="AH545" s="75">
        <f t="shared" si="518"/>
        <v>-3.0748234249499684E-3</v>
      </c>
      <c r="AI545" s="75">
        <f t="shared" si="519"/>
        <v>2.0011367953852721E-2</v>
      </c>
      <c r="AJ545" s="75">
        <f t="shared" si="520"/>
        <v>-7.9763361932287211E-2</v>
      </c>
      <c r="AK545" s="75">
        <f t="shared" si="521"/>
        <v>4.7202818052346999E-3</v>
      </c>
      <c r="AL545" s="75">
        <f t="shared" si="522"/>
        <v>3.1367760208785671</v>
      </c>
      <c r="AM545" s="75">
        <f t="shared" si="523"/>
        <v>415.22703790112598</v>
      </c>
      <c r="AN545" s="75">
        <f t="shared" si="537"/>
        <v>3.0936768402654939</v>
      </c>
      <c r="AO545" s="75">
        <f t="shared" si="537"/>
        <v>2.8307463507217743</v>
      </c>
      <c r="AP545" s="75">
        <f t="shared" si="537"/>
        <v>3.1040157391289993</v>
      </c>
      <c r="AQ545" s="75">
        <f t="shared" si="537"/>
        <v>2.8196453774462218</v>
      </c>
      <c r="AR545" s="75">
        <f t="shared" si="537"/>
        <v>3.1153490931826116</v>
      </c>
      <c r="AS545" s="75">
        <f t="shared" si="537"/>
        <v>2.8074291770801274</v>
      </c>
      <c r="AT545" s="75">
        <f t="shared" si="537"/>
        <v>3.1278171804102941</v>
      </c>
      <c r="AU545" s="75">
        <f t="shared" si="524"/>
        <v>2.7939296403272573</v>
      </c>
      <c r="AV545" s="119">
        <f t="shared" si="525"/>
        <v>3.9304627736852626E-3</v>
      </c>
      <c r="AW545" s="120">
        <f t="shared" si="526"/>
        <v>4.128672278896784E-4</v>
      </c>
      <c r="AX545" s="121">
        <f t="shared" si="527"/>
        <v>1.7045934786530765E-7</v>
      </c>
      <c r="AY545" s="120">
        <f t="shared" si="528"/>
        <v>7.4181534265249094E-3</v>
      </c>
      <c r="BA545" s="95">
        <f t="shared" si="529"/>
        <v>0</v>
      </c>
      <c r="BB545" s="95">
        <f t="shared" si="530"/>
        <v>0.15671291428575862</v>
      </c>
      <c r="BC545" s="95">
        <f t="shared" si="531"/>
        <v>5.8723707479665273E-2</v>
      </c>
      <c r="BD545" s="95">
        <f t="shared" si="532"/>
        <v>-0.31443105932395071</v>
      </c>
      <c r="BE545" s="95">
        <f t="shared" si="533"/>
        <v>-2.7846963050878522</v>
      </c>
      <c r="BF545" s="95">
        <f t="shared" si="534"/>
        <v>-5.5442585394153925</v>
      </c>
      <c r="BG545" s="95">
        <f t="shared" si="538"/>
        <v>4.4741322595719346</v>
      </c>
      <c r="BH545" s="95">
        <f t="shared" si="538"/>
        <v>4.4740760343190162</v>
      </c>
      <c r="BI545" s="95">
        <f t="shared" si="538"/>
        <v>4.474340821317492</v>
      </c>
      <c r="BJ545" s="95">
        <f t="shared" si="538"/>
        <v>4.4730963449993233</v>
      </c>
      <c r="BK545" s="95">
        <f t="shared" si="538"/>
        <v>4.4790018677084911</v>
      </c>
      <c r="BL545" s="95">
        <f t="shared" si="538"/>
        <v>4.452143861553016</v>
      </c>
      <c r="BM545" s="95">
        <f t="shared" si="538"/>
        <v>4.6248300230261057</v>
      </c>
      <c r="BN545" s="95">
        <f t="shared" si="535"/>
        <v>5.3486961081453188</v>
      </c>
      <c r="CI545" s="95"/>
      <c r="CJ545" s="95"/>
      <c r="CK545" s="95"/>
      <c r="CL545" s="95"/>
      <c r="CM545" s="95"/>
      <c r="CN545" s="95"/>
      <c r="CO545" s="95"/>
      <c r="CP545" s="95"/>
      <c r="CQ545" s="95"/>
      <c r="CR545" s="95"/>
      <c r="CS545" s="95"/>
      <c r="CT545" s="95"/>
      <c r="CU545" s="95"/>
      <c r="CV545" s="95"/>
      <c r="CW545" s="95"/>
      <c r="CX545" s="95"/>
    </row>
    <row r="546" spans="1:102" s="75" customFormat="1" ht="12.95" customHeight="1" x14ac:dyDescent="0.2">
      <c r="A546" s="86" t="s">
        <v>2111</v>
      </c>
      <c r="B546" s="87"/>
      <c r="C546" s="88">
        <v>49894.419000000002</v>
      </c>
      <c r="D546" s="88">
        <v>4.0000000000000001E-3</v>
      </c>
      <c r="E546" s="75">
        <f t="shared" si="513"/>
        <v>18286.017852306224</v>
      </c>
      <c r="F546" s="75">
        <f t="shared" si="514"/>
        <v>18286</v>
      </c>
      <c r="G546" s="75">
        <f t="shared" si="494"/>
        <v>7.5251400048728101E-3</v>
      </c>
      <c r="J546" s="75">
        <f>G546</f>
        <v>7.5251400048728101E-3</v>
      </c>
      <c r="O546" s="75">
        <f t="shared" ca="1" si="515"/>
        <v>6.426107265726979E-3</v>
      </c>
      <c r="P546" s="75">
        <f t="shared" si="516"/>
        <v>7.0246498363228252E-3</v>
      </c>
      <c r="Q546" s="85">
        <f t="shared" si="536"/>
        <v>34875.919000000002</v>
      </c>
      <c r="S546" s="84">
        <v>1</v>
      </c>
      <c r="Z546" s="75">
        <f t="shared" si="517"/>
        <v>18286</v>
      </c>
      <c r="AA546" s="75">
        <f t="shared" si="505"/>
        <v>3.9457442516607228E-3</v>
      </c>
      <c r="AB546" s="75">
        <f t="shared" si="506"/>
        <v>1.0604045589534913E-2</v>
      </c>
      <c r="AC546" s="75">
        <f t="shared" si="507"/>
        <v>5.0049016854998487E-4</v>
      </c>
      <c r="AD546" s="75">
        <f t="shared" si="508"/>
        <v>3.5793957532120873E-3</v>
      </c>
      <c r="AE546" s="75">
        <f t="shared" si="509"/>
        <v>1.2812073958112726E-5</v>
      </c>
      <c r="AF546" s="75">
        <f t="shared" si="510"/>
        <v>5.0049016854998487E-4</v>
      </c>
      <c r="AG546" s="84"/>
      <c r="AH546" s="75">
        <f t="shared" si="518"/>
        <v>-3.0789055846621029E-3</v>
      </c>
      <c r="AI546" s="75">
        <f t="shared" si="519"/>
        <v>2.0011135376924893E-2</v>
      </c>
      <c r="AJ546" s="75">
        <f t="shared" si="520"/>
        <v>-7.9812730488669617E-2</v>
      </c>
      <c r="AK546" s="75">
        <f t="shared" si="521"/>
        <v>4.6717464374931468E-3</v>
      </c>
      <c r="AL546" s="75">
        <f t="shared" si="522"/>
        <v>3.1368255473326352</v>
      </c>
      <c r="AM546" s="75">
        <f t="shared" si="523"/>
        <v>419.54093417680815</v>
      </c>
      <c r="AN546" s="75">
        <f t="shared" si="537"/>
        <v>3.0941693451914212</v>
      </c>
      <c r="AO546" s="75">
        <f t="shared" si="537"/>
        <v>2.8323168804047985</v>
      </c>
      <c r="AP546" s="75">
        <f t="shared" si="537"/>
        <v>3.1044116291429069</v>
      </c>
      <c r="AQ546" s="75">
        <f t="shared" si="537"/>
        <v>2.8213254788118767</v>
      </c>
      <c r="AR546" s="75">
        <f t="shared" si="537"/>
        <v>3.1156329955264002</v>
      </c>
      <c r="AS546" s="75">
        <f t="shared" si="537"/>
        <v>2.8092371484159129</v>
      </c>
      <c r="AT546" s="75">
        <f t="shared" si="537"/>
        <v>3.1279705208744262</v>
      </c>
      <c r="AU546" s="75">
        <f t="shared" si="524"/>
        <v>2.7958878712179991</v>
      </c>
      <c r="AV546" s="119">
        <f t="shared" si="525"/>
        <v>3.9457442516607228E-3</v>
      </c>
      <c r="AW546" s="120">
        <f t="shared" si="526"/>
        <v>3.5793957532120873E-3</v>
      </c>
      <c r="AX546" s="121">
        <f t="shared" si="527"/>
        <v>1.2812073958112726E-5</v>
      </c>
      <c r="AY546" s="120">
        <f t="shared" si="528"/>
        <v>1.0604045589534913E-2</v>
      </c>
      <c r="BA546" s="95">
        <f t="shared" si="529"/>
        <v>0</v>
      </c>
      <c r="BB546" s="95">
        <f t="shared" si="530"/>
        <v>0.15722843517268481</v>
      </c>
      <c r="BC546" s="95">
        <f t="shared" si="531"/>
        <v>6.0356752334398724E-2</v>
      </c>
      <c r="BD546" s="95">
        <f t="shared" si="532"/>
        <v>-0.31581021123218683</v>
      </c>
      <c r="BE546" s="95">
        <f t="shared" si="533"/>
        <v>-2.7830603577259914</v>
      </c>
      <c r="BF546" s="95">
        <f t="shared" si="534"/>
        <v>-5.5184142337500663</v>
      </c>
      <c r="BG546" s="95">
        <f t="shared" si="538"/>
        <v>4.4786751107703902</v>
      </c>
      <c r="BH546" s="95">
        <f t="shared" si="538"/>
        <v>4.4786238968591627</v>
      </c>
      <c r="BI546" s="95">
        <f t="shared" si="538"/>
        <v>4.4788696803109023</v>
      </c>
      <c r="BJ546" s="95">
        <f t="shared" si="538"/>
        <v>4.4776924312824669</v>
      </c>
      <c r="BK546" s="95">
        <f t="shared" si="538"/>
        <v>4.4833851117012333</v>
      </c>
      <c r="BL546" s="95">
        <f t="shared" si="538"/>
        <v>4.4570107000526757</v>
      </c>
      <c r="BM546" s="95">
        <f t="shared" si="538"/>
        <v>4.6332824377840991</v>
      </c>
      <c r="BN546" s="95">
        <f t="shared" si="535"/>
        <v>5.3541961379828251</v>
      </c>
      <c r="CI546" s="95"/>
      <c r="CJ546" s="95"/>
      <c r="CK546" s="95"/>
      <c r="CL546" s="95"/>
      <c r="CM546" s="95"/>
      <c r="CN546" s="95"/>
      <c r="CO546" s="95"/>
      <c r="CP546" s="95"/>
      <c r="CQ546" s="95"/>
      <c r="CR546" s="95"/>
      <c r="CS546" s="95"/>
      <c r="CT546" s="95"/>
      <c r="CU546" s="95"/>
      <c r="CV546" s="95"/>
      <c r="CW546" s="95"/>
      <c r="CX546" s="95"/>
    </row>
    <row r="547" spans="1:102" s="75" customFormat="1" ht="12.95" customHeight="1" x14ac:dyDescent="0.2">
      <c r="A547" s="86" t="s">
        <v>2109</v>
      </c>
      <c r="B547" s="87"/>
      <c r="C547" s="88">
        <v>49896.517999999996</v>
      </c>
      <c r="D547" s="88" t="s">
        <v>2110</v>
      </c>
      <c r="E547" s="75">
        <f t="shared" si="513"/>
        <v>18290.997426207938</v>
      </c>
      <c r="F547" s="75">
        <f t="shared" si="514"/>
        <v>18291</v>
      </c>
      <c r="G547" s="75">
        <f t="shared" si="494"/>
        <v>-1.084909999917727E-3</v>
      </c>
      <c r="I547" s="75">
        <f>G547</f>
        <v>-1.084909999917727E-3</v>
      </c>
      <c r="O547" s="75">
        <f t="shared" ca="1" si="515"/>
        <v>6.4295688637264949E-3</v>
      </c>
      <c r="P547" s="75">
        <f t="shared" si="516"/>
        <v>7.0297464330667542E-3</v>
      </c>
      <c r="Q547" s="85">
        <f t="shared" si="536"/>
        <v>34878.017999999996</v>
      </c>
      <c r="S547" s="84">
        <v>0.1</v>
      </c>
      <c r="Z547" s="75">
        <f t="shared" si="517"/>
        <v>18291</v>
      </c>
      <c r="AA547" s="75">
        <f t="shared" si="505"/>
        <v>3.9497713526213587E-3</v>
      </c>
      <c r="AB547" s="75">
        <f t="shared" si="506"/>
        <v>1.9950650805276686E-3</v>
      </c>
      <c r="AC547" s="75">
        <f t="shared" si="507"/>
        <v>-8.1146564329844812E-3</v>
      </c>
      <c r="AD547" s="75">
        <f t="shared" si="508"/>
        <v>-5.0346813525390856E-3</v>
      </c>
      <c r="AE547" s="75">
        <f t="shared" si="509"/>
        <v>2.5348016321604796E-6</v>
      </c>
      <c r="AF547" s="75">
        <f t="shared" si="510"/>
        <v>-8.1146564329844812E-3</v>
      </c>
      <c r="AG547" s="84"/>
      <c r="AH547" s="75">
        <f t="shared" si="518"/>
        <v>-3.0799750804453956E-3</v>
      </c>
      <c r="AI547" s="75">
        <f t="shared" si="519"/>
        <v>2.0011074834332399E-2</v>
      </c>
      <c r="AJ547" s="75">
        <f t="shared" si="520"/>
        <v>-7.9825666052745076E-2</v>
      </c>
      <c r="AK547" s="75">
        <f t="shared" si="521"/>
        <v>4.6590291520407648E-3</v>
      </c>
      <c r="AL547" s="75">
        <f t="shared" si="522"/>
        <v>3.1368385243015768</v>
      </c>
      <c r="AM547" s="75">
        <f t="shared" si="523"/>
        <v>420.68612605852252</v>
      </c>
      <c r="AN547" s="75">
        <f t="shared" si="537"/>
        <v>3.094298392747862</v>
      </c>
      <c r="AO547" s="75">
        <f t="shared" si="537"/>
        <v>2.8327306453001562</v>
      </c>
      <c r="AP547" s="75">
        <f t="shared" si="537"/>
        <v>3.1045153322724239</v>
      </c>
      <c r="AQ547" s="75">
        <f t="shared" si="537"/>
        <v>2.8217679692650282</v>
      </c>
      <c r="AR547" s="75">
        <f t="shared" si="537"/>
        <v>3.1157073403666846</v>
      </c>
      <c r="AS547" s="75">
        <f t="shared" si="537"/>
        <v>2.8097131379687283</v>
      </c>
      <c r="AT547" s="75">
        <f t="shared" si="537"/>
        <v>3.1280106616956811</v>
      </c>
      <c r="AU547" s="75">
        <f t="shared" si="524"/>
        <v>2.7964031951366155</v>
      </c>
      <c r="AV547" s="119">
        <f t="shared" si="525"/>
        <v>3.9497713526213587E-3</v>
      </c>
      <c r="AW547" s="120">
        <f t="shared" si="526"/>
        <v>-5.0346813525390856E-3</v>
      </c>
      <c r="AX547" s="121">
        <f t="shared" si="527"/>
        <v>2.5348016321604796E-6</v>
      </c>
      <c r="AY547" s="120">
        <f t="shared" si="528"/>
        <v>1.9950650805276686E-3</v>
      </c>
      <c r="BA547" s="95">
        <f t="shared" si="529"/>
        <v>0</v>
      </c>
      <c r="BB547" s="95">
        <f t="shared" si="530"/>
        <v>0.15736504162670328</v>
      </c>
      <c r="BC547" s="95">
        <f t="shared" si="531"/>
        <v>6.0788267867379606E-2</v>
      </c>
      <c r="BD547" s="95">
        <f t="shared" si="532"/>
        <v>-0.31617451973116462</v>
      </c>
      <c r="BE547" s="95">
        <f t="shared" si="533"/>
        <v>-2.7826280483830654</v>
      </c>
      <c r="BF547" s="95">
        <f t="shared" si="534"/>
        <v>-5.5116236433442403</v>
      </c>
      <c r="BG547" s="95">
        <f t="shared" si="538"/>
        <v>4.4798730968399054</v>
      </c>
      <c r="BH547" s="95">
        <f t="shared" si="538"/>
        <v>4.4798231614569675</v>
      </c>
      <c r="BI547" s="95">
        <f t="shared" si="538"/>
        <v>4.4800640204641304</v>
      </c>
      <c r="BJ547" s="95">
        <f t="shared" si="538"/>
        <v>4.4789045075150291</v>
      </c>
      <c r="BK547" s="95">
        <f t="shared" si="538"/>
        <v>4.4845396710798253</v>
      </c>
      <c r="BL547" s="95">
        <f t="shared" si="538"/>
        <v>4.458301847814262</v>
      </c>
      <c r="BM547" s="95">
        <f t="shared" si="538"/>
        <v>4.6355103856869651</v>
      </c>
      <c r="BN547" s="95">
        <f t="shared" si="535"/>
        <v>5.3556435142558527</v>
      </c>
      <c r="CI547" s="95"/>
      <c r="CJ547" s="95"/>
      <c r="CK547" s="95"/>
      <c r="CL547" s="95"/>
      <c r="CM547" s="95"/>
      <c r="CN547" s="95"/>
      <c r="CO547" s="95"/>
      <c r="CP547" s="95"/>
      <c r="CQ547" s="95"/>
      <c r="CR547" s="95"/>
      <c r="CS547" s="95"/>
      <c r="CT547" s="95"/>
      <c r="CU547" s="95"/>
      <c r="CV547" s="95"/>
      <c r="CW547" s="95"/>
      <c r="CX547" s="95"/>
    </row>
    <row r="548" spans="1:102" s="75" customFormat="1" ht="12.95" customHeight="1" x14ac:dyDescent="0.2">
      <c r="A548" s="86" t="s">
        <v>2109</v>
      </c>
      <c r="B548" s="87" t="s">
        <v>2033</v>
      </c>
      <c r="C548" s="88">
        <v>49906.427000000003</v>
      </c>
      <c r="D548" s="88" t="s">
        <v>2110</v>
      </c>
      <c r="E548" s="75">
        <f t="shared" si="513"/>
        <v>18314.505095475331</v>
      </c>
      <c r="F548" s="75">
        <f t="shared" si="514"/>
        <v>18314.5</v>
      </c>
      <c r="G548" s="75">
        <f t="shared" si="494"/>
        <v>2.1478550042957067E-3</v>
      </c>
      <c r="I548" s="75">
        <f>G548</f>
        <v>2.1478550042957067E-3</v>
      </c>
      <c r="O548" s="75">
        <f t="shared" ca="1" si="515"/>
        <v>6.4458383743242146E-3</v>
      </c>
      <c r="P548" s="75">
        <f t="shared" si="516"/>
        <v>7.0537054754866253E-3</v>
      </c>
      <c r="Q548" s="85">
        <f t="shared" si="536"/>
        <v>34887.927000000003</v>
      </c>
      <c r="S548" s="84">
        <v>0.1</v>
      </c>
      <c r="Z548" s="75">
        <f t="shared" si="517"/>
        <v>18314.5</v>
      </c>
      <c r="AA548" s="75">
        <f t="shared" si="505"/>
        <v>3.9687302485665581E-3</v>
      </c>
      <c r="AB548" s="75">
        <f t="shared" si="506"/>
        <v>5.232830231215773E-3</v>
      </c>
      <c r="AC548" s="75">
        <f t="shared" si="507"/>
        <v>-4.9058504711909185E-3</v>
      </c>
      <c r="AD548" s="75">
        <f t="shared" si="508"/>
        <v>-1.8208752442708514E-3</v>
      </c>
      <c r="AE548" s="75">
        <f t="shared" si="509"/>
        <v>3.315586655198433E-7</v>
      </c>
      <c r="AF548" s="75">
        <f t="shared" si="510"/>
        <v>-4.9058504711909185E-3</v>
      </c>
      <c r="AG548" s="84"/>
      <c r="AH548" s="75">
        <f t="shared" si="518"/>
        <v>-3.0849752269200667E-3</v>
      </c>
      <c r="AI548" s="75">
        <f t="shared" si="519"/>
        <v>2.0010793937135896E-2</v>
      </c>
      <c r="AJ548" s="75">
        <f t="shared" si="520"/>
        <v>-7.9886150423609567E-2</v>
      </c>
      <c r="AK548" s="75">
        <f t="shared" si="521"/>
        <v>4.59956522697359E-3</v>
      </c>
      <c r="AL548" s="75">
        <f t="shared" si="522"/>
        <v>3.1368992024531352</v>
      </c>
      <c r="AM548" s="75">
        <f t="shared" si="523"/>
        <v>426.12488558022443</v>
      </c>
      <c r="AN548" s="75">
        <f t="shared" si="537"/>
        <v>3.0949018028460786</v>
      </c>
      <c r="AO548" s="75">
        <f t="shared" si="537"/>
        <v>2.8346779429119668</v>
      </c>
      <c r="AP548" s="75">
        <f t="shared" si="537"/>
        <v>3.105000074159197</v>
      </c>
      <c r="AQ548" s="75">
        <f t="shared" si="537"/>
        <v>2.823849668139752</v>
      </c>
      <c r="AR548" s="75">
        <f t="shared" si="537"/>
        <v>3.1160547241088214</v>
      </c>
      <c r="AS548" s="75">
        <f t="shared" si="537"/>
        <v>2.8119514424225405</v>
      </c>
      <c r="AT548" s="75">
        <f t="shared" si="537"/>
        <v>3.1281981460603641</v>
      </c>
      <c r="AU548" s="75">
        <f t="shared" si="524"/>
        <v>2.798825217554112</v>
      </c>
      <c r="AV548" s="119">
        <f t="shared" si="525"/>
        <v>3.9687302485665581E-3</v>
      </c>
      <c r="AW548" s="120">
        <f t="shared" si="526"/>
        <v>-1.8208752442708514E-3</v>
      </c>
      <c r="AX548" s="121">
        <f t="shared" si="527"/>
        <v>3.315586655198433E-7</v>
      </c>
      <c r="AY548" s="120">
        <f t="shared" si="528"/>
        <v>5.232830231215773E-3</v>
      </c>
      <c r="BA548" s="95">
        <f t="shared" si="529"/>
        <v>0</v>
      </c>
      <c r="BB548" s="95">
        <f t="shared" si="530"/>
        <v>0.15801242721711217</v>
      </c>
      <c r="BC548" s="95">
        <f t="shared" si="531"/>
        <v>6.282636615984033E-2</v>
      </c>
      <c r="BD548" s="95">
        <f t="shared" si="532"/>
        <v>-0.31789452225412967</v>
      </c>
      <c r="BE548" s="95">
        <f t="shared" si="533"/>
        <v>-2.7805860456275688</v>
      </c>
      <c r="BF548" s="95">
        <f t="shared" si="534"/>
        <v>-5.479765931261678</v>
      </c>
      <c r="BG548" s="95">
        <f t="shared" si="538"/>
        <v>4.4855177059550169</v>
      </c>
      <c r="BH548" s="95">
        <f t="shared" si="538"/>
        <v>4.4854735490084341</v>
      </c>
      <c r="BI548" s="95">
        <f t="shared" si="538"/>
        <v>4.4856917371677065</v>
      </c>
      <c r="BJ548" s="95">
        <f t="shared" si="538"/>
        <v>4.4846156266436106</v>
      </c>
      <c r="BK548" s="95">
        <f t="shared" si="538"/>
        <v>4.4899726433701677</v>
      </c>
      <c r="BL548" s="95">
        <f t="shared" si="538"/>
        <v>4.4644287131689646</v>
      </c>
      <c r="BM548" s="95">
        <f t="shared" si="538"/>
        <v>4.6460019214956407</v>
      </c>
      <c r="BN548" s="95">
        <f t="shared" si="535"/>
        <v>5.3624461827390846</v>
      </c>
      <c r="CI548" s="95"/>
      <c r="CJ548" s="95"/>
      <c r="CK548" s="95"/>
      <c r="CL548" s="95"/>
      <c r="CM548" s="95"/>
      <c r="CN548" s="95"/>
      <c r="CO548" s="95"/>
      <c r="CP548" s="95"/>
      <c r="CQ548" s="95"/>
      <c r="CR548" s="95"/>
      <c r="CS548" s="95"/>
      <c r="CT548" s="95"/>
      <c r="CU548" s="95"/>
      <c r="CV548" s="95"/>
      <c r="CW548" s="95"/>
      <c r="CX548" s="95"/>
    </row>
    <row r="549" spans="1:102" s="75" customFormat="1" ht="12.95" customHeight="1" x14ac:dyDescent="0.2">
      <c r="A549" s="86" t="s">
        <v>2109</v>
      </c>
      <c r="B549" s="87"/>
      <c r="C549" s="88">
        <v>49907.491000000002</v>
      </c>
      <c r="D549" s="88" t="s">
        <v>2110</v>
      </c>
      <c r="E549" s="75">
        <f t="shared" si="513"/>
        <v>18317.029281578922</v>
      </c>
      <c r="F549" s="75">
        <f t="shared" si="514"/>
        <v>18317</v>
      </c>
      <c r="G549" s="75">
        <f t="shared" ref="G549:G612" si="539">+C549-(C$7+F549*C$8)</f>
        <v>1.2342830006673466E-2</v>
      </c>
      <c r="I549" s="75">
        <f>G549</f>
        <v>1.2342830006673466E-2</v>
      </c>
      <c r="O549" s="75">
        <f t="shared" ca="1" si="515"/>
        <v>6.4475691733239717E-3</v>
      </c>
      <c r="P549" s="75">
        <f t="shared" si="516"/>
        <v>7.0562547987034034E-3</v>
      </c>
      <c r="Q549" s="85">
        <f t="shared" si="536"/>
        <v>34888.991000000002</v>
      </c>
      <c r="S549" s="84">
        <v>0.1</v>
      </c>
      <c r="Z549" s="75">
        <f t="shared" si="517"/>
        <v>18317</v>
      </c>
      <c r="AA549" s="75">
        <f t="shared" si="505"/>
        <v>3.9707502074283578E-3</v>
      </c>
      <c r="AB549" s="75">
        <f t="shared" si="506"/>
        <v>1.5428334597948512E-2</v>
      </c>
      <c r="AC549" s="75">
        <f t="shared" si="507"/>
        <v>5.286575207970063E-3</v>
      </c>
      <c r="AD549" s="75">
        <f t="shared" si="508"/>
        <v>8.3720797992451086E-3</v>
      </c>
      <c r="AE549" s="75">
        <f t="shared" si="509"/>
        <v>7.0091720164928028E-6</v>
      </c>
      <c r="AF549" s="75">
        <f t="shared" si="510"/>
        <v>5.286575207970063E-3</v>
      </c>
      <c r="AG549" s="84"/>
      <c r="AH549" s="75">
        <f t="shared" si="518"/>
        <v>-3.085504591275046E-3</v>
      </c>
      <c r="AI549" s="75">
        <f t="shared" si="519"/>
        <v>2.0010764406397374E-2</v>
      </c>
      <c r="AJ549" s="75">
        <f t="shared" si="520"/>
        <v>-7.9892554618338094E-2</v>
      </c>
      <c r="AK549" s="75">
        <f t="shared" si="521"/>
        <v>4.5932690609730552E-3</v>
      </c>
      <c r="AL549" s="75">
        <f t="shared" si="522"/>
        <v>3.136905627182986</v>
      </c>
      <c r="AM549" s="75">
        <f t="shared" si="523"/>
        <v>426.70899735588256</v>
      </c>
      <c r="AN549" s="75">
        <f t="shared" si="537"/>
        <v>3.0949656936664658</v>
      </c>
      <c r="AO549" s="75">
        <f t="shared" si="537"/>
        <v>2.8348853543559298</v>
      </c>
      <c r="AP549" s="75">
        <f t="shared" si="537"/>
        <v>3.1050513844959973</v>
      </c>
      <c r="AQ549" s="75">
        <f t="shared" si="537"/>
        <v>2.8240713185035471</v>
      </c>
      <c r="AR549" s="75">
        <f t="shared" si="537"/>
        <v>3.1160914826036459</v>
      </c>
      <c r="AS549" s="75">
        <f t="shared" si="537"/>
        <v>2.8121896715396661</v>
      </c>
      <c r="AT549" s="75">
        <f t="shared" si="537"/>
        <v>3.1282179772674903</v>
      </c>
      <c r="AU549" s="75">
        <f t="shared" si="524"/>
        <v>2.7990828795134202</v>
      </c>
      <c r="AV549" s="119">
        <f t="shared" si="525"/>
        <v>3.9707502074283578E-3</v>
      </c>
      <c r="AW549" s="120">
        <f t="shared" si="526"/>
        <v>8.3720797992451086E-3</v>
      </c>
      <c r="AX549" s="121">
        <f t="shared" si="527"/>
        <v>7.0091720164928028E-6</v>
      </c>
      <c r="AY549" s="120">
        <f t="shared" si="528"/>
        <v>1.5428334597948512E-2</v>
      </c>
      <c r="BA549" s="95">
        <f t="shared" si="529"/>
        <v>0</v>
      </c>
      <c r="BB549" s="95">
        <f t="shared" si="530"/>
        <v>0.1580818204301303</v>
      </c>
      <c r="BC549" s="95">
        <f t="shared" si="531"/>
        <v>6.3044160538214156E-2</v>
      </c>
      <c r="BD549" s="95">
        <f t="shared" si="532"/>
        <v>-0.3180782590963373</v>
      </c>
      <c r="BE549" s="95">
        <f t="shared" si="533"/>
        <v>-2.7803678186380574</v>
      </c>
      <c r="BF549" s="95">
        <f t="shared" si="534"/>
        <v>-5.4763823988432021</v>
      </c>
      <c r="BG549" s="95">
        <f t="shared" si="538"/>
        <v>4.4861195703903904</v>
      </c>
      <c r="BH549" s="95">
        <f t="shared" si="538"/>
        <v>4.4860760054758675</v>
      </c>
      <c r="BI549" s="95">
        <f t="shared" si="538"/>
        <v>4.4862918306458761</v>
      </c>
      <c r="BJ549" s="95">
        <f t="shared" si="538"/>
        <v>4.485224584050016</v>
      </c>
      <c r="BK549" s="95">
        <f t="shared" si="538"/>
        <v>4.4905512896240118</v>
      </c>
      <c r="BL549" s="95">
        <f t="shared" si="538"/>
        <v>4.4650862085421386</v>
      </c>
      <c r="BM549" s="95">
        <f t="shared" si="538"/>
        <v>4.6471199964664898</v>
      </c>
      <c r="BN549" s="95">
        <f t="shared" si="535"/>
        <v>5.3631698708755993</v>
      </c>
      <c r="CI549" s="95"/>
      <c r="CJ549" s="95"/>
      <c r="CK549" s="95"/>
      <c r="CL549" s="95"/>
      <c r="CM549" s="95"/>
      <c r="CN549" s="95"/>
      <c r="CO549" s="95"/>
      <c r="CP549" s="95"/>
      <c r="CQ549" s="95"/>
      <c r="CR549" s="95"/>
      <c r="CS549" s="95"/>
      <c r="CT549" s="95"/>
      <c r="CU549" s="95"/>
      <c r="CV549" s="95"/>
      <c r="CW549" s="95"/>
      <c r="CX549" s="95"/>
    </row>
    <row r="550" spans="1:102" s="75" customFormat="1" ht="12.95" customHeight="1" x14ac:dyDescent="0.2">
      <c r="A550" s="86" t="s">
        <v>2109</v>
      </c>
      <c r="B550" s="87"/>
      <c r="C550" s="88">
        <v>49918.447</v>
      </c>
      <c r="D550" s="88" t="s">
        <v>2110</v>
      </c>
      <c r="E550" s="75">
        <f t="shared" si="513"/>
        <v>18343.020806908757</v>
      </c>
      <c r="F550" s="75">
        <f t="shared" si="514"/>
        <v>18343</v>
      </c>
      <c r="G550" s="75">
        <f t="shared" si="539"/>
        <v>8.7705699988873675E-3</v>
      </c>
      <c r="I550" s="75">
        <f>G550</f>
        <v>8.7705699988873675E-3</v>
      </c>
      <c r="O550" s="75">
        <f t="shared" ca="1" si="515"/>
        <v>6.4655694829214485E-3</v>
      </c>
      <c r="P550" s="75">
        <f t="shared" si="516"/>
        <v>7.0827733338093193E-3</v>
      </c>
      <c r="Q550" s="85">
        <f t="shared" si="536"/>
        <v>34899.947</v>
      </c>
      <c r="S550" s="84">
        <v>0.1</v>
      </c>
      <c r="Z550" s="75">
        <f t="shared" si="517"/>
        <v>18343</v>
      </c>
      <c r="AA550" s="75">
        <f t="shared" si="505"/>
        <v>3.9917925268700919E-3</v>
      </c>
      <c r="AB550" s="75">
        <f t="shared" si="506"/>
        <v>1.1861550805826595E-2</v>
      </c>
      <c r="AC550" s="75">
        <f t="shared" si="507"/>
        <v>1.6877966650780483E-3</v>
      </c>
      <c r="AD550" s="75">
        <f t="shared" si="508"/>
        <v>4.7787774720172756E-3</v>
      </c>
      <c r="AE550" s="75">
        <f t="shared" si="509"/>
        <v>2.2836714127059824E-6</v>
      </c>
      <c r="AF550" s="75">
        <f t="shared" si="510"/>
        <v>1.6877966650780483E-3</v>
      </c>
      <c r="AG550" s="84"/>
      <c r="AH550" s="75">
        <f t="shared" si="518"/>
        <v>-3.0909808069392274E-3</v>
      </c>
      <c r="AI550" s="75">
        <f t="shared" si="519"/>
        <v>2.0010461249741485E-2</v>
      </c>
      <c r="AJ550" s="75">
        <f t="shared" si="520"/>
        <v>-7.9958813506987733E-2</v>
      </c>
      <c r="AK550" s="75">
        <f t="shared" si="521"/>
        <v>4.5281276545054818E-3</v>
      </c>
      <c r="AL550" s="75">
        <f t="shared" si="522"/>
        <v>3.1369720987257357</v>
      </c>
      <c r="AM550" s="75">
        <f t="shared" si="523"/>
        <v>432.84767751633683</v>
      </c>
      <c r="AN550" s="75">
        <f t="shared" si="537"/>
        <v>3.0956267264066719</v>
      </c>
      <c r="AO550" s="75">
        <f t="shared" si="537"/>
        <v>2.8370452986779466</v>
      </c>
      <c r="AP550" s="75">
        <f t="shared" si="537"/>
        <v>3.1055820806414038</v>
      </c>
      <c r="AQ550" s="75">
        <f t="shared" si="537"/>
        <v>2.8263786741053289</v>
      </c>
      <c r="AR550" s="75">
        <f t="shared" si="537"/>
        <v>3.1164715316608849</v>
      </c>
      <c r="AS550" s="75">
        <f t="shared" si="537"/>
        <v>2.8146685204997568</v>
      </c>
      <c r="AT550" s="75">
        <f t="shared" si="537"/>
        <v>3.1284229294175656</v>
      </c>
      <c r="AU550" s="75">
        <f t="shared" si="524"/>
        <v>2.8017625638902248</v>
      </c>
      <c r="AV550" s="119">
        <f t="shared" si="525"/>
        <v>3.9917925268700919E-3</v>
      </c>
      <c r="AW550" s="120">
        <f t="shared" si="526"/>
        <v>4.7787774720172756E-3</v>
      </c>
      <c r="AX550" s="121">
        <f t="shared" si="527"/>
        <v>2.2836714127059824E-6</v>
      </c>
      <c r="AY550" s="120">
        <f t="shared" si="528"/>
        <v>1.1861550805826595E-2</v>
      </c>
      <c r="BA550" s="95">
        <f t="shared" si="529"/>
        <v>0</v>
      </c>
      <c r="BB550" s="95">
        <f t="shared" si="530"/>
        <v>0.15880955494916948</v>
      </c>
      <c r="BC550" s="95">
        <f t="shared" si="531"/>
        <v>6.5320483264337398E-2</v>
      </c>
      <c r="BD550" s="95">
        <f t="shared" si="532"/>
        <v>-0.31999786742287167</v>
      </c>
      <c r="BE550" s="95">
        <f t="shared" si="533"/>
        <v>-2.7780867923678203</v>
      </c>
      <c r="BF550" s="95">
        <f t="shared" si="534"/>
        <v>-5.4412564029680794</v>
      </c>
      <c r="BG550" s="95">
        <f t="shared" si="538"/>
        <v>4.4923947827492663</v>
      </c>
      <c r="BH550" s="95">
        <f t="shared" si="538"/>
        <v>4.4923571117839298</v>
      </c>
      <c r="BI550" s="95">
        <f t="shared" si="538"/>
        <v>4.4925489675990935</v>
      </c>
      <c r="BJ550" s="95">
        <f t="shared" si="538"/>
        <v>4.4915735674765127</v>
      </c>
      <c r="BK550" s="95">
        <f t="shared" si="538"/>
        <v>4.4965775479754591</v>
      </c>
      <c r="BL550" s="95">
        <f t="shared" si="538"/>
        <v>4.4719896572161852</v>
      </c>
      <c r="BM550" s="95">
        <f t="shared" si="538"/>
        <v>4.6587701684472123</v>
      </c>
      <c r="BN550" s="95">
        <f t="shared" si="535"/>
        <v>5.3706962274953458</v>
      </c>
      <c r="CI550" s="95"/>
      <c r="CJ550" s="95"/>
      <c r="CK550" s="95"/>
      <c r="CL550" s="95"/>
      <c r="CM550" s="95"/>
      <c r="CN550" s="95"/>
      <c r="CO550" s="95"/>
      <c r="CP550" s="95"/>
      <c r="CQ550" s="95"/>
      <c r="CR550" s="95"/>
      <c r="CS550" s="95"/>
      <c r="CT550" s="95"/>
      <c r="CU550" s="95"/>
      <c r="CV550" s="95"/>
      <c r="CW550" s="95"/>
      <c r="CX550" s="95"/>
    </row>
    <row r="551" spans="1:102" s="75" customFormat="1" ht="12.95" customHeight="1" x14ac:dyDescent="0.2">
      <c r="A551" s="86" t="s">
        <v>2109</v>
      </c>
      <c r="B551" s="87"/>
      <c r="C551" s="88">
        <v>49923.506999999998</v>
      </c>
      <c r="D551" s="88" t="s">
        <v>2110</v>
      </c>
      <c r="E551" s="75">
        <f t="shared" si="513"/>
        <v>18355.024925032973</v>
      </c>
      <c r="F551" s="75">
        <f t="shared" si="514"/>
        <v>18355</v>
      </c>
      <c r="G551" s="75">
        <f t="shared" si="539"/>
        <v>1.0506449994863942E-2</v>
      </c>
      <c r="I551" s="75">
        <f>G551</f>
        <v>1.0506449994863942E-2</v>
      </c>
      <c r="O551" s="75">
        <f t="shared" ca="1" si="515"/>
        <v>6.4738773181202847E-3</v>
      </c>
      <c r="P551" s="75">
        <f t="shared" si="516"/>
        <v>7.0950160876436944E-3</v>
      </c>
      <c r="Q551" s="85">
        <f t="shared" si="536"/>
        <v>34905.006999999998</v>
      </c>
      <c r="S551" s="84">
        <v>0.1</v>
      </c>
      <c r="Z551" s="75">
        <f t="shared" si="517"/>
        <v>18355</v>
      </c>
      <c r="AA551" s="75">
        <f t="shared" si="505"/>
        <v>4.0015257107383941E-3</v>
      </c>
      <c r="AB551" s="75">
        <f t="shared" si="506"/>
        <v>1.3599940371769242E-2</v>
      </c>
      <c r="AC551" s="75">
        <f t="shared" si="507"/>
        <v>3.4114339072202479E-3</v>
      </c>
      <c r="AD551" s="75">
        <f t="shared" si="508"/>
        <v>6.5049242841255482E-3</v>
      </c>
      <c r="AE551" s="75">
        <f t="shared" si="509"/>
        <v>4.2314039942206281E-6</v>
      </c>
      <c r="AF551" s="75">
        <f t="shared" si="510"/>
        <v>3.4114339072202479E-3</v>
      </c>
      <c r="AG551" s="84"/>
      <c r="AH551" s="75">
        <f t="shared" si="518"/>
        <v>-3.0934903769052999E-3</v>
      </c>
      <c r="AI551" s="75">
        <f t="shared" si="519"/>
        <v>2.0010323746694314E-2</v>
      </c>
      <c r="AJ551" s="75">
        <f t="shared" si="520"/>
        <v>-7.9989182789742846E-2</v>
      </c>
      <c r="AK551" s="75">
        <f t="shared" si="521"/>
        <v>4.4982704388615031E-3</v>
      </c>
      <c r="AL551" s="75">
        <f t="shared" si="522"/>
        <v>3.1370025655953975</v>
      </c>
      <c r="AM551" s="75">
        <f t="shared" si="523"/>
        <v>435.72072930977458</v>
      </c>
      <c r="AN551" s="75">
        <f t="shared" ref="AN551:AT560" si="540">$AU551+$AB$7*SIN(AO551)</f>
        <v>3.095929710495358</v>
      </c>
      <c r="AO551" s="75">
        <f t="shared" si="540"/>
        <v>2.8380439550181378</v>
      </c>
      <c r="AP551" s="75">
        <f t="shared" si="540"/>
        <v>3.1058252178861387</v>
      </c>
      <c r="AQ551" s="75">
        <f t="shared" si="540"/>
        <v>2.8274449520363603</v>
      </c>
      <c r="AR551" s="75">
        <f t="shared" si="540"/>
        <v>3.1166455652469818</v>
      </c>
      <c r="AS551" s="75">
        <f t="shared" si="540"/>
        <v>2.8158133807544545</v>
      </c>
      <c r="AT551" s="75">
        <f t="shared" si="540"/>
        <v>3.1285167305043409</v>
      </c>
      <c r="AU551" s="75">
        <f t="shared" si="524"/>
        <v>2.8029993412949037</v>
      </c>
      <c r="AV551" s="119">
        <f t="shared" si="525"/>
        <v>4.0015257107383941E-3</v>
      </c>
      <c r="AW551" s="120">
        <f t="shared" si="526"/>
        <v>6.5049242841255482E-3</v>
      </c>
      <c r="AX551" s="121">
        <f t="shared" si="527"/>
        <v>4.2314039942206281E-6</v>
      </c>
      <c r="AY551" s="120">
        <f t="shared" si="528"/>
        <v>1.3599940371769242E-2</v>
      </c>
      <c r="BA551" s="95">
        <f t="shared" si="529"/>
        <v>0</v>
      </c>
      <c r="BB551" s="95">
        <f t="shared" si="530"/>
        <v>0.15914919627635937</v>
      </c>
      <c r="BC551" s="95">
        <f t="shared" si="531"/>
        <v>6.6378092610794429E-2</v>
      </c>
      <c r="BD551" s="95">
        <f t="shared" si="532"/>
        <v>-0.32088927354666696</v>
      </c>
      <c r="BE551" s="95">
        <f t="shared" si="533"/>
        <v>-2.7770268825219784</v>
      </c>
      <c r="BF551" s="95">
        <f t="shared" si="534"/>
        <v>-5.4250825665896532</v>
      </c>
      <c r="BG551" s="95">
        <f t="shared" ref="BG551:BM560" si="541">$BN551+$BB$7*SIN(BH551)</f>
        <v>4.4953008477245255</v>
      </c>
      <c r="BH551" s="95">
        <f t="shared" si="541"/>
        <v>4.4952657337133575</v>
      </c>
      <c r="BI551" s="95">
        <f t="shared" si="541"/>
        <v>4.4954469209766481</v>
      </c>
      <c r="BJ551" s="95">
        <f t="shared" si="541"/>
        <v>4.4945135917229715</v>
      </c>
      <c r="BK551" s="95">
        <f t="shared" si="541"/>
        <v>4.4993643698303085</v>
      </c>
      <c r="BL551" s="95">
        <f t="shared" si="541"/>
        <v>4.4752164090860127</v>
      </c>
      <c r="BM551" s="95">
        <f t="shared" si="541"/>
        <v>4.6641607867444517</v>
      </c>
      <c r="BN551" s="95">
        <f t="shared" si="535"/>
        <v>5.3741699305506128</v>
      </c>
      <c r="CI551" s="95"/>
      <c r="CJ551" s="95"/>
      <c r="CK551" s="95"/>
      <c r="CL551" s="95"/>
      <c r="CM551" s="95"/>
      <c r="CN551" s="95"/>
      <c r="CO551" s="95"/>
      <c r="CP551" s="95"/>
      <c r="CQ551" s="95"/>
      <c r="CR551" s="95"/>
      <c r="CS551" s="95"/>
      <c r="CT551" s="95"/>
      <c r="CU551" s="95"/>
      <c r="CV551" s="95"/>
      <c r="CW551" s="95"/>
      <c r="CX551" s="95"/>
    </row>
    <row r="552" spans="1:102" s="75" customFormat="1" ht="12.95" customHeight="1" x14ac:dyDescent="0.2">
      <c r="A552" s="86" t="s">
        <v>2112</v>
      </c>
      <c r="B552" s="87" t="s">
        <v>2033</v>
      </c>
      <c r="C552" s="88">
        <v>49930.459000000003</v>
      </c>
      <c r="D552" s="88"/>
      <c r="E552" s="75">
        <f t="shared" si="513"/>
        <v>18371.517539499309</v>
      </c>
      <c r="F552" s="75">
        <f t="shared" si="514"/>
        <v>18371.5</v>
      </c>
      <c r="G552" s="75">
        <f t="shared" si="539"/>
        <v>7.3932850064011291E-3</v>
      </c>
      <c r="J552" s="77">
        <f>G552</f>
        <v>7.3932850064011291E-3</v>
      </c>
      <c r="O552" s="75">
        <f t="shared" ca="1" si="515"/>
        <v>6.4853005915186824E-3</v>
      </c>
      <c r="P552" s="75">
        <f t="shared" si="516"/>
        <v>7.1118534112909037E-3</v>
      </c>
      <c r="Q552" s="85">
        <f t="shared" si="536"/>
        <v>34911.959000000003</v>
      </c>
      <c r="S552" s="84">
        <v>1</v>
      </c>
      <c r="Z552" s="75">
        <f t="shared" si="517"/>
        <v>18371.5</v>
      </c>
      <c r="AA552" s="75">
        <f t="shared" si="505"/>
        <v>4.0149307953304706E-3</v>
      </c>
      <c r="AB552" s="75">
        <f t="shared" si="506"/>
        <v>1.0490207622361563E-2</v>
      </c>
      <c r="AC552" s="75">
        <f t="shared" si="507"/>
        <v>2.8143159511022538E-4</v>
      </c>
      <c r="AD552" s="75">
        <f t="shared" si="508"/>
        <v>3.3783542110706584E-3</v>
      </c>
      <c r="AE552" s="75">
        <f t="shared" si="509"/>
        <v>1.1413277175458852E-5</v>
      </c>
      <c r="AF552" s="75">
        <f t="shared" si="510"/>
        <v>2.8143159511022538E-4</v>
      </c>
      <c r="AG552" s="84"/>
      <c r="AH552" s="75">
        <f t="shared" si="518"/>
        <v>-3.096922615960433E-3</v>
      </c>
      <c r="AI552" s="75">
        <f t="shared" si="519"/>
        <v>2.0010137138663842E-2</v>
      </c>
      <c r="AJ552" s="75">
        <f t="shared" si="520"/>
        <v>-8.003072275918445E-2</v>
      </c>
      <c r="AK552" s="75">
        <f t="shared" si="521"/>
        <v>4.4574307644189076E-3</v>
      </c>
      <c r="AL552" s="75">
        <f t="shared" si="522"/>
        <v>3.1370442391676177</v>
      </c>
      <c r="AM552" s="75">
        <f t="shared" si="523"/>
        <v>439.71291231413306</v>
      </c>
      <c r="AN552" s="75">
        <f t="shared" si="540"/>
        <v>3.0963441453138989</v>
      </c>
      <c r="AO552" s="75">
        <f t="shared" si="540"/>
        <v>2.8394189153971388</v>
      </c>
      <c r="AP552" s="75">
        <f t="shared" si="540"/>
        <v>3.1061576821805676</v>
      </c>
      <c r="AQ552" s="75">
        <f t="shared" si="540"/>
        <v>2.8289124648878534</v>
      </c>
      <c r="AR552" s="75">
        <f t="shared" si="540"/>
        <v>3.1168834508909802</v>
      </c>
      <c r="AS552" s="75">
        <f t="shared" si="540"/>
        <v>2.8173883597496525</v>
      </c>
      <c r="AT552" s="75">
        <f t="shared" si="540"/>
        <v>3.1286448943500176</v>
      </c>
      <c r="AU552" s="75">
        <f t="shared" si="524"/>
        <v>2.8046999102263377</v>
      </c>
      <c r="AV552" s="119">
        <f t="shared" si="525"/>
        <v>4.0149307953304706E-3</v>
      </c>
      <c r="AW552" s="120">
        <f t="shared" si="526"/>
        <v>3.3783542110706584E-3</v>
      </c>
      <c r="AX552" s="121">
        <f t="shared" si="527"/>
        <v>1.1413277175458852E-5</v>
      </c>
      <c r="AY552" s="120">
        <f t="shared" si="528"/>
        <v>1.0490207622361563E-2</v>
      </c>
      <c r="BA552" s="95">
        <f t="shared" si="529"/>
        <v>0</v>
      </c>
      <c r="BB552" s="95">
        <f t="shared" si="530"/>
        <v>0.15962014637946098</v>
      </c>
      <c r="BC552" s="95">
        <f t="shared" si="531"/>
        <v>6.7839620001154705E-2</v>
      </c>
      <c r="BD552" s="95">
        <f t="shared" si="532"/>
        <v>-0.3221206321065469</v>
      </c>
      <c r="BE552" s="95">
        <f t="shared" si="533"/>
        <v>-2.7755620527744109</v>
      </c>
      <c r="BF552" s="95">
        <f t="shared" si="534"/>
        <v>-5.4028822750008736</v>
      </c>
      <c r="BG552" s="95">
        <f t="shared" si="541"/>
        <v>4.4993069139623145</v>
      </c>
      <c r="BH552" s="95">
        <f t="shared" si="541"/>
        <v>4.499275146328424</v>
      </c>
      <c r="BI552" s="95">
        <f t="shared" si="541"/>
        <v>4.4994420979723344</v>
      </c>
      <c r="BJ552" s="95">
        <f t="shared" si="541"/>
        <v>4.4985661356887086</v>
      </c>
      <c r="BK552" s="95">
        <f t="shared" si="541"/>
        <v>4.5032023769692753</v>
      </c>
      <c r="BL552" s="95">
        <f t="shared" si="541"/>
        <v>4.4796953337767036</v>
      </c>
      <c r="BM552" s="95">
        <f t="shared" si="541"/>
        <v>4.6715868711170803</v>
      </c>
      <c r="BN552" s="95">
        <f t="shared" si="535"/>
        <v>5.3789462722516053</v>
      </c>
      <c r="CI552" s="95"/>
      <c r="CJ552" s="95"/>
      <c r="CK552" s="95"/>
      <c r="CL552" s="95"/>
      <c r="CM552" s="95"/>
      <c r="CN552" s="95"/>
      <c r="CO552" s="95"/>
      <c r="CP552" s="95"/>
      <c r="CQ552" s="95"/>
      <c r="CR552" s="95"/>
      <c r="CS552" s="95"/>
      <c r="CT552" s="95"/>
      <c r="CU552" s="95"/>
      <c r="CV552" s="95"/>
      <c r="CW552" s="95"/>
      <c r="CX552" s="95"/>
    </row>
    <row r="553" spans="1:102" s="75" customFormat="1" ht="12.95" customHeight="1" x14ac:dyDescent="0.2">
      <c r="A553" s="81" t="s">
        <v>1413</v>
      </c>
      <c r="B553" s="82" t="s">
        <v>2031</v>
      </c>
      <c r="C553" s="83">
        <v>49934.453200000004</v>
      </c>
      <c r="D553" s="83" t="s">
        <v>2110</v>
      </c>
      <c r="E553" s="75">
        <f t="shared" si="513"/>
        <v>18380.993201280296</v>
      </c>
      <c r="F553" s="75">
        <f t="shared" si="514"/>
        <v>18381</v>
      </c>
      <c r="G553" s="75">
        <f t="shared" si="539"/>
        <v>-2.8658099981839769E-3</v>
      </c>
      <c r="I553" s="75">
        <f t="shared" ref="I553:I567" si="542">G553</f>
        <v>-2.8658099981839769E-3</v>
      </c>
      <c r="O553" s="75">
        <f t="shared" ca="1" si="515"/>
        <v>6.4918776277177615E-3</v>
      </c>
      <c r="P553" s="75">
        <f t="shared" si="516"/>
        <v>7.1215494858200765E-3</v>
      </c>
      <c r="Q553" s="85">
        <f t="shared" si="536"/>
        <v>34915.953200000004</v>
      </c>
      <c r="S553" s="84">
        <v>0.1</v>
      </c>
      <c r="Z553" s="75">
        <f t="shared" si="517"/>
        <v>18381</v>
      </c>
      <c r="AA553" s="75">
        <f t="shared" si="505"/>
        <v>4.0226603870791092E-3</v>
      </c>
      <c r="AB553" s="75">
        <f t="shared" si="506"/>
        <v>2.3307910055699044E-4</v>
      </c>
      <c r="AC553" s="75">
        <f t="shared" si="507"/>
        <v>-9.9873594840040533E-3</v>
      </c>
      <c r="AD553" s="75">
        <f t="shared" si="508"/>
        <v>-6.888470385263086E-3</v>
      </c>
      <c r="AE553" s="75">
        <f t="shared" si="509"/>
        <v>4.7451024248646572E-6</v>
      </c>
      <c r="AF553" s="75">
        <f t="shared" si="510"/>
        <v>-9.9873594840040533E-3</v>
      </c>
      <c r="AG553" s="84"/>
      <c r="AH553" s="75">
        <f t="shared" si="518"/>
        <v>-3.0988890987409673E-3</v>
      </c>
      <c r="AI553" s="75">
        <f t="shared" si="519"/>
        <v>2.0010030977373972E-2</v>
      </c>
      <c r="AJ553" s="75">
        <f t="shared" si="520"/>
        <v>-8.0054525523969175E-2</v>
      </c>
      <c r="AK553" s="75">
        <f t="shared" si="521"/>
        <v>4.4340292097049365E-3</v>
      </c>
      <c r="AL553" s="75">
        <f t="shared" si="522"/>
        <v>3.1370681185507951</v>
      </c>
      <c r="AM553" s="75">
        <f t="shared" si="523"/>
        <v>442.03361690370565</v>
      </c>
      <c r="AN553" s="75">
        <f t="shared" si="540"/>
        <v>3.0965816224404712</v>
      </c>
      <c r="AO553" s="75">
        <f t="shared" si="540"/>
        <v>2.8402115066396547</v>
      </c>
      <c r="AP553" s="75">
        <f t="shared" si="540"/>
        <v>3.1063481319138333</v>
      </c>
      <c r="AQ553" s="75">
        <f t="shared" si="540"/>
        <v>2.8297581195751396</v>
      </c>
      <c r="AR553" s="75">
        <f t="shared" si="540"/>
        <v>3.1170196766930345</v>
      </c>
      <c r="AS553" s="75">
        <f t="shared" si="540"/>
        <v>2.818295582465578</v>
      </c>
      <c r="AT553" s="75">
        <f t="shared" si="540"/>
        <v>3.1287182603928634</v>
      </c>
      <c r="AU553" s="75">
        <f t="shared" si="524"/>
        <v>2.8056790256717083</v>
      </c>
      <c r="AV553" s="119">
        <f t="shared" si="525"/>
        <v>4.0226603870791092E-3</v>
      </c>
      <c r="AW553" s="120">
        <f t="shared" si="526"/>
        <v>-6.888470385263086E-3</v>
      </c>
      <c r="AX553" s="121">
        <f t="shared" si="527"/>
        <v>4.7451024248646572E-6</v>
      </c>
      <c r="AY553" s="120">
        <f t="shared" si="528"/>
        <v>2.3307910055699044E-4</v>
      </c>
      <c r="BA553" s="95">
        <f t="shared" si="529"/>
        <v>0</v>
      </c>
      <c r="BB553" s="95">
        <f t="shared" si="530"/>
        <v>0.1598933937512742</v>
      </c>
      <c r="BC553" s="95">
        <f t="shared" si="531"/>
        <v>6.8684983533090105E-2</v>
      </c>
      <c r="BD553" s="95">
        <f t="shared" si="532"/>
        <v>-0.3228326038944152</v>
      </c>
      <c r="BE553" s="95">
        <f t="shared" si="533"/>
        <v>-2.7747147127186929</v>
      </c>
      <c r="BF553" s="95">
        <f t="shared" si="534"/>
        <v>-5.3901204068528346</v>
      </c>
      <c r="BG553" s="95">
        <f t="shared" si="541"/>
        <v>4.5016188483704109</v>
      </c>
      <c r="BH553" s="95">
        <f t="shared" si="541"/>
        <v>4.5015889184308948</v>
      </c>
      <c r="BI553" s="95">
        <f t="shared" si="541"/>
        <v>4.5017479103986293</v>
      </c>
      <c r="BJ553" s="95">
        <f t="shared" si="541"/>
        <v>4.5009046718064205</v>
      </c>
      <c r="BK553" s="95">
        <f t="shared" si="541"/>
        <v>4.5054155387259112</v>
      </c>
      <c r="BL553" s="95">
        <f t="shared" si="541"/>
        <v>4.4822963625704064</v>
      </c>
      <c r="BM553" s="95">
        <f t="shared" si="541"/>
        <v>4.6758698196504351</v>
      </c>
      <c r="BN553" s="95">
        <f t="shared" si="535"/>
        <v>5.3816962871703584</v>
      </c>
      <c r="CI553" s="95"/>
      <c r="CJ553" s="95"/>
      <c r="CK553" s="95"/>
      <c r="CL553" s="95"/>
      <c r="CM553" s="95"/>
      <c r="CN553" s="95"/>
      <c r="CO553" s="95"/>
      <c r="CP553" s="95"/>
      <c r="CQ553" s="95"/>
      <c r="CR553" s="95"/>
      <c r="CS553" s="95"/>
      <c r="CT553" s="95"/>
      <c r="CU553" s="95"/>
      <c r="CV553" s="95"/>
      <c r="CW553" s="95"/>
      <c r="CX553" s="95"/>
    </row>
    <row r="554" spans="1:102" s="75" customFormat="1" ht="12.95" customHeight="1" x14ac:dyDescent="0.2">
      <c r="A554" s="81" t="s">
        <v>1413</v>
      </c>
      <c r="B554" s="82" t="s">
        <v>2031</v>
      </c>
      <c r="C554" s="83">
        <v>49934.459499999997</v>
      </c>
      <c r="D554" s="83" t="s">
        <v>2110</v>
      </c>
      <c r="E554" s="75">
        <f t="shared" si="513"/>
        <v>18381.00814711905</v>
      </c>
      <c r="F554" s="75">
        <f t="shared" si="514"/>
        <v>18381</v>
      </c>
      <c r="G554" s="75">
        <f t="shared" si="539"/>
        <v>3.4341899954597466E-3</v>
      </c>
      <c r="I554" s="75">
        <f t="shared" si="542"/>
        <v>3.4341899954597466E-3</v>
      </c>
      <c r="O554" s="75">
        <f t="shared" ca="1" si="515"/>
        <v>6.4918776277177615E-3</v>
      </c>
      <c r="P554" s="75">
        <f t="shared" si="516"/>
        <v>7.1215494858200765E-3</v>
      </c>
      <c r="Q554" s="85">
        <f t="shared" si="536"/>
        <v>34915.959499999997</v>
      </c>
      <c r="S554" s="84">
        <v>0.1</v>
      </c>
      <c r="Z554" s="75">
        <f t="shared" si="517"/>
        <v>18381</v>
      </c>
      <c r="AA554" s="75">
        <f t="shared" si="505"/>
        <v>4.0226603870791092E-3</v>
      </c>
      <c r="AB554" s="75">
        <f t="shared" si="506"/>
        <v>6.5330790942007139E-3</v>
      </c>
      <c r="AC554" s="75">
        <f t="shared" si="507"/>
        <v>-3.6873594903603299E-3</v>
      </c>
      <c r="AD554" s="75">
        <f t="shared" si="508"/>
        <v>-5.884703916193626E-4</v>
      </c>
      <c r="AE554" s="75">
        <f t="shared" si="509"/>
        <v>3.4629740181264597E-8</v>
      </c>
      <c r="AF554" s="75">
        <f t="shared" si="510"/>
        <v>-3.6873594903603299E-3</v>
      </c>
      <c r="AG554" s="84"/>
      <c r="AH554" s="75">
        <f t="shared" si="518"/>
        <v>-3.0988890987409673E-3</v>
      </c>
      <c r="AI554" s="75">
        <f t="shared" si="519"/>
        <v>2.0010030977373972E-2</v>
      </c>
      <c r="AJ554" s="75">
        <f t="shared" si="520"/>
        <v>-8.0054525523969175E-2</v>
      </c>
      <c r="AK554" s="75">
        <f t="shared" si="521"/>
        <v>4.4340292097049365E-3</v>
      </c>
      <c r="AL554" s="75">
        <f t="shared" si="522"/>
        <v>3.1370681185507951</v>
      </c>
      <c r="AM554" s="75">
        <f t="shared" si="523"/>
        <v>442.03361690370565</v>
      </c>
      <c r="AN554" s="75">
        <f t="shared" si="540"/>
        <v>3.0965816224404712</v>
      </c>
      <c r="AO554" s="75">
        <f t="shared" si="540"/>
        <v>2.8402115066396547</v>
      </c>
      <c r="AP554" s="75">
        <f t="shared" si="540"/>
        <v>3.1063481319138333</v>
      </c>
      <c r="AQ554" s="75">
        <f t="shared" si="540"/>
        <v>2.8297581195751396</v>
      </c>
      <c r="AR554" s="75">
        <f t="shared" si="540"/>
        <v>3.1170196766930345</v>
      </c>
      <c r="AS554" s="75">
        <f t="shared" si="540"/>
        <v>2.818295582465578</v>
      </c>
      <c r="AT554" s="75">
        <f t="shared" si="540"/>
        <v>3.1287182603928634</v>
      </c>
      <c r="AU554" s="75">
        <f t="shared" si="524"/>
        <v>2.8056790256717083</v>
      </c>
      <c r="AV554" s="119">
        <f t="shared" si="525"/>
        <v>4.0226603870791092E-3</v>
      </c>
      <c r="AW554" s="120">
        <f t="shared" si="526"/>
        <v>-5.884703916193626E-4</v>
      </c>
      <c r="AX554" s="121">
        <f t="shared" si="527"/>
        <v>3.4629740181264597E-8</v>
      </c>
      <c r="AY554" s="120">
        <f t="shared" si="528"/>
        <v>6.5330790942007139E-3</v>
      </c>
      <c r="BA554" s="95">
        <f t="shared" si="529"/>
        <v>0</v>
      </c>
      <c r="BB554" s="95">
        <f t="shared" si="530"/>
        <v>0.1598933937512742</v>
      </c>
      <c r="BC554" s="95">
        <f t="shared" si="531"/>
        <v>6.8684983533090105E-2</v>
      </c>
      <c r="BD554" s="95">
        <f t="shared" si="532"/>
        <v>-0.3228326038944152</v>
      </c>
      <c r="BE554" s="95">
        <f t="shared" si="533"/>
        <v>-2.7747147127186929</v>
      </c>
      <c r="BF554" s="95">
        <f t="shared" si="534"/>
        <v>-5.3901204068528346</v>
      </c>
      <c r="BG554" s="95">
        <f t="shared" si="541"/>
        <v>4.5016188483704109</v>
      </c>
      <c r="BH554" s="95">
        <f t="shared" si="541"/>
        <v>4.5015889184308948</v>
      </c>
      <c r="BI554" s="95">
        <f t="shared" si="541"/>
        <v>4.5017479103986293</v>
      </c>
      <c r="BJ554" s="95">
        <f t="shared" si="541"/>
        <v>4.5009046718064205</v>
      </c>
      <c r="BK554" s="95">
        <f t="shared" si="541"/>
        <v>4.5054155387259112</v>
      </c>
      <c r="BL554" s="95">
        <f t="shared" si="541"/>
        <v>4.4822963625704064</v>
      </c>
      <c r="BM554" s="95">
        <f t="shared" si="541"/>
        <v>4.6758698196504351</v>
      </c>
      <c r="BN554" s="95">
        <f t="shared" si="535"/>
        <v>5.3816962871703584</v>
      </c>
      <c r="CI554" s="95"/>
      <c r="CJ554" s="95"/>
      <c r="CK554" s="95"/>
      <c r="CL554" s="95"/>
      <c r="CM554" s="95"/>
      <c r="CN554" s="95"/>
      <c r="CO554" s="95"/>
      <c r="CP554" s="95"/>
      <c r="CQ554" s="95"/>
      <c r="CR554" s="95"/>
      <c r="CS554" s="95"/>
      <c r="CT554" s="95"/>
      <c r="CU554" s="95"/>
      <c r="CV554" s="95"/>
      <c r="CW554" s="95"/>
      <c r="CX554" s="95"/>
    </row>
    <row r="555" spans="1:102" s="75" customFormat="1" ht="12.95" customHeight="1" x14ac:dyDescent="0.2">
      <c r="A555" s="81" t="s">
        <v>1413</v>
      </c>
      <c r="B555" s="82" t="s">
        <v>2031</v>
      </c>
      <c r="C555" s="83">
        <v>49934.4643</v>
      </c>
      <c r="D555" s="83" t="s">
        <v>2110</v>
      </c>
      <c r="E555" s="75">
        <f t="shared" si="513"/>
        <v>18381.019534424788</v>
      </c>
      <c r="F555" s="75">
        <f t="shared" si="514"/>
        <v>18381</v>
      </c>
      <c r="G555" s="75">
        <f t="shared" si="539"/>
        <v>8.2341899978928268E-3</v>
      </c>
      <c r="I555" s="75">
        <f t="shared" si="542"/>
        <v>8.2341899978928268E-3</v>
      </c>
      <c r="O555" s="75">
        <f t="shared" ca="1" si="515"/>
        <v>6.4918776277177615E-3</v>
      </c>
      <c r="P555" s="75">
        <f t="shared" si="516"/>
        <v>7.1215494858200765E-3</v>
      </c>
      <c r="Q555" s="85">
        <f t="shared" si="536"/>
        <v>34915.9643</v>
      </c>
      <c r="S555" s="84">
        <v>0.1</v>
      </c>
      <c r="Z555" s="75">
        <f t="shared" si="517"/>
        <v>18381</v>
      </c>
      <c r="AA555" s="75">
        <f t="shared" si="505"/>
        <v>4.0226603870791092E-3</v>
      </c>
      <c r="AB555" s="75">
        <f t="shared" si="506"/>
        <v>1.1333079096633794E-2</v>
      </c>
      <c r="AC555" s="75">
        <f t="shared" si="507"/>
        <v>1.1126405120727503E-3</v>
      </c>
      <c r="AD555" s="75">
        <f t="shared" si="508"/>
        <v>4.2115296108137176E-3</v>
      </c>
      <c r="AE555" s="75">
        <f t="shared" si="509"/>
        <v>1.7736981662760745E-6</v>
      </c>
      <c r="AF555" s="75">
        <f t="shared" si="510"/>
        <v>1.1126405120727503E-3</v>
      </c>
      <c r="AG555" s="84"/>
      <c r="AH555" s="75">
        <f t="shared" si="518"/>
        <v>-3.0988890987409673E-3</v>
      </c>
      <c r="AI555" s="75">
        <f t="shared" si="519"/>
        <v>2.0010030977373972E-2</v>
      </c>
      <c r="AJ555" s="75">
        <f t="shared" si="520"/>
        <v>-8.0054525523969175E-2</v>
      </c>
      <c r="AK555" s="75">
        <f t="shared" si="521"/>
        <v>4.4340292097049365E-3</v>
      </c>
      <c r="AL555" s="75">
        <f t="shared" si="522"/>
        <v>3.1370681185507951</v>
      </c>
      <c r="AM555" s="75">
        <f t="shared" si="523"/>
        <v>442.03361690370565</v>
      </c>
      <c r="AN555" s="75">
        <f t="shared" si="540"/>
        <v>3.0965816224404712</v>
      </c>
      <c r="AO555" s="75">
        <f t="shared" si="540"/>
        <v>2.8402115066396547</v>
      </c>
      <c r="AP555" s="75">
        <f t="shared" si="540"/>
        <v>3.1063481319138333</v>
      </c>
      <c r="AQ555" s="75">
        <f t="shared" si="540"/>
        <v>2.8297581195751396</v>
      </c>
      <c r="AR555" s="75">
        <f t="shared" si="540"/>
        <v>3.1170196766930345</v>
      </c>
      <c r="AS555" s="75">
        <f t="shared" si="540"/>
        <v>2.818295582465578</v>
      </c>
      <c r="AT555" s="75">
        <f t="shared" si="540"/>
        <v>3.1287182603928634</v>
      </c>
      <c r="AU555" s="75">
        <f t="shared" si="524"/>
        <v>2.8056790256717083</v>
      </c>
      <c r="AV555" s="119">
        <f t="shared" si="525"/>
        <v>4.0226603870791092E-3</v>
      </c>
      <c r="AW555" s="120">
        <f t="shared" si="526"/>
        <v>4.2115296108137176E-3</v>
      </c>
      <c r="AX555" s="121">
        <f t="shared" si="527"/>
        <v>1.7736981662760745E-6</v>
      </c>
      <c r="AY555" s="120">
        <f t="shared" si="528"/>
        <v>1.1333079096633794E-2</v>
      </c>
      <c r="BA555" s="95">
        <f t="shared" si="529"/>
        <v>0</v>
      </c>
      <c r="BB555" s="95">
        <f t="shared" si="530"/>
        <v>0.1598933937512742</v>
      </c>
      <c r="BC555" s="95">
        <f t="shared" si="531"/>
        <v>6.8684983533090105E-2</v>
      </c>
      <c r="BD555" s="95">
        <f t="shared" si="532"/>
        <v>-0.3228326038944152</v>
      </c>
      <c r="BE555" s="95">
        <f t="shared" si="533"/>
        <v>-2.7747147127186929</v>
      </c>
      <c r="BF555" s="95">
        <f t="shared" si="534"/>
        <v>-5.3901204068528346</v>
      </c>
      <c r="BG555" s="95">
        <f t="shared" si="541"/>
        <v>4.5016188483704109</v>
      </c>
      <c r="BH555" s="95">
        <f t="shared" si="541"/>
        <v>4.5015889184308948</v>
      </c>
      <c r="BI555" s="95">
        <f t="shared" si="541"/>
        <v>4.5017479103986293</v>
      </c>
      <c r="BJ555" s="95">
        <f t="shared" si="541"/>
        <v>4.5009046718064205</v>
      </c>
      <c r="BK555" s="95">
        <f t="shared" si="541"/>
        <v>4.5054155387259112</v>
      </c>
      <c r="BL555" s="95">
        <f t="shared" si="541"/>
        <v>4.4822963625704064</v>
      </c>
      <c r="BM555" s="95">
        <f t="shared" si="541"/>
        <v>4.6758698196504351</v>
      </c>
      <c r="BN555" s="95">
        <f t="shared" si="535"/>
        <v>5.3816962871703584</v>
      </c>
      <c r="CI555" s="95"/>
      <c r="CJ555" s="95"/>
      <c r="CK555" s="95"/>
      <c r="CL555" s="95"/>
      <c r="CM555" s="95"/>
      <c r="CN555" s="95"/>
      <c r="CO555" s="95"/>
      <c r="CP555" s="95"/>
      <c r="CQ555" s="95"/>
      <c r="CR555" s="95"/>
      <c r="CS555" s="95"/>
      <c r="CT555" s="95"/>
      <c r="CU555" s="95"/>
      <c r="CV555" s="95"/>
      <c r="CW555" s="95"/>
      <c r="CX555" s="95"/>
    </row>
    <row r="556" spans="1:102" s="75" customFormat="1" ht="12.95" customHeight="1" x14ac:dyDescent="0.2">
      <c r="A556" s="86" t="s">
        <v>2109</v>
      </c>
      <c r="B556" s="87"/>
      <c r="C556" s="88">
        <v>49942.474999999999</v>
      </c>
      <c r="D556" s="88" t="s">
        <v>2110</v>
      </c>
      <c r="E556" s="75">
        <f t="shared" si="513"/>
        <v>18400.023761511289</v>
      </c>
      <c r="F556" s="75">
        <f t="shared" si="514"/>
        <v>18400</v>
      </c>
      <c r="G556" s="75">
        <f t="shared" si="539"/>
        <v>1.0016000000177883E-2</v>
      </c>
      <c r="I556" s="75">
        <f t="shared" si="542"/>
        <v>1.0016000000177883E-2</v>
      </c>
      <c r="O556" s="75">
        <f t="shared" ca="1" si="515"/>
        <v>6.505031700115918E-3</v>
      </c>
      <c r="P556" s="75">
        <f t="shared" si="516"/>
        <v>7.1409457079313812E-3</v>
      </c>
      <c r="Q556" s="85">
        <f t="shared" si="536"/>
        <v>34923.974999999999</v>
      </c>
      <c r="S556" s="84">
        <v>0.1</v>
      </c>
      <c r="Z556" s="75">
        <f t="shared" si="517"/>
        <v>18400</v>
      </c>
      <c r="AA556" s="75">
        <f t="shared" si="505"/>
        <v>4.0381447573719434E-3</v>
      </c>
      <c r="AB556" s="75">
        <f t="shared" si="506"/>
        <v>1.311880095073732E-2</v>
      </c>
      <c r="AC556" s="75">
        <f t="shared" si="507"/>
        <v>2.8750542922465015E-3</v>
      </c>
      <c r="AD556" s="75">
        <f t="shared" si="508"/>
        <v>5.9778552428059392E-3</v>
      </c>
      <c r="AE556" s="75">
        <f t="shared" si="509"/>
        <v>3.5734753303942454E-6</v>
      </c>
      <c r="AF556" s="75">
        <f t="shared" si="510"/>
        <v>2.8750542922465015E-3</v>
      </c>
      <c r="AG556" s="84"/>
      <c r="AH556" s="75">
        <f t="shared" si="518"/>
        <v>-3.1028009505594378E-3</v>
      </c>
      <c r="AI556" s="75">
        <f t="shared" si="519"/>
        <v>2.0009821430054253E-2</v>
      </c>
      <c r="AJ556" s="75">
        <f t="shared" si="520"/>
        <v>-8.0101881270383049E-2</v>
      </c>
      <c r="AK556" s="75">
        <f t="shared" si="521"/>
        <v>4.387471532201947E-3</v>
      </c>
      <c r="AL556" s="75">
        <f t="shared" si="522"/>
        <v>3.1371156268661742</v>
      </c>
      <c r="AM556" s="75">
        <f t="shared" si="523"/>
        <v>446.72430674125025</v>
      </c>
      <c r="AN556" s="75">
        <f t="shared" si="540"/>
        <v>3.0970540897241072</v>
      </c>
      <c r="AO556" s="75">
        <f t="shared" si="540"/>
        <v>2.8417987602795121</v>
      </c>
      <c r="AP556" s="75">
        <f t="shared" si="540"/>
        <v>3.1067269128422397</v>
      </c>
      <c r="AQ556" s="75">
        <f t="shared" si="540"/>
        <v>2.8314510084376807</v>
      </c>
      <c r="AR556" s="75">
        <f t="shared" si="540"/>
        <v>3.1172905147329284</v>
      </c>
      <c r="AS556" s="75">
        <f t="shared" si="540"/>
        <v>2.8201109372490878</v>
      </c>
      <c r="AT556" s="75">
        <f t="shared" si="540"/>
        <v>3.1288640642860224</v>
      </c>
      <c r="AU556" s="75">
        <f t="shared" si="524"/>
        <v>2.8076372565624501</v>
      </c>
      <c r="AV556" s="119">
        <f t="shared" si="525"/>
        <v>4.0381447573719434E-3</v>
      </c>
      <c r="AW556" s="120">
        <f t="shared" si="526"/>
        <v>5.9778552428059392E-3</v>
      </c>
      <c r="AX556" s="121">
        <f t="shared" si="527"/>
        <v>3.5734753303942454E-6</v>
      </c>
      <c r="AY556" s="120">
        <f t="shared" si="528"/>
        <v>1.311880095073732E-2</v>
      </c>
      <c r="BA556" s="95">
        <f t="shared" si="529"/>
        <v>0</v>
      </c>
      <c r="BB556" s="95">
        <f t="shared" si="530"/>
        <v>0.16044454071305758</v>
      </c>
      <c r="BC556" s="95">
        <f t="shared" si="531"/>
        <v>7.0384307549748532E-2</v>
      </c>
      <c r="BD556" s="95">
        <f t="shared" si="532"/>
        <v>-0.32426321219264326</v>
      </c>
      <c r="BE556" s="95">
        <f t="shared" si="533"/>
        <v>-2.77301126536265</v>
      </c>
      <c r="BF556" s="95">
        <f t="shared" si="534"/>
        <v>-5.3646401869771161</v>
      </c>
      <c r="BG556" s="95">
        <f t="shared" si="541"/>
        <v>4.5062546849809895</v>
      </c>
      <c r="BH556" s="95">
        <f t="shared" si="541"/>
        <v>4.5062282360412924</v>
      </c>
      <c r="BI556" s="95">
        <f t="shared" si="541"/>
        <v>4.5063718477045835</v>
      </c>
      <c r="BJ556" s="95">
        <f t="shared" si="541"/>
        <v>4.5055932517666291</v>
      </c>
      <c r="BK556" s="95">
        <f t="shared" si="541"/>
        <v>4.5098497986115422</v>
      </c>
      <c r="BL556" s="95">
        <f t="shared" si="541"/>
        <v>4.4875475149308137</v>
      </c>
      <c r="BM556" s="95">
        <f t="shared" si="541"/>
        <v>4.6844517186854855</v>
      </c>
      <c r="BN556" s="95">
        <f t="shared" si="535"/>
        <v>5.3871963170078656</v>
      </c>
      <c r="CI556" s="95"/>
      <c r="CJ556" s="95"/>
      <c r="CK556" s="95"/>
      <c r="CL556" s="95"/>
      <c r="CM556" s="95"/>
      <c r="CN556" s="95"/>
      <c r="CO556" s="95"/>
      <c r="CP556" s="95"/>
      <c r="CQ556" s="95"/>
      <c r="CR556" s="95"/>
      <c r="CS556" s="95"/>
      <c r="CT556" s="95"/>
      <c r="CU556" s="95"/>
      <c r="CV556" s="95"/>
      <c r="CW556" s="95"/>
      <c r="CX556" s="95"/>
    </row>
    <row r="557" spans="1:102" s="75" customFormat="1" ht="12.95" customHeight="1" x14ac:dyDescent="0.2">
      <c r="A557" s="86" t="s">
        <v>2109</v>
      </c>
      <c r="B557" s="87"/>
      <c r="C557" s="88">
        <v>49978.305</v>
      </c>
      <c r="D557" s="88" t="s">
        <v>2110</v>
      </c>
      <c r="E557" s="75">
        <f t="shared" si="513"/>
        <v>18485.025254078668</v>
      </c>
      <c r="F557" s="75">
        <f t="shared" si="514"/>
        <v>18485</v>
      </c>
      <c r="G557" s="75">
        <f t="shared" si="539"/>
        <v>1.0645150003256276E-2</v>
      </c>
      <c r="I557" s="75">
        <f t="shared" si="542"/>
        <v>1.0645150003256276E-2</v>
      </c>
      <c r="O557" s="75">
        <f t="shared" ca="1" si="515"/>
        <v>6.5638788661076686E-3</v>
      </c>
      <c r="P557" s="75">
        <f t="shared" si="516"/>
        <v>7.2277847732182578E-3</v>
      </c>
      <c r="Q557" s="85">
        <f t="shared" si="536"/>
        <v>34959.805</v>
      </c>
      <c r="S557" s="84">
        <v>0.1</v>
      </c>
      <c r="Z557" s="75">
        <f t="shared" si="517"/>
        <v>18485</v>
      </c>
      <c r="AA557" s="75">
        <f t="shared" si="505"/>
        <v>4.1078259024384181E-3</v>
      </c>
      <c r="AB557" s="75">
        <f t="shared" si="506"/>
        <v>1.3765108874036116E-2</v>
      </c>
      <c r="AC557" s="75">
        <f t="shared" si="507"/>
        <v>3.4173652300380185E-3</v>
      </c>
      <c r="AD557" s="75">
        <f t="shared" si="508"/>
        <v>6.5373241008178581E-3</v>
      </c>
      <c r="AE557" s="75">
        <f t="shared" si="509"/>
        <v>4.2736606399134017E-6</v>
      </c>
      <c r="AF557" s="75">
        <f t="shared" si="510"/>
        <v>3.4173652300380185E-3</v>
      </c>
      <c r="AG557" s="84"/>
      <c r="AH557" s="75">
        <f t="shared" si="518"/>
        <v>-3.1199588707798401E-3</v>
      </c>
      <c r="AI557" s="75">
        <f t="shared" si="519"/>
        <v>2.0008928061339137E-2</v>
      </c>
      <c r="AJ557" s="75">
        <f t="shared" si="520"/>
        <v>-8.0309681456582765E-2</v>
      </c>
      <c r="AK557" s="75">
        <f t="shared" si="521"/>
        <v>4.1831711074689654E-3</v>
      </c>
      <c r="AL557" s="75">
        <f t="shared" si="522"/>
        <v>3.1373240986808306</v>
      </c>
      <c r="AM557" s="75">
        <f t="shared" si="523"/>
        <v>468.54193184667156</v>
      </c>
      <c r="AN557" s="75">
        <f t="shared" si="540"/>
        <v>3.0991273866265643</v>
      </c>
      <c r="AO557" s="75">
        <f t="shared" si="540"/>
        <v>2.8489332002370236</v>
      </c>
      <c r="AP557" s="75">
        <f t="shared" si="540"/>
        <v>3.1083871262486409</v>
      </c>
      <c r="AQ557" s="75">
        <f t="shared" si="540"/>
        <v>2.8390500092742936</v>
      </c>
      <c r="AR557" s="75">
        <f t="shared" si="540"/>
        <v>3.1184760579833228</v>
      </c>
      <c r="AS557" s="75">
        <f t="shared" si="540"/>
        <v>2.8282469405478903</v>
      </c>
      <c r="AT557" s="75">
        <f t="shared" si="540"/>
        <v>3.1295013616535265</v>
      </c>
      <c r="AU557" s="75">
        <f t="shared" si="524"/>
        <v>2.816397763178927</v>
      </c>
      <c r="AV557" s="119">
        <f t="shared" si="525"/>
        <v>4.1078259024384181E-3</v>
      </c>
      <c r="AW557" s="120">
        <f t="shared" si="526"/>
        <v>6.5373241008178581E-3</v>
      </c>
      <c r="AX557" s="121">
        <f t="shared" si="527"/>
        <v>4.2736606399134017E-6</v>
      </c>
      <c r="AY557" s="120">
        <f t="shared" si="528"/>
        <v>1.3765108874036116E-2</v>
      </c>
      <c r="BA557" s="95">
        <f t="shared" si="529"/>
        <v>0</v>
      </c>
      <c r="BB557" s="95">
        <f t="shared" si="530"/>
        <v>0.16298875464223361</v>
      </c>
      <c r="BC557" s="95">
        <f t="shared" si="531"/>
        <v>7.813093930206963E-2</v>
      </c>
      <c r="BD557" s="95">
        <f t="shared" si="532"/>
        <v>-0.33077511264398507</v>
      </c>
      <c r="BE557" s="95">
        <f t="shared" si="533"/>
        <v>-2.7652431667985526</v>
      </c>
      <c r="BF557" s="95">
        <f t="shared" si="534"/>
        <v>-5.251335965010524</v>
      </c>
      <c r="BG557" s="95">
        <f t="shared" si="541"/>
        <v>4.5271937399478723</v>
      </c>
      <c r="BH557" s="95">
        <f t="shared" si="541"/>
        <v>4.527179786088757</v>
      </c>
      <c r="BI557" s="95">
        <f t="shared" si="541"/>
        <v>4.5272639978274807</v>
      </c>
      <c r="BJ557" s="95">
        <f t="shared" si="541"/>
        <v>4.5267563525505272</v>
      </c>
      <c r="BK557" s="95">
        <f t="shared" si="541"/>
        <v>4.5298376881165003</v>
      </c>
      <c r="BL557" s="95">
        <f t="shared" si="541"/>
        <v>4.5118533723102701</v>
      </c>
      <c r="BM557" s="95">
        <f t="shared" si="541"/>
        <v>4.7231033689578501</v>
      </c>
      <c r="BN557" s="95">
        <f t="shared" si="535"/>
        <v>5.4118017136493428</v>
      </c>
      <c r="CI557" s="95"/>
      <c r="CJ557" s="95"/>
      <c r="CK557" s="95"/>
      <c r="CL557" s="95"/>
      <c r="CM557" s="95"/>
      <c r="CN557" s="95"/>
      <c r="CO557" s="95"/>
      <c r="CP557" s="95"/>
      <c r="CQ557" s="95"/>
      <c r="CR557" s="95"/>
      <c r="CS557" s="95"/>
      <c r="CT557" s="95"/>
      <c r="CU557" s="95"/>
      <c r="CV557" s="95"/>
      <c r="CW557" s="95"/>
      <c r="CX557" s="95"/>
    </row>
    <row r="558" spans="1:102" s="75" customFormat="1" ht="12.95" customHeight="1" x14ac:dyDescent="0.2">
      <c r="A558" s="86" t="s">
        <v>2109</v>
      </c>
      <c r="B558" s="87"/>
      <c r="C558" s="88">
        <v>50013.284</v>
      </c>
      <c r="D558" s="88" t="s">
        <v>2110</v>
      </c>
      <c r="E558" s="75">
        <f t="shared" si="513"/>
        <v>18568.00787223424</v>
      </c>
      <c r="F558" s="75">
        <f t="shared" si="514"/>
        <v>18568</v>
      </c>
      <c r="G558" s="75">
        <f t="shared" si="539"/>
        <v>3.3183199993800372E-3</v>
      </c>
      <c r="I558" s="75">
        <f t="shared" si="542"/>
        <v>3.3183199993800372E-3</v>
      </c>
      <c r="O558" s="75">
        <f t="shared" ca="1" si="515"/>
        <v>6.621341392899615E-3</v>
      </c>
      <c r="P558" s="75">
        <f t="shared" si="516"/>
        <v>7.3126854503152358E-3</v>
      </c>
      <c r="Q558" s="85">
        <f t="shared" si="536"/>
        <v>34994.784</v>
      </c>
      <c r="S558" s="84">
        <v>0.1</v>
      </c>
      <c r="Z558" s="75">
        <f t="shared" si="517"/>
        <v>18568</v>
      </c>
      <c r="AA558" s="75">
        <f t="shared" si="505"/>
        <v>4.17650665485863E-3</v>
      </c>
      <c r="AB558" s="75">
        <f t="shared" si="506"/>
        <v>6.454498794836643E-3</v>
      </c>
      <c r="AC558" s="75">
        <f t="shared" si="507"/>
        <v>-3.9943654509351986E-3</v>
      </c>
      <c r="AD558" s="75">
        <f t="shared" si="508"/>
        <v>-8.5818665547859278E-4</v>
      </c>
      <c r="AE558" s="75">
        <f t="shared" si="509"/>
        <v>7.3648433564153292E-8</v>
      </c>
      <c r="AF558" s="75">
        <f t="shared" si="510"/>
        <v>-3.9943654509351986E-3</v>
      </c>
      <c r="AG558" s="84"/>
      <c r="AH558" s="75">
        <f t="shared" si="518"/>
        <v>-3.1361787954566058E-3</v>
      </c>
      <c r="AI558" s="75">
        <f t="shared" si="519"/>
        <v>2.0008122128577499E-2</v>
      </c>
      <c r="AJ558" s="75">
        <f t="shared" si="520"/>
        <v>-8.0506259491195234E-2</v>
      </c>
      <c r="AK558" s="75">
        <f t="shared" si="521"/>
        <v>3.9899005053822649E-3</v>
      </c>
      <c r="AL558" s="75">
        <f t="shared" si="522"/>
        <v>3.1375213152958823</v>
      </c>
      <c r="AM558" s="75">
        <f t="shared" si="523"/>
        <v>491.23828406934842</v>
      </c>
      <c r="AN558" s="75">
        <f t="shared" si="540"/>
        <v>3.101088831406841</v>
      </c>
      <c r="AO558" s="75">
        <f t="shared" si="540"/>
        <v>2.855952073353468</v>
      </c>
      <c r="AP558" s="75">
        <f t="shared" si="540"/>
        <v>3.1099547910226408</v>
      </c>
      <c r="AQ558" s="75">
        <f t="shared" si="540"/>
        <v>2.8465098963595414</v>
      </c>
      <c r="AR558" s="75">
        <f t="shared" si="540"/>
        <v>3.1195931687523832</v>
      </c>
      <c r="AS558" s="75">
        <f t="shared" si="540"/>
        <v>2.8362142312033622</v>
      </c>
      <c r="AT558" s="75">
        <f t="shared" si="540"/>
        <v>3.1301004710621365</v>
      </c>
      <c r="AU558" s="75">
        <f t="shared" si="524"/>
        <v>2.8249521402279574</v>
      </c>
      <c r="AV558" s="119">
        <f t="shared" si="525"/>
        <v>4.17650665485863E-3</v>
      </c>
      <c r="AW558" s="120">
        <f t="shared" si="526"/>
        <v>-8.5818665547859278E-4</v>
      </c>
      <c r="AX558" s="121">
        <f t="shared" si="527"/>
        <v>7.3648433564153292E-8</v>
      </c>
      <c r="AY558" s="120">
        <f t="shared" si="528"/>
        <v>6.454498794836643E-3</v>
      </c>
      <c r="BA558" s="95">
        <f t="shared" si="529"/>
        <v>0</v>
      </c>
      <c r="BB558" s="95">
        <f t="shared" si="530"/>
        <v>0.16560422411237474</v>
      </c>
      <c r="BC558" s="95">
        <f t="shared" si="531"/>
        <v>8.5934141540609799E-2</v>
      </c>
      <c r="BD558" s="95">
        <f t="shared" si="532"/>
        <v>-0.33731837954799915</v>
      </c>
      <c r="BE558" s="95">
        <f t="shared" si="533"/>
        <v>-2.7574135557055182</v>
      </c>
      <c r="BF558" s="95">
        <f t="shared" si="534"/>
        <v>-5.1417173834751777</v>
      </c>
      <c r="BG558" s="95">
        <f t="shared" si="541"/>
        <v>4.5479672155808206</v>
      </c>
      <c r="BH558" s="95">
        <f t="shared" si="541"/>
        <v>4.5479610654165299</v>
      </c>
      <c r="BI558" s="95">
        <f t="shared" si="541"/>
        <v>4.5480028178737575</v>
      </c>
      <c r="BJ558" s="95">
        <f t="shared" si="541"/>
        <v>4.5477195734292319</v>
      </c>
      <c r="BK558" s="95">
        <f t="shared" si="541"/>
        <v>4.5496506590790293</v>
      </c>
      <c r="BL558" s="95">
        <f t="shared" si="541"/>
        <v>4.5369021864436565</v>
      </c>
      <c r="BM558" s="95">
        <f t="shared" si="541"/>
        <v>4.761247969034013</v>
      </c>
      <c r="BN558" s="95">
        <f t="shared" si="535"/>
        <v>5.4358281597816092</v>
      </c>
      <c r="CI558" s="95"/>
      <c r="CJ558" s="95"/>
      <c r="CK558" s="95"/>
      <c r="CL558" s="95"/>
      <c r="CM558" s="95"/>
      <c r="CN558" s="95"/>
      <c r="CO558" s="95"/>
      <c r="CP558" s="95"/>
      <c r="CQ558" s="95"/>
      <c r="CR558" s="95"/>
      <c r="CS558" s="95"/>
      <c r="CT558" s="95"/>
      <c r="CU558" s="95"/>
      <c r="CV558" s="95"/>
      <c r="CW558" s="95"/>
      <c r="CX558" s="95"/>
    </row>
    <row r="559" spans="1:102" s="75" customFormat="1" ht="12.95" customHeight="1" x14ac:dyDescent="0.2">
      <c r="A559" s="81" t="s">
        <v>1413</v>
      </c>
      <c r="B559" s="82" t="s">
        <v>2031</v>
      </c>
      <c r="C559" s="83">
        <v>50183.581700000002</v>
      </c>
      <c r="D559" s="83" t="s">
        <v>2110</v>
      </c>
      <c r="E559" s="75">
        <f t="shared" si="513"/>
        <v>18972.014533713205</v>
      </c>
      <c r="F559" s="75">
        <f t="shared" si="514"/>
        <v>18972</v>
      </c>
      <c r="G559" s="75">
        <f t="shared" si="539"/>
        <v>6.1262800008989871E-3</v>
      </c>
      <c r="I559" s="75">
        <f t="shared" si="542"/>
        <v>6.1262800008989871E-3</v>
      </c>
      <c r="O559" s="75">
        <f t="shared" ca="1" si="515"/>
        <v>6.9010385112604124E-3</v>
      </c>
      <c r="P559" s="75">
        <f t="shared" si="516"/>
        <v>7.7274168373111414E-3</v>
      </c>
      <c r="Q559" s="85">
        <f t="shared" si="536"/>
        <v>35165.081700000002</v>
      </c>
      <c r="S559" s="84">
        <v>0.1</v>
      </c>
      <c r="Z559" s="75">
        <f t="shared" si="517"/>
        <v>18972</v>
      </c>
      <c r="AA559" s="75">
        <f t="shared" si="505"/>
        <v>4.5195487316795693E-3</v>
      </c>
      <c r="AB559" s="75">
        <f t="shared" si="506"/>
        <v>9.3341481065305591E-3</v>
      </c>
      <c r="AC559" s="75">
        <f t="shared" si="507"/>
        <v>-1.6011368364121543E-3</v>
      </c>
      <c r="AD559" s="75">
        <f t="shared" si="508"/>
        <v>1.6067312692194177E-3</v>
      </c>
      <c r="AE559" s="75">
        <f t="shared" si="509"/>
        <v>2.5815853714874414E-7</v>
      </c>
      <c r="AF559" s="75">
        <f t="shared" si="510"/>
        <v>-1.6011368364121543E-3</v>
      </c>
      <c r="AG559" s="84"/>
      <c r="AH559" s="75">
        <f t="shared" si="518"/>
        <v>-3.2078681056315716E-3</v>
      </c>
      <c r="AI559" s="75">
        <f t="shared" si="519"/>
        <v>2.0005011289294994E-2</v>
      </c>
      <c r="AJ559" s="75">
        <f t="shared" si="520"/>
        <v>-8.1376743780637112E-2</v>
      </c>
      <c r="AK559" s="75">
        <f t="shared" si="521"/>
        <v>3.1340232776736472E-3</v>
      </c>
      <c r="AL559" s="75">
        <f t="shared" si="522"/>
        <v>3.138394665202354</v>
      </c>
      <c r="AM559" s="75">
        <f t="shared" si="523"/>
        <v>625.39260721941207</v>
      </c>
      <c r="AN559" s="75">
        <f t="shared" si="540"/>
        <v>3.1097757281149798</v>
      </c>
      <c r="AO559" s="75">
        <f t="shared" si="540"/>
        <v>2.8908242696175419</v>
      </c>
      <c r="AP559" s="75">
        <f t="shared" si="540"/>
        <v>3.1168616053350746</v>
      </c>
      <c r="AQ559" s="75">
        <f t="shared" si="540"/>
        <v>2.883353106985894</v>
      </c>
      <c r="AR559" s="75">
        <f t="shared" si="540"/>
        <v>3.1244869274228178</v>
      </c>
      <c r="AS559" s="75">
        <f t="shared" si="540"/>
        <v>2.8752966504186923</v>
      </c>
      <c r="AT559" s="75">
        <f t="shared" si="540"/>
        <v>3.1327085187976027</v>
      </c>
      <c r="AU559" s="75">
        <f t="shared" si="524"/>
        <v>2.8665903128521526</v>
      </c>
      <c r="AV559" s="119">
        <f t="shared" si="525"/>
        <v>4.5195487316795693E-3</v>
      </c>
      <c r="AW559" s="120">
        <f t="shared" si="526"/>
        <v>1.6067312692194177E-3</v>
      </c>
      <c r="AX559" s="121">
        <f t="shared" si="527"/>
        <v>2.5815853714874414E-7</v>
      </c>
      <c r="AY559" s="120">
        <f t="shared" si="528"/>
        <v>9.3341481065305591E-3</v>
      </c>
      <c r="BA559" s="95">
        <f t="shared" si="529"/>
        <v>0</v>
      </c>
      <c r="BB559" s="95">
        <f t="shared" si="530"/>
        <v>0.18056448400267711</v>
      </c>
      <c r="BC559" s="95">
        <f t="shared" si="531"/>
        <v>0.12785386953686245</v>
      </c>
      <c r="BD559" s="95">
        <f t="shared" si="532"/>
        <v>-0.3721900524224166</v>
      </c>
      <c r="BE559" s="95">
        <f t="shared" si="533"/>
        <v>-2.7152490295936569</v>
      </c>
      <c r="BF559" s="95">
        <f t="shared" si="534"/>
        <v>-4.6197782686729392</v>
      </c>
      <c r="BG559" s="95">
        <f t="shared" si="541"/>
        <v>4.6542944653187597</v>
      </c>
      <c r="BH559" s="95">
        <f t="shared" si="541"/>
        <v>4.6542946171950241</v>
      </c>
      <c r="BI559" s="95">
        <f t="shared" si="541"/>
        <v>4.654291710852025</v>
      </c>
      <c r="BJ559" s="95">
        <f t="shared" si="541"/>
        <v>4.6543473525994763</v>
      </c>
      <c r="BK559" s="95">
        <f t="shared" si="541"/>
        <v>4.6532911833717456</v>
      </c>
      <c r="BL559" s="95">
        <f t="shared" si="541"/>
        <v>4.6785570475185176</v>
      </c>
      <c r="BM559" s="95">
        <f t="shared" si="541"/>
        <v>4.9523191457492182</v>
      </c>
      <c r="BN559" s="95">
        <f t="shared" si="535"/>
        <v>5.5527761626422798</v>
      </c>
      <c r="CI559" s="95"/>
      <c r="CJ559" s="95"/>
      <c r="CK559" s="95"/>
      <c r="CL559" s="95"/>
      <c r="CM559" s="95"/>
      <c r="CN559" s="95"/>
      <c r="CO559" s="95"/>
      <c r="CP559" s="95"/>
      <c r="CQ559" s="95"/>
      <c r="CR559" s="95"/>
      <c r="CS559" s="95"/>
      <c r="CT559" s="95"/>
      <c r="CU559" s="95"/>
      <c r="CV559" s="95"/>
      <c r="CW559" s="95"/>
      <c r="CX559" s="95"/>
    </row>
    <row r="560" spans="1:102" s="75" customFormat="1" ht="12.95" customHeight="1" x14ac:dyDescent="0.2">
      <c r="A560" s="86" t="s">
        <v>2109</v>
      </c>
      <c r="B560" s="87"/>
      <c r="C560" s="88">
        <v>50191.588000000003</v>
      </c>
      <c r="D560" s="88" t="s">
        <v>2110</v>
      </c>
      <c r="E560" s="75">
        <f t="shared" si="513"/>
        <v>18991.008322436126</v>
      </c>
      <c r="F560" s="75">
        <f t="shared" si="514"/>
        <v>18991</v>
      </c>
      <c r="G560" s="75">
        <f t="shared" si="539"/>
        <v>3.5080900051980279E-3</v>
      </c>
      <c r="I560" s="75">
        <f t="shared" si="542"/>
        <v>3.5080900051980279E-3</v>
      </c>
      <c r="O560" s="75">
        <f t="shared" ca="1" si="515"/>
        <v>6.914192583658569E-3</v>
      </c>
      <c r="P560" s="75">
        <f t="shared" si="516"/>
        <v>7.7469819839348537E-3</v>
      </c>
      <c r="Q560" s="85">
        <f t="shared" si="536"/>
        <v>35173.088000000003</v>
      </c>
      <c r="S560" s="84">
        <v>0.1</v>
      </c>
      <c r="Z560" s="75">
        <f t="shared" si="517"/>
        <v>18991</v>
      </c>
      <c r="AA560" s="75">
        <f t="shared" si="505"/>
        <v>4.5360281007917084E-3</v>
      </c>
      <c r="AB560" s="75">
        <f t="shared" si="506"/>
        <v>6.7190438883411733E-3</v>
      </c>
      <c r="AC560" s="75">
        <f t="shared" si="507"/>
        <v>-4.2388919787368258E-3</v>
      </c>
      <c r="AD560" s="75">
        <f t="shared" si="508"/>
        <v>-1.0279380955936805E-3</v>
      </c>
      <c r="AE560" s="75">
        <f t="shared" si="509"/>
        <v>1.0566567283727627E-7</v>
      </c>
      <c r="AF560" s="75">
        <f t="shared" si="510"/>
        <v>-4.2388919787368258E-3</v>
      </c>
      <c r="AG560" s="84"/>
      <c r="AH560" s="75">
        <f t="shared" si="518"/>
        <v>-3.2109538831431453E-3</v>
      </c>
      <c r="AI560" s="75">
        <f t="shared" si="519"/>
        <v>2.0004893971819482E-2</v>
      </c>
      <c r="AJ560" s="75">
        <f t="shared" si="520"/>
        <v>-8.1414274028605127E-2</v>
      </c>
      <c r="AK560" s="75">
        <f t="shared" si="521"/>
        <v>3.0971213756150278E-3</v>
      </c>
      <c r="AL560" s="75">
        <f t="shared" si="522"/>
        <v>3.1384323203947484</v>
      </c>
      <c r="AM560" s="75">
        <f t="shared" si="523"/>
        <v>632.84413761111739</v>
      </c>
      <c r="AN560" s="75">
        <f t="shared" si="540"/>
        <v>3.1101502997951336</v>
      </c>
      <c r="AO560" s="75">
        <f t="shared" si="540"/>
        <v>2.8924920694182901</v>
      </c>
      <c r="AP560" s="75">
        <f t="shared" si="540"/>
        <v>3.1171580531607161</v>
      </c>
      <c r="AQ560" s="75">
        <f t="shared" si="540"/>
        <v>2.8851065547397821</v>
      </c>
      <c r="AR560" s="75">
        <f t="shared" si="540"/>
        <v>3.1246959200108142</v>
      </c>
      <c r="AS560" s="75">
        <f t="shared" si="540"/>
        <v>2.8771463355297406</v>
      </c>
      <c r="AT560" s="75">
        <f t="shared" si="540"/>
        <v>3.1328192841142233</v>
      </c>
      <c r="AU560" s="75">
        <f t="shared" si="524"/>
        <v>2.8685485437428948</v>
      </c>
      <c r="AV560" s="119">
        <f t="shared" si="525"/>
        <v>4.5360281007917084E-3</v>
      </c>
      <c r="AW560" s="120">
        <f t="shared" si="526"/>
        <v>-1.0279380955936805E-3</v>
      </c>
      <c r="AX560" s="121">
        <f t="shared" si="527"/>
        <v>1.0566567283727627E-7</v>
      </c>
      <c r="AY560" s="120">
        <f t="shared" si="528"/>
        <v>6.7190438883411733E-3</v>
      </c>
      <c r="BA560" s="95">
        <f t="shared" si="529"/>
        <v>0</v>
      </c>
      <c r="BB560" s="95">
        <f t="shared" si="530"/>
        <v>0.18137590870881659</v>
      </c>
      <c r="BC560" s="95">
        <f t="shared" si="531"/>
        <v>0.13001064566315829</v>
      </c>
      <c r="BD560" s="95">
        <f t="shared" si="532"/>
        <v>-0.37397138547980419</v>
      </c>
      <c r="BE560" s="95">
        <f t="shared" si="533"/>
        <v>-2.7130740997592699</v>
      </c>
      <c r="BF560" s="95">
        <f t="shared" si="534"/>
        <v>-4.5956031878914851</v>
      </c>
      <c r="BG560" s="95">
        <f t="shared" si="541"/>
        <v>4.6595330804853576</v>
      </c>
      <c r="BH560" s="95">
        <f t="shared" si="541"/>
        <v>4.6595331878061392</v>
      </c>
      <c r="BI560" s="95">
        <f t="shared" si="541"/>
        <v>4.6595309307534407</v>
      </c>
      <c r="BJ560" s="95">
        <f t="shared" si="541"/>
        <v>4.6595784189042089</v>
      </c>
      <c r="BK560" s="95">
        <f t="shared" si="541"/>
        <v>4.6585881009719925</v>
      </c>
      <c r="BL560" s="95">
        <f t="shared" si="541"/>
        <v>4.6860608581169663</v>
      </c>
      <c r="BM560" s="95">
        <f t="shared" si="541"/>
        <v>4.9615155213828022</v>
      </c>
      <c r="BN560" s="95">
        <f t="shared" si="535"/>
        <v>5.558276192479787</v>
      </c>
      <c r="CI560" s="95"/>
      <c r="CJ560" s="95"/>
      <c r="CK560" s="95"/>
      <c r="CL560" s="95"/>
      <c r="CM560" s="95"/>
      <c r="CN560" s="95"/>
      <c r="CO560" s="95"/>
      <c r="CP560" s="95"/>
      <c r="CQ560" s="95"/>
      <c r="CR560" s="95"/>
      <c r="CS560" s="95"/>
      <c r="CT560" s="95"/>
      <c r="CU560" s="95"/>
      <c r="CV560" s="95"/>
      <c r="CW560" s="95"/>
      <c r="CX560" s="95"/>
    </row>
    <row r="561" spans="1:102" s="75" customFormat="1" ht="12.95" customHeight="1" x14ac:dyDescent="0.2">
      <c r="A561" s="81" t="s">
        <v>1413</v>
      </c>
      <c r="B561" s="82" t="s">
        <v>2031</v>
      </c>
      <c r="C561" s="83">
        <v>50191.591699999997</v>
      </c>
      <c r="D561" s="83" t="s">
        <v>2110</v>
      </c>
      <c r="E561" s="75">
        <f t="shared" si="513"/>
        <v>18991.017100150944</v>
      </c>
      <c r="F561" s="75">
        <f t="shared" si="514"/>
        <v>18991</v>
      </c>
      <c r="G561" s="75">
        <f t="shared" si="539"/>
        <v>7.2080899990396574E-3</v>
      </c>
      <c r="I561" s="75">
        <f t="shared" si="542"/>
        <v>7.2080899990396574E-3</v>
      </c>
      <c r="O561" s="75">
        <f t="shared" ca="1" si="515"/>
        <v>6.914192583658569E-3</v>
      </c>
      <c r="P561" s="75">
        <f t="shared" si="516"/>
        <v>7.7469819839348537E-3</v>
      </c>
      <c r="Q561" s="85">
        <f t="shared" si="536"/>
        <v>35173.091699999997</v>
      </c>
      <c r="S561" s="84">
        <v>0.1</v>
      </c>
      <c r="Z561" s="75">
        <f t="shared" si="517"/>
        <v>18991</v>
      </c>
      <c r="AA561" s="75">
        <f t="shared" si="505"/>
        <v>4.5360281007917084E-3</v>
      </c>
      <c r="AB561" s="75">
        <f t="shared" si="506"/>
        <v>1.0419043882182802E-2</v>
      </c>
      <c r="AC561" s="75">
        <f t="shared" si="507"/>
        <v>-5.3889198489519632E-4</v>
      </c>
      <c r="AD561" s="75">
        <f t="shared" si="508"/>
        <v>2.672061898247949E-3</v>
      </c>
      <c r="AE561" s="75">
        <f t="shared" si="509"/>
        <v>7.1399147880684332E-7</v>
      </c>
      <c r="AF561" s="75">
        <f t="shared" si="510"/>
        <v>-5.3889198489519632E-4</v>
      </c>
      <c r="AG561" s="84"/>
      <c r="AH561" s="75">
        <f t="shared" si="518"/>
        <v>-3.2109538831431453E-3</v>
      </c>
      <c r="AI561" s="75">
        <f t="shared" si="519"/>
        <v>2.0004893971819482E-2</v>
      </c>
      <c r="AJ561" s="75">
        <f t="shared" si="520"/>
        <v>-8.1414274028605127E-2</v>
      </c>
      <c r="AK561" s="75">
        <f t="shared" si="521"/>
        <v>3.0971213756150278E-3</v>
      </c>
      <c r="AL561" s="75">
        <f t="shared" si="522"/>
        <v>3.1384323203947484</v>
      </c>
      <c r="AM561" s="75">
        <f t="shared" si="523"/>
        <v>632.84413761111739</v>
      </c>
      <c r="AN561" s="75">
        <f t="shared" ref="AN561:AT570" si="543">$AU561+$AB$7*SIN(AO561)</f>
        <v>3.1101502997951336</v>
      </c>
      <c r="AO561" s="75">
        <f t="shared" si="543"/>
        <v>2.8924920694182901</v>
      </c>
      <c r="AP561" s="75">
        <f t="shared" si="543"/>
        <v>3.1171580531607161</v>
      </c>
      <c r="AQ561" s="75">
        <f t="shared" si="543"/>
        <v>2.8851065547397821</v>
      </c>
      <c r="AR561" s="75">
        <f t="shared" si="543"/>
        <v>3.1246959200108142</v>
      </c>
      <c r="AS561" s="75">
        <f t="shared" si="543"/>
        <v>2.8771463355297406</v>
      </c>
      <c r="AT561" s="75">
        <f t="shared" si="543"/>
        <v>3.1328192841142233</v>
      </c>
      <c r="AU561" s="75">
        <f t="shared" si="524"/>
        <v>2.8685485437428948</v>
      </c>
      <c r="AV561" s="119">
        <f t="shared" si="525"/>
        <v>4.5360281007917084E-3</v>
      </c>
      <c r="AW561" s="120">
        <f t="shared" si="526"/>
        <v>2.672061898247949E-3</v>
      </c>
      <c r="AX561" s="121">
        <f t="shared" si="527"/>
        <v>7.1399147880684332E-7</v>
      </c>
      <c r="AY561" s="120">
        <f t="shared" si="528"/>
        <v>1.0419043882182802E-2</v>
      </c>
      <c r="BA561" s="95">
        <f t="shared" si="529"/>
        <v>0</v>
      </c>
      <c r="BB561" s="95">
        <f t="shared" si="530"/>
        <v>0.18137590870881659</v>
      </c>
      <c r="BC561" s="95">
        <f t="shared" si="531"/>
        <v>0.13001064566315829</v>
      </c>
      <c r="BD561" s="95">
        <f t="shared" si="532"/>
        <v>-0.37397138547980419</v>
      </c>
      <c r="BE561" s="95">
        <f t="shared" si="533"/>
        <v>-2.7130740997592699</v>
      </c>
      <c r="BF561" s="95">
        <f t="shared" si="534"/>
        <v>-4.5956031878914851</v>
      </c>
      <c r="BG561" s="95">
        <f t="shared" ref="BG561:BM570" si="544">$BN561+$BB$7*SIN(BH561)</f>
        <v>4.6595330804853576</v>
      </c>
      <c r="BH561" s="95">
        <f t="shared" si="544"/>
        <v>4.6595331878061392</v>
      </c>
      <c r="BI561" s="95">
        <f t="shared" si="544"/>
        <v>4.6595309307534407</v>
      </c>
      <c r="BJ561" s="95">
        <f t="shared" si="544"/>
        <v>4.6595784189042089</v>
      </c>
      <c r="BK561" s="95">
        <f t="shared" si="544"/>
        <v>4.6585881009719925</v>
      </c>
      <c r="BL561" s="95">
        <f t="shared" si="544"/>
        <v>4.6860608581169663</v>
      </c>
      <c r="BM561" s="95">
        <f t="shared" si="544"/>
        <v>4.9615155213828022</v>
      </c>
      <c r="BN561" s="95">
        <f t="shared" si="535"/>
        <v>5.558276192479787</v>
      </c>
      <c r="CI561" s="95"/>
      <c r="CJ561" s="95"/>
      <c r="CK561" s="95"/>
      <c r="CL561" s="95"/>
      <c r="CM561" s="95"/>
      <c r="CN561" s="95"/>
      <c r="CO561" s="95"/>
      <c r="CP561" s="95"/>
      <c r="CQ561" s="95"/>
      <c r="CR561" s="95"/>
      <c r="CS561" s="95"/>
      <c r="CT561" s="95"/>
      <c r="CU561" s="95"/>
      <c r="CV561" s="95"/>
      <c r="CW561" s="95"/>
      <c r="CX561" s="95"/>
    </row>
    <row r="562" spans="1:102" s="75" customFormat="1" ht="12.95" customHeight="1" x14ac:dyDescent="0.2">
      <c r="A562" s="86" t="s">
        <v>2109</v>
      </c>
      <c r="B562" s="87"/>
      <c r="C562" s="88">
        <v>50197.489000000001</v>
      </c>
      <c r="D562" s="88" t="s">
        <v>2110</v>
      </c>
      <c r="E562" s="75">
        <f t="shared" si="513"/>
        <v>19005.00759141854</v>
      </c>
      <c r="F562" s="75">
        <f t="shared" si="514"/>
        <v>19005</v>
      </c>
      <c r="G562" s="75">
        <f t="shared" si="539"/>
        <v>3.1999500060919672E-3</v>
      </c>
      <c r="I562" s="75">
        <f t="shared" si="542"/>
        <v>3.1999500060919672E-3</v>
      </c>
      <c r="O562" s="75">
        <f t="shared" ca="1" si="515"/>
        <v>6.9238850580572095E-3</v>
      </c>
      <c r="P562" s="75">
        <f t="shared" si="516"/>
        <v>7.7614018828329728E-3</v>
      </c>
      <c r="Q562" s="85">
        <f t="shared" si="536"/>
        <v>35178.989000000001</v>
      </c>
      <c r="S562" s="84">
        <v>0.1</v>
      </c>
      <c r="Z562" s="75">
        <f t="shared" si="517"/>
        <v>19005</v>
      </c>
      <c r="AA562" s="75">
        <f t="shared" si="505"/>
        <v>4.5481901219329513E-3</v>
      </c>
      <c r="AB562" s="75">
        <f t="shared" si="506"/>
        <v>6.4131617669919887E-3</v>
      </c>
      <c r="AC562" s="75">
        <f t="shared" si="507"/>
        <v>-4.5614518767410055E-3</v>
      </c>
      <c r="AD562" s="75">
        <f t="shared" si="508"/>
        <v>-1.3482401158409841E-3</v>
      </c>
      <c r="AE562" s="75">
        <f t="shared" si="509"/>
        <v>1.8177514099629101E-7</v>
      </c>
      <c r="AF562" s="75">
        <f t="shared" si="510"/>
        <v>-4.5614518767410055E-3</v>
      </c>
      <c r="AG562" s="84"/>
      <c r="AH562" s="75">
        <f t="shared" si="518"/>
        <v>-3.2132117609000215E-3</v>
      </c>
      <c r="AI562" s="75">
        <f t="shared" si="519"/>
        <v>2.0004809000156554E-2</v>
      </c>
      <c r="AJ562" s="75">
        <f t="shared" si="520"/>
        <v>-8.1441738345354425E-2</v>
      </c>
      <c r="AK562" s="75">
        <f t="shared" si="521"/>
        <v>3.0701168023597692E-3</v>
      </c>
      <c r="AL562" s="75">
        <f t="shared" si="522"/>
        <v>3.1384598762181568</v>
      </c>
      <c r="AM562" s="75">
        <f t="shared" si="523"/>
        <v>638.41062642740189</v>
      </c>
      <c r="AN562" s="75">
        <f t="shared" si="543"/>
        <v>3.1104244102849301</v>
      </c>
      <c r="AO562" s="75">
        <f t="shared" si="543"/>
        <v>2.8937225106927937</v>
      </c>
      <c r="AP562" s="75">
        <f t="shared" si="543"/>
        <v>3.1173749190567879</v>
      </c>
      <c r="AQ562" s="75">
        <f t="shared" si="543"/>
        <v>2.8863997077420533</v>
      </c>
      <c r="AR562" s="75">
        <f t="shared" si="543"/>
        <v>3.124848751803595</v>
      </c>
      <c r="AS562" s="75">
        <f t="shared" si="543"/>
        <v>2.8785098971876368</v>
      </c>
      <c r="AT562" s="75">
        <f t="shared" si="543"/>
        <v>3.1329002518080138</v>
      </c>
      <c r="AU562" s="75">
        <f t="shared" si="524"/>
        <v>2.8699914507150202</v>
      </c>
      <c r="AV562" s="119">
        <f t="shared" si="525"/>
        <v>4.5481901219329513E-3</v>
      </c>
      <c r="AW562" s="120">
        <f t="shared" si="526"/>
        <v>-1.3482401158409841E-3</v>
      </c>
      <c r="AX562" s="121">
        <f t="shared" si="527"/>
        <v>1.8177514099629101E-7</v>
      </c>
      <c r="AY562" s="120">
        <f t="shared" si="528"/>
        <v>6.4131617669919887E-3</v>
      </c>
      <c r="BA562" s="95">
        <f t="shared" si="529"/>
        <v>0</v>
      </c>
      <c r="BB562" s="95">
        <f t="shared" si="530"/>
        <v>0.18198099775199339</v>
      </c>
      <c r="BC562" s="95">
        <f t="shared" si="531"/>
        <v>0.1316119213087619</v>
      </c>
      <c r="BD562" s="95">
        <f t="shared" si="532"/>
        <v>-0.37529310140365729</v>
      </c>
      <c r="BE562" s="95">
        <f t="shared" si="533"/>
        <v>-2.7114589453719291</v>
      </c>
      <c r="BF562" s="95">
        <f t="shared" si="534"/>
        <v>-4.5778059757089498</v>
      </c>
      <c r="BG562" s="95">
        <f t="shared" si="544"/>
        <v>4.6634082280491906</v>
      </c>
      <c r="BH562" s="95">
        <f t="shared" si="544"/>
        <v>4.6634083078511761</v>
      </c>
      <c r="BI562" s="95">
        <f t="shared" si="544"/>
        <v>4.6634064968777009</v>
      </c>
      <c r="BJ562" s="95">
        <f t="shared" si="544"/>
        <v>4.6634476103932707</v>
      </c>
      <c r="BK562" s="95">
        <f t="shared" si="544"/>
        <v>4.6625225764218801</v>
      </c>
      <c r="BL562" s="95">
        <f t="shared" si="544"/>
        <v>4.6916398262769814</v>
      </c>
      <c r="BM562" s="95">
        <f t="shared" si="544"/>
        <v>4.9683033558452987</v>
      </c>
      <c r="BN562" s="95">
        <f t="shared" si="535"/>
        <v>5.5623288460442657</v>
      </c>
      <c r="CI562" s="95"/>
      <c r="CJ562" s="95"/>
      <c r="CK562" s="95"/>
      <c r="CL562" s="95"/>
      <c r="CM562" s="95"/>
      <c r="CN562" s="95"/>
      <c r="CO562" s="95"/>
      <c r="CP562" s="95"/>
      <c r="CQ562" s="95"/>
      <c r="CR562" s="95"/>
      <c r="CS562" s="95"/>
      <c r="CT562" s="95"/>
      <c r="CU562" s="95"/>
      <c r="CV562" s="95"/>
      <c r="CW562" s="95"/>
      <c r="CX562" s="95"/>
    </row>
    <row r="563" spans="1:102" s="75" customFormat="1" ht="12.95" customHeight="1" x14ac:dyDescent="0.2">
      <c r="A563" s="81" t="s">
        <v>1413</v>
      </c>
      <c r="B563" s="82" t="s">
        <v>2031</v>
      </c>
      <c r="C563" s="83">
        <v>50235.4107</v>
      </c>
      <c r="D563" s="83" t="s">
        <v>2110</v>
      </c>
      <c r="E563" s="75">
        <f t="shared" si="513"/>
        <v>19094.971339693511</v>
      </c>
      <c r="F563" s="75">
        <f t="shared" si="514"/>
        <v>19095</v>
      </c>
      <c r="G563" s="75">
        <f t="shared" si="539"/>
        <v>-1.2080950000381563E-2</v>
      </c>
      <c r="I563" s="75">
        <f t="shared" si="542"/>
        <v>-1.2080950000381563E-2</v>
      </c>
      <c r="O563" s="75">
        <f t="shared" ca="1" si="515"/>
        <v>6.9861938220484761E-3</v>
      </c>
      <c r="P563" s="75">
        <f t="shared" si="516"/>
        <v>7.8541716369102919E-3</v>
      </c>
      <c r="Q563" s="85">
        <f t="shared" si="536"/>
        <v>35216.9107</v>
      </c>
      <c r="S563" s="84">
        <v>0.1</v>
      </c>
      <c r="Z563" s="75">
        <f t="shared" si="517"/>
        <v>19095</v>
      </c>
      <c r="AA563" s="75">
        <f t="shared" si="505"/>
        <v>4.6267626602608447E-3</v>
      </c>
      <c r="AB563" s="75">
        <f t="shared" si="506"/>
        <v>-8.8535410237321165E-3</v>
      </c>
      <c r="AC563" s="75">
        <f t="shared" si="507"/>
        <v>-1.9935121637291855E-2</v>
      </c>
      <c r="AD563" s="75">
        <f t="shared" si="508"/>
        <v>-1.6707712660642408E-2</v>
      </c>
      <c r="AE563" s="75">
        <f t="shared" si="509"/>
        <v>2.7914766235059066E-5</v>
      </c>
      <c r="AF563" s="75">
        <f t="shared" si="510"/>
        <v>-1.9935121637291855E-2</v>
      </c>
      <c r="AG563" s="84"/>
      <c r="AH563" s="75">
        <f t="shared" si="518"/>
        <v>-3.2274089766494473E-3</v>
      </c>
      <c r="AI563" s="75">
        <f t="shared" si="519"/>
        <v>2.0004291571773081E-2</v>
      </c>
      <c r="AJ563" s="75">
        <f t="shared" si="520"/>
        <v>-8.161449346060648E-2</v>
      </c>
      <c r="AK563" s="75">
        <f t="shared" si="521"/>
        <v>2.9002521024364862E-3</v>
      </c>
      <c r="AL563" s="75">
        <f t="shared" si="522"/>
        <v>3.1386332083489821</v>
      </c>
      <c r="AM563" s="75">
        <f t="shared" si="523"/>
        <v>675.80184039230073</v>
      </c>
      <c r="AN563" s="75">
        <f t="shared" si="543"/>
        <v>3.1121486511332894</v>
      </c>
      <c r="AO563" s="75">
        <f t="shared" si="543"/>
        <v>2.9016632520173187</v>
      </c>
      <c r="AP563" s="75">
        <f t="shared" si="543"/>
        <v>3.1187376325190361</v>
      </c>
      <c r="AQ563" s="75">
        <f t="shared" si="543"/>
        <v>2.8947356012525689</v>
      </c>
      <c r="AR563" s="75">
        <f t="shared" si="543"/>
        <v>3.1258079981235651</v>
      </c>
      <c r="AS563" s="75">
        <f t="shared" si="543"/>
        <v>2.8872883372810048</v>
      </c>
      <c r="AT563" s="75">
        <f t="shared" si="543"/>
        <v>3.1334078111521584</v>
      </c>
      <c r="AU563" s="75">
        <f t="shared" si="524"/>
        <v>2.8792672812501134</v>
      </c>
      <c r="AV563" s="119">
        <f t="shared" si="525"/>
        <v>4.6267626602608447E-3</v>
      </c>
      <c r="AW563" s="120">
        <f t="shared" si="526"/>
        <v>-1.6707712660642408E-2</v>
      </c>
      <c r="AX563" s="121">
        <f t="shared" si="527"/>
        <v>2.7914766235059066E-5</v>
      </c>
      <c r="AY563" s="120">
        <f t="shared" si="528"/>
        <v>-8.8535410237321165E-3</v>
      </c>
      <c r="BA563" s="95">
        <f t="shared" si="529"/>
        <v>0</v>
      </c>
      <c r="BB563" s="95">
        <f t="shared" si="530"/>
        <v>0.18602353967167529</v>
      </c>
      <c r="BC563" s="95">
        <f t="shared" si="531"/>
        <v>0.14215995555796215</v>
      </c>
      <c r="BD563" s="95">
        <f t="shared" si="532"/>
        <v>-0.38398218973198661</v>
      </c>
      <c r="BE563" s="95">
        <f t="shared" si="533"/>
        <v>-2.7008106238230867</v>
      </c>
      <c r="BF563" s="95">
        <f t="shared" si="534"/>
        <v>-4.4636873953051115</v>
      </c>
      <c r="BG563" s="95">
        <f t="shared" si="544"/>
        <v>4.6886355093160361</v>
      </c>
      <c r="BH563" s="95">
        <f t="shared" si="544"/>
        <v>4.6886355106845361</v>
      </c>
      <c r="BI563" s="95">
        <f t="shared" si="544"/>
        <v>4.688635446664601</v>
      </c>
      <c r="BJ563" s="95">
        <f t="shared" si="544"/>
        <v>4.6886384417741018</v>
      </c>
      <c r="BK563" s="95">
        <f t="shared" si="544"/>
        <v>4.6884987205983277</v>
      </c>
      <c r="BL563" s="95">
        <f t="shared" si="544"/>
        <v>4.7285206730733869</v>
      </c>
      <c r="BM563" s="95">
        <f t="shared" si="544"/>
        <v>5.0121704346754239</v>
      </c>
      <c r="BN563" s="95">
        <f t="shared" si="535"/>
        <v>5.5883816189587714</v>
      </c>
      <c r="CI563" s="95"/>
      <c r="CJ563" s="95"/>
      <c r="CK563" s="95"/>
      <c r="CL563" s="95"/>
      <c r="CM563" s="95"/>
      <c r="CN563" s="95"/>
      <c r="CO563" s="95"/>
      <c r="CP563" s="95"/>
      <c r="CQ563" s="95"/>
      <c r="CR563" s="95"/>
      <c r="CS563" s="95"/>
      <c r="CT563" s="95"/>
      <c r="CU563" s="95"/>
      <c r="CV563" s="95"/>
      <c r="CW563" s="95"/>
      <c r="CX563" s="95"/>
    </row>
    <row r="564" spans="1:102" s="75" customFormat="1" ht="12.95" customHeight="1" x14ac:dyDescent="0.2">
      <c r="A564" s="81" t="s">
        <v>1413</v>
      </c>
      <c r="B564" s="82" t="s">
        <v>2031</v>
      </c>
      <c r="C564" s="83">
        <v>50235.424599999998</v>
      </c>
      <c r="D564" s="83" t="s">
        <v>2110</v>
      </c>
      <c r="E564" s="75">
        <f t="shared" si="513"/>
        <v>19095.004315433016</v>
      </c>
      <c r="F564" s="75">
        <f t="shared" si="514"/>
        <v>19095</v>
      </c>
      <c r="G564" s="75">
        <f t="shared" si="539"/>
        <v>1.8190499977208674E-3</v>
      </c>
      <c r="I564" s="75">
        <f t="shared" si="542"/>
        <v>1.8190499977208674E-3</v>
      </c>
      <c r="O564" s="75">
        <f t="shared" ca="1" si="515"/>
        <v>6.9861938220484761E-3</v>
      </c>
      <c r="P564" s="75">
        <f t="shared" si="516"/>
        <v>7.8541716369102919E-3</v>
      </c>
      <c r="Q564" s="85">
        <f t="shared" si="536"/>
        <v>35216.924599999998</v>
      </c>
      <c r="S564" s="84">
        <v>0.1</v>
      </c>
      <c r="Z564" s="75">
        <f t="shared" si="517"/>
        <v>19095</v>
      </c>
      <c r="AA564" s="75">
        <f t="shared" si="505"/>
        <v>4.6267626602608447E-3</v>
      </c>
      <c r="AB564" s="75">
        <f t="shared" si="506"/>
        <v>5.0464589743703147E-3</v>
      </c>
      <c r="AC564" s="75">
        <f t="shared" si="507"/>
        <v>-6.0351216391894245E-3</v>
      </c>
      <c r="AD564" s="75">
        <f t="shared" si="508"/>
        <v>-2.8077126625399773E-3</v>
      </c>
      <c r="AE564" s="75">
        <f t="shared" si="509"/>
        <v>7.8832503953873288E-7</v>
      </c>
      <c r="AF564" s="75">
        <f t="shared" si="510"/>
        <v>-6.0351216391894245E-3</v>
      </c>
      <c r="AG564" s="84"/>
      <c r="AH564" s="75">
        <f t="shared" si="518"/>
        <v>-3.2274089766494473E-3</v>
      </c>
      <c r="AI564" s="75">
        <f t="shared" si="519"/>
        <v>2.0004291571773081E-2</v>
      </c>
      <c r="AJ564" s="75">
        <f t="shared" si="520"/>
        <v>-8.161449346060648E-2</v>
      </c>
      <c r="AK564" s="75">
        <f t="shared" si="521"/>
        <v>2.9002521024364862E-3</v>
      </c>
      <c r="AL564" s="75">
        <f t="shared" si="522"/>
        <v>3.1386332083489821</v>
      </c>
      <c r="AM564" s="75">
        <f t="shared" si="523"/>
        <v>675.80184039230073</v>
      </c>
      <c r="AN564" s="75">
        <f t="shared" si="543"/>
        <v>3.1121486511332894</v>
      </c>
      <c r="AO564" s="75">
        <f t="shared" si="543"/>
        <v>2.9016632520173187</v>
      </c>
      <c r="AP564" s="75">
        <f t="shared" si="543"/>
        <v>3.1187376325190361</v>
      </c>
      <c r="AQ564" s="75">
        <f t="shared" si="543"/>
        <v>2.8947356012525689</v>
      </c>
      <c r="AR564" s="75">
        <f t="shared" si="543"/>
        <v>3.1258079981235651</v>
      </c>
      <c r="AS564" s="75">
        <f t="shared" si="543"/>
        <v>2.8872883372810048</v>
      </c>
      <c r="AT564" s="75">
        <f t="shared" si="543"/>
        <v>3.1334078111521584</v>
      </c>
      <c r="AU564" s="75">
        <f t="shared" si="524"/>
        <v>2.8792672812501134</v>
      </c>
      <c r="AV564" s="119">
        <f t="shared" si="525"/>
        <v>4.6267626602608447E-3</v>
      </c>
      <c r="AW564" s="120">
        <f t="shared" si="526"/>
        <v>-2.8077126625399773E-3</v>
      </c>
      <c r="AX564" s="121">
        <f t="shared" si="527"/>
        <v>7.8832503953873288E-7</v>
      </c>
      <c r="AY564" s="120">
        <f t="shared" si="528"/>
        <v>5.0464589743703147E-3</v>
      </c>
      <c r="BA564" s="95">
        <f t="shared" si="529"/>
        <v>0</v>
      </c>
      <c r="BB564" s="95">
        <f t="shared" si="530"/>
        <v>0.18602353967167529</v>
      </c>
      <c r="BC564" s="95">
        <f t="shared" si="531"/>
        <v>0.14215995555796215</v>
      </c>
      <c r="BD564" s="95">
        <f t="shared" si="532"/>
        <v>-0.38398218973198661</v>
      </c>
      <c r="BE564" s="95">
        <f t="shared" si="533"/>
        <v>-2.7008106238230867</v>
      </c>
      <c r="BF564" s="95">
        <f t="shared" si="534"/>
        <v>-4.4636873953051115</v>
      </c>
      <c r="BG564" s="95">
        <f t="shared" si="544"/>
        <v>4.6886355093160361</v>
      </c>
      <c r="BH564" s="95">
        <f t="shared" si="544"/>
        <v>4.6886355106845361</v>
      </c>
      <c r="BI564" s="95">
        <f t="shared" si="544"/>
        <v>4.688635446664601</v>
      </c>
      <c r="BJ564" s="95">
        <f t="shared" si="544"/>
        <v>4.6886384417741018</v>
      </c>
      <c r="BK564" s="95">
        <f t="shared" si="544"/>
        <v>4.6884987205983277</v>
      </c>
      <c r="BL564" s="95">
        <f t="shared" si="544"/>
        <v>4.7285206730733869</v>
      </c>
      <c r="BM564" s="95">
        <f t="shared" si="544"/>
        <v>5.0121704346754239</v>
      </c>
      <c r="BN564" s="95">
        <f t="shared" si="535"/>
        <v>5.5883816189587714</v>
      </c>
      <c r="CI564" s="95"/>
      <c r="CJ564" s="95"/>
      <c r="CK564" s="95"/>
      <c r="CL564" s="95"/>
      <c r="CM564" s="95"/>
      <c r="CN564" s="95"/>
      <c r="CO564" s="95"/>
      <c r="CP564" s="95"/>
      <c r="CQ564" s="95"/>
      <c r="CR564" s="95"/>
      <c r="CS564" s="95"/>
      <c r="CT564" s="95"/>
      <c r="CU564" s="95"/>
      <c r="CV564" s="95"/>
      <c r="CW564" s="95"/>
      <c r="CX564" s="95"/>
    </row>
    <row r="565" spans="1:102" s="75" customFormat="1" ht="12.95" customHeight="1" x14ac:dyDescent="0.2">
      <c r="A565" s="81" t="s">
        <v>1413</v>
      </c>
      <c r="B565" s="82" t="s">
        <v>2031</v>
      </c>
      <c r="C565" s="83">
        <v>50235.431499999999</v>
      </c>
      <c r="D565" s="83" t="s">
        <v>2110</v>
      </c>
      <c r="E565" s="75">
        <f t="shared" si="513"/>
        <v>19095.020684685005</v>
      </c>
      <c r="F565" s="75">
        <f t="shared" si="514"/>
        <v>19095</v>
      </c>
      <c r="G565" s="75">
        <f t="shared" si="539"/>
        <v>8.7190499980351888E-3</v>
      </c>
      <c r="I565" s="75">
        <f t="shared" si="542"/>
        <v>8.7190499980351888E-3</v>
      </c>
      <c r="O565" s="75">
        <f t="shared" ca="1" si="515"/>
        <v>6.9861938220484761E-3</v>
      </c>
      <c r="P565" s="75">
        <f t="shared" si="516"/>
        <v>7.8541716369102919E-3</v>
      </c>
      <c r="Q565" s="85">
        <f t="shared" si="536"/>
        <v>35216.931499999999</v>
      </c>
      <c r="S565" s="84">
        <v>0.1</v>
      </c>
      <c r="Z565" s="75">
        <f t="shared" si="517"/>
        <v>19095</v>
      </c>
      <c r="AA565" s="75">
        <f t="shared" si="505"/>
        <v>4.6267626602608447E-3</v>
      </c>
      <c r="AB565" s="75">
        <f t="shared" si="506"/>
        <v>1.1946458974684635E-2</v>
      </c>
      <c r="AC565" s="75">
        <f t="shared" si="507"/>
        <v>8.6487836112489683E-4</v>
      </c>
      <c r="AD565" s="75">
        <f t="shared" si="508"/>
        <v>4.0922873377743441E-3</v>
      </c>
      <c r="AE565" s="75">
        <f t="shared" si="509"/>
        <v>1.6746815654908227E-6</v>
      </c>
      <c r="AF565" s="75">
        <f t="shared" si="510"/>
        <v>8.6487836112489683E-4</v>
      </c>
      <c r="AG565" s="84"/>
      <c r="AH565" s="75">
        <f t="shared" si="518"/>
        <v>-3.2274089766494473E-3</v>
      </c>
      <c r="AI565" s="75">
        <f t="shared" si="519"/>
        <v>2.0004291571773081E-2</v>
      </c>
      <c r="AJ565" s="75">
        <f t="shared" si="520"/>
        <v>-8.161449346060648E-2</v>
      </c>
      <c r="AK565" s="75">
        <f t="shared" si="521"/>
        <v>2.9002521024364862E-3</v>
      </c>
      <c r="AL565" s="75">
        <f t="shared" si="522"/>
        <v>3.1386332083489821</v>
      </c>
      <c r="AM565" s="75">
        <f t="shared" si="523"/>
        <v>675.80184039230073</v>
      </c>
      <c r="AN565" s="75">
        <f t="shared" si="543"/>
        <v>3.1121486511332894</v>
      </c>
      <c r="AO565" s="75">
        <f t="shared" si="543"/>
        <v>2.9016632520173187</v>
      </c>
      <c r="AP565" s="75">
        <f t="shared" si="543"/>
        <v>3.1187376325190361</v>
      </c>
      <c r="AQ565" s="75">
        <f t="shared" si="543"/>
        <v>2.8947356012525689</v>
      </c>
      <c r="AR565" s="75">
        <f t="shared" si="543"/>
        <v>3.1258079981235651</v>
      </c>
      <c r="AS565" s="75">
        <f t="shared" si="543"/>
        <v>2.8872883372810048</v>
      </c>
      <c r="AT565" s="75">
        <f t="shared" si="543"/>
        <v>3.1334078111521584</v>
      </c>
      <c r="AU565" s="75">
        <f t="shared" si="524"/>
        <v>2.8792672812501134</v>
      </c>
      <c r="AV565" s="119">
        <f t="shared" si="525"/>
        <v>4.6267626602608447E-3</v>
      </c>
      <c r="AW565" s="120">
        <f t="shared" si="526"/>
        <v>4.0922873377743441E-3</v>
      </c>
      <c r="AX565" s="121">
        <f t="shared" si="527"/>
        <v>1.6746815654908227E-6</v>
      </c>
      <c r="AY565" s="120">
        <f t="shared" si="528"/>
        <v>1.1946458974684635E-2</v>
      </c>
      <c r="BA565" s="95">
        <f t="shared" si="529"/>
        <v>0</v>
      </c>
      <c r="BB565" s="95">
        <f t="shared" si="530"/>
        <v>0.18602353967167529</v>
      </c>
      <c r="BC565" s="95">
        <f t="shared" si="531"/>
        <v>0.14215995555796215</v>
      </c>
      <c r="BD565" s="95">
        <f t="shared" si="532"/>
        <v>-0.38398218973198661</v>
      </c>
      <c r="BE565" s="95">
        <f t="shared" si="533"/>
        <v>-2.7008106238230867</v>
      </c>
      <c r="BF565" s="95">
        <f t="shared" si="534"/>
        <v>-4.4636873953051115</v>
      </c>
      <c r="BG565" s="95">
        <f t="shared" si="544"/>
        <v>4.6886355093160361</v>
      </c>
      <c r="BH565" s="95">
        <f t="shared" si="544"/>
        <v>4.6886355106845361</v>
      </c>
      <c r="BI565" s="95">
        <f t="shared" si="544"/>
        <v>4.688635446664601</v>
      </c>
      <c r="BJ565" s="95">
        <f t="shared" si="544"/>
        <v>4.6886384417741018</v>
      </c>
      <c r="BK565" s="95">
        <f t="shared" si="544"/>
        <v>4.6884987205983277</v>
      </c>
      <c r="BL565" s="95">
        <f t="shared" si="544"/>
        <v>4.7285206730733869</v>
      </c>
      <c r="BM565" s="95">
        <f t="shared" si="544"/>
        <v>5.0121704346754239</v>
      </c>
      <c r="BN565" s="95">
        <f t="shared" si="535"/>
        <v>5.5883816189587714</v>
      </c>
      <c r="CI565" s="95"/>
      <c r="CJ565" s="95"/>
      <c r="CK565" s="95"/>
      <c r="CL565" s="95"/>
      <c r="CM565" s="95"/>
      <c r="CN565" s="95"/>
      <c r="CO565" s="95"/>
      <c r="CP565" s="95"/>
      <c r="CQ565" s="95"/>
      <c r="CR565" s="95"/>
      <c r="CS565" s="95"/>
      <c r="CT565" s="95"/>
      <c r="CU565" s="95"/>
      <c r="CV565" s="95"/>
      <c r="CW565" s="95"/>
      <c r="CX565" s="95"/>
    </row>
    <row r="566" spans="1:102" s="75" customFormat="1" ht="12.95" customHeight="1" x14ac:dyDescent="0.2">
      <c r="A566" s="81" t="s">
        <v>1413</v>
      </c>
      <c r="B566" s="82" t="s">
        <v>2031</v>
      </c>
      <c r="C566" s="83">
        <v>50235.4329</v>
      </c>
      <c r="D566" s="83" t="s">
        <v>2110</v>
      </c>
      <c r="E566" s="75">
        <f t="shared" si="513"/>
        <v>19095.024005982512</v>
      </c>
      <c r="F566" s="75">
        <f t="shared" si="514"/>
        <v>19095</v>
      </c>
      <c r="G566" s="75">
        <f t="shared" si="539"/>
        <v>1.0119049999048002E-2</v>
      </c>
      <c r="I566" s="75">
        <f t="shared" si="542"/>
        <v>1.0119049999048002E-2</v>
      </c>
      <c r="O566" s="75">
        <f t="shared" ca="1" si="515"/>
        <v>6.9861938220484761E-3</v>
      </c>
      <c r="P566" s="75">
        <f t="shared" si="516"/>
        <v>7.8541716369102919E-3</v>
      </c>
      <c r="Q566" s="85">
        <f t="shared" si="536"/>
        <v>35216.9329</v>
      </c>
      <c r="S566" s="84">
        <v>0.1</v>
      </c>
      <c r="Z566" s="75">
        <f t="shared" si="517"/>
        <v>19095</v>
      </c>
      <c r="AA566" s="75">
        <f t="shared" si="505"/>
        <v>4.6267626602608447E-3</v>
      </c>
      <c r="AB566" s="75">
        <f t="shared" si="506"/>
        <v>1.3346458975697448E-2</v>
      </c>
      <c r="AC566" s="75">
        <f t="shared" si="507"/>
        <v>2.2648783621377101E-3</v>
      </c>
      <c r="AD566" s="75">
        <f t="shared" si="508"/>
        <v>5.4922873387871574E-3</v>
      </c>
      <c r="AE566" s="75">
        <f t="shared" si="509"/>
        <v>3.0165220211801715E-6</v>
      </c>
      <c r="AF566" s="75">
        <f t="shared" si="510"/>
        <v>2.2648783621377101E-3</v>
      </c>
      <c r="AG566" s="84"/>
      <c r="AH566" s="75">
        <f t="shared" si="518"/>
        <v>-3.2274089766494473E-3</v>
      </c>
      <c r="AI566" s="75">
        <f t="shared" si="519"/>
        <v>2.0004291571773081E-2</v>
      </c>
      <c r="AJ566" s="75">
        <f t="shared" si="520"/>
        <v>-8.161449346060648E-2</v>
      </c>
      <c r="AK566" s="75">
        <f t="shared" si="521"/>
        <v>2.9002521024364862E-3</v>
      </c>
      <c r="AL566" s="75">
        <f t="shared" si="522"/>
        <v>3.1386332083489821</v>
      </c>
      <c r="AM566" s="75">
        <f t="shared" si="523"/>
        <v>675.80184039230073</v>
      </c>
      <c r="AN566" s="75">
        <f t="shared" si="543"/>
        <v>3.1121486511332894</v>
      </c>
      <c r="AO566" s="75">
        <f t="shared" si="543"/>
        <v>2.9016632520173187</v>
      </c>
      <c r="AP566" s="75">
        <f t="shared" si="543"/>
        <v>3.1187376325190361</v>
      </c>
      <c r="AQ566" s="75">
        <f t="shared" si="543"/>
        <v>2.8947356012525689</v>
      </c>
      <c r="AR566" s="75">
        <f t="shared" si="543"/>
        <v>3.1258079981235651</v>
      </c>
      <c r="AS566" s="75">
        <f t="shared" si="543"/>
        <v>2.8872883372810048</v>
      </c>
      <c r="AT566" s="75">
        <f t="shared" si="543"/>
        <v>3.1334078111521584</v>
      </c>
      <c r="AU566" s="75">
        <f t="shared" si="524"/>
        <v>2.8792672812501134</v>
      </c>
      <c r="AV566" s="119">
        <f t="shared" si="525"/>
        <v>4.6267626602608447E-3</v>
      </c>
      <c r="AW566" s="120">
        <f t="shared" si="526"/>
        <v>5.4922873387871574E-3</v>
      </c>
      <c r="AX566" s="121">
        <f t="shared" si="527"/>
        <v>3.0165220211801715E-6</v>
      </c>
      <c r="AY566" s="120">
        <f t="shared" si="528"/>
        <v>1.3346458975697448E-2</v>
      </c>
      <c r="BA566" s="95">
        <f t="shared" si="529"/>
        <v>0</v>
      </c>
      <c r="BB566" s="95">
        <f t="shared" si="530"/>
        <v>0.18602353967167529</v>
      </c>
      <c r="BC566" s="95">
        <f t="shared" si="531"/>
        <v>0.14215995555796215</v>
      </c>
      <c r="BD566" s="95">
        <f t="shared" si="532"/>
        <v>-0.38398218973198661</v>
      </c>
      <c r="BE566" s="95">
        <f t="shared" si="533"/>
        <v>-2.7008106238230867</v>
      </c>
      <c r="BF566" s="95">
        <f t="shared" si="534"/>
        <v>-4.4636873953051115</v>
      </c>
      <c r="BG566" s="95">
        <f t="shared" si="544"/>
        <v>4.6886355093160361</v>
      </c>
      <c r="BH566" s="95">
        <f t="shared" si="544"/>
        <v>4.6886355106845361</v>
      </c>
      <c r="BI566" s="95">
        <f t="shared" si="544"/>
        <v>4.688635446664601</v>
      </c>
      <c r="BJ566" s="95">
        <f t="shared" si="544"/>
        <v>4.6886384417741018</v>
      </c>
      <c r="BK566" s="95">
        <f t="shared" si="544"/>
        <v>4.6884987205983277</v>
      </c>
      <c r="BL566" s="95">
        <f t="shared" si="544"/>
        <v>4.7285206730733869</v>
      </c>
      <c r="BM566" s="95">
        <f t="shared" si="544"/>
        <v>5.0121704346754239</v>
      </c>
      <c r="BN566" s="95">
        <f t="shared" si="535"/>
        <v>5.5883816189587714</v>
      </c>
      <c r="CI566" s="95"/>
      <c r="CJ566" s="95"/>
      <c r="CK566" s="95"/>
      <c r="CL566" s="95"/>
      <c r="CM566" s="95"/>
      <c r="CN566" s="95"/>
      <c r="CO566" s="95"/>
      <c r="CP566" s="95"/>
      <c r="CQ566" s="95"/>
      <c r="CR566" s="95"/>
      <c r="CS566" s="95"/>
      <c r="CT566" s="95"/>
      <c r="CU566" s="95"/>
      <c r="CV566" s="95"/>
      <c r="CW566" s="95"/>
      <c r="CX566" s="95"/>
    </row>
    <row r="567" spans="1:102" s="75" customFormat="1" ht="12.95" customHeight="1" x14ac:dyDescent="0.2">
      <c r="A567" s="81" t="s">
        <v>1413</v>
      </c>
      <c r="B567" s="82" t="s">
        <v>2031</v>
      </c>
      <c r="C567" s="83">
        <v>50243.438499999997</v>
      </c>
      <c r="D567" s="83" t="s">
        <v>2110</v>
      </c>
      <c r="E567" s="75">
        <f t="shared" si="513"/>
        <v>19114.01613405667</v>
      </c>
      <c r="F567" s="75">
        <f t="shared" si="514"/>
        <v>19114</v>
      </c>
      <c r="G567" s="75">
        <f t="shared" si="539"/>
        <v>6.8008599992026575E-3</v>
      </c>
      <c r="I567" s="75">
        <f t="shared" si="542"/>
        <v>6.8008599992026575E-3</v>
      </c>
      <c r="O567" s="75">
        <f t="shared" ca="1" si="515"/>
        <v>6.9993478944466326E-3</v>
      </c>
      <c r="P567" s="75">
        <f t="shared" si="516"/>
        <v>7.8737719404122219E-3</v>
      </c>
      <c r="Q567" s="85">
        <f t="shared" si="536"/>
        <v>35224.938499999997</v>
      </c>
      <c r="S567" s="84">
        <v>0.1</v>
      </c>
      <c r="Z567" s="75">
        <f t="shared" si="517"/>
        <v>19114</v>
      </c>
      <c r="AA567" s="75">
        <f t="shared" si="505"/>
        <v>4.6434352925752015E-3</v>
      </c>
      <c r="AB567" s="75">
        <f t="shared" si="506"/>
        <v>1.0031196647039678E-2</v>
      </c>
      <c r="AC567" s="75">
        <f t="shared" si="507"/>
        <v>-1.0729119412095645E-3</v>
      </c>
      <c r="AD567" s="75">
        <f t="shared" si="508"/>
        <v>2.157424706627456E-3</v>
      </c>
      <c r="AE567" s="75">
        <f t="shared" si="509"/>
        <v>4.6544813647665651E-7</v>
      </c>
      <c r="AF567" s="75">
        <f t="shared" si="510"/>
        <v>-1.0729119412095645E-3</v>
      </c>
      <c r="AG567" s="84"/>
      <c r="AH567" s="75">
        <f t="shared" si="518"/>
        <v>-3.2303366478370209E-3</v>
      </c>
      <c r="AI567" s="75">
        <f t="shared" si="519"/>
        <v>2.0004188492230401E-2</v>
      </c>
      <c r="AJ567" s="75">
        <f t="shared" si="520"/>
        <v>-8.1650131720883798E-2</v>
      </c>
      <c r="AK567" s="75">
        <f t="shared" si="521"/>
        <v>2.8652098052678997E-3</v>
      </c>
      <c r="AL567" s="75">
        <f t="shared" si="522"/>
        <v>3.1386689659497762</v>
      </c>
      <c r="AM567" s="75">
        <f t="shared" si="523"/>
        <v>684.06711714594201</v>
      </c>
      <c r="AN567" s="75">
        <f t="shared" si="543"/>
        <v>3.1125043593601482</v>
      </c>
      <c r="AO567" s="75">
        <f t="shared" si="543"/>
        <v>2.9033463563454491</v>
      </c>
      <c r="AP567" s="75">
        <f t="shared" si="543"/>
        <v>3.1190184463507307</v>
      </c>
      <c r="AQ567" s="75">
        <f t="shared" si="543"/>
        <v>2.8965003702844845</v>
      </c>
      <c r="AR567" s="75">
        <f t="shared" si="543"/>
        <v>3.1260054324726432</v>
      </c>
      <c r="AS567" s="75">
        <f t="shared" si="543"/>
        <v>2.8891443275298347</v>
      </c>
      <c r="AT567" s="75">
        <f t="shared" si="543"/>
        <v>3.133512141788048</v>
      </c>
      <c r="AU567" s="75">
        <f t="shared" si="524"/>
        <v>2.8812255121408552</v>
      </c>
      <c r="AV567" s="119">
        <f t="shared" si="525"/>
        <v>4.6434352925752015E-3</v>
      </c>
      <c r="AW567" s="120">
        <f t="shared" si="526"/>
        <v>2.157424706627456E-3</v>
      </c>
      <c r="AX567" s="121">
        <f t="shared" si="527"/>
        <v>4.6544813647665651E-7</v>
      </c>
      <c r="AY567" s="120">
        <f t="shared" si="528"/>
        <v>1.0031196647039678E-2</v>
      </c>
      <c r="BA567" s="95">
        <f t="shared" si="529"/>
        <v>0</v>
      </c>
      <c r="BB567" s="95">
        <f t="shared" si="530"/>
        <v>0.1869123542629243</v>
      </c>
      <c r="BC567" s="95">
        <f t="shared" si="531"/>
        <v>0.14444520227490582</v>
      </c>
      <c r="BD567" s="95">
        <f t="shared" si="532"/>
        <v>-0.38586070070653705</v>
      </c>
      <c r="BE567" s="95">
        <f t="shared" si="533"/>
        <v>-2.6985015443800746</v>
      </c>
      <c r="BF567" s="95">
        <f t="shared" si="534"/>
        <v>-4.4396530732471469</v>
      </c>
      <c r="BG567" s="95">
        <f t="shared" si="544"/>
        <v>4.6940332640918339</v>
      </c>
      <c r="BH567" s="95">
        <f t="shared" si="544"/>
        <v>4.6940332635861441</v>
      </c>
      <c r="BI567" s="95">
        <f t="shared" si="544"/>
        <v>4.6940332941983502</v>
      </c>
      <c r="BJ567" s="95">
        <f t="shared" si="544"/>
        <v>4.6940314411619104</v>
      </c>
      <c r="BK567" s="95">
        <f t="shared" si="544"/>
        <v>4.6941439493438999</v>
      </c>
      <c r="BL567" s="95">
        <f t="shared" si="544"/>
        <v>4.7365326839413386</v>
      </c>
      <c r="BM567" s="95">
        <f t="shared" si="544"/>
        <v>5.0214816692778985</v>
      </c>
      <c r="BN567" s="95">
        <f t="shared" si="535"/>
        <v>5.5938816487962786</v>
      </c>
      <c r="CI567" s="95"/>
      <c r="CJ567" s="95"/>
      <c r="CK567" s="95"/>
      <c r="CL567" s="95"/>
      <c r="CM567" s="95"/>
      <c r="CN567" s="95"/>
      <c r="CO567" s="95"/>
      <c r="CP567" s="95"/>
      <c r="CQ567" s="95"/>
      <c r="CR567" s="95"/>
      <c r="CS567" s="95"/>
      <c r="CT567" s="95"/>
      <c r="CU567" s="95"/>
      <c r="CV567" s="95"/>
      <c r="CW567" s="95"/>
      <c r="CX567" s="95"/>
    </row>
    <row r="568" spans="1:102" s="75" customFormat="1" ht="12.95" customHeight="1" x14ac:dyDescent="0.2">
      <c r="A568" s="86" t="s">
        <v>2113</v>
      </c>
      <c r="B568" s="87"/>
      <c r="C568" s="88">
        <v>50248.494100000004</v>
      </c>
      <c r="D568" s="88"/>
      <c r="E568" s="75">
        <f t="shared" si="513"/>
        <v>19126.009813817323</v>
      </c>
      <c r="F568" s="75">
        <f t="shared" si="514"/>
        <v>19126</v>
      </c>
      <c r="G568" s="75">
        <f t="shared" si="539"/>
        <v>4.1367400044691749E-3</v>
      </c>
      <c r="J568" s="77">
        <f>G568</f>
        <v>4.1367400044691749E-3</v>
      </c>
      <c r="O568" s="75">
        <f t="shared" ca="1" si="515"/>
        <v>7.0076557296454688E-3</v>
      </c>
      <c r="P568" s="75">
        <f t="shared" si="516"/>
        <v>7.8861538775744783E-3</v>
      </c>
      <c r="Q568" s="85">
        <f t="shared" si="536"/>
        <v>35229.994100000004</v>
      </c>
      <c r="S568" s="84">
        <v>1</v>
      </c>
      <c r="Z568" s="75">
        <f t="shared" si="517"/>
        <v>19126</v>
      </c>
      <c r="AA568" s="75">
        <f t="shared" si="505"/>
        <v>4.6539805219317359E-3</v>
      </c>
      <c r="AB568" s="75">
        <f t="shared" si="506"/>
        <v>7.3689133601119172E-3</v>
      </c>
      <c r="AC568" s="75">
        <f t="shared" si="507"/>
        <v>-3.7494138731053034E-3</v>
      </c>
      <c r="AD568" s="75">
        <f t="shared" si="508"/>
        <v>-5.1724051746256106E-4</v>
      </c>
      <c r="AE568" s="75">
        <f t="shared" si="509"/>
        <v>2.6753775290493794E-7</v>
      </c>
      <c r="AF568" s="75">
        <f t="shared" si="510"/>
        <v>-3.7494138731053034E-3</v>
      </c>
      <c r="AG568" s="84"/>
      <c r="AH568" s="75">
        <f t="shared" si="518"/>
        <v>-3.2321733556427428E-3</v>
      </c>
      <c r="AI568" s="75">
        <f t="shared" si="519"/>
        <v>2.0004124456763694E-2</v>
      </c>
      <c r="AJ568" s="75">
        <f t="shared" si="520"/>
        <v>-8.1672492181958004E-2</v>
      </c>
      <c r="AK568" s="75">
        <f t="shared" si="521"/>
        <v>2.8432232141682987E-3</v>
      </c>
      <c r="AL568" s="75">
        <f t="shared" si="522"/>
        <v>3.1386914013419709</v>
      </c>
      <c r="AM568" s="75">
        <f t="shared" si="523"/>
        <v>689.3570176890405</v>
      </c>
      <c r="AN568" s="75">
        <f t="shared" si="543"/>
        <v>3.1127275423116969</v>
      </c>
      <c r="AO568" s="75">
        <f t="shared" si="543"/>
        <v>2.9044105632459716</v>
      </c>
      <c r="AP568" s="75">
        <f t="shared" si="543"/>
        <v>3.1191945832299934</v>
      </c>
      <c r="AQ568" s="75">
        <f t="shared" si="543"/>
        <v>2.8976158417346936</v>
      </c>
      <c r="AR568" s="75">
        <f t="shared" si="543"/>
        <v>3.1261292289783018</v>
      </c>
      <c r="AS568" s="75">
        <f t="shared" si="543"/>
        <v>2.8903170207660964</v>
      </c>
      <c r="AT568" s="75">
        <f t="shared" si="543"/>
        <v>3.1335775359143385</v>
      </c>
      <c r="AU568" s="75">
        <f t="shared" si="524"/>
        <v>2.8824622895455341</v>
      </c>
      <c r="AV568" s="119">
        <f t="shared" si="525"/>
        <v>4.6539805219317359E-3</v>
      </c>
      <c r="AW568" s="120">
        <f t="shared" si="526"/>
        <v>-5.1724051746256106E-4</v>
      </c>
      <c r="AX568" s="121">
        <f t="shared" si="527"/>
        <v>2.6753775290493794E-7</v>
      </c>
      <c r="AY568" s="120">
        <f t="shared" si="528"/>
        <v>7.3689133601119172E-3</v>
      </c>
      <c r="BA568" s="95">
        <f t="shared" si="529"/>
        <v>0</v>
      </c>
      <c r="BB568" s="95">
        <f t="shared" si="530"/>
        <v>0.1874803666699385</v>
      </c>
      <c r="BC568" s="95">
        <f t="shared" si="531"/>
        <v>0.14589942216535928</v>
      </c>
      <c r="BD568" s="95">
        <f t="shared" si="532"/>
        <v>-0.38705535192422097</v>
      </c>
      <c r="BE568" s="95">
        <f t="shared" si="533"/>
        <v>-2.6970317539602089</v>
      </c>
      <c r="BF568" s="95">
        <f t="shared" si="534"/>
        <v>-4.4244825057097898</v>
      </c>
      <c r="BG568" s="95">
        <f t="shared" si="544"/>
        <v>4.6974557012673301</v>
      </c>
      <c r="BH568" s="95">
        <f t="shared" si="544"/>
        <v>4.6974557005740589</v>
      </c>
      <c r="BI568" s="95">
        <f t="shared" si="544"/>
        <v>4.697455752158965</v>
      </c>
      <c r="BJ568" s="95">
        <f t="shared" si="544"/>
        <v>4.6974519143197657</v>
      </c>
      <c r="BK568" s="95">
        <f t="shared" si="544"/>
        <v>4.6977401886261454</v>
      </c>
      <c r="BL568" s="95">
        <f t="shared" si="544"/>
        <v>4.7416337027397892</v>
      </c>
      <c r="BM568" s="95">
        <f t="shared" si="544"/>
        <v>5.027371377771038</v>
      </c>
      <c r="BN568" s="95">
        <f t="shared" si="535"/>
        <v>5.5973553518515455</v>
      </c>
      <c r="CI568" s="95"/>
      <c r="CJ568" s="95"/>
      <c r="CK568" s="95"/>
      <c r="CL568" s="95"/>
      <c r="CM568" s="95"/>
      <c r="CN568" s="95"/>
      <c r="CO568" s="95"/>
      <c r="CP568" s="95"/>
      <c r="CQ568" s="95"/>
      <c r="CR568" s="95"/>
      <c r="CS568" s="95"/>
      <c r="CT568" s="95"/>
      <c r="CU568" s="95"/>
      <c r="CV568" s="95"/>
      <c r="CW568" s="95"/>
      <c r="CX568" s="95"/>
    </row>
    <row r="569" spans="1:102" s="75" customFormat="1" ht="12.95" customHeight="1" x14ac:dyDescent="0.2">
      <c r="A569" s="86" t="s">
        <v>2114</v>
      </c>
      <c r="B569" s="87" t="s">
        <v>2031</v>
      </c>
      <c r="C569" s="88">
        <v>50259.453500000003</v>
      </c>
      <c r="D569" s="88">
        <v>5.0000000000000001E-4</v>
      </c>
      <c r="E569" s="75">
        <f t="shared" si="513"/>
        <v>19152.00940515539</v>
      </c>
      <c r="F569" s="75">
        <f t="shared" si="514"/>
        <v>19152</v>
      </c>
      <c r="G569" s="75">
        <f t="shared" si="539"/>
        <v>3.9644800053793006E-3</v>
      </c>
      <c r="J569" s="77">
        <f>G569</f>
        <v>3.9644800053793006E-3</v>
      </c>
      <c r="O569" s="75">
        <f t="shared" ca="1" si="515"/>
        <v>7.0256560392429456E-3</v>
      </c>
      <c r="P569" s="75">
        <f t="shared" si="516"/>
        <v>7.9129888396279359E-3</v>
      </c>
      <c r="Q569" s="85">
        <f t="shared" si="536"/>
        <v>35240.953500000003</v>
      </c>
      <c r="S569" s="84">
        <v>1</v>
      </c>
      <c r="Z569" s="75">
        <f t="shared" si="517"/>
        <v>19152</v>
      </c>
      <c r="AA569" s="75">
        <f t="shared" si="505"/>
        <v>4.6768685675760624E-3</v>
      </c>
      <c r="AB569" s="75">
        <f t="shared" si="506"/>
        <v>7.2006002774311741E-3</v>
      </c>
      <c r="AC569" s="75">
        <f t="shared" si="507"/>
        <v>-3.9485088342486353E-3</v>
      </c>
      <c r="AD569" s="75">
        <f t="shared" si="508"/>
        <v>-7.123885621967618E-4</v>
      </c>
      <c r="AE569" s="75">
        <f t="shared" si="509"/>
        <v>5.0749746354876958E-7</v>
      </c>
      <c r="AF569" s="75">
        <f t="shared" si="510"/>
        <v>-3.9485088342486353E-3</v>
      </c>
      <c r="AG569" s="84"/>
      <c r="AH569" s="75">
        <f t="shared" si="518"/>
        <v>-3.2361202720518735E-3</v>
      </c>
      <c r="AI569" s="75">
        <f t="shared" si="519"/>
        <v>2.0003988501424153E-2</v>
      </c>
      <c r="AJ569" s="75">
        <f t="shared" si="520"/>
        <v>-8.1720549014105637E-2</v>
      </c>
      <c r="AK569" s="75">
        <f t="shared" si="521"/>
        <v>2.7959697572058537E-3</v>
      </c>
      <c r="AL569" s="75">
        <f t="shared" si="522"/>
        <v>3.1387396193547756</v>
      </c>
      <c r="AM569" s="75">
        <f t="shared" si="523"/>
        <v>701.00758652599859</v>
      </c>
      <c r="AN569" s="75">
        <f t="shared" si="543"/>
        <v>3.1132072081983488</v>
      </c>
      <c r="AO569" s="75">
        <f t="shared" si="543"/>
        <v>2.9067194967859513</v>
      </c>
      <c r="AP569" s="75">
        <f t="shared" si="543"/>
        <v>3.1195729937312526</v>
      </c>
      <c r="AQ569" s="75">
        <f t="shared" si="543"/>
        <v>2.9000350197700349</v>
      </c>
      <c r="AR569" s="75">
        <f t="shared" si="543"/>
        <v>3.1263950830169449</v>
      </c>
      <c r="AS569" s="75">
        <f t="shared" si="543"/>
        <v>2.8928591449710619</v>
      </c>
      <c r="AT569" s="75">
        <f t="shared" si="543"/>
        <v>3.1337179078669903</v>
      </c>
      <c r="AU569" s="75">
        <f t="shared" si="524"/>
        <v>2.8851419739223387</v>
      </c>
      <c r="AV569" s="119">
        <f t="shared" si="525"/>
        <v>4.6768685675760624E-3</v>
      </c>
      <c r="AW569" s="120">
        <f t="shared" si="526"/>
        <v>-7.123885621967618E-4</v>
      </c>
      <c r="AX569" s="121">
        <f t="shared" si="527"/>
        <v>5.0749746354876958E-7</v>
      </c>
      <c r="AY569" s="120">
        <f t="shared" si="528"/>
        <v>7.2006002774311741E-3</v>
      </c>
      <c r="BA569" s="95">
        <f t="shared" si="529"/>
        <v>0</v>
      </c>
      <c r="BB569" s="95">
        <f t="shared" si="530"/>
        <v>0.18872913396855473</v>
      </c>
      <c r="BC569" s="95">
        <f t="shared" si="531"/>
        <v>0.14907973561216475</v>
      </c>
      <c r="BD569" s="95">
        <f t="shared" si="532"/>
        <v>-0.38966598764658539</v>
      </c>
      <c r="BE569" s="95">
        <f t="shared" si="533"/>
        <v>-2.6938162733005528</v>
      </c>
      <c r="BF569" s="95">
        <f t="shared" si="534"/>
        <v>-4.391635195996404</v>
      </c>
      <c r="BG569" s="95">
        <f t="shared" si="544"/>
        <v>4.7049069000419834</v>
      </c>
      <c r="BH569" s="95">
        <f t="shared" si="544"/>
        <v>4.7049068998341976</v>
      </c>
      <c r="BI569" s="95">
        <f t="shared" si="544"/>
        <v>4.704906930691382</v>
      </c>
      <c r="BJ569" s="95">
        <f t="shared" si="544"/>
        <v>4.7049023496488633</v>
      </c>
      <c r="BK569" s="95">
        <f t="shared" si="544"/>
        <v>4.7056162808619773</v>
      </c>
      <c r="BL569" s="95">
        <f t="shared" si="544"/>
        <v>4.7527944898477195</v>
      </c>
      <c r="BM569" s="95">
        <f t="shared" si="544"/>
        <v>5.0401559683999526</v>
      </c>
      <c r="BN569" s="95">
        <f t="shared" si="535"/>
        <v>5.6048817084712921</v>
      </c>
      <c r="CI569" s="95"/>
      <c r="CJ569" s="95"/>
      <c r="CK569" s="95"/>
      <c r="CL569" s="95"/>
      <c r="CM569" s="95"/>
      <c r="CN569" s="95"/>
      <c r="CO569" s="95"/>
      <c r="CP569" s="95"/>
      <c r="CQ569" s="95"/>
      <c r="CR569" s="95"/>
      <c r="CS569" s="95"/>
      <c r="CT569" s="95"/>
      <c r="CU569" s="95"/>
      <c r="CV569" s="95"/>
      <c r="CW569" s="95"/>
      <c r="CX569" s="95"/>
    </row>
    <row r="570" spans="1:102" s="75" customFormat="1" ht="12.95" customHeight="1" x14ac:dyDescent="0.2">
      <c r="A570" s="86" t="s">
        <v>2115</v>
      </c>
      <c r="B570" s="87"/>
      <c r="C570" s="88">
        <v>50275.474000000002</v>
      </c>
      <c r="D570" s="88">
        <v>1E-3</v>
      </c>
      <c r="E570" s="75">
        <f t="shared" si="513"/>
        <v>19190.015724208573</v>
      </c>
      <c r="F570" s="75">
        <f t="shared" si="514"/>
        <v>19190</v>
      </c>
      <c r="G570" s="75">
        <f t="shared" si="539"/>
        <v>6.6281000035814941E-3</v>
      </c>
      <c r="J570" s="77">
        <f>G570</f>
        <v>6.6281000035814941E-3</v>
      </c>
      <c r="O570" s="75">
        <f t="shared" ca="1" si="515"/>
        <v>7.0519641840392586E-3</v>
      </c>
      <c r="P570" s="75">
        <f t="shared" si="516"/>
        <v>7.9522274617927907E-3</v>
      </c>
      <c r="Q570" s="85">
        <f t="shared" si="536"/>
        <v>35256.974000000002</v>
      </c>
      <c r="S570" s="84">
        <v>1</v>
      </c>
      <c r="Z570" s="75">
        <f t="shared" si="517"/>
        <v>19190</v>
      </c>
      <c r="AA570" s="75">
        <f t="shared" si="505"/>
        <v>4.7104183208233246E-3</v>
      </c>
      <c r="AB570" s="75">
        <f t="shared" si="506"/>
        <v>9.8699091445509611E-3</v>
      </c>
      <c r="AC570" s="75">
        <f t="shared" si="507"/>
        <v>-1.3241274582112966E-3</v>
      </c>
      <c r="AD570" s="75">
        <f t="shared" si="508"/>
        <v>1.9176816827581695E-3</v>
      </c>
      <c r="AE570" s="75">
        <f t="shared" si="509"/>
        <v>3.6775030363862046E-6</v>
      </c>
      <c r="AF570" s="75">
        <f t="shared" si="510"/>
        <v>-1.3241274582112966E-3</v>
      </c>
      <c r="AG570" s="84"/>
      <c r="AH570" s="75">
        <f t="shared" si="518"/>
        <v>-3.2418091409694661E-3</v>
      </c>
      <c r="AI570" s="75">
        <f t="shared" si="519"/>
        <v>2.0003796509489025E-2</v>
      </c>
      <c r="AJ570" s="75">
        <f t="shared" si="520"/>
        <v>-8.1789830553068668E-2</v>
      </c>
      <c r="AK570" s="75">
        <f t="shared" si="521"/>
        <v>2.7278460706265193E-3</v>
      </c>
      <c r="AL570" s="75">
        <f t="shared" si="522"/>
        <v>3.1388091335967516</v>
      </c>
      <c r="AM570" s="75">
        <f t="shared" si="523"/>
        <v>718.51422431636104</v>
      </c>
      <c r="AN570" s="75">
        <f t="shared" si="543"/>
        <v>3.1138987315987317</v>
      </c>
      <c r="AO570" s="75">
        <f t="shared" si="543"/>
        <v>2.9101017900538122</v>
      </c>
      <c r="AP570" s="75">
        <f t="shared" si="543"/>
        <v>3.1201181925664896</v>
      </c>
      <c r="AQ570" s="75">
        <f t="shared" si="543"/>
        <v>2.9035764099361274</v>
      </c>
      <c r="AR570" s="75">
        <f t="shared" si="543"/>
        <v>3.1267778522536904</v>
      </c>
      <c r="AS570" s="75">
        <f t="shared" si="543"/>
        <v>2.8965776985392759</v>
      </c>
      <c r="AT570" s="75">
        <f t="shared" si="543"/>
        <v>3.1339198611258685</v>
      </c>
      <c r="AU570" s="75">
        <f t="shared" si="524"/>
        <v>2.8890584357038227</v>
      </c>
      <c r="AV570" s="119">
        <f t="shared" si="525"/>
        <v>4.7104183208233246E-3</v>
      </c>
      <c r="AW570" s="120">
        <f t="shared" si="526"/>
        <v>1.9176816827581695E-3</v>
      </c>
      <c r="AX570" s="121">
        <f t="shared" si="527"/>
        <v>3.6775030363862046E-6</v>
      </c>
      <c r="AY570" s="120">
        <f t="shared" si="528"/>
        <v>9.8699091445509611E-3</v>
      </c>
      <c r="BA570" s="95">
        <f t="shared" si="529"/>
        <v>0</v>
      </c>
      <c r="BB570" s="95">
        <f t="shared" si="530"/>
        <v>0.19060009658489707</v>
      </c>
      <c r="BC570" s="95">
        <f t="shared" si="531"/>
        <v>0.15380233456195971</v>
      </c>
      <c r="BD570" s="95">
        <f t="shared" si="532"/>
        <v>-0.3935375412227175</v>
      </c>
      <c r="BE570" s="95">
        <f t="shared" si="533"/>
        <v>-2.6890385648546227</v>
      </c>
      <c r="BF570" s="95">
        <f t="shared" si="534"/>
        <v>-4.3436768398359487</v>
      </c>
      <c r="BG570" s="95">
        <f t="shared" si="544"/>
        <v>4.7158872752710623</v>
      </c>
      <c r="BH570" s="95">
        <f t="shared" si="544"/>
        <v>4.7158872753258043</v>
      </c>
      <c r="BI570" s="95">
        <f t="shared" si="544"/>
        <v>4.7158872927127344</v>
      </c>
      <c r="BJ570" s="95">
        <f t="shared" si="544"/>
        <v>4.7158928106952791</v>
      </c>
      <c r="BK570" s="95">
        <f t="shared" si="544"/>
        <v>4.7173426707160555</v>
      </c>
      <c r="BL570" s="95">
        <f t="shared" si="544"/>
        <v>4.769374319042325</v>
      </c>
      <c r="BM570" s="95">
        <f t="shared" si="544"/>
        <v>5.0588985993889342</v>
      </c>
      <c r="BN570" s="95">
        <f t="shared" si="535"/>
        <v>5.6158817681463056</v>
      </c>
      <c r="CI570" s="95"/>
      <c r="CJ570" s="95"/>
      <c r="CK570" s="95"/>
      <c r="CL570" s="95"/>
      <c r="CM570" s="95"/>
      <c r="CN570" s="95"/>
      <c r="CO570" s="95"/>
      <c r="CP570" s="95"/>
      <c r="CQ570" s="95"/>
      <c r="CR570" s="95"/>
      <c r="CS570" s="95"/>
      <c r="CT570" s="95"/>
      <c r="CU570" s="95"/>
      <c r="CV570" s="95"/>
      <c r="CW570" s="95"/>
      <c r="CX570" s="95"/>
    </row>
    <row r="571" spans="1:102" s="75" customFormat="1" ht="12.95" customHeight="1" x14ac:dyDescent="0.2">
      <c r="A571" s="86" t="s">
        <v>2115</v>
      </c>
      <c r="B571" s="87"/>
      <c r="C571" s="88">
        <v>50275.476300000002</v>
      </c>
      <c r="D571" s="88">
        <v>2.9999999999999997E-4</v>
      </c>
      <c r="E571" s="75">
        <f t="shared" si="513"/>
        <v>19190.021180625899</v>
      </c>
      <c r="F571" s="75">
        <f t="shared" si="514"/>
        <v>19190</v>
      </c>
      <c r="G571" s="75">
        <f t="shared" si="539"/>
        <v>8.9281000036862679E-3</v>
      </c>
      <c r="J571" s="77">
        <f>G571</f>
        <v>8.9281000036862679E-3</v>
      </c>
      <c r="O571" s="75">
        <f t="shared" ca="1" si="515"/>
        <v>7.0519641840392586E-3</v>
      </c>
      <c r="P571" s="75">
        <f t="shared" si="516"/>
        <v>7.9522274617927907E-3</v>
      </c>
      <c r="Q571" s="85">
        <f t="shared" si="536"/>
        <v>35256.976300000002</v>
      </c>
      <c r="S571" s="84">
        <v>1</v>
      </c>
      <c r="Z571" s="75">
        <f t="shared" si="517"/>
        <v>19190</v>
      </c>
      <c r="AA571" s="75">
        <f t="shared" si="505"/>
        <v>4.7104183208233246E-3</v>
      </c>
      <c r="AB571" s="75">
        <f t="shared" si="506"/>
        <v>1.2169909144655735E-2</v>
      </c>
      <c r="AC571" s="75">
        <f t="shared" si="507"/>
        <v>9.7587254189347716E-4</v>
      </c>
      <c r="AD571" s="75">
        <f t="shared" si="508"/>
        <v>4.2176816828629433E-3</v>
      </c>
      <c r="AE571" s="75">
        <f t="shared" si="509"/>
        <v>1.7788838777957589E-5</v>
      </c>
      <c r="AF571" s="75">
        <f t="shared" si="510"/>
        <v>9.7587254189347716E-4</v>
      </c>
      <c r="AG571" s="84"/>
      <c r="AH571" s="75">
        <f t="shared" si="518"/>
        <v>-3.2418091409694661E-3</v>
      </c>
      <c r="AI571" s="75">
        <f t="shared" si="519"/>
        <v>2.0003796509489025E-2</v>
      </c>
      <c r="AJ571" s="75">
        <f t="shared" si="520"/>
        <v>-8.1789830553068668E-2</v>
      </c>
      <c r="AK571" s="75">
        <f t="shared" si="521"/>
        <v>2.7278460706265193E-3</v>
      </c>
      <c r="AL571" s="75">
        <f t="shared" si="522"/>
        <v>3.1388091335967516</v>
      </c>
      <c r="AM571" s="75">
        <f t="shared" si="523"/>
        <v>718.51422431636104</v>
      </c>
      <c r="AN571" s="75">
        <f t="shared" ref="AN571:AT580" si="545">$AU571+$AB$7*SIN(AO571)</f>
        <v>3.1138987315987317</v>
      </c>
      <c r="AO571" s="75">
        <f t="shared" si="545"/>
        <v>2.9101017900538122</v>
      </c>
      <c r="AP571" s="75">
        <f t="shared" si="545"/>
        <v>3.1201181925664896</v>
      </c>
      <c r="AQ571" s="75">
        <f t="shared" si="545"/>
        <v>2.9035764099361274</v>
      </c>
      <c r="AR571" s="75">
        <f t="shared" si="545"/>
        <v>3.1267778522536904</v>
      </c>
      <c r="AS571" s="75">
        <f t="shared" si="545"/>
        <v>2.8965776985392759</v>
      </c>
      <c r="AT571" s="75">
        <f t="shared" si="545"/>
        <v>3.1339198611258685</v>
      </c>
      <c r="AU571" s="75">
        <f t="shared" si="524"/>
        <v>2.8890584357038227</v>
      </c>
      <c r="AV571" s="119">
        <f t="shared" si="525"/>
        <v>4.7104183208233246E-3</v>
      </c>
      <c r="AW571" s="120">
        <f t="shared" si="526"/>
        <v>4.2176816828629433E-3</v>
      </c>
      <c r="AX571" s="121">
        <f t="shared" si="527"/>
        <v>1.7788838777957589E-5</v>
      </c>
      <c r="AY571" s="120">
        <f t="shared" si="528"/>
        <v>1.2169909144655735E-2</v>
      </c>
      <c r="BA571" s="95">
        <f t="shared" si="529"/>
        <v>0</v>
      </c>
      <c r="BB571" s="95">
        <f t="shared" si="530"/>
        <v>0.19060009658489707</v>
      </c>
      <c r="BC571" s="95">
        <f t="shared" si="531"/>
        <v>0.15380233456195971</v>
      </c>
      <c r="BD571" s="95">
        <f t="shared" si="532"/>
        <v>-0.3935375412227175</v>
      </c>
      <c r="BE571" s="95">
        <f t="shared" si="533"/>
        <v>-2.6890385648546227</v>
      </c>
      <c r="BF571" s="95">
        <f t="shared" si="534"/>
        <v>-4.3436768398359487</v>
      </c>
      <c r="BG571" s="95">
        <f t="shared" ref="BG571:BM580" si="546">$BN571+$BB$7*SIN(BH571)</f>
        <v>4.7158872752710623</v>
      </c>
      <c r="BH571" s="95">
        <f t="shared" si="546"/>
        <v>4.7158872753258043</v>
      </c>
      <c r="BI571" s="95">
        <f t="shared" si="546"/>
        <v>4.7158872927127344</v>
      </c>
      <c r="BJ571" s="95">
        <f t="shared" si="546"/>
        <v>4.7158928106952791</v>
      </c>
      <c r="BK571" s="95">
        <f t="shared" si="546"/>
        <v>4.7173426707160555</v>
      </c>
      <c r="BL571" s="95">
        <f t="shared" si="546"/>
        <v>4.769374319042325</v>
      </c>
      <c r="BM571" s="95">
        <f t="shared" si="546"/>
        <v>5.0588985993889342</v>
      </c>
      <c r="BN571" s="95">
        <f t="shared" si="535"/>
        <v>5.6158817681463056</v>
      </c>
      <c r="CI571" s="95"/>
      <c r="CJ571" s="95"/>
      <c r="CK571" s="95"/>
      <c r="CL571" s="95"/>
      <c r="CM571" s="95"/>
      <c r="CN571" s="95"/>
      <c r="CO571" s="95"/>
      <c r="CP571" s="95"/>
      <c r="CQ571" s="95"/>
      <c r="CR571" s="95"/>
      <c r="CS571" s="95"/>
      <c r="CT571" s="95"/>
      <c r="CU571" s="95"/>
      <c r="CV571" s="95"/>
      <c r="CW571" s="95"/>
      <c r="CX571" s="95"/>
    </row>
    <row r="572" spans="1:102" s="75" customFormat="1" ht="12.95" customHeight="1" x14ac:dyDescent="0.2">
      <c r="A572" s="81" t="s">
        <v>1413</v>
      </c>
      <c r="B572" s="82" t="s">
        <v>2031</v>
      </c>
      <c r="C572" s="83">
        <v>50305.399400000002</v>
      </c>
      <c r="D572" s="83" t="s">
        <v>2110</v>
      </c>
      <c r="E572" s="75">
        <f t="shared" si="513"/>
        <v>19261.009407314228</v>
      </c>
      <c r="F572" s="75">
        <f t="shared" si="514"/>
        <v>19261</v>
      </c>
      <c r="G572" s="75">
        <f t="shared" si="539"/>
        <v>3.9653900021221489E-3</v>
      </c>
      <c r="I572" s="75">
        <f>G572</f>
        <v>3.9653900021221489E-3</v>
      </c>
      <c r="O572" s="75">
        <f t="shared" ca="1" si="515"/>
        <v>7.1011188756323687E-3</v>
      </c>
      <c r="P572" s="75">
        <f t="shared" si="516"/>
        <v>8.0255999407072565E-3</v>
      </c>
      <c r="Q572" s="85">
        <f t="shared" si="536"/>
        <v>35286.899400000002</v>
      </c>
      <c r="S572" s="84">
        <v>0.1</v>
      </c>
      <c r="Z572" s="75">
        <f t="shared" si="517"/>
        <v>19261</v>
      </c>
      <c r="AA572" s="75">
        <f t="shared" si="505"/>
        <v>4.7734118510807293E-3</v>
      </c>
      <c r="AB572" s="75">
        <f t="shared" si="506"/>
        <v>7.217578091748676E-3</v>
      </c>
      <c r="AC572" s="75">
        <f t="shared" si="507"/>
        <v>-4.0602099385851076E-3</v>
      </c>
      <c r="AD572" s="75">
        <f t="shared" si="508"/>
        <v>-8.0802184895858043E-4</v>
      </c>
      <c r="AE572" s="75">
        <f t="shared" si="509"/>
        <v>6.5289930839444295E-8</v>
      </c>
      <c r="AF572" s="75">
        <f t="shared" si="510"/>
        <v>-4.0602099385851076E-3</v>
      </c>
      <c r="AG572" s="84"/>
      <c r="AH572" s="75">
        <f t="shared" si="518"/>
        <v>-3.2521880896265272E-3</v>
      </c>
      <c r="AI572" s="75">
        <f t="shared" si="519"/>
        <v>2.0003458311777078E-2</v>
      </c>
      <c r="AJ572" s="75">
        <f t="shared" si="520"/>
        <v>-8.1916275935384544E-2</v>
      </c>
      <c r="AK572" s="75">
        <f t="shared" si="521"/>
        <v>2.6035128428955707E-3</v>
      </c>
      <c r="AL572" s="75">
        <f t="shared" si="522"/>
        <v>3.138936004706729</v>
      </c>
      <c r="AM572" s="75">
        <f t="shared" si="523"/>
        <v>752.82768319599859</v>
      </c>
      <c r="AN572" s="75">
        <f t="shared" si="545"/>
        <v>3.1151608543754259</v>
      </c>
      <c r="AO572" s="75">
        <f t="shared" si="545"/>
        <v>2.9164454885447531</v>
      </c>
      <c r="AP572" s="75">
        <f t="shared" si="545"/>
        <v>3.1211121879923494</v>
      </c>
      <c r="AQ572" s="75">
        <f t="shared" si="545"/>
        <v>2.9102109696280341</v>
      </c>
      <c r="AR572" s="75">
        <f t="shared" si="545"/>
        <v>3.1274749047470127</v>
      </c>
      <c r="AS572" s="75">
        <f t="shared" si="545"/>
        <v>2.9035353411589968</v>
      </c>
      <c r="AT572" s="75">
        <f t="shared" si="545"/>
        <v>3.1342871745150238</v>
      </c>
      <c r="AU572" s="75">
        <f t="shared" si="524"/>
        <v>2.8963760353481738</v>
      </c>
      <c r="AV572" s="119">
        <f t="shared" si="525"/>
        <v>4.7734118510807293E-3</v>
      </c>
      <c r="AW572" s="120">
        <f t="shared" si="526"/>
        <v>-8.0802184895858043E-4</v>
      </c>
      <c r="AX572" s="121">
        <f t="shared" si="527"/>
        <v>6.5289930839444295E-8</v>
      </c>
      <c r="AY572" s="120">
        <f t="shared" si="528"/>
        <v>7.217578091748676E-3</v>
      </c>
      <c r="BA572" s="95">
        <f t="shared" si="529"/>
        <v>0</v>
      </c>
      <c r="BB572" s="95">
        <f t="shared" si="530"/>
        <v>0.19424983400148543</v>
      </c>
      <c r="BC572" s="95">
        <f t="shared" si="531"/>
        <v>0.16287390330793555</v>
      </c>
      <c r="BD572" s="95">
        <f t="shared" si="532"/>
        <v>-0.40095719222052395</v>
      </c>
      <c r="BE572" s="95">
        <f t="shared" si="533"/>
        <v>-2.6798510609228998</v>
      </c>
      <c r="BF572" s="95">
        <f t="shared" si="534"/>
        <v>-4.2541952086006285</v>
      </c>
      <c r="BG572" s="95">
        <f t="shared" si="546"/>
        <v>4.7367004707636795</v>
      </c>
      <c r="BH572" s="95">
        <f t="shared" si="546"/>
        <v>4.7367005067037873</v>
      </c>
      <c r="BI572" s="95">
        <f t="shared" si="546"/>
        <v>4.7367021493829888</v>
      </c>
      <c r="BJ572" s="95">
        <f t="shared" si="546"/>
        <v>4.7367771116321897</v>
      </c>
      <c r="BK572" s="95">
        <f t="shared" si="546"/>
        <v>4.7399821416634689</v>
      </c>
      <c r="BL572" s="95">
        <f t="shared" si="546"/>
        <v>4.8012079420110307</v>
      </c>
      <c r="BM572" s="95">
        <f t="shared" si="546"/>
        <v>5.0940975919076186</v>
      </c>
      <c r="BN572" s="95">
        <f t="shared" si="535"/>
        <v>5.636434511223305</v>
      </c>
      <c r="CI572" s="95"/>
      <c r="CJ572" s="95"/>
      <c r="CK572" s="95"/>
      <c r="CL572" s="95"/>
      <c r="CM572" s="95"/>
      <c r="CN572" s="95"/>
      <c r="CO572" s="95"/>
      <c r="CP572" s="95"/>
      <c r="CQ572" s="95"/>
      <c r="CR572" s="95"/>
      <c r="CS572" s="95"/>
      <c r="CT572" s="95"/>
      <c r="CU572" s="95"/>
      <c r="CV572" s="95"/>
      <c r="CW572" s="95"/>
      <c r="CX572" s="95"/>
    </row>
    <row r="573" spans="1:102" s="75" customFormat="1" ht="12.95" customHeight="1" x14ac:dyDescent="0.2">
      <c r="A573" s="86" t="s">
        <v>2115</v>
      </c>
      <c r="B573" s="87"/>
      <c r="C573" s="88">
        <v>50310.457399999999</v>
      </c>
      <c r="D573" s="88">
        <v>2.0000000000000001E-4</v>
      </c>
      <c r="E573" s="75">
        <f t="shared" si="513"/>
        <v>19273.008780727727</v>
      </c>
      <c r="F573" s="75">
        <f t="shared" si="514"/>
        <v>19273</v>
      </c>
      <c r="G573" s="75">
        <f t="shared" si="539"/>
        <v>3.70126999769127E-3</v>
      </c>
      <c r="J573" s="77">
        <f>G573</f>
        <v>3.70126999769127E-3</v>
      </c>
      <c r="O573" s="75">
        <f t="shared" ca="1" si="515"/>
        <v>7.1094267108312032E-3</v>
      </c>
      <c r="P573" s="75">
        <f t="shared" si="516"/>
        <v>8.0380084147686007E-3</v>
      </c>
      <c r="Q573" s="85">
        <f t="shared" si="536"/>
        <v>35291.957399999999</v>
      </c>
      <c r="S573" s="84">
        <v>1</v>
      </c>
      <c r="Z573" s="75">
        <f t="shared" si="517"/>
        <v>19273</v>
      </c>
      <c r="AA573" s="75">
        <f t="shared" si="505"/>
        <v>4.7840979499316014E-3</v>
      </c>
      <c r="AB573" s="75">
        <f t="shared" si="506"/>
        <v>6.9551804625282692E-3</v>
      </c>
      <c r="AC573" s="75">
        <f t="shared" si="507"/>
        <v>-4.3367384170773307E-3</v>
      </c>
      <c r="AD573" s="75">
        <f t="shared" si="508"/>
        <v>-1.0828279522403315E-3</v>
      </c>
      <c r="AE573" s="75">
        <f t="shared" si="509"/>
        <v>1.1725163741529895E-6</v>
      </c>
      <c r="AF573" s="75">
        <f t="shared" si="510"/>
        <v>-4.3367384170773307E-3</v>
      </c>
      <c r="AG573" s="84"/>
      <c r="AH573" s="75">
        <f t="shared" si="518"/>
        <v>-3.2539104648369988E-3</v>
      </c>
      <c r="AI573" s="75">
        <f t="shared" si="519"/>
        <v>2.0003403699019096E-2</v>
      </c>
      <c r="AJ573" s="75">
        <f t="shared" si="520"/>
        <v>-8.1937265178936597E-2</v>
      </c>
      <c r="AK573" s="75">
        <f t="shared" si="521"/>
        <v>2.5828740759537483E-3</v>
      </c>
      <c r="AL573" s="75">
        <f t="shared" si="522"/>
        <v>3.1389570647467271</v>
      </c>
      <c r="AM573" s="75">
        <f t="shared" si="523"/>
        <v>758.8432647755676</v>
      </c>
      <c r="AN573" s="75">
        <f t="shared" si="545"/>
        <v>3.1153703631867442</v>
      </c>
      <c r="AO573" s="75">
        <f t="shared" si="545"/>
        <v>2.9175207307046249</v>
      </c>
      <c r="AP573" s="75">
        <f t="shared" si="545"/>
        <v>3.1212770541725412</v>
      </c>
      <c r="AQ573" s="75">
        <f t="shared" si="545"/>
        <v>2.9113345550897058</v>
      </c>
      <c r="AR573" s="75">
        <f t="shared" si="545"/>
        <v>3.127590418147089</v>
      </c>
      <c r="AS573" s="75">
        <f t="shared" si="545"/>
        <v>2.904712523974907</v>
      </c>
      <c r="AT573" s="75">
        <f t="shared" si="545"/>
        <v>3.1343479869291926</v>
      </c>
      <c r="AU573" s="75">
        <f t="shared" si="524"/>
        <v>2.8976128127528531</v>
      </c>
      <c r="AV573" s="119">
        <f t="shared" si="525"/>
        <v>4.7840979499316014E-3</v>
      </c>
      <c r="AW573" s="120">
        <f t="shared" si="526"/>
        <v>-1.0828279522403315E-3</v>
      </c>
      <c r="AX573" s="121">
        <f t="shared" si="527"/>
        <v>1.1725163741529895E-6</v>
      </c>
      <c r="AY573" s="120">
        <f t="shared" si="528"/>
        <v>6.9551804625282692E-3</v>
      </c>
      <c r="BA573" s="95">
        <f t="shared" si="529"/>
        <v>0</v>
      </c>
      <c r="BB573" s="95">
        <f t="shared" si="530"/>
        <v>0.19488750466304439</v>
      </c>
      <c r="BC573" s="95">
        <f t="shared" si="531"/>
        <v>0.16444033305840286</v>
      </c>
      <c r="BD573" s="95">
        <f t="shared" si="532"/>
        <v>-0.40223608720787429</v>
      </c>
      <c r="BE573" s="95">
        <f t="shared" si="533"/>
        <v>-2.6782632226181855</v>
      </c>
      <c r="BF573" s="95">
        <f t="shared" si="534"/>
        <v>-4.2390838354982279</v>
      </c>
      <c r="BG573" s="95">
        <f t="shared" si="546"/>
        <v>4.7402576924620412</v>
      </c>
      <c r="BH573" s="95">
        <f t="shared" si="546"/>
        <v>4.7402577523707183</v>
      </c>
      <c r="BI573" s="95">
        <f t="shared" si="546"/>
        <v>4.7402601411003644</v>
      </c>
      <c r="BJ573" s="95">
        <f t="shared" si="546"/>
        <v>4.7403552203428934</v>
      </c>
      <c r="BK573" s="95">
        <f t="shared" si="546"/>
        <v>4.7439076898863952</v>
      </c>
      <c r="BL573" s="95">
        <f t="shared" si="546"/>
        <v>4.8066986512598406</v>
      </c>
      <c r="BM573" s="95">
        <f t="shared" si="546"/>
        <v>5.1000695192690992</v>
      </c>
      <c r="BN573" s="95">
        <f t="shared" si="535"/>
        <v>5.6399082142785719</v>
      </c>
      <c r="CI573" s="95"/>
      <c r="CJ573" s="95"/>
      <c r="CK573" s="95"/>
      <c r="CL573" s="95"/>
      <c r="CM573" s="95"/>
      <c r="CN573" s="95"/>
      <c r="CO573" s="95"/>
      <c r="CP573" s="95"/>
      <c r="CQ573" s="95"/>
      <c r="CR573" s="95"/>
      <c r="CS573" s="95"/>
      <c r="CT573" s="95"/>
      <c r="CU573" s="95"/>
      <c r="CV573" s="95"/>
      <c r="CW573" s="95"/>
      <c r="CX573" s="95"/>
    </row>
    <row r="574" spans="1:102" s="75" customFormat="1" ht="12.95" customHeight="1" x14ac:dyDescent="0.2">
      <c r="A574" s="86" t="s">
        <v>2115</v>
      </c>
      <c r="B574" s="87"/>
      <c r="C574" s="88">
        <v>50310.458200000001</v>
      </c>
      <c r="D574" s="88">
        <v>5.0000000000000001E-4</v>
      </c>
      <c r="E574" s="75">
        <f t="shared" si="513"/>
        <v>19273.01067861202</v>
      </c>
      <c r="F574" s="75">
        <f t="shared" si="514"/>
        <v>19273</v>
      </c>
      <c r="G574" s="75">
        <f t="shared" si="539"/>
        <v>4.5012699993094429E-3</v>
      </c>
      <c r="J574" s="77">
        <f>G574</f>
        <v>4.5012699993094429E-3</v>
      </c>
      <c r="O574" s="75">
        <f t="shared" ca="1" si="515"/>
        <v>7.1094267108312032E-3</v>
      </c>
      <c r="P574" s="75">
        <f t="shared" si="516"/>
        <v>8.0380084147686007E-3</v>
      </c>
      <c r="Q574" s="85">
        <f t="shared" si="536"/>
        <v>35291.958200000001</v>
      </c>
      <c r="S574" s="84">
        <v>1</v>
      </c>
      <c r="Z574" s="75">
        <f t="shared" si="517"/>
        <v>19273</v>
      </c>
      <c r="AA574" s="75">
        <f t="shared" si="505"/>
        <v>4.7840979499316014E-3</v>
      </c>
      <c r="AB574" s="75">
        <f t="shared" si="506"/>
        <v>7.7551804641464422E-3</v>
      </c>
      <c r="AC574" s="75">
        <f t="shared" si="507"/>
        <v>-3.5367384154591577E-3</v>
      </c>
      <c r="AD574" s="75">
        <f t="shared" si="508"/>
        <v>-2.828279506221585E-4</v>
      </c>
      <c r="AE574" s="75">
        <f t="shared" si="509"/>
        <v>7.9991649653130128E-8</v>
      </c>
      <c r="AF574" s="75">
        <f t="shared" si="510"/>
        <v>-3.5367384154591577E-3</v>
      </c>
      <c r="AG574" s="84"/>
      <c r="AH574" s="75">
        <f t="shared" si="518"/>
        <v>-3.2539104648369988E-3</v>
      </c>
      <c r="AI574" s="75">
        <f t="shared" si="519"/>
        <v>2.0003403699019096E-2</v>
      </c>
      <c r="AJ574" s="75">
        <f t="shared" si="520"/>
        <v>-8.1937265178936597E-2</v>
      </c>
      <c r="AK574" s="75">
        <f t="shared" si="521"/>
        <v>2.5828740759537483E-3</v>
      </c>
      <c r="AL574" s="75">
        <f t="shared" si="522"/>
        <v>3.1389570647467271</v>
      </c>
      <c r="AM574" s="75">
        <f t="shared" si="523"/>
        <v>758.8432647755676</v>
      </c>
      <c r="AN574" s="75">
        <f t="shared" si="545"/>
        <v>3.1153703631867442</v>
      </c>
      <c r="AO574" s="75">
        <f t="shared" si="545"/>
        <v>2.9175207307046249</v>
      </c>
      <c r="AP574" s="75">
        <f t="shared" si="545"/>
        <v>3.1212770541725412</v>
      </c>
      <c r="AQ574" s="75">
        <f t="shared" si="545"/>
        <v>2.9113345550897058</v>
      </c>
      <c r="AR574" s="75">
        <f t="shared" si="545"/>
        <v>3.127590418147089</v>
      </c>
      <c r="AS574" s="75">
        <f t="shared" si="545"/>
        <v>2.904712523974907</v>
      </c>
      <c r="AT574" s="75">
        <f t="shared" si="545"/>
        <v>3.1343479869291926</v>
      </c>
      <c r="AU574" s="75">
        <f t="shared" si="524"/>
        <v>2.8976128127528531</v>
      </c>
      <c r="AV574" s="119">
        <f t="shared" si="525"/>
        <v>4.7840979499316014E-3</v>
      </c>
      <c r="AW574" s="120">
        <f t="shared" si="526"/>
        <v>-2.828279506221585E-4</v>
      </c>
      <c r="AX574" s="121">
        <f t="shared" si="527"/>
        <v>7.9991649653130128E-8</v>
      </c>
      <c r="AY574" s="120">
        <f t="shared" si="528"/>
        <v>7.7551804641464422E-3</v>
      </c>
      <c r="BA574" s="95">
        <f t="shared" si="529"/>
        <v>0</v>
      </c>
      <c r="BB574" s="95">
        <f t="shared" si="530"/>
        <v>0.19488750466304439</v>
      </c>
      <c r="BC574" s="95">
        <f t="shared" si="531"/>
        <v>0.16444033305840286</v>
      </c>
      <c r="BD574" s="95">
        <f t="shared" si="532"/>
        <v>-0.40223608720787429</v>
      </c>
      <c r="BE574" s="95">
        <f t="shared" si="533"/>
        <v>-2.6782632226181855</v>
      </c>
      <c r="BF574" s="95">
        <f t="shared" si="534"/>
        <v>-4.2390838354982279</v>
      </c>
      <c r="BG574" s="95">
        <f t="shared" si="546"/>
        <v>4.7402576924620412</v>
      </c>
      <c r="BH574" s="95">
        <f t="shared" si="546"/>
        <v>4.7402577523707183</v>
      </c>
      <c r="BI574" s="95">
        <f t="shared" si="546"/>
        <v>4.7402601411003644</v>
      </c>
      <c r="BJ574" s="95">
        <f t="shared" si="546"/>
        <v>4.7403552203428934</v>
      </c>
      <c r="BK574" s="95">
        <f t="shared" si="546"/>
        <v>4.7439076898863952</v>
      </c>
      <c r="BL574" s="95">
        <f t="shared" si="546"/>
        <v>4.8066986512598406</v>
      </c>
      <c r="BM574" s="95">
        <f t="shared" si="546"/>
        <v>5.1000695192690992</v>
      </c>
      <c r="BN574" s="95">
        <f t="shared" si="535"/>
        <v>5.6399082142785719</v>
      </c>
      <c r="CI574" s="95"/>
      <c r="CJ574" s="95"/>
      <c r="CK574" s="95"/>
      <c r="CL574" s="95"/>
      <c r="CM574" s="95"/>
      <c r="CN574" s="95"/>
      <c r="CO574" s="95"/>
      <c r="CP574" s="95"/>
      <c r="CQ574" s="95"/>
      <c r="CR574" s="95"/>
      <c r="CS574" s="95"/>
      <c r="CT574" s="95"/>
      <c r="CU574" s="95"/>
      <c r="CV574" s="95"/>
      <c r="CW574" s="95"/>
      <c r="CX574" s="95"/>
    </row>
    <row r="575" spans="1:102" s="75" customFormat="1" ht="12.95" customHeight="1" x14ac:dyDescent="0.2">
      <c r="A575" s="86" t="s">
        <v>2115</v>
      </c>
      <c r="B575" s="87"/>
      <c r="C575" s="88">
        <v>50508.574000000001</v>
      </c>
      <c r="D575" s="88">
        <v>1E-3</v>
      </c>
      <c r="E575" s="75">
        <f t="shared" si="513"/>
        <v>19743.011758745411</v>
      </c>
      <c r="F575" s="75">
        <f t="shared" si="514"/>
        <v>19743</v>
      </c>
      <c r="G575" s="75">
        <f t="shared" si="539"/>
        <v>4.95657000283245E-3</v>
      </c>
      <c r="J575" s="77">
        <f>G575</f>
        <v>4.95657000283245E-3</v>
      </c>
      <c r="O575" s="75">
        <f t="shared" ca="1" si="515"/>
        <v>7.4348169227855965E-3</v>
      </c>
      <c r="P575" s="75">
        <f t="shared" si="516"/>
        <v>8.5257109700171488E-3</v>
      </c>
      <c r="Q575" s="85">
        <f t="shared" si="536"/>
        <v>35490.074000000001</v>
      </c>
      <c r="S575" s="84">
        <v>1</v>
      </c>
      <c r="Z575" s="75">
        <f t="shared" si="517"/>
        <v>19743</v>
      </c>
      <c r="AA575" s="75">
        <f t="shared" si="505"/>
        <v>5.2111442973427399E-3</v>
      </c>
      <c r="AB575" s="75">
        <f t="shared" si="506"/>
        <v>8.2711366755068589E-3</v>
      </c>
      <c r="AC575" s="75">
        <f t="shared" si="507"/>
        <v>-3.5691409671846988E-3</v>
      </c>
      <c r="AD575" s="75">
        <f t="shared" si="508"/>
        <v>-2.5457429451028989E-4</v>
      </c>
      <c r="AE575" s="75">
        <f t="shared" si="509"/>
        <v>6.4808071425411816E-8</v>
      </c>
      <c r="AF575" s="75">
        <f t="shared" si="510"/>
        <v>-3.5691409671846988E-3</v>
      </c>
      <c r="AG575" s="84"/>
      <c r="AH575" s="75">
        <f t="shared" si="518"/>
        <v>-3.3145666726744085E-3</v>
      </c>
      <c r="AI575" s="75">
        <f t="shared" si="519"/>
        <v>2.0001755583842207E-2</v>
      </c>
      <c r="AJ575" s="75">
        <f t="shared" si="520"/>
        <v>-8.2677498597312604E-2</v>
      </c>
      <c r="AK575" s="75">
        <f t="shared" si="521"/>
        <v>1.854977425366169E-3</v>
      </c>
      <c r="AL575" s="75">
        <f t="shared" si="522"/>
        <v>3.139699818351994</v>
      </c>
      <c r="AM575" s="75">
        <f t="shared" si="523"/>
        <v>1056.6156857835415</v>
      </c>
      <c r="AN575" s="75">
        <f t="shared" si="545"/>
        <v>3.1227597318019518</v>
      </c>
      <c r="AO575" s="75">
        <f t="shared" si="545"/>
        <v>2.9602882752099551</v>
      </c>
      <c r="AP575" s="75">
        <f t="shared" si="545"/>
        <v>3.1270666181499687</v>
      </c>
      <c r="AQ575" s="75">
        <f t="shared" si="545"/>
        <v>2.9558184132749172</v>
      </c>
      <c r="AR575" s="75">
        <f t="shared" si="545"/>
        <v>3.131628047695421</v>
      </c>
      <c r="AS575" s="75">
        <f t="shared" si="545"/>
        <v>2.9510802759915054</v>
      </c>
      <c r="AT575" s="75">
        <f t="shared" si="545"/>
        <v>3.1364630240644398</v>
      </c>
      <c r="AU575" s="75">
        <f t="shared" si="524"/>
        <v>2.9460532611027834</v>
      </c>
      <c r="AV575" s="119">
        <f t="shared" si="525"/>
        <v>5.2111442973427399E-3</v>
      </c>
      <c r="AW575" s="120">
        <f t="shared" si="526"/>
        <v>-2.5457429451028989E-4</v>
      </c>
      <c r="AX575" s="121">
        <f t="shared" si="527"/>
        <v>6.4808071425411816E-8</v>
      </c>
      <c r="AY575" s="120">
        <f t="shared" si="528"/>
        <v>8.2711366755068589E-3</v>
      </c>
      <c r="BA575" s="95">
        <f t="shared" si="529"/>
        <v>0</v>
      </c>
      <c r="BB575" s="95">
        <f t="shared" si="530"/>
        <v>0.22596446204687037</v>
      </c>
      <c r="BC575" s="95">
        <f t="shared" si="531"/>
        <v>0.23508929010643581</v>
      </c>
      <c r="BD575" s="95">
        <f t="shared" si="532"/>
        <v>-0.45920473210280555</v>
      </c>
      <c r="BE575" s="95">
        <f t="shared" si="533"/>
        <v>-2.6061433844438033</v>
      </c>
      <c r="BF575" s="95">
        <f t="shared" si="534"/>
        <v>-3.6455102069339116</v>
      </c>
      <c r="BG575" s="95">
        <f t="shared" si="546"/>
        <v>4.8901682063654128</v>
      </c>
      <c r="BH575" s="95">
        <f t="shared" si="546"/>
        <v>4.8903037922749366</v>
      </c>
      <c r="BI575" s="95">
        <f t="shared" si="546"/>
        <v>4.8911530299469774</v>
      </c>
      <c r="BJ575" s="95">
        <f t="shared" si="546"/>
        <v>4.8963840072699121</v>
      </c>
      <c r="BK575" s="95">
        <f t="shared" si="546"/>
        <v>4.9258271333141881</v>
      </c>
      <c r="BL575" s="95">
        <f t="shared" si="546"/>
        <v>5.0468303155089682</v>
      </c>
      <c r="BM575" s="95">
        <f t="shared" si="546"/>
        <v>5.3387844344420863</v>
      </c>
      <c r="BN575" s="95">
        <f t="shared" si="535"/>
        <v>5.7759615839432135</v>
      </c>
      <c r="CI575" s="95"/>
      <c r="CJ575" s="95"/>
      <c r="CK575" s="95"/>
      <c r="CL575" s="95"/>
      <c r="CM575" s="95"/>
      <c r="CN575" s="95"/>
      <c r="CO575" s="95"/>
      <c r="CP575" s="95"/>
      <c r="CQ575" s="95"/>
      <c r="CR575" s="95"/>
      <c r="CS575" s="95"/>
      <c r="CT575" s="95"/>
      <c r="CU575" s="95"/>
      <c r="CV575" s="95"/>
      <c r="CW575" s="95"/>
      <c r="CX575" s="95"/>
    </row>
    <row r="576" spans="1:102" s="75" customFormat="1" ht="12.95" customHeight="1" x14ac:dyDescent="0.2">
      <c r="A576" s="86" t="s">
        <v>2115</v>
      </c>
      <c r="B576" s="87" t="s">
        <v>2033</v>
      </c>
      <c r="C576" s="88">
        <v>50512.580199999997</v>
      </c>
      <c r="D576" s="88">
        <v>2.0000000000000001E-4</v>
      </c>
      <c r="E576" s="75">
        <f t="shared" si="513"/>
        <v>19752.515888790713</v>
      </c>
      <c r="F576" s="75">
        <f t="shared" si="514"/>
        <v>19752.5</v>
      </c>
      <c r="G576" s="75">
        <f t="shared" si="539"/>
        <v>6.6974749934161082E-3</v>
      </c>
      <c r="J576" s="77">
        <f>G576</f>
        <v>6.6974749934161082E-3</v>
      </c>
      <c r="O576" s="75">
        <f t="shared" ca="1" si="515"/>
        <v>7.4413939589846739E-3</v>
      </c>
      <c r="P576" s="75">
        <f t="shared" si="516"/>
        <v>8.5356030512880841E-3</v>
      </c>
      <c r="Q576" s="85">
        <f t="shared" si="536"/>
        <v>35494.080199999997</v>
      </c>
      <c r="S576" s="84">
        <v>1</v>
      </c>
      <c r="Z576" s="75">
        <f t="shared" si="517"/>
        <v>19752.5</v>
      </c>
      <c r="AA576" s="75">
        <f t="shared" si="505"/>
        <v>5.2199390464672448E-3</v>
      </c>
      <c r="AB576" s="75">
        <f t="shared" si="506"/>
        <v>1.0013138998236948E-2</v>
      </c>
      <c r="AC576" s="75">
        <f t="shared" si="507"/>
        <v>-1.8381280578719759E-3</v>
      </c>
      <c r="AD576" s="75">
        <f t="shared" si="508"/>
        <v>1.4775359469488634E-3</v>
      </c>
      <c r="AE576" s="75">
        <f t="shared" si="509"/>
        <v>2.1831124745260744E-6</v>
      </c>
      <c r="AF576" s="75">
        <f t="shared" si="510"/>
        <v>-1.8381280578719759E-3</v>
      </c>
      <c r="AG576" s="84"/>
      <c r="AH576" s="75">
        <f t="shared" si="518"/>
        <v>-3.3156640048208389E-3</v>
      </c>
      <c r="AI576" s="75">
        <f t="shared" si="519"/>
        <v>2.0001730710237586E-2</v>
      </c>
      <c r="AJ576" s="75">
        <f t="shared" si="520"/>
        <v>-8.2690909467938195E-2</v>
      </c>
      <c r="AK576" s="75">
        <f t="shared" si="521"/>
        <v>1.8417896378899001E-3</v>
      </c>
      <c r="AL576" s="75">
        <f t="shared" si="522"/>
        <v>3.1397132753019261</v>
      </c>
      <c r="AM576" s="75">
        <f t="shared" si="523"/>
        <v>1064.1813967066948</v>
      </c>
      <c r="AN576" s="75">
        <f t="shared" si="545"/>
        <v>3.1228936150943776</v>
      </c>
      <c r="AO576" s="75">
        <f t="shared" si="545"/>
        <v>2.9611650588699923</v>
      </c>
      <c r="AP576" s="75">
        <f t="shared" si="545"/>
        <v>3.1271710492776554</v>
      </c>
      <c r="AQ576" s="75">
        <f t="shared" si="545"/>
        <v>2.9567264971709721</v>
      </c>
      <c r="AR576" s="75">
        <f t="shared" si="545"/>
        <v>3.1317005324406764</v>
      </c>
      <c r="AS576" s="75">
        <f t="shared" si="545"/>
        <v>2.9520223704581103</v>
      </c>
      <c r="AT576" s="75">
        <f t="shared" si="545"/>
        <v>3.136500801066747</v>
      </c>
      <c r="AU576" s="75">
        <f t="shared" si="524"/>
        <v>2.9470323765481541</v>
      </c>
      <c r="AV576" s="119">
        <f t="shared" si="525"/>
        <v>5.2199390464672448E-3</v>
      </c>
      <c r="AW576" s="120">
        <f t="shared" si="526"/>
        <v>1.4775359469488634E-3</v>
      </c>
      <c r="AX576" s="121">
        <f t="shared" si="527"/>
        <v>2.1831124745260744E-6</v>
      </c>
      <c r="AY576" s="120">
        <f t="shared" si="528"/>
        <v>1.0013138998236948E-2</v>
      </c>
      <c r="BA576" s="95">
        <f t="shared" si="529"/>
        <v>0</v>
      </c>
      <c r="BB576" s="95">
        <f t="shared" si="530"/>
        <v>0.22674748344490614</v>
      </c>
      <c r="BC576" s="95">
        <f t="shared" si="531"/>
        <v>0.23674395325798045</v>
      </c>
      <c r="BD576" s="95">
        <f t="shared" si="532"/>
        <v>-0.46052203599959712</v>
      </c>
      <c r="BE576" s="95">
        <f t="shared" si="533"/>
        <v>-2.6044406587300171</v>
      </c>
      <c r="BF576" s="95">
        <f t="shared" si="534"/>
        <v>-3.6333820876197076</v>
      </c>
      <c r="BG576" s="95">
        <f t="shared" si="546"/>
        <v>4.8934471226471583</v>
      </c>
      <c r="BH576" s="95">
        <f t="shared" si="546"/>
        <v>4.8935942696356047</v>
      </c>
      <c r="BI576" s="95">
        <f t="shared" si="546"/>
        <v>4.8944992644386129</v>
      </c>
      <c r="BJ576" s="95">
        <f t="shared" si="546"/>
        <v>4.8999703120606917</v>
      </c>
      <c r="BK576" s="95">
        <f t="shared" si="546"/>
        <v>4.9301703981795741</v>
      </c>
      <c r="BL576" s="95">
        <f t="shared" si="546"/>
        <v>5.0521823429618635</v>
      </c>
      <c r="BM576" s="95">
        <f t="shared" si="546"/>
        <v>5.3436995001960161</v>
      </c>
      <c r="BN576" s="95">
        <f t="shared" si="535"/>
        <v>5.7787115988619666</v>
      </c>
      <c r="CI576" s="95"/>
      <c r="CJ576" s="95"/>
      <c r="CK576" s="95"/>
      <c r="CL576" s="95"/>
      <c r="CM576" s="95"/>
      <c r="CN576" s="95"/>
      <c r="CO576" s="95"/>
      <c r="CP576" s="95"/>
      <c r="CQ576" s="95"/>
      <c r="CR576" s="95"/>
      <c r="CS576" s="95"/>
      <c r="CT576" s="95"/>
      <c r="CU576" s="95"/>
      <c r="CV576" s="95"/>
      <c r="CW576" s="95"/>
      <c r="CX576" s="95"/>
    </row>
    <row r="577" spans="1:102" s="75" customFormat="1" ht="12.95" customHeight="1" x14ac:dyDescent="0.2">
      <c r="A577" s="81" t="s">
        <v>1413</v>
      </c>
      <c r="B577" s="82" t="s">
        <v>2031</v>
      </c>
      <c r="C577" s="83">
        <v>50627.4473</v>
      </c>
      <c r="D577" s="83" t="s">
        <v>2110</v>
      </c>
      <c r="E577" s="75">
        <f t="shared" si="513"/>
        <v>20025.021469222924</v>
      </c>
      <c r="F577" s="75">
        <f t="shared" si="514"/>
        <v>20025</v>
      </c>
      <c r="G577" s="75">
        <f t="shared" si="539"/>
        <v>9.0497499986668117E-3</v>
      </c>
      <c r="I577" s="75">
        <f>G577</f>
        <v>9.0497499986668117E-3</v>
      </c>
      <c r="O577" s="75">
        <f t="shared" ca="1" si="515"/>
        <v>7.6300510499582325E-3</v>
      </c>
      <c r="P577" s="75">
        <f t="shared" si="516"/>
        <v>8.8199276054816561E-3</v>
      </c>
      <c r="Q577" s="85">
        <f t="shared" si="536"/>
        <v>35608.9473</v>
      </c>
      <c r="S577" s="84">
        <v>0.1</v>
      </c>
      <c r="Z577" s="75">
        <f t="shared" si="517"/>
        <v>20025</v>
      </c>
      <c r="AA577" s="75">
        <f t="shared" si="505"/>
        <v>5.474736639596578E-3</v>
      </c>
      <c r="AB577" s="75">
        <f t="shared" si="506"/>
        <v>1.239494096455189E-2</v>
      </c>
      <c r="AC577" s="75">
        <f t="shared" si="507"/>
        <v>2.2982239318515563E-4</v>
      </c>
      <c r="AD577" s="75">
        <f t="shared" si="508"/>
        <v>3.5750133590702338E-3</v>
      </c>
      <c r="AE577" s="75">
        <f t="shared" si="509"/>
        <v>1.2780720517530638E-6</v>
      </c>
      <c r="AF577" s="75">
        <f t="shared" si="510"/>
        <v>2.2982239318515563E-4</v>
      </c>
      <c r="AG577" s="84"/>
      <c r="AH577" s="75">
        <f t="shared" si="518"/>
        <v>-3.3451909658850786E-3</v>
      </c>
      <c r="AI577" s="75">
        <f t="shared" si="519"/>
        <v>2.0001127646783523E-2</v>
      </c>
      <c r="AJ577" s="75">
        <f t="shared" si="520"/>
        <v>-8.3052030944535851E-2</v>
      </c>
      <c r="AK577" s="75">
        <f t="shared" si="521"/>
        <v>1.4866695746256404E-3</v>
      </c>
      <c r="AL577" s="75">
        <f t="shared" si="522"/>
        <v>3.1400756432379127</v>
      </c>
      <c r="AM577" s="75">
        <f t="shared" si="523"/>
        <v>1318.3823129270131</v>
      </c>
      <c r="AN577" s="75">
        <f t="shared" si="545"/>
        <v>3.1264988748389153</v>
      </c>
      <c r="AO577" s="75">
        <f t="shared" si="545"/>
        <v>2.9865008922279275</v>
      </c>
      <c r="AP577" s="75">
        <f t="shared" si="545"/>
        <v>3.1299767167407762</v>
      </c>
      <c r="AQ577" s="75">
        <f t="shared" si="545"/>
        <v>2.9829079444141122</v>
      </c>
      <c r="AR577" s="75">
        <f t="shared" si="545"/>
        <v>3.1336431675146472</v>
      </c>
      <c r="AS577" s="75">
        <f t="shared" si="545"/>
        <v>2.9791179061082382</v>
      </c>
      <c r="AT577" s="75">
        <f t="shared" si="545"/>
        <v>3.13751062593143</v>
      </c>
      <c r="AU577" s="75">
        <f t="shared" si="524"/>
        <v>2.9751175301127413</v>
      </c>
      <c r="AV577" s="119">
        <f t="shared" si="525"/>
        <v>5.474736639596578E-3</v>
      </c>
      <c r="AW577" s="120">
        <f t="shared" si="526"/>
        <v>3.5750133590702338E-3</v>
      </c>
      <c r="AX577" s="121">
        <f t="shared" si="527"/>
        <v>1.2780720517530638E-6</v>
      </c>
      <c r="AY577" s="120">
        <f t="shared" si="528"/>
        <v>1.239494096455189E-2</v>
      </c>
      <c r="BA577" s="95">
        <f t="shared" si="529"/>
        <v>0</v>
      </c>
      <c r="BB577" s="95">
        <f t="shared" si="530"/>
        <v>0.25310104466394912</v>
      </c>
      <c r="BC577" s="95">
        <f t="shared" si="531"/>
        <v>0.28954463935484548</v>
      </c>
      <c r="BD577" s="95">
        <f t="shared" si="532"/>
        <v>-0.50213738211560766</v>
      </c>
      <c r="BE577" s="95">
        <f t="shared" si="533"/>
        <v>-2.5497027519164615</v>
      </c>
      <c r="BF577" s="95">
        <f t="shared" si="534"/>
        <v>-3.2797776345535721</v>
      </c>
      <c r="BG577" s="95">
        <f t="shared" si="546"/>
        <v>4.9930730045837706</v>
      </c>
      <c r="BH577" s="95">
        <f t="shared" si="546"/>
        <v>4.9941098418880161</v>
      </c>
      <c r="BI577" s="95">
        <f t="shared" si="546"/>
        <v>4.9982245030871404</v>
      </c>
      <c r="BJ577" s="95">
        <f t="shared" si="546"/>
        <v>5.0140154923139519</v>
      </c>
      <c r="BK577" s="95">
        <f t="shared" si="546"/>
        <v>5.0683586078795706</v>
      </c>
      <c r="BL577" s="95">
        <f t="shared" si="546"/>
        <v>5.2137530508901744</v>
      </c>
      <c r="BM577" s="95">
        <f t="shared" si="546"/>
        <v>5.4860198105270781</v>
      </c>
      <c r="BN577" s="95">
        <f t="shared" si="535"/>
        <v>5.8575936057419984</v>
      </c>
      <c r="CI577" s="95"/>
      <c r="CJ577" s="95"/>
      <c r="CK577" s="95"/>
      <c r="CL577" s="95"/>
      <c r="CM577" s="95"/>
      <c r="CN577" s="95"/>
      <c r="CO577" s="95"/>
      <c r="CP577" s="95"/>
      <c r="CQ577" s="95"/>
      <c r="CR577" s="95"/>
      <c r="CS577" s="95"/>
      <c r="CT577" s="95"/>
      <c r="CU577" s="95"/>
      <c r="CV577" s="95"/>
      <c r="CW577" s="95"/>
      <c r="CX577" s="95"/>
    </row>
    <row r="578" spans="1:102" s="75" customFormat="1" ht="12.95" customHeight="1" x14ac:dyDescent="0.2">
      <c r="A578" s="86" t="s">
        <v>2116</v>
      </c>
      <c r="B578" s="87" t="s">
        <v>2033</v>
      </c>
      <c r="C578" s="88">
        <v>50635.663999999997</v>
      </c>
      <c r="D578" s="88">
        <v>1.1000000000000001E-3</v>
      </c>
      <c r="E578" s="75">
        <f t="shared" si="513"/>
        <v>20044.51440151369</v>
      </c>
      <c r="F578" s="75">
        <f t="shared" si="514"/>
        <v>20044.5</v>
      </c>
      <c r="G578" s="75">
        <f t="shared" si="539"/>
        <v>6.0705549985868856E-3</v>
      </c>
      <c r="J578" s="75">
        <f>G578</f>
        <v>6.0705549985868856E-3</v>
      </c>
      <c r="O578" s="75">
        <f t="shared" ca="1" si="515"/>
        <v>7.6435512821563401E-3</v>
      </c>
      <c r="P578" s="75">
        <f t="shared" si="516"/>
        <v>8.8403165953514114E-3</v>
      </c>
      <c r="Q578" s="85">
        <f t="shared" si="536"/>
        <v>35617.163999999997</v>
      </c>
      <c r="S578" s="84">
        <v>1</v>
      </c>
      <c r="Z578" s="75">
        <f t="shared" si="517"/>
        <v>20044.5</v>
      </c>
      <c r="AA578" s="75">
        <f t="shared" si="505"/>
        <v>5.4931501614825995E-3</v>
      </c>
      <c r="AB578" s="75">
        <f t="shared" si="506"/>
        <v>9.4177214324556967E-3</v>
      </c>
      <c r="AC578" s="75">
        <f t="shared" si="507"/>
        <v>-2.7697615967645257E-3</v>
      </c>
      <c r="AD578" s="75">
        <f t="shared" si="508"/>
        <v>5.7740483710428617E-4</v>
      </c>
      <c r="AE578" s="75">
        <f t="shared" si="509"/>
        <v>3.3339634591142723E-7</v>
      </c>
      <c r="AF578" s="75">
        <f t="shared" si="510"/>
        <v>-2.7697615967645257E-3</v>
      </c>
      <c r="AG578" s="84"/>
      <c r="AH578" s="75">
        <f t="shared" si="518"/>
        <v>-3.3471664338688119E-3</v>
      </c>
      <c r="AI578" s="75">
        <f t="shared" si="519"/>
        <v>2.000109186498189E-2</v>
      </c>
      <c r="AJ578" s="75">
        <f t="shared" si="520"/>
        <v>-8.3076209549613089E-2</v>
      </c>
      <c r="AK578" s="75">
        <f t="shared" si="521"/>
        <v>1.4628923994303214E-3</v>
      </c>
      <c r="AL578" s="75">
        <f t="shared" si="522"/>
        <v>3.1400999056890551</v>
      </c>
      <c r="AM578" s="75">
        <f t="shared" si="523"/>
        <v>1339.8107125980468</v>
      </c>
      <c r="AN578" s="75">
        <f t="shared" si="545"/>
        <v>3.1267402697858238</v>
      </c>
      <c r="AO578" s="75">
        <f t="shared" si="545"/>
        <v>2.9883270114086948</v>
      </c>
      <c r="AP578" s="75">
        <f t="shared" si="545"/>
        <v>3.1301641211216422</v>
      </c>
      <c r="AQ578" s="75">
        <f t="shared" si="545"/>
        <v>2.9847908724367995</v>
      </c>
      <c r="AR578" s="75">
        <f t="shared" si="545"/>
        <v>3.1337725952725637</v>
      </c>
      <c r="AS578" s="75">
        <f t="shared" si="545"/>
        <v>2.9810619139814127</v>
      </c>
      <c r="AT578" s="75">
        <f t="shared" si="545"/>
        <v>3.1375777238378757</v>
      </c>
      <c r="AU578" s="75">
        <f t="shared" si="524"/>
        <v>2.9771272933953452</v>
      </c>
      <c r="AV578" s="119">
        <f t="shared" si="525"/>
        <v>5.4931501614825995E-3</v>
      </c>
      <c r="AW578" s="120">
        <f t="shared" si="526"/>
        <v>5.7740483710428617E-4</v>
      </c>
      <c r="AX578" s="121">
        <f t="shared" si="527"/>
        <v>3.3339634591142723E-7</v>
      </c>
      <c r="AY578" s="120">
        <f t="shared" si="528"/>
        <v>9.4177214324556967E-3</v>
      </c>
      <c r="BA578" s="95">
        <f t="shared" si="529"/>
        <v>0</v>
      </c>
      <c r="BB578" s="95">
        <f t="shared" si="530"/>
        <v>0.25533575331413527</v>
      </c>
      <c r="BC578" s="95">
        <f t="shared" si="531"/>
        <v>0.29378754232972049</v>
      </c>
      <c r="BD578" s="95">
        <f t="shared" si="532"/>
        <v>-0.50544550617032258</v>
      </c>
      <c r="BE578" s="95">
        <f t="shared" si="533"/>
        <v>-2.5452669779231329</v>
      </c>
      <c r="BF578" s="95">
        <f t="shared" si="534"/>
        <v>-3.2538903335934575</v>
      </c>
      <c r="BG578" s="95">
        <f t="shared" si="546"/>
        <v>5.0006787908548329</v>
      </c>
      <c r="BH578" s="95">
        <f t="shared" si="546"/>
        <v>5.0018441247627621</v>
      </c>
      <c r="BI578" s="95">
        <f t="shared" si="546"/>
        <v>5.0063464739557171</v>
      </c>
      <c r="BJ578" s="95">
        <f t="shared" si="546"/>
        <v>5.0231468220820439</v>
      </c>
      <c r="BK578" s="95">
        <f t="shared" si="546"/>
        <v>5.0793135528858535</v>
      </c>
      <c r="BL578" s="95">
        <f t="shared" si="546"/>
        <v>5.2258950204719499</v>
      </c>
      <c r="BM578" s="95">
        <f t="shared" si="546"/>
        <v>5.4962975745721963</v>
      </c>
      <c r="BN578" s="95">
        <f t="shared" si="535"/>
        <v>5.8632383732068085</v>
      </c>
      <c r="CI578" s="95"/>
      <c r="CJ578" s="95"/>
      <c r="CK578" s="95"/>
      <c r="CL578" s="95"/>
      <c r="CM578" s="95"/>
      <c r="CN578" s="95"/>
      <c r="CO578" s="95"/>
      <c r="CP578" s="95"/>
      <c r="CQ578" s="95"/>
      <c r="CR578" s="95"/>
      <c r="CS578" s="95"/>
      <c r="CT578" s="95"/>
      <c r="CU578" s="95"/>
      <c r="CV578" s="95"/>
      <c r="CW578" s="95"/>
      <c r="CX578" s="95"/>
    </row>
    <row r="579" spans="1:102" s="75" customFormat="1" ht="12.95" customHeight="1" x14ac:dyDescent="0.2">
      <c r="A579" s="86" t="s">
        <v>2117</v>
      </c>
      <c r="B579" s="87" t="s">
        <v>2033</v>
      </c>
      <c r="C579" s="88">
        <v>50635.664499999999</v>
      </c>
      <c r="D579" s="88"/>
      <c r="E579" s="75">
        <f t="shared" si="513"/>
        <v>20044.515587691374</v>
      </c>
      <c r="F579" s="75">
        <f t="shared" si="514"/>
        <v>20044.5</v>
      </c>
      <c r="G579" s="75">
        <f t="shared" si="539"/>
        <v>6.5705550005077384E-3</v>
      </c>
      <c r="J579" s="75">
        <f>G579</f>
        <v>6.5705550005077384E-3</v>
      </c>
      <c r="O579" s="75">
        <f t="shared" ca="1" si="515"/>
        <v>7.6435512821563401E-3</v>
      </c>
      <c r="P579" s="75">
        <f t="shared" si="516"/>
        <v>8.8403165953514114E-3</v>
      </c>
      <c r="Q579" s="85">
        <f t="shared" si="536"/>
        <v>35617.164499999999</v>
      </c>
      <c r="S579" s="84">
        <v>1</v>
      </c>
      <c r="Z579" s="75">
        <f t="shared" si="517"/>
        <v>20044.5</v>
      </c>
      <c r="AA579" s="75">
        <f t="shared" si="505"/>
        <v>5.4931501614825995E-3</v>
      </c>
      <c r="AB579" s="75">
        <f t="shared" si="506"/>
        <v>9.9177214343765495E-3</v>
      </c>
      <c r="AC579" s="75">
        <f t="shared" si="507"/>
        <v>-2.2697615948436729E-3</v>
      </c>
      <c r="AD579" s="75">
        <f t="shared" si="508"/>
        <v>1.077404839025139E-3</v>
      </c>
      <c r="AE579" s="75">
        <f t="shared" si="509"/>
        <v>1.1608011871547857E-6</v>
      </c>
      <c r="AF579" s="75">
        <f t="shared" si="510"/>
        <v>-2.2697615948436729E-3</v>
      </c>
      <c r="AG579" s="84"/>
      <c r="AH579" s="75">
        <f t="shared" si="518"/>
        <v>-3.3471664338688119E-3</v>
      </c>
      <c r="AI579" s="75">
        <f t="shared" si="519"/>
        <v>2.000109186498189E-2</v>
      </c>
      <c r="AJ579" s="75">
        <f t="shared" si="520"/>
        <v>-8.3076209549613089E-2</v>
      </c>
      <c r="AK579" s="75">
        <f t="shared" si="521"/>
        <v>1.4628923994303214E-3</v>
      </c>
      <c r="AL579" s="75">
        <f t="shared" si="522"/>
        <v>3.1400999056890551</v>
      </c>
      <c r="AM579" s="75">
        <f t="shared" si="523"/>
        <v>1339.8107125980468</v>
      </c>
      <c r="AN579" s="75">
        <f t="shared" si="545"/>
        <v>3.1267402697858238</v>
      </c>
      <c r="AO579" s="75">
        <f t="shared" si="545"/>
        <v>2.9883270114086948</v>
      </c>
      <c r="AP579" s="75">
        <f t="shared" si="545"/>
        <v>3.1301641211216422</v>
      </c>
      <c r="AQ579" s="75">
        <f t="shared" si="545"/>
        <v>2.9847908724367995</v>
      </c>
      <c r="AR579" s="75">
        <f t="shared" si="545"/>
        <v>3.1337725952725637</v>
      </c>
      <c r="AS579" s="75">
        <f t="shared" si="545"/>
        <v>2.9810619139814127</v>
      </c>
      <c r="AT579" s="75">
        <f t="shared" si="545"/>
        <v>3.1375777238378757</v>
      </c>
      <c r="AU579" s="75">
        <f t="shared" si="524"/>
        <v>2.9771272933953452</v>
      </c>
      <c r="AV579" s="119">
        <f t="shared" si="525"/>
        <v>5.4931501614825995E-3</v>
      </c>
      <c r="AW579" s="120">
        <f t="shared" si="526"/>
        <v>1.077404839025139E-3</v>
      </c>
      <c r="AX579" s="121">
        <f t="shared" si="527"/>
        <v>1.1608011871547857E-6</v>
      </c>
      <c r="AY579" s="120">
        <f t="shared" si="528"/>
        <v>9.9177214343765495E-3</v>
      </c>
      <c r="BA579" s="95">
        <f t="shared" si="529"/>
        <v>0</v>
      </c>
      <c r="BB579" s="95">
        <f t="shared" si="530"/>
        <v>0.25533575331413527</v>
      </c>
      <c r="BC579" s="95">
        <f t="shared" si="531"/>
        <v>0.29378754232972049</v>
      </c>
      <c r="BD579" s="95">
        <f t="shared" si="532"/>
        <v>-0.50544550617032258</v>
      </c>
      <c r="BE579" s="95">
        <f t="shared" si="533"/>
        <v>-2.5452669779231329</v>
      </c>
      <c r="BF579" s="95">
        <f t="shared" si="534"/>
        <v>-3.2538903335934575</v>
      </c>
      <c r="BG579" s="95">
        <f t="shared" si="546"/>
        <v>5.0006787908548329</v>
      </c>
      <c r="BH579" s="95">
        <f t="shared" si="546"/>
        <v>5.0018441247627621</v>
      </c>
      <c r="BI579" s="95">
        <f t="shared" si="546"/>
        <v>5.0063464739557171</v>
      </c>
      <c r="BJ579" s="95">
        <f t="shared" si="546"/>
        <v>5.0231468220820439</v>
      </c>
      <c r="BK579" s="95">
        <f t="shared" si="546"/>
        <v>5.0793135528858535</v>
      </c>
      <c r="BL579" s="95">
        <f t="shared" si="546"/>
        <v>5.2258950204719499</v>
      </c>
      <c r="BM579" s="95">
        <f t="shared" si="546"/>
        <v>5.4962975745721963</v>
      </c>
      <c r="BN579" s="95">
        <f t="shared" si="535"/>
        <v>5.8632383732068085</v>
      </c>
      <c r="CI579" s="95"/>
      <c r="CJ579" s="95"/>
      <c r="CK579" s="95"/>
      <c r="CL579" s="95"/>
      <c r="CM579" s="95"/>
      <c r="CN579" s="95"/>
      <c r="CO579" s="95"/>
      <c r="CP579" s="95"/>
      <c r="CQ579" s="95"/>
      <c r="CR579" s="95"/>
      <c r="CS579" s="95"/>
      <c r="CT579" s="95"/>
      <c r="CU579" s="95"/>
      <c r="CV579" s="95"/>
      <c r="CW579" s="95"/>
      <c r="CX579" s="95"/>
    </row>
    <row r="580" spans="1:102" s="75" customFormat="1" ht="12.95" customHeight="1" x14ac:dyDescent="0.2">
      <c r="A580" s="81" t="s">
        <v>1413</v>
      </c>
      <c r="B580" s="82" t="s">
        <v>2031</v>
      </c>
      <c r="C580" s="83">
        <v>50667.488499999999</v>
      </c>
      <c r="D580" s="83" t="s">
        <v>2110</v>
      </c>
      <c r="E580" s="75">
        <f t="shared" si="513"/>
        <v>20120.013424684515</v>
      </c>
      <c r="F580" s="75">
        <f t="shared" si="514"/>
        <v>20120</v>
      </c>
      <c r="G580" s="75">
        <f t="shared" si="539"/>
        <v>5.6588000006740913E-3</v>
      </c>
      <c r="I580" s="75">
        <f>G580</f>
        <v>5.6588000006740913E-3</v>
      </c>
      <c r="O580" s="75">
        <f t="shared" ca="1" si="515"/>
        <v>7.6958214119490134E-3</v>
      </c>
      <c r="P580" s="75">
        <f t="shared" si="516"/>
        <v>8.9193125318577024E-3</v>
      </c>
      <c r="Q580" s="85">
        <f t="shared" si="536"/>
        <v>35648.988499999999</v>
      </c>
      <c r="S580" s="84">
        <v>0.1</v>
      </c>
      <c r="Z580" s="75">
        <f t="shared" si="517"/>
        <v>20120</v>
      </c>
      <c r="AA580" s="75">
        <f t="shared" si="505"/>
        <v>5.5646597215307323E-3</v>
      </c>
      <c r="AB580" s="75">
        <f t="shared" si="506"/>
        <v>9.0134528110010614E-3</v>
      </c>
      <c r="AC580" s="75">
        <f t="shared" si="507"/>
        <v>-3.2605125311836111E-3</v>
      </c>
      <c r="AD580" s="75">
        <f t="shared" si="508"/>
        <v>9.4140279143358971E-5</v>
      </c>
      <c r="AE580" s="75">
        <f t="shared" si="509"/>
        <v>8.8623921571895483E-10</v>
      </c>
      <c r="AF580" s="75">
        <f t="shared" si="510"/>
        <v>-3.2605125311836111E-3</v>
      </c>
      <c r="AG580" s="84"/>
      <c r="AH580" s="75">
        <f t="shared" si="518"/>
        <v>-3.3546528103269701E-3</v>
      </c>
      <c r="AI580" s="75">
        <f t="shared" si="519"/>
        <v>2.0000961470002743E-2</v>
      </c>
      <c r="AJ580" s="75">
        <f t="shared" si="520"/>
        <v>-8.3167859400438221E-2</v>
      </c>
      <c r="AK580" s="75">
        <f t="shared" si="521"/>
        <v>1.3727637381876776E-3</v>
      </c>
      <c r="AL580" s="75">
        <f t="shared" si="522"/>
        <v>3.140191873807014</v>
      </c>
      <c r="AM580" s="75">
        <f t="shared" si="523"/>
        <v>1427.775941341273</v>
      </c>
      <c r="AN580" s="75">
        <f t="shared" si="545"/>
        <v>3.1276552940659812</v>
      </c>
      <c r="AO580" s="75">
        <f t="shared" si="545"/>
        <v>2.9954127953023035</v>
      </c>
      <c r="AP580" s="75">
        <f t="shared" si="545"/>
        <v>3.130873968002907</v>
      </c>
      <c r="AQ580" s="75">
        <f t="shared" si="545"/>
        <v>2.9920922101470437</v>
      </c>
      <c r="AR580" s="75">
        <f t="shared" si="545"/>
        <v>3.1342624598024953</v>
      </c>
      <c r="AS580" s="75">
        <f t="shared" si="545"/>
        <v>2.9885946340460574</v>
      </c>
      <c r="AT580" s="75">
        <f t="shared" si="545"/>
        <v>3.1378314717835063</v>
      </c>
      <c r="AU580" s="75">
        <f t="shared" si="524"/>
        <v>2.984908684566451</v>
      </c>
      <c r="AV580" s="119">
        <f t="shared" si="525"/>
        <v>5.5646597215307323E-3</v>
      </c>
      <c r="AW580" s="120">
        <f t="shared" si="526"/>
        <v>9.4140279143358971E-5</v>
      </c>
      <c r="AX580" s="121">
        <f t="shared" si="527"/>
        <v>8.8623921571895483E-10</v>
      </c>
      <c r="AY580" s="120">
        <f t="shared" si="528"/>
        <v>9.0134528110010614E-3</v>
      </c>
      <c r="BA580" s="95">
        <f t="shared" si="529"/>
        <v>0</v>
      </c>
      <c r="BB580" s="95">
        <f t="shared" si="530"/>
        <v>0.26454984625758293</v>
      </c>
      <c r="BC580" s="95">
        <f t="shared" si="531"/>
        <v>0.31093724274853135</v>
      </c>
      <c r="BD580" s="95">
        <f t="shared" si="532"/>
        <v>-0.5187610927587526</v>
      </c>
      <c r="BE580" s="95">
        <f t="shared" si="533"/>
        <v>-2.5272748181617994</v>
      </c>
      <c r="BF580" s="95">
        <f t="shared" si="534"/>
        <v>-3.1526075809678642</v>
      </c>
      <c r="BG580" s="95">
        <f t="shared" si="546"/>
        <v>5.0308547544336681</v>
      </c>
      <c r="BH580" s="95">
        <f t="shared" si="546"/>
        <v>5.0326462921080166</v>
      </c>
      <c r="BI580" s="95">
        <f t="shared" si="546"/>
        <v>5.0389103364019299</v>
      </c>
      <c r="BJ580" s="95">
        <f t="shared" si="546"/>
        <v>5.0599571656751676</v>
      </c>
      <c r="BK580" s="95">
        <f t="shared" si="546"/>
        <v>5.1231469327963959</v>
      </c>
      <c r="BL580" s="95">
        <f t="shared" si="546"/>
        <v>5.2736068258893027</v>
      </c>
      <c r="BM580" s="95">
        <f t="shared" si="546"/>
        <v>5.5361999012426377</v>
      </c>
      <c r="BN580" s="95">
        <f t="shared" si="535"/>
        <v>5.8850937549295317</v>
      </c>
      <c r="CI580" s="95"/>
      <c r="CJ580" s="95"/>
      <c r="CK580" s="95"/>
      <c r="CL580" s="95"/>
      <c r="CM580" s="95"/>
      <c r="CN580" s="95"/>
      <c r="CO580" s="95"/>
      <c r="CP580" s="95"/>
      <c r="CQ580" s="95"/>
      <c r="CR580" s="95"/>
      <c r="CS580" s="95"/>
      <c r="CT580" s="95"/>
      <c r="CU580" s="95"/>
      <c r="CV580" s="95"/>
      <c r="CW580" s="95"/>
      <c r="CX580" s="95"/>
    </row>
    <row r="581" spans="1:102" s="75" customFormat="1" ht="12.95" customHeight="1" x14ac:dyDescent="0.2">
      <c r="A581" s="86" t="s">
        <v>2118</v>
      </c>
      <c r="B581" s="87"/>
      <c r="C581" s="88">
        <v>50670.434999999998</v>
      </c>
      <c r="D581" s="88"/>
      <c r="E581" s="75">
        <f t="shared" si="513"/>
        <v>20127.003569754277</v>
      </c>
      <c r="F581" s="75">
        <f t="shared" si="514"/>
        <v>20127</v>
      </c>
      <c r="G581" s="75">
        <f t="shared" si="539"/>
        <v>1.5047299966681749E-3</v>
      </c>
      <c r="I581" s="75">
        <f>G581</f>
        <v>1.5047299966681749E-3</v>
      </c>
      <c r="O581" s="75">
        <f t="shared" ca="1" si="515"/>
        <v>7.7006676491483336E-3</v>
      </c>
      <c r="P581" s="75">
        <f t="shared" si="516"/>
        <v>8.9266410022588484E-3</v>
      </c>
      <c r="Q581" s="85">
        <f t="shared" si="536"/>
        <v>35651.934999999998</v>
      </c>
      <c r="S581" s="84">
        <v>0.1</v>
      </c>
      <c r="Z581" s="75">
        <f t="shared" si="517"/>
        <v>20127</v>
      </c>
      <c r="AA581" s="75">
        <f t="shared" si="505"/>
        <v>5.5713069030412822E-3</v>
      </c>
      <c r="AB581" s="75">
        <f t="shared" si="506"/>
        <v>4.8600640958857411E-3</v>
      </c>
      <c r="AC581" s="75">
        <f t="shared" si="507"/>
        <v>-7.4219110055906735E-3</v>
      </c>
      <c r="AD581" s="75">
        <f t="shared" si="508"/>
        <v>-4.0665769063731073E-3</v>
      </c>
      <c r="AE581" s="75">
        <f t="shared" si="509"/>
        <v>1.6537047735447074E-6</v>
      </c>
      <c r="AF581" s="75">
        <f t="shared" si="510"/>
        <v>-7.4219110055906735E-3</v>
      </c>
      <c r="AG581" s="84"/>
      <c r="AH581" s="75">
        <f t="shared" si="518"/>
        <v>-3.3553340992175666E-3</v>
      </c>
      <c r="AI581" s="75">
        <f t="shared" si="519"/>
        <v>2.0000950012751817E-2</v>
      </c>
      <c r="AJ581" s="75">
        <f t="shared" si="520"/>
        <v>-8.3176201529385749E-2</v>
      </c>
      <c r="AK581" s="75">
        <f t="shared" si="521"/>
        <v>1.3645600356383826E-3</v>
      </c>
      <c r="AL581" s="75">
        <f t="shared" si="522"/>
        <v>3.1402002449402282</v>
      </c>
      <c r="AM581" s="75">
        <f t="shared" si="523"/>
        <v>1436.3597048117424</v>
      </c>
      <c r="AN581" s="75">
        <f t="shared" ref="AN581:AT590" si="547">$AU581+$AB$7*SIN(AO581)</f>
        <v>3.1277385818097532</v>
      </c>
      <c r="AO581" s="75">
        <f t="shared" si="547"/>
        <v>2.9960709729707129</v>
      </c>
      <c r="AP581" s="75">
        <f t="shared" si="547"/>
        <v>3.1309385388507214</v>
      </c>
      <c r="AQ581" s="75">
        <f t="shared" si="547"/>
        <v>2.992770025002855</v>
      </c>
      <c r="AR581" s="75">
        <f t="shared" si="547"/>
        <v>3.1343069902061269</v>
      </c>
      <c r="AS581" s="75">
        <f t="shared" si="547"/>
        <v>2.9892934984269028</v>
      </c>
      <c r="AT581" s="75">
        <f t="shared" si="547"/>
        <v>3.1378545220529137</v>
      </c>
      <c r="AU581" s="75">
        <f t="shared" si="524"/>
        <v>2.9856301380525134</v>
      </c>
      <c r="AV581" s="119">
        <f t="shared" si="525"/>
        <v>5.5713069030412822E-3</v>
      </c>
      <c r="AW581" s="120">
        <f t="shared" si="526"/>
        <v>-4.0665769063731073E-3</v>
      </c>
      <c r="AX581" s="121">
        <f t="shared" si="527"/>
        <v>1.6537047735447074E-6</v>
      </c>
      <c r="AY581" s="120">
        <f t="shared" si="528"/>
        <v>4.8600640958857411E-3</v>
      </c>
      <c r="BA581" s="95">
        <f t="shared" si="529"/>
        <v>0</v>
      </c>
      <c r="BB581" s="95">
        <f t="shared" si="530"/>
        <v>0.26545298229991066</v>
      </c>
      <c r="BC581" s="95">
        <f t="shared" si="531"/>
        <v>0.31258938565917654</v>
      </c>
      <c r="BD581" s="95">
        <f t="shared" si="532"/>
        <v>-0.52003911274817072</v>
      </c>
      <c r="BE581" s="95">
        <f t="shared" si="533"/>
        <v>-2.5255360125474158</v>
      </c>
      <c r="BF581" s="95">
        <f t="shared" si="534"/>
        <v>-3.1431232336780393</v>
      </c>
      <c r="BG581" s="95">
        <f t="shared" ref="BG581:BM590" si="548">$BN581+$BB$7*SIN(BH581)</f>
        <v>5.0337148488254835</v>
      </c>
      <c r="BH581" s="95">
        <f t="shared" si="548"/>
        <v>5.0355761029868873</v>
      </c>
      <c r="BI581" s="95">
        <f t="shared" si="548"/>
        <v>5.0420257717177055</v>
      </c>
      <c r="BJ581" s="95">
        <f t="shared" si="548"/>
        <v>5.0634926998443088</v>
      </c>
      <c r="BK581" s="95">
        <f t="shared" si="548"/>
        <v>5.1273264373954639</v>
      </c>
      <c r="BL581" s="95">
        <f t="shared" si="548"/>
        <v>5.2780860738988356</v>
      </c>
      <c r="BM581" s="95">
        <f t="shared" si="548"/>
        <v>5.5399080289390694</v>
      </c>
      <c r="BN581" s="95">
        <f t="shared" si="535"/>
        <v>5.887120081711771</v>
      </c>
      <c r="CI581" s="95"/>
      <c r="CJ581" s="95"/>
      <c r="CK581" s="95"/>
      <c r="CL581" s="95"/>
      <c r="CM581" s="95"/>
      <c r="CN581" s="95"/>
      <c r="CO581" s="95"/>
      <c r="CP581" s="95"/>
      <c r="CQ581" s="95"/>
      <c r="CR581" s="95"/>
      <c r="CS581" s="95"/>
      <c r="CT581" s="95"/>
      <c r="CU581" s="95"/>
      <c r="CV581" s="95"/>
      <c r="CW581" s="95"/>
      <c r="CX581" s="95"/>
    </row>
    <row r="582" spans="1:102" s="75" customFormat="1" ht="12.95" customHeight="1" x14ac:dyDescent="0.2">
      <c r="A582" s="81" t="s">
        <v>1413</v>
      </c>
      <c r="B582" s="82" t="s">
        <v>2031</v>
      </c>
      <c r="C582" s="83">
        <v>50862.645900000003</v>
      </c>
      <c r="D582" s="83" t="s">
        <v>2110</v>
      </c>
      <c r="E582" s="75">
        <f t="shared" si="513"/>
        <v>20582.996128719362</v>
      </c>
      <c r="F582" s="75">
        <f t="shared" si="514"/>
        <v>20583</v>
      </c>
      <c r="G582" s="75">
        <f t="shared" si="539"/>
        <v>-1.6318299967679195E-3</v>
      </c>
      <c r="I582" s="75">
        <f>G582</f>
        <v>-1.6318299967679195E-3</v>
      </c>
      <c r="O582" s="75">
        <f t="shared" ca="1" si="515"/>
        <v>8.0163653867040847E-3</v>
      </c>
      <c r="P582" s="75">
        <f t="shared" si="516"/>
        <v>9.4056265645899445E-3</v>
      </c>
      <c r="Q582" s="85">
        <f t="shared" si="536"/>
        <v>35844.145900000003</v>
      </c>
      <c r="S582" s="84">
        <v>0.1</v>
      </c>
      <c r="Z582" s="75">
        <f t="shared" si="517"/>
        <v>20583</v>
      </c>
      <c r="AA582" s="75">
        <f t="shared" si="505"/>
        <v>6.0100985358597404E-3</v>
      </c>
      <c r="AB582" s="75">
        <f t="shared" si="506"/>
        <v>1.7636980319622846E-3</v>
      </c>
      <c r="AC582" s="75">
        <f t="shared" si="507"/>
        <v>-1.1037456561357864E-2</v>
      </c>
      <c r="AD582" s="75">
        <f t="shared" si="508"/>
        <v>-7.6419285326276599E-3</v>
      </c>
      <c r="AE582" s="75">
        <f t="shared" si="509"/>
        <v>5.8399071697788746E-6</v>
      </c>
      <c r="AF582" s="75">
        <f t="shared" si="510"/>
        <v>-1.1037456561357864E-2</v>
      </c>
      <c r="AG582" s="84"/>
      <c r="AH582" s="75">
        <f t="shared" si="518"/>
        <v>-3.3955280287302041E-3</v>
      </c>
      <c r="AI582" s="75">
        <f t="shared" si="519"/>
        <v>2.0000395169697316E-2</v>
      </c>
      <c r="AJ582" s="75">
        <f t="shared" si="520"/>
        <v>-8.3668850829648825E-2</v>
      </c>
      <c r="AK582" s="75">
        <f t="shared" si="521"/>
        <v>8.8007525274648435E-4</v>
      </c>
      <c r="AL582" s="75">
        <f t="shared" si="522"/>
        <v>3.1406946174968966</v>
      </c>
      <c r="AM582" s="75">
        <f t="shared" si="523"/>
        <v>2227.0818304618119</v>
      </c>
      <c r="AN582" s="75">
        <f t="shared" si="547"/>
        <v>3.1326573661337296</v>
      </c>
      <c r="AO582" s="75">
        <f t="shared" si="547"/>
        <v>3.0393434704014384</v>
      </c>
      <c r="AP582" s="75">
        <f t="shared" si="547"/>
        <v>3.1347397520222477</v>
      </c>
      <c r="AQ582" s="75">
        <f t="shared" si="547"/>
        <v>3.0372071947726202</v>
      </c>
      <c r="AR582" s="75">
        <f t="shared" si="547"/>
        <v>3.1369196617434891</v>
      </c>
      <c r="AS582" s="75">
        <f t="shared" si="547"/>
        <v>3.0349703589920036</v>
      </c>
      <c r="AT582" s="75">
        <f t="shared" si="547"/>
        <v>3.1392021619644113</v>
      </c>
      <c r="AU582" s="75">
        <f t="shared" si="524"/>
        <v>3.0326276794303184</v>
      </c>
      <c r="AV582" s="119">
        <f t="shared" si="525"/>
        <v>6.0100985358597404E-3</v>
      </c>
      <c r="AW582" s="120">
        <f t="shared" si="526"/>
        <v>-7.6419285326276599E-3</v>
      </c>
      <c r="AX582" s="121">
        <f t="shared" si="527"/>
        <v>5.8399071697788746E-6</v>
      </c>
      <c r="AY582" s="120">
        <f t="shared" si="528"/>
        <v>1.7636980319622846E-3</v>
      </c>
      <c r="BA582" s="95">
        <f t="shared" si="529"/>
        <v>0</v>
      </c>
      <c r="BB582" s="95">
        <f t="shared" si="530"/>
        <v>0.35464942025449409</v>
      </c>
      <c r="BC582" s="95">
        <f t="shared" si="531"/>
        <v>0.4556371378687834</v>
      </c>
      <c r="BD582" s="95">
        <f t="shared" si="532"/>
        <v>-0.62731382036596273</v>
      </c>
      <c r="BE582" s="95">
        <f t="shared" si="533"/>
        <v>-2.3703659810536184</v>
      </c>
      <c r="BF582" s="95">
        <f t="shared" si="534"/>
        <v>-2.4634409916937248</v>
      </c>
      <c r="BG582" s="95">
        <f t="shared" si="548"/>
        <v>5.2543816149339655</v>
      </c>
      <c r="BH582" s="95">
        <f t="shared" si="548"/>
        <v>5.2677498953489632</v>
      </c>
      <c r="BI582" s="95">
        <f t="shared" si="548"/>
        <v>5.2953131550246351</v>
      </c>
      <c r="BJ582" s="95">
        <f t="shared" si="548"/>
        <v>5.3488053776119351</v>
      </c>
      <c r="BK582" s="95">
        <f t="shared" si="548"/>
        <v>5.4429578628659252</v>
      </c>
      <c r="BL582" s="95">
        <f t="shared" si="548"/>
        <v>5.5884514058024095</v>
      </c>
      <c r="BM582" s="95">
        <f t="shared" si="548"/>
        <v>5.7842151109969659</v>
      </c>
      <c r="BN582" s="95">
        <f t="shared" si="535"/>
        <v>6.0191207978119348</v>
      </c>
      <c r="CI582" s="95"/>
      <c r="CJ582" s="95"/>
      <c r="CK582" s="95"/>
      <c r="CL582" s="95"/>
      <c r="CM582" s="95"/>
      <c r="CN582" s="95"/>
      <c r="CO582" s="95"/>
      <c r="CP582" s="95"/>
      <c r="CQ582" s="95"/>
      <c r="CR582" s="95"/>
      <c r="CS582" s="95"/>
      <c r="CT582" s="95"/>
      <c r="CU582" s="95"/>
      <c r="CV582" s="95"/>
      <c r="CW582" s="95"/>
      <c r="CX582" s="95"/>
    </row>
    <row r="583" spans="1:102" s="75" customFormat="1" ht="12.95" customHeight="1" x14ac:dyDescent="0.2">
      <c r="A583" s="86" t="s">
        <v>2119</v>
      </c>
      <c r="B583" s="87"/>
      <c r="C583" s="88">
        <v>50865.603799999997</v>
      </c>
      <c r="D583" s="88">
        <v>2.0000000000000001E-4</v>
      </c>
      <c r="E583" s="75">
        <f t="shared" si="513"/>
        <v>20590.013318640224</v>
      </c>
      <c r="F583" s="75">
        <f t="shared" si="514"/>
        <v>20590</v>
      </c>
      <c r="G583" s="75">
        <f t="shared" si="539"/>
        <v>5.6140999950002879E-3</v>
      </c>
      <c r="J583" s="77">
        <f>G583</f>
        <v>5.6140999950002879E-3</v>
      </c>
      <c r="O583" s="75">
        <f t="shared" ca="1" si="515"/>
        <v>8.0212116239034067E-3</v>
      </c>
      <c r="P583" s="75">
        <f t="shared" si="516"/>
        <v>9.4130037912779126E-3</v>
      </c>
      <c r="Q583" s="85">
        <f t="shared" si="536"/>
        <v>35847.103799999997</v>
      </c>
      <c r="S583" s="84">
        <v>1</v>
      </c>
      <c r="Z583" s="75">
        <f t="shared" si="517"/>
        <v>20590</v>
      </c>
      <c r="AA583" s="75">
        <f t="shared" si="505"/>
        <v>6.0169161919066683E-3</v>
      </c>
      <c r="AB583" s="75">
        <f t="shared" si="506"/>
        <v>9.0101875943715323E-3</v>
      </c>
      <c r="AC583" s="75">
        <f t="shared" si="507"/>
        <v>-3.7989037962776247E-3</v>
      </c>
      <c r="AD583" s="75">
        <f t="shared" si="508"/>
        <v>-4.0281619690638037E-4</v>
      </c>
      <c r="AE583" s="75">
        <f t="shared" si="509"/>
        <v>1.622608884901198E-7</v>
      </c>
      <c r="AF583" s="75">
        <f t="shared" si="510"/>
        <v>-3.7989037962776247E-3</v>
      </c>
      <c r="AG583" s="84"/>
      <c r="AH583" s="75">
        <f t="shared" si="518"/>
        <v>-3.3960875993712444E-3</v>
      </c>
      <c r="AI583" s="75">
        <f t="shared" si="519"/>
        <v>2.0000389129622098E-2</v>
      </c>
      <c r="AJ583" s="75">
        <f t="shared" si="520"/>
        <v>-8.3675716232771577E-2</v>
      </c>
      <c r="AK583" s="75">
        <f t="shared" si="521"/>
        <v>8.7332348412763833E-4</v>
      </c>
      <c r="AL583" s="75">
        <f t="shared" si="522"/>
        <v>3.1407015070594686</v>
      </c>
      <c r="AM583" s="75">
        <f t="shared" si="523"/>
        <v>2244.2996741672519</v>
      </c>
      <c r="AN583" s="75">
        <f t="shared" si="547"/>
        <v>3.132725915071731</v>
      </c>
      <c r="AO583" s="75">
        <f t="shared" si="547"/>
        <v>3.040013174486369</v>
      </c>
      <c r="AP583" s="75">
        <f t="shared" si="547"/>
        <v>3.1347925587640337</v>
      </c>
      <c r="AQ583" s="75">
        <f t="shared" si="547"/>
        <v>3.0378931969636689</v>
      </c>
      <c r="AR583" s="75">
        <f t="shared" si="547"/>
        <v>3.1369558369262456</v>
      </c>
      <c r="AS583" s="75">
        <f t="shared" si="547"/>
        <v>3.0356735897990021</v>
      </c>
      <c r="AT583" s="75">
        <f t="shared" si="547"/>
        <v>3.1392207565876018</v>
      </c>
      <c r="AU583" s="75">
        <f t="shared" si="524"/>
        <v>3.0333491329163813</v>
      </c>
      <c r="AV583" s="119">
        <f t="shared" si="525"/>
        <v>6.0169161919066683E-3</v>
      </c>
      <c r="AW583" s="120">
        <f t="shared" si="526"/>
        <v>-4.0281619690638037E-4</v>
      </c>
      <c r="AX583" s="121">
        <f t="shared" si="527"/>
        <v>1.622608884901198E-7</v>
      </c>
      <c r="AY583" s="120">
        <f t="shared" si="528"/>
        <v>9.0101875943715323E-3</v>
      </c>
      <c r="BA583" s="95">
        <f t="shared" si="529"/>
        <v>0</v>
      </c>
      <c r="BB583" s="95">
        <f t="shared" si="530"/>
        <v>0.35677782105025668</v>
      </c>
      <c r="BC583" s="95">
        <f t="shared" si="531"/>
        <v>0.4586494972306987</v>
      </c>
      <c r="BD583" s="95">
        <f t="shared" si="532"/>
        <v>-0.62949601151011636</v>
      </c>
      <c r="BE583" s="95">
        <f t="shared" si="533"/>
        <v>-2.36697899488103</v>
      </c>
      <c r="BF583" s="95">
        <f t="shared" si="534"/>
        <v>-2.4515201855650566</v>
      </c>
      <c r="BG583" s="95">
        <f t="shared" si="548"/>
        <v>5.2585320323492084</v>
      </c>
      <c r="BH583" s="95">
        <f t="shared" si="548"/>
        <v>5.2722101259015366</v>
      </c>
      <c r="BI583" s="95">
        <f t="shared" si="548"/>
        <v>5.3002078081130524</v>
      </c>
      <c r="BJ583" s="95">
        <f t="shared" si="548"/>
        <v>5.3541485914569638</v>
      </c>
      <c r="BK583" s="95">
        <f t="shared" si="548"/>
        <v>5.4484639244498831</v>
      </c>
      <c r="BL583" s="95">
        <f t="shared" si="548"/>
        <v>5.5934737869995566</v>
      </c>
      <c r="BM583" s="95">
        <f t="shared" si="548"/>
        <v>5.7880023983991489</v>
      </c>
      <c r="BN583" s="95">
        <f t="shared" si="535"/>
        <v>6.0211471245941741</v>
      </c>
      <c r="CI583" s="95"/>
      <c r="CJ583" s="95"/>
      <c r="CK583" s="95"/>
      <c r="CL583" s="95"/>
      <c r="CM583" s="95"/>
      <c r="CN583" s="95"/>
      <c r="CO583" s="95"/>
      <c r="CP583" s="95"/>
      <c r="CQ583" s="95"/>
      <c r="CR583" s="95"/>
      <c r="CS583" s="95"/>
      <c r="CT583" s="95"/>
      <c r="CU583" s="95"/>
      <c r="CV583" s="95"/>
      <c r="CW583" s="95"/>
      <c r="CX583" s="95"/>
    </row>
    <row r="584" spans="1:102" s="75" customFormat="1" ht="12.95" customHeight="1" x14ac:dyDescent="0.2">
      <c r="A584" s="86" t="s">
        <v>2119</v>
      </c>
      <c r="B584" s="87" t="s">
        <v>2033</v>
      </c>
      <c r="C584" s="88">
        <v>50866.656000000003</v>
      </c>
      <c r="D584" s="88">
        <v>1E-4</v>
      </c>
      <c r="E584" s="75">
        <f t="shared" si="513"/>
        <v>20592.509510950575</v>
      </c>
      <c r="F584" s="75">
        <f t="shared" si="514"/>
        <v>20592.5</v>
      </c>
      <c r="G584" s="75">
        <f t="shared" si="539"/>
        <v>4.0090750044328161E-3</v>
      </c>
      <c r="J584" s="77">
        <f>G584</f>
        <v>4.0090750044328161E-3</v>
      </c>
      <c r="O584" s="75">
        <f t="shared" ca="1" si="515"/>
        <v>8.0229424229031638E-3</v>
      </c>
      <c r="P584" s="75">
        <f t="shared" si="516"/>
        <v>9.4156386937377171E-3</v>
      </c>
      <c r="Q584" s="85">
        <f t="shared" si="536"/>
        <v>35848.156000000003</v>
      </c>
      <c r="S584" s="84">
        <v>1</v>
      </c>
      <c r="Z584" s="75">
        <f t="shared" si="517"/>
        <v>20592.5</v>
      </c>
      <c r="AA584" s="75">
        <f t="shared" si="505"/>
        <v>6.0193516179841734E-3</v>
      </c>
      <c r="AB584" s="75">
        <f t="shared" si="506"/>
        <v>7.4053620801863597E-3</v>
      </c>
      <c r="AC584" s="75">
        <f t="shared" si="507"/>
        <v>-5.406563689304901E-3</v>
      </c>
      <c r="AD584" s="75">
        <f t="shared" si="508"/>
        <v>-2.0102766135513574E-3</v>
      </c>
      <c r="AE584" s="75">
        <f t="shared" si="509"/>
        <v>4.0412120629915133E-6</v>
      </c>
      <c r="AF584" s="75">
        <f t="shared" si="510"/>
        <v>-5.406563689304901E-3</v>
      </c>
      <c r="AG584" s="84"/>
      <c r="AH584" s="75">
        <f t="shared" si="518"/>
        <v>-3.3962870757535441E-3</v>
      </c>
      <c r="AI584" s="75">
        <f t="shared" si="519"/>
        <v>2.000038698765505E-2</v>
      </c>
      <c r="AJ584" s="75">
        <f t="shared" si="520"/>
        <v>-8.3678163665408367E-2</v>
      </c>
      <c r="AK584" s="75">
        <f t="shared" si="521"/>
        <v>8.7091655985371494E-4</v>
      </c>
      <c r="AL584" s="75">
        <f t="shared" si="522"/>
        <v>3.1407039631056186</v>
      </c>
      <c r="AM584" s="75">
        <f t="shared" si="523"/>
        <v>2250.5021759393762</v>
      </c>
      <c r="AN584" s="75">
        <f t="shared" si="547"/>
        <v>3.1327503519482276</v>
      </c>
      <c r="AO584" s="75">
        <f t="shared" si="547"/>
        <v>3.0402523894615596</v>
      </c>
      <c r="AP584" s="75">
        <f t="shared" si="547"/>
        <v>3.1348113826512303</v>
      </c>
      <c r="AQ584" s="75">
        <f t="shared" si="547"/>
        <v>3.0381382224472917</v>
      </c>
      <c r="AR584" s="75">
        <f t="shared" si="547"/>
        <v>3.1369687314274208</v>
      </c>
      <c r="AS584" s="75">
        <f t="shared" si="547"/>
        <v>3.035924756764627</v>
      </c>
      <c r="AT584" s="75">
        <f t="shared" si="547"/>
        <v>3.1392273841507676</v>
      </c>
      <c r="AU584" s="75">
        <f t="shared" si="524"/>
        <v>3.0336067948756895</v>
      </c>
      <c r="AV584" s="119">
        <f t="shared" si="525"/>
        <v>6.0193516179841734E-3</v>
      </c>
      <c r="AW584" s="120">
        <f t="shared" si="526"/>
        <v>-2.0102766135513574E-3</v>
      </c>
      <c r="AX584" s="121">
        <f t="shared" si="527"/>
        <v>4.0412120629915133E-6</v>
      </c>
      <c r="AY584" s="120">
        <f t="shared" si="528"/>
        <v>7.4053620801863597E-3</v>
      </c>
      <c r="BA584" s="95">
        <f t="shared" si="529"/>
        <v>0</v>
      </c>
      <c r="BB584" s="95">
        <f t="shared" si="530"/>
        <v>0.35754697410292802</v>
      </c>
      <c r="BC584" s="95">
        <f t="shared" si="531"/>
        <v>0.45973424008269803</v>
      </c>
      <c r="BD584" s="95">
        <f t="shared" si="532"/>
        <v>-0.6302809766411297</v>
      </c>
      <c r="BE584" s="95">
        <f t="shared" si="533"/>
        <v>-2.3657579010456389</v>
      </c>
      <c r="BF584" s="95">
        <f t="shared" si="534"/>
        <v>-2.4472466773740433</v>
      </c>
      <c r="BG584" s="95">
        <f t="shared" si="548"/>
        <v>5.2600222866180086</v>
      </c>
      <c r="BH584" s="95">
        <f t="shared" si="548"/>
        <v>5.2738120050768194</v>
      </c>
      <c r="BI584" s="95">
        <f t="shared" si="548"/>
        <v>5.3019650676611549</v>
      </c>
      <c r="BJ584" s="95">
        <f t="shared" si="548"/>
        <v>5.3560646150402071</v>
      </c>
      <c r="BK584" s="95">
        <f t="shared" si="548"/>
        <v>5.4504350436848039</v>
      </c>
      <c r="BL584" s="95">
        <f t="shared" si="548"/>
        <v>5.5952691675925301</v>
      </c>
      <c r="BM584" s="95">
        <f t="shared" si="548"/>
        <v>5.7893552334151748</v>
      </c>
      <c r="BN584" s="95">
        <f t="shared" si="535"/>
        <v>6.0218708127306879</v>
      </c>
      <c r="CI584" s="95"/>
      <c r="CJ584" s="95"/>
      <c r="CK584" s="95"/>
      <c r="CL584" s="95"/>
      <c r="CM584" s="95"/>
      <c r="CN584" s="95"/>
      <c r="CO584" s="95"/>
      <c r="CP584" s="95"/>
      <c r="CQ584" s="95"/>
      <c r="CR584" s="95"/>
      <c r="CS584" s="95"/>
      <c r="CT584" s="95"/>
      <c r="CU584" s="95"/>
      <c r="CV584" s="95"/>
      <c r="CW584" s="95"/>
      <c r="CX584" s="95"/>
    </row>
    <row r="585" spans="1:102" s="75" customFormat="1" ht="12.95" customHeight="1" x14ac:dyDescent="0.2">
      <c r="A585" s="86" t="s">
        <v>2119</v>
      </c>
      <c r="B585" s="87"/>
      <c r="C585" s="88">
        <v>50884.566200000001</v>
      </c>
      <c r="D585" s="88">
        <v>2.0000000000000001E-4</v>
      </c>
      <c r="E585" s="75">
        <f t="shared" si="513"/>
        <v>20634.998869928528</v>
      </c>
      <c r="F585" s="75">
        <f t="shared" si="514"/>
        <v>20635</v>
      </c>
      <c r="G585" s="75">
        <f t="shared" si="539"/>
        <v>-4.7634999646106735E-4</v>
      </c>
      <c r="J585" s="77">
        <f>G585</f>
        <v>-4.7634999646106735E-4</v>
      </c>
      <c r="O585" s="75">
        <f t="shared" ca="1" si="515"/>
        <v>8.05236600589904E-3</v>
      </c>
      <c r="P585" s="75">
        <f t="shared" si="516"/>
        <v>9.4604464209907674E-3</v>
      </c>
      <c r="Q585" s="85">
        <f t="shared" si="536"/>
        <v>35866.066200000001</v>
      </c>
      <c r="S585" s="84">
        <v>1</v>
      </c>
      <c r="Z585" s="75">
        <f t="shared" si="517"/>
        <v>20635</v>
      </c>
      <c r="AA585" s="75">
        <f t="shared" si="505"/>
        <v>6.0607975986119869E-3</v>
      </c>
      <c r="AB585" s="75">
        <f t="shared" si="506"/>
        <v>2.9232988259177131E-3</v>
      </c>
      <c r="AC585" s="75">
        <f t="shared" si="507"/>
        <v>-9.9367964174518347E-3</v>
      </c>
      <c r="AD585" s="75">
        <f t="shared" si="508"/>
        <v>-6.5371475950730543E-3</v>
      </c>
      <c r="AE585" s="75">
        <f t="shared" si="509"/>
        <v>4.2734298679769415E-5</v>
      </c>
      <c r="AF585" s="75">
        <f t="shared" si="510"/>
        <v>-9.9367964174518347E-3</v>
      </c>
      <c r="AG585" s="84"/>
      <c r="AH585" s="75">
        <f t="shared" si="518"/>
        <v>-3.3996488223787804E-3</v>
      </c>
      <c r="AI585" s="75">
        <f t="shared" si="519"/>
        <v>2.0000351775609992E-2</v>
      </c>
      <c r="AJ585" s="75">
        <f t="shared" si="520"/>
        <v>-8.3719413524178526E-2</v>
      </c>
      <c r="AK585" s="75">
        <f t="shared" si="521"/>
        <v>8.3034936727344351E-4</v>
      </c>
      <c r="AL585" s="75">
        <f t="shared" si="522"/>
        <v>3.140745358215685</v>
      </c>
      <c r="AM585" s="75">
        <f t="shared" si="523"/>
        <v>2360.4517874926851</v>
      </c>
      <c r="AN585" s="75">
        <f t="shared" si="547"/>
        <v>3.1331622204890111</v>
      </c>
      <c r="AO585" s="75">
        <f t="shared" si="547"/>
        <v>3.0443218134840335</v>
      </c>
      <c r="AP585" s="75">
        <f t="shared" si="547"/>
        <v>3.1351285623488456</v>
      </c>
      <c r="AQ585" s="75">
        <f t="shared" si="547"/>
        <v>3.0423056127035859</v>
      </c>
      <c r="AR585" s="75">
        <f t="shared" si="547"/>
        <v>3.1371859408379481</v>
      </c>
      <c r="AS585" s="75">
        <f t="shared" si="547"/>
        <v>3.0401956332298887</v>
      </c>
      <c r="AT585" s="75">
        <f t="shared" si="547"/>
        <v>3.1393389934719123</v>
      </c>
      <c r="AU585" s="75">
        <f t="shared" si="524"/>
        <v>3.0379870481839277</v>
      </c>
      <c r="AV585" s="119">
        <f t="shared" si="525"/>
        <v>6.0607975986119869E-3</v>
      </c>
      <c r="AW585" s="120">
        <f t="shared" si="526"/>
        <v>-6.5371475950730543E-3</v>
      </c>
      <c r="AX585" s="121">
        <f t="shared" si="527"/>
        <v>4.2734298679769415E-5</v>
      </c>
      <c r="AY585" s="120">
        <f t="shared" si="528"/>
        <v>2.9232988259177131E-3</v>
      </c>
      <c r="BA585" s="95">
        <f t="shared" si="529"/>
        <v>0</v>
      </c>
      <c r="BB585" s="95">
        <f t="shared" si="530"/>
        <v>0.37139988240935329</v>
      </c>
      <c r="BC585" s="95">
        <f t="shared" si="531"/>
        <v>0.47893024691509078</v>
      </c>
      <c r="BD585" s="95">
        <f t="shared" si="532"/>
        <v>-0.64409773494790767</v>
      </c>
      <c r="BE585" s="95">
        <f t="shared" si="533"/>
        <v>-2.3440181111682099</v>
      </c>
      <c r="BF585" s="95">
        <f t="shared" si="534"/>
        <v>-2.3732424982278109</v>
      </c>
      <c r="BG585" s="95">
        <f t="shared" si="548"/>
        <v>5.2860267797293163</v>
      </c>
      <c r="BH585" s="95">
        <f t="shared" si="548"/>
        <v>5.3017893405656809</v>
      </c>
      <c r="BI585" s="95">
        <f t="shared" si="548"/>
        <v>5.332592497121257</v>
      </c>
      <c r="BJ585" s="95">
        <f t="shared" si="548"/>
        <v>5.3892630816864866</v>
      </c>
      <c r="BK585" s="95">
        <f t="shared" si="548"/>
        <v>5.4843170429793906</v>
      </c>
      <c r="BL585" s="95">
        <f t="shared" si="548"/>
        <v>5.6259232144601983</v>
      </c>
      <c r="BM585" s="95">
        <f t="shared" si="548"/>
        <v>5.8123717910087453</v>
      </c>
      <c r="BN585" s="95">
        <f t="shared" si="535"/>
        <v>6.0341735110514261</v>
      </c>
      <c r="CI585" s="95"/>
      <c r="CJ585" s="95"/>
      <c r="CK585" s="95"/>
      <c r="CL585" s="95"/>
      <c r="CM585" s="95"/>
      <c r="CN585" s="95"/>
      <c r="CO585" s="95"/>
      <c r="CP585" s="95"/>
      <c r="CQ585" s="95"/>
      <c r="CR585" s="95"/>
      <c r="CS585" s="95"/>
      <c r="CT585" s="95"/>
      <c r="CU585" s="95"/>
      <c r="CV585" s="95"/>
      <c r="CW585" s="95"/>
      <c r="CX585" s="95"/>
    </row>
    <row r="586" spans="1:102" s="75" customFormat="1" ht="12.95" customHeight="1" x14ac:dyDescent="0.2">
      <c r="A586" s="86" t="s">
        <v>2119</v>
      </c>
      <c r="B586" s="87"/>
      <c r="C586" s="88">
        <v>50903.533799999997</v>
      </c>
      <c r="D586" s="88">
        <v>2.9999999999999997E-4</v>
      </c>
      <c r="E586" s="75">
        <f t="shared" si="513"/>
        <v>20679.996757464691</v>
      </c>
      <c r="F586" s="75">
        <f t="shared" si="514"/>
        <v>20680</v>
      </c>
      <c r="G586" s="75">
        <f t="shared" si="539"/>
        <v>-1.3668000028701499E-3</v>
      </c>
      <c r="J586" s="77">
        <f>G586</f>
        <v>-1.3668000028701499E-3</v>
      </c>
      <c r="O586" s="75">
        <f t="shared" ca="1" si="515"/>
        <v>8.0835203878946733E-3</v>
      </c>
      <c r="P586" s="75">
        <f t="shared" si="516"/>
        <v>9.5079195139806377E-3</v>
      </c>
      <c r="Q586" s="85">
        <f t="shared" si="536"/>
        <v>35885.033799999997</v>
      </c>
      <c r="S586" s="84">
        <v>1</v>
      </c>
      <c r="Z586" s="75">
        <f t="shared" si="517"/>
        <v>20680</v>
      </c>
      <c r="AA586" s="75">
        <f t="shared" si="505"/>
        <v>6.1047699626609019E-3</v>
      </c>
      <c r="AB586" s="75">
        <f t="shared" si="506"/>
        <v>2.0363495484495859E-3</v>
      </c>
      <c r="AC586" s="75">
        <f t="shared" si="507"/>
        <v>-1.0874719516850788E-2</v>
      </c>
      <c r="AD586" s="75">
        <f t="shared" si="508"/>
        <v>-7.4715699655310518E-3</v>
      </c>
      <c r="AE586" s="75">
        <f t="shared" si="509"/>
        <v>5.582435774982568E-5</v>
      </c>
      <c r="AF586" s="75">
        <f t="shared" si="510"/>
        <v>-1.0874719516850788E-2</v>
      </c>
      <c r="AG586" s="84"/>
      <c r="AH586" s="75">
        <f t="shared" si="518"/>
        <v>-3.4031495513197358E-3</v>
      </c>
      <c r="AI586" s="75">
        <f t="shared" si="519"/>
        <v>2.0000316886784386E-2</v>
      </c>
      <c r="AJ586" s="75">
        <f t="shared" si="520"/>
        <v>-8.3762376042191791E-2</v>
      </c>
      <c r="AK586" s="75">
        <f t="shared" si="521"/>
        <v>7.8809770766752904E-4</v>
      </c>
      <c r="AL586" s="75">
        <f t="shared" si="522"/>
        <v>3.1407884721687602</v>
      </c>
      <c r="AM586" s="75">
        <f t="shared" si="523"/>
        <v>2487.00086809497</v>
      </c>
      <c r="AN586" s="75">
        <f t="shared" si="547"/>
        <v>3.1335911917380819</v>
      </c>
      <c r="AO586" s="75">
        <f t="shared" si="547"/>
        <v>3.0486361580383385</v>
      </c>
      <c r="AP586" s="75">
        <f t="shared" si="547"/>
        <v>3.135458743097868</v>
      </c>
      <c r="AQ586" s="75">
        <f t="shared" si="547"/>
        <v>3.0467220583524903</v>
      </c>
      <c r="AR586" s="75">
        <f t="shared" si="547"/>
        <v>3.1374119323283933</v>
      </c>
      <c r="AS586" s="75">
        <f t="shared" si="547"/>
        <v>3.0447198131255577</v>
      </c>
      <c r="AT586" s="75">
        <f t="shared" si="547"/>
        <v>3.1394550502536362</v>
      </c>
      <c r="AU586" s="75">
        <f t="shared" si="524"/>
        <v>3.0426249634514742</v>
      </c>
      <c r="AV586" s="119">
        <f t="shared" si="525"/>
        <v>6.1047699626609019E-3</v>
      </c>
      <c r="AW586" s="120">
        <f t="shared" si="526"/>
        <v>-7.4715699655310518E-3</v>
      </c>
      <c r="AX586" s="121">
        <f t="shared" si="527"/>
        <v>5.582435774982568E-5</v>
      </c>
      <c r="AY586" s="120">
        <f t="shared" si="528"/>
        <v>2.0363495484495859E-3</v>
      </c>
      <c r="BA586" s="95">
        <f t="shared" si="529"/>
        <v>0</v>
      </c>
      <c r="BB586" s="95">
        <f t="shared" si="530"/>
        <v>0.38787609141761659</v>
      </c>
      <c r="BC586" s="95">
        <f t="shared" si="531"/>
        <v>0.50095950133998979</v>
      </c>
      <c r="BD586" s="95">
        <f t="shared" si="532"/>
        <v>-0.65977596238558578</v>
      </c>
      <c r="BE586" s="95">
        <f t="shared" si="533"/>
        <v>-2.3187467491238785</v>
      </c>
      <c r="BF586" s="95">
        <f t="shared" si="534"/>
        <v>-2.2918748102233368</v>
      </c>
      <c r="BG586" s="95">
        <f t="shared" si="548"/>
        <v>5.3150497428365489</v>
      </c>
      <c r="BH586" s="95">
        <f t="shared" si="548"/>
        <v>5.3330397370421867</v>
      </c>
      <c r="BI586" s="95">
        <f t="shared" si="548"/>
        <v>5.3666279462029811</v>
      </c>
      <c r="BJ586" s="95">
        <f t="shared" si="548"/>
        <v>5.4257128855762859</v>
      </c>
      <c r="BK586" s="95">
        <f t="shared" si="548"/>
        <v>5.5209483815698439</v>
      </c>
      <c r="BL586" s="95">
        <f t="shared" si="548"/>
        <v>5.6586456294259486</v>
      </c>
      <c r="BM586" s="95">
        <f t="shared" si="548"/>
        <v>5.8367788198978596</v>
      </c>
      <c r="BN586" s="95">
        <f t="shared" si="535"/>
        <v>6.0471998975086798</v>
      </c>
      <c r="CI586" s="95"/>
      <c r="CJ586" s="95"/>
      <c r="CK586" s="95"/>
      <c r="CL586" s="95"/>
      <c r="CM586" s="95"/>
      <c r="CN586" s="95"/>
      <c r="CO586" s="95"/>
      <c r="CP586" s="95"/>
      <c r="CQ586" s="95"/>
      <c r="CR586" s="95"/>
      <c r="CS586" s="95"/>
      <c r="CT586" s="95"/>
      <c r="CU586" s="95"/>
      <c r="CV586" s="95"/>
      <c r="CW586" s="95"/>
      <c r="CX586" s="95"/>
    </row>
    <row r="587" spans="1:102" s="75" customFormat="1" ht="12.95" customHeight="1" x14ac:dyDescent="0.2">
      <c r="A587" s="86" t="s">
        <v>2118</v>
      </c>
      <c r="B587" s="87"/>
      <c r="C587" s="88">
        <v>50949.483</v>
      </c>
      <c r="D587" s="88"/>
      <c r="E587" s="75">
        <f t="shared" si="513"/>
        <v>20789.00458839623</v>
      </c>
      <c r="F587" s="75">
        <f t="shared" si="514"/>
        <v>20789</v>
      </c>
      <c r="G587" s="75">
        <f t="shared" si="539"/>
        <v>1.9341100050951354E-3</v>
      </c>
      <c r="I587" s="75">
        <f>G587</f>
        <v>1.9341100050951354E-3</v>
      </c>
      <c r="O587" s="75">
        <f t="shared" ca="1" si="515"/>
        <v>8.1589832242840964E-3</v>
      </c>
      <c r="P587" s="75">
        <f t="shared" si="516"/>
        <v>9.6230361556593168E-3</v>
      </c>
      <c r="Q587" s="85">
        <f t="shared" si="536"/>
        <v>35930.983</v>
      </c>
      <c r="S587" s="84">
        <v>0.1</v>
      </c>
      <c r="Z587" s="75">
        <f t="shared" si="517"/>
        <v>20789</v>
      </c>
      <c r="AA587" s="75">
        <f t="shared" si="505"/>
        <v>6.2116420092510217E-3</v>
      </c>
      <c r="AB587" s="75">
        <f t="shared" si="506"/>
        <v>5.3455041515034305E-3</v>
      </c>
      <c r="AC587" s="75">
        <f t="shared" si="507"/>
        <v>-7.6889261505641814E-3</v>
      </c>
      <c r="AD587" s="75">
        <f t="shared" si="508"/>
        <v>-4.2775320041558863E-3</v>
      </c>
      <c r="AE587" s="75">
        <f t="shared" si="509"/>
        <v>1.8297280046577875E-6</v>
      </c>
      <c r="AF587" s="75">
        <f t="shared" si="510"/>
        <v>-7.6889261505641814E-3</v>
      </c>
      <c r="AG587" s="84"/>
      <c r="AH587" s="75">
        <f t="shared" si="518"/>
        <v>-3.4113941464082947E-3</v>
      </c>
      <c r="AI587" s="75">
        <f t="shared" si="519"/>
        <v>2.0000241895979598E-2</v>
      </c>
      <c r="AJ587" s="75">
        <f t="shared" si="520"/>
        <v>-8.3863586912735516E-2</v>
      </c>
      <c r="AK587" s="75">
        <f t="shared" si="521"/>
        <v>6.8856086250806091E-4</v>
      </c>
      <c r="AL587" s="75">
        <f t="shared" si="522"/>
        <v>3.1408900404069757</v>
      </c>
      <c r="AM587" s="75">
        <f t="shared" si="523"/>
        <v>2846.5163572687552</v>
      </c>
      <c r="AN587" s="75">
        <f t="shared" si="547"/>
        <v>3.1346017688736629</v>
      </c>
      <c r="AO587" s="75">
        <f t="shared" si="547"/>
        <v>3.059108598618959</v>
      </c>
      <c r="AP587" s="75">
        <f t="shared" si="547"/>
        <v>3.1362359200719716</v>
      </c>
      <c r="AQ587" s="75">
        <f t="shared" si="547"/>
        <v>3.0574352922298824</v>
      </c>
      <c r="AR587" s="75">
        <f t="shared" si="547"/>
        <v>3.1379433930896177</v>
      </c>
      <c r="AS587" s="75">
        <f t="shared" si="547"/>
        <v>3.0556866547476993</v>
      </c>
      <c r="AT587" s="75">
        <f t="shared" si="547"/>
        <v>3.1397277240695942</v>
      </c>
      <c r="AU587" s="75">
        <f t="shared" si="524"/>
        <v>3.0538590248773092</v>
      </c>
      <c r="AV587" s="119">
        <f t="shared" si="525"/>
        <v>6.2116420092510217E-3</v>
      </c>
      <c r="AW587" s="120">
        <f t="shared" si="526"/>
        <v>-4.2775320041558863E-3</v>
      </c>
      <c r="AX587" s="121">
        <f t="shared" si="527"/>
        <v>1.8297280046577875E-6</v>
      </c>
      <c r="AY587" s="120">
        <f t="shared" si="528"/>
        <v>5.3455041515034305E-3</v>
      </c>
      <c r="BA587" s="95">
        <f t="shared" si="529"/>
        <v>0</v>
      </c>
      <c r="BB587" s="95">
        <f t="shared" si="530"/>
        <v>0.43800211512890364</v>
      </c>
      <c r="BC587" s="95">
        <f t="shared" si="531"/>
        <v>0.56318937541327541</v>
      </c>
      <c r="BD587" s="95">
        <f t="shared" si="532"/>
        <v>-0.70296399438407509</v>
      </c>
      <c r="BE587" s="95">
        <f t="shared" si="533"/>
        <v>-2.2452133727549932</v>
      </c>
      <c r="BF587" s="95">
        <f t="shared" si="534"/>
        <v>-2.0797621166245839</v>
      </c>
      <c r="BG587" s="95">
        <f t="shared" si="548"/>
        <v>5.3928154789911886</v>
      </c>
      <c r="BH587" s="95">
        <f t="shared" si="548"/>
        <v>5.4165538666405695</v>
      </c>
      <c r="BI587" s="95">
        <f t="shared" si="548"/>
        <v>5.4563727742827437</v>
      </c>
      <c r="BJ587" s="95">
        <f t="shared" si="548"/>
        <v>5.5195758018156083</v>
      </c>
      <c r="BK587" s="95">
        <f t="shared" si="548"/>
        <v>5.61277484362975</v>
      </c>
      <c r="BL587" s="95">
        <f t="shared" si="548"/>
        <v>5.7389626883936522</v>
      </c>
      <c r="BM587" s="95">
        <f t="shared" si="548"/>
        <v>5.8960422469962204</v>
      </c>
      <c r="BN587" s="95">
        <f t="shared" si="535"/>
        <v>6.0787527002606918</v>
      </c>
      <c r="CI587" s="95"/>
      <c r="CJ587" s="95"/>
      <c r="CK587" s="95"/>
      <c r="CL587" s="95"/>
      <c r="CM587" s="95"/>
      <c r="CN587" s="95"/>
      <c r="CO587" s="95"/>
      <c r="CP587" s="95"/>
      <c r="CQ587" s="95"/>
      <c r="CR587" s="95"/>
      <c r="CS587" s="95"/>
      <c r="CT587" s="95"/>
      <c r="CU587" s="95"/>
      <c r="CV587" s="95"/>
      <c r="CW587" s="95"/>
      <c r="CX587" s="95"/>
    </row>
    <row r="588" spans="1:102" s="75" customFormat="1" ht="12.95" customHeight="1" x14ac:dyDescent="0.2">
      <c r="A588" s="86" t="s">
        <v>2119</v>
      </c>
      <c r="B588" s="87"/>
      <c r="C588" s="88">
        <v>50971.4</v>
      </c>
      <c r="D588" s="88">
        <v>2.9999999999999997E-4</v>
      </c>
      <c r="E588" s="75">
        <f t="shared" si="513"/>
        <v>20840.999500832713</v>
      </c>
      <c r="F588" s="75">
        <f t="shared" si="514"/>
        <v>20841</v>
      </c>
      <c r="G588" s="75">
        <f t="shared" si="539"/>
        <v>-2.1040999854449183E-4</v>
      </c>
      <c r="J588" s="77">
        <f>G588</f>
        <v>-2.1040999854449183E-4</v>
      </c>
      <c r="O588" s="75">
        <f t="shared" ca="1" si="515"/>
        <v>8.1949838434790499E-3</v>
      </c>
      <c r="P588" s="75">
        <f t="shared" si="516"/>
        <v>9.6780171590346575E-3</v>
      </c>
      <c r="Q588" s="85">
        <f t="shared" si="536"/>
        <v>35952.9</v>
      </c>
      <c r="S588" s="84">
        <v>1</v>
      </c>
      <c r="Z588" s="75">
        <f t="shared" si="517"/>
        <v>20841</v>
      </c>
      <c r="AA588" s="75">
        <f t="shared" si="505"/>
        <v>6.2627987771184633E-3</v>
      </c>
      <c r="AB588" s="75">
        <f t="shared" si="506"/>
        <v>3.2048083833717024E-3</v>
      </c>
      <c r="AC588" s="75">
        <f t="shared" si="507"/>
        <v>-9.8884271575791494E-3</v>
      </c>
      <c r="AD588" s="75">
        <f t="shared" si="508"/>
        <v>-6.4732087756629551E-3</v>
      </c>
      <c r="AE588" s="75">
        <f t="shared" si="509"/>
        <v>4.1902431853319895E-5</v>
      </c>
      <c r="AF588" s="75">
        <f t="shared" si="510"/>
        <v>-9.8884271575791494E-3</v>
      </c>
      <c r="AG588" s="84"/>
      <c r="AH588" s="75">
        <f t="shared" si="518"/>
        <v>-3.4152183819161942E-3</v>
      </c>
      <c r="AI588" s="75">
        <f t="shared" si="519"/>
        <v>2.0000210534677265E-2</v>
      </c>
      <c r="AJ588" s="75">
        <f t="shared" si="520"/>
        <v>-8.3910547433120902E-2</v>
      </c>
      <c r="AK588" s="75">
        <f t="shared" si="521"/>
        <v>6.4237677662051611E-4</v>
      </c>
      <c r="AL588" s="75">
        <f t="shared" si="522"/>
        <v>3.1409371670360979</v>
      </c>
      <c r="AM588" s="75">
        <f t="shared" si="523"/>
        <v>3051.1685054634017</v>
      </c>
      <c r="AN588" s="75">
        <f t="shared" si="547"/>
        <v>3.1350706676136091</v>
      </c>
      <c r="AO588" s="75">
        <f t="shared" si="547"/>
        <v>3.0641148832876097</v>
      </c>
      <c r="AP588" s="75">
        <f t="shared" si="547"/>
        <v>3.1365962147839372</v>
      </c>
      <c r="AQ588" s="75">
        <f t="shared" si="547"/>
        <v>3.0625534232859835</v>
      </c>
      <c r="AR588" s="75">
        <f t="shared" si="547"/>
        <v>3.1381895555364472</v>
      </c>
      <c r="AS588" s="75">
        <f t="shared" si="547"/>
        <v>3.0609223675140829</v>
      </c>
      <c r="AT588" s="75">
        <f t="shared" si="547"/>
        <v>3.1398539038533091</v>
      </c>
      <c r="AU588" s="75">
        <f t="shared" si="524"/>
        <v>3.0592183936309185</v>
      </c>
      <c r="AV588" s="119">
        <f t="shared" si="525"/>
        <v>6.2627987771184633E-3</v>
      </c>
      <c r="AW588" s="120">
        <f t="shared" si="526"/>
        <v>-6.4732087756629551E-3</v>
      </c>
      <c r="AX588" s="121">
        <f t="shared" si="527"/>
        <v>4.1902431853319895E-5</v>
      </c>
      <c r="AY588" s="120">
        <f t="shared" si="528"/>
        <v>3.2048083833717024E-3</v>
      </c>
      <c r="BA588" s="95">
        <f t="shared" si="529"/>
        <v>0</v>
      </c>
      <c r="BB588" s="95">
        <f t="shared" si="530"/>
        <v>0.46881825841625824</v>
      </c>
      <c r="BC588" s="95">
        <f t="shared" si="531"/>
        <v>0.59827654134601083</v>
      </c>
      <c r="BD588" s="95">
        <f t="shared" si="532"/>
        <v>-0.72653008018117382</v>
      </c>
      <c r="BE588" s="95">
        <f t="shared" si="533"/>
        <v>-2.2021052948205879</v>
      </c>
      <c r="BF588" s="95">
        <f t="shared" si="534"/>
        <v>-1.9698864240099323</v>
      </c>
      <c r="BG588" s="95">
        <f t="shared" si="548"/>
        <v>5.4342815210893143</v>
      </c>
      <c r="BH588" s="95">
        <f t="shared" si="548"/>
        <v>5.4607511070469581</v>
      </c>
      <c r="BI588" s="95">
        <f t="shared" si="548"/>
        <v>5.5030245791655972</v>
      </c>
      <c r="BJ588" s="95">
        <f t="shared" si="548"/>
        <v>5.5671177485390064</v>
      </c>
      <c r="BK588" s="95">
        <f t="shared" si="548"/>
        <v>5.6580481256158981</v>
      </c>
      <c r="BL588" s="95">
        <f t="shared" si="548"/>
        <v>5.7777655433070265</v>
      </c>
      <c r="BM588" s="95">
        <f t="shared" si="548"/>
        <v>5.9243804929959722</v>
      </c>
      <c r="BN588" s="95">
        <f t="shared" si="535"/>
        <v>6.0938054135001849</v>
      </c>
      <c r="CI588" s="95"/>
      <c r="CJ588" s="95"/>
      <c r="CK588" s="95"/>
      <c r="CL588" s="95"/>
      <c r="CM588" s="95"/>
      <c r="CN588" s="95"/>
      <c r="CO588" s="95"/>
      <c r="CP588" s="95"/>
      <c r="CQ588" s="95"/>
      <c r="CR588" s="95"/>
      <c r="CS588" s="95"/>
      <c r="CT588" s="95"/>
      <c r="CU588" s="95"/>
      <c r="CV588" s="95"/>
      <c r="CW588" s="95"/>
      <c r="CX588" s="95"/>
    </row>
    <row r="589" spans="1:102" s="75" customFormat="1" ht="12.95" customHeight="1" x14ac:dyDescent="0.2">
      <c r="A589" s="81" t="s">
        <v>2119</v>
      </c>
      <c r="B589" s="82" t="s">
        <v>2031</v>
      </c>
      <c r="C589" s="83">
        <v>50971.406000000003</v>
      </c>
      <c r="D589" s="83" t="s">
        <v>2110</v>
      </c>
      <c r="E589" s="75">
        <f t="shared" si="513"/>
        <v>20841.013734964879</v>
      </c>
      <c r="F589" s="75">
        <f t="shared" si="514"/>
        <v>20841</v>
      </c>
      <c r="G589" s="75">
        <f t="shared" si="539"/>
        <v>5.7895900026778691E-3</v>
      </c>
      <c r="I589" s="75">
        <f>G589</f>
        <v>5.7895900026778691E-3</v>
      </c>
      <c r="O589" s="75">
        <f t="shared" ca="1" si="515"/>
        <v>8.1949838434790499E-3</v>
      </c>
      <c r="P589" s="75">
        <f t="shared" si="516"/>
        <v>9.6780171590346575E-3</v>
      </c>
      <c r="Q589" s="85">
        <f t="shared" si="536"/>
        <v>35952.906000000003</v>
      </c>
      <c r="S589" s="84">
        <v>0.1</v>
      </c>
      <c r="Z589" s="75">
        <f t="shared" si="517"/>
        <v>20841</v>
      </c>
      <c r="AA589" s="75">
        <f t="shared" si="505"/>
        <v>6.2627987771184633E-3</v>
      </c>
      <c r="AB589" s="75">
        <f t="shared" si="506"/>
        <v>9.2048083845940633E-3</v>
      </c>
      <c r="AC589" s="75">
        <f t="shared" si="507"/>
        <v>-3.8884271563567885E-3</v>
      </c>
      <c r="AD589" s="75">
        <f t="shared" si="508"/>
        <v>-4.7320877444059425E-4</v>
      </c>
      <c r="AE589" s="75">
        <f t="shared" si="509"/>
        <v>2.2392654420756923E-8</v>
      </c>
      <c r="AF589" s="75">
        <f t="shared" si="510"/>
        <v>-3.8884271563567885E-3</v>
      </c>
      <c r="AG589" s="84"/>
      <c r="AH589" s="75">
        <f t="shared" si="518"/>
        <v>-3.4152183819161942E-3</v>
      </c>
      <c r="AI589" s="75">
        <f t="shared" si="519"/>
        <v>2.0000210534677265E-2</v>
      </c>
      <c r="AJ589" s="75">
        <f t="shared" si="520"/>
        <v>-8.3910547433120902E-2</v>
      </c>
      <c r="AK589" s="75">
        <f t="shared" si="521"/>
        <v>6.4237677662051611E-4</v>
      </c>
      <c r="AL589" s="75">
        <f t="shared" si="522"/>
        <v>3.1409371670360979</v>
      </c>
      <c r="AM589" s="75">
        <f t="shared" si="523"/>
        <v>3051.1685054634017</v>
      </c>
      <c r="AN589" s="75">
        <f t="shared" si="547"/>
        <v>3.1350706676136091</v>
      </c>
      <c r="AO589" s="75">
        <f t="shared" si="547"/>
        <v>3.0641148832876097</v>
      </c>
      <c r="AP589" s="75">
        <f t="shared" si="547"/>
        <v>3.1365962147839372</v>
      </c>
      <c r="AQ589" s="75">
        <f t="shared" si="547"/>
        <v>3.0625534232859835</v>
      </c>
      <c r="AR589" s="75">
        <f t="shared" si="547"/>
        <v>3.1381895555364472</v>
      </c>
      <c r="AS589" s="75">
        <f t="shared" si="547"/>
        <v>3.0609223675140829</v>
      </c>
      <c r="AT589" s="75">
        <f t="shared" si="547"/>
        <v>3.1398539038533091</v>
      </c>
      <c r="AU589" s="75">
        <f t="shared" si="524"/>
        <v>3.0592183936309185</v>
      </c>
      <c r="AV589" s="119">
        <f t="shared" si="525"/>
        <v>6.2627987771184633E-3</v>
      </c>
      <c r="AW589" s="120">
        <f t="shared" si="526"/>
        <v>-4.7320877444059425E-4</v>
      </c>
      <c r="AX589" s="121">
        <f t="shared" si="527"/>
        <v>2.2392654420756923E-8</v>
      </c>
      <c r="AY589" s="120">
        <f t="shared" si="528"/>
        <v>9.2048083845940633E-3</v>
      </c>
      <c r="BA589" s="95">
        <f t="shared" si="529"/>
        <v>0</v>
      </c>
      <c r="BB589" s="95">
        <f t="shared" si="530"/>
        <v>0.46881825841625824</v>
      </c>
      <c r="BC589" s="95">
        <f t="shared" si="531"/>
        <v>0.59827654134601083</v>
      </c>
      <c r="BD589" s="95">
        <f t="shared" si="532"/>
        <v>-0.72653008018117382</v>
      </c>
      <c r="BE589" s="95">
        <f t="shared" si="533"/>
        <v>-2.2021052948205879</v>
      </c>
      <c r="BF589" s="95">
        <f t="shared" si="534"/>
        <v>-1.9698864240099323</v>
      </c>
      <c r="BG589" s="95">
        <f t="shared" si="548"/>
        <v>5.4342815210893143</v>
      </c>
      <c r="BH589" s="95">
        <f t="shared" si="548"/>
        <v>5.4607511070469581</v>
      </c>
      <c r="BI589" s="95">
        <f t="shared" si="548"/>
        <v>5.5030245791655972</v>
      </c>
      <c r="BJ589" s="95">
        <f t="shared" si="548"/>
        <v>5.5671177485390064</v>
      </c>
      <c r="BK589" s="95">
        <f t="shared" si="548"/>
        <v>5.6580481256158981</v>
      </c>
      <c r="BL589" s="95">
        <f t="shared" si="548"/>
        <v>5.7777655433070265</v>
      </c>
      <c r="BM589" s="95">
        <f t="shared" si="548"/>
        <v>5.9243804929959722</v>
      </c>
      <c r="BN589" s="95">
        <f t="shared" si="535"/>
        <v>6.0938054135001849</v>
      </c>
      <c r="CI589" s="95"/>
      <c r="CJ589" s="95"/>
      <c r="CK589" s="95"/>
      <c r="CL589" s="95"/>
      <c r="CM589" s="95"/>
      <c r="CN589" s="95"/>
      <c r="CO589" s="95"/>
      <c r="CP589" s="95"/>
      <c r="CQ589" s="95"/>
      <c r="CR589" s="95"/>
      <c r="CS589" s="95"/>
      <c r="CT589" s="95"/>
      <c r="CU589" s="95"/>
      <c r="CV589" s="95"/>
      <c r="CW589" s="95"/>
      <c r="CX589" s="95"/>
    </row>
    <row r="590" spans="1:102" s="75" customFormat="1" ht="12.95" customHeight="1" x14ac:dyDescent="0.2">
      <c r="A590" s="86" t="s">
        <v>2120</v>
      </c>
      <c r="B590" s="87" t="s">
        <v>2031</v>
      </c>
      <c r="C590" s="88">
        <v>51301.458899999998</v>
      </c>
      <c r="D590" s="88">
        <v>2.0000000000000001E-4</v>
      </c>
      <c r="E590" s="75">
        <f t="shared" si="513"/>
        <v>21624.016501534519</v>
      </c>
      <c r="F590" s="75">
        <f t="shared" si="514"/>
        <v>21624</v>
      </c>
      <c r="G590" s="75">
        <f t="shared" si="539"/>
        <v>6.955759999982547E-3</v>
      </c>
      <c r="K590" s="77">
        <f>G590</f>
        <v>6.955759999982547E-3</v>
      </c>
      <c r="O590" s="75">
        <f t="shared" ca="1" si="515"/>
        <v>8.7370700902030703E-3</v>
      </c>
      <c r="P590" s="75">
        <f t="shared" si="516"/>
        <v>1.0510821978981823E-2</v>
      </c>
      <c r="Q590" s="85">
        <f t="shared" si="536"/>
        <v>36282.958899999998</v>
      </c>
      <c r="S590" s="84">
        <v>1</v>
      </c>
      <c r="Z590" s="75">
        <f t="shared" si="517"/>
        <v>21624</v>
      </c>
      <c r="AA590" s="75">
        <f t="shared" si="505"/>
        <v>7.0435164225389774E-3</v>
      </c>
      <c r="AB590" s="75">
        <f t="shared" si="506"/>
        <v>1.0423065556425392E-2</v>
      </c>
      <c r="AC590" s="75">
        <f t="shared" si="507"/>
        <v>-3.5550619789992757E-3</v>
      </c>
      <c r="AD590" s="75">
        <f t="shared" si="508"/>
        <v>-8.7756422556430416E-5</v>
      </c>
      <c r="AE590" s="75">
        <f t="shared" si="509"/>
        <v>7.7011896999027697E-9</v>
      </c>
      <c r="AF590" s="75">
        <f t="shared" si="510"/>
        <v>-3.5550619789992757E-3</v>
      </c>
      <c r="AG590" s="84"/>
      <c r="AH590" s="75">
        <f t="shared" si="518"/>
        <v>-3.4673055564428457E-3</v>
      </c>
      <c r="AI590" s="75">
        <f t="shared" si="519"/>
        <v>2.0000000078847835E-2</v>
      </c>
      <c r="AJ590" s="75">
        <f t="shared" si="520"/>
        <v>-8.4551064448757013E-2</v>
      </c>
      <c r="AK590" s="75">
        <f t="shared" si="521"/>
        <v>1.2431481339145561E-5</v>
      </c>
      <c r="AL590" s="75">
        <f t="shared" si="522"/>
        <v>3.141579968404753</v>
      </c>
      <c r="AM590" s="75">
        <f t="shared" si="523"/>
        <v>157664.23537779105</v>
      </c>
      <c r="AN590" s="75">
        <f t="shared" si="547"/>
        <v>3.1414664375924364</v>
      </c>
      <c r="AO590" s="75">
        <f t="shared" si="547"/>
        <v>3.1400127362935235</v>
      </c>
      <c r="AP590" s="75">
        <f t="shared" si="547"/>
        <v>3.1414961056230153</v>
      </c>
      <c r="AQ590" s="75">
        <f t="shared" si="547"/>
        <v>3.1399824627544204</v>
      </c>
      <c r="AR590" s="75">
        <f t="shared" si="547"/>
        <v>3.1415269969895498</v>
      </c>
      <c r="AS590" s="75">
        <f t="shared" si="547"/>
        <v>3.1399509409101656</v>
      </c>
      <c r="AT590" s="75">
        <f t="shared" si="547"/>
        <v>3.1415591621367898</v>
      </c>
      <c r="AU590" s="75">
        <f t="shared" si="524"/>
        <v>3.1399181192862282</v>
      </c>
      <c r="AV590" s="119">
        <f t="shared" si="525"/>
        <v>7.0435164225389774E-3</v>
      </c>
      <c r="AW590" s="120">
        <f t="shared" si="526"/>
        <v>-8.7756422556430416E-5</v>
      </c>
      <c r="AX590" s="121">
        <f t="shared" si="527"/>
        <v>7.7011896999027697E-9</v>
      </c>
      <c r="AY590" s="120">
        <f t="shared" si="528"/>
        <v>1.0423065556425392E-2</v>
      </c>
      <c r="BA590" s="95">
        <f t="shared" si="529"/>
        <v>0</v>
      </c>
      <c r="BB590" s="95">
        <f t="shared" si="530"/>
        <v>1.5869805093363598</v>
      </c>
      <c r="BC590" s="95">
        <f t="shared" si="531"/>
        <v>-0.53302663814775075</v>
      </c>
      <c r="BD590" s="95">
        <f t="shared" si="532"/>
        <v>0.68224180585715177</v>
      </c>
      <c r="BE590" s="95">
        <f t="shared" si="533"/>
        <v>0.86031255880961</v>
      </c>
      <c r="BF590" s="95">
        <f t="shared" si="534"/>
        <v>0.45881018720389061</v>
      </c>
      <c r="BG590" s="95">
        <f t="shared" si="548"/>
        <v>6.4929295274597267</v>
      </c>
      <c r="BH590" s="95">
        <f t="shared" si="548"/>
        <v>6.4760056881569792</v>
      </c>
      <c r="BI590" s="95">
        <f t="shared" si="548"/>
        <v>6.4568808947855283</v>
      </c>
      <c r="BJ590" s="95">
        <f t="shared" si="548"/>
        <v>6.4353455117322182</v>
      </c>
      <c r="BK590" s="95">
        <f t="shared" si="548"/>
        <v>6.4111800296493877</v>
      </c>
      <c r="BL590" s="95">
        <f t="shared" si="548"/>
        <v>6.3841517564075847</v>
      </c>
      <c r="BM590" s="95">
        <f t="shared" si="548"/>
        <v>6.3540080747339669</v>
      </c>
      <c r="BN590" s="95">
        <f t="shared" si="535"/>
        <v>6.3204645378563846</v>
      </c>
      <c r="CI590" s="95"/>
      <c r="CJ590" s="95"/>
      <c r="CK590" s="95"/>
      <c r="CL590" s="95"/>
      <c r="CM590" s="95"/>
      <c r="CN590" s="95"/>
      <c r="CO590" s="95"/>
      <c r="CP590" s="95"/>
      <c r="CQ590" s="95"/>
      <c r="CR590" s="95"/>
      <c r="CS590" s="95"/>
      <c r="CT590" s="95"/>
      <c r="CU590" s="95"/>
      <c r="CV590" s="95"/>
      <c r="CW590" s="95"/>
      <c r="CX590" s="95"/>
    </row>
    <row r="591" spans="1:102" s="75" customFormat="1" ht="12.95" customHeight="1" x14ac:dyDescent="0.2">
      <c r="A591" s="81" t="s">
        <v>1413</v>
      </c>
      <c r="B591" s="82" t="s">
        <v>2031</v>
      </c>
      <c r="C591" s="83">
        <v>51328.439200000001</v>
      </c>
      <c r="D591" s="83" t="s">
        <v>2110</v>
      </c>
      <c r="E591" s="75">
        <f t="shared" si="513"/>
        <v>21688.023360867923</v>
      </c>
      <c r="F591" s="75">
        <f t="shared" si="514"/>
        <v>21688</v>
      </c>
      <c r="G591" s="75">
        <f t="shared" si="539"/>
        <v>9.8471200035419315E-3</v>
      </c>
      <c r="I591" s="75">
        <f t="shared" ref="I591:I596" si="549">G591</f>
        <v>9.8471200035419315E-3</v>
      </c>
      <c r="O591" s="75">
        <f t="shared" ca="1" si="515"/>
        <v>8.7813785445968601E-3</v>
      </c>
      <c r="P591" s="75">
        <f t="shared" si="516"/>
        <v>1.0579300612594322E-2</v>
      </c>
      <c r="Q591" s="85">
        <f t="shared" si="536"/>
        <v>36309.939200000001</v>
      </c>
      <c r="S591" s="84">
        <v>0.1</v>
      </c>
      <c r="Z591" s="75">
        <f t="shared" si="517"/>
        <v>21688</v>
      </c>
      <c r="AA591" s="75">
        <f t="shared" si="505"/>
        <v>7.107951479628399E-3</v>
      </c>
      <c r="AB591" s="75">
        <f t="shared" si="506"/>
        <v>1.3318469136507855E-2</v>
      </c>
      <c r="AC591" s="75">
        <f t="shared" si="507"/>
        <v>-7.321806090523908E-4</v>
      </c>
      <c r="AD591" s="75">
        <f t="shared" si="508"/>
        <v>2.7391685239135325E-3</v>
      </c>
      <c r="AE591" s="75">
        <f t="shared" si="509"/>
        <v>7.5030442023986415E-7</v>
      </c>
      <c r="AF591" s="75">
        <f t="shared" si="510"/>
        <v>-7.321806090523908E-4</v>
      </c>
      <c r="AG591" s="84"/>
      <c r="AH591" s="75">
        <f t="shared" si="518"/>
        <v>-3.4713491329659233E-3</v>
      </c>
      <c r="AI591" s="75">
        <f t="shared" si="519"/>
        <v>2.0000000681326568E-2</v>
      </c>
      <c r="AJ591" s="75">
        <f t="shared" si="520"/>
        <v>-8.4600859483090263E-2</v>
      </c>
      <c r="AK591" s="75">
        <f t="shared" si="521"/>
        <v>-3.654312663421452E-5</v>
      </c>
      <c r="AL591" s="75">
        <f t="shared" si="522"/>
        <v>-3.1415553646850558</v>
      </c>
      <c r="AM591" s="75">
        <f t="shared" si="523"/>
        <v>-53635.257292769587</v>
      </c>
      <c r="AN591" s="75">
        <f t="shared" ref="AN591:AT600" si="550">$AU591+$AB$7*SIN(AO591)</f>
        <v>3.1419636735031542</v>
      </c>
      <c r="AO591" s="75">
        <f t="shared" si="550"/>
        <v>3.1462361314414542</v>
      </c>
      <c r="AP591" s="75">
        <f t="shared" si="550"/>
        <v>3.1418764638008096</v>
      </c>
      <c r="AQ591" s="75">
        <f t="shared" si="550"/>
        <v>3.1463251219115462</v>
      </c>
      <c r="AR591" s="75">
        <f t="shared" si="550"/>
        <v>3.141785657196063</v>
      </c>
      <c r="AS591" s="75">
        <f t="shared" si="550"/>
        <v>3.1464177827703832</v>
      </c>
      <c r="AT591" s="75">
        <f t="shared" si="550"/>
        <v>3.1416911052982517</v>
      </c>
      <c r="AU591" s="75">
        <f t="shared" si="524"/>
        <v>3.1465142654445164</v>
      </c>
      <c r="AV591" s="119">
        <f t="shared" si="525"/>
        <v>7.107951479628399E-3</v>
      </c>
      <c r="AW591" s="120">
        <f t="shared" si="526"/>
        <v>2.7391685239135325E-3</v>
      </c>
      <c r="AX591" s="121">
        <f t="shared" si="527"/>
        <v>7.5030442023986415E-7</v>
      </c>
      <c r="AY591" s="120">
        <f t="shared" si="528"/>
        <v>1.3318469136507855E-2</v>
      </c>
      <c r="BA591" s="95">
        <f t="shared" si="529"/>
        <v>0</v>
      </c>
      <c r="BB591" s="95">
        <f t="shared" si="530"/>
        <v>1.3311432593379044</v>
      </c>
      <c r="BC591" s="95">
        <f t="shared" si="531"/>
        <v>-0.78075181849329178</v>
      </c>
      <c r="BD591" s="95">
        <f t="shared" si="532"/>
        <v>0.83686566532214091</v>
      </c>
      <c r="BE591" s="95">
        <f t="shared" si="533"/>
        <v>1.194006966933379</v>
      </c>
      <c r="BF591" s="95">
        <f t="shared" si="534"/>
        <v>0.67974677924338245</v>
      </c>
      <c r="BG591" s="95">
        <f t="shared" ref="BG591:BM600" si="551">$BN591+$BB$7*SIN(BH591)</f>
        <v>6.5925825321084695</v>
      </c>
      <c r="BH591" s="95">
        <f t="shared" si="551"/>
        <v>6.5688220166775144</v>
      </c>
      <c r="BI591" s="95">
        <f t="shared" si="551"/>
        <v>6.5414134531377277</v>
      </c>
      <c r="BJ591" s="95">
        <f t="shared" si="551"/>
        <v>6.5100399658920454</v>
      </c>
      <c r="BK591" s="95">
        <f t="shared" si="551"/>
        <v>6.4744029218963126</v>
      </c>
      <c r="BL591" s="95">
        <f t="shared" si="551"/>
        <v>6.4342165763316608</v>
      </c>
      <c r="BM591" s="95">
        <f t="shared" si="551"/>
        <v>6.3891899714047664</v>
      </c>
      <c r="BN591" s="95">
        <f t="shared" si="535"/>
        <v>6.3389909541511447</v>
      </c>
      <c r="CI591" s="95"/>
      <c r="CJ591" s="95"/>
      <c r="CK591" s="95"/>
      <c r="CL591" s="95"/>
      <c r="CM591" s="95"/>
      <c r="CN591" s="95"/>
      <c r="CO591" s="95"/>
      <c r="CP591" s="95"/>
      <c r="CQ591" s="95"/>
      <c r="CR591" s="95"/>
      <c r="CS591" s="95"/>
      <c r="CT591" s="95"/>
      <c r="CU591" s="95"/>
      <c r="CV591" s="95"/>
      <c r="CW591" s="95"/>
      <c r="CX591" s="95"/>
    </row>
    <row r="592" spans="1:102" s="75" customFormat="1" ht="12.95" customHeight="1" x14ac:dyDescent="0.2">
      <c r="A592" s="81" t="s">
        <v>1568</v>
      </c>
      <c r="B592" s="82" t="s">
        <v>2031</v>
      </c>
      <c r="C592" s="83">
        <v>51390.400000000001</v>
      </c>
      <c r="D592" s="83" t="s">
        <v>2110</v>
      </c>
      <c r="E592" s="75">
        <f t="shared" si="513"/>
        <v>21835.016396889932</v>
      </c>
      <c r="F592" s="75">
        <f t="shared" si="514"/>
        <v>21835</v>
      </c>
      <c r="G592" s="75">
        <f t="shared" si="539"/>
        <v>6.9116500017116778E-3</v>
      </c>
      <c r="I592" s="75">
        <f t="shared" si="549"/>
        <v>6.9116500017116778E-3</v>
      </c>
      <c r="O592" s="75">
        <f t="shared" ca="1" si="515"/>
        <v>8.8831495257825945E-3</v>
      </c>
      <c r="P592" s="75">
        <f t="shared" si="516"/>
        <v>1.0736820777744202E-2</v>
      </c>
      <c r="Q592" s="85">
        <f t="shared" si="536"/>
        <v>36371.9</v>
      </c>
      <c r="S592" s="84">
        <v>0.1</v>
      </c>
      <c r="Z592" s="75">
        <f t="shared" si="517"/>
        <v>21835</v>
      </c>
      <c r="AA592" s="75">
        <f t="shared" si="505"/>
        <v>7.2561521457040869E-3</v>
      </c>
      <c r="AB592" s="75">
        <f t="shared" si="506"/>
        <v>1.0392318633751792E-2</v>
      </c>
      <c r="AC592" s="75">
        <f t="shared" si="507"/>
        <v>-3.825170776032524E-3</v>
      </c>
      <c r="AD592" s="75">
        <f t="shared" si="508"/>
        <v>-3.4450214399240914E-4</v>
      </c>
      <c r="AE592" s="75">
        <f t="shared" si="509"/>
        <v>1.1868172721536661E-8</v>
      </c>
      <c r="AF592" s="75">
        <f t="shared" si="510"/>
        <v>-3.825170776032524E-3</v>
      </c>
      <c r="AG592" s="84"/>
      <c r="AH592" s="75">
        <f t="shared" si="518"/>
        <v>-3.4806686320401148E-3</v>
      </c>
      <c r="AI592" s="75">
        <f t="shared" si="519"/>
        <v>2.0000011396754114E-2</v>
      </c>
      <c r="AJ592" s="75">
        <f t="shared" si="520"/>
        <v>-8.4715664920188671E-2</v>
      </c>
      <c r="AK592" s="75">
        <f t="shared" si="521"/>
        <v>-1.4945781307960346E-4</v>
      </c>
      <c r="AL592" s="75">
        <f t="shared" si="522"/>
        <v>-3.1414401456166718</v>
      </c>
      <c r="AM592" s="75">
        <f t="shared" si="523"/>
        <v>-13114.068433204717</v>
      </c>
      <c r="AN592" s="75">
        <f t="shared" si="550"/>
        <v>3.1431100884747067</v>
      </c>
      <c r="AO592" s="75">
        <f t="shared" si="550"/>
        <v>3.160527152481623</v>
      </c>
      <c r="AP592" s="75">
        <f t="shared" si="550"/>
        <v>3.1427535070854273</v>
      </c>
      <c r="AQ592" s="75">
        <f t="shared" si="550"/>
        <v>3.160891077538317</v>
      </c>
      <c r="AR592" s="75">
        <f t="shared" si="550"/>
        <v>3.1423821548080535</v>
      </c>
      <c r="AS592" s="75">
        <f t="shared" si="550"/>
        <v>3.161270080402296</v>
      </c>
      <c r="AT592" s="75">
        <f t="shared" si="550"/>
        <v>3.1419954171206204</v>
      </c>
      <c r="AU592" s="75">
        <f t="shared" si="524"/>
        <v>3.161664788651835</v>
      </c>
      <c r="AV592" s="119">
        <f t="shared" si="525"/>
        <v>7.2561521457040869E-3</v>
      </c>
      <c r="AW592" s="120">
        <f t="shared" si="526"/>
        <v>-3.4450214399240914E-4</v>
      </c>
      <c r="AX592" s="121">
        <f t="shared" si="527"/>
        <v>1.1868172721536661E-8</v>
      </c>
      <c r="AY592" s="120">
        <f t="shared" si="528"/>
        <v>1.0392318633751792E-2</v>
      </c>
      <c r="BA592" s="95">
        <f t="shared" si="529"/>
        <v>0</v>
      </c>
      <c r="BB592" s="95">
        <f t="shared" si="530"/>
        <v>0.87179753756178535</v>
      </c>
      <c r="BC592" s="95">
        <f t="shared" si="531"/>
        <v>-0.98797978992373192</v>
      </c>
      <c r="BD592" s="95">
        <f t="shared" si="532"/>
        <v>0.89082216442159667</v>
      </c>
      <c r="BE592" s="95">
        <f t="shared" si="533"/>
        <v>1.7137296972712943</v>
      </c>
      <c r="BF592" s="95">
        <f t="shared" si="534"/>
        <v>1.154217422403065</v>
      </c>
      <c r="BG592" s="95">
        <f t="shared" si="551"/>
        <v>6.8008948422403153</v>
      </c>
      <c r="BH592" s="95">
        <f t="shared" si="551"/>
        <v>6.7678882999896919</v>
      </c>
      <c r="BI592" s="95">
        <f t="shared" si="551"/>
        <v>6.7268714949841995</v>
      </c>
      <c r="BJ592" s="95">
        <f t="shared" si="551"/>
        <v>6.6769821714842141</v>
      </c>
      <c r="BK592" s="95">
        <f t="shared" si="551"/>
        <v>6.6176513398576304</v>
      </c>
      <c r="BL592" s="95">
        <f t="shared" si="551"/>
        <v>6.54863339965907</v>
      </c>
      <c r="BM592" s="95">
        <f t="shared" si="551"/>
        <v>6.4699238101832437</v>
      </c>
      <c r="BN592" s="95">
        <f t="shared" si="535"/>
        <v>6.381543816578171</v>
      </c>
      <c r="CI592" s="95"/>
      <c r="CJ592" s="95"/>
      <c r="CK592" s="95"/>
      <c r="CL592" s="95"/>
      <c r="CM592" s="95"/>
      <c r="CN592" s="95"/>
      <c r="CO592" s="95"/>
      <c r="CP592" s="95"/>
      <c r="CQ592" s="95"/>
      <c r="CR592" s="95"/>
      <c r="CS592" s="95"/>
      <c r="CT592" s="95"/>
      <c r="CU592" s="95"/>
      <c r="CV592" s="95"/>
      <c r="CW592" s="95"/>
      <c r="CX592" s="95"/>
    </row>
    <row r="593" spans="1:102" s="75" customFormat="1" ht="12.95" customHeight="1" x14ac:dyDescent="0.2">
      <c r="A593" s="81" t="s">
        <v>1568</v>
      </c>
      <c r="B593" s="82" t="s">
        <v>2031</v>
      </c>
      <c r="C593" s="83">
        <v>51390.413999999997</v>
      </c>
      <c r="D593" s="83" t="s">
        <v>2110</v>
      </c>
      <c r="E593" s="75">
        <f t="shared" si="513"/>
        <v>21835.049609864971</v>
      </c>
      <c r="F593" s="75">
        <f t="shared" si="514"/>
        <v>21835</v>
      </c>
      <c r="G593" s="75">
        <f t="shared" si="539"/>
        <v>2.0911649997287896E-2</v>
      </c>
      <c r="I593" s="75">
        <f t="shared" si="549"/>
        <v>2.0911649997287896E-2</v>
      </c>
      <c r="O593" s="75">
        <f t="shared" ca="1" si="515"/>
        <v>8.8831495257825945E-3</v>
      </c>
      <c r="P593" s="75">
        <f t="shared" si="516"/>
        <v>1.0736820777744202E-2</v>
      </c>
      <c r="Q593" s="85">
        <f t="shared" si="536"/>
        <v>36371.913999999997</v>
      </c>
      <c r="S593" s="84">
        <v>0.1</v>
      </c>
      <c r="Z593" s="75">
        <f t="shared" si="517"/>
        <v>21835</v>
      </c>
      <c r="AA593" s="75">
        <f t="shared" ref="AA593:AA656" si="552">AB$3+AB$4*Z593+AB$5*Z593^2+AH593</f>
        <v>7.2561521457040869E-3</v>
      </c>
      <c r="AB593" s="75">
        <f t="shared" ref="AB593:AB656" si="553">IF(S593&lt;&gt;0,G593-AH593, -9999)</f>
        <v>2.4392318629328009E-2</v>
      </c>
      <c r="AC593" s="75">
        <f t="shared" ref="AC593:AC656" si="554">+G593-P593</f>
        <v>1.0174829219543694E-2</v>
      </c>
      <c r="AD593" s="75">
        <f t="shared" ref="AD593:AD656" si="555">IF(S593&lt;&gt;0,G593-AA593, -9999)</f>
        <v>1.3655497851583809E-2</v>
      </c>
      <c r="AE593" s="75">
        <f t="shared" ref="AE593:AE656" si="556">+(G593-AA593)^2*S593</f>
        <v>1.8647262157461005E-5</v>
      </c>
      <c r="AF593" s="75">
        <f t="shared" ref="AF593:AF656" si="557">IF(S593&lt;&gt;0,G593-P593, -9999)</f>
        <v>1.0174829219543694E-2</v>
      </c>
      <c r="AG593" s="84"/>
      <c r="AH593" s="75">
        <f t="shared" si="518"/>
        <v>-3.4806686320401148E-3</v>
      </c>
      <c r="AI593" s="75">
        <f t="shared" si="519"/>
        <v>2.0000011396754114E-2</v>
      </c>
      <c r="AJ593" s="75">
        <f t="shared" si="520"/>
        <v>-8.4715664920188671E-2</v>
      </c>
      <c r="AK593" s="75">
        <f t="shared" si="521"/>
        <v>-1.4945781307960346E-4</v>
      </c>
      <c r="AL593" s="75">
        <f t="shared" si="522"/>
        <v>-3.1414401456166718</v>
      </c>
      <c r="AM593" s="75">
        <f t="shared" si="523"/>
        <v>-13114.068433204717</v>
      </c>
      <c r="AN593" s="75">
        <f t="shared" si="550"/>
        <v>3.1431100884747067</v>
      </c>
      <c r="AO593" s="75">
        <f t="shared" si="550"/>
        <v>3.160527152481623</v>
      </c>
      <c r="AP593" s="75">
        <f t="shared" si="550"/>
        <v>3.1427535070854273</v>
      </c>
      <c r="AQ593" s="75">
        <f t="shared" si="550"/>
        <v>3.160891077538317</v>
      </c>
      <c r="AR593" s="75">
        <f t="shared" si="550"/>
        <v>3.1423821548080535</v>
      </c>
      <c r="AS593" s="75">
        <f t="shared" si="550"/>
        <v>3.161270080402296</v>
      </c>
      <c r="AT593" s="75">
        <f t="shared" si="550"/>
        <v>3.1419954171206204</v>
      </c>
      <c r="AU593" s="75">
        <f t="shared" si="524"/>
        <v>3.161664788651835</v>
      </c>
      <c r="AV593" s="119">
        <f t="shared" si="525"/>
        <v>7.2561521457040869E-3</v>
      </c>
      <c r="AW593" s="120">
        <f t="shared" si="526"/>
        <v>1.3655497851583809E-2</v>
      </c>
      <c r="AX593" s="121">
        <f t="shared" si="527"/>
        <v>1.8647262157461005E-5</v>
      </c>
      <c r="AY593" s="120">
        <f t="shared" si="528"/>
        <v>2.4392318629328009E-2</v>
      </c>
      <c r="BA593" s="95">
        <f t="shared" si="529"/>
        <v>0</v>
      </c>
      <c r="BB593" s="95">
        <f t="shared" si="530"/>
        <v>0.87179753756178535</v>
      </c>
      <c r="BC593" s="95">
        <f t="shared" si="531"/>
        <v>-0.98797978992373192</v>
      </c>
      <c r="BD593" s="95">
        <f t="shared" si="532"/>
        <v>0.89082216442159667</v>
      </c>
      <c r="BE593" s="95">
        <f t="shared" si="533"/>
        <v>1.7137296972712943</v>
      </c>
      <c r="BF593" s="95">
        <f t="shared" si="534"/>
        <v>1.154217422403065</v>
      </c>
      <c r="BG593" s="95">
        <f t="shared" si="551"/>
        <v>6.8008948422403153</v>
      </c>
      <c r="BH593" s="95">
        <f t="shared" si="551"/>
        <v>6.7678882999896919</v>
      </c>
      <c r="BI593" s="95">
        <f t="shared" si="551"/>
        <v>6.7268714949841995</v>
      </c>
      <c r="BJ593" s="95">
        <f t="shared" si="551"/>
        <v>6.6769821714842141</v>
      </c>
      <c r="BK593" s="95">
        <f t="shared" si="551"/>
        <v>6.6176513398576304</v>
      </c>
      <c r="BL593" s="95">
        <f t="shared" si="551"/>
        <v>6.54863339965907</v>
      </c>
      <c r="BM593" s="95">
        <f t="shared" si="551"/>
        <v>6.4699238101832437</v>
      </c>
      <c r="BN593" s="95">
        <f t="shared" si="535"/>
        <v>6.381543816578171</v>
      </c>
      <c r="CI593" s="95"/>
      <c r="CJ593" s="95"/>
      <c r="CK593" s="95"/>
      <c r="CL593" s="95"/>
      <c r="CM593" s="95"/>
      <c r="CN593" s="95"/>
      <c r="CO593" s="95"/>
      <c r="CP593" s="95"/>
      <c r="CQ593" s="95"/>
      <c r="CR593" s="95"/>
      <c r="CS593" s="95"/>
      <c r="CT593" s="95"/>
      <c r="CU593" s="95"/>
      <c r="CV593" s="95"/>
      <c r="CW593" s="95"/>
      <c r="CX593" s="95"/>
    </row>
    <row r="594" spans="1:102" s="75" customFormat="1" ht="12.95" customHeight="1" x14ac:dyDescent="0.2">
      <c r="A594" s="81" t="s">
        <v>1568</v>
      </c>
      <c r="B594" s="82" t="s">
        <v>2031</v>
      </c>
      <c r="C594" s="83">
        <v>51398.442999999999</v>
      </c>
      <c r="D594" s="83" t="s">
        <v>2110</v>
      </c>
      <c r="E594" s="75">
        <f t="shared" si="513"/>
        <v>21854.097251054576</v>
      </c>
      <c r="F594" s="75">
        <f t="shared" si="514"/>
        <v>21854</v>
      </c>
      <c r="G594" s="75">
        <f t="shared" si="539"/>
        <v>4.0993460002937354E-2</v>
      </c>
      <c r="I594" s="75">
        <f t="shared" si="549"/>
        <v>4.0993460002937354E-2</v>
      </c>
      <c r="O594" s="75">
        <f t="shared" ca="1" si="515"/>
        <v>8.896303598180751E-3</v>
      </c>
      <c r="P594" s="75">
        <f t="shared" si="516"/>
        <v>1.0757204250728347E-2</v>
      </c>
      <c r="Q594" s="85">
        <f t="shared" si="536"/>
        <v>36379.942999999999</v>
      </c>
      <c r="S594" s="84">
        <v>0.1</v>
      </c>
      <c r="Z594" s="75">
        <f t="shared" si="517"/>
        <v>21854</v>
      </c>
      <c r="AA594" s="75">
        <f t="shared" si="552"/>
        <v>7.2753241846993163E-3</v>
      </c>
      <c r="AB594" s="75">
        <f t="shared" si="553"/>
        <v>4.4475340068966383E-2</v>
      </c>
      <c r="AC594" s="75">
        <f t="shared" si="554"/>
        <v>3.0236255752209007E-2</v>
      </c>
      <c r="AD594" s="75">
        <f t="shared" si="555"/>
        <v>3.3718135818238036E-2</v>
      </c>
      <c r="AE594" s="75">
        <f t="shared" si="556"/>
        <v>1.1369126830571469E-4</v>
      </c>
      <c r="AF594" s="75">
        <f t="shared" si="557"/>
        <v>3.0236255752209007E-2</v>
      </c>
      <c r="AG594" s="84"/>
      <c r="AH594" s="75">
        <f t="shared" si="518"/>
        <v>-3.4818800660290309E-3</v>
      </c>
      <c r="AI594" s="75">
        <f t="shared" si="519"/>
        <v>2.0000013745816392E-2</v>
      </c>
      <c r="AJ594" s="75">
        <f t="shared" si="520"/>
        <v>-8.4730592444037023E-2</v>
      </c>
      <c r="AK594" s="75">
        <f t="shared" si="521"/>
        <v>-1.6413957406499896E-4</v>
      </c>
      <c r="AL594" s="75">
        <f t="shared" si="522"/>
        <v>-3.1414251642277193</v>
      </c>
      <c r="AM594" s="75">
        <f t="shared" si="523"/>
        <v>-11941.056856138315</v>
      </c>
      <c r="AN594" s="75">
        <f t="shared" si="550"/>
        <v>3.1432591513191306</v>
      </c>
      <c r="AO594" s="75">
        <f t="shared" si="550"/>
        <v>3.1623736066305614</v>
      </c>
      <c r="AP594" s="75">
        <f t="shared" si="550"/>
        <v>3.1428675650698761</v>
      </c>
      <c r="AQ594" s="75">
        <f t="shared" si="550"/>
        <v>3.1627732724004685</v>
      </c>
      <c r="AR594" s="75">
        <f t="shared" si="550"/>
        <v>3.1424597426189642</v>
      </c>
      <c r="AS594" s="75">
        <f t="shared" si="550"/>
        <v>3.1631895129684011</v>
      </c>
      <c r="AT594" s="75">
        <f t="shared" si="550"/>
        <v>3.1420350072513377</v>
      </c>
      <c r="AU594" s="75">
        <f t="shared" si="524"/>
        <v>3.1636230195425767</v>
      </c>
      <c r="AV594" s="119">
        <f t="shared" si="525"/>
        <v>7.2753241846993163E-3</v>
      </c>
      <c r="AW594" s="120">
        <f t="shared" si="526"/>
        <v>3.3718135818238036E-2</v>
      </c>
      <c r="AX594" s="121">
        <f t="shared" si="527"/>
        <v>1.1369126830571469E-4</v>
      </c>
      <c r="AY594" s="120">
        <f t="shared" si="528"/>
        <v>4.4475340068966383E-2</v>
      </c>
      <c r="BA594" s="95">
        <f t="shared" si="529"/>
        <v>0</v>
      </c>
      <c r="BB594" s="95">
        <f t="shared" si="530"/>
        <v>0.82944055619727097</v>
      </c>
      <c r="BC594" s="95">
        <f t="shared" si="531"/>
        <v>-0.99423009187539346</v>
      </c>
      <c r="BD594" s="95">
        <f t="shared" si="532"/>
        <v>0.8836908260979649</v>
      </c>
      <c r="BE594" s="95">
        <f t="shared" si="533"/>
        <v>1.7614599082167006</v>
      </c>
      <c r="BF594" s="95">
        <f t="shared" si="534"/>
        <v>1.2114637972761393</v>
      </c>
      <c r="BG594" s="95">
        <f t="shared" si="551"/>
        <v>6.825359509129977</v>
      </c>
      <c r="BH594" s="95">
        <f t="shared" si="551"/>
        <v>6.791856838855244</v>
      </c>
      <c r="BI594" s="95">
        <f t="shared" si="551"/>
        <v>6.7497179840131798</v>
      </c>
      <c r="BJ594" s="95">
        <f t="shared" si="551"/>
        <v>6.6979463704713478</v>
      </c>
      <c r="BK594" s="95">
        <f t="shared" si="551"/>
        <v>6.635900639114956</v>
      </c>
      <c r="BL594" s="95">
        <f t="shared" si="551"/>
        <v>6.5633433650044557</v>
      </c>
      <c r="BM594" s="95">
        <f t="shared" si="551"/>
        <v>6.4803485803166891</v>
      </c>
      <c r="BN594" s="95">
        <f t="shared" si="535"/>
        <v>6.3870438464156774</v>
      </c>
      <c r="CI594" s="95"/>
      <c r="CJ594" s="95"/>
      <c r="CK594" s="95"/>
      <c r="CL594" s="95"/>
      <c r="CM594" s="95"/>
      <c r="CN594" s="95"/>
      <c r="CO594" s="95"/>
      <c r="CP594" s="95"/>
      <c r="CQ594" s="95"/>
      <c r="CR594" s="95"/>
      <c r="CS594" s="95"/>
      <c r="CT594" s="95"/>
      <c r="CU594" s="95"/>
      <c r="CV594" s="95"/>
      <c r="CW594" s="95"/>
      <c r="CX594" s="95"/>
    </row>
    <row r="595" spans="1:102" s="75" customFormat="1" ht="12.95" customHeight="1" x14ac:dyDescent="0.2">
      <c r="A595" s="81" t="s">
        <v>1568</v>
      </c>
      <c r="B595" s="82" t="s">
        <v>2031</v>
      </c>
      <c r="C595" s="83">
        <v>51425.373</v>
      </c>
      <c r="D595" s="83" t="s">
        <v>2110</v>
      </c>
      <c r="E595" s="75">
        <f t="shared" si="513"/>
        <v>21917.984780913339</v>
      </c>
      <c r="F595" s="75">
        <f t="shared" si="514"/>
        <v>21918</v>
      </c>
      <c r="G595" s="75">
        <f t="shared" si="539"/>
        <v>-6.4151799961109646E-3</v>
      </c>
      <c r="I595" s="75">
        <f t="shared" si="549"/>
        <v>-6.4151799961109646E-3</v>
      </c>
      <c r="O595" s="75">
        <f t="shared" ca="1" si="515"/>
        <v>8.9406120525745408E-3</v>
      </c>
      <c r="P595" s="75">
        <f t="shared" si="516"/>
        <v>1.0825904326038471E-2</v>
      </c>
      <c r="Q595" s="85">
        <f t="shared" si="536"/>
        <v>36406.873</v>
      </c>
      <c r="S595" s="84">
        <v>0.1</v>
      </c>
      <c r="Z595" s="75">
        <f t="shared" si="517"/>
        <v>21918</v>
      </c>
      <c r="AA595" s="75">
        <f t="shared" si="552"/>
        <v>7.3399259705766605E-3</v>
      </c>
      <c r="AB595" s="75">
        <f t="shared" si="553"/>
        <v>-2.9292016406491537E-3</v>
      </c>
      <c r="AC595" s="75">
        <f t="shared" si="554"/>
        <v>-1.7241084322149436E-2</v>
      </c>
      <c r="AD595" s="75">
        <f t="shared" si="555"/>
        <v>-1.3755105966687626E-2</v>
      </c>
      <c r="AE595" s="75">
        <f t="shared" si="556"/>
        <v>1.8920294015480556E-5</v>
      </c>
      <c r="AF595" s="75">
        <f t="shared" si="557"/>
        <v>-1.7241084322149436E-2</v>
      </c>
      <c r="AG595" s="84"/>
      <c r="AH595" s="75">
        <f t="shared" si="518"/>
        <v>-3.4859783554618108E-3</v>
      </c>
      <c r="AI595" s="75">
        <f t="shared" si="519"/>
        <v>2.0000023324934779E-2</v>
      </c>
      <c r="AJ595" s="75">
        <f t="shared" si="520"/>
        <v>-8.4781099303914947E-2</v>
      </c>
      <c r="AK595" s="75">
        <f t="shared" si="521"/>
        <v>-2.1381504059290438E-4</v>
      </c>
      <c r="AL595" s="75">
        <f t="shared" si="522"/>
        <v>-3.1413744749752124</v>
      </c>
      <c r="AM595" s="75">
        <f t="shared" si="523"/>
        <v>-9166.8012280057974</v>
      </c>
      <c r="AN595" s="75">
        <f t="shared" si="550"/>
        <v>3.1437635025514132</v>
      </c>
      <c r="AO595" s="75">
        <f t="shared" si="550"/>
        <v>3.1685915081950657</v>
      </c>
      <c r="AP595" s="75">
        <f t="shared" si="550"/>
        <v>3.1432535293593009</v>
      </c>
      <c r="AQ595" s="75">
        <f t="shared" si="550"/>
        <v>3.1691120824063903</v>
      </c>
      <c r="AR595" s="75">
        <f t="shared" si="550"/>
        <v>3.1427223306611669</v>
      </c>
      <c r="AS595" s="75">
        <f t="shared" si="550"/>
        <v>3.169654331280876</v>
      </c>
      <c r="AT595" s="75">
        <f t="shared" si="550"/>
        <v>3.1421690152747539</v>
      </c>
      <c r="AU595" s="75">
        <f t="shared" si="524"/>
        <v>3.1702191657008654</v>
      </c>
      <c r="AV595" s="119">
        <f t="shared" si="525"/>
        <v>7.3399259705766605E-3</v>
      </c>
      <c r="AW595" s="120">
        <f t="shared" si="526"/>
        <v>-1.3755105966687626E-2</v>
      </c>
      <c r="AX595" s="121">
        <f t="shared" si="527"/>
        <v>1.8920294015480556E-5</v>
      </c>
      <c r="AY595" s="120">
        <f t="shared" si="528"/>
        <v>-2.9292016406491537E-3</v>
      </c>
      <c r="BA595" s="95">
        <f t="shared" si="529"/>
        <v>0</v>
      </c>
      <c r="BB595" s="95">
        <f t="shared" si="530"/>
        <v>0.70999786032968215</v>
      </c>
      <c r="BC595" s="95">
        <f t="shared" si="531"/>
        <v>-0.99955184213588466</v>
      </c>
      <c r="BD595" s="95">
        <f t="shared" si="532"/>
        <v>0.85199692428238116</v>
      </c>
      <c r="BE595" s="95">
        <f t="shared" si="533"/>
        <v>1.8988748148506576</v>
      </c>
      <c r="BF595" s="95">
        <f t="shared" si="534"/>
        <v>1.3967211685331276</v>
      </c>
      <c r="BG595" s="95">
        <f t="shared" si="551"/>
        <v>6.9033708737889095</v>
      </c>
      <c r="BH595" s="95">
        <f t="shared" si="551"/>
        <v>6.8692800962291898</v>
      </c>
      <c r="BI595" s="95">
        <f t="shared" si="551"/>
        <v>6.8244649700567104</v>
      </c>
      <c r="BJ595" s="95">
        <f t="shared" si="551"/>
        <v>6.767315361202467</v>
      </c>
      <c r="BK595" s="95">
        <f t="shared" si="551"/>
        <v>6.6968187530598016</v>
      </c>
      <c r="BL595" s="95">
        <f t="shared" si="551"/>
        <v>6.6127270183277904</v>
      </c>
      <c r="BM595" s="95">
        <f t="shared" si="551"/>
        <v>6.5154419648367758</v>
      </c>
      <c r="BN595" s="95">
        <f t="shared" si="535"/>
        <v>6.4055702627104374</v>
      </c>
      <c r="CI595" s="95"/>
      <c r="CJ595" s="95"/>
      <c r="CK595" s="95"/>
      <c r="CL595" s="95"/>
      <c r="CM595" s="95"/>
      <c r="CN595" s="95"/>
      <c r="CO595" s="95"/>
      <c r="CP595" s="95"/>
      <c r="CQ595" s="95"/>
      <c r="CR595" s="95"/>
      <c r="CS595" s="95"/>
      <c r="CT595" s="95"/>
      <c r="CU595" s="95"/>
      <c r="CV595" s="95"/>
      <c r="CW595" s="95"/>
      <c r="CX595" s="95"/>
    </row>
    <row r="596" spans="1:102" s="75" customFormat="1" ht="12.95" customHeight="1" x14ac:dyDescent="0.2">
      <c r="A596" s="81" t="s">
        <v>1568</v>
      </c>
      <c r="B596" s="82" t="s">
        <v>2031</v>
      </c>
      <c r="C596" s="83">
        <v>51433.385000000002</v>
      </c>
      <c r="D596" s="83" t="s">
        <v>2110</v>
      </c>
      <c r="E596" s="75">
        <f t="shared" si="513"/>
        <v>21936.992092061817</v>
      </c>
      <c r="F596" s="75">
        <f t="shared" si="514"/>
        <v>21937</v>
      </c>
      <c r="G596" s="75">
        <f t="shared" si="539"/>
        <v>-3.3333699975628406E-3</v>
      </c>
      <c r="I596" s="75">
        <f t="shared" si="549"/>
        <v>-3.3333699975628406E-3</v>
      </c>
      <c r="O596" s="75">
        <f t="shared" ca="1" si="515"/>
        <v>8.9537661249726973E-3</v>
      </c>
      <c r="P596" s="75">
        <f t="shared" si="516"/>
        <v>1.0846311522769707E-2</v>
      </c>
      <c r="Q596" s="85">
        <f t="shared" si="536"/>
        <v>36414.885000000002</v>
      </c>
      <c r="S596" s="84">
        <v>0.1</v>
      </c>
      <c r="Z596" s="75">
        <f t="shared" si="517"/>
        <v>21937</v>
      </c>
      <c r="AA596" s="75">
        <f t="shared" si="552"/>
        <v>7.3591104419041976E-3</v>
      </c>
      <c r="AB596" s="75">
        <f t="shared" si="553"/>
        <v>1.5383108330266826E-4</v>
      </c>
      <c r="AC596" s="75">
        <f t="shared" si="554"/>
        <v>-1.4179681520332547E-2</v>
      </c>
      <c r="AD596" s="75">
        <f t="shared" si="555"/>
        <v>-1.0692480439467038E-2</v>
      </c>
      <c r="AE596" s="75">
        <f t="shared" si="556"/>
        <v>1.1432913794838524E-5</v>
      </c>
      <c r="AF596" s="75">
        <f t="shared" si="557"/>
        <v>-1.4179681520332547E-2</v>
      </c>
      <c r="AG596" s="84"/>
      <c r="AH596" s="75">
        <f t="shared" si="518"/>
        <v>-3.4872010808655088E-3</v>
      </c>
      <c r="AI596" s="75">
        <f t="shared" si="519"/>
        <v>2.0000026671045723E-2</v>
      </c>
      <c r="AJ596" s="75">
        <f t="shared" si="520"/>
        <v>-8.479617011396666E-2</v>
      </c>
      <c r="AK596" s="75">
        <f t="shared" si="521"/>
        <v>-2.2863781145855331E-4</v>
      </c>
      <c r="AL596" s="75">
        <f t="shared" si="522"/>
        <v>-3.1413593496984333</v>
      </c>
      <c r="AM596" s="75">
        <f t="shared" si="523"/>
        <v>-8572.5102109120708</v>
      </c>
      <c r="AN596" s="75">
        <f t="shared" si="550"/>
        <v>3.1439139969672278</v>
      </c>
      <c r="AO596" s="75">
        <f t="shared" si="550"/>
        <v>3.1704368567938626</v>
      </c>
      <c r="AP596" s="75">
        <f t="shared" si="550"/>
        <v>3.1433687155416337</v>
      </c>
      <c r="AQ596" s="75">
        <f t="shared" si="550"/>
        <v>3.1709935024538987</v>
      </c>
      <c r="AR596" s="75">
        <f t="shared" si="550"/>
        <v>3.1428007091261918</v>
      </c>
      <c r="AS596" s="75">
        <f t="shared" si="550"/>
        <v>3.1715733564092048</v>
      </c>
      <c r="AT596" s="75">
        <f t="shared" si="550"/>
        <v>3.1422090211618841</v>
      </c>
      <c r="AU596" s="75">
        <f t="shared" si="524"/>
        <v>3.1721773965916071</v>
      </c>
      <c r="AV596" s="119">
        <f t="shared" si="525"/>
        <v>7.3591104419041976E-3</v>
      </c>
      <c r="AW596" s="120">
        <f t="shared" si="526"/>
        <v>-1.0692480439467038E-2</v>
      </c>
      <c r="AX596" s="121">
        <f t="shared" si="527"/>
        <v>1.1432913794838524E-5</v>
      </c>
      <c r="AY596" s="120">
        <f t="shared" si="528"/>
        <v>1.5383108330266826E-4</v>
      </c>
      <c r="BA596" s="95">
        <f t="shared" si="529"/>
        <v>0</v>
      </c>
      <c r="BB596" s="95">
        <f t="shared" si="530"/>
        <v>0.68048296427404642</v>
      </c>
      <c r="BC596" s="95">
        <f t="shared" si="531"/>
        <v>-0.99790150741205808</v>
      </c>
      <c r="BD596" s="95">
        <f t="shared" si="532"/>
        <v>0.84137320130896709</v>
      </c>
      <c r="BE596" s="95">
        <f t="shared" si="533"/>
        <v>1.9337306415141633</v>
      </c>
      <c r="BF596" s="95">
        <f t="shared" si="534"/>
        <v>1.4494365090648109</v>
      </c>
      <c r="BG596" s="95">
        <f t="shared" si="551"/>
        <v>6.925228434798834</v>
      </c>
      <c r="BH596" s="95">
        <f t="shared" si="551"/>
        <v>6.8912581719350134</v>
      </c>
      <c r="BI596" s="95">
        <f t="shared" si="551"/>
        <v>6.8459683537613083</v>
      </c>
      <c r="BJ596" s="95">
        <f t="shared" si="551"/>
        <v>6.7875142827753656</v>
      </c>
      <c r="BK596" s="95">
        <f t="shared" si="551"/>
        <v>6.7147263920889841</v>
      </c>
      <c r="BL596" s="95">
        <f t="shared" si="551"/>
        <v>6.6273342715754691</v>
      </c>
      <c r="BM596" s="95">
        <f t="shared" si="551"/>
        <v>6.525853310240084</v>
      </c>
      <c r="BN596" s="95">
        <f t="shared" si="535"/>
        <v>6.4110702925479437</v>
      </c>
      <c r="CI596" s="95"/>
      <c r="CJ596" s="95"/>
      <c r="CK596" s="95"/>
      <c r="CL596" s="95"/>
      <c r="CM596" s="95"/>
      <c r="CN596" s="95"/>
      <c r="CO596" s="95"/>
      <c r="CP596" s="95"/>
      <c r="CQ596" s="95"/>
      <c r="CR596" s="95"/>
      <c r="CS596" s="95"/>
      <c r="CT596" s="95"/>
      <c r="CU596" s="95"/>
      <c r="CV596" s="95"/>
      <c r="CW596" s="95"/>
      <c r="CX596" s="95"/>
    </row>
    <row r="597" spans="1:102" s="75" customFormat="1" ht="12.95" customHeight="1" x14ac:dyDescent="0.2">
      <c r="A597" s="86" t="s">
        <v>2120</v>
      </c>
      <c r="B597" s="87" t="s">
        <v>2031</v>
      </c>
      <c r="C597" s="88">
        <v>51617.601300000002</v>
      </c>
      <c r="D597" s="88">
        <v>2.9999999999999997E-4</v>
      </c>
      <c r="E597" s="75">
        <f t="shared" ref="E597:E660" si="558">+(C597-C$7)/C$8</f>
        <v>22374.01861886169</v>
      </c>
      <c r="F597" s="75">
        <f t="shared" ref="F597:F660" si="559">ROUND(2*E597,0)/2</f>
        <v>22374</v>
      </c>
      <c r="G597" s="75">
        <f t="shared" si="539"/>
        <v>7.8482600001734681E-3</v>
      </c>
      <c r="K597" s="77">
        <f>G597</f>
        <v>7.8482600001734681E-3</v>
      </c>
      <c r="O597" s="75">
        <f t="shared" ref="O597:O660" ca="1" si="560">+C$11+C$12*$F597</f>
        <v>9.2563097901302918E-3</v>
      </c>
      <c r="P597" s="75">
        <f t="shared" ref="P597:P660" si="561">+D$11+D$12*F597+D$13*F597^2</f>
        <v>1.1317175931078952E-2</v>
      </c>
      <c r="Q597" s="85">
        <f t="shared" si="536"/>
        <v>36599.101300000002</v>
      </c>
      <c r="S597" s="84">
        <v>1</v>
      </c>
      <c r="Z597" s="75">
        <f t="shared" ref="Z597:Z660" si="562">F597</f>
        <v>22374</v>
      </c>
      <c r="AA597" s="75">
        <f t="shared" si="552"/>
        <v>7.800577606768372E-3</v>
      </c>
      <c r="AB597" s="75">
        <f t="shared" si="553"/>
        <v>1.1364858324484049E-2</v>
      </c>
      <c r="AC597" s="75">
        <f t="shared" si="554"/>
        <v>-3.4689159309054841E-3</v>
      </c>
      <c r="AD597" s="75">
        <f t="shared" si="555"/>
        <v>4.7682393405096106E-5</v>
      </c>
      <c r="AE597" s="75">
        <f t="shared" si="556"/>
        <v>2.2736106408383524E-9</v>
      </c>
      <c r="AF597" s="75">
        <f t="shared" si="557"/>
        <v>-3.4689159309054841E-3</v>
      </c>
      <c r="AG597" s="84"/>
      <c r="AH597" s="75">
        <f t="shared" ref="AH597:AH660" si="563">$AB$6*($AB$11/AI597*AJ597+$AB$12)</f>
        <v>-3.5165983243105802E-3</v>
      </c>
      <c r="AI597" s="75">
        <f t="shared" ref="AI597:AI660" si="564">1+$AB$7*COS(AL597)</f>
        <v>2.0000174785695046E-2</v>
      </c>
      <c r="AJ597" s="75">
        <f t="shared" ref="AJ597:AJ660" si="565">SIN(AL597+RADIANS($AB$9))</f>
        <v>-8.515879806925554E-2</v>
      </c>
      <c r="AK597" s="75">
        <f t="shared" ref="AK597:AK660" si="566">$AB$7*SIN(AL597)</f>
        <v>-5.8530328177549315E-4</v>
      </c>
      <c r="AL597" s="75">
        <f t="shared" ref="AL597:AL660" si="567">2*ATAN(AM597)</f>
        <v>-3.1409954053075766</v>
      </c>
      <c r="AM597" s="75">
        <f t="shared" ref="AM597:AM660" si="568">SQRT((1+$AB$7)/(1-$AB$7))*TAN(AN597/2)</f>
        <v>-3348.690988487408</v>
      </c>
      <c r="AN597" s="75">
        <f t="shared" si="550"/>
        <v>3.1475351816550776</v>
      </c>
      <c r="AO597" s="75">
        <f t="shared" si="550"/>
        <v>3.2127563010114186</v>
      </c>
      <c r="AP597" s="75">
        <f t="shared" si="550"/>
        <v>3.1461441040666935</v>
      </c>
      <c r="AQ597" s="75">
        <f t="shared" si="550"/>
        <v>3.2141794424837213</v>
      </c>
      <c r="AR597" s="75">
        <f t="shared" si="550"/>
        <v>3.1446919081380593</v>
      </c>
      <c r="AS597" s="75">
        <f t="shared" si="550"/>
        <v>3.2156652682351603</v>
      </c>
      <c r="AT597" s="75">
        <f t="shared" si="550"/>
        <v>3.1431757551117818</v>
      </c>
      <c r="AU597" s="75">
        <f t="shared" ref="AU597:AU660" si="569">RADIANS($AB$9)+$AB$18*(F597-AB$15)</f>
        <v>3.2172167070786704</v>
      </c>
      <c r="AV597" s="119">
        <f t="shared" ref="AV597:AV660" si="570">AA597+BA597</f>
        <v>7.800577606768372E-3</v>
      </c>
      <c r="AW597" s="120">
        <f t="shared" ref="AW597:AW660" si="571">G597-AV597</f>
        <v>4.7682393405096106E-5</v>
      </c>
      <c r="AX597" s="121">
        <f t="shared" ref="AX597:AX660" si="572">S597*(G597-AV597)^2</f>
        <v>2.2736106408383524E-9</v>
      </c>
      <c r="AY597" s="120">
        <f t="shared" ref="AY597:AY660" si="573">IF(S597&lt;&gt;0,G597-AH597-BA597,-9999)</f>
        <v>1.1364858324484049E-2</v>
      </c>
      <c r="BA597" s="95">
        <f t="shared" ref="BA597:BA660" si="574">$BB$6*($BB$11/BB597*BC597+$BB$12)</f>
        <v>0</v>
      </c>
      <c r="BB597" s="95">
        <f t="shared" ref="BB597:BB660" si="575">1+$BB$7*COS(BE597)</f>
        <v>0.36516190288774852</v>
      </c>
      <c r="BC597" s="95">
        <f t="shared" ref="BC597:BC660" si="576">SIN(BE597+RADIANS($BB$9))</f>
        <v>-0.88476158195947052</v>
      </c>
      <c r="BD597" s="95">
        <f t="shared" ref="BD597:BD660" si="577">$BB$7*SIN(BE597)</f>
        <v>0.63795030406364384</v>
      </c>
      <c r="BE597" s="95">
        <f t="shared" ref="BE597:BE660" si="578">2*ATAN(BF597)</f>
        <v>2.3537493070448803</v>
      </c>
      <c r="BF597" s="95">
        <f t="shared" ref="BF597:BF660" si="579">TAN(BG597/2)*SQRT((1+$BB$7)/(1-$BB$7))</f>
        <v>2.4058897493042517</v>
      </c>
      <c r="BG597" s="95">
        <f t="shared" si="551"/>
        <v>7.2918619146203874</v>
      </c>
      <c r="BH597" s="95">
        <f t="shared" si="551"/>
        <v>7.2769781228029027</v>
      </c>
      <c r="BI597" s="95">
        <f t="shared" si="551"/>
        <v>7.2473333394522825</v>
      </c>
      <c r="BJ597" s="95">
        <f t="shared" si="551"/>
        <v>7.1917546059275548</v>
      </c>
      <c r="BK597" s="95">
        <f t="shared" si="551"/>
        <v>7.0969396783304388</v>
      </c>
      <c r="BL597" s="95">
        <f t="shared" si="551"/>
        <v>6.9538677772992896</v>
      </c>
      <c r="BM597" s="95">
        <f t="shared" si="551"/>
        <v>6.7640567870636783</v>
      </c>
      <c r="BN597" s="95">
        <f t="shared" ref="BN597:BN660" si="580">RADIANS($BB$9)+$BB$18*(F597-BB$15)</f>
        <v>6.5375709788105993</v>
      </c>
      <c r="CI597" s="95"/>
      <c r="CJ597" s="95"/>
      <c r="CK597" s="95"/>
      <c r="CL597" s="95"/>
      <c r="CM597" s="95"/>
      <c r="CN597" s="95"/>
      <c r="CO597" s="95"/>
      <c r="CP597" s="95"/>
      <c r="CQ597" s="95"/>
      <c r="CR597" s="95"/>
      <c r="CS597" s="95"/>
      <c r="CT597" s="95"/>
      <c r="CU597" s="95"/>
      <c r="CV597" s="95"/>
      <c r="CW597" s="95"/>
      <c r="CX597" s="95"/>
    </row>
    <row r="598" spans="1:102" s="75" customFormat="1" ht="12.95" customHeight="1" x14ac:dyDescent="0.2">
      <c r="A598" s="86" t="s">
        <v>2120</v>
      </c>
      <c r="B598" s="87" t="s">
        <v>2031</v>
      </c>
      <c r="C598" s="88">
        <v>51680.4087</v>
      </c>
      <c r="D598" s="88">
        <v>1E-4</v>
      </c>
      <c r="E598" s="75">
        <f t="shared" si="558"/>
        <v>22523.02009093191</v>
      </c>
      <c r="F598" s="75">
        <f t="shared" si="559"/>
        <v>22523</v>
      </c>
      <c r="G598" s="75">
        <f t="shared" si="539"/>
        <v>8.4687700000358745E-3</v>
      </c>
      <c r="K598" s="77">
        <f>G598</f>
        <v>8.4687700000358745E-3</v>
      </c>
      <c r="O598" s="75">
        <f t="shared" ca="1" si="560"/>
        <v>9.359465410515834E-3</v>
      </c>
      <c r="P598" s="75">
        <f t="shared" si="561"/>
        <v>1.147837913509797E-2</v>
      </c>
      <c r="Q598" s="85">
        <f t="shared" ref="Q598:Q661" si="581">+C598-15018.5</f>
        <v>36661.9087</v>
      </c>
      <c r="S598" s="84">
        <v>1</v>
      </c>
      <c r="Z598" s="75">
        <f t="shared" si="562"/>
        <v>22523</v>
      </c>
      <c r="AA598" s="75">
        <f t="shared" si="552"/>
        <v>7.9509427126167476E-3</v>
      </c>
      <c r="AB598" s="75">
        <f t="shared" si="553"/>
        <v>1.1996206422517097E-2</v>
      </c>
      <c r="AC598" s="75">
        <f t="shared" si="554"/>
        <v>-3.0096091350620951E-3</v>
      </c>
      <c r="AD598" s="75">
        <f t="shared" si="555"/>
        <v>5.1782728741912691E-4</v>
      </c>
      <c r="AE598" s="75">
        <f t="shared" si="556"/>
        <v>2.6814509959585108E-7</v>
      </c>
      <c r="AF598" s="75">
        <f t="shared" si="557"/>
        <v>-3.0096091350620951E-3</v>
      </c>
      <c r="AG598" s="84"/>
      <c r="AH598" s="75">
        <f t="shared" si="563"/>
        <v>-3.5274364224812224E-3</v>
      </c>
      <c r="AI598" s="75">
        <f t="shared" si="564"/>
        <v>2.0000262246214762E-2</v>
      </c>
      <c r="AJ598" s="75">
        <f t="shared" si="565"/>
        <v>-8.5292632248423123E-2</v>
      </c>
      <c r="AK598" s="75">
        <f t="shared" si="566"/>
        <v>-7.1693968508603791E-4</v>
      </c>
      <c r="AL598" s="75">
        <f t="shared" si="567"/>
        <v>-3.1408610824173069</v>
      </c>
      <c r="AM598" s="75">
        <f t="shared" si="568"/>
        <v>-2733.841881718145</v>
      </c>
      <c r="AN598" s="75">
        <f t="shared" si="550"/>
        <v>3.148871663034758</v>
      </c>
      <c r="AO598" s="75">
        <f t="shared" si="550"/>
        <v>3.2271067327341854</v>
      </c>
      <c r="AP598" s="75">
        <f t="shared" si="550"/>
        <v>3.1471708734569059</v>
      </c>
      <c r="AQ598" s="75">
        <f t="shared" si="550"/>
        <v>3.2288487281992877</v>
      </c>
      <c r="AR598" s="75">
        <f t="shared" si="550"/>
        <v>3.145393307284889</v>
      </c>
      <c r="AS598" s="75">
        <f t="shared" si="550"/>
        <v>3.2306696441964977</v>
      </c>
      <c r="AT598" s="75">
        <f t="shared" si="550"/>
        <v>3.1435352218084049</v>
      </c>
      <c r="AU598" s="75">
        <f t="shared" si="569"/>
        <v>3.2325733598534354</v>
      </c>
      <c r="AV598" s="119">
        <f t="shared" si="570"/>
        <v>7.9509427126167476E-3</v>
      </c>
      <c r="AW598" s="120">
        <f t="shared" si="571"/>
        <v>5.1782728741912691E-4</v>
      </c>
      <c r="AX598" s="121">
        <f t="shared" si="572"/>
        <v>2.6814509959585108E-7</v>
      </c>
      <c r="AY598" s="120">
        <f t="shared" si="573"/>
        <v>1.1996206422517097E-2</v>
      </c>
      <c r="BA598" s="95">
        <f t="shared" si="574"/>
        <v>0</v>
      </c>
      <c r="BB598" s="95">
        <f t="shared" si="575"/>
        <v>0.32412542714122028</v>
      </c>
      <c r="BC598" s="95">
        <f t="shared" si="576"/>
        <v>-0.85179527112414466</v>
      </c>
      <c r="BD598" s="95">
        <f t="shared" si="577"/>
        <v>0.59430090170128635</v>
      </c>
      <c r="BE598" s="95">
        <f t="shared" si="578"/>
        <v>2.4203287763485535</v>
      </c>
      <c r="BF598" s="95">
        <f t="shared" si="579"/>
        <v>2.6516442568866605</v>
      </c>
      <c r="BG598" s="95">
        <f t="shared" si="551"/>
        <v>7.3762277157433331</v>
      </c>
      <c r="BH598" s="95">
        <f t="shared" si="551"/>
        <v>7.367357466673746</v>
      </c>
      <c r="BI598" s="95">
        <f t="shared" si="551"/>
        <v>7.3466844055064842</v>
      </c>
      <c r="BJ598" s="95">
        <f t="shared" si="551"/>
        <v>7.3012445316081145</v>
      </c>
      <c r="BK598" s="95">
        <f t="shared" si="551"/>
        <v>7.2114844191838703</v>
      </c>
      <c r="BL598" s="95">
        <f t="shared" si="551"/>
        <v>7.0597996379194949</v>
      </c>
      <c r="BM598" s="95">
        <f t="shared" si="551"/>
        <v>6.8445356865495421</v>
      </c>
      <c r="BN598" s="95">
        <f t="shared" si="580"/>
        <v>6.5807027917468375</v>
      </c>
      <c r="CI598" s="95"/>
      <c r="CJ598" s="95"/>
      <c r="CK598" s="95"/>
      <c r="CL598" s="95"/>
      <c r="CM598" s="95"/>
      <c r="CN598" s="95"/>
      <c r="CO598" s="95"/>
      <c r="CP598" s="95"/>
      <c r="CQ598" s="95"/>
      <c r="CR598" s="95"/>
      <c r="CS598" s="95"/>
      <c r="CT598" s="95"/>
      <c r="CU598" s="95"/>
      <c r="CV598" s="95"/>
      <c r="CW598" s="95"/>
      <c r="CX598" s="95"/>
    </row>
    <row r="599" spans="1:102" s="75" customFormat="1" ht="12.95" customHeight="1" x14ac:dyDescent="0.2">
      <c r="A599" s="86" t="s">
        <v>2121</v>
      </c>
      <c r="B599" s="87" t="s">
        <v>2033</v>
      </c>
      <c r="C599" s="88">
        <v>51713.498800000001</v>
      </c>
      <c r="D599" s="88">
        <v>6.9999999999999999E-4</v>
      </c>
      <c r="E599" s="75">
        <f t="shared" si="558"/>
        <v>22601.521567047002</v>
      </c>
      <c r="F599" s="75">
        <f t="shared" si="559"/>
        <v>22601.5</v>
      </c>
      <c r="G599" s="75">
        <f t="shared" si="539"/>
        <v>9.090985004149843E-3</v>
      </c>
      <c r="J599" s="75">
        <f>G599</f>
        <v>9.090985004149843E-3</v>
      </c>
      <c r="O599" s="75">
        <f t="shared" ca="1" si="560"/>
        <v>9.4138124991082154E-3</v>
      </c>
      <c r="P599" s="75">
        <f t="shared" si="561"/>
        <v>1.1563442669788438E-2</v>
      </c>
      <c r="Q599" s="85">
        <f t="shared" si="581"/>
        <v>36694.998800000001</v>
      </c>
      <c r="S599" s="84">
        <v>1</v>
      </c>
      <c r="Z599" s="75">
        <f t="shared" si="562"/>
        <v>22601.5</v>
      </c>
      <c r="AA599" s="75">
        <f t="shared" si="552"/>
        <v>8.0300731652022412E-3</v>
      </c>
      <c r="AB599" s="75">
        <f t="shared" si="553"/>
        <v>1.262435450873604E-2</v>
      </c>
      <c r="AC599" s="75">
        <f t="shared" si="554"/>
        <v>-2.4724576656385954E-3</v>
      </c>
      <c r="AD599" s="75">
        <f t="shared" si="555"/>
        <v>1.0609118389476018E-3</v>
      </c>
      <c r="AE599" s="75">
        <f t="shared" si="556"/>
        <v>1.1255339300191822E-6</v>
      </c>
      <c r="AF599" s="75">
        <f t="shared" si="557"/>
        <v>-2.4724576656385954E-3</v>
      </c>
      <c r="AG599" s="84"/>
      <c r="AH599" s="75">
        <f t="shared" si="563"/>
        <v>-3.5333695045861972E-3</v>
      </c>
      <c r="AI599" s="75">
        <f t="shared" si="564"/>
        <v>2.0000317640064935E-2</v>
      </c>
      <c r="AJ599" s="75">
        <f t="shared" si="565"/>
        <v>-8.53659294433326E-2</v>
      </c>
      <c r="AK599" s="75">
        <f t="shared" si="566"/>
        <v>-7.8903385633006206E-4</v>
      </c>
      <c r="AL599" s="75">
        <f t="shared" si="567"/>
        <v>-3.1407875169147137</v>
      </c>
      <c r="AM599" s="75">
        <f t="shared" si="568"/>
        <v>-2484.0501667147537</v>
      </c>
      <c r="AN599" s="75">
        <f t="shared" si="550"/>
        <v>3.1496036199484854</v>
      </c>
      <c r="AO599" s="75">
        <f t="shared" si="550"/>
        <v>3.2346455834033963</v>
      </c>
      <c r="AP599" s="75">
        <f t="shared" si="550"/>
        <v>3.1477338778780957</v>
      </c>
      <c r="AQ599" s="75">
        <f t="shared" si="550"/>
        <v>3.2365619460236079</v>
      </c>
      <c r="AR599" s="75">
        <f t="shared" si="550"/>
        <v>3.1457783794369072</v>
      </c>
      <c r="AS599" s="75">
        <f t="shared" si="550"/>
        <v>3.2385665777265049</v>
      </c>
      <c r="AT599" s="75">
        <f t="shared" si="550"/>
        <v>3.1437328262941975</v>
      </c>
      <c r="AU599" s="75">
        <f t="shared" si="569"/>
        <v>3.2406639453757111</v>
      </c>
      <c r="AV599" s="119">
        <f t="shared" si="570"/>
        <v>8.0300731652022412E-3</v>
      </c>
      <c r="AW599" s="120">
        <f t="shared" si="571"/>
        <v>1.0609118389476018E-3</v>
      </c>
      <c r="AX599" s="121">
        <f t="shared" si="572"/>
        <v>1.1255339300191822E-6</v>
      </c>
      <c r="AY599" s="120">
        <f t="shared" si="573"/>
        <v>1.262435450873604E-2</v>
      </c>
      <c r="BA599" s="95">
        <f t="shared" si="574"/>
        <v>0</v>
      </c>
      <c r="BB599" s="95">
        <f t="shared" si="575"/>
        <v>0.30730758552596382</v>
      </c>
      <c r="BC599" s="95">
        <f t="shared" si="576"/>
        <v>-0.83637120184016711</v>
      </c>
      <c r="BD599" s="95">
        <f t="shared" si="577"/>
        <v>0.57461049323009239</v>
      </c>
      <c r="BE599" s="95">
        <f t="shared" si="578"/>
        <v>2.449102011655433</v>
      </c>
      <c r="BF599" s="95">
        <f t="shared" si="579"/>
        <v>2.7717774618436555</v>
      </c>
      <c r="BG599" s="95">
        <f t="shared" si="551"/>
        <v>7.4159684515952469</v>
      </c>
      <c r="BH599" s="95">
        <f t="shared" si="551"/>
        <v>7.4094781431125245</v>
      </c>
      <c r="BI599" s="95">
        <f t="shared" si="551"/>
        <v>7.3929922559391157</v>
      </c>
      <c r="BJ599" s="95">
        <f t="shared" si="551"/>
        <v>7.3533825205177532</v>
      </c>
      <c r="BK599" s="95">
        <f t="shared" si="551"/>
        <v>7.2682074948816613</v>
      </c>
      <c r="BL599" s="95">
        <f t="shared" si="551"/>
        <v>7.1142439941533429</v>
      </c>
      <c r="BM599" s="95">
        <f t="shared" si="551"/>
        <v>6.8867426342114966</v>
      </c>
      <c r="BN599" s="95">
        <f t="shared" si="580"/>
        <v>6.6034265992333783</v>
      </c>
      <c r="CI599" s="95"/>
      <c r="CJ599" s="95"/>
      <c r="CK599" s="95"/>
      <c r="CL599" s="95"/>
      <c r="CM599" s="95"/>
      <c r="CN599" s="95"/>
      <c r="CO599" s="95"/>
      <c r="CP599" s="95"/>
      <c r="CQ599" s="95"/>
      <c r="CR599" s="95"/>
      <c r="CS599" s="95"/>
      <c r="CT599" s="95"/>
      <c r="CU599" s="95"/>
      <c r="CV599" s="95"/>
      <c r="CW599" s="95"/>
      <c r="CX599" s="95"/>
    </row>
    <row r="600" spans="1:102" s="75" customFormat="1" ht="12.95" customHeight="1" x14ac:dyDescent="0.2">
      <c r="A600" s="86" t="s">
        <v>2122</v>
      </c>
      <c r="B600" s="87" t="s">
        <v>2031</v>
      </c>
      <c r="C600" s="88">
        <v>51728.462030000002</v>
      </c>
      <c r="D600" s="88">
        <v>1.7000000000000001E-4</v>
      </c>
      <c r="E600" s="75">
        <f t="shared" si="558"/>
        <v>22637.019665948173</v>
      </c>
      <c r="F600" s="75">
        <f t="shared" si="559"/>
        <v>22637</v>
      </c>
      <c r="G600" s="75">
        <f t="shared" si="539"/>
        <v>8.2896300009451807E-3</v>
      </c>
      <c r="J600" s="77">
        <f>G600</f>
        <v>8.2896300009451807E-3</v>
      </c>
      <c r="O600" s="75">
        <f t="shared" ca="1" si="560"/>
        <v>9.4383898449047713E-3</v>
      </c>
      <c r="P600" s="75">
        <f t="shared" si="561"/>
        <v>1.1601941333194477E-2</v>
      </c>
      <c r="Q600" s="85">
        <f t="shared" si="581"/>
        <v>36709.962030000002</v>
      </c>
      <c r="S600" s="84">
        <v>1</v>
      </c>
      <c r="Z600" s="75">
        <f t="shared" si="562"/>
        <v>22637</v>
      </c>
      <c r="AA600" s="75">
        <f t="shared" si="552"/>
        <v>8.065833229174417E-3</v>
      </c>
      <c r="AB600" s="75">
        <f t="shared" si="553"/>
        <v>1.182573810496524E-2</v>
      </c>
      <c r="AC600" s="75">
        <f t="shared" si="554"/>
        <v>-3.3123113322492959E-3</v>
      </c>
      <c r="AD600" s="75">
        <f t="shared" si="555"/>
        <v>2.2379677177076368E-4</v>
      </c>
      <c r="AE600" s="75">
        <f t="shared" si="556"/>
        <v>5.0084995055015289E-8</v>
      </c>
      <c r="AF600" s="75">
        <f t="shared" si="557"/>
        <v>-3.3123113322492959E-3</v>
      </c>
      <c r="AG600" s="84"/>
      <c r="AH600" s="75">
        <f t="shared" si="563"/>
        <v>-3.5361081040200587E-3</v>
      </c>
      <c r="AI600" s="75">
        <f t="shared" si="564"/>
        <v>2.0000345004417608E-2</v>
      </c>
      <c r="AJ600" s="75">
        <f t="shared" si="565"/>
        <v>-8.5399769857459826E-2</v>
      </c>
      <c r="AK600" s="75">
        <f t="shared" si="566"/>
        <v>-8.2231900110221723E-4</v>
      </c>
      <c r="AL600" s="75">
        <f t="shared" si="567"/>
        <v>-3.1407535524697932</v>
      </c>
      <c r="AM600" s="75">
        <f t="shared" si="568"/>
        <v>-2383.5028162652125</v>
      </c>
      <c r="AN600" s="75">
        <f t="shared" si="550"/>
        <v>3.1499415563118296</v>
      </c>
      <c r="AO600" s="75">
        <f t="shared" si="550"/>
        <v>3.2380494907625073</v>
      </c>
      <c r="AP600" s="75">
        <f t="shared" si="550"/>
        <v>3.1479939773435874</v>
      </c>
      <c r="AQ600" s="75">
        <f t="shared" si="550"/>
        <v>3.2400462913982513</v>
      </c>
      <c r="AR600" s="75">
        <f t="shared" si="550"/>
        <v>3.1459563958059968</v>
      </c>
      <c r="AS600" s="75">
        <f t="shared" si="550"/>
        <v>3.2421357910298516</v>
      </c>
      <c r="AT600" s="75">
        <f t="shared" si="550"/>
        <v>3.1438242413277546</v>
      </c>
      <c r="AU600" s="75">
        <f t="shared" si="569"/>
        <v>3.2443227451978864</v>
      </c>
      <c r="AV600" s="119">
        <f t="shared" si="570"/>
        <v>8.065833229174417E-3</v>
      </c>
      <c r="AW600" s="120">
        <f t="shared" si="571"/>
        <v>2.2379677177076368E-4</v>
      </c>
      <c r="AX600" s="121">
        <f t="shared" si="572"/>
        <v>5.0084995055015289E-8</v>
      </c>
      <c r="AY600" s="120">
        <f t="shared" si="573"/>
        <v>1.182573810496524E-2</v>
      </c>
      <c r="BA600" s="95">
        <f t="shared" si="574"/>
        <v>0</v>
      </c>
      <c r="BB600" s="95">
        <f t="shared" si="575"/>
        <v>0.3004989419644134</v>
      </c>
      <c r="BC600" s="95">
        <f t="shared" si="576"/>
        <v>-0.82976929629166785</v>
      </c>
      <c r="BD600" s="95">
        <f t="shared" si="577"/>
        <v>0.56630227776965103</v>
      </c>
      <c r="BE600" s="95">
        <f t="shared" si="578"/>
        <v>2.4610373022569401</v>
      </c>
      <c r="BF600" s="95">
        <f t="shared" si="579"/>
        <v>2.8244651678519275</v>
      </c>
      <c r="BG600" s="95">
        <f t="shared" si="551"/>
        <v>7.4330884772193873</v>
      </c>
      <c r="BH600" s="95">
        <f t="shared" si="551"/>
        <v>7.4275036642194223</v>
      </c>
      <c r="BI600" s="95">
        <f t="shared" si="551"/>
        <v>7.4127420785805862</v>
      </c>
      <c r="BJ600" s="95">
        <f t="shared" si="551"/>
        <v>7.3757741217453496</v>
      </c>
      <c r="BK600" s="95">
        <f t="shared" si="551"/>
        <v>7.2930234034853409</v>
      </c>
      <c r="BL600" s="95">
        <f t="shared" si="551"/>
        <v>7.138535207175531</v>
      </c>
      <c r="BM600" s="95">
        <f t="shared" si="551"/>
        <v>6.9057824157417542</v>
      </c>
      <c r="BN600" s="95">
        <f t="shared" si="580"/>
        <v>6.613702970771878</v>
      </c>
      <c r="CI600" s="95"/>
      <c r="CJ600" s="95"/>
      <c r="CK600" s="95"/>
      <c r="CL600" s="95"/>
      <c r="CM600" s="95"/>
      <c r="CN600" s="95"/>
      <c r="CO600" s="95"/>
      <c r="CP600" s="95"/>
      <c r="CQ600" s="95"/>
      <c r="CR600" s="95"/>
      <c r="CS600" s="95"/>
      <c r="CT600" s="95"/>
      <c r="CU600" s="95"/>
      <c r="CV600" s="95"/>
      <c r="CW600" s="95"/>
      <c r="CX600" s="95"/>
    </row>
    <row r="601" spans="1:102" s="75" customFormat="1" ht="12.95" customHeight="1" x14ac:dyDescent="0.2">
      <c r="A601" s="81" t="s">
        <v>1653</v>
      </c>
      <c r="B601" s="82" t="s">
        <v>2031</v>
      </c>
      <c r="C601" s="83">
        <v>51747.43</v>
      </c>
      <c r="D601" s="83" t="s">
        <v>2110</v>
      </c>
      <c r="E601" s="75">
        <f t="shared" si="558"/>
        <v>22682.018431255823</v>
      </c>
      <c r="F601" s="75">
        <f t="shared" si="559"/>
        <v>22682</v>
      </c>
      <c r="G601" s="75">
        <f t="shared" si="539"/>
        <v>7.7691800033790059E-3</v>
      </c>
      <c r="I601" s="75">
        <f>G601</f>
        <v>7.7691800033790059E-3</v>
      </c>
      <c r="O601" s="75">
        <f t="shared" ca="1" si="560"/>
        <v>9.4695442269004029E-3</v>
      </c>
      <c r="P601" s="75">
        <f t="shared" si="561"/>
        <v>1.1650769703530742E-2</v>
      </c>
      <c r="Q601" s="85">
        <f t="shared" si="581"/>
        <v>36728.93</v>
      </c>
      <c r="S601" s="84">
        <v>0.1</v>
      </c>
      <c r="Z601" s="75">
        <f t="shared" si="562"/>
        <v>22682</v>
      </c>
      <c r="AA601" s="75">
        <f t="shared" si="552"/>
        <v>8.1111378348624266E-3</v>
      </c>
      <c r="AB601" s="75">
        <f t="shared" si="553"/>
        <v>1.1308811872047322E-2</v>
      </c>
      <c r="AC601" s="75">
        <f t="shared" si="554"/>
        <v>-3.8815897001517365E-3</v>
      </c>
      <c r="AD601" s="75">
        <f t="shared" si="555"/>
        <v>-3.4195783148342068E-4</v>
      </c>
      <c r="AE601" s="75">
        <f t="shared" si="556"/>
        <v>1.1693515851284354E-8</v>
      </c>
      <c r="AF601" s="75">
        <f t="shared" si="557"/>
        <v>-3.8815897001517365E-3</v>
      </c>
      <c r="AG601" s="84"/>
      <c r="AH601" s="75">
        <f t="shared" si="563"/>
        <v>-3.5396318686683158E-3</v>
      </c>
      <c r="AI601" s="75">
        <f t="shared" si="564"/>
        <v>2.0000381883811591E-2</v>
      </c>
      <c r="AJ601" s="75">
        <f t="shared" si="565"/>
        <v>-8.5443319694928008E-2</v>
      </c>
      <c r="AK601" s="75">
        <f t="shared" si="566"/>
        <v>-8.6515439364812606E-4</v>
      </c>
      <c r="AL601" s="75">
        <f t="shared" si="567"/>
        <v>-3.1407098428693594</v>
      </c>
      <c r="AM601" s="75">
        <f t="shared" si="568"/>
        <v>-2265.4911452872298</v>
      </c>
      <c r="AN601" s="75">
        <f t="shared" ref="AN601:AT610" si="582">$AU601+$AB$7*SIN(AO601)</f>
        <v>3.1503764534453076</v>
      </c>
      <c r="AO601" s="75">
        <f t="shared" si="582"/>
        <v>3.2423592256299432</v>
      </c>
      <c r="AP601" s="75">
        <f t="shared" si="582"/>
        <v>3.1483288625293517</v>
      </c>
      <c r="AQ601" s="75">
        <f t="shared" si="582"/>
        <v>3.2444594813964724</v>
      </c>
      <c r="AR601" s="75">
        <f t="shared" si="582"/>
        <v>3.1461857096053727</v>
      </c>
      <c r="AS601" s="75">
        <f t="shared" si="582"/>
        <v>3.2466582450641357</v>
      </c>
      <c r="AT601" s="75">
        <f t="shared" si="582"/>
        <v>3.1439420592218426</v>
      </c>
      <c r="AU601" s="75">
        <f t="shared" si="569"/>
        <v>3.2489606604654329</v>
      </c>
      <c r="AV601" s="119">
        <f t="shared" si="570"/>
        <v>8.1111378348624266E-3</v>
      </c>
      <c r="AW601" s="120">
        <f t="shared" si="571"/>
        <v>-3.4195783148342068E-4</v>
      </c>
      <c r="AX601" s="121">
        <f t="shared" si="572"/>
        <v>1.1693515851284354E-8</v>
      </c>
      <c r="AY601" s="120">
        <f t="shared" si="573"/>
        <v>1.1308811872047322E-2</v>
      </c>
      <c r="BA601" s="95">
        <f t="shared" si="574"/>
        <v>0</v>
      </c>
      <c r="BB601" s="95">
        <f t="shared" si="575"/>
        <v>0.29247054915288462</v>
      </c>
      <c r="BC601" s="95">
        <f t="shared" si="576"/>
        <v>-0.82170169010722593</v>
      </c>
      <c r="BD601" s="95">
        <f t="shared" si="577"/>
        <v>0.5562392256790053</v>
      </c>
      <c r="BE601" s="95">
        <f t="shared" si="578"/>
        <v>2.4753410155803812</v>
      </c>
      <c r="BF601" s="95">
        <f t="shared" si="579"/>
        <v>2.8899965637712666</v>
      </c>
      <c r="BG601" s="95">
        <f t="shared" ref="BG601:BM610" si="583">$BN601+$BB$7*SIN(BH601)</f>
        <v>7.4541198371370614</v>
      </c>
      <c r="BH601" s="95">
        <f t="shared" si="583"/>
        <v>7.4495412576340252</v>
      </c>
      <c r="BI601" s="95">
        <f t="shared" si="583"/>
        <v>7.4368022565324061</v>
      </c>
      <c r="BJ601" s="95">
        <f t="shared" si="583"/>
        <v>7.4031406828101263</v>
      </c>
      <c r="BK601" s="95">
        <f t="shared" si="583"/>
        <v>7.3237288468823118</v>
      </c>
      <c r="BL601" s="95">
        <f t="shared" si="583"/>
        <v>7.1690208815739327</v>
      </c>
      <c r="BM601" s="95">
        <f t="shared" si="583"/>
        <v>6.9298729016974194</v>
      </c>
      <c r="BN601" s="95">
        <f t="shared" si="580"/>
        <v>6.6267293572291308</v>
      </c>
      <c r="CI601" s="95"/>
      <c r="CJ601" s="95"/>
      <c r="CK601" s="95"/>
      <c r="CL601" s="95"/>
      <c r="CM601" s="95"/>
      <c r="CN601" s="95"/>
      <c r="CO601" s="95"/>
      <c r="CP601" s="95"/>
      <c r="CQ601" s="95"/>
      <c r="CR601" s="95"/>
      <c r="CS601" s="95"/>
      <c r="CT601" s="95"/>
      <c r="CU601" s="95"/>
      <c r="CV601" s="95"/>
      <c r="CW601" s="95"/>
      <c r="CX601" s="95"/>
    </row>
    <row r="602" spans="1:102" s="75" customFormat="1" ht="12.95" customHeight="1" x14ac:dyDescent="0.2">
      <c r="A602" s="86" t="s">
        <v>2121</v>
      </c>
      <c r="B602" s="87"/>
      <c r="C602" s="88">
        <v>51996.547899999998</v>
      </c>
      <c r="D602" s="88"/>
      <c r="E602" s="75">
        <f t="shared" si="558"/>
        <v>23273.01461672191</v>
      </c>
      <c r="F602" s="75">
        <f t="shared" si="559"/>
        <v>23273</v>
      </c>
      <c r="G602" s="75">
        <f t="shared" si="539"/>
        <v>6.1612700010300614E-3</v>
      </c>
      <c r="J602" s="75">
        <f>G602</f>
        <v>6.1612700010300614E-3</v>
      </c>
      <c r="O602" s="75">
        <f t="shared" ca="1" si="560"/>
        <v>9.8787051104430538E-3</v>
      </c>
      <c r="P602" s="75">
        <f t="shared" si="561"/>
        <v>1.2294876230172173E-2</v>
      </c>
      <c r="Q602" s="85">
        <f t="shared" si="581"/>
        <v>36978.047899999998</v>
      </c>
      <c r="S602" s="84">
        <v>1</v>
      </c>
      <c r="Z602" s="75">
        <f t="shared" si="562"/>
        <v>23273</v>
      </c>
      <c r="AA602" s="75">
        <f t="shared" si="552"/>
        <v>8.7024279643560382E-3</v>
      </c>
      <c r="AB602" s="75">
        <f t="shared" si="553"/>
        <v>9.7537182668461959E-3</v>
      </c>
      <c r="AC602" s="75">
        <f t="shared" si="554"/>
        <v>-6.1336062291421113E-3</v>
      </c>
      <c r="AD602" s="75">
        <f t="shared" si="555"/>
        <v>-2.5411579633259768E-3</v>
      </c>
      <c r="AE602" s="75">
        <f t="shared" si="556"/>
        <v>6.457483794575026E-6</v>
      </c>
      <c r="AF602" s="75">
        <f t="shared" si="557"/>
        <v>-6.1336062291421113E-3</v>
      </c>
      <c r="AG602" s="84"/>
      <c r="AH602" s="75">
        <f t="shared" si="563"/>
        <v>-3.592448265816135E-3</v>
      </c>
      <c r="AI602" s="75">
        <f t="shared" si="564"/>
        <v>2.0001160533621221E-2</v>
      </c>
      <c r="AJ602" s="75">
        <f t="shared" si="565"/>
        <v>-8.6097063495513548E-2</v>
      </c>
      <c r="AK602" s="75">
        <f t="shared" si="566"/>
        <v>-1.5081924780068249E-3</v>
      </c>
      <c r="AL602" s="75">
        <f t="shared" si="567"/>
        <v>-3.1400536810659667</v>
      </c>
      <c r="AM602" s="75">
        <f t="shared" si="568"/>
        <v>-1299.5681042362</v>
      </c>
      <c r="AN602" s="75">
        <f t="shared" si="582"/>
        <v>3.1569049406932139</v>
      </c>
      <c r="AO602" s="75">
        <f t="shared" si="582"/>
        <v>3.2983223045516588</v>
      </c>
      <c r="AP602" s="75">
        <f t="shared" si="582"/>
        <v>3.1533782765229943</v>
      </c>
      <c r="AQ602" s="75">
        <f t="shared" si="582"/>
        <v>3.3019666546493114</v>
      </c>
      <c r="AR602" s="75">
        <f t="shared" si="582"/>
        <v>3.1496593665822097</v>
      </c>
      <c r="AS602" s="75">
        <f t="shared" si="582"/>
        <v>3.3058119955257474</v>
      </c>
      <c r="AT602" s="75">
        <f t="shared" si="582"/>
        <v>3.1457354737261385</v>
      </c>
      <c r="AU602" s="75">
        <f t="shared" si="569"/>
        <v>3.3098719476458776</v>
      </c>
      <c r="AV602" s="119">
        <f t="shared" si="570"/>
        <v>8.7024279643560382E-3</v>
      </c>
      <c r="AW602" s="120">
        <f t="shared" si="571"/>
        <v>-2.5411579633259768E-3</v>
      </c>
      <c r="AX602" s="121">
        <f t="shared" si="572"/>
        <v>6.457483794575026E-6</v>
      </c>
      <c r="AY602" s="120">
        <f t="shared" si="573"/>
        <v>9.7537182668461959E-3</v>
      </c>
      <c r="BA602" s="95">
        <f t="shared" si="574"/>
        <v>0</v>
      </c>
      <c r="BB602" s="95">
        <f t="shared" si="575"/>
        <v>0.22389506190199793</v>
      </c>
      <c r="BC602" s="95">
        <f t="shared" si="576"/>
        <v>-0.73729960527748606</v>
      </c>
      <c r="BD602" s="95">
        <f t="shared" si="577"/>
        <v>0.45569850236740567</v>
      </c>
      <c r="BE602" s="95">
        <f t="shared" si="578"/>
        <v>2.6106671341428607</v>
      </c>
      <c r="BF602" s="95">
        <f t="shared" si="579"/>
        <v>3.678100606849585</v>
      </c>
      <c r="BG602" s="95">
        <f t="shared" si="583"/>
        <v>7.6849690658948999</v>
      </c>
      <c r="BH602" s="95">
        <f t="shared" si="583"/>
        <v>7.6848609344186309</v>
      </c>
      <c r="BI602" s="95">
        <f t="shared" si="583"/>
        <v>7.6841486061086801</v>
      </c>
      <c r="BJ602" s="95">
        <f t="shared" si="583"/>
        <v>7.6795280421464138</v>
      </c>
      <c r="BK602" s="95">
        <f t="shared" si="583"/>
        <v>7.6520827745997488</v>
      </c>
      <c r="BL602" s="95">
        <f t="shared" si="583"/>
        <v>7.5338462570535363</v>
      </c>
      <c r="BM602" s="95">
        <f t="shared" si="583"/>
        <v>7.2407960000998663</v>
      </c>
      <c r="BN602" s="95">
        <f t="shared" si="580"/>
        <v>6.7978092327010522</v>
      </c>
      <c r="CI602" s="95"/>
      <c r="CJ602" s="95"/>
      <c r="CK602" s="95"/>
      <c r="CL602" s="95"/>
      <c r="CM602" s="95"/>
      <c r="CN602" s="95"/>
      <c r="CO602" s="95"/>
      <c r="CP602" s="95"/>
      <c r="CQ602" s="95"/>
      <c r="CR602" s="95"/>
      <c r="CS602" s="95"/>
      <c r="CT602" s="95"/>
      <c r="CU602" s="95"/>
      <c r="CV602" s="95"/>
      <c r="CW602" s="95"/>
      <c r="CX602" s="95"/>
    </row>
    <row r="603" spans="1:102" s="75" customFormat="1" ht="12.95" customHeight="1" x14ac:dyDescent="0.2">
      <c r="A603" s="86" t="s">
        <v>2123</v>
      </c>
      <c r="B603" s="87" t="s">
        <v>2033</v>
      </c>
      <c r="C603" s="88">
        <v>52044.394500000002</v>
      </c>
      <c r="D603" s="88">
        <v>1E-4</v>
      </c>
      <c r="E603" s="75">
        <f t="shared" si="558"/>
        <v>23386.523754714501</v>
      </c>
      <c r="F603" s="75">
        <f t="shared" si="559"/>
        <v>23386.5</v>
      </c>
      <c r="G603" s="75">
        <f t="shared" si="539"/>
        <v>1.0013135004555807E-2</v>
      </c>
      <c r="K603" s="77">
        <f t="shared" ref="K603:K610" si="584">G603</f>
        <v>1.0013135004555807E-2</v>
      </c>
      <c r="O603" s="75">
        <f t="shared" ca="1" si="560"/>
        <v>9.95728338503204E-3</v>
      </c>
      <c r="P603" s="75">
        <f t="shared" si="561"/>
        <v>1.2419176647845601E-2</v>
      </c>
      <c r="Q603" s="85">
        <f t="shared" si="581"/>
        <v>37025.894500000002</v>
      </c>
      <c r="S603" s="84">
        <v>1</v>
      </c>
      <c r="Z603" s="75">
        <f t="shared" si="562"/>
        <v>23386.5</v>
      </c>
      <c r="AA603" s="75">
        <f t="shared" si="552"/>
        <v>8.8149428768907311E-3</v>
      </c>
      <c r="AB603" s="75">
        <f t="shared" si="553"/>
        <v>1.3617368775510676E-2</v>
      </c>
      <c r="AC603" s="75">
        <f t="shared" si="554"/>
        <v>-2.4060416432897941E-3</v>
      </c>
      <c r="AD603" s="75">
        <f t="shared" si="555"/>
        <v>1.1981921276650754E-3</v>
      </c>
      <c r="AE603" s="75">
        <f t="shared" si="556"/>
        <v>1.4356643747985602E-6</v>
      </c>
      <c r="AF603" s="75">
        <f t="shared" si="557"/>
        <v>-2.4060416432897941E-3</v>
      </c>
      <c r="AG603" s="84"/>
      <c r="AH603" s="75">
        <f t="shared" si="563"/>
        <v>-3.6042337709548695E-3</v>
      </c>
      <c r="AI603" s="75">
        <f t="shared" si="564"/>
        <v>2.00013922971638E-2</v>
      </c>
      <c r="AJ603" s="75">
        <f t="shared" si="565"/>
        <v>-8.6243197621714535E-2</v>
      </c>
      <c r="AK603" s="75">
        <f t="shared" si="566"/>
        <v>-1.6519384076248101E-3</v>
      </c>
      <c r="AL603" s="75">
        <f t="shared" si="567"/>
        <v>-3.1399070013551662</v>
      </c>
      <c r="AM603" s="75">
        <f t="shared" si="568"/>
        <v>-1186.4840714740576</v>
      </c>
      <c r="AN603" s="75">
        <f t="shared" si="582"/>
        <v>3.1583642923797397</v>
      </c>
      <c r="AO603" s="75">
        <f t="shared" si="582"/>
        <v>3.3089084502804891</v>
      </c>
      <c r="AP603" s="75">
        <f t="shared" si="582"/>
        <v>3.1545127582661374</v>
      </c>
      <c r="AQ603" s="75">
        <f t="shared" si="582"/>
        <v>3.3128956005044259</v>
      </c>
      <c r="AR603" s="75">
        <f t="shared" si="582"/>
        <v>3.1504439937532744</v>
      </c>
      <c r="AS603" s="75">
        <f t="shared" si="582"/>
        <v>3.3171106207766132</v>
      </c>
      <c r="AT603" s="75">
        <f t="shared" si="582"/>
        <v>3.1461428527829223</v>
      </c>
      <c r="AU603" s="75">
        <f t="shared" si="569"/>
        <v>3.3215698005984668</v>
      </c>
      <c r="AV603" s="119">
        <f t="shared" si="570"/>
        <v>8.8149428768907311E-3</v>
      </c>
      <c r="AW603" s="120">
        <f t="shared" si="571"/>
        <v>1.1981921276650754E-3</v>
      </c>
      <c r="AX603" s="121">
        <f t="shared" si="572"/>
        <v>1.4356643747985602E-6</v>
      </c>
      <c r="AY603" s="120">
        <f t="shared" si="573"/>
        <v>1.3617368775510676E-2</v>
      </c>
      <c r="BA603" s="95">
        <f t="shared" si="574"/>
        <v>0</v>
      </c>
      <c r="BB603" s="95">
        <f t="shared" si="575"/>
        <v>0.2153208516895595</v>
      </c>
      <c r="BC603" s="95">
        <f t="shared" si="576"/>
        <v>-0.72424310759054156</v>
      </c>
      <c r="BD603" s="95">
        <f t="shared" si="577"/>
        <v>0.44077050060865203</v>
      </c>
      <c r="BE603" s="95">
        <f t="shared" si="578"/>
        <v>2.6297954001446207</v>
      </c>
      <c r="BF603" s="95">
        <f t="shared" si="579"/>
        <v>3.8221231819826809</v>
      </c>
      <c r="BG603" s="95">
        <f t="shared" si="583"/>
        <v>7.722944834894979</v>
      </c>
      <c r="BH603" s="95">
        <f t="shared" si="583"/>
        <v>7.7229099758925521</v>
      </c>
      <c r="BI603" s="95">
        <f t="shared" si="583"/>
        <v>7.7226139562346088</v>
      </c>
      <c r="BJ603" s="95">
        <f t="shared" si="583"/>
        <v>7.7201264121769757</v>
      </c>
      <c r="BK603" s="95">
        <f t="shared" si="583"/>
        <v>7.7008013327019098</v>
      </c>
      <c r="BL603" s="95">
        <f t="shared" si="583"/>
        <v>7.5956538052464948</v>
      </c>
      <c r="BM603" s="95">
        <f t="shared" si="583"/>
        <v>7.2991476764004926</v>
      </c>
      <c r="BN603" s="95">
        <f t="shared" si="580"/>
        <v>6.8306646740987897</v>
      </c>
      <c r="CI603" s="95"/>
      <c r="CJ603" s="95"/>
      <c r="CK603" s="95"/>
      <c r="CL603" s="95"/>
      <c r="CM603" s="95"/>
      <c r="CN603" s="95"/>
      <c r="CO603" s="95"/>
      <c r="CP603" s="95"/>
      <c r="CQ603" s="95"/>
      <c r="CR603" s="95"/>
      <c r="CS603" s="95"/>
      <c r="CT603" s="95"/>
      <c r="CU603" s="95"/>
      <c r="CV603" s="95"/>
      <c r="CW603" s="95"/>
      <c r="CX603" s="95"/>
    </row>
    <row r="604" spans="1:102" s="75" customFormat="1" ht="12.95" customHeight="1" x14ac:dyDescent="0.2">
      <c r="A604" s="86" t="s">
        <v>2123</v>
      </c>
      <c r="B604" s="87" t="s">
        <v>2033</v>
      </c>
      <c r="C604" s="88">
        <v>52044.394999999997</v>
      </c>
      <c r="D604" s="88">
        <v>1E-4</v>
      </c>
      <c r="E604" s="75">
        <f t="shared" si="558"/>
        <v>23386.524940892166</v>
      </c>
      <c r="F604" s="75">
        <f t="shared" si="559"/>
        <v>23386.5</v>
      </c>
      <c r="G604" s="75">
        <f t="shared" si="539"/>
        <v>1.0513134999200702E-2</v>
      </c>
      <c r="K604" s="77">
        <f t="shared" si="584"/>
        <v>1.0513134999200702E-2</v>
      </c>
      <c r="O604" s="75">
        <f t="shared" ca="1" si="560"/>
        <v>9.95728338503204E-3</v>
      </c>
      <c r="P604" s="75">
        <f t="shared" si="561"/>
        <v>1.2419176647845601E-2</v>
      </c>
      <c r="Q604" s="85">
        <f t="shared" si="581"/>
        <v>37025.894999999997</v>
      </c>
      <c r="S604" s="84">
        <v>1</v>
      </c>
      <c r="Z604" s="75">
        <f t="shared" si="562"/>
        <v>23386.5</v>
      </c>
      <c r="AA604" s="75">
        <f t="shared" si="552"/>
        <v>8.8149428768907311E-3</v>
      </c>
      <c r="AB604" s="75">
        <f t="shared" si="553"/>
        <v>1.4117368770155571E-2</v>
      </c>
      <c r="AC604" s="75">
        <f t="shared" si="554"/>
        <v>-1.9060416486448989E-3</v>
      </c>
      <c r="AD604" s="75">
        <f t="shared" si="555"/>
        <v>1.6981921223099706E-3</v>
      </c>
      <c r="AE604" s="75">
        <f t="shared" si="556"/>
        <v>2.883856484275642E-6</v>
      </c>
      <c r="AF604" s="75">
        <f t="shared" si="557"/>
        <v>-1.9060416486448989E-3</v>
      </c>
      <c r="AG604" s="84"/>
      <c r="AH604" s="75">
        <f t="shared" si="563"/>
        <v>-3.6042337709548695E-3</v>
      </c>
      <c r="AI604" s="75">
        <f t="shared" si="564"/>
        <v>2.00013922971638E-2</v>
      </c>
      <c r="AJ604" s="75">
        <f t="shared" si="565"/>
        <v>-8.6243197621714535E-2</v>
      </c>
      <c r="AK604" s="75">
        <f t="shared" si="566"/>
        <v>-1.6519384076248101E-3</v>
      </c>
      <c r="AL604" s="75">
        <f t="shared" si="567"/>
        <v>-3.1399070013551662</v>
      </c>
      <c r="AM604" s="75">
        <f t="shared" si="568"/>
        <v>-1186.4840714740576</v>
      </c>
      <c r="AN604" s="75">
        <f t="shared" si="582"/>
        <v>3.1583642923797397</v>
      </c>
      <c r="AO604" s="75">
        <f t="shared" si="582"/>
        <v>3.3089084502804891</v>
      </c>
      <c r="AP604" s="75">
        <f t="shared" si="582"/>
        <v>3.1545127582661374</v>
      </c>
      <c r="AQ604" s="75">
        <f t="shared" si="582"/>
        <v>3.3128956005044259</v>
      </c>
      <c r="AR604" s="75">
        <f t="shared" si="582"/>
        <v>3.1504439937532744</v>
      </c>
      <c r="AS604" s="75">
        <f t="shared" si="582"/>
        <v>3.3171106207766132</v>
      </c>
      <c r="AT604" s="75">
        <f t="shared" si="582"/>
        <v>3.1461428527829223</v>
      </c>
      <c r="AU604" s="75">
        <f t="shared" si="569"/>
        <v>3.3215698005984668</v>
      </c>
      <c r="AV604" s="119">
        <f t="shared" si="570"/>
        <v>8.8149428768907311E-3</v>
      </c>
      <c r="AW604" s="120">
        <f t="shared" si="571"/>
        <v>1.6981921223099706E-3</v>
      </c>
      <c r="AX604" s="121">
        <f t="shared" si="572"/>
        <v>2.883856484275642E-6</v>
      </c>
      <c r="AY604" s="120">
        <f t="shared" si="573"/>
        <v>1.4117368770155571E-2</v>
      </c>
      <c r="BA604" s="95">
        <f t="shared" si="574"/>
        <v>0</v>
      </c>
      <c r="BB604" s="95">
        <f t="shared" si="575"/>
        <v>0.2153208516895595</v>
      </c>
      <c r="BC604" s="95">
        <f t="shared" si="576"/>
        <v>-0.72424310759054156</v>
      </c>
      <c r="BD604" s="95">
        <f t="shared" si="577"/>
        <v>0.44077050060865203</v>
      </c>
      <c r="BE604" s="95">
        <f t="shared" si="578"/>
        <v>2.6297954001446207</v>
      </c>
      <c r="BF604" s="95">
        <f t="shared" si="579"/>
        <v>3.8221231819826809</v>
      </c>
      <c r="BG604" s="95">
        <f t="shared" si="583"/>
        <v>7.722944834894979</v>
      </c>
      <c r="BH604" s="95">
        <f t="shared" si="583"/>
        <v>7.7229099758925521</v>
      </c>
      <c r="BI604" s="95">
        <f t="shared" si="583"/>
        <v>7.7226139562346088</v>
      </c>
      <c r="BJ604" s="95">
        <f t="shared" si="583"/>
        <v>7.7201264121769757</v>
      </c>
      <c r="BK604" s="95">
        <f t="shared" si="583"/>
        <v>7.7008013327019098</v>
      </c>
      <c r="BL604" s="95">
        <f t="shared" si="583"/>
        <v>7.5956538052464948</v>
      </c>
      <c r="BM604" s="95">
        <f t="shared" si="583"/>
        <v>7.2991476764004926</v>
      </c>
      <c r="BN604" s="95">
        <f t="shared" si="580"/>
        <v>6.8306646740987897</v>
      </c>
      <c r="CI604" s="95"/>
      <c r="CJ604" s="95"/>
      <c r="CK604" s="95"/>
      <c r="CL604" s="95"/>
      <c r="CM604" s="95"/>
      <c r="CN604" s="95"/>
      <c r="CO604" s="95"/>
      <c r="CP604" s="95"/>
      <c r="CQ604" s="95"/>
      <c r="CR604" s="95"/>
      <c r="CS604" s="95"/>
      <c r="CT604" s="95"/>
      <c r="CU604" s="95"/>
      <c r="CV604" s="95"/>
      <c r="CW604" s="95"/>
      <c r="CX604" s="95"/>
    </row>
    <row r="605" spans="1:102" s="75" customFormat="1" ht="12.95" customHeight="1" x14ac:dyDescent="0.2">
      <c r="A605" s="86" t="s">
        <v>2123</v>
      </c>
      <c r="B605" s="87" t="s">
        <v>2031</v>
      </c>
      <c r="C605" s="88">
        <v>52066.521999999997</v>
      </c>
      <c r="D605" s="88">
        <v>1E-4</v>
      </c>
      <c r="E605" s="75">
        <f t="shared" si="558"/>
        <v>23439.01804795436</v>
      </c>
      <c r="F605" s="75">
        <f t="shared" si="559"/>
        <v>23439</v>
      </c>
      <c r="G605" s="75">
        <f t="shared" si="539"/>
        <v>7.6076099940109998E-3</v>
      </c>
      <c r="K605" s="77">
        <f t="shared" si="584"/>
        <v>7.6076099940109998E-3</v>
      </c>
      <c r="O605" s="75">
        <f t="shared" ca="1" si="560"/>
        <v>9.9936301640269464E-3</v>
      </c>
      <c r="P605" s="75">
        <f t="shared" si="561"/>
        <v>1.2476737988215279E-2</v>
      </c>
      <c r="Q605" s="85">
        <f t="shared" si="581"/>
        <v>37048.021999999997</v>
      </c>
      <c r="S605" s="84">
        <v>1</v>
      </c>
      <c r="Z605" s="75">
        <f t="shared" si="562"/>
        <v>23439</v>
      </c>
      <c r="AA605" s="75">
        <f t="shared" si="552"/>
        <v>8.8668476188317052E-3</v>
      </c>
      <c r="AB605" s="75">
        <f t="shared" si="553"/>
        <v>1.1217500363394573E-2</v>
      </c>
      <c r="AC605" s="75">
        <f t="shared" si="554"/>
        <v>-4.8691279942042788E-3</v>
      </c>
      <c r="AD605" s="75">
        <f t="shared" si="555"/>
        <v>-1.2592376248207054E-3</v>
      </c>
      <c r="AE605" s="75">
        <f t="shared" si="556"/>
        <v>1.5856793957640917E-6</v>
      </c>
      <c r="AF605" s="75">
        <f t="shared" si="557"/>
        <v>-4.8691279942042788E-3</v>
      </c>
      <c r="AG605" s="84"/>
      <c r="AH605" s="75">
        <f t="shared" si="563"/>
        <v>-3.6098903693835738E-3</v>
      </c>
      <c r="AI605" s="75">
        <f t="shared" si="564"/>
        <v>2.000151108287318E-2</v>
      </c>
      <c r="AJ605" s="75">
        <f t="shared" si="565"/>
        <v>-8.6313370262993933E-2</v>
      </c>
      <c r="AK605" s="75">
        <f t="shared" si="566"/>
        <v>-1.7209648887253862E-3</v>
      </c>
      <c r="AL605" s="75">
        <f t="shared" si="567"/>
        <v>-3.1398365660660619</v>
      </c>
      <c r="AM605" s="75">
        <f t="shared" si="568"/>
        <v>-1138.8951057384645</v>
      </c>
      <c r="AN605" s="75">
        <f t="shared" si="582"/>
        <v>3.1590650638066737</v>
      </c>
      <c r="AO605" s="75">
        <f t="shared" si="582"/>
        <v>3.3137848007602408</v>
      </c>
      <c r="AP605" s="75">
        <f t="shared" si="582"/>
        <v>3.1550582656083797</v>
      </c>
      <c r="AQ605" s="75">
        <f t="shared" si="582"/>
        <v>3.3179362522320215</v>
      </c>
      <c r="AR605" s="75">
        <f t="shared" si="582"/>
        <v>3.150821814722784</v>
      </c>
      <c r="AS605" s="75">
        <f t="shared" si="582"/>
        <v>3.322328991615251</v>
      </c>
      <c r="AT605" s="75">
        <f t="shared" si="582"/>
        <v>3.1463393144025646</v>
      </c>
      <c r="AU605" s="75">
        <f t="shared" si="569"/>
        <v>3.3269807017439379</v>
      </c>
      <c r="AV605" s="119">
        <f t="shared" si="570"/>
        <v>8.8668476188317052E-3</v>
      </c>
      <c r="AW605" s="120">
        <f t="shared" si="571"/>
        <v>-1.2592376248207054E-3</v>
      </c>
      <c r="AX605" s="121">
        <f t="shared" si="572"/>
        <v>1.5856793957640917E-6</v>
      </c>
      <c r="AY605" s="120">
        <f t="shared" si="573"/>
        <v>1.1217500363394573E-2</v>
      </c>
      <c r="BA605" s="95">
        <f t="shared" si="574"/>
        <v>0</v>
      </c>
      <c r="BB605" s="95">
        <f t="shared" si="575"/>
        <v>0.21166175241707308</v>
      </c>
      <c r="BC605" s="95">
        <f t="shared" si="576"/>
        <v>-0.71845051528968529</v>
      </c>
      <c r="BD605" s="95">
        <f t="shared" si="577"/>
        <v>0.4341921318931054</v>
      </c>
      <c r="BE605" s="95">
        <f t="shared" si="578"/>
        <v>2.6381593640563206</v>
      </c>
      <c r="BF605" s="95">
        <f t="shared" si="579"/>
        <v>3.888458872392885</v>
      </c>
      <c r="BG605" s="95">
        <f t="shared" si="583"/>
        <v>7.740022509100986</v>
      </c>
      <c r="BH605" s="95">
        <f t="shared" si="583"/>
        <v>7.7400036455044372</v>
      </c>
      <c r="BI605" s="95">
        <f t="shared" si="583"/>
        <v>7.739819503625645</v>
      </c>
      <c r="BJ605" s="95">
        <f t="shared" si="583"/>
        <v>7.7380372489395439</v>
      </c>
      <c r="BK605" s="95">
        <f t="shared" si="583"/>
        <v>7.7220200146930953</v>
      </c>
      <c r="BL605" s="95">
        <f t="shared" si="583"/>
        <v>7.6232912299436721</v>
      </c>
      <c r="BM605" s="95">
        <f t="shared" si="583"/>
        <v>7.3259691406916145</v>
      </c>
      <c r="BN605" s="95">
        <f t="shared" si="580"/>
        <v>6.8458621249655849</v>
      </c>
      <c r="CI605" s="95"/>
      <c r="CJ605" s="95"/>
      <c r="CK605" s="95"/>
      <c r="CL605" s="95"/>
      <c r="CM605" s="95"/>
      <c r="CN605" s="95"/>
      <c r="CO605" s="95"/>
      <c r="CP605" s="95"/>
      <c r="CQ605" s="95"/>
      <c r="CR605" s="95"/>
      <c r="CS605" s="95"/>
      <c r="CT605" s="95"/>
      <c r="CU605" s="95"/>
      <c r="CV605" s="95"/>
      <c r="CW605" s="95"/>
      <c r="CX605" s="95"/>
    </row>
    <row r="606" spans="1:102" s="75" customFormat="1" ht="12.95" customHeight="1" x14ac:dyDescent="0.2">
      <c r="A606" s="86" t="s">
        <v>2123</v>
      </c>
      <c r="B606" s="87" t="s">
        <v>2031</v>
      </c>
      <c r="C606" s="88">
        <v>52066.523000000001</v>
      </c>
      <c r="D606" s="88">
        <v>1E-4</v>
      </c>
      <c r="E606" s="75">
        <f t="shared" si="558"/>
        <v>23439.020420309731</v>
      </c>
      <c r="F606" s="75">
        <f t="shared" si="559"/>
        <v>23439</v>
      </c>
      <c r="G606" s="75">
        <f t="shared" si="539"/>
        <v>8.6076099978527054E-3</v>
      </c>
      <c r="K606" s="77">
        <f t="shared" si="584"/>
        <v>8.6076099978527054E-3</v>
      </c>
      <c r="O606" s="75">
        <f t="shared" ca="1" si="560"/>
        <v>9.9936301640269464E-3</v>
      </c>
      <c r="P606" s="75">
        <f t="shared" si="561"/>
        <v>1.2476737988215279E-2</v>
      </c>
      <c r="Q606" s="85">
        <f t="shared" si="581"/>
        <v>37048.023000000001</v>
      </c>
      <c r="S606" s="84">
        <v>1</v>
      </c>
      <c r="Z606" s="75">
        <f t="shared" si="562"/>
        <v>23439</v>
      </c>
      <c r="AA606" s="75">
        <f t="shared" si="552"/>
        <v>8.8668476188317052E-3</v>
      </c>
      <c r="AB606" s="75">
        <f t="shared" si="553"/>
        <v>1.2217500367236279E-2</v>
      </c>
      <c r="AC606" s="75">
        <f t="shared" si="554"/>
        <v>-3.8691279903625732E-3</v>
      </c>
      <c r="AD606" s="75">
        <f t="shared" si="555"/>
        <v>-2.5923762097899983E-4</v>
      </c>
      <c r="AE606" s="75">
        <f t="shared" si="556"/>
        <v>6.7204144130851572E-8</v>
      </c>
      <c r="AF606" s="75">
        <f t="shared" si="557"/>
        <v>-3.8691279903625732E-3</v>
      </c>
      <c r="AG606" s="84"/>
      <c r="AH606" s="75">
        <f t="shared" si="563"/>
        <v>-3.6098903693835738E-3</v>
      </c>
      <c r="AI606" s="75">
        <f t="shared" si="564"/>
        <v>2.000151108287318E-2</v>
      </c>
      <c r="AJ606" s="75">
        <f t="shared" si="565"/>
        <v>-8.6313370262993933E-2</v>
      </c>
      <c r="AK606" s="75">
        <f t="shared" si="566"/>
        <v>-1.7209648887253862E-3</v>
      </c>
      <c r="AL606" s="75">
        <f t="shared" si="567"/>
        <v>-3.1398365660660619</v>
      </c>
      <c r="AM606" s="75">
        <f t="shared" si="568"/>
        <v>-1138.8951057384645</v>
      </c>
      <c r="AN606" s="75">
        <f t="shared" si="582"/>
        <v>3.1590650638066737</v>
      </c>
      <c r="AO606" s="75">
        <f t="shared" si="582"/>
        <v>3.3137848007602408</v>
      </c>
      <c r="AP606" s="75">
        <f t="shared" si="582"/>
        <v>3.1550582656083797</v>
      </c>
      <c r="AQ606" s="75">
        <f t="shared" si="582"/>
        <v>3.3179362522320215</v>
      </c>
      <c r="AR606" s="75">
        <f t="shared" si="582"/>
        <v>3.150821814722784</v>
      </c>
      <c r="AS606" s="75">
        <f t="shared" si="582"/>
        <v>3.322328991615251</v>
      </c>
      <c r="AT606" s="75">
        <f t="shared" si="582"/>
        <v>3.1463393144025646</v>
      </c>
      <c r="AU606" s="75">
        <f t="shared" si="569"/>
        <v>3.3269807017439379</v>
      </c>
      <c r="AV606" s="119">
        <f t="shared" si="570"/>
        <v>8.8668476188317052E-3</v>
      </c>
      <c r="AW606" s="120">
        <f t="shared" si="571"/>
        <v>-2.5923762097899983E-4</v>
      </c>
      <c r="AX606" s="121">
        <f t="shared" si="572"/>
        <v>6.7204144130851572E-8</v>
      </c>
      <c r="AY606" s="120">
        <f t="shared" si="573"/>
        <v>1.2217500367236279E-2</v>
      </c>
      <c r="BA606" s="95">
        <f t="shared" si="574"/>
        <v>0</v>
      </c>
      <c r="BB606" s="95">
        <f t="shared" si="575"/>
        <v>0.21166175241707308</v>
      </c>
      <c r="BC606" s="95">
        <f t="shared" si="576"/>
        <v>-0.71845051528968529</v>
      </c>
      <c r="BD606" s="95">
        <f t="shared" si="577"/>
        <v>0.4341921318931054</v>
      </c>
      <c r="BE606" s="95">
        <f t="shared" si="578"/>
        <v>2.6381593640563206</v>
      </c>
      <c r="BF606" s="95">
        <f t="shared" si="579"/>
        <v>3.888458872392885</v>
      </c>
      <c r="BG606" s="95">
        <f t="shared" si="583"/>
        <v>7.740022509100986</v>
      </c>
      <c r="BH606" s="95">
        <f t="shared" si="583"/>
        <v>7.7400036455044372</v>
      </c>
      <c r="BI606" s="95">
        <f t="shared" si="583"/>
        <v>7.739819503625645</v>
      </c>
      <c r="BJ606" s="95">
        <f t="shared" si="583"/>
        <v>7.7380372489395439</v>
      </c>
      <c r="BK606" s="95">
        <f t="shared" si="583"/>
        <v>7.7220200146930953</v>
      </c>
      <c r="BL606" s="95">
        <f t="shared" si="583"/>
        <v>7.6232912299436721</v>
      </c>
      <c r="BM606" s="95">
        <f t="shared" si="583"/>
        <v>7.3259691406916145</v>
      </c>
      <c r="BN606" s="95">
        <f t="shared" si="580"/>
        <v>6.8458621249655849</v>
      </c>
      <c r="CI606" s="95"/>
      <c r="CJ606" s="95"/>
      <c r="CK606" s="95"/>
      <c r="CL606" s="95"/>
      <c r="CM606" s="95"/>
      <c r="CN606" s="95"/>
      <c r="CO606" s="95"/>
      <c r="CP606" s="95"/>
      <c r="CQ606" s="95"/>
      <c r="CR606" s="95"/>
      <c r="CS606" s="95"/>
      <c r="CT606" s="95"/>
      <c r="CU606" s="95"/>
      <c r="CV606" s="95"/>
      <c r="CW606" s="95"/>
      <c r="CX606" s="95"/>
    </row>
    <row r="607" spans="1:102" s="75" customFormat="1" ht="12.95" customHeight="1" x14ac:dyDescent="0.2">
      <c r="A607" s="86" t="s">
        <v>2123</v>
      </c>
      <c r="B607" s="87" t="s">
        <v>2033</v>
      </c>
      <c r="C607" s="88">
        <v>52073.478999999999</v>
      </c>
      <c r="D607" s="88">
        <v>1E-4</v>
      </c>
      <c r="E607" s="75">
        <f t="shared" si="558"/>
        <v>23455.522524197491</v>
      </c>
      <c r="F607" s="75">
        <f t="shared" si="559"/>
        <v>23455.5</v>
      </c>
      <c r="G607" s="75">
        <f t="shared" si="539"/>
        <v>9.4944450029288419E-3</v>
      </c>
      <c r="K607" s="77">
        <f t="shared" si="584"/>
        <v>9.4944450029288419E-3</v>
      </c>
      <c r="O607" s="75">
        <f t="shared" ca="1" si="560"/>
        <v>1.0005053437425348E-2</v>
      </c>
      <c r="P607" s="75">
        <f t="shared" si="561"/>
        <v>1.2494837258754259E-2</v>
      </c>
      <c r="Q607" s="85">
        <f t="shared" si="581"/>
        <v>37054.978999999999</v>
      </c>
      <c r="S607" s="84">
        <v>1</v>
      </c>
      <c r="Z607" s="75">
        <f t="shared" si="562"/>
        <v>23455.5</v>
      </c>
      <c r="AA607" s="75">
        <f t="shared" si="552"/>
        <v>8.8831415269912551E-3</v>
      </c>
      <c r="AB607" s="75">
        <f t="shared" si="553"/>
        <v>1.3106140734691846E-2</v>
      </c>
      <c r="AC607" s="75">
        <f t="shared" si="554"/>
        <v>-3.0003922558254174E-3</v>
      </c>
      <c r="AD607" s="75">
        <f t="shared" si="555"/>
        <v>6.1130347593758676E-4</v>
      </c>
      <c r="AE607" s="75">
        <f t="shared" si="556"/>
        <v>3.7369193969337572E-7</v>
      </c>
      <c r="AF607" s="75">
        <f t="shared" si="557"/>
        <v>-3.0003922558254174E-3</v>
      </c>
      <c r="AG607" s="84"/>
      <c r="AH607" s="75">
        <f t="shared" si="563"/>
        <v>-3.6116957317630038E-3</v>
      </c>
      <c r="AI607" s="75">
        <f t="shared" si="564"/>
        <v>2.0001550026312986E-2</v>
      </c>
      <c r="AJ607" s="75">
        <f t="shared" si="565"/>
        <v>-8.6335771220911753E-2</v>
      </c>
      <c r="AK607" s="75">
        <f t="shared" si="566"/>
        <v>-1.7430000489805717E-3</v>
      </c>
      <c r="AL607" s="75">
        <f t="shared" si="567"/>
        <v>-3.1398140811735429</v>
      </c>
      <c r="AM607" s="75">
        <f t="shared" si="568"/>
        <v>-1124.4970710816915</v>
      </c>
      <c r="AN607" s="75">
        <f t="shared" si="582"/>
        <v>3.1592887685433286</v>
      </c>
      <c r="AO607" s="75">
        <f t="shared" si="582"/>
        <v>3.3153146299702976</v>
      </c>
      <c r="AP607" s="75">
        <f t="shared" si="582"/>
        <v>3.1552325058157615</v>
      </c>
      <c r="AQ607" s="75">
        <f t="shared" si="582"/>
        <v>3.3195184885307527</v>
      </c>
      <c r="AR607" s="75">
        <f t="shared" si="582"/>
        <v>3.1509425675174221</v>
      </c>
      <c r="AS607" s="75">
        <f t="shared" si="582"/>
        <v>3.3239679876806028</v>
      </c>
      <c r="AT607" s="75">
        <f t="shared" si="582"/>
        <v>3.1464021445749659</v>
      </c>
      <c r="AU607" s="75">
        <f t="shared" si="569"/>
        <v>3.3286812706753715</v>
      </c>
      <c r="AV607" s="119">
        <f t="shared" si="570"/>
        <v>8.8831415269912551E-3</v>
      </c>
      <c r="AW607" s="120">
        <f t="shared" si="571"/>
        <v>6.1130347593758676E-4</v>
      </c>
      <c r="AX607" s="121">
        <f t="shared" si="572"/>
        <v>3.7369193969337572E-7</v>
      </c>
      <c r="AY607" s="120">
        <f t="shared" si="573"/>
        <v>1.3106140734691846E-2</v>
      </c>
      <c r="BA607" s="95">
        <f t="shared" si="574"/>
        <v>0</v>
      </c>
      <c r="BB607" s="95">
        <f t="shared" si="575"/>
        <v>0.21054831997230095</v>
      </c>
      <c r="BC607" s="95">
        <f t="shared" si="576"/>
        <v>-0.71666024536475315</v>
      </c>
      <c r="BD607" s="95">
        <f t="shared" si="577"/>
        <v>0.43216437254989398</v>
      </c>
      <c r="BE607" s="95">
        <f t="shared" si="578"/>
        <v>2.6407297420151381</v>
      </c>
      <c r="BF607" s="95">
        <f t="shared" si="579"/>
        <v>3.9092803278980375</v>
      </c>
      <c r="BG607" s="95">
        <f t="shared" si="583"/>
        <v>7.7453298513588553</v>
      </c>
      <c r="BH607" s="95">
        <f t="shared" si="583"/>
        <v>7.7453145346994656</v>
      </c>
      <c r="BI607" s="95">
        <f t="shared" si="583"/>
        <v>7.7451577273039964</v>
      </c>
      <c r="BJ607" s="95">
        <f t="shared" si="583"/>
        <v>7.7435651386327971</v>
      </c>
      <c r="BK607" s="95">
        <f t="shared" si="583"/>
        <v>7.7285259075609556</v>
      </c>
      <c r="BL607" s="95">
        <f t="shared" si="583"/>
        <v>7.6318520110447619</v>
      </c>
      <c r="BM607" s="95">
        <f t="shared" si="583"/>
        <v>7.3343759687335046</v>
      </c>
      <c r="BN607" s="95">
        <f t="shared" si="580"/>
        <v>6.8506384666665783</v>
      </c>
      <c r="CI607" s="95"/>
      <c r="CJ607" s="95"/>
      <c r="CK607" s="95"/>
      <c r="CL607" s="95"/>
      <c r="CM607" s="95"/>
      <c r="CN607" s="95"/>
      <c r="CO607" s="95"/>
      <c r="CP607" s="95"/>
      <c r="CQ607" s="95"/>
      <c r="CR607" s="95"/>
      <c r="CS607" s="95"/>
      <c r="CT607" s="95"/>
      <c r="CU607" s="95"/>
      <c r="CV607" s="95"/>
      <c r="CW607" s="95"/>
      <c r="CX607" s="95"/>
    </row>
    <row r="608" spans="1:102" s="75" customFormat="1" ht="12.95" customHeight="1" x14ac:dyDescent="0.2">
      <c r="A608" s="86" t="s">
        <v>2123</v>
      </c>
      <c r="B608" s="87" t="s">
        <v>2033</v>
      </c>
      <c r="C608" s="88">
        <v>52076.427499999998</v>
      </c>
      <c r="D608" s="88">
        <v>1E-4</v>
      </c>
      <c r="E608" s="75">
        <f t="shared" si="558"/>
        <v>23462.517413977977</v>
      </c>
      <c r="F608" s="75">
        <f t="shared" si="559"/>
        <v>23462.5</v>
      </c>
      <c r="G608" s="75">
        <f t="shared" si="539"/>
        <v>7.3403749993303791E-3</v>
      </c>
      <c r="K608" s="77">
        <f t="shared" si="584"/>
        <v>7.3403749993303791E-3</v>
      </c>
      <c r="O608" s="75">
        <f t="shared" ca="1" si="560"/>
        <v>1.0009899674624666E-2</v>
      </c>
      <c r="P608" s="75">
        <f t="shared" si="561"/>
        <v>1.2502516974500305E-2</v>
      </c>
      <c r="Q608" s="85">
        <f t="shared" si="581"/>
        <v>37057.927499999998</v>
      </c>
      <c r="S608" s="84">
        <v>1</v>
      </c>
      <c r="Z608" s="75">
        <f t="shared" si="562"/>
        <v>23462.5</v>
      </c>
      <c r="AA608" s="75">
        <f t="shared" si="552"/>
        <v>8.8900513014969918E-3</v>
      </c>
      <c r="AB608" s="75">
        <f t="shared" si="553"/>
        <v>1.0952840672333692E-2</v>
      </c>
      <c r="AC608" s="75">
        <f t="shared" si="554"/>
        <v>-5.162141975169926E-3</v>
      </c>
      <c r="AD608" s="75">
        <f t="shared" si="555"/>
        <v>-1.5496763021666127E-3</v>
      </c>
      <c r="AE608" s="75">
        <f t="shared" si="556"/>
        <v>2.4014966414967867E-6</v>
      </c>
      <c r="AF608" s="75">
        <f t="shared" si="557"/>
        <v>-5.162141975169926E-3</v>
      </c>
      <c r="AG608" s="84"/>
      <c r="AH608" s="75">
        <f t="shared" si="563"/>
        <v>-3.6124656730033133E-3</v>
      </c>
      <c r="AI608" s="75">
        <f t="shared" si="564"/>
        <v>2.0001566786632341E-2</v>
      </c>
      <c r="AJ608" s="75">
        <f t="shared" si="565"/>
        <v>-8.6345325343204285E-2</v>
      </c>
      <c r="AK608" s="75">
        <f t="shared" si="566"/>
        <v>-1.7523981695060124E-3</v>
      </c>
      <c r="AL608" s="75">
        <f t="shared" si="567"/>
        <v>-3.1398044912393894</v>
      </c>
      <c r="AM608" s="75">
        <f t="shared" si="568"/>
        <v>-1118.4663778584857</v>
      </c>
      <c r="AN608" s="75">
        <f t="shared" si="582"/>
        <v>3.1593841797489493</v>
      </c>
      <c r="AO608" s="75">
        <f t="shared" si="582"/>
        <v>3.3159632478629835</v>
      </c>
      <c r="AP608" s="75">
        <f t="shared" si="582"/>
        <v>3.1553068348017477</v>
      </c>
      <c r="AQ608" s="75">
        <f t="shared" si="582"/>
        <v>3.3201894521024751</v>
      </c>
      <c r="AR608" s="75">
        <f t="shared" si="582"/>
        <v>3.1509940901026687</v>
      </c>
      <c r="AS608" s="75">
        <f t="shared" si="582"/>
        <v>3.3246631635511958</v>
      </c>
      <c r="AT608" s="75">
        <f t="shared" si="582"/>
        <v>3.1464289587801564</v>
      </c>
      <c r="AU608" s="75">
        <f t="shared" si="569"/>
        <v>3.3294027241614343</v>
      </c>
      <c r="AV608" s="119">
        <f t="shared" si="570"/>
        <v>8.8900513014969918E-3</v>
      </c>
      <c r="AW608" s="120">
        <f t="shared" si="571"/>
        <v>-1.5496763021666127E-3</v>
      </c>
      <c r="AX608" s="121">
        <f t="shared" si="572"/>
        <v>2.4014966414967867E-6</v>
      </c>
      <c r="AY608" s="120">
        <f t="shared" si="573"/>
        <v>1.0952840672333692E-2</v>
      </c>
      <c r="BA608" s="95">
        <f t="shared" si="574"/>
        <v>0</v>
      </c>
      <c r="BB608" s="95">
        <f t="shared" si="575"/>
        <v>0.21008104705744812</v>
      </c>
      <c r="BC608" s="95">
        <f t="shared" si="576"/>
        <v>-0.71590499916542538</v>
      </c>
      <c r="BD608" s="95">
        <f t="shared" si="577"/>
        <v>0.43130968894999633</v>
      </c>
      <c r="BE608" s="95">
        <f t="shared" si="578"/>
        <v>2.6418120510040795</v>
      </c>
      <c r="BF608" s="95">
        <f t="shared" si="579"/>
        <v>3.9181103421455283</v>
      </c>
      <c r="BG608" s="95">
        <f t="shared" si="583"/>
        <v>7.747573003905055</v>
      </c>
      <c r="BH608" s="95">
        <f t="shared" si="583"/>
        <v>7.7475590176344671</v>
      </c>
      <c r="BI608" s="95">
        <f t="shared" si="583"/>
        <v>7.7474128172545793</v>
      </c>
      <c r="BJ608" s="95">
        <f t="shared" si="583"/>
        <v>7.7458963572718016</v>
      </c>
      <c r="BK608" s="95">
        <f t="shared" si="583"/>
        <v>7.7312630137692135</v>
      </c>
      <c r="BL608" s="95">
        <f t="shared" si="583"/>
        <v>7.635465714312935</v>
      </c>
      <c r="BM608" s="95">
        <f t="shared" si="583"/>
        <v>7.3379391726191994</v>
      </c>
      <c r="BN608" s="95">
        <f t="shared" si="580"/>
        <v>6.8526647934488176</v>
      </c>
      <c r="CI608" s="95"/>
      <c r="CJ608" s="95"/>
      <c r="CK608" s="95"/>
      <c r="CL608" s="95"/>
      <c r="CM608" s="95"/>
      <c r="CN608" s="95"/>
      <c r="CO608" s="95"/>
      <c r="CP608" s="95"/>
      <c r="CQ608" s="95"/>
      <c r="CR608" s="95"/>
      <c r="CS608" s="95"/>
      <c r="CT608" s="95"/>
      <c r="CU608" s="95"/>
      <c r="CV608" s="95"/>
      <c r="CW608" s="95"/>
      <c r="CX608" s="95"/>
    </row>
    <row r="609" spans="1:102" s="75" customFormat="1" ht="12.95" customHeight="1" x14ac:dyDescent="0.2">
      <c r="A609" s="86" t="s">
        <v>2123</v>
      </c>
      <c r="B609" s="87" t="s">
        <v>2033</v>
      </c>
      <c r="C609" s="88">
        <v>52076.427900000002</v>
      </c>
      <c r="D609" s="88">
        <v>2.9999999999999997E-4</v>
      </c>
      <c r="E609" s="75">
        <f t="shared" si="558"/>
        <v>23462.518362920131</v>
      </c>
      <c r="F609" s="75">
        <f t="shared" si="559"/>
        <v>23462.5</v>
      </c>
      <c r="G609" s="75">
        <f t="shared" si="539"/>
        <v>7.7403750037774444E-3</v>
      </c>
      <c r="K609" s="77">
        <f t="shared" si="584"/>
        <v>7.7403750037774444E-3</v>
      </c>
      <c r="O609" s="75">
        <f t="shared" ca="1" si="560"/>
        <v>1.0009899674624666E-2</v>
      </c>
      <c r="P609" s="75">
        <f t="shared" si="561"/>
        <v>1.2502516974500305E-2</v>
      </c>
      <c r="Q609" s="85">
        <f t="shared" si="581"/>
        <v>37057.927900000002</v>
      </c>
      <c r="S609" s="84">
        <v>1</v>
      </c>
      <c r="Z609" s="75">
        <f t="shared" si="562"/>
        <v>23462.5</v>
      </c>
      <c r="AA609" s="75">
        <f t="shared" si="552"/>
        <v>8.8900513014969918E-3</v>
      </c>
      <c r="AB609" s="75">
        <f t="shared" si="553"/>
        <v>1.1352840676780758E-2</v>
      </c>
      <c r="AC609" s="75">
        <f t="shared" si="554"/>
        <v>-4.7621419707228607E-3</v>
      </c>
      <c r="AD609" s="75">
        <f t="shared" si="555"/>
        <v>-1.1496762977195474E-3</v>
      </c>
      <c r="AE609" s="75">
        <f t="shared" si="556"/>
        <v>1.3217555895381255E-6</v>
      </c>
      <c r="AF609" s="75">
        <f t="shared" si="557"/>
        <v>-4.7621419707228607E-3</v>
      </c>
      <c r="AG609" s="84"/>
      <c r="AH609" s="75">
        <f t="shared" si="563"/>
        <v>-3.6124656730033133E-3</v>
      </c>
      <c r="AI609" s="75">
        <f t="shared" si="564"/>
        <v>2.0001566786632341E-2</v>
      </c>
      <c r="AJ609" s="75">
        <f t="shared" si="565"/>
        <v>-8.6345325343204285E-2</v>
      </c>
      <c r="AK609" s="75">
        <f t="shared" si="566"/>
        <v>-1.7523981695060124E-3</v>
      </c>
      <c r="AL609" s="75">
        <f t="shared" si="567"/>
        <v>-3.1398044912393894</v>
      </c>
      <c r="AM609" s="75">
        <f t="shared" si="568"/>
        <v>-1118.4663778584857</v>
      </c>
      <c r="AN609" s="75">
        <f t="shared" si="582"/>
        <v>3.1593841797489493</v>
      </c>
      <c r="AO609" s="75">
        <f t="shared" si="582"/>
        <v>3.3159632478629835</v>
      </c>
      <c r="AP609" s="75">
        <f t="shared" si="582"/>
        <v>3.1553068348017477</v>
      </c>
      <c r="AQ609" s="75">
        <f t="shared" si="582"/>
        <v>3.3201894521024751</v>
      </c>
      <c r="AR609" s="75">
        <f t="shared" si="582"/>
        <v>3.1509940901026687</v>
      </c>
      <c r="AS609" s="75">
        <f t="shared" si="582"/>
        <v>3.3246631635511958</v>
      </c>
      <c r="AT609" s="75">
        <f t="shared" si="582"/>
        <v>3.1464289587801564</v>
      </c>
      <c r="AU609" s="75">
        <f t="shared" si="569"/>
        <v>3.3294027241614343</v>
      </c>
      <c r="AV609" s="119">
        <f t="shared" si="570"/>
        <v>8.8900513014969918E-3</v>
      </c>
      <c r="AW609" s="120">
        <f t="shared" si="571"/>
        <v>-1.1496762977195474E-3</v>
      </c>
      <c r="AX609" s="121">
        <f t="shared" si="572"/>
        <v>1.3217555895381255E-6</v>
      </c>
      <c r="AY609" s="120">
        <f t="shared" si="573"/>
        <v>1.1352840676780758E-2</v>
      </c>
      <c r="BA609" s="95">
        <f t="shared" si="574"/>
        <v>0</v>
      </c>
      <c r="BB609" s="95">
        <f t="shared" si="575"/>
        <v>0.21008104705744812</v>
      </c>
      <c r="BC609" s="95">
        <f t="shared" si="576"/>
        <v>-0.71590499916542538</v>
      </c>
      <c r="BD609" s="95">
        <f t="shared" si="577"/>
        <v>0.43130968894999633</v>
      </c>
      <c r="BE609" s="95">
        <f t="shared" si="578"/>
        <v>2.6418120510040795</v>
      </c>
      <c r="BF609" s="95">
        <f t="shared" si="579"/>
        <v>3.9181103421455283</v>
      </c>
      <c r="BG609" s="95">
        <f t="shared" si="583"/>
        <v>7.747573003905055</v>
      </c>
      <c r="BH609" s="95">
        <f t="shared" si="583"/>
        <v>7.7475590176344671</v>
      </c>
      <c r="BI609" s="95">
        <f t="shared" si="583"/>
        <v>7.7474128172545793</v>
      </c>
      <c r="BJ609" s="95">
        <f t="shared" si="583"/>
        <v>7.7458963572718016</v>
      </c>
      <c r="BK609" s="95">
        <f t="shared" si="583"/>
        <v>7.7312630137692135</v>
      </c>
      <c r="BL609" s="95">
        <f t="shared" si="583"/>
        <v>7.635465714312935</v>
      </c>
      <c r="BM609" s="95">
        <f t="shared" si="583"/>
        <v>7.3379391726191994</v>
      </c>
      <c r="BN609" s="95">
        <f t="shared" si="580"/>
        <v>6.8526647934488176</v>
      </c>
      <c r="CI609" s="95"/>
      <c r="CJ609" s="95"/>
      <c r="CK609" s="95"/>
      <c r="CL609" s="95"/>
      <c r="CM609" s="95"/>
      <c r="CN609" s="95"/>
      <c r="CO609" s="95"/>
      <c r="CP609" s="95"/>
      <c r="CQ609" s="95"/>
      <c r="CR609" s="95"/>
      <c r="CS609" s="95"/>
      <c r="CT609" s="95"/>
      <c r="CU609" s="95"/>
      <c r="CV609" s="95"/>
      <c r="CW609" s="95"/>
      <c r="CX609" s="95"/>
    </row>
    <row r="610" spans="1:102" s="75" customFormat="1" ht="12.95" customHeight="1" x14ac:dyDescent="0.2">
      <c r="A610" s="86" t="s">
        <v>2123</v>
      </c>
      <c r="B610" s="87" t="s">
        <v>2033</v>
      </c>
      <c r="C610" s="88">
        <v>52087.3897</v>
      </c>
      <c r="D610" s="88">
        <v>2.9999999999999997E-4</v>
      </c>
      <c r="E610" s="75">
        <f t="shared" si="558"/>
        <v>23488.523647911057</v>
      </c>
      <c r="F610" s="75">
        <f t="shared" si="559"/>
        <v>23488.5</v>
      </c>
      <c r="G610" s="75">
        <f t="shared" si="539"/>
        <v>9.9681150022661313E-3</v>
      </c>
      <c r="K610" s="77">
        <f t="shared" si="584"/>
        <v>9.9681150022661313E-3</v>
      </c>
      <c r="O610" s="75">
        <f t="shared" ca="1" si="560"/>
        <v>1.0027899984222143E-2</v>
      </c>
      <c r="P610" s="75">
        <f t="shared" si="561"/>
        <v>1.2531048086687275E-2</v>
      </c>
      <c r="Q610" s="85">
        <f t="shared" si="581"/>
        <v>37068.8897</v>
      </c>
      <c r="S610" s="84">
        <v>1</v>
      </c>
      <c r="Z610" s="75">
        <f t="shared" si="562"/>
        <v>23488.5</v>
      </c>
      <c r="AA610" s="75">
        <f t="shared" si="552"/>
        <v>8.9157014586291918E-3</v>
      </c>
      <c r="AB610" s="75">
        <f t="shared" si="553"/>
        <v>1.3583461630324214E-2</v>
      </c>
      <c r="AC610" s="75">
        <f t="shared" si="554"/>
        <v>-2.5629330844211436E-3</v>
      </c>
      <c r="AD610" s="75">
        <f t="shared" si="555"/>
        <v>1.0524135436369396E-3</v>
      </c>
      <c r="AE610" s="75">
        <f t="shared" si="556"/>
        <v>1.1075742668304606E-6</v>
      </c>
      <c r="AF610" s="75">
        <f t="shared" si="557"/>
        <v>-2.5629330844211436E-3</v>
      </c>
      <c r="AG610" s="84"/>
      <c r="AH610" s="75">
        <f t="shared" si="563"/>
        <v>-3.6153466280580823E-3</v>
      </c>
      <c r="AI610" s="75">
        <f t="shared" si="564"/>
        <v>2.0001630306333951E-2</v>
      </c>
      <c r="AJ610" s="75">
        <f t="shared" si="565"/>
        <v>-8.6381078443150891E-2</v>
      </c>
      <c r="AK610" s="75">
        <f t="shared" si="566"/>
        <v>-1.7875675530134756E-3</v>
      </c>
      <c r="AL610" s="75">
        <f t="shared" si="567"/>
        <v>-3.1397686040548272</v>
      </c>
      <c r="AM610" s="75">
        <f t="shared" si="568"/>
        <v>-1096.4611470986865</v>
      </c>
      <c r="AN610" s="75">
        <f t="shared" si="582"/>
        <v>3.159741224191146</v>
      </c>
      <c r="AO610" s="75">
        <f t="shared" si="582"/>
        <v>3.3183702941072837</v>
      </c>
      <c r="AP610" s="75">
        <f t="shared" si="582"/>
        <v>3.1555850636762233</v>
      </c>
      <c r="AQ610" s="75">
        <f t="shared" si="582"/>
        <v>3.3226800866209736</v>
      </c>
      <c r="AR610" s="75">
        <f t="shared" si="582"/>
        <v>3.1511870068230916</v>
      </c>
      <c r="AS610" s="75">
        <f t="shared" si="582"/>
        <v>3.3272444254570392</v>
      </c>
      <c r="AT610" s="75">
        <f t="shared" si="582"/>
        <v>3.1465293910720793</v>
      </c>
      <c r="AU610" s="75">
        <f t="shared" si="569"/>
        <v>3.332082408538239</v>
      </c>
      <c r="AV610" s="119">
        <f t="shared" si="570"/>
        <v>8.9157014586291918E-3</v>
      </c>
      <c r="AW610" s="120">
        <f t="shared" si="571"/>
        <v>1.0524135436369396E-3</v>
      </c>
      <c r="AX610" s="121">
        <f t="shared" si="572"/>
        <v>1.1075742668304606E-6</v>
      </c>
      <c r="AY610" s="120">
        <f t="shared" si="573"/>
        <v>1.3583461630324214E-2</v>
      </c>
      <c r="BA610" s="95">
        <f t="shared" si="574"/>
        <v>0</v>
      </c>
      <c r="BB610" s="95">
        <f t="shared" si="575"/>
        <v>0.20837140511295138</v>
      </c>
      <c r="BC610" s="95">
        <f t="shared" si="576"/>
        <v>-0.71312167167615848</v>
      </c>
      <c r="BD610" s="95">
        <f t="shared" si="577"/>
        <v>0.42816371606799791</v>
      </c>
      <c r="BE610" s="95">
        <f t="shared" si="578"/>
        <v>2.6457903932764748</v>
      </c>
      <c r="BF610" s="95">
        <f t="shared" si="579"/>
        <v>3.9508919868828767</v>
      </c>
      <c r="BG610" s="95">
        <f t="shared" si="583"/>
        <v>7.7558613409784698</v>
      </c>
      <c r="BH610" s="95">
        <f t="shared" si="583"/>
        <v>7.7558515019701186</v>
      </c>
      <c r="BI610" s="95">
        <f t="shared" si="583"/>
        <v>7.7557399806884391</v>
      </c>
      <c r="BJ610" s="95">
        <f t="shared" si="583"/>
        <v>7.7544846403402135</v>
      </c>
      <c r="BK610" s="95">
        <f t="shared" si="583"/>
        <v>7.7413115121064848</v>
      </c>
      <c r="BL610" s="95">
        <f t="shared" si="583"/>
        <v>7.6487932800867258</v>
      </c>
      <c r="BM610" s="95">
        <f t="shared" si="583"/>
        <v>7.3511564351587575</v>
      </c>
      <c r="BN610" s="95">
        <f t="shared" si="580"/>
        <v>6.8601911500685633</v>
      </c>
      <c r="CI610" s="95"/>
      <c r="CJ610" s="95"/>
      <c r="CK610" s="95"/>
      <c r="CL610" s="95"/>
      <c r="CM610" s="95"/>
      <c r="CN610" s="95"/>
      <c r="CO610" s="95"/>
      <c r="CP610" s="95"/>
      <c r="CQ610" s="95"/>
      <c r="CR610" s="95"/>
      <c r="CS610" s="95"/>
      <c r="CT610" s="95"/>
      <c r="CU610" s="95"/>
      <c r="CV610" s="95"/>
      <c r="CW610" s="95"/>
      <c r="CX610" s="95"/>
    </row>
    <row r="611" spans="1:102" s="75" customFormat="1" ht="12.95" customHeight="1" x14ac:dyDescent="0.2">
      <c r="A611" s="86" t="s">
        <v>2124</v>
      </c>
      <c r="B611" s="87" t="s">
        <v>2031</v>
      </c>
      <c r="C611" s="88">
        <v>52112.4686</v>
      </c>
      <c r="D611" s="88">
        <v>2.9999999999999997E-4</v>
      </c>
      <c r="E611" s="75">
        <f t="shared" si="558"/>
        <v>23548.019710761961</v>
      </c>
      <c r="F611" s="75">
        <f t="shared" si="559"/>
        <v>23548</v>
      </c>
      <c r="G611" s="75">
        <f t="shared" si="539"/>
        <v>8.3085200021741912E-3</v>
      </c>
      <c r="J611" s="75">
        <f>G611</f>
        <v>8.3085200021741912E-3</v>
      </c>
      <c r="O611" s="75">
        <f t="shared" ca="1" si="560"/>
        <v>1.0069093000416371E-2</v>
      </c>
      <c r="P611" s="75">
        <f t="shared" si="561"/>
        <v>1.2596378704837432E-2</v>
      </c>
      <c r="Q611" s="85">
        <f t="shared" si="581"/>
        <v>37093.9686</v>
      </c>
      <c r="S611" s="84">
        <v>1</v>
      </c>
      <c r="Z611" s="75">
        <f t="shared" si="562"/>
        <v>23548</v>
      </c>
      <c r="AA611" s="75">
        <f t="shared" si="552"/>
        <v>8.9743118928144669E-3</v>
      </c>
      <c r="AB611" s="75">
        <f t="shared" si="553"/>
        <v>1.1930586814197156E-2</v>
      </c>
      <c r="AC611" s="75">
        <f t="shared" si="554"/>
        <v>-4.2878587026632404E-3</v>
      </c>
      <c r="AD611" s="75">
        <f t="shared" si="555"/>
        <v>-6.6579189064027572E-4</v>
      </c>
      <c r="AE611" s="75">
        <f t="shared" si="556"/>
        <v>4.4327884164235285E-7</v>
      </c>
      <c r="AF611" s="75">
        <f t="shared" si="557"/>
        <v>-4.2878587026632404E-3</v>
      </c>
      <c r="AG611" s="84"/>
      <c r="AH611" s="75">
        <f t="shared" si="563"/>
        <v>-3.6220668120229651E-3</v>
      </c>
      <c r="AI611" s="75">
        <f t="shared" si="564"/>
        <v>2.0001783422238351E-2</v>
      </c>
      <c r="AJ611" s="75">
        <f t="shared" si="565"/>
        <v>-8.6464499237288675E-2</v>
      </c>
      <c r="AK611" s="75">
        <f t="shared" si="566"/>
        <v>-1.8696268094290976E-3</v>
      </c>
      <c r="AL611" s="75">
        <f t="shared" si="567"/>
        <v>-3.1396848699739186</v>
      </c>
      <c r="AM611" s="75">
        <f t="shared" si="568"/>
        <v>-1048.3366020923525</v>
      </c>
      <c r="AN611" s="75">
        <f t="shared" ref="AN611:AT620" si="585">$AU611+$AB$7*SIN(AO611)</f>
        <v>3.1605742967035315</v>
      </c>
      <c r="AO611" s="75">
        <f t="shared" si="585"/>
        <v>3.3238660566417302</v>
      </c>
      <c r="AP611" s="75">
        <f t="shared" si="585"/>
        <v>3.1562347140427613</v>
      </c>
      <c r="AQ611" s="75">
        <f t="shared" si="585"/>
        <v>3.3283706792086769</v>
      </c>
      <c r="AR611" s="75">
        <f t="shared" si="585"/>
        <v>3.1516378061572166</v>
      </c>
      <c r="AS611" s="75">
        <f t="shared" si="585"/>
        <v>3.3331466017499043</v>
      </c>
      <c r="AT611" s="75">
        <f t="shared" si="585"/>
        <v>3.1467642699283531</v>
      </c>
      <c r="AU611" s="75">
        <f t="shared" si="569"/>
        <v>3.3382147631697729</v>
      </c>
      <c r="AV611" s="119">
        <f t="shared" si="570"/>
        <v>8.9743118928144669E-3</v>
      </c>
      <c r="AW611" s="120">
        <f t="shared" si="571"/>
        <v>-6.6579189064027572E-4</v>
      </c>
      <c r="AX611" s="121">
        <f t="shared" si="572"/>
        <v>4.4327884164235285E-7</v>
      </c>
      <c r="AY611" s="120">
        <f t="shared" si="573"/>
        <v>1.1930586814197156E-2</v>
      </c>
      <c r="BA611" s="95">
        <f t="shared" si="574"/>
        <v>0</v>
      </c>
      <c r="BB611" s="95">
        <f t="shared" si="575"/>
        <v>0.20460629447022161</v>
      </c>
      <c r="BC611" s="95">
        <f t="shared" si="576"/>
        <v>-0.70687801001674444</v>
      </c>
      <c r="BD611" s="95">
        <f t="shared" si="577"/>
        <v>0.42112807221035303</v>
      </c>
      <c r="BE611" s="95">
        <f t="shared" si="578"/>
        <v>2.6546568065139966</v>
      </c>
      <c r="BF611" s="95">
        <f t="shared" si="579"/>
        <v>4.0258387350699607</v>
      </c>
      <c r="BG611" s="95">
        <f t="shared" ref="BG611:BM620" si="586">$BN611+$BB$7*SIN(BH611)</f>
        <v>7.7745789827448535</v>
      </c>
      <c r="BH611" s="95">
        <f t="shared" si="586"/>
        <v>7.7745750068666934</v>
      </c>
      <c r="BI611" s="95">
        <f t="shared" si="586"/>
        <v>7.7745193346633572</v>
      </c>
      <c r="BJ611" s="95">
        <f t="shared" si="586"/>
        <v>7.7737438337198936</v>
      </c>
      <c r="BK611" s="95">
        <f t="shared" si="586"/>
        <v>7.763629330382873</v>
      </c>
      <c r="BL611" s="95">
        <f t="shared" si="586"/>
        <v>7.6787298475625327</v>
      </c>
      <c r="BM611" s="95">
        <f t="shared" si="586"/>
        <v>7.3812984673938162</v>
      </c>
      <c r="BN611" s="95">
        <f t="shared" si="580"/>
        <v>6.8774149277175978</v>
      </c>
      <c r="CI611" s="95"/>
      <c r="CJ611" s="95"/>
      <c r="CK611" s="95"/>
      <c r="CL611" s="95"/>
      <c r="CM611" s="95"/>
      <c r="CN611" s="95"/>
      <c r="CO611" s="95"/>
      <c r="CP611" s="95"/>
      <c r="CQ611" s="95"/>
      <c r="CR611" s="95"/>
      <c r="CS611" s="95"/>
      <c r="CT611" s="95"/>
      <c r="CU611" s="95"/>
      <c r="CV611" s="95"/>
      <c r="CW611" s="95"/>
      <c r="CX611" s="95"/>
    </row>
    <row r="612" spans="1:102" s="75" customFormat="1" ht="12.95" customHeight="1" x14ac:dyDescent="0.2">
      <c r="A612" s="86" t="s">
        <v>2124</v>
      </c>
      <c r="B612" s="87" t="s">
        <v>2031</v>
      </c>
      <c r="C612" s="88">
        <v>52126.380499999999</v>
      </c>
      <c r="D612" s="88">
        <v>2.9999999999999997E-4</v>
      </c>
      <c r="E612" s="75">
        <f t="shared" si="558"/>
        <v>23581.023681301958</v>
      </c>
      <c r="F612" s="75">
        <f t="shared" si="559"/>
        <v>23581</v>
      </c>
      <c r="G612" s="75">
        <f t="shared" si="539"/>
        <v>9.9821900003007613E-3</v>
      </c>
      <c r="J612" s="75">
        <f>G612</f>
        <v>9.9821900003007613E-3</v>
      </c>
      <c r="O612" s="75">
        <f t="shared" ca="1" si="560"/>
        <v>1.0091939547213167E-2</v>
      </c>
      <c r="P612" s="75">
        <f t="shared" si="561"/>
        <v>1.2632635453339879E-2</v>
      </c>
      <c r="Q612" s="85">
        <f t="shared" si="581"/>
        <v>37107.880499999999</v>
      </c>
      <c r="S612" s="84">
        <v>1</v>
      </c>
      <c r="Z612" s="75">
        <f t="shared" si="562"/>
        <v>23581</v>
      </c>
      <c r="AA612" s="75">
        <f t="shared" si="552"/>
        <v>9.0067638571420146E-3</v>
      </c>
      <c r="AB612" s="75">
        <f t="shared" si="553"/>
        <v>1.3608061596498626E-2</v>
      </c>
      <c r="AC612" s="75">
        <f t="shared" si="554"/>
        <v>-2.6504454530391179E-3</v>
      </c>
      <c r="AD612" s="75">
        <f t="shared" si="555"/>
        <v>9.7542614315874673E-4</v>
      </c>
      <c r="AE612" s="75">
        <f t="shared" si="556"/>
        <v>9.5145616075754785E-7</v>
      </c>
      <c r="AF612" s="75">
        <f t="shared" si="557"/>
        <v>-2.6504454530391179E-3</v>
      </c>
      <c r="AG612" s="84"/>
      <c r="AH612" s="75">
        <f t="shared" si="563"/>
        <v>-3.6258715961978646E-3</v>
      </c>
      <c r="AI612" s="75">
        <f t="shared" si="564"/>
        <v>2.0001873185846453E-2</v>
      </c>
      <c r="AJ612" s="75">
        <f t="shared" si="565"/>
        <v>-8.6511743662566018E-2</v>
      </c>
      <c r="AK612" s="75">
        <f t="shared" si="566"/>
        <v>-1.9161004018726595E-3</v>
      </c>
      <c r="AL612" s="75">
        <f t="shared" si="567"/>
        <v>-3.1396374478523503</v>
      </c>
      <c r="AM612" s="75">
        <f t="shared" si="568"/>
        <v>-1022.909929405912</v>
      </c>
      <c r="AN612" s="75">
        <f t="shared" si="585"/>
        <v>3.1610460977300909</v>
      </c>
      <c r="AO612" s="75">
        <f t="shared" si="585"/>
        <v>3.3269063838633239</v>
      </c>
      <c r="AP612" s="75">
        <f t="shared" si="585"/>
        <v>3.1566029286374402</v>
      </c>
      <c r="AQ612" s="75">
        <f t="shared" si="585"/>
        <v>3.3315212209521601</v>
      </c>
      <c r="AR612" s="75">
        <f t="shared" si="585"/>
        <v>3.1518935297161454</v>
      </c>
      <c r="AS612" s="75">
        <f t="shared" si="585"/>
        <v>3.3364170499614501</v>
      </c>
      <c r="AT612" s="75">
        <f t="shared" si="585"/>
        <v>3.1468976285451737</v>
      </c>
      <c r="AU612" s="75">
        <f t="shared" si="569"/>
        <v>3.3416159010326405</v>
      </c>
      <c r="AV612" s="119">
        <f t="shared" si="570"/>
        <v>9.0067638571420146E-3</v>
      </c>
      <c r="AW612" s="120">
        <f t="shared" si="571"/>
        <v>9.7542614315874673E-4</v>
      </c>
      <c r="AX612" s="121">
        <f t="shared" si="572"/>
        <v>9.5145616075754785E-7</v>
      </c>
      <c r="AY612" s="120">
        <f t="shared" si="573"/>
        <v>1.3608061596498626E-2</v>
      </c>
      <c r="BA612" s="95">
        <f t="shared" si="574"/>
        <v>0</v>
      </c>
      <c r="BB612" s="95">
        <f t="shared" si="575"/>
        <v>0.20260180166583996</v>
      </c>
      <c r="BC612" s="95">
        <f t="shared" si="576"/>
        <v>-0.70348787049913242</v>
      </c>
      <c r="BD612" s="95">
        <f t="shared" si="577"/>
        <v>0.41732015682618989</v>
      </c>
      <c r="BE612" s="95">
        <f t="shared" si="578"/>
        <v>2.6594382322861883</v>
      </c>
      <c r="BF612" s="95">
        <f t="shared" si="579"/>
        <v>4.0673764987611465</v>
      </c>
      <c r="BG612" s="95">
        <f t="shared" si="586"/>
        <v>7.7848155549574516</v>
      </c>
      <c r="BH612" s="95">
        <f t="shared" si="586"/>
        <v>7.7848133309247576</v>
      </c>
      <c r="BI612" s="95">
        <f t="shared" si="586"/>
        <v>7.7847775850556475</v>
      </c>
      <c r="BJ612" s="95">
        <f t="shared" si="586"/>
        <v>7.7842055663081879</v>
      </c>
      <c r="BK612" s="95">
        <f t="shared" si="586"/>
        <v>7.7756169774511585</v>
      </c>
      <c r="BL612" s="95">
        <f t="shared" si="586"/>
        <v>7.6949947517912145</v>
      </c>
      <c r="BM612" s="95">
        <f t="shared" si="586"/>
        <v>7.397951698660127</v>
      </c>
      <c r="BN612" s="95">
        <f t="shared" si="580"/>
        <v>6.8869676111195837</v>
      </c>
      <c r="CI612" s="95"/>
      <c r="CJ612" s="95"/>
      <c r="CK612" s="95"/>
      <c r="CL612" s="95"/>
      <c r="CM612" s="95"/>
      <c r="CN612" s="95"/>
      <c r="CO612" s="95"/>
      <c r="CP612" s="95"/>
      <c r="CQ612" s="95"/>
      <c r="CR612" s="95"/>
      <c r="CS612" s="95"/>
      <c r="CT612" s="95"/>
      <c r="CU612" s="95"/>
      <c r="CV612" s="95"/>
      <c r="CW612" s="95"/>
      <c r="CX612" s="95"/>
    </row>
    <row r="613" spans="1:102" s="75" customFormat="1" ht="12.95" customHeight="1" x14ac:dyDescent="0.2">
      <c r="A613" s="86" t="s">
        <v>2125</v>
      </c>
      <c r="B613" s="87" t="s">
        <v>2033</v>
      </c>
      <c r="C613" s="88">
        <v>52136.288</v>
      </c>
      <c r="D613" s="88"/>
      <c r="E613" s="75">
        <f t="shared" si="558"/>
        <v>23604.527792036297</v>
      </c>
      <c r="F613" s="75">
        <f t="shared" si="559"/>
        <v>23604.5</v>
      </c>
      <c r="G613" s="75">
        <f t="shared" ref="G613:G676" si="587">+C613-(C$7+F613*C$8)</f>
        <v>1.1714954998751637E-2</v>
      </c>
      <c r="J613" s="75">
        <f>G613</f>
        <v>1.1714954998751637E-2</v>
      </c>
      <c r="O613" s="75">
        <f t="shared" ca="1" si="560"/>
        <v>1.0108209057810886E-2</v>
      </c>
      <c r="P613" s="75">
        <f t="shared" si="561"/>
        <v>1.2658464640096709E-2</v>
      </c>
      <c r="Q613" s="85">
        <f t="shared" si="581"/>
        <v>37117.788</v>
      </c>
      <c r="S613" s="84">
        <v>1</v>
      </c>
      <c r="Z613" s="75">
        <f t="shared" si="562"/>
        <v>23604.5</v>
      </c>
      <c r="AA613" s="75">
        <f t="shared" si="552"/>
        <v>9.029849274245532E-3</v>
      </c>
      <c r="AB613" s="75">
        <f t="shared" si="553"/>
        <v>1.5343570364602814E-2</v>
      </c>
      <c r="AC613" s="75">
        <f t="shared" si="554"/>
        <v>-9.435096413450729E-4</v>
      </c>
      <c r="AD613" s="75">
        <f t="shared" si="555"/>
        <v>2.6851057245061045E-3</v>
      </c>
      <c r="AE613" s="75">
        <f t="shared" si="556"/>
        <v>7.2097927517754524E-6</v>
      </c>
      <c r="AF613" s="75">
        <f t="shared" si="557"/>
        <v>-9.435096413450729E-4</v>
      </c>
      <c r="AG613" s="84"/>
      <c r="AH613" s="75">
        <f t="shared" si="563"/>
        <v>-3.628615365851177E-3</v>
      </c>
      <c r="AI613" s="75">
        <f t="shared" si="564"/>
        <v>2.0001939297813243E-2</v>
      </c>
      <c r="AJ613" s="75">
        <f t="shared" si="565"/>
        <v>-8.6545819586001285E-2</v>
      </c>
      <c r="AK613" s="75">
        <f t="shared" si="566"/>
        <v>-1.949620463864372E-3</v>
      </c>
      <c r="AL613" s="75">
        <f t="shared" si="567"/>
        <v>-3.139603243640932</v>
      </c>
      <c r="AM613" s="75">
        <f t="shared" si="568"/>
        <v>-1005.3228805453057</v>
      </c>
      <c r="AN613" s="75">
        <f t="shared" si="585"/>
        <v>3.161386392904046</v>
      </c>
      <c r="AO613" s="75">
        <f t="shared" si="585"/>
        <v>3.3290680382609654</v>
      </c>
      <c r="AP613" s="75">
        <f t="shared" si="585"/>
        <v>3.1568686407563629</v>
      </c>
      <c r="AQ613" s="75">
        <f t="shared" si="585"/>
        <v>3.333762313466436</v>
      </c>
      <c r="AR613" s="75">
        <f t="shared" si="585"/>
        <v>3.1520781620383911</v>
      </c>
      <c r="AS613" s="75">
        <f t="shared" si="585"/>
        <v>3.3387446620757495</v>
      </c>
      <c r="AT613" s="75">
        <f t="shared" si="585"/>
        <v>3.1469939669696307</v>
      </c>
      <c r="AU613" s="75">
        <f t="shared" si="569"/>
        <v>3.344037923450137</v>
      </c>
      <c r="AV613" s="119">
        <f t="shared" si="570"/>
        <v>9.029849274245532E-3</v>
      </c>
      <c r="AW613" s="120">
        <f t="shared" si="571"/>
        <v>2.6851057245061045E-3</v>
      </c>
      <c r="AX613" s="121">
        <f t="shared" si="572"/>
        <v>7.2097927517754524E-6</v>
      </c>
      <c r="AY613" s="120">
        <f t="shared" si="573"/>
        <v>1.5343570364602814E-2</v>
      </c>
      <c r="BA613" s="95">
        <f t="shared" si="574"/>
        <v>0</v>
      </c>
      <c r="BB613" s="95">
        <f t="shared" si="575"/>
        <v>0.20120891092510595</v>
      </c>
      <c r="BC613" s="95">
        <f t="shared" si="576"/>
        <v>-0.70110418417196974</v>
      </c>
      <c r="BD613" s="95">
        <f t="shared" si="577"/>
        <v>0.41464779755178344</v>
      </c>
      <c r="BE613" s="95">
        <f t="shared" si="578"/>
        <v>2.6627866531766538</v>
      </c>
      <c r="BF613" s="95">
        <f t="shared" si="579"/>
        <v>4.0969495053515637</v>
      </c>
      <c r="BG613" s="95">
        <f t="shared" si="586"/>
        <v>7.7920444568256899</v>
      </c>
      <c r="BH613" s="95">
        <f t="shared" si="586"/>
        <v>7.792043051010717</v>
      </c>
      <c r="BI613" s="95">
        <f t="shared" si="586"/>
        <v>7.7920178212121787</v>
      </c>
      <c r="BJ613" s="95">
        <f t="shared" si="586"/>
        <v>7.7915667602079779</v>
      </c>
      <c r="BK613" s="95">
        <f t="shared" si="586"/>
        <v>7.7839908544451397</v>
      </c>
      <c r="BL613" s="95">
        <f t="shared" si="586"/>
        <v>7.706429855940458</v>
      </c>
      <c r="BM613" s="95">
        <f t="shared" si="586"/>
        <v>7.4097824297931272</v>
      </c>
      <c r="BN613" s="95">
        <f t="shared" si="580"/>
        <v>6.8937702796028155</v>
      </c>
      <c r="CI613" s="95"/>
      <c r="CJ613" s="95"/>
      <c r="CK613" s="95"/>
      <c r="CL613" s="95"/>
      <c r="CM613" s="95"/>
      <c r="CN613" s="95"/>
      <c r="CO613" s="95"/>
      <c r="CP613" s="95"/>
      <c r="CQ613" s="95"/>
      <c r="CR613" s="95"/>
      <c r="CS613" s="95"/>
      <c r="CT613" s="95"/>
      <c r="CU613" s="95"/>
      <c r="CV613" s="95"/>
      <c r="CW613" s="95"/>
      <c r="CX613" s="95"/>
    </row>
    <row r="614" spans="1:102" s="75" customFormat="1" ht="12.95" customHeight="1" x14ac:dyDescent="0.2">
      <c r="A614" s="86" t="s">
        <v>2125</v>
      </c>
      <c r="B614" s="87" t="s">
        <v>2031</v>
      </c>
      <c r="C614" s="88">
        <v>52143.243999999999</v>
      </c>
      <c r="D614" s="88"/>
      <c r="E614" s="75">
        <f t="shared" si="558"/>
        <v>23621.029895924057</v>
      </c>
      <c r="F614" s="75">
        <f t="shared" si="559"/>
        <v>23621</v>
      </c>
      <c r="G614" s="75">
        <f t="shared" si="587"/>
        <v>1.2601789996551815E-2</v>
      </c>
      <c r="J614" s="75">
        <f>G614</f>
        <v>1.2601789996551815E-2</v>
      </c>
      <c r="O614" s="75">
        <f t="shared" ca="1" si="560"/>
        <v>1.0119632331209287E-2</v>
      </c>
      <c r="P614" s="75">
        <f t="shared" si="561"/>
        <v>1.2676604990928882E-2</v>
      </c>
      <c r="Q614" s="85">
        <f t="shared" si="581"/>
        <v>37124.743999999999</v>
      </c>
      <c r="S614" s="84">
        <v>1</v>
      </c>
      <c r="Z614" s="75">
        <f t="shared" si="562"/>
        <v>23621</v>
      </c>
      <c r="AA614" s="75">
        <f t="shared" si="552"/>
        <v>9.0460459314609682E-3</v>
      </c>
      <c r="AB614" s="75">
        <f t="shared" si="553"/>
        <v>1.6232349056019727E-2</v>
      </c>
      <c r="AC614" s="75">
        <f t="shared" si="554"/>
        <v>-7.4814994377066235E-5</v>
      </c>
      <c r="AD614" s="75">
        <f t="shared" si="555"/>
        <v>3.5557440650908472E-3</v>
      </c>
      <c r="AE614" s="75">
        <f t="shared" si="556"/>
        <v>1.2643315856428783E-5</v>
      </c>
      <c r="AF614" s="75">
        <f t="shared" si="557"/>
        <v>-7.4814994377066235E-5</v>
      </c>
      <c r="AG614" s="84"/>
      <c r="AH614" s="75">
        <f t="shared" si="563"/>
        <v>-3.630559059467913E-3</v>
      </c>
      <c r="AI614" s="75">
        <f t="shared" si="564"/>
        <v>2.0001986831880481E-2</v>
      </c>
      <c r="AJ614" s="75">
        <f t="shared" si="565"/>
        <v>-8.6569962225089683E-2</v>
      </c>
      <c r="AK614" s="75">
        <f t="shared" si="566"/>
        <v>-1.9733693365115114E-3</v>
      </c>
      <c r="AL614" s="75">
        <f t="shared" si="567"/>
        <v>-3.1395790100488727</v>
      </c>
      <c r="AM614" s="75">
        <f t="shared" si="568"/>
        <v>-993.22411517394664</v>
      </c>
      <c r="AN614" s="75">
        <f t="shared" si="585"/>
        <v>3.1616274904366701</v>
      </c>
      <c r="AO614" s="75">
        <f t="shared" si="585"/>
        <v>3.3305840736665284</v>
      </c>
      <c r="AP614" s="75">
        <f t="shared" si="585"/>
        <v>3.1570569625171006</v>
      </c>
      <c r="AQ614" s="75">
        <f t="shared" si="585"/>
        <v>3.3353346019592109</v>
      </c>
      <c r="AR614" s="75">
        <f t="shared" si="585"/>
        <v>3.1522090677316048</v>
      </c>
      <c r="AS614" s="75">
        <f t="shared" si="585"/>
        <v>3.3403782668559354</v>
      </c>
      <c r="AT614" s="75">
        <f t="shared" si="585"/>
        <v>3.1470622987456323</v>
      </c>
      <c r="AU614" s="75">
        <f t="shared" si="569"/>
        <v>3.3457384923815705</v>
      </c>
      <c r="AV614" s="119">
        <f t="shared" si="570"/>
        <v>9.0460459314609682E-3</v>
      </c>
      <c r="AW614" s="120">
        <f t="shared" si="571"/>
        <v>3.5557440650908472E-3</v>
      </c>
      <c r="AX614" s="121">
        <f t="shared" si="572"/>
        <v>1.2643315856428783E-5</v>
      </c>
      <c r="AY614" s="120">
        <f t="shared" si="573"/>
        <v>1.6232349056019727E-2</v>
      </c>
      <c r="BA614" s="95">
        <f t="shared" si="574"/>
        <v>0</v>
      </c>
      <c r="BB614" s="95">
        <f t="shared" si="575"/>
        <v>0.20024755059968324</v>
      </c>
      <c r="BC614" s="95">
        <f t="shared" si="576"/>
        <v>-0.69944535681493447</v>
      </c>
      <c r="BD614" s="95">
        <f t="shared" si="577"/>
        <v>0.41279052760231061</v>
      </c>
      <c r="BE614" s="95">
        <f t="shared" si="578"/>
        <v>2.6651103548076227</v>
      </c>
      <c r="BF614" s="95">
        <f t="shared" si="579"/>
        <v>4.1177118556312573</v>
      </c>
      <c r="BG614" s="95">
        <f t="shared" si="586"/>
        <v>7.7970904924804403</v>
      </c>
      <c r="BH614" s="95">
        <f t="shared" si="586"/>
        <v>7.7970895012811923</v>
      </c>
      <c r="BI614" s="95">
        <f t="shared" si="586"/>
        <v>7.7970701358702064</v>
      </c>
      <c r="BJ614" s="95">
        <f t="shared" si="586"/>
        <v>7.7966930988460836</v>
      </c>
      <c r="BK614" s="95">
        <f t="shared" si="586"/>
        <v>7.7897916551877531</v>
      </c>
      <c r="BL614" s="95">
        <f t="shared" si="586"/>
        <v>7.7143854115501655</v>
      </c>
      <c r="BM614" s="95">
        <f t="shared" si="586"/>
        <v>7.4180748580649514</v>
      </c>
      <c r="BN614" s="95">
        <f t="shared" si="580"/>
        <v>6.898546621303808</v>
      </c>
      <c r="CI614" s="95"/>
      <c r="CJ614" s="95"/>
      <c r="CK614" s="95"/>
      <c r="CL614" s="95"/>
      <c r="CM614" s="95"/>
      <c r="CN614" s="95"/>
      <c r="CO614" s="95"/>
      <c r="CP614" s="95"/>
      <c r="CQ614" s="95"/>
      <c r="CR614" s="95"/>
      <c r="CS614" s="95"/>
      <c r="CT614" s="95"/>
      <c r="CU614" s="95"/>
      <c r="CV614" s="95"/>
      <c r="CW614" s="95"/>
      <c r="CX614" s="95"/>
    </row>
    <row r="615" spans="1:102" s="75" customFormat="1" ht="12.95" customHeight="1" x14ac:dyDescent="0.2">
      <c r="A615" s="81" t="s">
        <v>1709</v>
      </c>
      <c r="B615" s="82" t="s">
        <v>2031</v>
      </c>
      <c r="C615" s="83">
        <v>52350.206899999997</v>
      </c>
      <c r="D615" s="83" t="s">
        <v>2110</v>
      </c>
      <c r="E615" s="75">
        <f t="shared" si="558"/>
        <v>24112.019441167493</v>
      </c>
      <c r="F615" s="75">
        <f t="shared" si="559"/>
        <v>24112</v>
      </c>
      <c r="G615" s="75">
        <f t="shared" si="587"/>
        <v>8.1948799997917376E-3</v>
      </c>
      <c r="I615" s="75">
        <f>G615</f>
        <v>8.1948799997917376E-3</v>
      </c>
      <c r="O615" s="75">
        <f t="shared" ca="1" si="560"/>
        <v>1.045956125476164E-2</v>
      </c>
      <c r="P615" s="75">
        <f t="shared" si="561"/>
        <v>1.3218292155215857E-2</v>
      </c>
      <c r="Q615" s="85">
        <f t="shared" si="581"/>
        <v>37331.706899999997</v>
      </c>
      <c r="S615" s="84">
        <v>0.1</v>
      </c>
      <c r="Z615" s="75">
        <f t="shared" si="562"/>
        <v>24112</v>
      </c>
      <c r="AA615" s="75">
        <f t="shared" si="552"/>
        <v>9.5229646217369155E-3</v>
      </c>
      <c r="AB615" s="75">
        <f t="shared" si="553"/>
        <v>1.1890207533270679E-2</v>
      </c>
      <c r="AC615" s="75">
        <f t="shared" si="554"/>
        <v>-5.0234121554241194E-3</v>
      </c>
      <c r="AD615" s="75">
        <f t="shared" si="555"/>
        <v>-1.3280846219451779E-3</v>
      </c>
      <c r="AE615" s="75">
        <f t="shared" si="556"/>
        <v>1.7638087630472661E-7</v>
      </c>
      <c r="AF615" s="75">
        <f t="shared" si="557"/>
        <v>-5.0234121554241194E-3</v>
      </c>
      <c r="AG615" s="84"/>
      <c r="AH615" s="75">
        <f t="shared" si="563"/>
        <v>-3.6953275334789416E-3</v>
      </c>
      <c r="AI615" s="75">
        <f t="shared" si="564"/>
        <v>2.0003904196050359E-2</v>
      </c>
      <c r="AJ615" s="75">
        <f t="shared" si="565"/>
        <v>-8.7375973534932372E-2</v>
      </c>
      <c r="AK615" s="75">
        <f t="shared" si="566"/>
        <v>-2.7662626440359593E-3</v>
      </c>
      <c r="AL615" s="75">
        <f t="shared" si="567"/>
        <v>-3.138769932857628</v>
      </c>
      <c r="AM615" s="75">
        <f t="shared" si="568"/>
        <v>-708.53579287914636</v>
      </c>
      <c r="AN615" s="75">
        <f t="shared" si="585"/>
        <v>3.1696765429372431</v>
      </c>
      <c r="AO615" s="75">
        <f t="shared" si="585"/>
        <v>3.3749987645595652</v>
      </c>
      <c r="AP615" s="75">
        <f t="shared" si="585"/>
        <v>3.1633745153663422</v>
      </c>
      <c r="AQ615" s="75">
        <f t="shared" si="585"/>
        <v>3.3816138866385717</v>
      </c>
      <c r="AR615" s="75">
        <f t="shared" si="585"/>
        <v>3.1566232343788374</v>
      </c>
      <c r="AS615" s="75">
        <f t="shared" si="585"/>
        <v>3.3887124924626546</v>
      </c>
      <c r="AT615" s="75">
        <f t="shared" si="585"/>
        <v>3.1493792717925611</v>
      </c>
      <c r="AU615" s="75">
        <f t="shared" si="569"/>
        <v>3.3963433011896895</v>
      </c>
      <c r="AV615" s="119">
        <f t="shared" si="570"/>
        <v>9.5229646217369155E-3</v>
      </c>
      <c r="AW615" s="120">
        <f t="shared" si="571"/>
        <v>-1.3280846219451779E-3</v>
      </c>
      <c r="AX615" s="121">
        <f t="shared" si="572"/>
        <v>1.7638087630472661E-7</v>
      </c>
      <c r="AY615" s="120">
        <f t="shared" si="573"/>
        <v>1.1890207533270679E-2</v>
      </c>
      <c r="BA615" s="95">
        <f t="shared" si="574"/>
        <v>0</v>
      </c>
      <c r="BB615" s="95">
        <f t="shared" si="575"/>
        <v>0.17672541894574134</v>
      </c>
      <c r="BC615" s="95">
        <f t="shared" si="576"/>
        <v>-0.65489797654164017</v>
      </c>
      <c r="BD615" s="95">
        <f t="shared" si="577"/>
        <v>0.3636192571769748</v>
      </c>
      <c r="BE615" s="95">
        <f t="shared" si="578"/>
        <v>2.7256838805033032</v>
      </c>
      <c r="BF615" s="95">
        <f t="shared" si="579"/>
        <v>4.7392280442824166</v>
      </c>
      <c r="BG615" s="95">
        <f t="shared" si="586"/>
        <v>7.9375390062984215</v>
      </c>
      <c r="BH615" s="95">
        <f t="shared" si="586"/>
        <v>7.9375385677047667</v>
      </c>
      <c r="BI615" s="95">
        <f t="shared" si="586"/>
        <v>7.9375444065595744</v>
      </c>
      <c r="BJ615" s="95">
        <f t="shared" si="586"/>
        <v>7.9374666423922875</v>
      </c>
      <c r="BK615" s="95">
        <f t="shared" si="586"/>
        <v>7.9384964805374478</v>
      </c>
      <c r="BL615" s="95">
        <f t="shared" si="586"/>
        <v>7.9236375092929716</v>
      </c>
      <c r="BM615" s="95">
        <f t="shared" si="586"/>
        <v>7.6590713119618146</v>
      </c>
      <c r="BN615" s="95">
        <f t="shared" si="580"/>
        <v>7.0406789713151676</v>
      </c>
      <c r="CI615" s="95"/>
      <c r="CJ615" s="95"/>
      <c r="CK615" s="95"/>
      <c r="CL615" s="95"/>
      <c r="CM615" s="95"/>
      <c r="CN615" s="95"/>
      <c r="CO615" s="95"/>
      <c r="CP615" s="95"/>
      <c r="CQ615" s="95"/>
      <c r="CR615" s="95"/>
      <c r="CS615" s="95"/>
      <c r="CT615" s="95"/>
      <c r="CU615" s="95"/>
      <c r="CV615" s="95"/>
      <c r="CW615" s="95"/>
      <c r="CX615" s="95"/>
    </row>
    <row r="616" spans="1:102" s="75" customFormat="1" ht="12.95" customHeight="1" x14ac:dyDescent="0.2">
      <c r="A616" s="86" t="s">
        <v>2126</v>
      </c>
      <c r="B616" s="87" t="s">
        <v>2031</v>
      </c>
      <c r="C616" s="88">
        <v>52360.536500000002</v>
      </c>
      <c r="D616" s="88">
        <v>1E-4</v>
      </c>
      <c r="E616" s="75">
        <f t="shared" si="558"/>
        <v>24136.524923099514</v>
      </c>
      <c r="F616" s="75">
        <f t="shared" si="559"/>
        <v>24136.5</v>
      </c>
      <c r="G616" s="75">
        <f t="shared" si="587"/>
        <v>1.0505635000299662E-2</v>
      </c>
      <c r="K616" s="75">
        <f>G616</f>
        <v>1.0505635000299662E-2</v>
      </c>
      <c r="O616" s="75">
        <f t="shared" ca="1" si="560"/>
        <v>1.0476523084959265E-2</v>
      </c>
      <c r="P616" s="75">
        <f t="shared" si="561"/>
        <v>1.3245416350217578E-2</v>
      </c>
      <c r="Q616" s="85">
        <f t="shared" si="581"/>
        <v>37342.036500000002</v>
      </c>
      <c r="S616" s="84">
        <v>1</v>
      </c>
      <c r="Z616" s="75">
        <f t="shared" si="562"/>
        <v>24136.5</v>
      </c>
      <c r="AA616" s="75">
        <f t="shared" si="552"/>
        <v>9.5464854605230107E-3</v>
      </c>
      <c r="AB616" s="75">
        <f t="shared" si="553"/>
        <v>1.420456588999423E-2</v>
      </c>
      <c r="AC616" s="75">
        <f t="shared" si="554"/>
        <v>-2.739781349917916E-3</v>
      </c>
      <c r="AD616" s="75">
        <f t="shared" si="555"/>
        <v>9.5914953977665161E-4</v>
      </c>
      <c r="AE616" s="75">
        <f t="shared" si="556"/>
        <v>9.1996783965376258E-7</v>
      </c>
      <c r="AF616" s="75">
        <f t="shared" si="557"/>
        <v>-2.739781349917916E-3</v>
      </c>
      <c r="AG616" s="84"/>
      <c r="AH616" s="75">
        <f t="shared" si="563"/>
        <v>-3.6989308896945676E-3</v>
      </c>
      <c r="AI616" s="75">
        <f t="shared" si="564"/>
        <v>2.0004029958114011E-2</v>
      </c>
      <c r="AJ616" s="75">
        <f t="shared" si="565"/>
        <v>-8.7420903422980201E-2</v>
      </c>
      <c r="AK616" s="75">
        <f t="shared" si="566"/>
        <v>-2.8104628912047906E-3</v>
      </c>
      <c r="AL616" s="75">
        <f t="shared" si="567"/>
        <v>-3.1387248303820297</v>
      </c>
      <c r="AM616" s="75">
        <f t="shared" si="568"/>
        <v>-697.39258119213434</v>
      </c>
      <c r="AN616" s="75">
        <f t="shared" si="585"/>
        <v>3.170125217910587</v>
      </c>
      <c r="AO616" s="75">
        <f t="shared" si="585"/>
        <v>3.3771771722152808</v>
      </c>
      <c r="AP616" s="75">
        <f t="shared" si="585"/>
        <v>3.1637283553117337</v>
      </c>
      <c r="AQ616" s="75">
        <f t="shared" si="585"/>
        <v>3.3838954721115084</v>
      </c>
      <c r="AR616" s="75">
        <f t="shared" si="585"/>
        <v>3.1568717340665633</v>
      </c>
      <c r="AS616" s="75">
        <f t="shared" si="585"/>
        <v>3.3911090507620845</v>
      </c>
      <c r="AT616" s="75">
        <f t="shared" si="585"/>
        <v>3.1495104277765771</v>
      </c>
      <c r="AU616" s="75">
        <f t="shared" si="569"/>
        <v>3.398868388390909</v>
      </c>
      <c r="AV616" s="119">
        <f t="shared" si="570"/>
        <v>9.5464854605230107E-3</v>
      </c>
      <c r="AW616" s="120">
        <f t="shared" si="571"/>
        <v>9.5914953977665161E-4</v>
      </c>
      <c r="AX616" s="121">
        <f t="shared" si="572"/>
        <v>9.1996783965376258E-7</v>
      </c>
      <c r="AY616" s="120">
        <f t="shared" si="573"/>
        <v>1.420456588999423E-2</v>
      </c>
      <c r="BA616" s="95">
        <f t="shared" si="574"/>
        <v>0</v>
      </c>
      <c r="BB616" s="95">
        <f t="shared" si="575"/>
        <v>0.17576113768500135</v>
      </c>
      <c r="BC616" s="95">
        <f t="shared" si="576"/>
        <v>-0.6528855215666215</v>
      </c>
      <c r="BD616" s="95">
        <f t="shared" si="577"/>
        <v>0.36142813649420907</v>
      </c>
      <c r="BE616" s="95">
        <f t="shared" si="578"/>
        <v>2.7283437912915436</v>
      </c>
      <c r="BF616" s="95">
        <f t="shared" si="579"/>
        <v>4.7706270990405457</v>
      </c>
      <c r="BG616" s="95">
        <f t="shared" si="586"/>
        <v>7.944117607939301</v>
      </c>
      <c r="BH616" s="95">
        <f t="shared" si="586"/>
        <v>7.9441171081361892</v>
      </c>
      <c r="BI616" s="95">
        <f t="shared" si="586"/>
        <v>7.9441232774107675</v>
      </c>
      <c r="BJ616" s="95">
        <f t="shared" si="586"/>
        <v>7.9440470980231623</v>
      </c>
      <c r="BK616" s="95">
        <f t="shared" si="586"/>
        <v>7.9449833198152167</v>
      </c>
      <c r="BL616" s="95">
        <f t="shared" si="586"/>
        <v>7.9327109261433728</v>
      </c>
      <c r="BM616" s="95">
        <f t="shared" si="586"/>
        <v>7.6707854485006024</v>
      </c>
      <c r="BN616" s="95">
        <f t="shared" si="580"/>
        <v>7.0477711150530054</v>
      </c>
      <c r="CI616" s="95"/>
      <c r="CJ616" s="95"/>
      <c r="CK616" s="95"/>
      <c r="CL616" s="95"/>
      <c r="CM616" s="95"/>
      <c r="CN616" s="95"/>
      <c r="CO616" s="95"/>
      <c r="CP616" s="95"/>
      <c r="CQ616" s="95"/>
      <c r="CR616" s="95"/>
      <c r="CS616" s="95"/>
      <c r="CT616" s="95"/>
      <c r="CU616" s="95"/>
      <c r="CV616" s="95"/>
      <c r="CW616" s="95"/>
      <c r="CX616" s="95"/>
    </row>
    <row r="617" spans="1:102" s="75" customFormat="1" ht="12.95" customHeight="1" x14ac:dyDescent="0.2">
      <c r="A617" s="86" t="s">
        <v>2127</v>
      </c>
      <c r="B617" s="87" t="s">
        <v>2031</v>
      </c>
      <c r="C617" s="88">
        <v>52413.451500000003</v>
      </c>
      <c r="D617" s="88" t="s">
        <v>2110</v>
      </c>
      <c r="E617" s="75">
        <f t="shared" si="558"/>
        <v>24262.05810700135</v>
      </c>
      <c r="F617" s="75">
        <f t="shared" si="559"/>
        <v>24262</v>
      </c>
      <c r="G617" s="75">
        <f t="shared" si="587"/>
        <v>2.4493380005878862E-2</v>
      </c>
      <c r="I617" s="75">
        <f>G617</f>
        <v>2.4493380005878862E-2</v>
      </c>
      <c r="O617" s="75">
        <f t="shared" ca="1" si="560"/>
        <v>1.0563409194747084E-2</v>
      </c>
      <c r="P617" s="75">
        <f t="shared" si="561"/>
        <v>1.3384500253051042E-2</v>
      </c>
      <c r="Q617" s="85">
        <f t="shared" si="581"/>
        <v>37394.951500000003</v>
      </c>
      <c r="S617" s="84">
        <v>0.1</v>
      </c>
      <c r="Z617" s="75">
        <f t="shared" si="562"/>
        <v>24262</v>
      </c>
      <c r="AA617" s="75">
        <f t="shared" si="552"/>
        <v>9.6665241743545474E-3</v>
      </c>
      <c r="AB617" s="75">
        <f t="shared" si="553"/>
        <v>2.8211356084575357E-2</v>
      </c>
      <c r="AC617" s="75">
        <f t="shared" si="554"/>
        <v>1.110887975282782E-2</v>
      </c>
      <c r="AD617" s="75">
        <f t="shared" si="555"/>
        <v>1.4826855831524315E-2</v>
      </c>
      <c r="AE617" s="75">
        <f t="shared" si="556"/>
        <v>2.198356538488066E-5</v>
      </c>
      <c r="AF617" s="75">
        <f t="shared" si="557"/>
        <v>1.110887975282782E-2</v>
      </c>
      <c r="AG617" s="84"/>
      <c r="AH617" s="75">
        <f t="shared" si="563"/>
        <v>-3.7179760786964959E-3</v>
      </c>
      <c r="AI617" s="75">
        <f t="shared" si="564"/>
        <v>2.0004728262158489E-2</v>
      </c>
      <c r="AJ617" s="75">
        <f t="shared" si="565"/>
        <v>-8.7658532483167045E-2</v>
      </c>
      <c r="AK617" s="75">
        <f t="shared" si="566"/>
        <v>-3.0442357783432789E-3</v>
      </c>
      <c r="AL617" s="75">
        <f t="shared" si="567"/>
        <v>-3.1384862855548419</v>
      </c>
      <c r="AM617" s="75">
        <f t="shared" si="568"/>
        <v>-643.83819600353388</v>
      </c>
      <c r="AN617" s="75">
        <f t="shared" si="585"/>
        <v>3.1724981899492919</v>
      </c>
      <c r="AO617" s="75">
        <f t="shared" si="585"/>
        <v>3.3882755290171533</v>
      </c>
      <c r="AP617" s="75">
        <f t="shared" si="585"/>
        <v>3.1656026029725894</v>
      </c>
      <c r="AQ617" s="75">
        <f t="shared" si="585"/>
        <v>3.3955382015511968</v>
      </c>
      <c r="AR617" s="75">
        <f t="shared" si="585"/>
        <v>3.1581901678613487</v>
      </c>
      <c r="AS617" s="75">
        <f t="shared" si="585"/>
        <v>3.4033605466101235</v>
      </c>
      <c r="AT617" s="75">
        <f t="shared" si="585"/>
        <v>3.1502075276375354</v>
      </c>
      <c r="AU617" s="75">
        <f t="shared" si="569"/>
        <v>3.4118030187481776</v>
      </c>
      <c r="AV617" s="119">
        <f t="shared" si="570"/>
        <v>9.6665241743545474E-3</v>
      </c>
      <c r="AW617" s="120">
        <f t="shared" si="571"/>
        <v>1.4826855831524315E-2</v>
      </c>
      <c r="AX617" s="121">
        <f t="shared" si="572"/>
        <v>2.198356538488066E-5</v>
      </c>
      <c r="AY617" s="120">
        <f t="shared" si="573"/>
        <v>2.8211356084575357E-2</v>
      </c>
      <c r="BA617" s="95">
        <f t="shared" si="574"/>
        <v>0</v>
      </c>
      <c r="BB617" s="95">
        <f t="shared" si="575"/>
        <v>0.17106671738473256</v>
      </c>
      <c r="BC617" s="95">
        <f t="shared" si="576"/>
        <v>-0.64284030944319492</v>
      </c>
      <c r="BD617" s="95">
        <f t="shared" si="577"/>
        <v>0.3505276208413215</v>
      </c>
      <c r="BE617" s="95">
        <f t="shared" si="578"/>
        <v>2.7415309935041225</v>
      </c>
      <c r="BF617" s="95">
        <f t="shared" si="579"/>
        <v>4.9323738838769851</v>
      </c>
      <c r="BG617" s="95">
        <f t="shared" si="586"/>
        <v>7.9772690189964734</v>
      </c>
      <c r="BH617" s="95">
        <f t="shared" si="586"/>
        <v>7.9772690116062561</v>
      </c>
      <c r="BI617" s="95">
        <f t="shared" si="586"/>
        <v>7.9772690783786171</v>
      </c>
      <c r="BJ617" s="95">
        <f t="shared" si="586"/>
        <v>7.9772684750732594</v>
      </c>
      <c r="BK617" s="95">
        <f t="shared" si="586"/>
        <v>7.9772739259848793</v>
      </c>
      <c r="BL617" s="95">
        <f t="shared" si="586"/>
        <v>7.9772246678604732</v>
      </c>
      <c r="BM617" s="95">
        <f t="shared" si="586"/>
        <v>7.7302941790810102</v>
      </c>
      <c r="BN617" s="95">
        <f t="shared" si="580"/>
        <v>7.0841002595060107</v>
      </c>
      <c r="CI617" s="95"/>
      <c r="CJ617" s="95"/>
      <c r="CK617" s="95"/>
      <c r="CL617" s="95"/>
      <c r="CM617" s="95"/>
      <c r="CN617" s="95"/>
      <c r="CO617" s="95"/>
      <c r="CP617" s="95"/>
      <c r="CQ617" s="95"/>
      <c r="CR617" s="95"/>
      <c r="CS617" s="95"/>
      <c r="CT617" s="95"/>
      <c r="CU617" s="95"/>
      <c r="CV617" s="95"/>
      <c r="CW617" s="95"/>
      <c r="CX617" s="95"/>
    </row>
    <row r="618" spans="1:102" s="75" customFormat="1" ht="12.95" customHeight="1" x14ac:dyDescent="0.2">
      <c r="A618" s="86" t="s">
        <v>2126</v>
      </c>
      <c r="B618" s="87" t="s">
        <v>2031</v>
      </c>
      <c r="C618" s="88">
        <v>52437.463900000002</v>
      </c>
      <c r="D618" s="88">
        <v>1E-4</v>
      </c>
      <c r="E618" s="75">
        <f t="shared" si="558"/>
        <v>24319.024052860259</v>
      </c>
      <c r="F618" s="75">
        <f t="shared" si="559"/>
        <v>24319</v>
      </c>
      <c r="G618" s="75">
        <f t="shared" si="587"/>
        <v>1.0138810001080856E-2</v>
      </c>
      <c r="K618" s="75">
        <f>G618</f>
        <v>1.0138810001080856E-2</v>
      </c>
      <c r="O618" s="75">
        <f t="shared" ca="1" si="560"/>
        <v>1.0602871411941555E-2</v>
      </c>
      <c r="P618" s="75">
        <f t="shared" si="561"/>
        <v>1.344774807990879E-2</v>
      </c>
      <c r="Q618" s="85">
        <f t="shared" si="581"/>
        <v>37418.963900000002</v>
      </c>
      <c r="S618" s="84">
        <v>1</v>
      </c>
      <c r="Z618" s="75">
        <f t="shared" si="562"/>
        <v>24319</v>
      </c>
      <c r="AA618" s="75">
        <f t="shared" si="552"/>
        <v>9.7207921720291156E-3</v>
      </c>
      <c r="AB618" s="75">
        <f t="shared" si="553"/>
        <v>1.386576590896053E-2</v>
      </c>
      <c r="AC618" s="75">
        <f t="shared" si="554"/>
        <v>-3.3089380788279346E-3</v>
      </c>
      <c r="AD618" s="75">
        <f t="shared" si="555"/>
        <v>4.1801782905174015E-4</v>
      </c>
      <c r="AE618" s="75">
        <f t="shared" si="556"/>
        <v>1.7473890540512984E-7</v>
      </c>
      <c r="AF618" s="75">
        <f t="shared" si="557"/>
        <v>-3.3089380788279346E-3</v>
      </c>
      <c r="AG618" s="84"/>
      <c r="AH618" s="75">
        <f t="shared" si="563"/>
        <v>-3.7269559078796752E-3</v>
      </c>
      <c r="AI618" s="75">
        <f t="shared" si="564"/>
        <v>2.0005077155097029E-2</v>
      </c>
      <c r="AJ618" s="75">
        <f t="shared" si="565"/>
        <v>-8.7770666724471466E-2</v>
      </c>
      <c r="AK618" s="75">
        <f t="shared" si="566"/>
        <v>-3.1545519828859586E-3</v>
      </c>
      <c r="AL618" s="75">
        <f t="shared" si="567"/>
        <v>-3.1383737174361532</v>
      </c>
      <c r="AM618" s="75">
        <f t="shared" si="568"/>
        <v>-621.32275311307137</v>
      </c>
      <c r="AN618" s="75">
        <f t="shared" si="585"/>
        <v>3.1736179541525176</v>
      </c>
      <c r="AO618" s="75">
        <f t="shared" si="585"/>
        <v>3.393282138849965</v>
      </c>
      <c r="AP618" s="75">
        <f t="shared" si="585"/>
        <v>3.1664886667142458</v>
      </c>
      <c r="AQ618" s="75">
        <f t="shared" si="585"/>
        <v>3.4008009238794652</v>
      </c>
      <c r="AR618" s="75">
        <f t="shared" si="585"/>
        <v>3.1588147166960647</v>
      </c>
      <c r="AS618" s="75">
        <f t="shared" si="585"/>
        <v>3.4089109294433264</v>
      </c>
      <c r="AT618" s="75">
        <f t="shared" si="585"/>
        <v>3.1505384688029938</v>
      </c>
      <c r="AU618" s="75">
        <f t="shared" si="569"/>
        <v>3.4176777114204033</v>
      </c>
      <c r="AV618" s="119">
        <f t="shared" si="570"/>
        <v>9.7207921720291156E-3</v>
      </c>
      <c r="AW618" s="120">
        <f t="shared" si="571"/>
        <v>4.1801782905174015E-4</v>
      </c>
      <c r="AX618" s="121">
        <f t="shared" si="572"/>
        <v>1.7473890540512984E-7</v>
      </c>
      <c r="AY618" s="120">
        <f t="shared" si="573"/>
        <v>1.386576590896053E-2</v>
      </c>
      <c r="BA618" s="95">
        <f t="shared" si="574"/>
        <v>0</v>
      </c>
      <c r="BB618" s="95">
        <f t="shared" si="575"/>
        <v>0.16906086038785029</v>
      </c>
      <c r="BC618" s="95">
        <f t="shared" si="576"/>
        <v>-0.63841621739673049</v>
      </c>
      <c r="BD618" s="95">
        <f t="shared" si="577"/>
        <v>0.34574578270836553</v>
      </c>
      <c r="BE618" s="95">
        <f t="shared" si="578"/>
        <v>2.7472926711371581</v>
      </c>
      <c r="BF618" s="95">
        <f t="shared" si="579"/>
        <v>5.006392633492184</v>
      </c>
      <c r="BG618" s="95">
        <f t="shared" si="586"/>
        <v>7.9920371250958855</v>
      </c>
      <c r="BH618" s="95">
        <f t="shared" si="586"/>
        <v>7.9920382881333039</v>
      </c>
      <c r="BI618" s="95">
        <f t="shared" si="586"/>
        <v>7.9920288976278124</v>
      </c>
      <c r="BJ618" s="95">
        <f t="shared" si="586"/>
        <v>7.992104699593952</v>
      </c>
      <c r="BK618" s="95">
        <f t="shared" si="586"/>
        <v>7.9914916264115297</v>
      </c>
      <c r="BL618" s="95">
        <f t="shared" si="586"/>
        <v>7.9963748985412701</v>
      </c>
      <c r="BM618" s="95">
        <f t="shared" si="586"/>
        <v>7.757042237106595</v>
      </c>
      <c r="BN618" s="95">
        <f t="shared" si="580"/>
        <v>7.1006003490185305</v>
      </c>
      <c r="CI618" s="95"/>
      <c r="CJ618" s="95"/>
      <c r="CK618" s="95"/>
      <c r="CL618" s="95"/>
      <c r="CM618" s="95"/>
      <c r="CN618" s="95"/>
      <c r="CO618" s="95"/>
      <c r="CP618" s="95"/>
      <c r="CQ618" s="95"/>
      <c r="CR618" s="95"/>
      <c r="CS618" s="95"/>
      <c r="CT618" s="95"/>
      <c r="CU618" s="95"/>
      <c r="CV618" s="95"/>
      <c r="CW618" s="95"/>
      <c r="CX618" s="95"/>
    </row>
    <row r="619" spans="1:102" s="75" customFormat="1" ht="12.95" customHeight="1" x14ac:dyDescent="0.2">
      <c r="A619" s="81" t="s">
        <v>1128</v>
      </c>
      <c r="B619" s="82" t="s">
        <v>2031</v>
      </c>
      <c r="C619" s="83">
        <v>52471.606899999999</v>
      </c>
      <c r="D619" s="83" t="s">
        <v>2110</v>
      </c>
      <c r="E619" s="75">
        <f t="shared" si="558"/>
        <v>24400.023381934432</v>
      </c>
      <c r="F619" s="75">
        <f t="shared" si="559"/>
        <v>24400</v>
      </c>
      <c r="G619" s="75">
        <f t="shared" si="587"/>
        <v>9.855999996943865E-3</v>
      </c>
      <c r="I619" s="75">
        <f>G619</f>
        <v>9.855999996943865E-3</v>
      </c>
      <c r="O619" s="75">
        <f t="shared" ca="1" si="560"/>
        <v>1.0658949299533696E-2</v>
      </c>
      <c r="P619" s="75">
        <f t="shared" si="561"/>
        <v>1.3537710649351204E-2</v>
      </c>
      <c r="Q619" s="85">
        <f t="shared" si="581"/>
        <v>37453.106899999999</v>
      </c>
      <c r="S619" s="84">
        <v>0.1</v>
      </c>
      <c r="Z619" s="75">
        <f t="shared" si="562"/>
        <v>24400</v>
      </c>
      <c r="AA619" s="75">
        <f t="shared" si="552"/>
        <v>9.7976325505041151E-3</v>
      </c>
      <c r="AB619" s="75">
        <f t="shared" si="553"/>
        <v>1.3596078095790954E-2</v>
      </c>
      <c r="AC619" s="75">
        <f t="shared" si="554"/>
        <v>-3.6817106524073395E-3</v>
      </c>
      <c r="AD619" s="75">
        <f t="shared" si="555"/>
        <v>5.8367446439749893E-5</v>
      </c>
      <c r="AE619" s="75">
        <f t="shared" si="556"/>
        <v>3.4067588038970728E-10</v>
      </c>
      <c r="AF619" s="75">
        <f t="shared" si="557"/>
        <v>-3.6817106524073395E-3</v>
      </c>
      <c r="AG619" s="84"/>
      <c r="AH619" s="75">
        <f t="shared" si="563"/>
        <v>-3.7400780988470889E-3</v>
      </c>
      <c r="AI619" s="75">
        <f t="shared" si="564"/>
        <v>2.0005609684800363E-2</v>
      </c>
      <c r="AJ619" s="75">
        <f t="shared" si="565"/>
        <v>-8.7934634762283664E-2</v>
      </c>
      <c r="AK619" s="75">
        <f t="shared" si="566"/>
        <v>-3.315863498397075E-3</v>
      </c>
      <c r="AL619" s="75">
        <f t="shared" si="567"/>
        <v>-3.1382091129517677</v>
      </c>
      <c r="AM619" s="75">
        <f t="shared" si="568"/>
        <v>-591.09622312943623</v>
      </c>
      <c r="AN619" s="75">
        <f t="shared" si="585"/>
        <v>3.1752553108201007</v>
      </c>
      <c r="AO619" s="75">
        <f t="shared" si="585"/>
        <v>3.4003592589274092</v>
      </c>
      <c r="AP619" s="75">
        <f t="shared" si="585"/>
        <v>3.1677861588912934</v>
      </c>
      <c r="AQ619" s="75">
        <f t="shared" si="585"/>
        <v>3.4082516583176257</v>
      </c>
      <c r="AR619" s="75">
        <f t="shared" si="585"/>
        <v>3.1597306895197921</v>
      </c>
      <c r="AS619" s="75">
        <f t="shared" si="585"/>
        <v>3.4167827303535239</v>
      </c>
      <c r="AT619" s="75">
        <f t="shared" si="585"/>
        <v>3.1510246593044493</v>
      </c>
      <c r="AU619" s="75">
        <f t="shared" si="569"/>
        <v>3.4260259589019872</v>
      </c>
      <c r="AV619" s="119">
        <f t="shared" si="570"/>
        <v>9.7976325505041151E-3</v>
      </c>
      <c r="AW619" s="120">
        <f t="shared" si="571"/>
        <v>5.8367446439749893E-5</v>
      </c>
      <c r="AX619" s="121">
        <f t="shared" si="572"/>
        <v>3.4067588038970728E-10</v>
      </c>
      <c r="AY619" s="120">
        <f t="shared" si="573"/>
        <v>1.3596078095790954E-2</v>
      </c>
      <c r="BA619" s="95">
        <f t="shared" si="574"/>
        <v>0</v>
      </c>
      <c r="BB619" s="95">
        <f t="shared" si="575"/>
        <v>0.16633478723869655</v>
      </c>
      <c r="BC619" s="95">
        <f t="shared" si="576"/>
        <v>-0.63226865015259548</v>
      </c>
      <c r="BD619" s="95">
        <f t="shared" si="577"/>
        <v>0.33911990951822724</v>
      </c>
      <c r="BE619" s="95">
        <f t="shared" si="578"/>
        <v>2.7552535276465511</v>
      </c>
      <c r="BF619" s="95">
        <f t="shared" si="579"/>
        <v>5.1122483938623509</v>
      </c>
      <c r="BG619" s="95">
        <f t="shared" si="586"/>
        <v>8.012730442421276</v>
      </c>
      <c r="BH619" s="95">
        <f t="shared" si="586"/>
        <v>8.0127351204787978</v>
      </c>
      <c r="BI619" s="95">
        <f t="shared" si="586"/>
        <v>8.012702237576411</v>
      </c>
      <c r="BJ619" s="95">
        <f t="shared" si="586"/>
        <v>8.0129332344391475</v>
      </c>
      <c r="BK619" s="95">
        <f t="shared" si="586"/>
        <v>8.011303403403776</v>
      </c>
      <c r="BL619" s="95">
        <f t="shared" si="586"/>
        <v>8.0224692415519829</v>
      </c>
      <c r="BM619" s="95">
        <f t="shared" si="586"/>
        <v>7.7947445437769733</v>
      </c>
      <c r="BN619" s="95">
        <f t="shared" si="580"/>
        <v>7.124047844641586</v>
      </c>
      <c r="CI619" s="95"/>
      <c r="CJ619" s="95"/>
      <c r="CK619" s="95"/>
      <c r="CL619" s="95"/>
      <c r="CM619" s="95"/>
      <c r="CN619" s="95"/>
      <c r="CO619" s="95"/>
      <c r="CP619" s="95"/>
      <c r="CQ619" s="95"/>
      <c r="CR619" s="95"/>
      <c r="CS619" s="95"/>
      <c r="CT619" s="95"/>
      <c r="CU619" s="95"/>
      <c r="CV619" s="95"/>
      <c r="CW619" s="95"/>
      <c r="CX619" s="95"/>
    </row>
    <row r="620" spans="1:102" s="75" customFormat="1" ht="12.95" customHeight="1" x14ac:dyDescent="0.2">
      <c r="A620" s="86" t="s">
        <v>2128</v>
      </c>
      <c r="B620" s="87"/>
      <c r="C620" s="88">
        <v>52513.334300000002</v>
      </c>
      <c r="D620" s="88">
        <v>3.2000000000000002E-3</v>
      </c>
      <c r="E620" s="75">
        <f t="shared" si="558"/>
        <v>24499.015603004937</v>
      </c>
      <c r="F620" s="75">
        <f t="shared" si="559"/>
        <v>24499</v>
      </c>
      <c r="G620" s="75">
        <f t="shared" si="587"/>
        <v>6.5770100045483559E-3</v>
      </c>
      <c r="J620" s="75">
        <f>G620</f>
        <v>6.5770100045483559E-3</v>
      </c>
      <c r="O620" s="75">
        <f t="shared" ca="1" si="560"/>
        <v>1.0727488939924089E-2</v>
      </c>
      <c r="P620" s="75">
        <f t="shared" si="561"/>
        <v>1.3647798939310807E-2</v>
      </c>
      <c r="Q620" s="85">
        <f t="shared" si="581"/>
        <v>37494.834300000002</v>
      </c>
      <c r="S620" s="84">
        <v>1</v>
      </c>
      <c r="Z620" s="75">
        <f t="shared" si="562"/>
        <v>24499</v>
      </c>
      <c r="AA620" s="75">
        <f t="shared" si="552"/>
        <v>9.89109714031664E-3</v>
      </c>
      <c r="AB620" s="75">
        <f t="shared" si="553"/>
        <v>1.0333711803542523E-2</v>
      </c>
      <c r="AC620" s="75">
        <f t="shared" si="554"/>
        <v>-7.0707889347624512E-3</v>
      </c>
      <c r="AD620" s="75">
        <f t="shared" si="555"/>
        <v>-3.3140871357682841E-3</v>
      </c>
      <c r="AE620" s="75">
        <f t="shared" si="556"/>
        <v>1.0983173543464829E-5</v>
      </c>
      <c r="AF620" s="75">
        <f t="shared" si="557"/>
        <v>-7.0707889347624512E-3</v>
      </c>
      <c r="AG620" s="84"/>
      <c r="AH620" s="75">
        <f t="shared" si="563"/>
        <v>-3.7567017989941676E-3</v>
      </c>
      <c r="AI620" s="75">
        <f t="shared" si="564"/>
        <v>2.0006323099514001E-2</v>
      </c>
      <c r="AJ620" s="75">
        <f t="shared" si="565"/>
        <v>-8.8142539062004588E-2</v>
      </c>
      <c r="AK620" s="75">
        <f t="shared" si="566"/>
        <v>-3.5204026851671723E-3</v>
      </c>
      <c r="AL620" s="75">
        <f t="shared" si="567"/>
        <v>-3.1380003982259499</v>
      </c>
      <c r="AM620" s="75">
        <f t="shared" si="568"/>
        <v>-556.75269342303511</v>
      </c>
      <c r="AN620" s="75">
        <f t="shared" si="585"/>
        <v>3.1773313771595877</v>
      </c>
      <c r="AO620" s="75">
        <f t="shared" si="585"/>
        <v>3.4089479597443946</v>
      </c>
      <c r="AP620" s="75">
        <f t="shared" si="585"/>
        <v>3.1694344267135817</v>
      </c>
      <c r="AQ620" s="75">
        <f t="shared" si="585"/>
        <v>3.4173125786962339</v>
      </c>
      <c r="AR620" s="75">
        <f t="shared" si="585"/>
        <v>3.1608967033085862</v>
      </c>
      <c r="AS620" s="75">
        <f t="shared" si="585"/>
        <v>3.4263782638744749</v>
      </c>
      <c r="AT620" s="75">
        <f t="shared" si="585"/>
        <v>3.1516449745344595</v>
      </c>
      <c r="AU620" s="75">
        <f t="shared" si="569"/>
        <v>3.4362293724905895</v>
      </c>
      <c r="AV620" s="119">
        <f t="shared" si="570"/>
        <v>9.89109714031664E-3</v>
      </c>
      <c r="AW620" s="120">
        <f t="shared" si="571"/>
        <v>-3.3140871357682841E-3</v>
      </c>
      <c r="AX620" s="121">
        <f t="shared" si="572"/>
        <v>1.0983173543464829E-5</v>
      </c>
      <c r="AY620" s="120">
        <f t="shared" si="573"/>
        <v>1.0333711803542523E-2</v>
      </c>
      <c r="BA620" s="95">
        <f t="shared" si="574"/>
        <v>0</v>
      </c>
      <c r="BB620" s="95">
        <f t="shared" si="575"/>
        <v>0.16318679531331592</v>
      </c>
      <c r="BC620" s="95">
        <f t="shared" si="576"/>
        <v>-0.62496491446086788</v>
      </c>
      <c r="BD620" s="95">
        <f t="shared" si="577"/>
        <v>0.33127580723922767</v>
      </c>
      <c r="BE620" s="95">
        <f t="shared" si="578"/>
        <v>2.7646449026492923</v>
      </c>
      <c r="BF620" s="95">
        <f t="shared" si="579"/>
        <v>5.2428012149781305</v>
      </c>
      <c r="BG620" s="95">
        <f t="shared" si="586"/>
        <v>8.037577874309596</v>
      </c>
      <c r="BH620" s="95">
        <f t="shared" si="586"/>
        <v>8.0375910773571526</v>
      </c>
      <c r="BI620" s="95">
        <f t="shared" si="586"/>
        <v>8.0375107111291761</v>
      </c>
      <c r="BJ620" s="95">
        <f t="shared" si="586"/>
        <v>8.0379993586864735</v>
      </c>
      <c r="BK620" s="95">
        <f t="shared" si="586"/>
        <v>8.0350081137493774</v>
      </c>
      <c r="BL620" s="95">
        <f t="shared" si="586"/>
        <v>8.0526219527326059</v>
      </c>
      <c r="BM620" s="95">
        <f t="shared" si="586"/>
        <v>7.8403236351105576</v>
      </c>
      <c r="BN620" s="95">
        <f t="shared" si="580"/>
        <v>7.1527058948475428</v>
      </c>
      <c r="CI620" s="95"/>
      <c r="CJ620" s="95"/>
      <c r="CK620" s="95"/>
      <c r="CL620" s="95"/>
      <c r="CM620" s="95"/>
      <c r="CN620" s="95"/>
      <c r="CO620" s="95"/>
      <c r="CP620" s="95"/>
      <c r="CQ620" s="95"/>
      <c r="CR620" s="95"/>
      <c r="CS620" s="95"/>
      <c r="CT620" s="95"/>
      <c r="CU620" s="95"/>
      <c r="CV620" s="95"/>
      <c r="CW620" s="95"/>
      <c r="CX620" s="95"/>
    </row>
    <row r="621" spans="1:102" s="75" customFormat="1" ht="12.95" customHeight="1" x14ac:dyDescent="0.2">
      <c r="A621" s="81" t="s">
        <v>1128</v>
      </c>
      <c r="B621" s="82" t="s">
        <v>2031</v>
      </c>
      <c r="C621" s="83">
        <v>52727.8923</v>
      </c>
      <c r="D621" s="83" t="s">
        <v>2110</v>
      </c>
      <c r="E621" s="75">
        <f t="shared" si="558"/>
        <v>25008.023424447041</v>
      </c>
      <c r="F621" s="75">
        <f t="shared" si="559"/>
        <v>25008</v>
      </c>
      <c r="G621" s="75">
        <f t="shared" si="587"/>
        <v>9.873919996607583E-3</v>
      </c>
      <c r="I621" s="75">
        <f>G621</f>
        <v>9.873919996607583E-3</v>
      </c>
      <c r="O621" s="75">
        <f t="shared" ca="1" si="560"/>
        <v>1.1079879616274697E-2</v>
      </c>
      <c r="P621" s="75">
        <f t="shared" si="561"/>
        <v>1.4216136215610731E-2</v>
      </c>
      <c r="Q621" s="85">
        <f t="shared" si="581"/>
        <v>37709.3923</v>
      </c>
      <c r="S621" s="84">
        <v>0.1</v>
      </c>
      <c r="Z621" s="75">
        <f t="shared" si="562"/>
        <v>25008</v>
      </c>
      <c r="AA621" s="75">
        <f t="shared" si="552"/>
        <v>1.0363393203976284E-2</v>
      </c>
      <c r="AB621" s="75">
        <f t="shared" si="553"/>
        <v>1.372666300824203E-2</v>
      </c>
      <c r="AC621" s="75">
        <f t="shared" si="554"/>
        <v>-4.3422162190031484E-3</v>
      </c>
      <c r="AD621" s="75">
        <f t="shared" si="555"/>
        <v>-4.8947320736870102E-4</v>
      </c>
      <c r="AE621" s="75">
        <f t="shared" si="556"/>
        <v>2.3958402073180339E-8</v>
      </c>
      <c r="AF621" s="75">
        <f t="shared" si="557"/>
        <v>-4.3422162190031484E-3</v>
      </c>
      <c r="AG621" s="84"/>
      <c r="AH621" s="75">
        <f t="shared" si="563"/>
        <v>-3.8527430116344474E-3</v>
      </c>
      <c r="AI621" s="75">
        <f t="shared" si="564"/>
        <v>2.0011300281638889E-2</v>
      </c>
      <c r="AJ621" s="75">
        <f t="shared" si="565"/>
        <v>-8.9347784160896643E-2</v>
      </c>
      <c r="AK621" s="75">
        <f t="shared" si="566"/>
        <v>-4.7062112485285702E-3</v>
      </c>
      <c r="AL621" s="75">
        <f t="shared" si="567"/>
        <v>-3.1367903787555464</v>
      </c>
      <c r="AM621" s="75">
        <f t="shared" si="568"/>
        <v>-416.46849157719333</v>
      </c>
      <c r="AN621" s="75">
        <f t="shared" ref="AN621:AT630" si="588">$AU621+$AB$7*SIN(AO621)</f>
        <v>3.1893656887550179</v>
      </c>
      <c r="AO621" s="75">
        <f t="shared" si="588"/>
        <v>3.4519850494993958</v>
      </c>
      <c r="AP621" s="75">
        <f t="shared" si="588"/>
        <v>3.1790547806454601</v>
      </c>
      <c r="AQ621" s="75">
        <f t="shared" si="588"/>
        <v>3.4630542672308566</v>
      </c>
      <c r="AR621" s="75">
        <f t="shared" si="588"/>
        <v>3.1677538827314882</v>
      </c>
      <c r="AS621" s="75">
        <f t="shared" si="588"/>
        <v>3.4752333942651474</v>
      </c>
      <c r="AT621" s="75">
        <f t="shared" si="588"/>
        <v>3.1553236494891177</v>
      </c>
      <c r="AU621" s="75">
        <f t="shared" si="569"/>
        <v>3.4886893474057268</v>
      </c>
      <c r="AV621" s="119">
        <f t="shared" si="570"/>
        <v>1.0363393203976284E-2</v>
      </c>
      <c r="AW621" s="120">
        <f t="shared" si="571"/>
        <v>-4.8947320736870102E-4</v>
      </c>
      <c r="AX621" s="121">
        <f t="shared" si="572"/>
        <v>2.3958402073180339E-8</v>
      </c>
      <c r="AY621" s="120">
        <f t="shared" si="573"/>
        <v>1.372666300824203E-2</v>
      </c>
      <c r="BA621" s="95">
        <f t="shared" si="574"/>
        <v>0</v>
      </c>
      <c r="BB621" s="95">
        <f t="shared" si="575"/>
        <v>0.14961586911505531</v>
      </c>
      <c r="BC621" s="95">
        <f t="shared" si="576"/>
        <v>-0.59054496220126929</v>
      </c>
      <c r="BD621" s="95">
        <f t="shared" si="577"/>
        <v>0.29469786212162663</v>
      </c>
      <c r="BE621" s="95">
        <f t="shared" si="578"/>
        <v>2.8079975269081641</v>
      </c>
      <c r="BF621" s="95">
        <f t="shared" si="579"/>
        <v>5.9395888327229631</v>
      </c>
      <c r="BG621" s="95">
        <f t="shared" ref="BG621:BM630" si="589">$BN621+$BB$7*SIN(BH621)</f>
        <v>8.1585796721375026</v>
      </c>
      <c r="BH621" s="95">
        <f t="shared" si="589"/>
        <v>8.1587276485723557</v>
      </c>
      <c r="BI621" s="95">
        <f t="shared" si="589"/>
        <v>8.1581792025098085</v>
      </c>
      <c r="BJ621" s="95">
        <f t="shared" si="589"/>
        <v>8.160207138867154</v>
      </c>
      <c r="BK621" s="95">
        <f t="shared" si="589"/>
        <v>8.1526421102273794</v>
      </c>
      <c r="BL621" s="95">
        <f t="shared" si="589"/>
        <v>8.1799973803217441</v>
      </c>
      <c r="BM621" s="95">
        <f t="shared" si="589"/>
        <v>8.0654648621564284</v>
      </c>
      <c r="BN621" s="95">
        <f t="shared" si="580"/>
        <v>7.3000487994418028</v>
      </c>
      <c r="CI621" s="95"/>
      <c r="CJ621" s="95"/>
      <c r="CK621" s="95"/>
      <c r="CL621" s="95"/>
      <c r="CM621" s="95"/>
      <c r="CN621" s="95"/>
      <c r="CO621" s="95"/>
      <c r="CP621" s="95"/>
      <c r="CQ621" s="95"/>
      <c r="CR621" s="95"/>
      <c r="CS621" s="95"/>
      <c r="CT621" s="95"/>
      <c r="CU621" s="95"/>
      <c r="CV621" s="95"/>
      <c r="CW621" s="95"/>
      <c r="CX621" s="95"/>
    </row>
    <row r="622" spans="1:102" s="75" customFormat="1" ht="12.95" customHeight="1" x14ac:dyDescent="0.2">
      <c r="A622" s="86" t="s">
        <v>2129</v>
      </c>
      <c r="B622" s="87" t="s">
        <v>2031</v>
      </c>
      <c r="C622" s="88">
        <v>52734.215700000001</v>
      </c>
      <c r="D622" s="88">
        <v>2.0000000000000001E-4</v>
      </c>
      <c r="E622" s="75">
        <f t="shared" si="558"/>
        <v>25023.024776333747</v>
      </c>
      <c r="F622" s="75">
        <f t="shared" si="559"/>
        <v>25023</v>
      </c>
      <c r="G622" s="75">
        <f t="shared" si="587"/>
        <v>1.0443769999255892E-2</v>
      </c>
      <c r="K622" s="75">
        <f t="shared" ref="K622:K629" si="590">G622</f>
        <v>1.0443769999255892E-2</v>
      </c>
      <c r="O622" s="75">
        <f t="shared" ca="1" si="560"/>
        <v>1.109026441027324E-2</v>
      </c>
      <c r="P622" s="75">
        <f t="shared" si="561"/>
        <v>1.4232943979653573E-2</v>
      </c>
      <c r="Q622" s="85">
        <f t="shared" si="581"/>
        <v>37715.715700000001</v>
      </c>
      <c r="S622" s="84">
        <v>1</v>
      </c>
      <c r="Z622" s="75">
        <f t="shared" si="562"/>
        <v>25023</v>
      </c>
      <c r="AA622" s="75">
        <f t="shared" si="552"/>
        <v>1.0377094368872925E-2</v>
      </c>
      <c r="AB622" s="75">
        <f t="shared" si="553"/>
        <v>1.4299619610036538E-2</v>
      </c>
      <c r="AC622" s="75">
        <f t="shared" si="554"/>
        <v>-3.7891739803976813E-3</v>
      </c>
      <c r="AD622" s="75">
        <f t="shared" si="555"/>
        <v>6.6675630382966727E-5</v>
      </c>
      <c r="AE622" s="75">
        <f t="shared" si="556"/>
        <v>4.4456396869659958E-9</v>
      </c>
      <c r="AF622" s="75">
        <f t="shared" si="557"/>
        <v>-3.7891739803976813E-3</v>
      </c>
      <c r="AG622" s="84"/>
      <c r="AH622" s="75">
        <f t="shared" si="563"/>
        <v>-3.8558496107806471E-3</v>
      </c>
      <c r="AI622" s="75">
        <f t="shared" si="564"/>
        <v>2.0011485812278629E-2</v>
      </c>
      <c r="AJ622" s="75">
        <f t="shared" si="565"/>
        <v>-8.9386889072688533E-2</v>
      </c>
      <c r="AK622" s="75">
        <f t="shared" si="566"/>
        <v>-4.744687570547434E-3</v>
      </c>
      <c r="AL622" s="75">
        <f t="shared" si="567"/>
        <v>-3.1367511167460282</v>
      </c>
      <c r="AM622" s="75">
        <f t="shared" si="568"/>
        <v>-413.09116460149551</v>
      </c>
      <c r="AN622" s="75">
        <f t="shared" si="588"/>
        <v>3.1897561184105698</v>
      </c>
      <c r="AO622" s="75">
        <f t="shared" si="588"/>
        <v>3.4532235940027065</v>
      </c>
      <c r="AP622" s="75">
        <f t="shared" si="588"/>
        <v>3.1793687040301868</v>
      </c>
      <c r="AQ622" s="75">
        <f t="shared" si="588"/>
        <v>3.4643796294866687</v>
      </c>
      <c r="AR622" s="75">
        <f t="shared" si="588"/>
        <v>3.1679790721879209</v>
      </c>
      <c r="AS622" s="75">
        <f t="shared" si="588"/>
        <v>3.4766601411525131</v>
      </c>
      <c r="AT622" s="75">
        <f t="shared" si="588"/>
        <v>3.1554453190897407</v>
      </c>
      <c r="AU622" s="75">
        <f t="shared" si="569"/>
        <v>3.4902353191615756</v>
      </c>
      <c r="AV622" s="119">
        <f t="shared" si="570"/>
        <v>1.0377094368872925E-2</v>
      </c>
      <c r="AW622" s="120">
        <f t="shared" si="571"/>
        <v>6.6675630382966727E-5</v>
      </c>
      <c r="AX622" s="121">
        <f t="shared" si="572"/>
        <v>4.4456396869659958E-9</v>
      </c>
      <c r="AY622" s="120">
        <f t="shared" si="573"/>
        <v>1.4299619610036538E-2</v>
      </c>
      <c r="BA622" s="95">
        <f t="shared" si="574"/>
        <v>0</v>
      </c>
      <c r="BB622" s="95">
        <f t="shared" si="575"/>
        <v>0.14927151944199113</v>
      </c>
      <c r="BC622" s="95">
        <f t="shared" si="576"/>
        <v>-0.58959999059769364</v>
      </c>
      <c r="BD622" s="95">
        <f t="shared" si="577"/>
        <v>0.29370231930895868</v>
      </c>
      <c r="BE622" s="95">
        <f t="shared" si="578"/>
        <v>2.8091679875729256</v>
      </c>
      <c r="BF622" s="95">
        <f t="shared" si="579"/>
        <v>5.9608942982719153</v>
      </c>
      <c r="BG622" s="95">
        <f t="shared" si="589"/>
        <v>8.1619936170029064</v>
      </c>
      <c r="BH622" s="95">
        <f t="shared" si="589"/>
        <v>8.1621462133794669</v>
      </c>
      <c r="BI622" s="95">
        <f t="shared" si="589"/>
        <v>8.1615867178934014</v>
      </c>
      <c r="BJ622" s="95">
        <f t="shared" si="589"/>
        <v>8.1636333266995145</v>
      </c>
      <c r="BK622" s="95">
        <f t="shared" si="589"/>
        <v>8.1560816830077094</v>
      </c>
      <c r="BL622" s="95">
        <f t="shared" si="589"/>
        <v>8.1831142392130332</v>
      </c>
      <c r="BM622" s="95">
        <f t="shared" si="589"/>
        <v>8.0718554734484034</v>
      </c>
      <c r="BN622" s="95">
        <f t="shared" si="580"/>
        <v>7.3043909282608874</v>
      </c>
      <c r="CI622" s="95"/>
      <c r="CJ622" s="95"/>
      <c r="CK622" s="95"/>
      <c r="CL622" s="95"/>
      <c r="CM622" s="95"/>
      <c r="CN622" s="95"/>
      <c r="CO622" s="95"/>
      <c r="CP622" s="95"/>
      <c r="CQ622" s="95"/>
      <c r="CR622" s="95"/>
      <c r="CS622" s="95"/>
      <c r="CT622" s="95"/>
      <c r="CU622" s="95"/>
      <c r="CV622" s="95"/>
      <c r="CW622" s="95"/>
      <c r="CX622" s="95"/>
    </row>
    <row r="623" spans="1:102" s="75" customFormat="1" ht="12.95" customHeight="1" x14ac:dyDescent="0.2">
      <c r="A623" s="86" t="s">
        <v>2130</v>
      </c>
      <c r="B623" s="87" t="s">
        <v>2033</v>
      </c>
      <c r="C623" s="88">
        <v>52747.494299999998</v>
      </c>
      <c r="D623" s="88">
        <v>5.0000000000000001E-4</v>
      </c>
      <c r="E623" s="75">
        <f t="shared" si="558"/>
        <v>25054.526334223923</v>
      </c>
      <c r="F623" s="75">
        <f t="shared" si="559"/>
        <v>25054.5</v>
      </c>
      <c r="G623" s="75">
        <f t="shared" si="587"/>
        <v>1.1100454998086207E-2</v>
      </c>
      <c r="K623" s="75">
        <f t="shared" si="590"/>
        <v>1.1100454998086207E-2</v>
      </c>
      <c r="O623" s="75">
        <f t="shared" ca="1" si="560"/>
        <v>1.1112072477670184E-2</v>
      </c>
      <c r="P623" s="75">
        <f t="shared" si="561"/>
        <v>1.426825130169539E-2</v>
      </c>
      <c r="Q623" s="85">
        <f t="shared" si="581"/>
        <v>37728.994299999998</v>
      </c>
      <c r="S623" s="84">
        <v>1</v>
      </c>
      <c r="Z623" s="75">
        <f t="shared" si="562"/>
        <v>25054.5</v>
      </c>
      <c r="AA623" s="75">
        <f t="shared" si="552"/>
        <v>1.0405825275268088E-2</v>
      </c>
      <c r="AB623" s="75">
        <f t="shared" si="553"/>
        <v>1.4962881024513508E-2</v>
      </c>
      <c r="AC623" s="75">
        <f t="shared" si="554"/>
        <v>-3.1677963036091834E-3</v>
      </c>
      <c r="AD623" s="75">
        <f t="shared" si="555"/>
        <v>6.9462972281811829E-4</v>
      </c>
      <c r="AE623" s="75">
        <f t="shared" si="556"/>
        <v>4.8251045182237586E-7</v>
      </c>
      <c r="AF623" s="75">
        <f t="shared" si="557"/>
        <v>-3.1677963036091834E-3</v>
      </c>
      <c r="AG623" s="84"/>
      <c r="AH623" s="75">
        <f t="shared" si="563"/>
        <v>-3.8624260264273022E-3</v>
      </c>
      <c r="AI623" s="75">
        <f t="shared" si="564"/>
        <v>2.0011883673493491E-2</v>
      </c>
      <c r="AJ623" s="75">
        <f t="shared" si="565"/>
        <v>-8.9469696143091332E-2</v>
      </c>
      <c r="AK623" s="75">
        <f t="shared" si="566"/>
        <v>-4.8261639865822045E-3</v>
      </c>
      <c r="AL623" s="75">
        <f t="shared" si="567"/>
        <v>-3.1366679765547429</v>
      </c>
      <c r="AM623" s="75">
        <f t="shared" si="568"/>
        <v>-406.11718163237981</v>
      </c>
      <c r="AN623" s="75">
        <f t="shared" si="588"/>
        <v>3.1905828698734937</v>
      </c>
      <c r="AO623" s="75">
        <f t="shared" si="588"/>
        <v>3.4558188007069344</v>
      </c>
      <c r="AP623" s="75">
        <f t="shared" si="588"/>
        <v>3.180033813455144</v>
      </c>
      <c r="AQ623" s="75">
        <f t="shared" si="588"/>
        <v>3.4671584850424142</v>
      </c>
      <c r="AR623" s="75">
        <f t="shared" si="588"/>
        <v>3.1684564711218304</v>
      </c>
      <c r="AS623" s="75">
        <f t="shared" si="588"/>
        <v>3.4796537541248647</v>
      </c>
      <c r="AT623" s="75">
        <f t="shared" si="588"/>
        <v>3.1557034338243191</v>
      </c>
      <c r="AU623" s="75">
        <f t="shared" si="569"/>
        <v>3.4934818598488584</v>
      </c>
      <c r="AV623" s="119">
        <f t="shared" si="570"/>
        <v>1.0405825275268088E-2</v>
      </c>
      <c r="AW623" s="120">
        <f t="shared" si="571"/>
        <v>6.9462972281811829E-4</v>
      </c>
      <c r="AX623" s="121">
        <f t="shared" si="572"/>
        <v>4.8251045182237586E-7</v>
      </c>
      <c r="AY623" s="120">
        <f t="shared" si="573"/>
        <v>1.4962881024513508E-2</v>
      </c>
      <c r="BA623" s="95">
        <f t="shared" si="574"/>
        <v>0</v>
      </c>
      <c r="BB623" s="95">
        <f t="shared" si="575"/>
        <v>0.14855724734173015</v>
      </c>
      <c r="BC623" s="95">
        <f t="shared" si="576"/>
        <v>-0.58762698455615847</v>
      </c>
      <c r="BD623" s="95">
        <f t="shared" si="577"/>
        <v>0.29162516857381898</v>
      </c>
      <c r="BE623" s="95">
        <f t="shared" si="578"/>
        <v>2.8116085759973628</v>
      </c>
      <c r="BF623" s="95">
        <f t="shared" si="579"/>
        <v>6.0058010809685207</v>
      </c>
      <c r="BG623" s="95">
        <f t="shared" si="589"/>
        <v>8.1691375399998698</v>
      </c>
      <c r="BH623" s="95">
        <f t="shared" si="589"/>
        <v>8.1692992293422932</v>
      </c>
      <c r="BI623" s="95">
        <f t="shared" si="589"/>
        <v>8.1687194035972848</v>
      </c>
      <c r="BJ623" s="95">
        <f t="shared" si="589"/>
        <v>8.1707939299093191</v>
      </c>
      <c r="BK623" s="95">
        <f t="shared" si="589"/>
        <v>8.1633095890504386</v>
      </c>
      <c r="BL623" s="95">
        <f t="shared" si="589"/>
        <v>8.1895526183534439</v>
      </c>
      <c r="BM623" s="95">
        <f t="shared" si="589"/>
        <v>8.0852286121445562</v>
      </c>
      <c r="BN623" s="95">
        <f t="shared" si="580"/>
        <v>7.3135093987809645</v>
      </c>
      <c r="CI623" s="95"/>
      <c r="CJ623" s="95"/>
      <c r="CK623" s="95"/>
      <c r="CL623" s="95"/>
      <c r="CM623" s="95"/>
      <c r="CN623" s="95"/>
      <c r="CO623" s="95"/>
      <c r="CP623" s="95"/>
      <c r="CQ623" s="95"/>
      <c r="CR623" s="95"/>
      <c r="CS623" s="95"/>
      <c r="CT623" s="95"/>
      <c r="CU623" s="95"/>
      <c r="CV623" s="95"/>
      <c r="CW623" s="95"/>
      <c r="CX623" s="95"/>
    </row>
    <row r="624" spans="1:102" s="75" customFormat="1" ht="12.95" customHeight="1" x14ac:dyDescent="0.2">
      <c r="A624" s="86" t="s">
        <v>2130</v>
      </c>
      <c r="B624" s="87" t="s">
        <v>2033</v>
      </c>
      <c r="C624" s="88">
        <v>52758.454899999997</v>
      </c>
      <c r="D624" s="88">
        <v>1E-4</v>
      </c>
      <c r="E624" s="75">
        <f t="shared" si="558"/>
        <v>25080.528772388418</v>
      </c>
      <c r="F624" s="75">
        <f t="shared" si="559"/>
        <v>25080.5</v>
      </c>
      <c r="G624" s="75">
        <f t="shared" si="587"/>
        <v>1.2128194997785613E-2</v>
      </c>
      <c r="K624" s="75">
        <f t="shared" si="590"/>
        <v>1.2128194997785613E-2</v>
      </c>
      <c r="O624" s="75">
        <f t="shared" ca="1" si="560"/>
        <v>1.113007278726766E-2</v>
      </c>
      <c r="P624" s="75">
        <f t="shared" si="561"/>
        <v>1.4297405098308177E-2</v>
      </c>
      <c r="Q624" s="85">
        <f t="shared" si="581"/>
        <v>37739.954899999997</v>
      </c>
      <c r="S624" s="84">
        <v>1</v>
      </c>
      <c r="Z624" s="75">
        <f t="shared" si="562"/>
        <v>25080.5</v>
      </c>
      <c r="AA624" s="75">
        <f t="shared" si="552"/>
        <v>1.0429497161720987E-2</v>
      </c>
      <c r="AB624" s="75">
        <f t="shared" si="553"/>
        <v>1.5996102934372803E-2</v>
      </c>
      <c r="AC624" s="75">
        <f t="shared" si="554"/>
        <v>-2.1692101005225638E-3</v>
      </c>
      <c r="AD624" s="75">
        <f t="shared" si="555"/>
        <v>1.6986978360646263E-3</v>
      </c>
      <c r="AE624" s="75">
        <f t="shared" si="556"/>
        <v>2.8855743382506441E-6</v>
      </c>
      <c r="AF624" s="75">
        <f t="shared" si="557"/>
        <v>-2.1692101005225638E-3</v>
      </c>
      <c r="AG624" s="84"/>
      <c r="AH624" s="75">
        <f t="shared" si="563"/>
        <v>-3.8679079365871892E-3</v>
      </c>
      <c r="AI624" s="75">
        <f t="shared" si="564"/>
        <v>2.0012220626931643E-2</v>
      </c>
      <c r="AJ624" s="75">
        <f t="shared" si="565"/>
        <v>-8.9538747936056762E-2</v>
      </c>
      <c r="AK624" s="75">
        <f t="shared" si="566"/>
        <v>-4.8941066030845359E-3</v>
      </c>
      <c r="AL624" s="75">
        <f t="shared" si="567"/>
        <v>-3.1365986465016293</v>
      </c>
      <c r="AM624" s="75">
        <f t="shared" si="568"/>
        <v>-400.47917594149567</v>
      </c>
      <c r="AN624" s="75">
        <f t="shared" si="588"/>
        <v>3.1912722797620812</v>
      </c>
      <c r="AO624" s="75">
        <f t="shared" si="588"/>
        <v>3.4579549968409919</v>
      </c>
      <c r="AP624" s="75">
        <f t="shared" si="588"/>
        <v>3.1805888092564967</v>
      </c>
      <c r="AQ624" s="75">
        <f t="shared" si="588"/>
        <v>3.4694476231769982</v>
      </c>
      <c r="AR624" s="75">
        <f t="shared" si="588"/>
        <v>3.1688551336822783</v>
      </c>
      <c r="AS624" s="75">
        <f t="shared" si="588"/>
        <v>3.4821220466963325</v>
      </c>
      <c r="AT624" s="75">
        <f t="shared" si="588"/>
        <v>3.1559191615550031</v>
      </c>
      <c r="AU624" s="75">
        <f t="shared" si="569"/>
        <v>3.4961615442256631</v>
      </c>
      <c r="AV624" s="119">
        <f t="shared" si="570"/>
        <v>1.0429497161720987E-2</v>
      </c>
      <c r="AW624" s="120">
        <f t="shared" si="571"/>
        <v>1.6986978360646263E-3</v>
      </c>
      <c r="AX624" s="121">
        <f t="shared" si="572"/>
        <v>2.8855743382506441E-6</v>
      </c>
      <c r="AY624" s="120">
        <f t="shared" si="573"/>
        <v>1.5996102934372803E-2</v>
      </c>
      <c r="BA624" s="95">
        <f t="shared" si="574"/>
        <v>0</v>
      </c>
      <c r="BB624" s="95">
        <f t="shared" si="575"/>
        <v>0.14797656418951433</v>
      </c>
      <c r="BC624" s="95">
        <f t="shared" si="576"/>
        <v>-0.58600996100584513</v>
      </c>
      <c r="BD624" s="95">
        <f t="shared" si="577"/>
        <v>0.28992423981049814</v>
      </c>
      <c r="BE624" s="95">
        <f t="shared" si="578"/>
        <v>2.8136055962018691</v>
      </c>
      <c r="BF624" s="95">
        <f t="shared" si="579"/>
        <v>6.0430388192296434</v>
      </c>
      <c r="BG624" s="95">
        <f t="shared" si="589"/>
        <v>8.1750085986561842</v>
      </c>
      <c r="BH624" s="95">
        <f t="shared" si="589"/>
        <v>8.1751770097662941</v>
      </c>
      <c r="BI624" s="95">
        <f t="shared" si="589"/>
        <v>8.17458375721273</v>
      </c>
      <c r="BJ624" s="95">
        <f t="shared" si="589"/>
        <v>8.1766688968058272</v>
      </c>
      <c r="BK624" s="95">
        <f t="shared" si="589"/>
        <v>8.1692813138796971</v>
      </c>
      <c r="BL624" s="95">
        <f t="shared" si="589"/>
        <v>8.1947592219798331</v>
      </c>
      <c r="BM624" s="95">
        <f t="shared" si="589"/>
        <v>8.0962184355248894</v>
      </c>
      <c r="BN624" s="95">
        <f t="shared" si="580"/>
        <v>7.3210357554007111</v>
      </c>
      <c r="CI624" s="95"/>
      <c r="CJ624" s="95"/>
      <c r="CK624" s="95"/>
      <c r="CL624" s="95"/>
      <c r="CM624" s="95"/>
      <c r="CN624" s="95"/>
      <c r="CO624" s="95"/>
      <c r="CP624" s="95"/>
      <c r="CQ624" s="95"/>
      <c r="CR624" s="95"/>
      <c r="CS624" s="95"/>
      <c r="CT624" s="95"/>
      <c r="CU624" s="95"/>
      <c r="CV624" s="95"/>
      <c r="CW624" s="95"/>
      <c r="CX624" s="95"/>
    </row>
    <row r="625" spans="1:102" s="75" customFormat="1" ht="12.95" customHeight="1" x14ac:dyDescent="0.2">
      <c r="A625" s="86" t="s">
        <v>2130</v>
      </c>
      <c r="B625" s="87" t="s">
        <v>2033</v>
      </c>
      <c r="C625" s="88">
        <v>52766.463100000001</v>
      </c>
      <c r="D625" s="88">
        <v>1E-4</v>
      </c>
      <c r="E625" s="75">
        <f t="shared" si="558"/>
        <v>25099.527068586529</v>
      </c>
      <c r="F625" s="75">
        <f t="shared" si="559"/>
        <v>25099.5</v>
      </c>
      <c r="G625" s="75">
        <f t="shared" si="587"/>
        <v>1.141000500501832E-2</v>
      </c>
      <c r="K625" s="75">
        <f t="shared" si="590"/>
        <v>1.141000500501832E-2</v>
      </c>
      <c r="O625" s="75">
        <f t="shared" ca="1" si="560"/>
        <v>1.1143226859665819E-2</v>
      </c>
      <c r="P625" s="75">
        <f t="shared" si="561"/>
        <v>1.4318716226969168E-2</v>
      </c>
      <c r="Q625" s="85">
        <f t="shared" si="581"/>
        <v>37747.963100000001</v>
      </c>
      <c r="S625" s="84">
        <v>1</v>
      </c>
      <c r="Z625" s="75">
        <f t="shared" si="562"/>
        <v>25099.5</v>
      </c>
      <c r="AA625" s="75">
        <f t="shared" si="552"/>
        <v>1.044677146818716E-2</v>
      </c>
      <c r="AB625" s="75">
        <f t="shared" si="553"/>
        <v>1.5281949763800328E-2</v>
      </c>
      <c r="AC625" s="75">
        <f t="shared" si="554"/>
        <v>-2.9087112219508479E-3</v>
      </c>
      <c r="AD625" s="75">
        <f t="shared" si="555"/>
        <v>9.6323353683116023E-4</v>
      </c>
      <c r="AE625" s="75">
        <f t="shared" si="556"/>
        <v>9.2781884647626609E-7</v>
      </c>
      <c r="AF625" s="75">
        <f t="shared" si="557"/>
        <v>-2.9087112219508479E-3</v>
      </c>
      <c r="AG625" s="84"/>
      <c r="AH625" s="75">
        <f t="shared" si="563"/>
        <v>-3.8719447587820073E-3</v>
      </c>
      <c r="AI625" s="75">
        <f t="shared" si="564"/>
        <v>2.0012471844739754E-2</v>
      </c>
      <c r="AJ625" s="75">
        <f t="shared" si="565"/>
        <v>-8.9589612247020486E-2</v>
      </c>
      <c r="AK625" s="75">
        <f t="shared" si="566"/>
        <v>-4.9441541382612359E-3</v>
      </c>
      <c r="AL625" s="75">
        <f t="shared" si="567"/>
        <v>-3.1365475769448103</v>
      </c>
      <c r="AM625" s="75">
        <f t="shared" si="568"/>
        <v>-396.42524754388529</v>
      </c>
      <c r="AN625" s="75">
        <f t="shared" si="588"/>
        <v>3.1917801019574012</v>
      </c>
      <c r="AO625" s="75">
        <f t="shared" si="588"/>
        <v>3.4595126865657186</v>
      </c>
      <c r="AP625" s="75">
        <f t="shared" si="588"/>
        <v>3.1809978389710891</v>
      </c>
      <c r="AQ625" s="75">
        <f t="shared" si="588"/>
        <v>3.4711178550815212</v>
      </c>
      <c r="AR625" s="75">
        <f t="shared" si="588"/>
        <v>3.1691491206261166</v>
      </c>
      <c r="AS625" s="75">
        <f t="shared" si="588"/>
        <v>3.4839242863577566</v>
      </c>
      <c r="AT625" s="75">
        <f t="shared" si="588"/>
        <v>3.1560783527976217</v>
      </c>
      <c r="AU625" s="75">
        <f t="shared" si="569"/>
        <v>3.4981197751164048</v>
      </c>
      <c r="AV625" s="119">
        <f t="shared" si="570"/>
        <v>1.044677146818716E-2</v>
      </c>
      <c r="AW625" s="120">
        <f t="shared" si="571"/>
        <v>9.6323353683116023E-4</v>
      </c>
      <c r="AX625" s="121">
        <f t="shared" si="572"/>
        <v>9.2781884647626609E-7</v>
      </c>
      <c r="AY625" s="120">
        <f t="shared" si="573"/>
        <v>1.5281949763800328E-2</v>
      </c>
      <c r="BA625" s="95">
        <f t="shared" si="574"/>
        <v>0</v>
      </c>
      <c r="BB625" s="95">
        <f t="shared" si="575"/>
        <v>0.14755719373802967</v>
      </c>
      <c r="BC625" s="95">
        <f t="shared" si="576"/>
        <v>-0.58483475281371688</v>
      </c>
      <c r="BD625" s="95">
        <f t="shared" si="577"/>
        <v>0.28868886721212006</v>
      </c>
      <c r="BE625" s="95">
        <f t="shared" si="578"/>
        <v>2.8150551671602901</v>
      </c>
      <c r="BF625" s="95">
        <f t="shared" si="579"/>
        <v>6.0703511818290039</v>
      </c>
      <c r="BG625" s="95">
        <f t="shared" si="589"/>
        <v>8.1792846204452054</v>
      </c>
      <c r="BH625" s="95">
        <f t="shared" si="589"/>
        <v>8.1794573909654229</v>
      </c>
      <c r="BI625" s="95">
        <f t="shared" si="589"/>
        <v>8.1788565073390256</v>
      </c>
      <c r="BJ625" s="95">
        <f t="shared" si="589"/>
        <v>8.1809417485317528</v>
      </c>
      <c r="BK625" s="95">
        <f t="shared" si="589"/>
        <v>8.1736491332582588</v>
      </c>
      <c r="BL625" s="95">
        <f t="shared" si="589"/>
        <v>8.1985034851829344</v>
      </c>
      <c r="BM625" s="95">
        <f t="shared" si="589"/>
        <v>8.1042217022913086</v>
      </c>
      <c r="BN625" s="95">
        <f t="shared" si="580"/>
        <v>7.3265357852382174</v>
      </c>
      <c r="CI625" s="95"/>
      <c r="CJ625" s="95"/>
      <c r="CK625" s="95"/>
      <c r="CL625" s="95"/>
      <c r="CM625" s="95"/>
      <c r="CN625" s="95"/>
      <c r="CO625" s="95"/>
      <c r="CP625" s="95"/>
      <c r="CQ625" s="95"/>
      <c r="CR625" s="95"/>
      <c r="CS625" s="95"/>
      <c r="CT625" s="95"/>
      <c r="CU625" s="95"/>
      <c r="CV625" s="95"/>
      <c r="CW625" s="95"/>
      <c r="CX625" s="95"/>
    </row>
    <row r="626" spans="1:102" s="75" customFormat="1" ht="12.95" customHeight="1" x14ac:dyDescent="0.2">
      <c r="A626" s="86" t="s">
        <v>2131</v>
      </c>
      <c r="B626" s="87"/>
      <c r="C626" s="88">
        <v>52792.8073</v>
      </c>
      <c r="D626" s="88">
        <v>2.0000000000000001E-4</v>
      </c>
      <c r="E626" s="75">
        <f t="shared" si="558"/>
        <v>25162.024872675098</v>
      </c>
      <c r="F626" s="75">
        <f t="shared" si="559"/>
        <v>25162</v>
      </c>
      <c r="G626" s="75">
        <f t="shared" si="587"/>
        <v>1.0484379999979865E-2</v>
      </c>
      <c r="K626" s="75">
        <f t="shared" si="590"/>
        <v>1.0484379999979865E-2</v>
      </c>
      <c r="O626" s="75">
        <f t="shared" ca="1" si="560"/>
        <v>1.1186496834659753E-2</v>
      </c>
      <c r="P626" s="75">
        <f t="shared" si="561"/>
        <v>1.4388856938032733E-2</v>
      </c>
      <c r="Q626" s="85">
        <f t="shared" si="581"/>
        <v>37774.3073</v>
      </c>
      <c r="S626" s="84">
        <v>1</v>
      </c>
      <c r="Z626" s="75">
        <f t="shared" si="562"/>
        <v>25162</v>
      </c>
      <c r="AA626" s="75">
        <f t="shared" si="552"/>
        <v>1.0503449074693642E-2</v>
      </c>
      <c r="AB626" s="75">
        <f t="shared" si="553"/>
        <v>1.4369787863318956E-2</v>
      </c>
      <c r="AC626" s="75">
        <f t="shared" si="554"/>
        <v>-3.9044769380528685E-3</v>
      </c>
      <c r="AD626" s="75">
        <f t="shared" si="555"/>
        <v>-1.9069074713776862E-5</v>
      </c>
      <c r="AE626" s="75">
        <f t="shared" si="556"/>
        <v>3.6362961043960414E-10</v>
      </c>
      <c r="AF626" s="75">
        <f t="shared" si="557"/>
        <v>-3.9044769380528685E-3</v>
      </c>
      <c r="AG626" s="84"/>
      <c r="AH626" s="75">
        <f t="shared" si="563"/>
        <v>-3.8854078633390925E-3</v>
      </c>
      <c r="AI626" s="75">
        <f t="shared" si="564"/>
        <v>2.001332864290295E-2</v>
      </c>
      <c r="AJ626" s="75">
        <f t="shared" si="565"/>
        <v>-8.9759342634257291E-2</v>
      </c>
      <c r="AK626" s="75">
        <f t="shared" si="566"/>
        <v>-5.1111605763368489E-3</v>
      </c>
      <c r="AL626" s="75">
        <f t="shared" si="567"/>
        <v>-3.1363771599692063</v>
      </c>
      <c r="AM626" s="75">
        <f t="shared" si="568"/>
        <v>-383.47194185823139</v>
      </c>
      <c r="AN626" s="75">
        <f t="shared" si="588"/>
        <v>3.1934746366610254</v>
      </c>
      <c r="AO626" s="75">
        <f t="shared" si="588"/>
        <v>3.4646164315955139</v>
      </c>
      <c r="AP626" s="75">
        <f t="shared" si="588"/>
        <v>3.1823640427977637</v>
      </c>
      <c r="AQ626" s="75">
        <f t="shared" si="588"/>
        <v>3.4765964296500336</v>
      </c>
      <c r="AR626" s="75">
        <f t="shared" si="588"/>
        <v>3.1701321342565136</v>
      </c>
      <c r="AS626" s="75">
        <f t="shared" si="588"/>
        <v>3.489843605070746</v>
      </c>
      <c r="AT626" s="75">
        <f t="shared" si="588"/>
        <v>3.1566112988248092</v>
      </c>
      <c r="AU626" s="75">
        <f t="shared" si="569"/>
        <v>3.5045613240991083</v>
      </c>
      <c r="AV626" s="119">
        <f t="shared" si="570"/>
        <v>1.0503449074693642E-2</v>
      </c>
      <c r="AW626" s="120">
        <f t="shared" si="571"/>
        <v>-1.9069074713776862E-5</v>
      </c>
      <c r="AX626" s="121">
        <f t="shared" si="572"/>
        <v>3.6362961043960414E-10</v>
      </c>
      <c r="AY626" s="120">
        <f t="shared" si="573"/>
        <v>1.4369787863318956E-2</v>
      </c>
      <c r="BA626" s="95">
        <f t="shared" si="574"/>
        <v>0</v>
      </c>
      <c r="BB626" s="95">
        <f t="shared" si="575"/>
        <v>0.14620650954395564</v>
      </c>
      <c r="BC626" s="95">
        <f t="shared" si="576"/>
        <v>-0.58100655109728538</v>
      </c>
      <c r="BD626" s="95">
        <f t="shared" si="577"/>
        <v>0.28466941468110779</v>
      </c>
      <c r="BE626" s="95">
        <f t="shared" si="578"/>
        <v>2.8197666424740246</v>
      </c>
      <c r="BF626" s="95">
        <f t="shared" si="579"/>
        <v>6.1608075894654046</v>
      </c>
      <c r="BG626" s="95">
        <f t="shared" si="589"/>
        <v>8.193266749562147</v>
      </c>
      <c r="BH626" s="95">
        <f t="shared" si="589"/>
        <v>8.193449605967368</v>
      </c>
      <c r="BI626" s="95">
        <f t="shared" si="589"/>
        <v>8.1928389197962215</v>
      </c>
      <c r="BJ626" s="95">
        <f t="shared" si="589"/>
        <v>8.1948743215095448</v>
      </c>
      <c r="BK626" s="95">
        <f t="shared" si="589"/>
        <v>8.1880440364999174</v>
      </c>
      <c r="BL626" s="95">
        <f t="shared" si="589"/>
        <v>8.2104676122513975</v>
      </c>
      <c r="BM626" s="95">
        <f t="shared" si="589"/>
        <v>8.1303818635197214</v>
      </c>
      <c r="BN626" s="95">
        <f t="shared" si="580"/>
        <v>7.3446279886510686</v>
      </c>
      <c r="CI626" s="95"/>
      <c r="CJ626" s="95"/>
      <c r="CK626" s="95"/>
      <c r="CL626" s="95"/>
      <c r="CM626" s="95"/>
      <c r="CN626" s="95"/>
      <c r="CO626" s="95"/>
      <c r="CP626" s="95"/>
      <c r="CQ626" s="95"/>
      <c r="CR626" s="95"/>
      <c r="CS626" s="95"/>
      <c r="CT626" s="95"/>
      <c r="CU626" s="95"/>
      <c r="CV626" s="95"/>
      <c r="CW626" s="95"/>
      <c r="CX626" s="95"/>
    </row>
    <row r="627" spans="1:102" s="75" customFormat="1" ht="12.95" customHeight="1" x14ac:dyDescent="0.2">
      <c r="A627" s="86" t="s">
        <v>2132</v>
      </c>
      <c r="B627" s="87" t="s">
        <v>2031</v>
      </c>
      <c r="C627" s="88">
        <v>52794.494100000004</v>
      </c>
      <c r="D627" s="88">
        <v>6.9999999999999999E-4</v>
      </c>
      <c r="E627" s="75">
        <f t="shared" si="558"/>
        <v>25166.026561697228</v>
      </c>
      <c r="F627" s="75">
        <f t="shared" si="559"/>
        <v>25166</v>
      </c>
      <c r="G627" s="75">
        <f t="shared" si="587"/>
        <v>1.1196340004971717E-2</v>
      </c>
      <c r="K627" s="75">
        <f t="shared" si="590"/>
        <v>1.1196340004971717E-2</v>
      </c>
      <c r="O627" s="75">
        <f t="shared" ca="1" si="560"/>
        <v>1.1189266113059365E-2</v>
      </c>
      <c r="P627" s="75">
        <f t="shared" si="561"/>
        <v>1.439334794433875E-2</v>
      </c>
      <c r="Q627" s="85">
        <f t="shared" si="581"/>
        <v>37775.994100000004</v>
      </c>
      <c r="S627" s="84">
        <v>1</v>
      </c>
      <c r="Z627" s="75">
        <f t="shared" si="562"/>
        <v>25166</v>
      </c>
      <c r="AA627" s="75">
        <f t="shared" si="552"/>
        <v>1.050706880856566E-2</v>
      </c>
      <c r="AB627" s="75">
        <f t="shared" si="553"/>
        <v>1.5082619140744807E-2</v>
      </c>
      <c r="AC627" s="75">
        <f t="shared" si="554"/>
        <v>-3.1970079393670338E-3</v>
      </c>
      <c r="AD627" s="75">
        <f t="shared" si="555"/>
        <v>6.8927119640605633E-4</v>
      </c>
      <c r="AE627" s="75">
        <f t="shared" si="556"/>
        <v>4.7509478219503625E-7</v>
      </c>
      <c r="AF627" s="75">
        <f t="shared" si="557"/>
        <v>-3.1970079393670338E-3</v>
      </c>
      <c r="AG627" s="84"/>
      <c r="AH627" s="75">
        <f t="shared" si="563"/>
        <v>-3.8862791357730897E-3</v>
      </c>
      <c r="AI627" s="75">
        <f t="shared" si="564"/>
        <v>2.0013385097806702E-2</v>
      </c>
      <c r="AJ627" s="75">
        <f t="shared" si="565"/>
        <v>-8.9770331837414397E-2</v>
      </c>
      <c r="AK627" s="75">
        <f t="shared" si="566"/>
        <v>-5.1219735005515491E-3</v>
      </c>
      <c r="AL627" s="75">
        <f t="shared" si="567"/>
        <v>-3.136366126222685</v>
      </c>
      <c r="AM627" s="75">
        <f t="shared" si="568"/>
        <v>-382.66238876307278</v>
      </c>
      <c r="AN627" s="75">
        <f t="shared" si="588"/>
        <v>3.1935843477829482</v>
      </c>
      <c r="AO627" s="75">
        <f t="shared" si="588"/>
        <v>3.4649420098259021</v>
      </c>
      <c r="AP627" s="75">
        <f t="shared" si="588"/>
        <v>3.1824525664266381</v>
      </c>
      <c r="AQ627" s="75">
        <f t="shared" si="588"/>
        <v>3.476946238314806</v>
      </c>
      <c r="AR627" s="75">
        <f t="shared" si="588"/>
        <v>3.170195885244945</v>
      </c>
      <c r="AS627" s="75">
        <f t="shared" si="588"/>
        <v>3.4902219624714736</v>
      </c>
      <c r="AT627" s="75">
        <f t="shared" si="588"/>
        <v>3.1566458963419248</v>
      </c>
      <c r="AU627" s="75">
        <f t="shared" si="569"/>
        <v>3.5049735832340012</v>
      </c>
      <c r="AV627" s="119">
        <f t="shared" si="570"/>
        <v>1.050706880856566E-2</v>
      </c>
      <c r="AW627" s="120">
        <f t="shared" si="571"/>
        <v>6.8927119640605633E-4</v>
      </c>
      <c r="AX627" s="121">
        <f t="shared" si="572"/>
        <v>4.7509478219503625E-7</v>
      </c>
      <c r="AY627" s="120">
        <f t="shared" si="573"/>
        <v>1.5082619140744807E-2</v>
      </c>
      <c r="BA627" s="95">
        <f t="shared" si="574"/>
        <v>0</v>
      </c>
      <c r="BB627" s="95">
        <f t="shared" si="575"/>
        <v>0.14612153800236649</v>
      </c>
      <c r="BC627" s="95">
        <f t="shared" si="576"/>
        <v>-0.58076347404557194</v>
      </c>
      <c r="BD627" s="95">
        <f t="shared" si="577"/>
        <v>0.28441443728572585</v>
      </c>
      <c r="BE627" s="95">
        <f t="shared" si="578"/>
        <v>2.8200652682061165</v>
      </c>
      <c r="BF627" s="95">
        <f t="shared" si="579"/>
        <v>6.1666295098643999</v>
      </c>
      <c r="BG627" s="95">
        <f t="shared" si="589"/>
        <v>8.1941573103497447</v>
      </c>
      <c r="BH627" s="95">
        <f t="shared" si="589"/>
        <v>8.1943405472414668</v>
      </c>
      <c r="BI627" s="95">
        <f t="shared" si="589"/>
        <v>8.1937301318804145</v>
      </c>
      <c r="BJ627" s="95">
        <f t="shared" si="589"/>
        <v>8.1957595340542255</v>
      </c>
      <c r="BK627" s="95">
        <f t="shared" si="589"/>
        <v>8.1889668792526784</v>
      </c>
      <c r="BL627" s="95">
        <f t="shared" si="589"/>
        <v>8.2112152524995867</v>
      </c>
      <c r="BM627" s="95">
        <f t="shared" si="589"/>
        <v>8.1320473845554933</v>
      </c>
      <c r="BN627" s="95">
        <f t="shared" si="580"/>
        <v>7.3457858896694912</v>
      </c>
      <c r="CI627" s="95"/>
      <c r="CJ627" s="95"/>
      <c r="CK627" s="95"/>
      <c r="CL627" s="95"/>
      <c r="CM627" s="95"/>
      <c r="CN627" s="95"/>
      <c r="CO627" s="95"/>
      <c r="CP627" s="95"/>
      <c r="CQ627" s="95"/>
      <c r="CR627" s="95"/>
      <c r="CS627" s="95"/>
      <c r="CT627" s="95"/>
      <c r="CU627" s="95"/>
      <c r="CV627" s="95"/>
      <c r="CW627" s="95"/>
      <c r="CX627" s="95"/>
    </row>
    <row r="628" spans="1:102" s="75" customFormat="1" ht="12.95" customHeight="1" x14ac:dyDescent="0.2">
      <c r="A628" s="86" t="s">
        <v>2129</v>
      </c>
      <c r="B628" s="87" t="s">
        <v>2033</v>
      </c>
      <c r="C628" s="88">
        <v>52795.127500000002</v>
      </c>
      <c r="D628" s="88">
        <v>2.0000000000000001E-4</v>
      </c>
      <c r="E628" s="75">
        <f t="shared" si="558"/>
        <v>25167.529211582576</v>
      </c>
      <c r="F628" s="75">
        <f t="shared" si="559"/>
        <v>25167.5</v>
      </c>
      <c r="G628" s="75">
        <f t="shared" si="587"/>
        <v>1.2313325001741759E-2</v>
      </c>
      <c r="K628" s="75">
        <f t="shared" si="590"/>
        <v>1.2313325001741759E-2</v>
      </c>
      <c r="O628" s="75">
        <f t="shared" ca="1" si="560"/>
        <v>1.1190304592459217E-2</v>
      </c>
      <c r="P628" s="75">
        <f t="shared" si="561"/>
        <v>1.4395032133758328E-2</v>
      </c>
      <c r="Q628" s="85">
        <f t="shared" si="581"/>
        <v>37776.627500000002</v>
      </c>
      <c r="S628" s="84">
        <v>1</v>
      </c>
      <c r="Z628" s="75">
        <f t="shared" si="562"/>
        <v>25167.5</v>
      </c>
      <c r="AA628" s="75">
        <f t="shared" si="552"/>
        <v>1.0508425971541845E-2</v>
      </c>
      <c r="AB628" s="75">
        <f t="shared" si="553"/>
        <v>1.619993116395824E-2</v>
      </c>
      <c r="AC628" s="75">
        <f t="shared" si="554"/>
        <v>-2.0817071320165682E-3</v>
      </c>
      <c r="AD628" s="75">
        <f t="shared" si="555"/>
        <v>1.8048990301999142E-3</v>
      </c>
      <c r="AE628" s="75">
        <f t="shared" si="556"/>
        <v>3.2576605092165909E-6</v>
      </c>
      <c r="AF628" s="75">
        <f t="shared" si="557"/>
        <v>-2.0817071320165682E-3</v>
      </c>
      <c r="AG628" s="84"/>
      <c r="AH628" s="75">
        <f t="shared" si="563"/>
        <v>-3.8866061622164819E-3</v>
      </c>
      <c r="AI628" s="75">
        <f t="shared" si="564"/>
        <v>2.0013406319407512E-2</v>
      </c>
      <c r="AJ628" s="75">
        <f t="shared" si="565"/>
        <v>-8.9774456720842388E-2</v>
      </c>
      <c r="AK628" s="75">
        <f t="shared" si="566"/>
        <v>-5.1260322189134412E-3</v>
      </c>
      <c r="AL628" s="75">
        <f t="shared" si="567"/>
        <v>-3.1363619846167241</v>
      </c>
      <c r="AM628" s="75">
        <f t="shared" si="568"/>
        <v>-382.35939806404457</v>
      </c>
      <c r="AN628" s="75">
        <f t="shared" si="588"/>
        <v>3.193625528659604</v>
      </c>
      <c r="AO628" s="75">
        <f t="shared" si="588"/>
        <v>3.4650640686245167</v>
      </c>
      <c r="AP628" s="75">
        <f t="shared" si="588"/>
        <v>3.1824857966102535</v>
      </c>
      <c r="AQ628" s="75">
        <f t="shared" si="588"/>
        <v>3.4770773910064405</v>
      </c>
      <c r="AR628" s="75">
        <f t="shared" si="588"/>
        <v>3.170219817985501</v>
      </c>
      <c r="AS628" s="75">
        <f t="shared" si="588"/>
        <v>3.4903638315488861</v>
      </c>
      <c r="AT628" s="75">
        <f t="shared" si="588"/>
        <v>3.156658885670137</v>
      </c>
      <c r="AU628" s="75">
        <f t="shared" si="569"/>
        <v>3.505128180409586</v>
      </c>
      <c r="AV628" s="119">
        <f t="shared" si="570"/>
        <v>1.0508425971541845E-2</v>
      </c>
      <c r="AW628" s="120">
        <f t="shared" si="571"/>
        <v>1.8048990301999142E-3</v>
      </c>
      <c r="AX628" s="121">
        <f t="shared" si="572"/>
        <v>3.2576605092165909E-6</v>
      </c>
      <c r="AY628" s="120">
        <f t="shared" si="573"/>
        <v>1.619993116395824E-2</v>
      </c>
      <c r="BA628" s="95">
        <f t="shared" si="574"/>
        <v>0</v>
      </c>
      <c r="BB628" s="95">
        <f t="shared" si="575"/>
        <v>0.14608971853945463</v>
      </c>
      <c r="BC628" s="95">
        <f t="shared" si="576"/>
        <v>-0.58067237905449587</v>
      </c>
      <c r="BD628" s="95">
        <f t="shared" si="577"/>
        <v>0.28431889000903932</v>
      </c>
      <c r="BE628" s="95">
        <f t="shared" si="578"/>
        <v>2.8201771641030215</v>
      </c>
      <c r="BF628" s="95">
        <f t="shared" si="579"/>
        <v>6.1688137619163621</v>
      </c>
      <c r="BG628" s="95">
        <f t="shared" si="589"/>
        <v>8.1944911393181972</v>
      </c>
      <c r="BH628" s="95">
        <f t="shared" si="589"/>
        <v>8.1946745095601994</v>
      </c>
      <c r="BI628" s="95">
        <f t="shared" si="589"/>
        <v>8.1940642261193606</v>
      </c>
      <c r="BJ628" s="95">
        <f t="shared" si="589"/>
        <v>8.1960912866500166</v>
      </c>
      <c r="BK628" s="95">
        <f t="shared" si="589"/>
        <v>8.1893129975283454</v>
      </c>
      <c r="BL628" s="95">
        <f t="shared" si="589"/>
        <v>8.2114950658891441</v>
      </c>
      <c r="BM628" s="95">
        <f t="shared" si="589"/>
        <v>8.1326716832027302</v>
      </c>
      <c r="BN628" s="95">
        <f t="shared" si="580"/>
        <v>7.3462201025514</v>
      </c>
      <c r="CI628" s="95"/>
      <c r="CJ628" s="95"/>
      <c r="CK628" s="95"/>
      <c r="CL628" s="95"/>
      <c r="CM628" s="95"/>
      <c r="CN628" s="95"/>
      <c r="CO628" s="95"/>
      <c r="CP628" s="95"/>
      <c r="CQ628" s="95"/>
      <c r="CR628" s="95"/>
      <c r="CS628" s="95"/>
      <c r="CT628" s="95"/>
      <c r="CU628" s="95"/>
      <c r="CV628" s="95"/>
      <c r="CW628" s="95"/>
      <c r="CX628" s="95"/>
    </row>
    <row r="629" spans="1:102" s="75" customFormat="1" ht="12.95" customHeight="1" x14ac:dyDescent="0.2">
      <c r="A629" s="86" t="s">
        <v>2132</v>
      </c>
      <c r="B629" s="87" t="s">
        <v>2033</v>
      </c>
      <c r="C629" s="88">
        <v>52801.450400000002</v>
      </c>
      <c r="D629" s="88">
        <v>4.0000000000000002E-4</v>
      </c>
      <c r="E629" s="75">
        <f t="shared" si="558"/>
        <v>25182.529377291597</v>
      </c>
      <c r="F629" s="75">
        <f t="shared" si="559"/>
        <v>25182.5</v>
      </c>
      <c r="G629" s="75">
        <f t="shared" si="587"/>
        <v>1.2383175002469216E-2</v>
      </c>
      <c r="K629" s="75">
        <f t="shared" si="590"/>
        <v>1.2383175002469216E-2</v>
      </c>
      <c r="O629" s="75">
        <f t="shared" ca="1" si="560"/>
        <v>1.1200689386457763E-2</v>
      </c>
      <c r="P629" s="75">
        <f t="shared" si="561"/>
        <v>1.441187588959883E-2</v>
      </c>
      <c r="Q629" s="85">
        <f t="shared" si="581"/>
        <v>37782.950400000002</v>
      </c>
      <c r="S629" s="84">
        <v>1</v>
      </c>
      <c r="Z629" s="75">
        <f t="shared" si="562"/>
        <v>25182.5</v>
      </c>
      <c r="AA629" s="75">
        <f t="shared" si="552"/>
        <v>1.052199048028097E-2</v>
      </c>
      <c r="AB629" s="75">
        <f t="shared" si="553"/>
        <v>1.6273060411787076E-2</v>
      </c>
      <c r="AC629" s="75">
        <f t="shared" si="554"/>
        <v>-2.0287008871296142E-3</v>
      </c>
      <c r="AD629" s="75">
        <f t="shared" si="555"/>
        <v>1.8611845221882459E-3</v>
      </c>
      <c r="AE629" s="75">
        <f t="shared" si="556"/>
        <v>3.4640078256330891E-6</v>
      </c>
      <c r="AF629" s="75">
        <f t="shared" si="557"/>
        <v>-2.0287008871296142E-3</v>
      </c>
      <c r="AG629" s="84"/>
      <c r="AH629" s="75">
        <f t="shared" si="563"/>
        <v>-3.88988540931786E-3</v>
      </c>
      <c r="AI629" s="75">
        <f t="shared" si="564"/>
        <v>2.0013620072821814E-2</v>
      </c>
      <c r="AJ629" s="75">
        <f t="shared" si="565"/>
        <v>-8.9815823612248921E-2</v>
      </c>
      <c r="AK629" s="75">
        <f t="shared" si="566"/>
        <v>-5.1667356448966651E-3</v>
      </c>
      <c r="AL629" s="75">
        <f t="shared" si="567"/>
        <v>-3.1363204499358632</v>
      </c>
      <c r="AM629" s="75">
        <f t="shared" si="568"/>
        <v>-379.34713804511455</v>
      </c>
      <c r="AN629" s="75">
        <f t="shared" si="588"/>
        <v>3.1940385144812051</v>
      </c>
      <c r="AO629" s="75">
        <f t="shared" si="588"/>
        <v>3.4662836644338051</v>
      </c>
      <c r="AP629" s="75">
        <f t="shared" si="588"/>
        <v>3.1828191142237903</v>
      </c>
      <c r="AQ629" s="75">
        <f t="shared" si="588"/>
        <v>3.4783881500962317</v>
      </c>
      <c r="AR629" s="75">
        <f t="shared" si="588"/>
        <v>3.1704599301184495</v>
      </c>
      <c r="AS629" s="75">
        <f t="shared" si="588"/>
        <v>3.491782073058082</v>
      </c>
      <c r="AT629" s="75">
        <f t="shared" si="588"/>
        <v>3.1567892375789799</v>
      </c>
      <c r="AU629" s="75">
        <f t="shared" si="569"/>
        <v>3.5066741521654352</v>
      </c>
      <c r="AV629" s="119">
        <f t="shared" si="570"/>
        <v>1.052199048028097E-2</v>
      </c>
      <c r="AW629" s="120">
        <f t="shared" si="571"/>
        <v>1.8611845221882459E-3</v>
      </c>
      <c r="AX629" s="121">
        <f t="shared" si="572"/>
        <v>3.4640078256330891E-6</v>
      </c>
      <c r="AY629" s="120">
        <f t="shared" si="573"/>
        <v>1.6273060411787076E-2</v>
      </c>
      <c r="BA629" s="95">
        <f t="shared" si="574"/>
        <v>0</v>
      </c>
      <c r="BB629" s="95">
        <f t="shared" si="575"/>
        <v>0.14577286279909341</v>
      </c>
      <c r="BC629" s="95">
        <f t="shared" si="576"/>
        <v>-0.57976318827447171</v>
      </c>
      <c r="BD629" s="95">
        <f t="shared" si="577"/>
        <v>0.28336548496516584</v>
      </c>
      <c r="BE629" s="95">
        <f t="shared" si="578"/>
        <v>2.8212934735222177</v>
      </c>
      <c r="BF629" s="95">
        <f t="shared" si="579"/>
        <v>6.1906873994077056</v>
      </c>
      <c r="BG629" s="95">
        <f t="shared" si="589"/>
        <v>8.1978255063306573</v>
      </c>
      <c r="BH629" s="95">
        <f t="shared" si="589"/>
        <v>8.1980099195632157</v>
      </c>
      <c r="BI629" s="95">
        <f t="shared" si="589"/>
        <v>8.197401889529317</v>
      </c>
      <c r="BJ629" s="95">
        <f t="shared" si="589"/>
        <v>8.1994027370516811</v>
      </c>
      <c r="BK629" s="95">
        <f t="shared" si="589"/>
        <v>8.1927757779562782</v>
      </c>
      <c r="BL629" s="95">
        <f t="shared" si="589"/>
        <v>8.2142767262099419</v>
      </c>
      <c r="BM629" s="95">
        <f t="shared" si="589"/>
        <v>8.1389065084729104</v>
      </c>
      <c r="BN629" s="95">
        <f t="shared" si="580"/>
        <v>7.3505622313704837</v>
      </c>
      <c r="CI629" s="95"/>
      <c r="CJ629" s="95"/>
      <c r="CK629" s="95"/>
      <c r="CL629" s="95"/>
      <c r="CM629" s="95"/>
      <c r="CN629" s="95"/>
      <c r="CO629" s="95"/>
      <c r="CP629" s="95"/>
      <c r="CQ629" s="95"/>
      <c r="CR629" s="95"/>
      <c r="CS629" s="95"/>
      <c r="CT629" s="95"/>
      <c r="CU629" s="95"/>
      <c r="CV629" s="95"/>
      <c r="CW629" s="95"/>
      <c r="CX629" s="95"/>
    </row>
    <row r="630" spans="1:102" s="75" customFormat="1" ht="12.95" customHeight="1" x14ac:dyDescent="0.2">
      <c r="A630" s="86" t="s">
        <v>2133</v>
      </c>
      <c r="B630" s="87" t="s">
        <v>2033</v>
      </c>
      <c r="C630" s="88">
        <v>52806.508600000001</v>
      </c>
      <c r="D630" s="88">
        <v>4.0000000000000002E-4</v>
      </c>
      <c r="E630" s="75">
        <f t="shared" si="558"/>
        <v>25194.529225176171</v>
      </c>
      <c r="F630" s="75">
        <f t="shared" si="559"/>
        <v>25194.5</v>
      </c>
      <c r="G630" s="75">
        <f t="shared" si="587"/>
        <v>1.2319055000261869E-2</v>
      </c>
      <c r="J630" s="75">
        <f>G630</f>
        <v>1.2319055000261869E-2</v>
      </c>
      <c r="O630" s="75">
        <f t="shared" ca="1" si="560"/>
        <v>1.1208997221656599E-2</v>
      </c>
      <c r="P630" s="75">
        <f t="shared" si="561"/>
        <v>1.442535333133339E-2</v>
      </c>
      <c r="Q630" s="85">
        <f t="shared" si="581"/>
        <v>37788.008600000001</v>
      </c>
      <c r="S630" s="84">
        <v>1</v>
      </c>
      <c r="Z630" s="75">
        <f t="shared" si="562"/>
        <v>25194.5</v>
      </c>
      <c r="AA630" s="75">
        <f t="shared" si="552"/>
        <v>1.0532832757604004E-2</v>
      </c>
      <c r="AB630" s="75">
        <f t="shared" si="553"/>
        <v>1.6211575573991256E-2</v>
      </c>
      <c r="AC630" s="75">
        <f t="shared" si="554"/>
        <v>-2.1062983310715204E-3</v>
      </c>
      <c r="AD630" s="75">
        <f t="shared" si="555"/>
        <v>1.7862222426578648E-3</v>
      </c>
      <c r="AE630" s="75">
        <f t="shared" si="556"/>
        <v>3.1905899001656921E-6</v>
      </c>
      <c r="AF630" s="75">
        <f t="shared" si="557"/>
        <v>-2.1062983310715204E-3</v>
      </c>
      <c r="AG630" s="84"/>
      <c r="AH630" s="75">
        <f t="shared" si="563"/>
        <v>-3.8925205737293852E-3</v>
      </c>
      <c r="AI630" s="75">
        <f t="shared" si="564"/>
        <v>2.0013793101030242E-2</v>
      </c>
      <c r="AJ630" s="75">
        <f t="shared" si="565"/>
        <v>-8.9849071835025884E-2</v>
      </c>
      <c r="AK630" s="75">
        <f t="shared" si="566"/>
        <v>-5.1994507180669856E-3</v>
      </c>
      <c r="AL630" s="75">
        <f t="shared" si="567"/>
        <v>-3.1362870667412337</v>
      </c>
      <c r="AM630" s="75">
        <f t="shared" si="568"/>
        <v>-376.96024314421936</v>
      </c>
      <c r="AN630" s="75">
        <f t="shared" si="588"/>
        <v>3.1943704455932571</v>
      </c>
      <c r="AO630" s="75">
        <f t="shared" si="588"/>
        <v>3.4672580403418944</v>
      </c>
      <c r="AP630" s="75">
        <f t="shared" si="588"/>
        <v>3.1830871000410319</v>
      </c>
      <c r="AQ630" s="75">
        <f t="shared" si="588"/>
        <v>3.4794357502215316</v>
      </c>
      <c r="AR630" s="75">
        <f t="shared" si="588"/>
        <v>3.170653049157417</v>
      </c>
      <c r="AS630" s="75">
        <f t="shared" si="588"/>
        <v>3.492916076628382</v>
      </c>
      <c r="AT630" s="75">
        <f t="shared" si="588"/>
        <v>3.1568941210327828</v>
      </c>
      <c r="AU630" s="75">
        <f t="shared" si="569"/>
        <v>3.5079109295701141</v>
      </c>
      <c r="AV630" s="119">
        <f t="shared" si="570"/>
        <v>1.0532832757604004E-2</v>
      </c>
      <c r="AW630" s="120">
        <f t="shared" si="571"/>
        <v>1.7862222426578648E-3</v>
      </c>
      <c r="AX630" s="121">
        <f t="shared" si="572"/>
        <v>3.1905899001656921E-6</v>
      </c>
      <c r="AY630" s="120">
        <f t="shared" si="573"/>
        <v>1.6211575573991256E-2</v>
      </c>
      <c r="BA630" s="95">
        <f t="shared" si="574"/>
        <v>0</v>
      </c>
      <c r="BB630" s="95">
        <f t="shared" si="575"/>
        <v>0.14552111816846769</v>
      </c>
      <c r="BC630" s="95">
        <f t="shared" si="576"/>
        <v>-0.57903812406043476</v>
      </c>
      <c r="BD630" s="95">
        <f t="shared" si="577"/>
        <v>0.28260545023748956</v>
      </c>
      <c r="BE630" s="95">
        <f t="shared" si="578"/>
        <v>2.8221830761444204</v>
      </c>
      <c r="BF630" s="95">
        <f t="shared" si="579"/>
        <v>6.2082273372900056</v>
      </c>
      <c r="BG630" s="95">
        <f t="shared" si="589"/>
        <v>8.2004878959775116</v>
      </c>
      <c r="BH630" s="95">
        <f t="shared" si="589"/>
        <v>8.2006727437563463</v>
      </c>
      <c r="BI630" s="95">
        <f t="shared" si="589"/>
        <v>8.2000677820031651</v>
      </c>
      <c r="BJ630" s="95">
        <f t="shared" si="589"/>
        <v>8.2020439216427992</v>
      </c>
      <c r="BK630" s="95">
        <f t="shared" si="589"/>
        <v>8.1955481476513352</v>
      </c>
      <c r="BL630" s="95">
        <f t="shared" si="589"/>
        <v>8.2164806303023923</v>
      </c>
      <c r="BM630" s="95">
        <f t="shared" si="589"/>
        <v>8.143883668683447</v>
      </c>
      <c r="BN630" s="95">
        <f t="shared" si="580"/>
        <v>7.3540359344257515</v>
      </c>
      <c r="CI630" s="95"/>
      <c r="CJ630" s="95"/>
      <c r="CK630" s="95"/>
      <c r="CL630" s="95"/>
      <c r="CM630" s="95"/>
      <c r="CN630" s="95"/>
      <c r="CO630" s="95"/>
      <c r="CP630" s="95"/>
      <c r="CQ630" s="95"/>
      <c r="CR630" s="95"/>
      <c r="CS630" s="95"/>
      <c r="CT630" s="95"/>
      <c r="CU630" s="95"/>
      <c r="CV630" s="95"/>
      <c r="CW630" s="95"/>
      <c r="CX630" s="95"/>
    </row>
    <row r="631" spans="1:102" s="75" customFormat="1" ht="12.95" customHeight="1" x14ac:dyDescent="0.2">
      <c r="A631" s="86" t="s">
        <v>2127</v>
      </c>
      <c r="B631" s="87" t="s">
        <v>2031</v>
      </c>
      <c r="C631" s="88">
        <v>52848.453650000003</v>
      </c>
      <c r="D631" s="88" t="s">
        <v>2110</v>
      </c>
      <c r="E631" s="75">
        <f t="shared" si="558"/>
        <v>25294.037789390888</v>
      </c>
      <c r="F631" s="75">
        <f t="shared" si="559"/>
        <v>25294</v>
      </c>
      <c r="G631" s="75">
        <f t="shared" si="587"/>
        <v>1.5929060005873907E-2</v>
      </c>
      <c r="I631" s="75">
        <f>G631</f>
        <v>1.5929060005873907E-2</v>
      </c>
      <c r="O631" s="75">
        <f t="shared" ca="1" si="560"/>
        <v>1.1277883021846942E-2</v>
      </c>
      <c r="P631" s="75">
        <f t="shared" si="561"/>
        <v>1.4537187234409884E-2</v>
      </c>
      <c r="Q631" s="85">
        <f t="shared" si="581"/>
        <v>37829.953650000003</v>
      </c>
      <c r="S631" s="84">
        <v>0.1</v>
      </c>
      <c r="Z631" s="75">
        <f t="shared" si="562"/>
        <v>25294</v>
      </c>
      <c r="AA631" s="75">
        <f t="shared" si="552"/>
        <v>1.0622412766931436E-2</v>
      </c>
      <c r="AB631" s="75">
        <f t="shared" si="553"/>
        <v>1.9843834473352355E-2</v>
      </c>
      <c r="AC631" s="75">
        <f t="shared" si="554"/>
        <v>1.3918727714640235E-3</v>
      </c>
      <c r="AD631" s="75">
        <f t="shared" si="555"/>
        <v>5.3066472389424711E-3</v>
      </c>
      <c r="AE631" s="75">
        <f t="shared" si="556"/>
        <v>2.8160504918575752E-6</v>
      </c>
      <c r="AF631" s="75">
        <f t="shared" si="557"/>
        <v>1.3918727714640235E-3</v>
      </c>
      <c r="AG631" s="84"/>
      <c r="AH631" s="75">
        <f t="shared" si="563"/>
        <v>-3.9147744674784485E-3</v>
      </c>
      <c r="AI631" s="75">
        <f t="shared" si="564"/>
        <v>2.0015299129873432E-2</v>
      </c>
      <c r="AJ631" s="75">
        <f t="shared" si="565"/>
        <v>-9.0130076371811071E-2</v>
      </c>
      <c r="AK631" s="75">
        <f t="shared" si="566"/>
        <v>-5.4759529297139491E-3</v>
      </c>
      <c r="AL631" s="75">
        <f t="shared" si="567"/>
        <v>-3.136004917441245</v>
      </c>
      <c r="AM631" s="75">
        <f t="shared" si="568"/>
        <v>-357.92577584710705</v>
      </c>
      <c r="AN631" s="75">
        <f t="shared" ref="AN631:AT640" si="591">$AU631+$AB$7*SIN(AO631)</f>
        <v>3.1971757562765992</v>
      </c>
      <c r="AO631" s="75">
        <f t="shared" si="591"/>
        <v>3.4752924197159905</v>
      </c>
      <c r="AP631" s="75">
        <f t="shared" si="591"/>
        <v>3.1853550451414594</v>
      </c>
      <c r="AQ631" s="75">
        <f t="shared" si="591"/>
        <v>3.4880873150565286</v>
      </c>
      <c r="AR631" s="75">
        <f t="shared" si="591"/>
        <v>3.1722898831317647</v>
      </c>
      <c r="AS631" s="75">
        <f t="shared" si="591"/>
        <v>3.5022984372231565</v>
      </c>
      <c r="AT631" s="75">
        <f t="shared" si="591"/>
        <v>3.1577846247149011</v>
      </c>
      <c r="AU631" s="75">
        <f t="shared" si="569"/>
        <v>3.518165875550578</v>
      </c>
      <c r="AV631" s="119">
        <f t="shared" si="570"/>
        <v>1.0622412766931436E-2</v>
      </c>
      <c r="AW631" s="120">
        <f t="shared" si="571"/>
        <v>5.3066472389424711E-3</v>
      </c>
      <c r="AX631" s="121">
        <f t="shared" si="572"/>
        <v>2.8160504918575752E-6</v>
      </c>
      <c r="AY631" s="120">
        <f t="shared" si="573"/>
        <v>1.9843834473352355E-2</v>
      </c>
      <c r="BA631" s="95">
        <f t="shared" si="574"/>
        <v>0</v>
      </c>
      <c r="BB631" s="95">
        <f t="shared" si="575"/>
        <v>0.14349142976484419</v>
      </c>
      <c r="BC631" s="95">
        <f t="shared" si="576"/>
        <v>-0.57310232418440676</v>
      </c>
      <c r="BD631" s="95">
        <f t="shared" si="577"/>
        <v>0.27639296140410141</v>
      </c>
      <c r="BE631" s="95">
        <f t="shared" si="578"/>
        <v>2.8294449196195273</v>
      </c>
      <c r="BF631" s="95">
        <f t="shared" si="579"/>
        <v>6.3551132464152946</v>
      </c>
      <c r="BG631" s="95">
        <f t="shared" ref="BG631:BM640" si="592">$BN631+$BB$7*SIN(BH631)</f>
        <v>8.2223935094483949</v>
      </c>
      <c r="BH631" s="95">
        <f t="shared" si="592"/>
        <v>8.2225650948874218</v>
      </c>
      <c r="BI631" s="95">
        <f t="shared" si="592"/>
        <v>8.2220355799165183</v>
      </c>
      <c r="BJ631" s="95">
        <f t="shared" si="592"/>
        <v>8.2236673404282836</v>
      </c>
      <c r="BK631" s="95">
        <f t="shared" si="592"/>
        <v>8.2186165365058077</v>
      </c>
      <c r="BL631" s="95">
        <f t="shared" si="592"/>
        <v>8.2340426120602874</v>
      </c>
      <c r="BM631" s="95">
        <f t="shared" si="592"/>
        <v>8.1847838095252232</v>
      </c>
      <c r="BN631" s="95">
        <f t="shared" si="580"/>
        <v>7.3828387222590104</v>
      </c>
      <c r="CI631" s="95"/>
      <c r="CJ631" s="95"/>
      <c r="CK631" s="95"/>
      <c r="CL631" s="95"/>
      <c r="CM631" s="95"/>
      <c r="CN631" s="95"/>
      <c r="CO631" s="95"/>
      <c r="CP631" s="95"/>
      <c r="CQ631" s="95"/>
      <c r="CR631" s="95"/>
      <c r="CS631" s="95"/>
      <c r="CT631" s="95"/>
      <c r="CU631" s="95"/>
      <c r="CV631" s="95"/>
      <c r="CW631" s="95"/>
      <c r="CX631" s="95"/>
    </row>
    <row r="632" spans="1:102" s="75" customFormat="1" ht="12.95" customHeight="1" x14ac:dyDescent="0.2">
      <c r="A632" s="81" t="s">
        <v>1781</v>
      </c>
      <c r="B632" s="82" t="s">
        <v>2031</v>
      </c>
      <c r="C632" s="83">
        <v>52853.0844</v>
      </c>
      <c r="D632" s="83" t="s">
        <v>2110</v>
      </c>
      <c r="E632" s="75">
        <f t="shared" si="558"/>
        <v>25305.023573976599</v>
      </c>
      <c r="F632" s="75">
        <f t="shared" si="559"/>
        <v>25305</v>
      </c>
      <c r="G632" s="75">
        <f t="shared" si="587"/>
        <v>9.9369500021566637E-3</v>
      </c>
      <c r="I632" s="75">
        <f>G632</f>
        <v>9.9369500021566637E-3</v>
      </c>
      <c r="O632" s="75">
        <f t="shared" ca="1" si="560"/>
        <v>1.1285498537445876E-2</v>
      </c>
      <c r="P632" s="75">
        <f t="shared" si="561"/>
        <v>1.4549559924227672E-2</v>
      </c>
      <c r="Q632" s="85">
        <f t="shared" si="581"/>
        <v>37834.5844</v>
      </c>
      <c r="S632" s="84">
        <v>0.1</v>
      </c>
      <c r="Z632" s="75">
        <f t="shared" si="562"/>
        <v>25305</v>
      </c>
      <c r="AA632" s="75">
        <f t="shared" si="552"/>
        <v>1.0632280860156239E-2</v>
      </c>
      <c r="AB632" s="75">
        <f t="shared" si="553"/>
        <v>1.3854229066228099E-2</v>
      </c>
      <c r="AC632" s="75">
        <f t="shared" si="554"/>
        <v>-4.6126099220710082E-3</v>
      </c>
      <c r="AD632" s="75">
        <f t="shared" si="555"/>
        <v>-6.9533085799957511E-4</v>
      </c>
      <c r="AE632" s="75">
        <f t="shared" si="556"/>
        <v>4.8348500208642536E-8</v>
      </c>
      <c r="AF632" s="75">
        <f t="shared" si="557"/>
        <v>-4.6126099220710082E-3</v>
      </c>
      <c r="AG632" s="84"/>
      <c r="AH632" s="75">
        <f t="shared" si="563"/>
        <v>-3.917279064071434E-3</v>
      </c>
      <c r="AI632" s="75">
        <f t="shared" si="564"/>
        <v>2.0015473654272808E-2</v>
      </c>
      <c r="AJ632" s="75">
        <f t="shared" si="565"/>
        <v>-9.0161727657862289E-2</v>
      </c>
      <c r="AK632" s="75">
        <f t="shared" si="566"/>
        <v>-5.5070975060142868E-3</v>
      </c>
      <c r="AL632" s="75">
        <f t="shared" si="567"/>
        <v>-3.13597313676238</v>
      </c>
      <c r="AM632" s="75">
        <f t="shared" si="568"/>
        <v>-355.9015478126729</v>
      </c>
      <c r="AN632" s="75">
        <f t="shared" si="591"/>
        <v>3.1974917269575966</v>
      </c>
      <c r="AO632" s="75">
        <f t="shared" si="591"/>
        <v>3.4761757026970432</v>
      </c>
      <c r="AP632" s="75">
        <f t="shared" si="591"/>
        <v>3.18561083191983</v>
      </c>
      <c r="AQ632" s="75">
        <f t="shared" si="591"/>
        <v>3.4890399267259875</v>
      </c>
      <c r="AR632" s="75">
        <f t="shared" si="591"/>
        <v>3.1724747676500087</v>
      </c>
      <c r="AS632" s="75">
        <f t="shared" si="591"/>
        <v>3.5033334217313579</v>
      </c>
      <c r="AT632" s="75">
        <f t="shared" si="591"/>
        <v>3.1578853809773015</v>
      </c>
      <c r="AU632" s="75">
        <f t="shared" si="569"/>
        <v>3.5192995881715339</v>
      </c>
      <c r="AV632" s="119">
        <f t="shared" si="570"/>
        <v>1.0632280860156239E-2</v>
      </c>
      <c r="AW632" s="120">
        <f t="shared" si="571"/>
        <v>-6.9533085799957511E-4</v>
      </c>
      <c r="AX632" s="121">
        <f t="shared" si="572"/>
        <v>4.8348500208642536E-8</v>
      </c>
      <c r="AY632" s="120">
        <f t="shared" si="573"/>
        <v>1.3854229066228099E-2</v>
      </c>
      <c r="BA632" s="95">
        <f t="shared" si="574"/>
        <v>0</v>
      </c>
      <c r="BB632" s="95">
        <f t="shared" si="575"/>
        <v>0.14327316927118106</v>
      </c>
      <c r="BC632" s="95">
        <f t="shared" si="576"/>
        <v>-0.57245422578745631</v>
      </c>
      <c r="BD632" s="95">
        <f t="shared" si="577"/>
        <v>0.27571568237833988</v>
      </c>
      <c r="BE632" s="95">
        <f t="shared" si="578"/>
        <v>2.8302355628552425</v>
      </c>
      <c r="BF632" s="95">
        <f t="shared" si="579"/>
        <v>6.3715158150424704</v>
      </c>
      <c r="BG632" s="95">
        <f t="shared" si="592"/>
        <v>8.2247971085777998</v>
      </c>
      <c r="BH632" s="95">
        <f t="shared" si="592"/>
        <v>8.2249650201542881</v>
      </c>
      <c r="BI632" s="95">
        <f t="shared" si="592"/>
        <v>8.2244500533296403</v>
      </c>
      <c r="BJ632" s="95">
        <f t="shared" si="592"/>
        <v>8.2260272467460585</v>
      </c>
      <c r="BK632" s="95">
        <f t="shared" si="592"/>
        <v>8.2211763563919256</v>
      </c>
      <c r="BL632" s="95">
        <f t="shared" si="592"/>
        <v>8.2359084161052358</v>
      </c>
      <c r="BM632" s="95">
        <f t="shared" si="592"/>
        <v>8.1892647726986141</v>
      </c>
      <c r="BN632" s="95">
        <f t="shared" si="580"/>
        <v>7.3860229500596724</v>
      </c>
      <c r="CI632" s="95"/>
      <c r="CJ632" s="95"/>
      <c r="CK632" s="95"/>
      <c r="CL632" s="95"/>
      <c r="CM632" s="95"/>
      <c r="CN632" s="95"/>
      <c r="CO632" s="95"/>
      <c r="CP632" s="95"/>
      <c r="CQ632" s="95"/>
      <c r="CR632" s="95"/>
      <c r="CS632" s="95"/>
      <c r="CT632" s="95"/>
      <c r="CU632" s="95"/>
      <c r="CV632" s="95"/>
      <c r="CW632" s="95"/>
      <c r="CX632" s="95"/>
    </row>
    <row r="633" spans="1:102" s="75" customFormat="1" ht="12.95" customHeight="1" x14ac:dyDescent="0.2">
      <c r="A633" s="86" t="s">
        <v>2132</v>
      </c>
      <c r="B633" s="87" t="s">
        <v>2033</v>
      </c>
      <c r="C633" s="88">
        <v>53129.394999999997</v>
      </c>
      <c r="D633" s="88">
        <v>1E-4</v>
      </c>
      <c r="E633" s="75">
        <f t="shared" si="558"/>
        <v>25960.530507054656</v>
      </c>
      <c r="F633" s="75">
        <f t="shared" si="559"/>
        <v>25960.5</v>
      </c>
      <c r="G633" s="75">
        <f t="shared" si="587"/>
        <v>1.285939499939559E-2</v>
      </c>
      <c r="K633" s="75">
        <f>G633</f>
        <v>1.285939499939559E-2</v>
      </c>
      <c r="O633" s="75">
        <f t="shared" ca="1" si="560"/>
        <v>1.1739314035182269E-2</v>
      </c>
      <c r="P633" s="75">
        <f t="shared" si="561"/>
        <v>1.5290145961812204E-2</v>
      </c>
      <c r="Q633" s="85">
        <f t="shared" si="581"/>
        <v>38110.894999999997</v>
      </c>
      <c r="S633" s="84">
        <v>1</v>
      </c>
      <c r="Z633" s="75">
        <f t="shared" si="562"/>
        <v>25960.5</v>
      </c>
      <c r="AA633" s="75">
        <f t="shared" si="552"/>
        <v>1.1207541630498245E-2</v>
      </c>
      <c r="AB633" s="75">
        <f t="shared" si="553"/>
        <v>1.6941999330709549E-2</v>
      </c>
      <c r="AC633" s="75">
        <f t="shared" si="554"/>
        <v>-2.430750962416614E-3</v>
      </c>
      <c r="AD633" s="75">
        <f t="shared" si="555"/>
        <v>1.651853368897345E-3</v>
      </c>
      <c r="AE633" s="75">
        <f t="shared" si="556"/>
        <v>2.7286195523375081E-6</v>
      </c>
      <c r="AF633" s="75">
        <f t="shared" si="557"/>
        <v>-2.430750962416614E-3</v>
      </c>
      <c r="AG633" s="84"/>
      <c r="AH633" s="75">
        <f t="shared" si="563"/>
        <v>-4.0826043313139581E-3</v>
      </c>
      <c r="AI633" s="75">
        <f t="shared" si="564"/>
        <v>2.0029273196486286E-2</v>
      </c>
      <c r="AJ633" s="75">
        <f t="shared" si="565"/>
        <v>-9.2262679438359932E-2</v>
      </c>
      <c r="AK633" s="75">
        <f t="shared" si="566"/>
        <v>-7.5746028406183516E-3</v>
      </c>
      <c r="AL633" s="75">
        <f t="shared" si="567"/>
        <v>-3.1338633900583117</v>
      </c>
      <c r="AM633" s="75">
        <f t="shared" si="568"/>
        <v>-258.75557676677596</v>
      </c>
      <c r="AN633" s="75">
        <f t="shared" si="591"/>
        <v>3.2184603665329488</v>
      </c>
      <c r="AO633" s="75">
        <f t="shared" si="591"/>
        <v>3.5269782918239501</v>
      </c>
      <c r="AP633" s="75">
        <f t="shared" si="591"/>
        <v>3.2027330466834361</v>
      </c>
      <c r="AQ633" s="75">
        <f t="shared" si="591"/>
        <v>3.5443589787992722</v>
      </c>
      <c r="AR633" s="75">
        <f t="shared" si="591"/>
        <v>3.1849731717578376</v>
      </c>
      <c r="AS633" s="75">
        <f t="shared" si="591"/>
        <v>3.5641422402702982</v>
      </c>
      <c r="AT633" s="75">
        <f t="shared" si="591"/>
        <v>3.1647746417543003</v>
      </c>
      <c r="AU633" s="75">
        <f t="shared" si="569"/>
        <v>3.5868585539021285</v>
      </c>
      <c r="AV633" s="119">
        <f t="shared" si="570"/>
        <v>1.1207541630498245E-2</v>
      </c>
      <c r="AW633" s="120">
        <f t="shared" si="571"/>
        <v>1.651853368897345E-3</v>
      </c>
      <c r="AX633" s="121">
        <f t="shared" si="572"/>
        <v>2.7286195523375081E-6</v>
      </c>
      <c r="AY633" s="120">
        <f t="shared" si="573"/>
        <v>1.6941999330709549E-2</v>
      </c>
      <c r="BA633" s="95">
        <f t="shared" si="574"/>
        <v>0</v>
      </c>
      <c r="BB633" s="95">
        <f t="shared" si="575"/>
        <v>0.13209843575678182</v>
      </c>
      <c r="BC633" s="95">
        <f t="shared" si="576"/>
        <v>-0.53627326023833111</v>
      </c>
      <c r="BD633" s="95">
        <f t="shared" si="577"/>
        <v>0.23821602545625462</v>
      </c>
      <c r="BE633" s="95">
        <f t="shared" si="578"/>
        <v>2.8737159426878649</v>
      </c>
      <c r="BF633" s="95">
        <f t="shared" si="579"/>
        <v>7.4214216312994026</v>
      </c>
      <c r="BG633" s="95">
        <f t="shared" si="592"/>
        <v>8.3626603965695789</v>
      </c>
      <c r="BH633" s="95">
        <f t="shared" si="592"/>
        <v>8.3607485919651516</v>
      </c>
      <c r="BI633" s="95">
        <f t="shared" si="592"/>
        <v>8.3651081512172514</v>
      </c>
      <c r="BJ633" s="95">
        <f t="shared" si="592"/>
        <v>8.355116384470147</v>
      </c>
      <c r="BK633" s="95">
        <f t="shared" si="592"/>
        <v>8.3777591783181879</v>
      </c>
      <c r="BL633" s="95">
        <f t="shared" si="592"/>
        <v>8.3250263472972446</v>
      </c>
      <c r="BM633" s="95">
        <f t="shared" si="592"/>
        <v>8.4411682766858807</v>
      </c>
      <c r="BN633" s="95">
        <f t="shared" si="580"/>
        <v>7.5757739794536567</v>
      </c>
      <c r="CI633" s="95"/>
      <c r="CJ633" s="95"/>
      <c r="CK633" s="95"/>
      <c r="CL633" s="95"/>
      <c r="CM633" s="95"/>
      <c r="CN633" s="95"/>
      <c r="CO633" s="95"/>
      <c r="CP633" s="95"/>
      <c r="CQ633" s="95"/>
      <c r="CR633" s="95"/>
      <c r="CS633" s="95"/>
      <c r="CT633" s="95"/>
      <c r="CU633" s="95"/>
      <c r="CV633" s="95"/>
      <c r="CW633" s="95"/>
      <c r="CX633" s="95"/>
    </row>
    <row r="634" spans="1:102" s="75" customFormat="1" ht="12.95" customHeight="1" x14ac:dyDescent="0.2">
      <c r="A634" s="86" t="s">
        <v>2132</v>
      </c>
      <c r="B634" s="87" t="s">
        <v>2031</v>
      </c>
      <c r="C634" s="88">
        <v>53136.348700000002</v>
      </c>
      <c r="D634" s="88">
        <v>2.0000000000000001E-4</v>
      </c>
      <c r="E634" s="75">
        <f t="shared" si="558"/>
        <v>25977.027154525105</v>
      </c>
      <c r="F634" s="75">
        <f t="shared" si="559"/>
        <v>25977</v>
      </c>
      <c r="G634" s="75">
        <f t="shared" si="587"/>
        <v>1.1446230004366953E-2</v>
      </c>
      <c r="K634" s="75">
        <f>G634</f>
        <v>1.1446230004366953E-2</v>
      </c>
      <c r="O634" s="75">
        <f t="shared" ca="1" si="560"/>
        <v>1.1750737308580667E-2</v>
      </c>
      <c r="P634" s="75">
        <f t="shared" si="561"/>
        <v>1.5308871117301535E-2</v>
      </c>
      <c r="Q634" s="85">
        <f t="shared" si="581"/>
        <v>38117.848700000002</v>
      </c>
      <c r="S634" s="84">
        <v>1</v>
      </c>
      <c r="Z634" s="75">
        <f t="shared" si="562"/>
        <v>25977</v>
      </c>
      <c r="AA634" s="75">
        <f t="shared" si="552"/>
        <v>1.1221696924341502E-2</v>
      </c>
      <c r="AB634" s="75">
        <f t="shared" si="553"/>
        <v>1.5533404197326985E-2</v>
      </c>
      <c r="AC634" s="75">
        <f t="shared" si="554"/>
        <v>-3.8626411129345818E-3</v>
      </c>
      <c r="AD634" s="75">
        <f t="shared" si="555"/>
        <v>2.2453308002545053E-4</v>
      </c>
      <c r="AE634" s="75">
        <f t="shared" si="556"/>
        <v>5.041510402571537E-8</v>
      </c>
      <c r="AF634" s="75">
        <f t="shared" si="557"/>
        <v>-3.8626411129345818E-3</v>
      </c>
      <c r="AG634" s="84"/>
      <c r="AH634" s="75">
        <f t="shared" si="563"/>
        <v>-4.0871741929600332E-3</v>
      </c>
      <c r="AI634" s="75">
        <f t="shared" si="564"/>
        <v>2.0029719221705045E-2</v>
      </c>
      <c r="AJ634" s="75">
        <f t="shared" si="565"/>
        <v>-9.2321090770541028E-2</v>
      </c>
      <c r="AK634" s="75">
        <f t="shared" si="566"/>
        <v>-7.6320895768856476E-3</v>
      </c>
      <c r="AL634" s="75">
        <f t="shared" si="567"/>
        <v>-3.1338047283577519</v>
      </c>
      <c r="AM634" s="75">
        <f t="shared" si="568"/>
        <v>-256.80650902135767</v>
      </c>
      <c r="AN634" s="75">
        <f t="shared" si="591"/>
        <v>3.2190431835474969</v>
      </c>
      <c r="AO634" s="75">
        <f t="shared" si="591"/>
        <v>3.5282094405980224</v>
      </c>
      <c r="AP634" s="75">
        <f t="shared" si="591"/>
        <v>3.2032129505950229</v>
      </c>
      <c r="AQ634" s="75">
        <f t="shared" si="591"/>
        <v>3.5457132866144123</v>
      </c>
      <c r="AR634" s="75">
        <f t="shared" si="591"/>
        <v>3.1853268348687074</v>
      </c>
      <c r="AS634" s="75">
        <f t="shared" si="591"/>
        <v>3.5656496857523381</v>
      </c>
      <c r="AT634" s="75">
        <f t="shared" si="591"/>
        <v>3.1649717599139184</v>
      </c>
      <c r="AU634" s="75">
        <f t="shared" si="569"/>
        <v>3.588559122833562</v>
      </c>
      <c r="AV634" s="119">
        <f t="shared" si="570"/>
        <v>1.1221696924341502E-2</v>
      </c>
      <c r="AW634" s="120">
        <f t="shared" si="571"/>
        <v>2.2453308002545053E-4</v>
      </c>
      <c r="AX634" s="121">
        <f t="shared" si="572"/>
        <v>5.041510402571537E-8</v>
      </c>
      <c r="AY634" s="120">
        <f t="shared" si="573"/>
        <v>1.5533404197326985E-2</v>
      </c>
      <c r="BA634" s="95">
        <f t="shared" si="574"/>
        <v>0</v>
      </c>
      <c r="BB634" s="95">
        <f t="shared" si="575"/>
        <v>0.13185651047165758</v>
      </c>
      <c r="BC634" s="95">
        <f t="shared" si="576"/>
        <v>-0.5354142039046822</v>
      </c>
      <c r="BD634" s="95">
        <f t="shared" si="577"/>
        <v>0.2373328497902322</v>
      </c>
      <c r="BE634" s="95">
        <f t="shared" si="578"/>
        <v>2.874733399680601</v>
      </c>
      <c r="BF634" s="95">
        <f t="shared" si="579"/>
        <v>7.4500579717098798</v>
      </c>
      <c r="BG634" s="95">
        <f t="shared" si="592"/>
        <v>8.3660208154837523</v>
      </c>
      <c r="BH634" s="95">
        <f t="shared" si="592"/>
        <v>8.3639806383244633</v>
      </c>
      <c r="BI634" s="95">
        <f t="shared" si="592"/>
        <v>8.3686050726033478</v>
      </c>
      <c r="BJ634" s="95">
        <f t="shared" si="592"/>
        <v>8.3580674648423106</v>
      </c>
      <c r="BK634" s="95">
        <f t="shared" si="592"/>
        <v>8.3817999357603004</v>
      </c>
      <c r="BL634" s="95">
        <f t="shared" si="592"/>
        <v>8.3268241542937531</v>
      </c>
      <c r="BM634" s="95">
        <f t="shared" si="592"/>
        <v>8.4471153080997077</v>
      </c>
      <c r="BN634" s="95">
        <f t="shared" si="580"/>
        <v>7.5805503211546492</v>
      </c>
      <c r="CI634" s="95"/>
      <c r="CJ634" s="95"/>
      <c r="CK634" s="95"/>
      <c r="CL634" s="95"/>
      <c r="CM634" s="95"/>
      <c r="CN634" s="95"/>
      <c r="CO634" s="95"/>
      <c r="CP634" s="95"/>
      <c r="CQ634" s="95"/>
      <c r="CR634" s="95"/>
      <c r="CS634" s="95"/>
      <c r="CT634" s="95"/>
      <c r="CU634" s="95"/>
      <c r="CV634" s="95"/>
      <c r="CW634" s="95"/>
      <c r="CX634" s="95"/>
    </row>
    <row r="635" spans="1:102" s="75" customFormat="1" ht="12.95" customHeight="1" x14ac:dyDescent="0.2">
      <c r="A635" s="86" t="s">
        <v>2134</v>
      </c>
      <c r="B635" s="87"/>
      <c r="C635" s="88">
        <v>53136.770299999996</v>
      </c>
      <c r="D635" s="88">
        <v>5.0000000000000001E-4</v>
      </c>
      <c r="E635" s="75">
        <f t="shared" si="558"/>
        <v>25978.027339545086</v>
      </c>
      <c r="F635" s="75">
        <f t="shared" si="559"/>
        <v>25978</v>
      </c>
      <c r="G635" s="75">
        <f t="shared" si="587"/>
        <v>1.1524219997227192E-2</v>
      </c>
      <c r="K635" s="75">
        <f>G635</f>
        <v>1.1524219997227192E-2</v>
      </c>
      <c r="O635" s="75">
        <f t="shared" ca="1" si="560"/>
        <v>1.1751429628180569E-2</v>
      </c>
      <c r="P635" s="75">
        <f t="shared" si="561"/>
        <v>1.5310006106841424E-2</v>
      </c>
      <c r="Q635" s="85">
        <f t="shared" si="581"/>
        <v>38118.270299999996</v>
      </c>
      <c r="S635" s="84">
        <v>1</v>
      </c>
      <c r="Z635" s="75">
        <f t="shared" si="562"/>
        <v>25978</v>
      </c>
      <c r="AA635" s="75">
        <f t="shared" si="552"/>
        <v>1.122255431072655E-2</v>
      </c>
      <c r="AB635" s="75">
        <f t="shared" si="553"/>
        <v>1.5611671793342066E-2</v>
      </c>
      <c r="AC635" s="75">
        <f t="shared" si="554"/>
        <v>-3.7857861096142319E-3</v>
      </c>
      <c r="AD635" s="75">
        <f t="shared" si="555"/>
        <v>3.0166568650064236E-4</v>
      </c>
      <c r="AE635" s="75">
        <f t="shared" si="556"/>
        <v>9.1002186411903847E-8</v>
      </c>
      <c r="AF635" s="75">
        <f t="shared" si="557"/>
        <v>-3.7857861096142319E-3</v>
      </c>
      <c r="AG635" s="84"/>
      <c r="AH635" s="75">
        <f t="shared" si="563"/>
        <v>-4.0874517961148743E-3</v>
      </c>
      <c r="AI635" s="75">
        <f t="shared" si="564"/>
        <v>2.0029746429535367E-2</v>
      </c>
      <c r="AJ635" s="75">
        <f t="shared" si="565"/>
        <v>-9.2324639658583271E-2</v>
      </c>
      <c r="AK635" s="75">
        <f t="shared" si="566"/>
        <v>-7.6355822986297478E-3</v>
      </c>
      <c r="AL635" s="75">
        <f t="shared" si="567"/>
        <v>-3.1338011642478385</v>
      </c>
      <c r="AM635" s="75">
        <f t="shared" si="568"/>
        <v>-256.68903521898807</v>
      </c>
      <c r="AN635" s="75">
        <f t="shared" si="591"/>
        <v>3.2190785933517057</v>
      </c>
      <c r="AO635" s="75">
        <f t="shared" si="591"/>
        <v>3.5282839790180338</v>
      </c>
      <c r="AP635" s="75">
        <f t="shared" si="591"/>
        <v>3.2032421145066734</v>
      </c>
      <c r="AQ635" s="75">
        <f t="shared" si="591"/>
        <v>3.5457953035771612</v>
      </c>
      <c r="AR635" s="75">
        <f t="shared" si="591"/>
        <v>3.1853483328031955</v>
      </c>
      <c r="AS635" s="75">
        <f t="shared" si="591"/>
        <v>3.5657410075833798</v>
      </c>
      <c r="AT635" s="75">
        <f t="shared" si="591"/>
        <v>3.1649837457958632</v>
      </c>
      <c r="AU635" s="75">
        <f t="shared" si="569"/>
        <v>3.5886621876172851</v>
      </c>
      <c r="AV635" s="119">
        <f t="shared" si="570"/>
        <v>1.122255431072655E-2</v>
      </c>
      <c r="AW635" s="120">
        <f t="shared" si="571"/>
        <v>3.0166568650064236E-4</v>
      </c>
      <c r="AX635" s="121">
        <f t="shared" si="572"/>
        <v>9.1002186411903847E-8</v>
      </c>
      <c r="AY635" s="120">
        <f t="shared" si="573"/>
        <v>1.5611671793342066E-2</v>
      </c>
      <c r="BA635" s="95">
        <f t="shared" si="574"/>
        <v>0</v>
      </c>
      <c r="BB635" s="95">
        <f t="shared" si="575"/>
        <v>0.13184190087601488</v>
      </c>
      <c r="BC635" s="95">
        <f t="shared" si="576"/>
        <v>-0.53536220628525444</v>
      </c>
      <c r="BD635" s="95">
        <f t="shared" si="577"/>
        <v>0.23727940265735023</v>
      </c>
      <c r="BE635" s="95">
        <f t="shared" si="578"/>
        <v>2.8747949640231258</v>
      </c>
      <c r="BF635" s="95">
        <f t="shared" si="579"/>
        <v>7.4517976668937482</v>
      </c>
      <c r="BG635" s="95">
        <f t="shared" si="592"/>
        <v>8.3662243455293464</v>
      </c>
      <c r="BH635" s="95">
        <f t="shared" si="592"/>
        <v>8.3641762192446567</v>
      </c>
      <c r="BI635" s="95">
        <f t="shared" si="592"/>
        <v>8.368816990500779</v>
      </c>
      <c r="BJ635" s="95">
        <f t="shared" si="592"/>
        <v>8.3582458491680676</v>
      </c>
      <c r="BK635" s="95">
        <f t="shared" si="592"/>
        <v>8.3820449640391619</v>
      </c>
      <c r="BL635" s="95">
        <f t="shared" si="592"/>
        <v>8.3269325826247815</v>
      </c>
      <c r="BM635" s="95">
        <f t="shared" si="592"/>
        <v>8.4474750991357901</v>
      </c>
      <c r="BN635" s="95">
        <f t="shared" si="580"/>
        <v>7.5808397964092551</v>
      </c>
      <c r="CI635" s="95"/>
      <c r="CJ635" s="95"/>
      <c r="CK635" s="95"/>
      <c r="CL635" s="95"/>
      <c r="CM635" s="95"/>
      <c r="CN635" s="95"/>
      <c r="CO635" s="95"/>
      <c r="CP635" s="95"/>
      <c r="CQ635" s="95"/>
      <c r="CR635" s="95"/>
      <c r="CS635" s="95"/>
      <c r="CT635" s="95"/>
      <c r="CU635" s="95"/>
      <c r="CV635" s="95"/>
      <c r="CW635" s="95"/>
      <c r="CX635" s="95"/>
    </row>
    <row r="636" spans="1:102" s="75" customFormat="1" ht="12.95" customHeight="1" x14ac:dyDescent="0.2">
      <c r="A636" s="86" t="s">
        <v>2135</v>
      </c>
      <c r="B636" s="87" t="s">
        <v>2031</v>
      </c>
      <c r="C636" s="88">
        <v>53238.357199999999</v>
      </c>
      <c r="D636" s="88">
        <v>2.0000000000000001E-4</v>
      </c>
      <c r="E636" s="75">
        <f t="shared" si="558"/>
        <v>26219.027566318538</v>
      </c>
      <c r="F636" s="75">
        <f t="shared" si="559"/>
        <v>26219</v>
      </c>
      <c r="G636" s="75">
        <f t="shared" si="587"/>
        <v>1.1619810000411235E-2</v>
      </c>
      <c r="J636" s="75">
        <f>G636</f>
        <v>1.1619810000411235E-2</v>
      </c>
      <c r="O636" s="75">
        <f t="shared" ca="1" si="560"/>
        <v>1.1918278651757182E-2</v>
      </c>
      <c r="P636" s="75">
        <f t="shared" si="561"/>
        <v>1.5583977272187109E-2</v>
      </c>
      <c r="Q636" s="85">
        <f t="shared" si="581"/>
        <v>38219.857199999999</v>
      </c>
      <c r="S636" s="84">
        <v>1</v>
      </c>
      <c r="Z636" s="75">
        <f t="shared" si="562"/>
        <v>26219</v>
      </c>
      <c r="AA636" s="75">
        <f t="shared" si="552"/>
        <v>1.1427492928156544E-2</v>
      </c>
      <c r="AB636" s="75">
        <f t="shared" si="553"/>
        <v>1.5776294344441798E-2</v>
      </c>
      <c r="AC636" s="75">
        <f t="shared" si="554"/>
        <v>-3.9641672717758737E-3</v>
      </c>
      <c r="AD636" s="75">
        <f t="shared" si="555"/>
        <v>1.9231707225469095E-4</v>
      </c>
      <c r="AE636" s="75">
        <f t="shared" si="556"/>
        <v>3.6985856280616018E-8</v>
      </c>
      <c r="AF636" s="75">
        <f t="shared" si="557"/>
        <v>-3.9641672717758737E-3</v>
      </c>
      <c r="AG636" s="84"/>
      <c r="AH636" s="75">
        <f t="shared" si="563"/>
        <v>-4.1564843440305647E-3</v>
      </c>
      <c r="AI636" s="75">
        <f t="shared" si="564"/>
        <v>2.0036917624890682E-2</v>
      </c>
      <c r="AJ636" s="75">
        <f t="shared" si="565"/>
        <v>-9.320932833576738E-2</v>
      </c>
      <c r="AK636" s="75">
        <f t="shared" si="566"/>
        <v>-8.5063024796087714E-3</v>
      </c>
      <c r="AL636" s="75">
        <f t="shared" si="567"/>
        <v>-3.1329126441051112</v>
      </c>
      <c r="AM636" s="75">
        <f t="shared" si="568"/>
        <v>-230.41304809856749</v>
      </c>
      <c r="AN636" s="75">
        <f t="shared" si="591"/>
        <v>3.2279045762982519</v>
      </c>
      <c r="AO636" s="75">
        <f t="shared" si="591"/>
        <v>3.5459908118883514</v>
      </c>
      <c r="AP636" s="75">
        <f t="shared" si="591"/>
        <v>3.2105349984543832</v>
      </c>
      <c r="AQ636" s="75">
        <f t="shared" si="591"/>
        <v>3.5653513556973491</v>
      </c>
      <c r="AR636" s="75">
        <f t="shared" si="591"/>
        <v>3.1907445287856016</v>
      </c>
      <c r="AS636" s="75">
        <f t="shared" si="591"/>
        <v>3.5876188959044515</v>
      </c>
      <c r="AT636" s="75">
        <f t="shared" si="591"/>
        <v>3.1680058314257984</v>
      </c>
      <c r="AU636" s="75">
        <f t="shared" si="569"/>
        <v>3.6135008004945899</v>
      </c>
      <c r="AV636" s="119">
        <f t="shared" si="570"/>
        <v>1.1427492928156544E-2</v>
      </c>
      <c r="AW636" s="120">
        <f t="shared" si="571"/>
        <v>1.9231707225469095E-4</v>
      </c>
      <c r="AX636" s="121">
        <f t="shared" si="572"/>
        <v>3.6985856280616018E-8</v>
      </c>
      <c r="AY636" s="120">
        <f t="shared" si="573"/>
        <v>1.5776294344441798E-2</v>
      </c>
      <c r="BA636" s="95">
        <f t="shared" si="574"/>
        <v>0</v>
      </c>
      <c r="BB636" s="95">
        <f t="shared" si="575"/>
        <v>0.12848608440056419</v>
      </c>
      <c r="BC636" s="95">
        <f t="shared" si="576"/>
        <v>-0.52303410282784557</v>
      </c>
      <c r="BD636" s="95">
        <f t="shared" si="577"/>
        <v>0.22464081311404563</v>
      </c>
      <c r="BE636" s="95">
        <f t="shared" si="578"/>
        <v>2.8893245616622298</v>
      </c>
      <c r="BF636" s="95">
        <f t="shared" si="579"/>
        <v>7.8859842565655001</v>
      </c>
      <c r="BG636" s="95">
        <f t="shared" si="592"/>
        <v>8.414889112588309</v>
      </c>
      <c r="BH636" s="95">
        <f t="shared" si="592"/>
        <v>8.4102973027878942</v>
      </c>
      <c r="BI636" s="95">
        <f t="shared" si="592"/>
        <v>8.4198853138464784</v>
      </c>
      <c r="BJ636" s="95">
        <f t="shared" si="592"/>
        <v>8.3996940263007982</v>
      </c>
      <c r="BK636" s="95">
        <f t="shared" si="592"/>
        <v>8.4414924419378234</v>
      </c>
      <c r="BL636" s="95">
        <f t="shared" si="592"/>
        <v>8.3515082560992031</v>
      </c>
      <c r="BM636" s="95">
        <f t="shared" si="592"/>
        <v>8.5320541721851733</v>
      </c>
      <c r="BN636" s="95">
        <f t="shared" si="580"/>
        <v>7.6506033327692098</v>
      </c>
      <c r="CI636" s="95"/>
      <c r="CJ636" s="95"/>
      <c r="CK636" s="95"/>
      <c r="CL636" s="95"/>
      <c r="CM636" s="95"/>
      <c r="CN636" s="95"/>
      <c r="CO636" s="95"/>
      <c r="CP636" s="95"/>
      <c r="CQ636" s="95"/>
      <c r="CR636" s="95"/>
      <c r="CS636" s="95"/>
      <c r="CT636" s="95"/>
      <c r="CU636" s="95"/>
      <c r="CV636" s="95"/>
      <c r="CW636" s="95"/>
      <c r="CX636" s="95"/>
    </row>
    <row r="637" spans="1:102" s="75" customFormat="1" ht="12.95" customHeight="1" x14ac:dyDescent="0.2">
      <c r="A637" s="81" t="s">
        <v>1804</v>
      </c>
      <c r="B637" s="82" t="s">
        <v>2031</v>
      </c>
      <c r="C637" s="83">
        <v>53437.317600000002</v>
      </c>
      <c r="D637" s="83" t="s">
        <v>2110</v>
      </c>
      <c r="E637" s="75">
        <f t="shared" si="558"/>
        <v>26691.032337789438</v>
      </c>
      <c r="F637" s="75">
        <f t="shared" si="559"/>
        <v>26691</v>
      </c>
      <c r="G637" s="75">
        <f t="shared" si="587"/>
        <v>1.3631090005219448E-2</v>
      </c>
      <c r="I637" s="75">
        <f>G637</f>
        <v>1.3631090005219448E-2</v>
      </c>
      <c r="O637" s="75">
        <f t="shared" ca="1" si="560"/>
        <v>1.2245053502911383E-2</v>
      </c>
      <c r="P637" s="75">
        <f t="shared" si="561"/>
        <v>1.6123082860137312E-2</v>
      </c>
      <c r="Q637" s="85">
        <f t="shared" si="581"/>
        <v>38418.817600000002</v>
      </c>
      <c r="S637" s="84">
        <v>0.1</v>
      </c>
      <c r="Z637" s="75">
        <f t="shared" si="562"/>
        <v>26691</v>
      </c>
      <c r="AA637" s="75">
        <f t="shared" si="552"/>
        <v>1.1819313499907745E-2</v>
      </c>
      <c r="AB637" s="75">
        <f t="shared" si="553"/>
        <v>1.7934859365449016E-2</v>
      </c>
      <c r="AC637" s="75">
        <f t="shared" si="554"/>
        <v>-2.4919928549178641E-3</v>
      </c>
      <c r="AD637" s="75">
        <f t="shared" si="555"/>
        <v>1.8117765053117033E-3</v>
      </c>
      <c r="AE637" s="75">
        <f t="shared" si="556"/>
        <v>3.2825341051994887E-7</v>
      </c>
      <c r="AF637" s="75">
        <f t="shared" si="557"/>
        <v>-2.4919928549178641E-3</v>
      </c>
      <c r="AG637" s="84"/>
      <c r="AH637" s="75">
        <f t="shared" si="563"/>
        <v>-4.3037693602295674E-3</v>
      </c>
      <c r="AI637" s="75">
        <f t="shared" si="564"/>
        <v>2.0054963423218553E-2</v>
      </c>
      <c r="AJ637" s="75">
        <f t="shared" si="565"/>
        <v>-9.511192295045412E-2</v>
      </c>
      <c r="AK637" s="75">
        <f t="shared" si="566"/>
        <v>-1.0379079368150067E-2</v>
      </c>
      <c r="AL637" s="75">
        <f t="shared" si="567"/>
        <v>-3.1310015582736432</v>
      </c>
      <c r="AM637" s="75">
        <f t="shared" si="568"/>
        <v>-188.83611610016138</v>
      </c>
      <c r="AN637" s="75">
        <f t="shared" si="591"/>
        <v>3.2468763457865459</v>
      </c>
      <c r="AO637" s="75">
        <f t="shared" si="591"/>
        <v>3.5791695962438035</v>
      </c>
      <c r="AP637" s="75">
        <f t="shared" si="591"/>
        <v>3.2263653586638386</v>
      </c>
      <c r="AQ637" s="75">
        <f t="shared" si="591"/>
        <v>3.6024046259005011</v>
      </c>
      <c r="AR637" s="75">
        <f t="shared" si="591"/>
        <v>3.2025924687336018</v>
      </c>
      <c r="AS637" s="75">
        <f t="shared" si="591"/>
        <v>3.6296756410630548</v>
      </c>
      <c r="AT637" s="75">
        <f t="shared" si="591"/>
        <v>3.1747331454468632</v>
      </c>
      <c r="AU637" s="75">
        <f t="shared" si="569"/>
        <v>3.6621473784119667</v>
      </c>
      <c r="AV637" s="119">
        <f t="shared" si="570"/>
        <v>1.1819313499907745E-2</v>
      </c>
      <c r="AW637" s="120">
        <f t="shared" si="571"/>
        <v>1.8117765053117033E-3</v>
      </c>
      <c r="AX637" s="121">
        <f t="shared" si="572"/>
        <v>3.2825341051994887E-7</v>
      </c>
      <c r="AY637" s="120">
        <f t="shared" si="573"/>
        <v>1.7934859365449016E-2</v>
      </c>
      <c r="BA637" s="95">
        <f t="shared" si="574"/>
        <v>0</v>
      </c>
      <c r="BB637" s="95">
        <f t="shared" si="575"/>
        <v>0.12273131969758555</v>
      </c>
      <c r="BC637" s="95">
        <f t="shared" si="576"/>
        <v>-0.49980003496525399</v>
      </c>
      <c r="BD637" s="95">
        <f t="shared" si="577"/>
        <v>0.20099667300843618</v>
      </c>
      <c r="BE637" s="95">
        <f t="shared" si="578"/>
        <v>2.9163635996825703</v>
      </c>
      <c r="BF637" s="95">
        <f t="shared" si="579"/>
        <v>8.8422790969670473</v>
      </c>
      <c r="BG637" s="95">
        <f t="shared" si="592"/>
        <v>8.508776786702775</v>
      </c>
      <c r="BH637" s="95">
        <f t="shared" si="592"/>
        <v>8.4946233366659243</v>
      </c>
      <c r="BI637" s="95">
        <f t="shared" si="592"/>
        <v>8.520488097870123</v>
      </c>
      <c r="BJ637" s="95">
        <f t="shared" si="592"/>
        <v>8.4725232920951026</v>
      </c>
      <c r="BK637" s="95">
        <f t="shared" si="592"/>
        <v>8.5592606501947532</v>
      </c>
      <c r="BL637" s="95">
        <f t="shared" si="592"/>
        <v>8.3937931889531807</v>
      </c>
      <c r="BM637" s="95">
        <f t="shared" si="592"/>
        <v>8.6852316354119345</v>
      </c>
      <c r="BN637" s="95">
        <f t="shared" si="580"/>
        <v>7.7872356529430622</v>
      </c>
      <c r="CI637" s="95"/>
      <c r="CJ637" s="95"/>
      <c r="CK637" s="95"/>
      <c r="CL637" s="95"/>
      <c r="CM637" s="95"/>
      <c r="CN637" s="95"/>
      <c r="CO637" s="95"/>
      <c r="CP637" s="95"/>
      <c r="CQ637" s="95"/>
      <c r="CR637" s="95"/>
      <c r="CS637" s="95"/>
      <c r="CT637" s="95"/>
      <c r="CU637" s="95"/>
      <c r="CV637" s="95"/>
      <c r="CW637" s="95"/>
      <c r="CX637" s="95"/>
    </row>
    <row r="638" spans="1:102" s="75" customFormat="1" ht="12.95" customHeight="1" x14ac:dyDescent="0.2">
      <c r="A638" s="86" t="s">
        <v>2136</v>
      </c>
      <c r="B638" s="87"/>
      <c r="C638" s="88">
        <v>53462.605799999998</v>
      </c>
      <c r="D638" s="88">
        <v>1.9E-3</v>
      </c>
      <c r="E638" s="75">
        <f t="shared" si="558"/>
        <v>26751.02493461729</v>
      </c>
      <c r="F638" s="75">
        <f t="shared" si="559"/>
        <v>26751</v>
      </c>
      <c r="G638" s="75">
        <f t="shared" si="587"/>
        <v>1.0510489999433048E-2</v>
      </c>
      <c r="J638" s="75">
        <f>G638</f>
        <v>1.0510489999433048E-2</v>
      </c>
      <c r="O638" s="75">
        <f t="shared" ca="1" si="560"/>
        <v>1.2286592678905561E-2</v>
      </c>
      <c r="P638" s="75">
        <f t="shared" si="561"/>
        <v>1.6191853327240588E-2</v>
      </c>
      <c r="Q638" s="85">
        <f t="shared" si="581"/>
        <v>38444.105799999998</v>
      </c>
      <c r="S638" s="84">
        <v>1</v>
      </c>
      <c r="Z638" s="75">
        <f t="shared" si="562"/>
        <v>26751</v>
      </c>
      <c r="AA638" s="75">
        <f t="shared" si="552"/>
        <v>1.1868243352292881E-2</v>
      </c>
      <c r="AB638" s="75">
        <f t="shared" si="553"/>
        <v>1.4834099974380755E-2</v>
      </c>
      <c r="AC638" s="75">
        <f t="shared" si="554"/>
        <v>-5.6813633278075398E-3</v>
      </c>
      <c r="AD638" s="75">
        <f t="shared" si="555"/>
        <v>-1.3577533528598331E-3</v>
      </c>
      <c r="AE638" s="75">
        <f t="shared" si="556"/>
        <v>1.8434941672021185E-6</v>
      </c>
      <c r="AF638" s="75">
        <f t="shared" si="557"/>
        <v>-5.6813633278075398E-3</v>
      </c>
      <c r="AG638" s="84"/>
      <c r="AH638" s="75">
        <f t="shared" si="563"/>
        <v>-4.3236099749477067E-3</v>
      </c>
      <c r="AI638" s="75">
        <f t="shared" si="564"/>
        <v>2.0057685637530742E-2</v>
      </c>
      <c r="AJ638" s="75">
        <f t="shared" si="565"/>
        <v>-9.5369854663157588E-2</v>
      </c>
      <c r="AK638" s="75">
        <f t="shared" si="566"/>
        <v>-1.0632992143676355E-2</v>
      </c>
      <c r="AL638" s="75">
        <f t="shared" si="567"/>
        <v>-3.1307424487141229</v>
      </c>
      <c r="AM638" s="75">
        <f t="shared" si="568"/>
        <v>-184.3265082752919</v>
      </c>
      <c r="AN638" s="75">
        <f t="shared" si="591"/>
        <v>3.2494472139138293</v>
      </c>
      <c r="AO638" s="75">
        <f t="shared" si="591"/>
        <v>3.5832437385011002</v>
      </c>
      <c r="AP638" s="75">
        <f t="shared" si="591"/>
        <v>3.2285261181858083</v>
      </c>
      <c r="AQ638" s="75">
        <f t="shared" si="591"/>
        <v>3.6069931776374786</v>
      </c>
      <c r="AR638" s="75">
        <f t="shared" si="591"/>
        <v>3.2042234772220626</v>
      </c>
      <c r="AS638" s="75">
        <f t="shared" si="591"/>
        <v>3.6349430155603395</v>
      </c>
      <c r="AT638" s="75">
        <f t="shared" si="591"/>
        <v>3.1756688907671613</v>
      </c>
      <c r="AU638" s="75">
        <f t="shared" si="569"/>
        <v>3.6683312654353624</v>
      </c>
      <c r="AV638" s="119">
        <f t="shared" si="570"/>
        <v>1.1868243352292881E-2</v>
      </c>
      <c r="AW638" s="120">
        <f t="shared" si="571"/>
        <v>-1.3577533528598331E-3</v>
      </c>
      <c r="AX638" s="121">
        <f t="shared" si="572"/>
        <v>1.8434941672021185E-6</v>
      </c>
      <c r="AY638" s="120">
        <f t="shared" si="573"/>
        <v>1.4834099974380755E-2</v>
      </c>
      <c r="BA638" s="95">
        <f t="shared" si="574"/>
        <v>0</v>
      </c>
      <c r="BB638" s="95">
        <f t="shared" si="575"/>
        <v>0.12206593850385339</v>
      </c>
      <c r="BC638" s="95">
        <f t="shared" si="576"/>
        <v>-0.49690895674216229</v>
      </c>
      <c r="BD638" s="95">
        <f t="shared" si="577"/>
        <v>0.19807014834366191</v>
      </c>
      <c r="BE638" s="95">
        <f t="shared" si="578"/>
        <v>2.9196982822045858</v>
      </c>
      <c r="BF638" s="95">
        <f t="shared" si="579"/>
        <v>8.9762847979057376</v>
      </c>
      <c r="BG638" s="95">
        <f t="shared" si="592"/>
        <v>8.5206524724070718</v>
      </c>
      <c r="BH638" s="95">
        <f t="shared" si="592"/>
        <v>8.5047654044001995</v>
      </c>
      <c r="BI638" s="95">
        <f t="shared" si="592"/>
        <v>8.5333703746038108</v>
      </c>
      <c r="BJ638" s="95">
        <f t="shared" si="592"/>
        <v>8.4810686799275619</v>
      </c>
      <c r="BK638" s="95">
        <f t="shared" si="592"/>
        <v>8.574252289909845</v>
      </c>
      <c r="BL638" s="95">
        <f t="shared" si="592"/>
        <v>8.3989097015157803</v>
      </c>
      <c r="BM638" s="95">
        <f t="shared" si="592"/>
        <v>8.7035072307639822</v>
      </c>
      <c r="BN638" s="95">
        <f t="shared" si="580"/>
        <v>7.8046041682193996</v>
      </c>
      <c r="CI638" s="95"/>
      <c r="CJ638" s="95"/>
      <c r="CK638" s="95"/>
      <c r="CL638" s="95"/>
      <c r="CM638" s="95"/>
      <c r="CN638" s="95"/>
      <c r="CO638" s="95"/>
      <c r="CP638" s="95"/>
      <c r="CQ638" s="95"/>
      <c r="CR638" s="95"/>
      <c r="CS638" s="95"/>
      <c r="CT638" s="95"/>
      <c r="CU638" s="95"/>
      <c r="CV638" s="95"/>
      <c r="CW638" s="95"/>
      <c r="CX638" s="95"/>
    </row>
    <row r="639" spans="1:102" s="75" customFormat="1" ht="12.95" customHeight="1" x14ac:dyDescent="0.2">
      <c r="A639" s="86" t="s">
        <v>2137</v>
      </c>
      <c r="B639" s="87" t="s">
        <v>2031</v>
      </c>
      <c r="C639" s="88">
        <v>53465.558599999997</v>
      </c>
      <c r="D639" s="88">
        <v>2.0000000000000001E-4</v>
      </c>
      <c r="E639" s="75">
        <f t="shared" si="558"/>
        <v>26758.030025525826</v>
      </c>
      <c r="F639" s="75">
        <f t="shared" si="559"/>
        <v>26758</v>
      </c>
      <c r="G639" s="75">
        <f t="shared" si="587"/>
        <v>1.2656419996346813E-2</v>
      </c>
      <c r="K639" s="75">
        <f>G639</f>
        <v>1.2656419996346813E-2</v>
      </c>
      <c r="O639" s="75">
        <f t="shared" ca="1" si="560"/>
        <v>1.2291438916104879E-2</v>
      </c>
      <c r="P639" s="75">
        <f t="shared" si="561"/>
        <v>1.6199880076125335E-2</v>
      </c>
      <c r="Q639" s="85">
        <f t="shared" si="581"/>
        <v>38447.058599999997</v>
      </c>
      <c r="S639" s="84">
        <v>1</v>
      </c>
      <c r="Z639" s="75">
        <f t="shared" si="562"/>
        <v>26758</v>
      </c>
      <c r="AA639" s="75">
        <f t="shared" si="552"/>
        <v>1.1873939295025332E-2</v>
      </c>
      <c r="AB639" s="75">
        <f t="shared" si="553"/>
        <v>1.6982360777446817E-2</v>
      </c>
      <c r="AC639" s="75">
        <f t="shared" si="554"/>
        <v>-3.5434600797785223E-3</v>
      </c>
      <c r="AD639" s="75">
        <f t="shared" si="555"/>
        <v>7.8248070132148038E-4</v>
      </c>
      <c r="AE639" s="75">
        <f t="shared" si="556"/>
        <v>6.1227604794055574E-7</v>
      </c>
      <c r="AF639" s="75">
        <f t="shared" si="557"/>
        <v>-3.5434600797785223E-3</v>
      </c>
      <c r="AG639" s="84"/>
      <c r="AH639" s="75">
        <f t="shared" si="563"/>
        <v>-4.3259407811000027E-3</v>
      </c>
      <c r="AI639" s="75">
        <f t="shared" si="564"/>
        <v>2.0058010038042529E-2</v>
      </c>
      <c r="AJ639" s="75">
        <f t="shared" si="565"/>
        <v>-9.5400181844750104E-2</v>
      </c>
      <c r="AK639" s="75">
        <f t="shared" si="566"/>
        <v>-1.066284715255243E-2</v>
      </c>
      <c r="AL639" s="75">
        <f t="shared" si="567"/>
        <v>-3.1307119826209888</v>
      </c>
      <c r="AM639" s="75">
        <f t="shared" si="568"/>
        <v>-183.81038027847572</v>
      </c>
      <c r="AN639" s="75">
        <f t="shared" si="591"/>
        <v>3.2497494734611814</v>
      </c>
      <c r="AO639" s="75">
        <f t="shared" si="591"/>
        <v>3.5837169403466156</v>
      </c>
      <c r="AP639" s="75">
        <f t="shared" si="591"/>
        <v>3.2287803992463973</v>
      </c>
      <c r="AQ639" s="75">
        <f t="shared" si="591"/>
        <v>3.6075266916261435</v>
      </c>
      <c r="AR639" s="75">
        <f t="shared" si="591"/>
        <v>3.2044156301243203</v>
      </c>
      <c r="AS639" s="75">
        <f t="shared" si="591"/>
        <v>3.6355563462943494</v>
      </c>
      <c r="AT639" s="75">
        <f t="shared" si="591"/>
        <v>3.1757792844016013</v>
      </c>
      <c r="AU639" s="75">
        <f t="shared" si="569"/>
        <v>3.6690527189214253</v>
      </c>
      <c r="AV639" s="119">
        <f t="shared" si="570"/>
        <v>1.1873939295025332E-2</v>
      </c>
      <c r="AW639" s="120">
        <f t="shared" si="571"/>
        <v>7.8248070132148038E-4</v>
      </c>
      <c r="AX639" s="121">
        <f t="shared" si="572"/>
        <v>6.1227604794055574E-7</v>
      </c>
      <c r="AY639" s="120">
        <f t="shared" si="573"/>
        <v>1.6982360777446817E-2</v>
      </c>
      <c r="BA639" s="95">
        <f t="shared" si="574"/>
        <v>0</v>
      </c>
      <c r="BB639" s="95">
        <f t="shared" si="575"/>
        <v>0.12198918957388349</v>
      </c>
      <c r="BC639" s="95">
        <f t="shared" si="576"/>
        <v>-0.49657237082711969</v>
      </c>
      <c r="BD639" s="95">
        <f t="shared" si="577"/>
        <v>0.19772965577999191</v>
      </c>
      <c r="BE639" s="95">
        <f t="shared" si="578"/>
        <v>2.9200860991171176</v>
      </c>
      <c r="BF639" s="95">
        <f t="shared" si="579"/>
        <v>8.9921302063280599</v>
      </c>
      <c r="BG639" s="95">
        <f t="shared" si="592"/>
        <v>8.522037778220394</v>
      </c>
      <c r="BH639" s="95">
        <f t="shared" si="592"/>
        <v>8.5059401893508308</v>
      </c>
      <c r="BI639" s="95">
        <f t="shared" si="592"/>
        <v>8.5348748327374278</v>
      </c>
      <c r="BJ639" s="95">
        <f t="shared" si="592"/>
        <v>8.4820561895913205</v>
      </c>
      <c r="BK639" s="95">
        <f t="shared" si="592"/>
        <v>8.5760004918789079</v>
      </c>
      <c r="BL639" s="95">
        <f t="shared" si="592"/>
        <v>8.3995055765973881</v>
      </c>
      <c r="BM639" s="95">
        <f t="shared" si="592"/>
        <v>8.7056217248427092</v>
      </c>
      <c r="BN639" s="95">
        <f t="shared" si="580"/>
        <v>7.806630495001639</v>
      </c>
      <c r="CI639" s="95"/>
      <c r="CJ639" s="95"/>
      <c r="CK639" s="95"/>
      <c r="CL639" s="95"/>
      <c r="CM639" s="95"/>
      <c r="CN639" s="95"/>
      <c r="CO639" s="95"/>
      <c r="CP639" s="95"/>
      <c r="CQ639" s="95"/>
      <c r="CR639" s="95"/>
      <c r="CS639" s="95"/>
      <c r="CT639" s="95"/>
      <c r="CU639" s="95"/>
      <c r="CV639" s="95"/>
      <c r="CW639" s="95"/>
      <c r="CX639" s="95"/>
    </row>
    <row r="640" spans="1:102" s="75" customFormat="1" ht="12.95" customHeight="1" x14ac:dyDescent="0.2">
      <c r="A640" s="81" t="s">
        <v>1820</v>
      </c>
      <c r="B640" s="82" t="s">
        <v>2031</v>
      </c>
      <c r="C640" s="83">
        <v>53503.487000000001</v>
      </c>
      <c r="D640" s="83" t="s">
        <v>2110</v>
      </c>
      <c r="E640" s="75">
        <f t="shared" si="558"/>
        <v>26848.009668581723</v>
      </c>
      <c r="F640" s="75">
        <f t="shared" si="559"/>
        <v>26848</v>
      </c>
      <c r="G640" s="75">
        <f t="shared" si="587"/>
        <v>4.0755200025159866E-3</v>
      </c>
      <c r="I640" s="75">
        <f>G640</f>
        <v>4.0755200025159866E-3</v>
      </c>
      <c r="O640" s="75">
        <f t="shared" ca="1" si="560"/>
        <v>1.2353747680096146E-2</v>
      </c>
      <c r="P640" s="75">
        <f t="shared" si="561"/>
        <v>1.630314679850093E-2</v>
      </c>
      <c r="Q640" s="85">
        <f t="shared" si="581"/>
        <v>38484.987000000001</v>
      </c>
      <c r="S640" s="84">
        <v>0.1</v>
      </c>
      <c r="Z640" s="75">
        <f t="shared" si="562"/>
        <v>26848</v>
      </c>
      <c r="AA640" s="75">
        <f t="shared" si="552"/>
        <v>1.1946941651670921E-2</v>
      </c>
      <c r="AB640" s="75">
        <f t="shared" si="553"/>
        <v>8.4317251493459949E-3</v>
      </c>
      <c r="AC640" s="75">
        <f t="shared" si="554"/>
        <v>-1.2227626795984943E-2</v>
      </c>
      <c r="AD640" s="75">
        <f t="shared" si="555"/>
        <v>-7.8714216491549346E-3</v>
      </c>
      <c r="AE640" s="75">
        <f t="shared" si="556"/>
        <v>6.195927877878499E-6</v>
      </c>
      <c r="AF640" s="75">
        <f t="shared" si="557"/>
        <v>-1.2227626795984943E-2</v>
      </c>
      <c r="AG640" s="84"/>
      <c r="AH640" s="75">
        <f t="shared" si="563"/>
        <v>-4.3562051468300075E-3</v>
      </c>
      <c r="AI640" s="75">
        <f t="shared" si="564"/>
        <v>2.0062310506460346E-2</v>
      </c>
      <c r="AJ640" s="75">
        <f t="shared" si="565"/>
        <v>-9.5794471402232836E-2</v>
      </c>
      <c r="AK640" s="75">
        <f t="shared" si="566"/>
        <v>-1.10510049345377E-2</v>
      </c>
      <c r="AL640" s="75">
        <f t="shared" si="567"/>
        <v>-3.130315878940769</v>
      </c>
      <c r="AM640" s="75">
        <f t="shared" si="568"/>
        <v>-177.35379733368421</v>
      </c>
      <c r="AN640" s="75">
        <f t="shared" si="591"/>
        <v>3.2536788382668149</v>
      </c>
      <c r="AO640" s="75">
        <f t="shared" si="591"/>
        <v>3.5897615920771342</v>
      </c>
      <c r="AP640" s="75">
        <f t="shared" si="591"/>
        <v>3.2320905770888033</v>
      </c>
      <c r="AQ640" s="75">
        <f t="shared" si="591"/>
        <v>3.6143521863224004</v>
      </c>
      <c r="AR640" s="75">
        <f t="shared" si="591"/>
        <v>3.2069211150935004</v>
      </c>
      <c r="AS640" s="75">
        <f t="shared" si="591"/>
        <v>3.6434195547414658</v>
      </c>
      <c r="AT640" s="75">
        <f t="shared" si="591"/>
        <v>3.1772216143260907</v>
      </c>
      <c r="AU640" s="75">
        <f t="shared" si="569"/>
        <v>3.6783285494565181</v>
      </c>
      <c r="AV640" s="119">
        <f t="shared" si="570"/>
        <v>1.1946941651670921E-2</v>
      </c>
      <c r="AW640" s="120">
        <f t="shared" si="571"/>
        <v>-7.8714216491549346E-3</v>
      </c>
      <c r="AX640" s="121">
        <f t="shared" si="572"/>
        <v>6.195927877878499E-6</v>
      </c>
      <c r="AY640" s="120">
        <f t="shared" si="573"/>
        <v>8.4317251493459949E-3</v>
      </c>
      <c r="BA640" s="95">
        <f t="shared" si="574"/>
        <v>0</v>
      </c>
      <c r="BB640" s="95">
        <f t="shared" si="575"/>
        <v>0.1210183653993705</v>
      </c>
      <c r="BC640" s="95">
        <f t="shared" si="576"/>
        <v>-0.4922570202306783</v>
      </c>
      <c r="BD640" s="95">
        <f t="shared" si="577"/>
        <v>0.1933682653250155</v>
      </c>
      <c r="BE640" s="95">
        <f t="shared" si="578"/>
        <v>2.9250506981503084</v>
      </c>
      <c r="BF640" s="95">
        <f t="shared" si="579"/>
        <v>9.1999668694886196</v>
      </c>
      <c r="BG640" s="95">
        <f t="shared" si="592"/>
        <v>8.5398484359893523</v>
      </c>
      <c r="BH640" s="95">
        <f t="shared" si="592"/>
        <v>8.5208879025463578</v>
      </c>
      <c r="BI640" s="95">
        <f t="shared" si="592"/>
        <v>8.5542460543651107</v>
      </c>
      <c r="BJ640" s="95">
        <f t="shared" si="592"/>
        <v>8.4945830843828993</v>
      </c>
      <c r="BK640" s="95">
        <f t="shared" si="592"/>
        <v>8.5984558897770054</v>
      </c>
      <c r="BL640" s="95">
        <f t="shared" si="592"/>
        <v>8.4071608730383431</v>
      </c>
      <c r="BM640" s="95">
        <f t="shared" si="592"/>
        <v>8.7324791464539189</v>
      </c>
      <c r="BN640" s="95">
        <f t="shared" si="580"/>
        <v>7.8326832679161447</v>
      </c>
      <c r="CI640" s="95"/>
      <c r="CJ640" s="95"/>
      <c r="CK640" s="95"/>
      <c r="CL640" s="95"/>
      <c r="CM640" s="95"/>
      <c r="CN640" s="95"/>
      <c r="CO640" s="95"/>
      <c r="CP640" s="95"/>
      <c r="CQ640" s="95"/>
      <c r="CR640" s="95"/>
      <c r="CS640" s="95"/>
      <c r="CT640" s="95"/>
      <c r="CU640" s="95"/>
      <c r="CV640" s="95"/>
      <c r="CW640" s="95"/>
      <c r="CX640" s="95"/>
    </row>
    <row r="641" spans="1:102" s="75" customFormat="1" ht="12.95" customHeight="1" x14ac:dyDescent="0.2">
      <c r="A641" s="86" t="s">
        <v>2127</v>
      </c>
      <c r="B641" s="87" t="s">
        <v>2031</v>
      </c>
      <c r="C641" s="88">
        <v>53517.403010000002</v>
      </c>
      <c r="D641" s="88">
        <v>2.2000000000000001E-3</v>
      </c>
      <c r="E641" s="75">
        <f t="shared" si="558"/>
        <v>26881.023389502254</v>
      </c>
      <c r="F641" s="75">
        <f t="shared" si="559"/>
        <v>26881</v>
      </c>
      <c r="G641" s="75">
        <f t="shared" si="587"/>
        <v>9.859190002316609E-3</v>
      </c>
      <c r="K641" s="75">
        <f>G641</f>
        <v>9.859190002316609E-3</v>
      </c>
      <c r="O641" s="75">
        <f t="shared" ca="1" si="560"/>
        <v>1.2376594226892945E-2</v>
      </c>
      <c r="P641" s="75">
        <f t="shared" si="561"/>
        <v>1.634104179434517E-2</v>
      </c>
      <c r="Q641" s="85">
        <f t="shared" si="581"/>
        <v>38498.903010000002</v>
      </c>
      <c r="S641" s="84">
        <v>1</v>
      </c>
      <c r="Z641" s="75">
        <f t="shared" si="562"/>
        <v>26881</v>
      </c>
      <c r="AA641" s="75">
        <f t="shared" si="552"/>
        <v>1.1973602579711421E-2</v>
      </c>
      <c r="AB641" s="75">
        <f t="shared" si="553"/>
        <v>1.4226629216950358E-2</v>
      </c>
      <c r="AC641" s="75">
        <f t="shared" si="554"/>
        <v>-6.4818517920285611E-3</v>
      </c>
      <c r="AD641" s="75">
        <f t="shared" si="555"/>
        <v>-2.1144125773948121E-3</v>
      </c>
      <c r="AE641" s="75">
        <f t="shared" si="556"/>
        <v>4.4707405474453725E-6</v>
      </c>
      <c r="AF641" s="75">
        <f t="shared" si="557"/>
        <v>-6.4818517920285611E-3</v>
      </c>
      <c r="AG641" s="84"/>
      <c r="AH641" s="75">
        <f t="shared" si="563"/>
        <v>-4.367439214633749E-3</v>
      </c>
      <c r="AI641" s="75">
        <f t="shared" si="564"/>
        <v>2.0063948713750723E-2</v>
      </c>
      <c r="AJ641" s="75">
        <f t="shared" si="565"/>
        <v>-9.5941071902053449E-2</v>
      </c>
      <c r="AK641" s="75">
        <f t="shared" si="566"/>
        <v>-1.1195328914930578E-2</v>
      </c>
      <c r="AL641" s="75">
        <f t="shared" si="567"/>
        <v>-3.1301686000858826</v>
      </c>
      <c r="AM641" s="75">
        <f t="shared" si="568"/>
        <v>-175.06730406753863</v>
      </c>
      <c r="AN641" s="75">
        <f t="shared" ref="AN641:AT650" si="593">$AU641+$AB$7*SIN(AO641)</f>
        <v>3.2551396335288731</v>
      </c>
      <c r="AO641" s="75">
        <f t="shared" si="593"/>
        <v>3.5919596584302318</v>
      </c>
      <c r="AP641" s="75">
        <f t="shared" si="593"/>
        <v>3.2333233145959612</v>
      </c>
      <c r="AQ641" s="75">
        <f t="shared" si="593"/>
        <v>3.6168390177894012</v>
      </c>
      <c r="AR641" s="75">
        <f t="shared" si="593"/>
        <v>3.2078561039413058</v>
      </c>
      <c r="AS641" s="75">
        <f t="shared" si="593"/>
        <v>3.6462922041774619</v>
      </c>
      <c r="AT641" s="75">
        <f t="shared" si="593"/>
        <v>3.1777612359113139</v>
      </c>
      <c r="AU641" s="75">
        <f t="shared" si="569"/>
        <v>3.6817296873193857</v>
      </c>
      <c r="AV641" s="119">
        <f t="shared" si="570"/>
        <v>1.1973602579711421E-2</v>
      </c>
      <c r="AW641" s="120">
        <f t="shared" si="571"/>
        <v>-2.1144125773948121E-3</v>
      </c>
      <c r="AX641" s="121">
        <f t="shared" si="572"/>
        <v>4.4707405474453725E-6</v>
      </c>
      <c r="AY641" s="120">
        <f t="shared" si="573"/>
        <v>1.4226629216950358E-2</v>
      </c>
      <c r="BA641" s="95">
        <f t="shared" si="574"/>
        <v>0</v>
      </c>
      <c r="BB641" s="95">
        <f t="shared" si="575"/>
        <v>0.12066966292379899</v>
      </c>
      <c r="BC641" s="95">
        <f t="shared" si="576"/>
        <v>-0.49068003743498811</v>
      </c>
      <c r="BD641" s="95">
        <f t="shared" si="577"/>
        <v>0.19177632361022745</v>
      </c>
      <c r="BE641" s="95">
        <f t="shared" si="578"/>
        <v>2.9268614590453628</v>
      </c>
      <c r="BF641" s="95">
        <f t="shared" si="579"/>
        <v>9.2781543809994549</v>
      </c>
      <c r="BG641" s="95">
        <f t="shared" ref="BG641:BM650" si="594">$BN641+$BB$7*SIN(BH641)</f>
        <v>8.5463799509955685</v>
      </c>
      <c r="BH641" s="95">
        <f t="shared" si="594"/>
        <v>8.5262962524767474</v>
      </c>
      <c r="BI641" s="95">
        <f t="shared" si="594"/>
        <v>8.5613617484345248</v>
      </c>
      <c r="BJ641" s="95">
        <f t="shared" si="594"/>
        <v>8.4990998942492926</v>
      </c>
      <c r="BK641" s="95">
        <f t="shared" si="594"/>
        <v>8.6066771781815898</v>
      </c>
      <c r="BL641" s="95">
        <f t="shared" si="594"/>
        <v>8.4099701353206413</v>
      </c>
      <c r="BM641" s="95">
        <f t="shared" si="594"/>
        <v>8.7421738695543958</v>
      </c>
      <c r="BN641" s="95">
        <f t="shared" si="580"/>
        <v>7.8422359513181306</v>
      </c>
      <c r="CI641" s="95"/>
      <c r="CJ641" s="95"/>
      <c r="CK641" s="95"/>
      <c r="CL641" s="95"/>
      <c r="CM641" s="95"/>
      <c r="CN641" s="95"/>
      <c r="CO641" s="95"/>
      <c r="CP641" s="95"/>
      <c r="CQ641" s="95"/>
      <c r="CR641" s="95"/>
      <c r="CS641" s="95"/>
      <c r="CT641" s="95"/>
      <c r="CU641" s="95"/>
      <c r="CV641" s="95"/>
      <c r="CW641" s="95"/>
      <c r="CX641" s="95"/>
    </row>
    <row r="642" spans="1:102" s="75" customFormat="1" ht="12.95" customHeight="1" x14ac:dyDescent="0.2">
      <c r="A642" s="86" t="s">
        <v>2138</v>
      </c>
      <c r="B642" s="87" t="s">
        <v>2033</v>
      </c>
      <c r="C642" s="88">
        <v>53545.438699999999</v>
      </c>
      <c r="D642" s="88">
        <v>2.9999999999999997E-4</v>
      </c>
      <c r="E642" s="75">
        <f t="shared" si="558"/>
        <v>26947.534008959577</v>
      </c>
      <c r="F642" s="75">
        <f t="shared" si="559"/>
        <v>26947.5</v>
      </c>
      <c r="G642" s="75">
        <f t="shared" si="587"/>
        <v>1.4335525003843941E-2</v>
      </c>
      <c r="J642" s="75">
        <f>G642</f>
        <v>1.4335525003843941E-2</v>
      </c>
      <c r="O642" s="75">
        <f t="shared" ca="1" si="560"/>
        <v>1.2422633480286492E-2</v>
      </c>
      <c r="P642" s="75">
        <f t="shared" si="561"/>
        <v>1.641745572248629E-2</v>
      </c>
      <c r="Q642" s="85">
        <f t="shared" si="581"/>
        <v>38526.938699999999</v>
      </c>
      <c r="S642" s="84">
        <v>1</v>
      </c>
      <c r="Z642" s="75">
        <f t="shared" si="562"/>
        <v>26947.5</v>
      </c>
      <c r="AA642" s="75">
        <f t="shared" si="552"/>
        <v>1.2027156803811598E-2</v>
      </c>
      <c r="AB642" s="75">
        <f t="shared" si="553"/>
        <v>1.8725823922518633E-2</v>
      </c>
      <c r="AC642" s="75">
        <f t="shared" si="554"/>
        <v>-2.0819307186423497E-3</v>
      </c>
      <c r="AD642" s="75">
        <f t="shared" si="555"/>
        <v>2.308368200032343E-3</v>
      </c>
      <c r="AE642" s="75">
        <f t="shared" si="556"/>
        <v>5.3285637469205593E-6</v>
      </c>
      <c r="AF642" s="75">
        <f t="shared" si="557"/>
        <v>-2.0819307186423497E-3</v>
      </c>
      <c r="AG642" s="84"/>
      <c r="AH642" s="75">
        <f t="shared" si="563"/>
        <v>-4.3902989186746936E-3</v>
      </c>
      <c r="AI642" s="75">
        <f t="shared" si="564"/>
        <v>2.0067352641180314E-2</v>
      </c>
      <c r="AJ642" s="75">
        <f t="shared" si="565"/>
        <v>-9.623979038935089E-2</v>
      </c>
      <c r="AK642" s="75">
        <f t="shared" si="566"/>
        <v>-1.1489414272927954E-2</v>
      </c>
      <c r="AL642" s="75">
        <f t="shared" si="567"/>
        <v>-3.1298684928838099</v>
      </c>
      <c r="AM642" s="75">
        <f t="shared" si="568"/>
        <v>-170.58594988405483</v>
      </c>
      <c r="AN642" s="75">
        <f t="shared" si="593"/>
        <v>3.258115893913466</v>
      </c>
      <c r="AO642" s="75">
        <f t="shared" si="593"/>
        <v>3.5963592612726853</v>
      </c>
      <c r="AP642" s="75">
        <f t="shared" si="593"/>
        <v>3.2358384725699589</v>
      </c>
      <c r="AQ642" s="75">
        <f t="shared" si="593"/>
        <v>3.6218243956957665</v>
      </c>
      <c r="AR642" s="75">
        <f t="shared" si="593"/>
        <v>3.2097669810797478</v>
      </c>
      <c r="AS642" s="75">
        <f t="shared" si="593"/>
        <v>3.6520636817548442</v>
      </c>
      <c r="AT642" s="75">
        <f t="shared" si="593"/>
        <v>3.1788663999282227</v>
      </c>
      <c r="AU642" s="75">
        <f t="shared" si="569"/>
        <v>3.6885834954369821</v>
      </c>
      <c r="AV642" s="119">
        <f t="shared" si="570"/>
        <v>1.2027156803811598E-2</v>
      </c>
      <c r="AW642" s="120">
        <f t="shared" si="571"/>
        <v>2.308368200032343E-3</v>
      </c>
      <c r="AX642" s="121">
        <f t="shared" si="572"/>
        <v>5.3285637469205593E-6</v>
      </c>
      <c r="AY642" s="120">
        <f t="shared" si="573"/>
        <v>1.8725823922518633E-2</v>
      </c>
      <c r="BA642" s="95">
        <f t="shared" si="574"/>
        <v>0</v>
      </c>
      <c r="BB642" s="95">
        <f t="shared" si="575"/>
        <v>0.11997849061787624</v>
      </c>
      <c r="BC642" s="95">
        <f t="shared" si="576"/>
        <v>-0.48751005515609286</v>
      </c>
      <c r="BD642" s="95">
        <f t="shared" si="577"/>
        <v>0.18857927517309167</v>
      </c>
      <c r="BE642" s="95">
        <f t="shared" si="578"/>
        <v>2.9304958030505879</v>
      </c>
      <c r="BF642" s="95">
        <f t="shared" si="579"/>
        <v>9.4391152354800916</v>
      </c>
      <c r="BG642" s="95">
        <f t="shared" si="594"/>
        <v>8.5595459853528677</v>
      </c>
      <c r="BH642" s="95">
        <f t="shared" si="594"/>
        <v>8.5370778051672769</v>
      </c>
      <c r="BI642" s="95">
        <f t="shared" si="594"/>
        <v>8.575721275190169</v>
      </c>
      <c r="BJ642" s="95">
        <f t="shared" si="594"/>
        <v>8.5080835435847284</v>
      </c>
      <c r="BK642" s="95">
        <f t="shared" si="594"/>
        <v>8.6232185744901564</v>
      </c>
      <c r="BL642" s="95">
        <f t="shared" si="594"/>
        <v>8.4156467217415099</v>
      </c>
      <c r="BM642" s="95">
        <f t="shared" si="594"/>
        <v>8.7614607135125571</v>
      </c>
      <c r="BN642" s="95">
        <f t="shared" si="580"/>
        <v>7.8614860557494035</v>
      </c>
      <c r="CI642" s="95"/>
      <c r="CJ642" s="95"/>
      <c r="CK642" s="95"/>
      <c r="CL642" s="95"/>
      <c r="CM642" s="95"/>
      <c r="CN642" s="95"/>
      <c r="CO642" s="95"/>
      <c r="CP642" s="95"/>
      <c r="CQ642" s="95"/>
      <c r="CR642" s="95"/>
      <c r="CS642" s="95"/>
      <c r="CT642" s="95"/>
      <c r="CU642" s="95"/>
      <c r="CV642" s="95"/>
      <c r="CW642" s="95"/>
      <c r="CX642" s="95"/>
    </row>
    <row r="643" spans="1:102" s="75" customFormat="1" ht="12.95" customHeight="1" x14ac:dyDescent="0.2">
      <c r="A643" s="86" t="s">
        <v>2139</v>
      </c>
      <c r="B643" s="87" t="s">
        <v>2033</v>
      </c>
      <c r="C643" s="88">
        <v>53867.482300000003</v>
      </c>
      <c r="D643" s="88">
        <v>2.0000000000000001E-4</v>
      </c>
      <c r="E643" s="75">
        <f t="shared" si="558"/>
        <v>27711.535869740241</v>
      </c>
      <c r="F643" s="75">
        <f t="shared" si="559"/>
        <v>27711.5</v>
      </c>
      <c r="G643" s="75">
        <f t="shared" si="587"/>
        <v>1.5119885007152334E-2</v>
      </c>
      <c r="K643" s="75">
        <f t="shared" ref="K643:K651" si="595">G643</f>
        <v>1.5119885007152334E-2</v>
      </c>
      <c r="O643" s="75">
        <f t="shared" ca="1" si="560"/>
        <v>1.2951565654612357E-2</v>
      </c>
      <c r="P643" s="75">
        <f t="shared" si="561"/>
        <v>1.7300126679999073E-2</v>
      </c>
      <c r="Q643" s="85">
        <f t="shared" si="581"/>
        <v>38848.982300000003</v>
      </c>
      <c r="S643" s="84">
        <v>1</v>
      </c>
      <c r="Z643" s="75">
        <f t="shared" si="562"/>
        <v>27711.5</v>
      </c>
      <c r="AA643" s="75">
        <f t="shared" si="552"/>
        <v>1.2627083931493636E-2</v>
      </c>
      <c r="AB643" s="75">
        <f t="shared" si="553"/>
        <v>1.9792927755657771E-2</v>
      </c>
      <c r="AC643" s="75">
        <f t="shared" si="554"/>
        <v>-2.1802416728467396E-3</v>
      </c>
      <c r="AD643" s="75">
        <f t="shared" si="555"/>
        <v>2.4928010756586974E-3</v>
      </c>
      <c r="AE643" s="75">
        <f t="shared" si="556"/>
        <v>6.2140572028051589E-6</v>
      </c>
      <c r="AF643" s="75">
        <f t="shared" si="557"/>
        <v>-2.1802416728467396E-3</v>
      </c>
      <c r="AG643" s="84"/>
      <c r="AH643" s="75">
        <f t="shared" si="563"/>
        <v>-4.6730427485054378E-3</v>
      </c>
      <c r="AI643" s="75">
        <f t="shared" si="564"/>
        <v>2.0117491135889898E-2</v>
      </c>
      <c r="AJ643" s="75">
        <f t="shared" si="565"/>
        <v>-9.9982399405421335E-2</v>
      </c>
      <c r="AK643" s="75">
        <f t="shared" si="566"/>
        <v>-1.5174611104646329E-2</v>
      </c>
      <c r="AL643" s="75">
        <f t="shared" si="567"/>
        <v>-3.1261077377160396</v>
      </c>
      <c r="AM643" s="75">
        <f t="shared" si="568"/>
        <v>-129.1553698047658</v>
      </c>
      <c r="AN643" s="75">
        <f t="shared" si="593"/>
        <v>3.2953649742971218</v>
      </c>
      <c r="AO643" s="75">
        <f t="shared" si="593"/>
        <v>3.6440628248578717</v>
      </c>
      <c r="AP643" s="75">
        <f t="shared" si="593"/>
        <v>3.26770439136485</v>
      </c>
      <c r="AQ643" s="75">
        <f t="shared" si="593"/>
        <v>3.6765646371780383</v>
      </c>
      <c r="AR643" s="75">
        <f t="shared" si="593"/>
        <v>3.2343381635088715</v>
      </c>
      <c r="AS643" s="75">
        <f t="shared" si="593"/>
        <v>3.716627590180908</v>
      </c>
      <c r="AT643" s="75">
        <f t="shared" si="593"/>
        <v>3.1933477965091868</v>
      </c>
      <c r="AU643" s="75">
        <f t="shared" si="569"/>
        <v>3.76732499020155</v>
      </c>
      <c r="AV643" s="119">
        <f t="shared" si="570"/>
        <v>1.2627083931493636E-2</v>
      </c>
      <c r="AW643" s="120">
        <f t="shared" si="571"/>
        <v>2.4928010756586974E-3</v>
      </c>
      <c r="AX643" s="121">
        <f t="shared" si="572"/>
        <v>6.2140572028051589E-6</v>
      </c>
      <c r="AY643" s="120">
        <f t="shared" si="573"/>
        <v>1.9792927755657771E-2</v>
      </c>
      <c r="BA643" s="95">
        <f t="shared" si="574"/>
        <v>0</v>
      </c>
      <c r="BB643" s="95">
        <f t="shared" si="575"/>
        <v>0.11304107395822793</v>
      </c>
      <c r="BC643" s="95">
        <f t="shared" si="576"/>
        <v>-0.45162041369379796</v>
      </c>
      <c r="BD643" s="95">
        <f t="shared" si="577"/>
        <v>0.15265603006375583</v>
      </c>
      <c r="BE643" s="95">
        <f t="shared" si="578"/>
        <v>2.9711508056042621</v>
      </c>
      <c r="BF643" s="95">
        <f t="shared" si="579"/>
        <v>11.705786697685383</v>
      </c>
      <c r="BG643" s="95">
        <f t="shared" si="594"/>
        <v>8.7118498363160715</v>
      </c>
      <c r="BH643" s="95">
        <f t="shared" si="594"/>
        <v>8.6506171175031241</v>
      </c>
      <c r="BI643" s="95">
        <f t="shared" si="594"/>
        <v>8.7418333243085335</v>
      </c>
      <c r="BJ643" s="95">
        <f t="shared" si="594"/>
        <v>8.6028918040964957</v>
      </c>
      <c r="BK643" s="95">
        <f t="shared" si="594"/>
        <v>8.8084387485101345</v>
      </c>
      <c r="BL643" s="95">
        <f t="shared" si="594"/>
        <v>8.4866757873451295</v>
      </c>
      <c r="BM643" s="95">
        <f t="shared" si="594"/>
        <v>8.9592183424941219</v>
      </c>
      <c r="BN643" s="95">
        <f t="shared" si="580"/>
        <v>8.0826451502680978</v>
      </c>
      <c r="CI643" s="95"/>
      <c r="CJ643" s="95"/>
      <c r="CK643" s="95"/>
      <c r="CL643" s="95"/>
      <c r="CM643" s="95"/>
      <c r="CN643" s="95"/>
      <c r="CO643" s="95"/>
      <c r="CP643" s="95"/>
      <c r="CQ643" s="95"/>
      <c r="CR643" s="95"/>
      <c r="CS643" s="95"/>
      <c r="CT643" s="95"/>
      <c r="CU643" s="95"/>
      <c r="CV643" s="95"/>
      <c r="CW643" s="95"/>
      <c r="CX643" s="95"/>
    </row>
    <row r="644" spans="1:102" s="75" customFormat="1" ht="12.95" customHeight="1" x14ac:dyDescent="0.2">
      <c r="A644" s="86" t="s">
        <v>2140</v>
      </c>
      <c r="B644" s="87" t="s">
        <v>2031</v>
      </c>
      <c r="C644" s="88">
        <v>53869.377899999999</v>
      </c>
      <c r="D644" s="88">
        <v>8.9999999999999998E-4</v>
      </c>
      <c r="E644" s="75">
        <f t="shared" si="558"/>
        <v>27716.032906561628</v>
      </c>
      <c r="F644" s="75">
        <f t="shared" si="559"/>
        <v>27716</v>
      </c>
      <c r="G644" s="75">
        <f t="shared" si="587"/>
        <v>1.3870839997252915E-2</v>
      </c>
      <c r="K644" s="75">
        <f t="shared" si="595"/>
        <v>1.3870839997252915E-2</v>
      </c>
      <c r="O644" s="75">
        <f t="shared" ca="1" si="560"/>
        <v>1.2954681092811919E-2</v>
      </c>
      <c r="P644" s="75">
        <f t="shared" si="561"/>
        <v>1.7305351670405728E-2</v>
      </c>
      <c r="Q644" s="85">
        <f t="shared" si="581"/>
        <v>38850.877899999999</v>
      </c>
      <c r="S644" s="84">
        <v>1</v>
      </c>
      <c r="Z644" s="75">
        <f t="shared" si="562"/>
        <v>27716</v>
      </c>
      <c r="AA644" s="75">
        <f t="shared" si="552"/>
        <v>1.2630540454437105E-2</v>
      </c>
      <c r="AB644" s="75">
        <f t="shared" si="553"/>
        <v>1.8545651213221537E-2</v>
      </c>
      <c r="AC644" s="75">
        <f t="shared" si="554"/>
        <v>-3.4345116731528125E-3</v>
      </c>
      <c r="AD644" s="75">
        <f t="shared" si="555"/>
        <v>1.2402995428158099E-3</v>
      </c>
      <c r="AE644" s="75">
        <f t="shared" si="556"/>
        <v>1.5383429559091071E-6</v>
      </c>
      <c r="AF644" s="75">
        <f t="shared" si="557"/>
        <v>-3.4345116731528125E-3</v>
      </c>
      <c r="AG644" s="84"/>
      <c r="AH644" s="75">
        <f t="shared" si="563"/>
        <v>-4.6748112159686224E-3</v>
      </c>
      <c r="AI644" s="75">
        <f t="shared" si="564"/>
        <v>2.0117852912339584E-2</v>
      </c>
      <c r="AJ644" s="75">
        <f t="shared" si="565"/>
        <v>-0.10000610258788882</v>
      </c>
      <c r="AK644" s="75">
        <f t="shared" si="566"/>
        <v>-1.5197954430667187E-2</v>
      </c>
      <c r="AL644" s="75">
        <f t="shared" si="567"/>
        <v>-3.1260839151351507</v>
      </c>
      <c r="AM644" s="75">
        <f t="shared" si="568"/>
        <v>-128.95696957301698</v>
      </c>
      <c r="AN644" s="75">
        <f t="shared" si="593"/>
        <v>3.295600619542066</v>
      </c>
      <c r="AO644" s="75">
        <f t="shared" si="593"/>
        <v>3.6443284803663998</v>
      </c>
      <c r="AP644" s="75">
        <f t="shared" si="593"/>
        <v>3.2679081920826549</v>
      </c>
      <c r="AQ644" s="75">
        <f t="shared" si="593"/>
        <v>3.6768730485045169</v>
      </c>
      <c r="AR644" s="75">
        <f t="shared" si="593"/>
        <v>3.2344974002734967</v>
      </c>
      <c r="AS644" s="75">
        <f t="shared" si="593"/>
        <v>3.7169979635881822</v>
      </c>
      <c r="AT644" s="75">
        <f t="shared" si="593"/>
        <v>3.1934432491676814</v>
      </c>
      <c r="AU644" s="75">
        <f t="shared" si="569"/>
        <v>3.7677887817283042</v>
      </c>
      <c r="AV644" s="119">
        <f t="shared" si="570"/>
        <v>1.2630540454437105E-2</v>
      </c>
      <c r="AW644" s="120">
        <f t="shared" si="571"/>
        <v>1.2402995428158099E-3</v>
      </c>
      <c r="AX644" s="121">
        <f t="shared" si="572"/>
        <v>1.5383429559091071E-6</v>
      </c>
      <c r="AY644" s="120">
        <f t="shared" si="573"/>
        <v>1.8545651213221537E-2</v>
      </c>
      <c r="BA644" s="95">
        <f t="shared" si="574"/>
        <v>0</v>
      </c>
      <c r="BB644" s="95">
        <f t="shared" si="575"/>
        <v>0.11300531710237138</v>
      </c>
      <c r="BC644" s="95">
        <f t="shared" si="576"/>
        <v>-0.45141127513098744</v>
      </c>
      <c r="BD644" s="95">
        <f t="shared" si="577"/>
        <v>0.1524481305603165</v>
      </c>
      <c r="BE644" s="95">
        <f t="shared" si="578"/>
        <v>2.9713851967421587</v>
      </c>
      <c r="BF644" s="95">
        <f t="shared" si="579"/>
        <v>11.721984889743213</v>
      </c>
      <c r="BG644" s="95">
        <f t="shared" si="594"/>
        <v>8.7127537988379142</v>
      </c>
      <c r="BH644" s="95">
        <f t="shared" si="594"/>
        <v>8.6512364664331365</v>
      </c>
      <c r="BI644" s="95">
        <f t="shared" si="594"/>
        <v>8.7428116554995086</v>
      </c>
      <c r="BJ644" s="95">
        <f t="shared" si="594"/>
        <v>8.6034209131558317</v>
      </c>
      <c r="BK644" s="95">
        <f t="shared" si="594"/>
        <v>8.8094916370189118</v>
      </c>
      <c r="BL644" s="95">
        <f t="shared" si="594"/>
        <v>8.4871449269314816</v>
      </c>
      <c r="BM644" s="95">
        <f t="shared" si="594"/>
        <v>8.9602544882385651</v>
      </c>
      <c r="BN644" s="95">
        <f t="shared" si="580"/>
        <v>8.0839477889138234</v>
      </c>
      <c r="CI644" s="95"/>
      <c r="CJ644" s="95"/>
      <c r="CK644" s="95"/>
      <c r="CL644" s="95"/>
      <c r="CM644" s="95"/>
      <c r="CN644" s="95"/>
      <c r="CO644" s="95"/>
      <c r="CP644" s="95"/>
      <c r="CQ644" s="95"/>
      <c r="CR644" s="95"/>
      <c r="CS644" s="95"/>
      <c r="CT644" s="95"/>
      <c r="CU644" s="95"/>
      <c r="CV644" s="95"/>
      <c r="CW644" s="95"/>
      <c r="CX644" s="95"/>
    </row>
    <row r="645" spans="1:102" s="75" customFormat="1" ht="12.95" customHeight="1" x14ac:dyDescent="0.2">
      <c r="A645" s="86" t="s">
        <v>2140</v>
      </c>
      <c r="B645" s="87" t="s">
        <v>2031</v>
      </c>
      <c r="C645" s="88">
        <v>53879.494299999998</v>
      </c>
      <c r="D645" s="88">
        <v>5.0000000000000001E-4</v>
      </c>
      <c r="E645" s="75">
        <f t="shared" si="558"/>
        <v>27740.032602330775</v>
      </c>
      <c r="F645" s="75">
        <f t="shared" si="559"/>
        <v>27740</v>
      </c>
      <c r="G645" s="75">
        <f t="shared" si="587"/>
        <v>1.374260000011418E-2</v>
      </c>
      <c r="K645" s="75">
        <f t="shared" si="595"/>
        <v>1.374260000011418E-2</v>
      </c>
      <c r="O645" s="75">
        <f t="shared" ca="1" si="560"/>
        <v>1.2971296763209591E-2</v>
      </c>
      <c r="P645" s="75">
        <f t="shared" si="561"/>
        <v>1.7333223430816884E-2</v>
      </c>
      <c r="Q645" s="85">
        <f t="shared" si="581"/>
        <v>38860.994299999998</v>
      </c>
      <c r="S645" s="84">
        <v>1</v>
      </c>
      <c r="Z645" s="75">
        <f t="shared" si="562"/>
        <v>27740</v>
      </c>
      <c r="AA645" s="75">
        <f t="shared" si="552"/>
        <v>1.264896134424384E-2</v>
      </c>
      <c r="AB645" s="75">
        <f t="shared" si="553"/>
        <v>1.8426862086687222E-2</v>
      </c>
      <c r="AC645" s="75">
        <f t="shared" si="554"/>
        <v>-3.5906234307027038E-3</v>
      </c>
      <c r="AD645" s="75">
        <f t="shared" si="555"/>
        <v>1.0936386558703399E-3</v>
      </c>
      <c r="AE645" s="75">
        <f t="shared" si="556"/>
        <v>1.1960455096138836E-6</v>
      </c>
      <c r="AF645" s="75">
        <f t="shared" si="557"/>
        <v>-3.5906234307027038E-3</v>
      </c>
      <c r="AG645" s="84"/>
      <c r="AH645" s="75">
        <f t="shared" si="563"/>
        <v>-4.6842620865730437E-3</v>
      </c>
      <c r="AI645" s="75">
        <f t="shared" si="564"/>
        <v>2.0119796730725503E-2</v>
      </c>
      <c r="AJ645" s="75">
        <f t="shared" si="565"/>
        <v>-0.100132840167749</v>
      </c>
      <c r="AK645" s="75">
        <f t="shared" si="566"/>
        <v>-1.5322768710819596E-2</v>
      </c>
      <c r="AL645" s="75">
        <f t="shared" si="567"/>
        <v>-3.1259565381805308</v>
      </c>
      <c r="AM645" s="75">
        <f t="shared" si="568"/>
        <v>-127.90640126842051</v>
      </c>
      <c r="AN645" s="75">
        <f t="shared" si="593"/>
        <v>3.2968605189565934</v>
      </c>
      <c r="AO645" s="75">
        <f t="shared" si="593"/>
        <v>3.6457423244723048</v>
      </c>
      <c r="AP645" s="75">
        <f t="shared" si="593"/>
        <v>3.2689982896324983</v>
      </c>
      <c r="AQ645" s="75">
        <f t="shared" si="593"/>
        <v>3.6785151102413876</v>
      </c>
      <c r="AR645" s="75">
        <f t="shared" si="593"/>
        <v>3.2353495714044818</v>
      </c>
      <c r="AS645" s="75">
        <f t="shared" si="593"/>
        <v>3.7189712523980183</v>
      </c>
      <c r="AT645" s="75">
        <f t="shared" si="593"/>
        <v>3.1939544184520754</v>
      </c>
      <c r="AU645" s="75">
        <f t="shared" si="569"/>
        <v>3.7702623365376624</v>
      </c>
      <c r="AV645" s="119">
        <f t="shared" si="570"/>
        <v>1.264896134424384E-2</v>
      </c>
      <c r="AW645" s="120">
        <f t="shared" si="571"/>
        <v>1.0936386558703399E-3</v>
      </c>
      <c r="AX645" s="121">
        <f t="shared" si="572"/>
        <v>1.1960455096138836E-6</v>
      </c>
      <c r="AY645" s="120">
        <f t="shared" si="573"/>
        <v>1.8426862086687222E-2</v>
      </c>
      <c r="BA645" s="95">
        <f t="shared" si="574"/>
        <v>0</v>
      </c>
      <c r="BB645" s="95">
        <f t="shared" si="575"/>
        <v>0.11281558047263995</v>
      </c>
      <c r="BC645" s="95">
        <f t="shared" si="576"/>
        <v>-0.45029629778757008</v>
      </c>
      <c r="BD645" s="95">
        <f t="shared" si="577"/>
        <v>0.15134003352682715</v>
      </c>
      <c r="BE645" s="95">
        <f t="shared" si="578"/>
        <v>2.9726343343155754</v>
      </c>
      <c r="BF645" s="95">
        <f t="shared" si="579"/>
        <v>11.809065835911538</v>
      </c>
      <c r="BG645" s="95">
        <f t="shared" si="594"/>
        <v>8.7175760906197812</v>
      </c>
      <c r="BH645" s="95">
        <f t="shared" si="594"/>
        <v>8.6545315669905918</v>
      </c>
      <c r="BI645" s="95">
        <f t="shared" si="594"/>
        <v>8.7480279104918459</v>
      </c>
      <c r="BJ645" s="95">
        <f t="shared" si="594"/>
        <v>8.6062402236961777</v>
      </c>
      <c r="BK645" s="95">
        <f t="shared" si="594"/>
        <v>8.8150974191887084</v>
      </c>
      <c r="BL645" s="95">
        <f t="shared" si="594"/>
        <v>8.4896599693998489</v>
      </c>
      <c r="BM645" s="95">
        <f t="shared" si="594"/>
        <v>8.9657554966458726</v>
      </c>
      <c r="BN645" s="95">
        <f t="shared" si="580"/>
        <v>8.0908951950243591</v>
      </c>
      <c r="CI645" s="95"/>
      <c r="CJ645" s="95"/>
      <c r="CK645" s="95"/>
      <c r="CL645" s="95"/>
      <c r="CM645" s="95"/>
      <c r="CN645" s="95"/>
      <c r="CO645" s="95"/>
      <c r="CP645" s="95"/>
      <c r="CQ645" s="95"/>
      <c r="CR645" s="95"/>
      <c r="CS645" s="95"/>
      <c r="CT645" s="95"/>
      <c r="CU645" s="95"/>
      <c r="CV645" s="95"/>
      <c r="CW645" s="95"/>
      <c r="CX645" s="95"/>
    </row>
    <row r="646" spans="1:102" s="75" customFormat="1" ht="12.95" customHeight="1" x14ac:dyDescent="0.2">
      <c r="A646" s="86" t="s">
        <v>2140</v>
      </c>
      <c r="B646" s="87" t="s">
        <v>2033</v>
      </c>
      <c r="C646" s="88">
        <v>53881.391000000003</v>
      </c>
      <c r="D646" s="88">
        <v>4.0000000000000002E-4</v>
      </c>
      <c r="E646" s="75">
        <f t="shared" si="558"/>
        <v>27744.532248743082</v>
      </c>
      <c r="F646" s="75">
        <f t="shared" si="559"/>
        <v>27744.5</v>
      </c>
      <c r="G646" s="75">
        <f t="shared" si="587"/>
        <v>1.359355500608217E-2</v>
      </c>
      <c r="K646" s="75">
        <f t="shared" si="595"/>
        <v>1.359355500608217E-2</v>
      </c>
      <c r="O646" s="75">
        <f t="shared" ca="1" si="560"/>
        <v>1.2974412201409153E-2</v>
      </c>
      <c r="P646" s="75">
        <f t="shared" si="561"/>
        <v>1.7338450350564416E-2</v>
      </c>
      <c r="Q646" s="85">
        <f t="shared" si="581"/>
        <v>38862.891000000003</v>
      </c>
      <c r="S646" s="84">
        <v>1</v>
      </c>
      <c r="Z646" s="75">
        <f t="shared" si="562"/>
        <v>27744.5</v>
      </c>
      <c r="AA646" s="75">
        <f t="shared" si="552"/>
        <v>1.2652412666277355E-2</v>
      </c>
      <c r="AB646" s="75">
        <f t="shared" si="553"/>
        <v>1.8279592690369231E-2</v>
      </c>
      <c r="AC646" s="75">
        <f t="shared" si="554"/>
        <v>-3.7448953444822464E-3</v>
      </c>
      <c r="AD646" s="75">
        <f t="shared" si="555"/>
        <v>9.4114233980481521E-4</v>
      </c>
      <c r="AE646" s="75">
        <f t="shared" si="556"/>
        <v>8.8574890377328231E-7</v>
      </c>
      <c r="AF646" s="75">
        <f t="shared" si="557"/>
        <v>-3.7448953444822464E-3</v>
      </c>
      <c r="AG646" s="84"/>
      <c r="AH646" s="75">
        <f t="shared" si="563"/>
        <v>-4.6860376842870624E-3</v>
      </c>
      <c r="AI646" s="75">
        <f t="shared" si="564"/>
        <v>2.0120163895572141E-2</v>
      </c>
      <c r="AJ646" s="75">
        <f t="shared" si="565"/>
        <v>-0.10015666351194707</v>
      </c>
      <c r="AK646" s="75">
        <f t="shared" si="566"/>
        <v>-1.5346230675955679E-2</v>
      </c>
      <c r="AL646" s="75">
        <f t="shared" si="567"/>
        <v>-3.1259325944683787</v>
      </c>
      <c r="AM646" s="75">
        <f t="shared" si="568"/>
        <v>-127.71082863853525</v>
      </c>
      <c r="AN646" s="75">
        <f t="shared" si="593"/>
        <v>3.2970973352205717</v>
      </c>
      <c r="AO646" s="75">
        <f t="shared" si="593"/>
        <v>3.6460068609473892</v>
      </c>
      <c r="AP646" s="75">
        <f t="shared" si="593"/>
        <v>3.2692032752186138</v>
      </c>
      <c r="AQ646" s="75">
        <f t="shared" si="593"/>
        <v>3.6788224719172149</v>
      </c>
      <c r="AR646" s="75">
        <f t="shared" si="593"/>
        <v>3.2355098990581022</v>
      </c>
      <c r="AS646" s="75">
        <f t="shared" si="593"/>
        <v>3.7193408617155765</v>
      </c>
      <c r="AT646" s="75">
        <f t="shared" si="593"/>
        <v>3.1940506548878806</v>
      </c>
      <c r="AU646" s="75">
        <f t="shared" si="569"/>
        <v>3.7707261280644171</v>
      </c>
      <c r="AV646" s="119">
        <f t="shared" si="570"/>
        <v>1.2652412666277355E-2</v>
      </c>
      <c r="AW646" s="120">
        <f t="shared" si="571"/>
        <v>9.4114233980481521E-4</v>
      </c>
      <c r="AX646" s="121">
        <f t="shared" si="572"/>
        <v>8.8574890377328231E-7</v>
      </c>
      <c r="AY646" s="120">
        <f t="shared" si="573"/>
        <v>1.8279592690369231E-2</v>
      </c>
      <c r="BA646" s="95">
        <f t="shared" si="574"/>
        <v>0</v>
      </c>
      <c r="BB646" s="95">
        <f t="shared" si="575"/>
        <v>0.11278018589383387</v>
      </c>
      <c r="BC646" s="95">
        <f t="shared" si="576"/>
        <v>-0.45008732041193283</v>
      </c>
      <c r="BD646" s="95">
        <f t="shared" si="577"/>
        <v>0.15113239711398782</v>
      </c>
      <c r="BE646" s="95">
        <f t="shared" si="578"/>
        <v>2.972868369388256</v>
      </c>
      <c r="BF646" s="95">
        <f t="shared" si="579"/>
        <v>11.825524164472814</v>
      </c>
      <c r="BG646" s="95">
        <f t="shared" si="594"/>
        <v>8.7184804828364282</v>
      </c>
      <c r="BH646" s="95">
        <f t="shared" si="594"/>
        <v>8.6551478965091881</v>
      </c>
      <c r="BI646" s="95">
        <f t="shared" si="594"/>
        <v>8.7490056613663221</v>
      </c>
      <c r="BJ646" s="95">
        <f t="shared" si="594"/>
        <v>8.6067683812872922</v>
      </c>
      <c r="BK646" s="95">
        <f t="shared" si="594"/>
        <v>8.816146683578264</v>
      </c>
      <c r="BL646" s="95">
        <f t="shared" si="594"/>
        <v>8.4901339889827874</v>
      </c>
      <c r="BM646" s="95">
        <f t="shared" si="594"/>
        <v>8.966782232616378</v>
      </c>
      <c r="BN646" s="95">
        <f t="shared" si="580"/>
        <v>8.0921978336700828</v>
      </c>
      <c r="CI646" s="95"/>
      <c r="CJ646" s="95"/>
      <c r="CK646" s="95"/>
      <c r="CL646" s="95"/>
      <c r="CM646" s="95"/>
      <c r="CN646" s="95"/>
      <c r="CO646" s="95"/>
      <c r="CP646" s="95"/>
      <c r="CQ646" s="95"/>
      <c r="CR646" s="95"/>
      <c r="CS646" s="95"/>
      <c r="CT646" s="95"/>
      <c r="CU646" s="95"/>
      <c r="CV646" s="95"/>
      <c r="CW646" s="95"/>
      <c r="CX646" s="95"/>
    </row>
    <row r="647" spans="1:102" s="75" customFormat="1" ht="12.95" customHeight="1" x14ac:dyDescent="0.2">
      <c r="A647" s="86" t="s">
        <v>2140</v>
      </c>
      <c r="B647" s="87" t="s">
        <v>2031</v>
      </c>
      <c r="C647" s="88">
        <v>53885.394099999998</v>
      </c>
      <c r="D647" s="88">
        <v>2.0000000000000001E-4</v>
      </c>
      <c r="E647" s="75">
        <f t="shared" si="558"/>
        <v>27754.029024486761</v>
      </c>
      <c r="F647" s="75">
        <f t="shared" si="559"/>
        <v>27754</v>
      </c>
      <c r="G647" s="75">
        <f t="shared" si="587"/>
        <v>1.2234460002218839E-2</v>
      </c>
      <c r="K647" s="75">
        <f t="shared" si="595"/>
        <v>1.2234460002218839E-2</v>
      </c>
      <c r="O647" s="75">
        <f t="shared" ca="1" si="560"/>
        <v>1.2980989237608232E-2</v>
      </c>
      <c r="P647" s="75">
        <f t="shared" si="561"/>
        <v>1.7349485959319288E-2</v>
      </c>
      <c r="Q647" s="85">
        <f t="shared" si="581"/>
        <v>38866.894099999998</v>
      </c>
      <c r="S647" s="84">
        <v>1</v>
      </c>
      <c r="Z647" s="75">
        <f t="shared" si="562"/>
        <v>27754</v>
      </c>
      <c r="AA647" s="75">
        <f t="shared" si="552"/>
        <v>1.2659696113200891E-2</v>
      </c>
      <c r="AB647" s="75">
        <f t="shared" si="553"/>
        <v>1.6924249848337236E-2</v>
      </c>
      <c r="AC647" s="75">
        <f t="shared" si="554"/>
        <v>-5.1150259571004497E-3</v>
      </c>
      <c r="AD647" s="75">
        <f t="shared" si="555"/>
        <v>-4.2523611098205238E-4</v>
      </c>
      <c r="AE647" s="75">
        <f t="shared" si="556"/>
        <v>1.8082575008314036E-7</v>
      </c>
      <c r="AF647" s="75">
        <f t="shared" si="557"/>
        <v>-5.1150259571004497E-3</v>
      </c>
      <c r="AG647" s="84"/>
      <c r="AH647" s="75">
        <f t="shared" si="563"/>
        <v>-4.6897898461183965E-3</v>
      </c>
      <c r="AI647" s="75">
        <f t="shared" si="564"/>
        <v>2.0120941831445194E-2</v>
      </c>
      <c r="AJ647" s="75">
        <f t="shared" si="565"/>
        <v>-0.10020701943159763</v>
      </c>
      <c r="AK647" s="75">
        <f t="shared" si="566"/>
        <v>-1.5395822897978497E-2</v>
      </c>
      <c r="AL647" s="75">
        <f t="shared" si="567"/>
        <v>-3.1258819839344429</v>
      </c>
      <c r="AM647" s="75">
        <f t="shared" si="568"/>
        <v>-127.29940264679828</v>
      </c>
      <c r="AN647" s="75">
        <f t="shared" si="593"/>
        <v>3.2975978865356619</v>
      </c>
      <c r="AO647" s="75">
        <f t="shared" si="593"/>
        <v>3.6465647473656566</v>
      </c>
      <c r="AP647" s="75">
        <f t="shared" si="593"/>
        <v>3.2696366364637024</v>
      </c>
      <c r="AQ647" s="75">
        <f t="shared" si="593"/>
        <v>3.6794708020517883</v>
      </c>
      <c r="AR647" s="75">
        <f t="shared" si="593"/>
        <v>3.2358489346099018</v>
      </c>
      <c r="AS647" s="75">
        <f t="shared" si="593"/>
        <v>3.7201207508673826</v>
      </c>
      <c r="AT647" s="75">
        <f t="shared" si="593"/>
        <v>3.1942542281485489</v>
      </c>
      <c r="AU647" s="75">
        <f t="shared" si="569"/>
        <v>3.7717052435097882</v>
      </c>
      <c r="AV647" s="119">
        <f t="shared" si="570"/>
        <v>1.2659696113200891E-2</v>
      </c>
      <c r="AW647" s="120">
        <f t="shared" si="571"/>
        <v>-4.2523611098205238E-4</v>
      </c>
      <c r="AX647" s="121">
        <f t="shared" si="572"/>
        <v>1.8082575008314036E-7</v>
      </c>
      <c r="AY647" s="120">
        <f t="shared" si="573"/>
        <v>1.6924249848337236E-2</v>
      </c>
      <c r="BA647" s="95">
        <f t="shared" si="574"/>
        <v>0</v>
      </c>
      <c r="BB647" s="95">
        <f t="shared" si="575"/>
        <v>0.11270565151884526</v>
      </c>
      <c r="BC647" s="95">
        <f t="shared" si="576"/>
        <v>-0.44964623054088088</v>
      </c>
      <c r="BD647" s="95">
        <f t="shared" si="577"/>
        <v>0.15069419084159505</v>
      </c>
      <c r="BE647" s="95">
        <f t="shared" si="578"/>
        <v>2.9733622581074606</v>
      </c>
      <c r="BF647" s="95">
        <f t="shared" si="579"/>
        <v>11.860406419779665</v>
      </c>
      <c r="BG647" s="95">
        <f t="shared" si="594"/>
        <v>8.7203899698923451</v>
      </c>
      <c r="BH647" s="95">
        <f t="shared" si="594"/>
        <v>8.6564474980947335</v>
      </c>
      <c r="BI647" s="95">
        <f t="shared" si="594"/>
        <v>8.751069477882325</v>
      </c>
      <c r="BJ647" s="95">
        <f t="shared" si="594"/>
        <v>8.6078829304385778</v>
      </c>
      <c r="BK647" s="95">
        <f t="shared" si="594"/>
        <v>8.818359891776451</v>
      </c>
      <c r="BL647" s="95">
        <f t="shared" si="594"/>
        <v>8.4911372583301752</v>
      </c>
      <c r="BM647" s="95">
        <f t="shared" si="594"/>
        <v>8.9689449133457924</v>
      </c>
      <c r="BN647" s="95">
        <f t="shared" si="580"/>
        <v>8.0949478485888378</v>
      </c>
      <c r="CI647" s="95"/>
      <c r="CJ647" s="95"/>
      <c r="CK647" s="95"/>
      <c r="CL647" s="95"/>
      <c r="CM647" s="95"/>
      <c r="CN647" s="95"/>
      <c r="CO647" s="95"/>
      <c r="CP647" s="95"/>
      <c r="CQ647" s="95"/>
      <c r="CR647" s="95"/>
      <c r="CS647" s="95"/>
      <c r="CT647" s="95"/>
      <c r="CU647" s="95"/>
      <c r="CV647" s="95"/>
      <c r="CW647" s="95"/>
      <c r="CX647" s="95"/>
    </row>
    <row r="648" spans="1:102" s="75" customFormat="1" ht="12.95" customHeight="1" x14ac:dyDescent="0.2">
      <c r="A648" s="86" t="s">
        <v>2127</v>
      </c>
      <c r="B648" s="87" t="s">
        <v>2031</v>
      </c>
      <c r="C648" s="88">
        <v>53898.4614</v>
      </c>
      <c r="D648" s="88" t="s">
        <v>2141</v>
      </c>
      <c r="E648" s="75">
        <f t="shared" si="558"/>
        <v>27785.029303689269</v>
      </c>
      <c r="F648" s="75">
        <f t="shared" si="559"/>
        <v>27785</v>
      </c>
      <c r="G648" s="75">
        <f t="shared" si="587"/>
        <v>1.2352149999060202E-2</v>
      </c>
      <c r="K648" s="75">
        <f t="shared" si="595"/>
        <v>1.2352149999060202E-2</v>
      </c>
      <c r="O648" s="75">
        <f t="shared" ca="1" si="560"/>
        <v>1.3002451145205223E-2</v>
      </c>
      <c r="P648" s="75">
        <f t="shared" si="561"/>
        <v>1.7385506336766852E-2</v>
      </c>
      <c r="Q648" s="85">
        <f t="shared" si="581"/>
        <v>38879.9614</v>
      </c>
      <c r="S648" s="84">
        <v>1</v>
      </c>
      <c r="Z648" s="75">
        <f t="shared" si="562"/>
        <v>27785</v>
      </c>
      <c r="AA648" s="75">
        <f t="shared" si="552"/>
        <v>1.2683438028757817E-2</v>
      </c>
      <c r="AB648" s="75">
        <f t="shared" si="553"/>
        <v>1.7054218307069238E-2</v>
      </c>
      <c r="AC648" s="75">
        <f t="shared" si="554"/>
        <v>-5.0333563377066501E-3</v>
      </c>
      <c r="AD648" s="75">
        <f t="shared" si="555"/>
        <v>-3.3128802969761492E-4</v>
      </c>
      <c r="AE648" s="75">
        <f t="shared" si="556"/>
        <v>1.0975175862092778E-7</v>
      </c>
      <c r="AF648" s="75">
        <f t="shared" si="557"/>
        <v>-5.0333563377066501E-3</v>
      </c>
      <c r="AG648" s="84"/>
      <c r="AH648" s="75">
        <f t="shared" si="563"/>
        <v>-4.7020683080090352E-3</v>
      </c>
      <c r="AI648" s="75">
        <f t="shared" si="564"/>
        <v>2.0123507011315045E-2</v>
      </c>
      <c r="AJ648" s="75">
        <f t="shared" si="565"/>
        <v>-0.10037192495089753</v>
      </c>
      <c r="AK648" s="75">
        <f t="shared" si="566"/>
        <v>-1.5558228954338369E-2</v>
      </c>
      <c r="AL648" s="75">
        <f t="shared" si="567"/>
        <v>-3.1257162427981138</v>
      </c>
      <c r="AM648" s="75">
        <f t="shared" si="568"/>
        <v>-125.97041081865279</v>
      </c>
      <c r="AN648" s="75">
        <f t="shared" si="593"/>
        <v>3.2992369733842404</v>
      </c>
      <c r="AO648" s="75">
        <f t="shared" si="593"/>
        <v>3.6483797547858159</v>
      </c>
      <c r="AP648" s="75">
        <f t="shared" si="593"/>
        <v>3.2710565538859413</v>
      </c>
      <c r="AQ648" s="75">
        <f t="shared" si="593"/>
        <v>3.6815812636465926</v>
      </c>
      <c r="AR648" s="75">
        <f t="shared" si="593"/>
        <v>3.2369606078347353</v>
      </c>
      <c r="AS648" s="75">
        <f t="shared" si="593"/>
        <v>3.7226618952372061</v>
      </c>
      <c r="AT648" s="75">
        <f t="shared" si="593"/>
        <v>3.1949223742858615</v>
      </c>
      <c r="AU648" s="75">
        <f t="shared" si="569"/>
        <v>3.7749002518052093</v>
      </c>
      <c r="AV648" s="119">
        <f t="shared" si="570"/>
        <v>1.2683438028757817E-2</v>
      </c>
      <c r="AW648" s="120">
        <f t="shared" si="571"/>
        <v>-3.3128802969761492E-4</v>
      </c>
      <c r="AX648" s="121">
        <f t="shared" si="572"/>
        <v>1.0975175862092778E-7</v>
      </c>
      <c r="AY648" s="120">
        <f t="shared" si="573"/>
        <v>1.7054218307069238E-2</v>
      </c>
      <c r="BA648" s="95">
        <f t="shared" si="574"/>
        <v>0</v>
      </c>
      <c r="BB648" s="95">
        <f t="shared" si="575"/>
        <v>0.11246420171363003</v>
      </c>
      <c r="BC648" s="95">
        <f t="shared" si="576"/>
        <v>-0.44820769191847998</v>
      </c>
      <c r="BD648" s="95">
        <f t="shared" si="577"/>
        <v>0.14926555784967929</v>
      </c>
      <c r="BE648" s="95">
        <f t="shared" si="578"/>
        <v>2.9749721391273054</v>
      </c>
      <c r="BF648" s="95">
        <f t="shared" si="579"/>
        <v>11.975540935481849</v>
      </c>
      <c r="BG648" s="95">
        <f t="shared" si="594"/>
        <v>8.7266228853661705</v>
      </c>
      <c r="BH648" s="95">
        <f t="shared" si="594"/>
        <v>8.6606739945895335</v>
      </c>
      <c r="BI648" s="95">
        <f t="shared" si="594"/>
        <v>8.7578007927148445</v>
      </c>
      <c r="BJ648" s="95">
        <f t="shared" si="594"/>
        <v>8.6115159664543466</v>
      </c>
      <c r="BK648" s="95">
        <f t="shared" si="594"/>
        <v>8.8255637478441251</v>
      </c>
      <c r="BL648" s="95">
        <f t="shared" si="594"/>
        <v>8.4944354987731501</v>
      </c>
      <c r="BM648" s="95">
        <f t="shared" si="594"/>
        <v>8.9759561309508467</v>
      </c>
      <c r="BN648" s="95">
        <f t="shared" si="580"/>
        <v>8.103921581481611</v>
      </c>
      <c r="CI648" s="95"/>
      <c r="CJ648" s="95"/>
      <c r="CK648" s="95"/>
      <c r="CL648" s="95"/>
      <c r="CM648" s="95"/>
      <c r="CN648" s="95"/>
      <c r="CO648" s="95"/>
      <c r="CP648" s="95"/>
      <c r="CQ648" s="95"/>
      <c r="CR648" s="95"/>
      <c r="CS648" s="95"/>
      <c r="CT648" s="95"/>
      <c r="CU648" s="95"/>
      <c r="CV648" s="95"/>
      <c r="CW648" s="95"/>
      <c r="CX648" s="95"/>
    </row>
    <row r="649" spans="1:102" s="75" customFormat="1" ht="12.95" customHeight="1" x14ac:dyDescent="0.2">
      <c r="A649" s="86" t="s">
        <v>2142</v>
      </c>
      <c r="B649" s="87" t="s">
        <v>2031</v>
      </c>
      <c r="C649" s="88">
        <v>54198.586300000003</v>
      </c>
      <c r="D649" s="88">
        <v>8.9999999999999998E-4</v>
      </c>
      <c r="E649" s="75">
        <f t="shared" si="558"/>
        <v>28497.03221902933</v>
      </c>
      <c r="F649" s="75">
        <f t="shared" si="559"/>
        <v>28497</v>
      </c>
      <c r="G649" s="75">
        <f t="shared" si="587"/>
        <v>1.3581030005298089E-2</v>
      </c>
      <c r="K649" s="75">
        <f t="shared" si="595"/>
        <v>1.3581030005298089E-2</v>
      </c>
      <c r="O649" s="75">
        <f t="shared" ca="1" si="560"/>
        <v>1.3495382700336135E-2</v>
      </c>
      <c r="P649" s="75">
        <f t="shared" si="561"/>
        <v>1.8216792221254142E-2</v>
      </c>
      <c r="Q649" s="85">
        <f t="shared" si="581"/>
        <v>39180.086300000003</v>
      </c>
      <c r="S649" s="84">
        <v>1</v>
      </c>
      <c r="Z649" s="75">
        <f t="shared" si="562"/>
        <v>28497</v>
      </c>
      <c r="AA649" s="75">
        <f t="shared" si="552"/>
        <v>1.3219282476000082E-2</v>
      </c>
      <c r="AB649" s="75">
        <f t="shared" si="553"/>
        <v>1.857853975055215E-2</v>
      </c>
      <c r="AC649" s="75">
        <f t="shared" si="554"/>
        <v>-4.6357622159560533E-3</v>
      </c>
      <c r="AD649" s="75">
        <f t="shared" si="555"/>
        <v>3.6174752929800727E-4</v>
      </c>
      <c r="AE649" s="75">
        <f t="shared" si="556"/>
        <v>1.3086127495321264E-7</v>
      </c>
      <c r="AF649" s="75">
        <f t="shared" si="557"/>
        <v>-4.6357622159560533E-3</v>
      </c>
      <c r="AG649" s="84"/>
      <c r="AH649" s="75">
        <f t="shared" si="563"/>
        <v>-4.9975097452540605E-3</v>
      </c>
      <c r="AI649" s="75">
        <f t="shared" si="564"/>
        <v>2.0194534227508609E-2</v>
      </c>
      <c r="AJ649" s="75">
        <f t="shared" si="565"/>
        <v>-0.10439963787572464</v>
      </c>
      <c r="AK649" s="75">
        <f t="shared" si="566"/>
        <v>-1.9525604788362003E-2</v>
      </c>
      <c r="AL649" s="75">
        <f t="shared" si="567"/>
        <v>-3.1216672486273285</v>
      </c>
      <c r="AM649" s="75">
        <f t="shared" si="568"/>
        <v>-100.37105057768129</v>
      </c>
      <c r="AN649" s="75">
        <f t="shared" si="593"/>
        <v>3.3392088561816626</v>
      </c>
      <c r="AO649" s="75">
        <f t="shared" si="593"/>
        <v>3.6878147805152852</v>
      </c>
      <c r="AP649" s="75">
        <f t="shared" si="593"/>
        <v>3.3060757706226953</v>
      </c>
      <c r="AQ649" s="75">
        <f t="shared" si="593"/>
        <v>3.7278798168441116</v>
      </c>
      <c r="AR649" s="75">
        <f t="shared" si="593"/>
        <v>3.2647636130463797</v>
      </c>
      <c r="AS649" s="75">
        <f t="shared" si="593"/>
        <v>3.7793900697028242</v>
      </c>
      <c r="AT649" s="75">
        <f t="shared" si="593"/>
        <v>3.2119489568711641</v>
      </c>
      <c r="AU649" s="75">
        <f t="shared" si="569"/>
        <v>3.8482823778161674</v>
      </c>
      <c r="AV649" s="119">
        <f t="shared" si="570"/>
        <v>1.3219282476000082E-2</v>
      </c>
      <c r="AW649" s="120">
        <f t="shared" si="571"/>
        <v>3.6174752929800727E-4</v>
      </c>
      <c r="AX649" s="121">
        <f t="shared" si="572"/>
        <v>1.3086127495321264E-7</v>
      </c>
      <c r="AY649" s="120">
        <f t="shared" si="573"/>
        <v>1.857853975055215E-2</v>
      </c>
      <c r="BA649" s="95">
        <f t="shared" si="574"/>
        <v>0</v>
      </c>
      <c r="BB649" s="95">
        <f t="shared" si="575"/>
        <v>0.10765139171602356</v>
      </c>
      <c r="BC649" s="95">
        <f t="shared" si="576"/>
        <v>-0.4156226751547244</v>
      </c>
      <c r="BD649" s="95">
        <f t="shared" si="577"/>
        <v>0.11710662361134994</v>
      </c>
      <c r="BE649" s="95">
        <f t="shared" si="578"/>
        <v>3.0111041883238756</v>
      </c>
      <c r="BF649" s="95">
        <f t="shared" si="579"/>
        <v>15.305270983068997</v>
      </c>
      <c r="BG649" s="95">
        <f t="shared" si="594"/>
        <v>8.8698747214203948</v>
      </c>
      <c r="BH649" s="95">
        <f t="shared" si="594"/>
        <v>8.7534172657541038</v>
      </c>
      <c r="BI649" s="95">
        <f t="shared" si="594"/>
        <v>8.9096401488102561</v>
      </c>
      <c r="BJ649" s="95">
        <f t="shared" si="594"/>
        <v>8.6956282740874791</v>
      </c>
      <c r="BK649" s="95">
        <f t="shared" si="594"/>
        <v>8.9820070748492888</v>
      </c>
      <c r="BL649" s="95">
        <f t="shared" si="594"/>
        <v>8.5817760015488371</v>
      </c>
      <c r="BM649" s="95">
        <f t="shared" si="594"/>
        <v>9.1180486057957069</v>
      </c>
      <c r="BN649" s="95">
        <f t="shared" si="580"/>
        <v>8.3100279627608131</v>
      </c>
      <c r="CI649" s="95"/>
      <c r="CJ649" s="95"/>
      <c r="CK649" s="95"/>
      <c r="CL649" s="95"/>
      <c r="CM649" s="95"/>
      <c r="CN649" s="95"/>
      <c r="CO649" s="95"/>
      <c r="CP649" s="95"/>
      <c r="CQ649" s="95"/>
      <c r="CR649" s="95"/>
      <c r="CS649" s="95"/>
      <c r="CT649" s="95"/>
      <c r="CU649" s="95"/>
      <c r="CV649" s="95"/>
      <c r="CW649" s="95"/>
      <c r="CX649" s="95"/>
    </row>
    <row r="650" spans="1:102" s="75" customFormat="1" ht="12.95" customHeight="1" x14ac:dyDescent="0.2">
      <c r="A650" s="86" t="s">
        <v>2143</v>
      </c>
      <c r="B650" s="87" t="s">
        <v>2031</v>
      </c>
      <c r="C650" s="88">
        <v>54212.495000000003</v>
      </c>
      <c r="D650" s="88">
        <v>5.9999999999999995E-4</v>
      </c>
      <c r="E650" s="75">
        <f t="shared" si="558"/>
        <v>28530.028598032171</v>
      </c>
      <c r="F650" s="75">
        <f t="shared" si="559"/>
        <v>28530</v>
      </c>
      <c r="G650" s="75">
        <f t="shared" si="587"/>
        <v>1.2054700004227925E-2</v>
      </c>
      <c r="K650" s="75">
        <f t="shared" si="595"/>
        <v>1.2054700004227925E-2</v>
      </c>
      <c r="O650" s="75">
        <f t="shared" ca="1" si="560"/>
        <v>1.351822924713293E-2</v>
      </c>
      <c r="P650" s="75">
        <f t="shared" si="561"/>
        <v>1.8255505844330687E-2</v>
      </c>
      <c r="Q650" s="85">
        <f t="shared" si="581"/>
        <v>39193.995000000003</v>
      </c>
      <c r="S650" s="84">
        <v>1</v>
      </c>
      <c r="Z650" s="75">
        <f t="shared" si="562"/>
        <v>28530</v>
      </c>
      <c r="AA650" s="75">
        <f t="shared" si="552"/>
        <v>1.3243735520701534E-2</v>
      </c>
      <c r="AB650" s="75">
        <f t="shared" si="553"/>
        <v>1.7066470327857079E-2</v>
      </c>
      <c r="AC650" s="75">
        <f t="shared" si="554"/>
        <v>-6.2008058401027619E-3</v>
      </c>
      <c r="AD650" s="75">
        <f t="shared" si="555"/>
        <v>-1.1890355164736084E-3</v>
      </c>
      <c r="AE650" s="75">
        <f t="shared" si="556"/>
        <v>1.4138054594356607E-6</v>
      </c>
      <c r="AF650" s="75">
        <f t="shared" si="557"/>
        <v>-6.2008058401027619E-3</v>
      </c>
      <c r="AG650" s="84"/>
      <c r="AH650" s="75">
        <f t="shared" si="563"/>
        <v>-5.0117703236291535E-3</v>
      </c>
      <c r="AI650" s="75">
        <f t="shared" si="564"/>
        <v>2.0198430911438248E-2</v>
      </c>
      <c r="AJ650" s="75">
        <f t="shared" si="565"/>
        <v>-0.1045971291745586</v>
      </c>
      <c r="AK650" s="75">
        <f t="shared" si="566"/>
        <v>-1.9720172706963253E-2</v>
      </c>
      <c r="AL650" s="75">
        <f t="shared" si="567"/>
        <v>-3.121468670122046</v>
      </c>
      <c r="AM650" s="75">
        <f t="shared" si="568"/>
        <v>-99.380547939954354</v>
      </c>
      <c r="AN650" s="75">
        <f t="shared" si="593"/>
        <v>3.3411654656998597</v>
      </c>
      <c r="AO650" s="75">
        <f t="shared" si="593"/>
        <v>3.6895406961089754</v>
      </c>
      <c r="AP650" s="75">
        <f t="shared" si="593"/>
        <v>3.3078088185893333</v>
      </c>
      <c r="AQ650" s="75">
        <f t="shared" si="593"/>
        <v>3.7299245816568884</v>
      </c>
      <c r="AR650" s="75">
        <f t="shared" si="593"/>
        <v>3.266158353622687</v>
      </c>
      <c r="AS650" s="75">
        <f t="shared" si="593"/>
        <v>3.7819408040352904</v>
      </c>
      <c r="AT650" s="75">
        <f t="shared" si="593"/>
        <v>3.2128188944973859</v>
      </c>
      <c r="AU650" s="75">
        <f t="shared" si="569"/>
        <v>3.851683515679035</v>
      </c>
      <c r="AV650" s="119">
        <f t="shared" si="570"/>
        <v>1.3243735520701534E-2</v>
      </c>
      <c r="AW650" s="120">
        <f t="shared" si="571"/>
        <v>-1.1890355164736084E-3</v>
      </c>
      <c r="AX650" s="121">
        <f t="shared" si="572"/>
        <v>1.4138054594356607E-6</v>
      </c>
      <c r="AY650" s="120">
        <f t="shared" si="573"/>
        <v>1.7066470327857079E-2</v>
      </c>
      <c r="BA650" s="95">
        <f t="shared" si="574"/>
        <v>0</v>
      </c>
      <c r="BB650" s="95">
        <f t="shared" si="575"/>
        <v>0.10746192601168403</v>
      </c>
      <c r="BC650" s="95">
        <f t="shared" si="576"/>
        <v>-0.41414140851034403</v>
      </c>
      <c r="BD650" s="95">
        <f t="shared" si="577"/>
        <v>0.1156537352670787</v>
      </c>
      <c r="BE650" s="95">
        <f t="shared" si="578"/>
        <v>3.0127321774145144</v>
      </c>
      <c r="BF650" s="95">
        <f t="shared" si="579"/>
        <v>15.499180115962659</v>
      </c>
      <c r="BG650" s="95">
        <f t="shared" si="594"/>
        <v>8.8764724112722</v>
      </c>
      <c r="BH650" s="95">
        <f t="shared" si="594"/>
        <v>8.7576037092037282</v>
      </c>
      <c r="BI650" s="95">
        <f t="shared" si="594"/>
        <v>8.9164786295751721</v>
      </c>
      <c r="BJ650" s="95">
        <f t="shared" si="594"/>
        <v>8.6996650106004036</v>
      </c>
      <c r="BK650" s="95">
        <f t="shared" si="594"/>
        <v>8.9887791743700092</v>
      </c>
      <c r="BL650" s="95">
        <f t="shared" si="594"/>
        <v>8.5864083295509666</v>
      </c>
      <c r="BM650" s="95">
        <f t="shared" si="594"/>
        <v>9.1237781612493762</v>
      </c>
      <c r="BN650" s="95">
        <f t="shared" si="580"/>
        <v>8.3195806461627981</v>
      </c>
      <c r="CI650" s="95"/>
      <c r="CJ650" s="95"/>
      <c r="CK650" s="95"/>
      <c r="CL650" s="95"/>
      <c r="CM650" s="95"/>
      <c r="CN650" s="95"/>
      <c r="CO650" s="95"/>
      <c r="CP650" s="95"/>
      <c r="CQ650" s="95"/>
      <c r="CR650" s="95"/>
      <c r="CS650" s="95"/>
      <c r="CT650" s="95"/>
      <c r="CU650" s="95"/>
      <c r="CV650" s="95"/>
      <c r="CW650" s="95"/>
      <c r="CX650" s="95"/>
    </row>
    <row r="651" spans="1:102" s="75" customFormat="1" ht="12.95" customHeight="1" x14ac:dyDescent="0.2">
      <c r="A651" s="86" t="s">
        <v>2143</v>
      </c>
      <c r="B651" s="87" t="s">
        <v>2031</v>
      </c>
      <c r="C651" s="88">
        <v>54223.455600000001</v>
      </c>
      <c r="D651" s="88">
        <v>8.9999999999999998E-4</v>
      </c>
      <c r="E651" s="75">
        <f t="shared" si="558"/>
        <v>28556.031036196666</v>
      </c>
      <c r="F651" s="75">
        <f t="shared" si="559"/>
        <v>28556</v>
      </c>
      <c r="G651" s="75">
        <f t="shared" si="587"/>
        <v>1.3082440003927331E-2</v>
      </c>
      <c r="K651" s="75">
        <f t="shared" si="595"/>
        <v>1.3082440003927331E-2</v>
      </c>
      <c r="O651" s="75">
        <f t="shared" ca="1" si="560"/>
        <v>1.3536229556730407E-2</v>
      </c>
      <c r="P651" s="75">
        <f t="shared" si="561"/>
        <v>1.8286019025190919E-2</v>
      </c>
      <c r="Q651" s="85">
        <f t="shared" si="581"/>
        <v>39204.955600000001</v>
      </c>
      <c r="S651" s="84">
        <v>1</v>
      </c>
      <c r="Z651" s="75">
        <f t="shared" si="562"/>
        <v>28556</v>
      </c>
      <c r="AA651" s="75">
        <f t="shared" si="552"/>
        <v>1.3262981372509149E-2</v>
      </c>
      <c r="AB651" s="75">
        <f t="shared" si="553"/>
        <v>1.8105477656609102E-2</v>
      </c>
      <c r="AC651" s="75">
        <f t="shared" si="554"/>
        <v>-5.203579021263588E-3</v>
      </c>
      <c r="AD651" s="75">
        <f t="shared" si="555"/>
        <v>-1.8054136858181719E-4</v>
      </c>
      <c r="AE651" s="75">
        <f t="shared" si="556"/>
        <v>3.2595185769395566E-8</v>
      </c>
      <c r="AF651" s="75">
        <f t="shared" si="557"/>
        <v>-5.203579021263588E-3</v>
      </c>
      <c r="AG651" s="84"/>
      <c r="AH651" s="75">
        <f t="shared" si="563"/>
        <v>-5.0230376526817699E-3</v>
      </c>
      <c r="AI651" s="75">
        <f t="shared" si="564"/>
        <v>2.0201541319960326E-2</v>
      </c>
      <c r="AJ651" s="75">
        <f t="shared" si="565"/>
        <v>-0.10475338007237599</v>
      </c>
      <c r="AK651" s="75">
        <f t="shared" si="566"/>
        <v>-1.9874113017155814E-2</v>
      </c>
      <c r="AL651" s="75">
        <f t="shared" si="567"/>
        <v>-3.1213115561113352</v>
      </c>
      <c r="AM651" s="75">
        <f t="shared" si="568"/>
        <v>-98.610612558573806</v>
      </c>
      <c r="AN651" s="75">
        <f t="shared" ref="AN651:AT660" si="596">$AU651+$AB$7*SIN(AO651)</f>
        <v>3.3427132537217101</v>
      </c>
      <c r="AO651" s="75">
        <f t="shared" si="596"/>
        <v>3.6908943516029451</v>
      </c>
      <c r="AP651" s="75">
        <f t="shared" si="596"/>
        <v>3.309180976733296</v>
      </c>
      <c r="AQ651" s="75">
        <f t="shared" si="596"/>
        <v>3.7315293149511994</v>
      </c>
      <c r="AR651" s="75">
        <f t="shared" si="596"/>
        <v>3.2672638845947763</v>
      </c>
      <c r="AS651" s="75">
        <f t="shared" si="596"/>
        <v>3.783945424315688</v>
      </c>
      <c r="AT651" s="75">
        <f t="shared" si="596"/>
        <v>3.213509503488325</v>
      </c>
      <c r="AU651" s="75">
        <f t="shared" si="569"/>
        <v>3.8543632000558397</v>
      </c>
      <c r="AV651" s="119">
        <f t="shared" si="570"/>
        <v>1.3262981372509149E-2</v>
      </c>
      <c r="AW651" s="120">
        <f t="shared" si="571"/>
        <v>-1.8054136858181719E-4</v>
      </c>
      <c r="AX651" s="121">
        <f t="shared" si="572"/>
        <v>3.2595185769395566E-8</v>
      </c>
      <c r="AY651" s="120">
        <f t="shared" si="573"/>
        <v>1.8105477656609102E-2</v>
      </c>
      <c r="BA651" s="95">
        <f t="shared" si="574"/>
        <v>0</v>
      </c>
      <c r="BB651" s="95">
        <f t="shared" si="575"/>
        <v>0.10731471809787707</v>
      </c>
      <c r="BC651" s="95">
        <f t="shared" si="576"/>
        <v>-0.41297677420971873</v>
      </c>
      <c r="BD651" s="95">
        <f t="shared" si="577"/>
        <v>0.11451195341678283</v>
      </c>
      <c r="BE651" s="95">
        <f t="shared" si="578"/>
        <v>3.014011324576515</v>
      </c>
      <c r="BF651" s="95">
        <f t="shared" si="579"/>
        <v>15.655005686414134</v>
      </c>
      <c r="BG651" s="95">
        <f t="shared" ref="BG651:BM660" si="597">$BN651+$BB$7*SIN(BH651)</f>
        <v>8.881664484580277</v>
      </c>
      <c r="BH651" s="95">
        <f t="shared" si="597"/>
        <v>8.7609010324969887</v>
      </c>
      <c r="BI651" s="95">
        <f t="shared" si="597"/>
        <v>8.9218495900948618</v>
      </c>
      <c r="BJ651" s="95">
        <f t="shared" si="597"/>
        <v>8.7028603932786854</v>
      </c>
      <c r="BK651" s="95">
        <f t="shared" si="597"/>
        <v>8.9940814923430104</v>
      </c>
      <c r="BL651" s="95">
        <f t="shared" si="597"/>
        <v>8.5900963682206335</v>
      </c>
      <c r="BM651" s="95">
        <f t="shared" si="597"/>
        <v>9.1282406522829245</v>
      </c>
      <c r="BN651" s="95">
        <f t="shared" si="580"/>
        <v>8.3271070027825438</v>
      </c>
      <c r="CI651" s="95"/>
      <c r="CJ651" s="95"/>
      <c r="CK651" s="95"/>
      <c r="CL651" s="95"/>
      <c r="CM651" s="95"/>
      <c r="CN651" s="95"/>
      <c r="CO651" s="95"/>
      <c r="CP651" s="95"/>
      <c r="CQ651" s="95"/>
      <c r="CR651" s="95"/>
      <c r="CS651" s="95"/>
      <c r="CT651" s="95"/>
      <c r="CU651" s="95"/>
      <c r="CV651" s="95"/>
      <c r="CW651" s="95"/>
      <c r="CX651" s="95"/>
    </row>
    <row r="652" spans="1:102" s="75" customFormat="1" ht="12.95" customHeight="1" x14ac:dyDescent="0.2">
      <c r="A652" s="86" t="s">
        <v>2144</v>
      </c>
      <c r="B652" s="87" t="s">
        <v>2031</v>
      </c>
      <c r="C652" s="88">
        <v>54245.376499999998</v>
      </c>
      <c r="D652" s="88">
        <v>2.9999999999999997E-4</v>
      </c>
      <c r="E652" s="75">
        <f t="shared" si="558"/>
        <v>28608.035200819049</v>
      </c>
      <c r="F652" s="75">
        <f t="shared" si="559"/>
        <v>28608</v>
      </c>
      <c r="G652" s="75">
        <f t="shared" si="587"/>
        <v>1.4837919996352866E-2</v>
      </c>
      <c r="J652" s="75">
        <f>G652</f>
        <v>1.4837919996352866E-2</v>
      </c>
      <c r="O652" s="75">
        <f t="shared" ca="1" si="560"/>
        <v>1.357223017592536E-2</v>
      </c>
      <c r="P652" s="75">
        <f t="shared" si="561"/>
        <v>1.8347075895319174E-2</v>
      </c>
      <c r="Q652" s="85">
        <f t="shared" si="581"/>
        <v>39226.876499999998</v>
      </c>
      <c r="S652" s="84">
        <v>1</v>
      </c>
      <c r="Z652" s="75">
        <f t="shared" si="562"/>
        <v>28608</v>
      </c>
      <c r="AA652" s="75">
        <f t="shared" si="552"/>
        <v>1.3301421162576085E-2</v>
      </c>
      <c r="AB652" s="75">
        <f t="shared" si="553"/>
        <v>1.9883574729095955E-2</v>
      </c>
      <c r="AC652" s="75">
        <f t="shared" si="554"/>
        <v>-3.5091558989663076E-3</v>
      </c>
      <c r="AD652" s="75">
        <f t="shared" si="555"/>
        <v>1.536498833776781E-3</v>
      </c>
      <c r="AE652" s="75">
        <f t="shared" si="556"/>
        <v>2.3608286661974082E-6</v>
      </c>
      <c r="AF652" s="75">
        <f t="shared" si="557"/>
        <v>-3.5091558989663076E-3</v>
      </c>
      <c r="AG652" s="84"/>
      <c r="AH652" s="75">
        <f t="shared" si="563"/>
        <v>-5.0456547327430885E-3</v>
      </c>
      <c r="AI652" s="75">
        <f t="shared" si="564"/>
        <v>2.0207869636292619E-2</v>
      </c>
      <c r="AJ652" s="75">
        <f t="shared" si="565"/>
        <v>-0.10506759574496713</v>
      </c>
      <c r="AK652" s="75">
        <f t="shared" si="566"/>
        <v>-2.0183688398001238E-2</v>
      </c>
      <c r="AL652" s="75">
        <f t="shared" si="567"/>
        <v>-3.1209955968696437</v>
      </c>
      <c r="AM652" s="75">
        <f t="shared" si="568"/>
        <v>-97.097819373677979</v>
      </c>
      <c r="AN652" s="75">
        <f t="shared" si="596"/>
        <v>3.3458251585783132</v>
      </c>
      <c r="AO652" s="75">
        <f t="shared" si="596"/>
        <v>3.6935854672929316</v>
      </c>
      <c r="AP652" s="75">
        <f t="shared" si="596"/>
        <v>3.3119430201381501</v>
      </c>
      <c r="AQ652" s="75">
        <f t="shared" si="596"/>
        <v>3.7347221536433506</v>
      </c>
      <c r="AR652" s="75">
        <f t="shared" si="596"/>
        <v>3.2694925182007779</v>
      </c>
      <c r="AS652" s="75">
        <f t="shared" si="596"/>
        <v>3.7879412591251662</v>
      </c>
      <c r="AT652" s="75">
        <f t="shared" si="596"/>
        <v>3.214904541062348</v>
      </c>
      <c r="AU652" s="75">
        <f t="shared" si="569"/>
        <v>3.859722568809449</v>
      </c>
      <c r="AV652" s="119">
        <f t="shared" si="570"/>
        <v>1.3301421162576085E-2</v>
      </c>
      <c r="AW652" s="120">
        <f t="shared" si="571"/>
        <v>1.536498833776781E-3</v>
      </c>
      <c r="AX652" s="121">
        <f t="shared" si="572"/>
        <v>2.3608286661974082E-6</v>
      </c>
      <c r="AY652" s="120">
        <f t="shared" si="573"/>
        <v>1.9883574729095955E-2</v>
      </c>
      <c r="BA652" s="95">
        <f t="shared" si="574"/>
        <v>0</v>
      </c>
      <c r="BB652" s="95">
        <f t="shared" si="575"/>
        <v>0.10702575660406688</v>
      </c>
      <c r="BC652" s="95">
        <f t="shared" si="576"/>
        <v>-0.41065419121123481</v>
      </c>
      <c r="BD652" s="95">
        <f t="shared" si="577"/>
        <v>0.11223636055869178</v>
      </c>
      <c r="BE652" s="95">
        <f t="shared" si="578"/>
        <v>3.0165600653571425</v>
      </c>
      <c r="BF652" s="95">
        <f t="shared" si="579"/>
        <v>15.974985597099206</v>
      </c>
      <c r="BG652" s="95">
        <f t="shared" si="597"/>
        <v>8.8920309450873898</v>
      </c>
      <c r="BH652" s="95">
        <f t="shared" si="597"/>
        <v>8.7674951507337138</v>
      </c>
      <c r="BI652" s="95">
        <f t="shared" si="597"/>
        <v>8.9325450004977238</v>
      </c>
      <c r="BJ652" s="95">
        <f t="shared" si="597"/>
        <v>8.7092928420300915</v>
      </c>
      <c r="BK652" s="95">
        <f t="shared" si="597"/>
        <v>9.0045969825795744</v>
      </c>
      <c r="BL652" s="95">
        <f t="shared" si="597"/>
        <v>8.5975741516692175</v>
      </c>
      <c r="BM652" s="95">
        <f t="shared" si="597"/>
        <v>9.1370296679625582</v>
      </c>
      <c r="BN652" s="95">
        <f t="shared" si="580"/>
        <v>8.3421597160220351</v>
      </c>
      <c r="CI652" s="95"/>
      <c r="CJ652" s="95"/>
      <c r="CK652" s="95"/>
      <c r="CL652" s="95"/>
      <c r="CM652" s="95"/>
      <c r="CN652" s="95"/>
      <c r="CO652" s="95"/>
      <c r="CP652" s="95"/>
      <c r="CQ652" s="95"/>
      <c r="CR652" s="95"/>
      <c r="CS652" s="95"/>
      <c r="CT652" s="95"/>
      <c r="CU652" s="95"/>
      <c r="CV652" s="95"/>
      <c r="CW652" s="95"/>
      <c r="CX652" s="95"/>
    </row>
    <row r="653" spans="1:102" s="75" customFormat="1" ht="12.95" customHeight="1" x14ac:dyDescent="0.2">
      <c r="A653" s="86" t="s">
        <v>2144</v>
      </c>
      <c r="B653" s="87" t="s">
        <v>2031</v>
      </c>
      <c r="C653" s="88">
        <v>54274.462599999999</v>
      </c>
      <c r="D653" s="88">
        <v>2.9999999999999997E-4</v>
      </c>
      <c r="E653" s="75">
        <f t="shared" si="558"/>
        <v>28677.037766070625</v>
      </c>
      <c r="F653" s="75">
        <f t="shared" si="559"/>
        <v>28677</v>
      </c>
      <c r="G653" s="75">
        <f t="shared" si="587"/>
        <v>1.5919229997962248E-2</v>
      </c>
      <c r="J653" s="75">
        <f>G653</f>
        <v>1.5919229997962248E-2</v>
      </c>
      <c r="O653" s="75">
        <f t="shared" ca="1" si="560"/>
        <v>1.3620000228318668E-2</v>
      </c>
      <c r="P653" s="75">
        <f t="shared" si="561"/>
        <v>1.8428156464778488E-2</v>
      </c>
      <c r="Q653" s="85">
        <f t="shared" si="581"/>
        <v>39255.962599999999</v>
      </c>
      <c r="S653" s="84">
        <v>1</v>
      </c>
      <c r="Z653" s="75">
        <f t="shared" si="562"/>
        <v>28677</v>
      </c>
      <c r="AA653" s="75">
        <f t="shared" si="552"/>
        <v>1.3352324933538381E-2</v>
      </c>
      <c r="AB653" s="75">
        <f t="shared" si="553"/>
        <v>2.0995061529202354E-2</v>
      </c>
      <c r="AC653" s="75">
        <f t="shared" si="554"/>
        <v>-2.50892646681624E-3</v>
      </c>
      <c r="AD653" s="75">
        <f t="shared" si="555"/>
        <v>2.5669050644238668E-3</v>
      </c>
      <c r="AE653" s="75">
        <f t="shared" si="556"/>
        <v>6.5890016097648955E-6</v>
      </c>
      <c r="AF653" s="75">
        <f t="shared" si="557"/>
        <v>-2.50892646681624E-3</v>
      </c>
      <c r="AG653" s="84"/>
      <c r="AH653" s="75">
        <f t="shared" si="563"/>
        <v>-5.0758315312401077E-3</v>
      </c>
      <c r="AI653" s="75">
        <f t="shared" si="564"/>
        <v>2.0216490708493517E-2</v>
      </c>
      <c r="AJ653" s="75">
        <f t="shared" si="565"/>
        <v>-0.10548803822510769</v>
      </c>
      <c r="AK653" s="75">
        <f t="shared" si="566"/>
        <v>-2.0597934858143301E-2</v>
      </c>
      <c r="AL653" s="75">
        <f t="shared" si="567"/>
        <v>-3.1205728048675505</v>
      </c>
      <c r="AM653" s="75">
        <f t="shared" si="568"/>
        <v>-95.144660024824319</v>
      </c>
      <c r="AN653" s="75">
        <f t="shared" si="596"/>
        <v>3.3499877282481383</v>
      </c>
      <c r="AO653" s="75">
        <f t="shared" si="596"/>
        <v>3.6971232669485663</v>
      </c>
      <c r="AP653" s="75">
        <f t="shared" si="596"/>
        <v>3.3156443676096377</v>
      </c>
      <c r="AQ653" s="75">
        <f t="shared" si="596"/>
        <v>3.7389246162379748</v>
      </c>
      <c r="AR653" s="75">
        <f t="shared" si="596"/>
        <v>3.2724859193069795</v>
      </c>
      <c r="AS653" s="75">
        <f t="shared" si="596"/>
        <v>3.7932156799206576</v>
      </c>
      <c r="AT653" s="75">
        <f t="shared" si="596"/>
        <v>3.2167842607911652</v>
      </c>
      <c r="AU653" s="75">
        <f t="shared" si="569"/>
        <v>3.8668340388863536</v>
      </c>
      <c r="AV653" s="119">
        <f t="shared" si="570"/>
        <v>1.3352324933538381E-2</v>
      </c>
      <c r="AW653" s="120">
        <f t="shared" si="571"/>
        <v>2.5669050644238668E-3</v>
      </c>
      <c r="AX653" s="121">
        <f t="shared" si="572"/>
        <v>6.5890016097648955E-6</v>
      </c>
      <c r="AY653" s="120">
        <f t="shared" si="573"/>
        <v>2.0995061529202354E-2</v>
      </c>
      <c r="BA653" s="95">
        <f t="shared" si="574"/>
        <v>0</v>
      </c>
      <c r="BB653" s="95">
        <f t="shared" si="575"/>
        <v>0.10665351323163352</v>
      </c>
      <c r="BC653" s="95">
        <f t="shared" si="576"/>
        <v>-0.40758683470738344</v>
      </c>
      <c r="BD653" s="95">
        <f t="shared" si="577"/>
        <v>0.1092339442600917</v>
      </c>
      <c r="BE653" s="95">
        <f t="shared" si="578"/>
        <v>3.019921626828832</v>
      </c>
      <c r="BF653" s="95">
        <f t="shared" si="579"/>
        <v>16.417483584574384</v>
      </c>
      <c r="BG653" s="95">
        <f t="shared" si="597"/>
        <v>8.9057457401000146</v>
      </c>
      <c r="BH653" s="95">
        <f t="shared" si="597"/>
        <v>8.7762503680435628</v>
      </c>
      <c r="BI653" s="95">
        <f t="shared" si="597"/>
        <v>8.9466365228196665</v>
      </c>
      <c r="BJ653" s="95">
        <f t="shared" si="597"/>
        <v>8.7179199487188246</v>
      </c>
      <c r="BK653" s="95">
        <f t="shared" si="597"/>
        <v>9.0183636450715863</v>
      </c>
      <c r="BL653" s="95">
        <f t="shared" si="597"/>
        <v>8.6077067771148918</v>
      </c>
      <c r="BM653" s="95">
        <f t="shared" si="597"/>
        <v>9.1484142150821324</v>
      </c>
      <c r="BN653" s="95">
        <f t="shared" si="580"/>
        <v>8.3621335085898245</v>
      </c>
      <c r="CI653" s="95"/>
      <c r="CJ653" s="95"/>
      <c r="CK653" s="95"/>
      <c r="CL653" s="95"/>
      <c r="CM653" s="95"/>
      <c r="CN653" s="95"/>
      <c r="CO653" s="95"/>
      <c r="CP653" s="95"/>
      <c r="CQ653" s="95"/>
      <c r="CR653" s="95"/>
      <c r="CS653" s="95"/>
      <c r="CT653" s="95"/>
      <c r="CU653" s="95"/>
      <c r="CV653" s="95"/>
      <c r="CW653" s="95"/>
      <c r="CX653" s="95"/>
    </row>
    <row r="654" spans="1:102" s="75" customFormat="1" ht="12.95" customHeight="1" x14ac:dyDescent="0.2">
      <c r="A654" s="86" t="s">
        <v>2127</v>
      </c>
      <c r="B654" s="87" t="s">
        <v>2031</v>
      </c>
      <c r="C654" s="88">
        <v>54293.430030000003</v>
      </c>
      <c r="D654" s="88">
        <v>2.9999999999999997E-4</v>
      </c>
      <c r="E654" s="75">
        <f t="shared" si="558"/>
        <v>28722.035250306391</v>
      </c>
      <c r="F654" s="75">
        <f t="shared" si="559"/>
        <v>28722</v>
      </c>
      <c r="G654" s="75">
        <f t="shared" si="587"/>
        <v>1.4858780006761663E-2</v>
      </c>
      <c r="K654" s="75">
        <f>G654</f>
        <v>1.4858780006761663E-2</v>
      </c>
      <c r="O654" s="75">
        <f t="shared" ca="1" si="560"/>
        <v>1.36511546103143E-2</v>
      </c>
      <c r="P654" s="75">
        <f t="shared" si="561"/>
        <v>1.8481073683852114E-2</v>
      </c>
      <c r="Q654" s="85">
        <f t="shared" si="581"/>
        <v>39274.930030000003</v>
      </c>
      <c r="S654" s="84">
        <v>1</v>
      </c>
      <c r="Z654" s="75">
        <f t="shared" si="562"/>
        <v>28722</v>
      </c>
      <c r="AA654" s="75">
        <f t="shared" si="552"/>
        <v>1.3385462620251316E-2</v>
      </c>
      <c r="AB654" s="75">
        <f t="shared" si="553"/>
        <v>1.9954391070362461E-2</v>
      </c>
      <c r="AC654" s="75">
        <f t="shared" si="554"/>
        <v>-3.6222936770904518E-3</v>
      </c>
      <c r="AD654" s="75">
        <f t="shared" si="555"/>
        <v>1.4733173865103463E-3</v>
      </c>
      <c r="AE654" s="75">
        <f t="shared" si="556"/>
        <v>2.1706641213936772E-6</v>
      </c>
      <c r="AF654" s="75">
        <f t="shared" si="557"/>
        <v>-3.6222936770904518E-3</v>
      </c>
      <c r="AG654" s="84"/>
      <c r="AH654" s="75">
        <f t="shared" si="563"/>
        <v>-5.0956110636007973E-3</v>
      </c>
      <c r="AI654" s="75">
        <f t="shared" si="564"/>
        <v>2.0222252507566041E-2</v>
      </c>
      <c r="AJ654" s="75">
        <f t="shared" si="565"/>
        <v>-0.10576437407146828</v>
      </c>
      <c r="AK654" s="75">
        <f t="shared" si="566"/>
        <v>-2.0870206483224692E-2</v>
      </c>
      <c r="AL654" s="75">
        <f t="shared" si="567"/>
        <v>-3.1202949144751102</v>
      </c>
      <c r="AM654" s="75">
        <f t="shared" si="568"/>
        <v>-93.903131675658258</v>
      </c>
      <c r="AN654" s="75">
        <f t="shared" si="596"/>
        <v>3.3527227048124377</v>
      </c>
      <c r="AO654" s="75">
        <f t="shared" si="596"/>
        <v>3.6994103524405624</v>
      </c>
      <c r="AP654" s="75">
        <f t="shared" si="596"/>
        <v>3.3180804967334847</v>
      </c>
      <c r="AQ654" s="75">
        <f t="shared" si="596"/>
        <v>3.7416443755711848</v>
      </c>
      <c r="AR654" s="75">
        <f t="shared" si="596"/>
        <v>3.2744603669816463</v>
      </c>
      <c r="AS654" s="75">
        <f t="shared" si="596"/>
        <v>3.7966383688869341</v>
      </c>
      <c r="AT654" s="75">
        <f t="shared" si="596"/>
        <v>3.2180278598979117</v>
      </c>
      <c r="AU654" s="75">
        <f t="shared" si="569"/>
        <v>3.8714719541539</v>
      </c>
      <c r="AV654" s="119">
        <f t="shared" si="570"/>
        <v>1.3385462620251316E-2</v>
      </c>
      <c r="AW654" s="120">
        <f t="shared" si="571"/>
        <v>1.4733173865103463E-3</v>
      </c>
      <c r="AX654" s="121">
        <f t="shared" si="572"/>
        <v>2.1706641213936772E-6</v>
      </c>
      <c r="AY654" s="120">
        <f t="shared" si="573"/>
        <v>1.9954391070362461E-2</v>
      </c>
      <c r="BA654" s="95">
        <f t="shared" si="574"/>
        <v>0</v>
      </c>
      <c r="BB654" s="95">
        <f t="shared" si="575"/>
        <v>0.10641758801053247</v>
      </c>
      <c r="BC654" s="95">
        <f t="shared" si="576"/>
        <v>-0.40559586198958331</v>
      </c>
      <c r="BD654" s="95">
        <f t="shared" si="577"/>
        <v>0.10728687237069431</v>
      </c>
      <c r="BE654" s="95">
        <f t="shared" si="578"/>
        <v>3.0221008642010463</v>
      </c>
      <c r="BF654" s="95">
        <f t="shared" si="579"/>
        <v>16.717631638960817</v>
      </c>
      <c r="BG654" s="95">
        <f t="shared" si="597"/>
        <v>8.9146621166841378</v>
      </c>
      <c r="BH654" s="95">
        <f t="shared" si="597"/>
        <v>8.7819680317200106</v>
      </c>
      <c r="BI654" s="95">
        <f t="shared" si="597"/>
        <v>8.9557616494763543</v>
      </c>
      <c r="BJ654" s="95">
        <f t="shared" si="597"/>
        <v>8.7236067187401147</v>
      </c>
      <c r="BK654" s="95">
        <f t="shared" si="597"/>
        <v>9.0272251830965384</v>
      </c>
      <c r="BL654" s="95">
        <f t="shared" si="597"/>
        <v>8.6144445987342237</v>
      </c>
      <c r="BM654" s="95">
        <f t="shared" si="597"/>
        <v>9.1556697056505065</v>
      </c>
      <c r="BN654" s="95">
        <f t="shared" si="580"/>
        <v>8.3751598950470765</v>
      </c>
      <c r="CI654" s="95"/>
      <c r="CJ654" s="95"/>
      <c r="CK654" s="95"/>
      <c r="CL654" s="95"/>
      <c r="CM654" s="95"/>
      <c r="CN654" s="95"/>
      <c r="CO654" s="95"/>
      <c r="CP654" s="95"/>
      <c r="CQ654" s="95"/>
      <c r="CR654" s="95"/>
      <c r="CS654" s="95"/>
      <c r="CT654" s="95"/>
      <c r="CU654" s="95"/>
      <c r="CV654" s="95"/>
      <c r="CW654" s="95"/>
      <c r="CX654" s="95"/>
    </row>
    <row r="655" spans="1:102" s="75" customFormat="1" ht="12.95" customHeight="1" x14ac:dyDescent="0.2">
      <c r="A655" s="86" t="s">
        <v>2127</v>
      </c>
      <c r="B655" s="87" t="s">
        <v>2031</v>
      </c>
      <c r="C655" s="88">
        <v>54293.430630000003</v>
      </c>
      <c r="D655" s="88">
        <v>4.0000000000000002E-4</v>
      </c>
      <c r="E655" s="75">
        <f t="shared" si="558"/>
        <v>28722.036673719609</v>
      </c>
      <c r="F655" s="75">
        <f t="shared" si="559"/>
        <v>28722</v>
      </c>
      <c r="G655" s="75">
        <f t="shared" si="587"/>
        <v>1.5458780006156303E-2</v>
      </c>
      <c r="K655" s="75">
        <f>G655</f>
        <v>1.5458780006156303E-2</v>
      </c>
      <c r="O655" s="75">
        <f t="shared" ca="1" si="560"/>
        <v>1.36511546103143E-2</v>
      </c>
      <c r="P655" s="75">
        <f t="shared" si="561"/>
        <v>1.8481073683852114E-2</v>
      </c>
      <c r="Q655" s="85">
        <f t="shared" si="581"/>
        <v>39274.930630000003</v>
      </c>
      <c r="S655" s="84">
        <v>1</v>
      </c>
      <c r="Z655" s="75">
        <f t="shared" si="562"/>
        <v>28722</v>
      </c>
      <c r="AA655" s="75">
        <f t="shared" si="552"/>
        <v>1.3385462620251316E-2</v>
      </c>
      <c r="AB655" s="75">
        <f t="shared" si="553"/>
        <v>2.0554391069757101E-2</v>
      </c>
      <c r="AC655" s="75">
        <f t="shared" si="554"/>
        <v>-3.0222936776958115E-3</v>
      </c>
      <c r="AD655" s="75">
        <f t="shared" si="555"/>
        <v>2.0733173859049867E-3</v>
      </c>
      <c r="AE655" s="75">
        <f t="shared" si="556"/>
        <v>4.2986449826958873E-6</v>
      </c>
      <c r="AF655" s="75">
        <f t="shared" si="557"/>
        <v>-3.0222936776958115E-3</v>
      </c>
      <c r="AG655" s="84"/>
      <c r="AH655" s="75">
        <f t="shared" si="563"/>
        <v>-5.0956110636007973E-3</v>
      </c>
      <c r="AI655" s="75">
        <f t="shared" si="564"/>
        <v>2.0222252507566041E-2</v>
      </c>
      <c r="AJ655" s="75">
        <f t="shared" si="565"/>
        <v>-0.10576437407146828</v>
      </c>
      <c r="AK655" s="75">
        <f t="shared" si="566"/>
        <v>-2.0870206483224692E-2</v>
      </c>
      <c r="AL655" s="75">
        <f t="shared" si="567"/>
        <v>-3.1202949144751102</v>
      </c>
      <c r="AM655" s="75">
        <f t="shared" si="568"/>
        <v>-93.903131675658258</v>
      </c>
      <c r="AN655" s="75">
        <f t="shared" si="596"/>
        <v>3.3527227048124377</v>
      </c>
      <c r="AO655" s="75">
        <f t="shared" si="596"/>
        <v>3.6994103524405624</v>
      </c>
      <c r="AP655" s="75">
        <f t="shared" si="596"/>
        <v>3.3180804967334847</v>
      </c>
      <c r="AQ655" s="75">
        <f t="shared" si="596"/>
        <v>3.7416443755711848</v>
      </c>
      <c r="AR655" s="75">
        <f t="shared" si="596"/>
        <v>3.2744603669816463</v>
      </c>
      <c r="AS655" s="75">
        <f t="shared" si="596"/>
        <v>3.7966383688869341</v>
      </c>
      <c r="AT655" s="75">
        <f t="shared" si="596"/>
        <v>3.2180278598979117</v>
      </c>
      <c r="AU655" s="75">
        <f t="shared" si="569"/>
        <v>3.8714719541539</v>
      </c>
      <c r="AV655" s="119">
        <f t="shared" si="570"/>
        <v>1.3385462620251316E-2</v>
      </c>
      <c r="AW655" s="120">
        <f t="shared" si="571"/>
        <v>2.0733173859049867E-3</v>
      </c>
      <c r="AX655" s="121">
        <f t="shared" si="572"/>
        <v>4.2986449826958873E-6</v>
      </c>
      <c r="AY655" s="120">
        <f t="shared" si="573"/>
        <v>2.0554391069757101E-2</v>
      </c>
      <c r="BA655" s="95">
        <f t="shared" si="574"/>
        <v>0</v>
      </c>
      <c r="BB655" s="95">
        <f t="shared" si="575"/>
        <v>0.10641758801053247</v>
      </c>
      <c r="BC655" s="95">
        <f t="shared" si="576"/>
        <v>-0.40559586198958331</v>
      </c>
      <c r="BD655" s="95">
        <f t="shared" si="577"/>
        <v>0.10728687237069431</v>
      </c>
      <c r="BE655" s="95">
        <f t="shared" si="578"/>
        <v>3.0221008642010463</v>
      </c>
      <c r="BF655" s="95">
        <f t="shared" si="579"/>
        <v>16.717631638960817</v>
      </c>
      <c r="BG655" s="95">
        <f t="shared" si="597"/>
        <v>8.9146621166841378</v>
      </c>
      <c r="BH655" s="95">
        <f t="shared" si="597"/>
        <v>8.7819680317200106</v>
      </c>
      <c r="BI655" s="95">
        <f t="shared" si="597"/>
        <v>8.9557616494763543</v>
      </c>
      <c r="BJ655" s="95">
        <f t="shared" si="597"/>
        <v>8.7236067187401147</v>
      </c>
      <c r="BK655" s="95">
        <f t="shared" si="597"/>
        <v>9.0272251830965384</v>
      </c>
      <c r="BL655" s="95">
        <f t="shared" si="597"/>
        <v>8.6144445987342237</v>
      </c>
      <c r="BM655" s="95">
        <f t="shared" si="597"/>
        <v>9.1556697056505065</v>
      </c>
      <c r="BN655" s="95">
        <f t="shared" si="580"/>
        <v>8.3751598950470765</v>
      </c>
      <c r="CI655" s="95"/>
      <c r="CJ655" s="95"/>
      <c r="CK655" s="95"/>
      <c r="CL655" s="95"/>
      <c r="CM655" s="95"/>
      <c r="CN655" s="95"/>
      <c r="CO655" s="95"/>
      <c r="CP655" s="95"/>
      <c r="CQ655" s="95"/>
      <c r="CR655" s="95"/>
      <c r="CS655" s="95"/>
      <c r="CT655" s="95"/>
      <c r="CU655" s="95"/>
      <c r="CV655" s="95"/>
      <c r="CW655" s="95"/>
      <c r="CX655" s="95"/>
    </row>
    <row r="656" spans="1:102" s="75" customFormat="1" ht="12.95" customHeight="1" x14ac:dyDescent="0.2">
      <c r="A656" s="86" t="s">
        <v>2144</v>
      </c>
      <c r="B656" s="87" t="s">
        <v>2031</v>
      </c>
      <c r="C656" s="88">
        <v>54296.378499999999</v>
      </c>
      <c r="D656" s="88">
        <v>5.0000000000000001E-4</v>
      </c>
      <c r="E656" s="75">
        <f t="shared" si="558"/>
        <v>28729.03006891621</v>
      </c>
      <c r="F656" s="75">
        <f t="shared" si="559"/>
        <v>28729</v>
      </c>
      <c r="G656" s="75">
        <f t="shared" si="587"/>
        <v>1.2674710000283085E-2</v>
      </c>
      <c r="J656" s="75">
        <f>G656</f>
        <v>1.2674710000283085E-2</v>
      </c>
      <c r="O656" s="75">
        <f t="shared" ca="1" si="560"/>
        <v>1.3656000847513622E-2</v>
      </c>
      <c r="P656" s="75">
        <f t="shared" si="561"/>
        <v>1.8489307989197599E-2</v>
      </c>
      <c r="Q656" s="85">
        <f t="shared" si="581"/>
        <v>39277.878499999999</v>
      </c>
      <c r="S656" s="84">
        <v>1</v>
      </c>
      <c r="Z656" s="75">
        <f t="shared" si="562"/>
        <v>28729</v>
      </c>
      <c r="AA656" s="75">
        <f t="shared" si="552"/>
        <v>1.3390613228974788E-2</v>
      </c>
      <c r="AB656" s="75">
        <f t="shared" si="553"/>
        <v>1.7773404760505894E-2</v>
      </c>
      <c r="AC656" s="75">
        <f t="shared" si="554"/>
        <v>-5.814597988914514E-3</v>
      </c>
      <c r="AD656" s="75">
        <f t="shared" si="555"/>
        <v>-7.159032286917031E-4</v>
      </c>
      <c r="AE656" s="75">
        <f t="shared" si="556"/>
        <v>5.12517432851205E-7</v>
      </c>
      <c r="AF656" s="75">
        <f t="shared" si="557"/>
        <v>-5.814597988914514E-3</v>
      </c>
      <c r="AG656" s="84"/>
      <c r="AH656" s="75">
        <f t="shared" si="563"/>
        <v>-5.0986947602228109E-3</v>
      </c>
      <c r="AI656" s="75">
        <f t="shared" si="564"/>
        <v>2.0223158768251426E-2</v>
      </c>
      <c r="AJ656" s="75">
        <f t="shared" si="565"/>
        <v>-0.1058075101515708</v>
      </c>
      <c r="AK656" s="75">
        <f t="shared" si="566"/>
        <v>-2.0912708718309535E-2</v>
      </c>
      <c r="AL656" s="75">
        <f t="shared" si="567"/>
        <v>-3.1202515349894631</v>
      </c>
      <c r="AM656" s="75">
        <f t="shared" si="568"/>
        <v>-93.712243001593237</v>
      </c>
      <c r="AN656" s="75">
        <f t="shared" si="596"/>
        <v>3.3531495719622129</v>
      </c>
      <c r="AO656" s="75">
        <f t="shared" si="596"/>
        <v>3.6997646984823795</v>
      </c>
      <c r="AP656" s="75">
        <f t="shared" si="596"/>
        <v>3.3184610197781717</v>
      </c>
      <c r="AQ656" s="75">
        <f t="shared" si="596"/>
        <v>3.7420659625044128</v>
      </c>
      <c r="AR656" s="75">
        <f t="shared" si="596"/>
        <v>3.2747690805595973</v>
      </c>
      <c r="AS656" s="75">
        <f t="shared" si="596"/>
        <v>3.7971695649441646</v>
      </c>
      <c r="AT656" s="75">
        <f t="shared" si="596"/>
        <v>3.2182225700849059</v>
      </c>
      <c r="AU656" s="75">
        <f t="shared" si="569"/>
        <v>3.8721934076399629</v>
      </c>
      <c r="AV656" s="119">
        <f t="shared" si="570"/>
        <v>1.3390613228974788E-2</v>
      </c>
      <c r="AW656" s="120">
        <f t="shared" si="571"/>
        <v>-7.159032286917031E-4</v>
      </c>
      <c r="AX656" s="121">
        <f t="shared" si="572"/>
        <v>5.12517432851205E-7</v>
      </c>
      <c r="AY656" s="120">
        <f t="shared" si="573"/>
        <v>1.7773404760505894E-2</v>
      </c>
      <c r="BA656" s="95">
        <f t="shared" si="574"/>
        <v>0</v>
      </c>
      <c r="BB656" s="95">
        <f t="shared" si="575"/>
        <v>0.10638137227586408</v>
      </c>
      <c r="BC656" s="95">
        <f t="shared" si="576"/>
        <v>-0.4052868564721761</v>
      </c>
      <c r="BD656" s="95">
        <f t="shared" si="577"/>
        <v>0.10698480352102388</v>
      </c>
      <c r="BE656" s="95">
        <f t="shared" si="578"/>
        <v>3.0224388998669638</v>
      </c>
      <c r="BF656" s="95">
        <f t="shared" si="579"/>
        <v>16.765171956142979</v>
      </c>
      <c r="BG656" s="95">
        <f t="shared" si="597"/>
        <v>8.9160469575096073</v>
      </c>
      <c r="BH656" s="95">
        <f t="shared" si="597"/>
        <v>8.782858226411129</v>
      </c>
      <c r="BI656" s="95">
        <f t="shared" si="597"/>
        <v>8.9571763335648047</v>
      </c>
      <c r="BJ656" s="95">
        <f t="shared" si="597"/>
        <v>8.7244958164339241</v>
      </c>
      <c r="BK656" s="95">
        <f t="shared" si="597"/>
        <v>9.0285952584918867</v>
      </c>
      <c r="BL656" s="95">
        <f t="shared" si="597"/>
        <v>8.6155019161438275</v>
      </c>
      <c r="BM656" s="95">
        <f t="shared" si="597"/>
        <v>9.1567864091603646</v>
      </c>
      <c r="BN656" s="95">
        <f t="shared" si="580"/>
        <v>8.3771862218293158</v>
      </c>
      <c r="CI656" s="95"/>
      <c r="CJ656" s="95"/>
      <c r="CK656" s="95"/>
      <c r="CL656" s="95"/>
      <c r="CM656" s="95"/>
      <c r="CN656" s="95"/>
      <c r="CO656" s="95"/>
      <c r="CP656" s="95"/>
      <c r="CQ656" s="95"/>
      <c r="CR656" s="95"/>
      <c r="CS656" s="95"/>
      <c r="CT656" s="95"/>
      <c r="CU656" s="95"/>
      <c r="CV656" s="95"/>
      <c r="CW656" s="95"/>
      <c r="CX656" s="95"/>
    </row>
    <row r="657" spans="1:102" s="75" customFormat="1" ht="12.95" customHeight="1" x14ac:dyDescent="0.2">
      <c r="A657" s="86" t="s">
        <v>2144</v>
      </c>
      <c r="B657" s="87" t="s">
        <v>2033</v>
      </c>
      <c r="C657" s="88">
        <v>54300.386700000003</v>
      </c>
      <c r="D657" s="88">
        <v>4.0000000000000002E-4</v>
      </c>
      <c r="E657" s="75">
        <f t="shared" si="558"/>
        <v>28738.538943672251</v>
      </c>
      <c r="F657" s="75">
        <f t="shared" si="559"/>
        <v>28738.5</v>
      </c>
      <c r="G657" s="75">
        <f t="shared" si="587"/>
        <v>1.6415615005826112E-2</v>
      </c>
      <c r="J657" s="75">
        <f>G657</f>
        <v>1.6415615005826112E-2</v>
      </c>
      <c r="O657" s="75">
        <f t="shared" ca="1" si="560"/>
        <v>1.3662577883712697E-2</v>
      </c>
      <c r="P657" s="75">
        <f t="shared" si="561"/>
        <v>1.8500484296922408E-2</v>
      </c>
      <c r="Q657" s="85">
        <f t="shared" si="581"/>
        <v>39281.886700000003</v>
      </c>
      <c r="S657" s="84">
        <v>1</v>
      </c>
      <c r="Z657" s="75">
        <f t="shared" si="562"/>
        <v>28738.5</v>
      </c>
      <c r="AA657" s="75">
        <f t="shared" ref="AA657:AA713" si="598">AB$3+AB$4*Z657+AB$5*Z657^2+AH657</f>
        <v>1.3397601588754429E-2</v>
      </c>
      <c r="AB657" s="75">
        <f t="shared" ref="AB657:AB713" si="599">IF(S657&lt;&gt;0,G657-AH657, -9999)</f>
        <v>2.1518497713994091E-2</v>
      </c>
      <c r="AC657" s="75">
        <f t="shared" ref="AC657:AC713" si="600">+G657-P657</f>
        <v>-2.084869291096296E-3</v>
      </c>
      <c r="AD657" s="75">
        <f t="shared" ref="AD657:AD713" si="601">IF(S657&lt;&gt;0,G657-AA657, -9999)</f>
        <v>3.0180134170716827E-3</v>
      </c>
      <c r="AE657" s="75">
        <f t="shared" ref="AE657:AE713" si="602">+(G657-AA657)^2*S657</f>
        <v>9.1084049856246949E-6</v>
      </c>
      <c r="AF657" s="75">
        <f t="shared" ref="AF657:AF713" si="603">IF(S657&lt;&gt;0,G657-P657, -9999)</f>
        <v>-2.084869291096296E-3</v>
      </c>
      <c r="AG657" s="84"/>
      <c r="AH657" s="75">
        <f t="shared" si="563"/>
        <v>-5.1028827081679787E-3</v>
      </c>
      <c r="AI657" s="75">
        <f t="shared" si="564"/>
        <v>2.0224393011690767E-2</v>
      </c>
      <c r="AJ657" s="75">
        <f t="shared" si="565"/>
        <v>-0.10586611658140652</v>
      </c>
      <c r="AK657" s="75">
        <f t="shared" si="566"/>
        <v>-2.0970454231851648E-2</v>
      </c>
      <c r="AL657" s="75">
        <f t="shared" si="567"/>
        <v>-3.1201925975381304</v>
      </c>
      <c r="AM657" s="75">
        <f t="shared" si="568"/>
        <v>-93.454132434177012</v>
      </c>
      <c r="AN657" s="75">
        <f t="shared" si="596"/>
        <v>3.3537295034726373</v>
      </c>
      <c r="AO657" s="75">
        <f t="shared" si="596"/>
        <v>3.7002449859092925</v>
      </c>
      <c r="AP657" s="75">
        <f t="shared" si="596"/>
        <v>3.3189781184931917</v>
      </c>
      <c r="AQ657" s="75">
        <f t="shared" si="596"/>
        <v>3.7426374763568129</v>
      </c>
      <c r="AR657" s="75">
        <f t="shared" si="596"/>
        <v>3.2751887281863619</v>
      </c>
      <c r="AS657" s="75">
        <f t="shared" si="596"/>
        <v>3.7978899463962676</v>
      </c>
      <c r="AT657" s="75">
        <f t="shared" si="596"/>
        <v>3.2184873641247047</v>
      </c>
      <c r="AU657" s="75">
        <f t="shared" si="569"/>
        <v>3.873172523085334</v>
      </c>
      <c r="AV657" s="119">
        <f t="shared" si="570"/>
        <v>1.3397601588754429E-2</v>
      </c>
      <c r="AW657" s="120">
        <f t="shared" si="571"/>
        <v>3.0180134170716827E-3</v>
      </c>
      <c r="AX657" s="121">
        <f t="shared" si="572"/>
        <v>9.1084049856246949E-6</v>
      </c>
      <c r="AY657" s="120">
        <f t="shared" si="573"/>
        <v>2.1518497713994091E-2</v>
      </c>
      <c r="BA657" s="95">
        <f t="shared" si="574"/>
        <v>0</v>
      </c>
      <c r="BB657" s="95">
        <f t="shared" si="575"/>
        <v>0.1063324302608547</v>
      </c>
      <c r="BC657" s="95">
        <f t="shared" si="576"/>
        <v>-0.40486780027577046</v>
      </c>
      <c r="BD657" s="95">
        <f t="shared" si="577"/>
        <v>0.1065752072319352</v>
      </c>
      <c r="BE657" s="95">
        <f t="shared" si="578"/>
        <v>3.022897244235649</v>
      </c>
      <c r="BF657" s="95">
        <f t="shared" si="579"/>
        <v>16.830064105206553</v>
      </c>
      <c r="BG657" s="95">
        <f t="shared" si="597"/>
        <v>8.9179254224608684</v>
      </c>
      <c r="BH657" s="95">
        <f t="shared" si="597"/>
        <v>8.7840667344267143</v>
      </c>
      <c r="BI657" s="95">
        <f t="shared" si="597"/>
        <v>8.9590941668550652</v>
      </c>
      <c r="BJ657" s="95">
        <f t="shared" si="597"/>
        <v>8.7257044259182823</v>
      </c>
      <c r="BK657" s="95">
        <f t="shared" si="597"/>
        <v>9.0304510129392774</v>
      </c>
      <c r="BL657" s="95">
        <f t="shared" si="597"/>
        <v>8.6169408165589978</v>
      </c>
      <c r="BM657" s="95">
        <f t="shared" si="597"/>
        <v>9.1582968160388596</v>
      </c>
      <c r="BN657" s="95">
        <f t="shared" si="580"/>
        <v>8.379936236748069</v>
      </c>
      <c r="CI657" s="95"/>
      <c r="CJ657" s="95"/>
      <c r="CK657" s="95"/>
      <c r="CL657" s="95"/>
      <c r="CM657" s="95"/>
      <c r="CN657" s="95"/>
      <c r="CO657" s="95"/>
      <c r="CP657" s="95"/>
      <c r="CQ657" s="95"/>
      <c r="CR657" s="95"/>
      <c r="CS657" s="95"/>
      <c r="CT657" s="95"/>
      <c r="CU657" s="95"/>
      <c r="CV657" s="95"/>
      <c r="CW657" s="95"/>
      <c r="CX657" s="95"/>
    </row>
    <row r="658" spans="1:102" s="75" customFormat="1" ht="12.95" customHeight="1" x14ac:dyDescent="0.2">
      <c r="A658" s="86" t="s">
        <v>2145</v>
      </c>
      <c r="B658" s="87" t="s">
        <v>2031</v>
      </c>
      <c r="C658" s="88">
        <v>54309.445800000001</v>
      </c>
      <c r="D658" s="88">
        <v>2.9999999999999997E-4</v>
      </c>
      <c r="E658" s="75">
        <f t="shared" si="558"/>
        <v>28760.030348118718</v>
      </c>
      <c r="F658" s="75">
        <f t="shared" si="559"/>
        <v>28760</v>
      </c>
      <c r="G658" s="75">
        <f t="shared" si="587"/>
        <v>1.2792400004400406E-2</v>
      </c>
      <c r="K658" s="75">
        <f t="shared" ref="K658:K665" si="604">G658</f>
        <v>1.2792400004400406E-2</v>
      </c>
      <c r="O658" s="75">
        <f t="shared" ca="1" si="560"/>
        <v>1.3677462755110613E-2</v>
      </c>
      <c r="P658" s="75">
        <f t="shared" si="561"/>
        <v>1.8525783059261378E-2</v>
      </c>
      <c r="Q658" s="85">
        <f t="shared" si="581"/>
        <v>39290.945800000001</v>
      </c>
      <c r="S658" s="84">
        <v>1</v>
      </c>
      <c r="Z658" s="75">
        <f t="shared" si="562"/>
        <v>28760</v>
      </c>
      <c r="AA658" s="75">
        <f t="shared" si="598"/>
        <v>1.341340998451713E-2</v>
      </c>
      <c r="AB658" s="75">
        <f t="shared" si="599"/>
        <v>1.7904773079144655E-2</v>
      </c>
      <c r="AC658" s="75">
        <f t="shared" si="600"/>
        <v>-5.7333830548609716E-3</v>
      </c>
      <c r="AD658" s="75">
        <f t="shared" si="601"/>
        <v>-6.2100998011672438E-4</v>
      </c>
      <c r="AE658" s="75">
        <f t="shared" si="602"/>
        <v>3.8565339540457443E-7</v>
      </c>
      <c r="AF658" s="75">
        <f t="shared" si="603"/>
        <v>-5.7333830548609716E-3</v>
      </c>
      <c r="AG658" s="84"/>
      <c r="AH658" s="75">
        <f t="shared" si="563"/>
        <v>-5.1123730747442472E-3</v>
      </c>
      <c r="AI658" s="75">
        <f t="shared" si="564"/>
        <v>2.022720471336481E-2</v>
      </c>
      <c r="AJ658" s="75">
        <f t="shared" si="565"/>
        <v>-0.10599902635298177</v>
      </c>
      <c r="AK658" s="75">
        <f t="shared" si="566"/>
        <v>-2.1101412659185664E-2</v>
      </c>
      <c r="AL658" s="75">
        <f t="shared" si="567"/>
        <v>-3.1200589356934043</v>
      </c>
      <c r="AM658" s="75">
        <f t="shared" si="568"/>
        <v>-92.874009287408157</v>
      </c>
      <c r="AN658" s="75">
        <f t="shared" si="596"/>
        <v>3.3550445750505991</v>
      </c>
      <c r="AO658" s="75">
        <f t="shared" si="596"/>
        <v>3.7013293603206221</v>
      </c>
      <c r="AP658" s="75">
        <f t="shared" si="596"/>
        <v>3.3201512592806632</v>
      </c>
      <c r="AQ658" s="75">
        <f t="shared" si="596"/>
        <v>3.7439281829155773</v>
      </c>
      <c r="AR658" s="75">
        <f t="shared" si="596"/>
        <v>3.276141344883639</v>
      </c>
      <c r="AS658" s="75">
        <f t="shared" si="596"/>
        <v>3.7995180374949165</v>
      </c>
      <c r="AT658" s="75">
        <f t="shared" si="596"/>
        <v>3.2190889534285541</v>
      </c>
      <c r="AU658" s="75">
        <f t="shared" si="569"/>
        <v>3.875388415935384</v>
      </c>
      <c r="AV658" s="119">
        <f t="shared" si="570"/>
        <v>1.341340998451713E-2</v>
      </c>
      <c r="AW658" s="120">
        <f t="shared" si="571"/>
        <v>-6.2100998011672438E-4</v>
      </c>
      <c r="AX658" s="121">
        <f t="shared" si="572"/>
        <v>3.8565339540457443E-7</v>
      </c>
      <c r="AY658" s="120">
        <f t="shared" si="573"/>
        <v>1.7904773079144655E-2</v>
      </c>
      <c r="BA658" s="95">
        <f t="shared" si="574"/>
        <v>0</v>
      </c>
      <c r="BB658" s="95">
        <f t="shared" si="575"/>
        <v>0.1062225496834962</v>
      </c>
      <c r="BC658" s="95">
        <f t="shared" si="576"/>
        <v>-0.40392073837495135</v>
      </c>
      <c r="BD658" s="95">
        <f t="shared" si="577"/>
        <v>0.10564974825208817</v>
      </c>
      <c r="BE658" s="95">
        <f t="shared" si="578"/>
        <v>3.0239327545722099</v>
      </c>
      <c r="BF658" s="95">
        <f t="shared" si="579"/>
        <v>16.978530285149571</v>
      </c>
      <c r="BG658" s="95">
        <f t="shared" si="597"/>
        <v>8.9221725012233115</v>
      </c>
      <c r="BH658" s="95">
        <f t="shared" si="597"/>
        <v>8.7868035558288451</v>
      </c>
      <c r="BI658" s="95">
        <f t="shared" si="597"/>
        <v>8.9634255219299313</v>
      </c>
      <c r="BJ658" s="95">
        <f t="shared" si="597"/>
        <v>8.7284482194733712</v>
      </c>
      <c r="BK658" s="95">
        <f t="shared" si="597"/>
        <v>9.0346353706315092</v>
      </c>
      <c r="BL658" s="95">
        <f t="shared" si="597"/>
        <v>8.620214159921753</v>
      </c>
      <c r="BM658" s="95">
        <f t="shared" si="597"/>
        <v>9.1616933842403725</v>
      </c>
      <c r="BN658" s="95">
        <f t="shared" si="580"/>
        <v>8.3861599547220891</v>
      </c>
      <c r="CI658" s="95"/>
      <c r="CJ658" s="95"/>
      <c r="CK658" s="95"/>
      <c r="CL658" s="95"/>
      <c r="CM658" s="95"/>
      <c r="CN658" s="95"/>
      <c r="CO658" s="95"/>
      <c r="CP658" s="95"/>
      <c r="CQ658" s="95"/>
      <c r="CR658" s="95"/>
      <c r="CS658" s="95"/>
      <c r="CT658" s="95"/>
      <c r="CU658" s="95"/>
      <c r="CV658" s="95"/>
      <c r="CW658" s="95"/>
      <c r="CX658" s="95"/>
    </row>
    <row r="659" spans="1:102" s="75" customFormat="1" ht="12.95" customHeight="1" x14ac:dyDescent="0.2">
      <c r="A659" s="86" t="s">
        <v>2145</v>
      </c>
      <c r="B659" s="87" t="s">
        <v>2033</v>
      </c>
      <c r="C659" s="88">
        <v>54335.368699999999</v>
      </c>
      <c r="D659" s="88">
        <v>2.9999999999999997E-4</v>
      </c>
      <c r="E659" s="75">
        <f t="shared" si="558"/>
        <v>28821.528678893897</v>
      </c>
      <c r="F659" s="75">
        <f t="shared" si="559"/>
        <v>28821.5</v>
      </c>
      <c r="G659" s="75">
        <f t="shared" si="587"/>
        <v>1.2088784998923074E-2</v>
      </c>
      <c r="K659" s="75">
        <f t="shared" si="604"/>
        <v>1.2088784998923074E-2</v>
      </c>
      <c r="O659" s="75">
        <f t="shared" ca="1" si="560"/>
        <v>1.3720040410504645E-2</v>
      </c>
      <c r="P659" s="75">
        <f t="shared" si="561"/>
        <v>1.8598187681428773E-2</v>
      </c>
      <c r="Q659" s="85">
        <f t="shared" si="581"/>
        <v>39316.868699999999</v>
      </c>
      <c r="S659" s="84">
        <v>1</v>
      </c>
      <c r="Z659" s="75">
        <f t="shared" si="562"/>
        <v>28821.5</v>
      </c>
      <c r="AA659" s="75">
        <f t="shared" si="598"/>
        <v>1.3458574505504729E-2</v>
      </c>
      <c r="AB659" s="75">
        <f t="shared" si="599"/>
        <v>1.7228398174847118E-2</v>
      </c>
      <c r="AC659" s="75">
        <f t="shared" si="600"/>
        <v>-6.5094026825056987E-3</v>
      </c>
      <c r="AD659" s="75">
        <f t="shared" si="601"/>
        <v>-1.3697895065816548E-3</v>
      </c>
      <c r="AE659" s="75">
        <f t="shared" si="602"/>
        <v>1.8763232923412134E-6</v>
      </c>
      <c r="AF659" s="75">
        <f t="shared" si="603"/>
        <v>-6.5094026825056987E-3</v>
      </c>
      <c r="AG659" s="84"/>
      <c r="AH659" s="75">
        <f t="shared" si="563"/>
        <v>-5.1396131759240448E-3</v>
      </c>
      <c r="AI659" s="75">
        <f t="shared" si="564"/>
        <v>2.0235389495540157E-2</v>
      </c>
      <c r="AJ659" s="75">
        <f t="shared" si="565"/>
        <v>-0.10638129974698186</v>
      </c>
      <c r="AK659" s="75">
        <f t="shared" si="566"/>
        <v>-2.1478081921901704E-2</v>
      </c>
      <c r="AL659" s="75">
        <f t="shared" si="567"/>
        <v>-3.119674488571381</v>
      </c>
      <c r="AM659" s="75">
        <f t="shared" si="568"/>
        <v>-91.244861511867768</v>
      </c>
      <c r="AN659" s="75">
        <f t="shared" si="596"/>
        <v>3.358826045789236</v>
      </c>
      <c r="AO659" s="75">
        <f t="shared" si="596"/>
        <v>3.7044114218915345</v>
      </c>
      <c r="AP659" s="75">
        <f t="shared" si="596"/>
        <v>3.3235288603594473</v>
      </c>
      <c r="AQ659" s="75">
        <f t="shared" si="596"/>
        <v>3.7475993970592039</v>
      </c>
      <c r="AR659" s="75">
        <f t="shared" si="596"/>
        <v>3.2788883864211322</v>
      </c>
      <c r="AS659" s="75">
        <f t="shared" si="596"/>
        <v>3.8041578788693089</v>
      </c>
      <c r="AT659" s="75">
        <f t="shared" si="596"/>
        <v>3.2208275985783685</v>
      </c>
      <c r="AU659" s="75">
        <f t="shared" si="569"/>
        <v>3.8817269001343639</v>
      </c>
      <c r="AV659" s="119">
        <f t="shared" si="570"/>
        <v>1.3458574505504729E-2</v>
      </c>
      <c r="AW659" s="120">
        <f t="shared" si="571"/>
        <v>-1.3697895065816548E-3</v>
      </c>
      <c r="AX659" s="121">
        <f t="shared" si="572"/>
        <v>1.8763232923412134E-6</v>
      </c>
      <c r="AY659" s="120">
        <f t="shared" si="573"/>
        <v>1.7228398174847118E-2</v>
      </c>
      <c r="BA659" s="95">
        <f t="shared" si="574"/>
        <v>0</v>
      </c>
      <c r="BB659" s="95">
        <f t="shared" si="575"/>
        <v>0.10591498067740157</v>
      </c>
      <c r="BC659" s="95">
        <f t="shared" si="576"/>
        <v>-0.40122219422479694</v>
      </c>
      <c r="BD659" s="95">
        <f t="shared" si="577"/>
        <v>0.10301445637826127</v>
      </c>
      <c r="BE659" s="95">
        <f t="shared" si="578"/>
        <v>3.0268807329654712</v>
      </c>
      <c r="BF659" s="95">
        <f t="shared" si="579"/>
        <v>17.415856787467359</v>
      </c>
      <c r="BG659" s="95">
        <f t="shared" si="597"/>
        <v>8.9342873093077255</v>
      </c>
      <c r="BH659" s="95">
        <f t="shared" si="597"/>
        <v>8.7946482226917784</v>
      </c>
      <c r="BI659" s="95">
        <f t="shared" si="597"/>
        <v>8.9757444660219718</v>
      </c>
      <c r="BJ659" s="95">
        <f t="shared" si="597"/>
        <v>8.7363640819781292</v>
      </c>
      <c r="BK659" s="95">
        <f t="shared" si="597"/>
        <v>9.0464847577776162</v>
      </c>
      <c r="BL659" s="95">
        <f t="shared" si="597"/>
        <v>8.6297068276732478</v>
      </c>
      <c r="BM659" s="95">
        <f t="shared" si="597"/>
        <v>9.171243667541507</v>
      </c>
      <c r="BN659" s="95">
        <f t="shared" si="580"/>
        <v>8.4039626828803371</v>
      </c>
      <c r="CI659" s="95"/>
      <c r="CJ659" s="95"/>
      <c r="CK659" s="95"/>
      <c r="CL659" s="95"/>
      <c r="CM659" s="95"/>
      <c r="CN659" s="95"/>
      <c r="CO659" s="95"/>
      <c r="CP659" s="95"/>
      <c r="CQ659" s="95"/>
      <c r="CR659" s="95"/>
      <c r="CS659" s="95"/>
      <c r="CT659" s="95"/>
      <c r="CU659" s="95"/>
      <c r="CV659" s="95"/>
      <c r="CW659" s="95"/>
      <c r="CX659" s="95"/>
    </row>
    <row r="660" spans="1:102" s="75" customFormat="1" ht="12.95" customHeight="1" x14ac:dyDescent="0.2">
      <c r="A660" s="86" t="s">
        <v>2145</v>
      </c>
      <c r="B660" s="87" t="s">
        <v>2033</v>
      </c>
      <c r="C660" s="88">
        <v>54346.330399999999</v>
      </c>
      <c r="D660" s="88">
        <v>1E-4</v>
      </c>
      <c r="E660" s="75">
        <f t="shared" si="558"/>
        <v>28847.53372664929</v>
      </c>
      <c r="F660" s="75">
        <f t="shared" si="559"/>
        <v>28847.5</v>
      </c>
      <c r="G660" s="75">
        <f t="shared" si="587"/>
        <v>1.4216524999937974E-2</v>
      </c>
      <c r="K660" s="75">
        <f t="shared" si="604"/>
        <v>1.4216524999937974E-2</v>
      </c>
      <c r="O660" s="75">
        <f t="shared" ca="1" si="560"/>
        <v>1.3738040720102122E-2</v>
      </c>
      <c r="P660" s="75">
        <f t="shared" si="561"/>
        <v>1.8628814877684807E-2</v>
      </c>
      <c r="Q660" s="85">
        <f t="shared" si="581"/>
        <v>39327.830399999999</v>
      </c>
      <c r="S660" s="84">
        <v>1</v>
      </c>
      <c r="Z660" s="75">
        <f t="shared" si="562"/>
        <v>28847.5</v>
      </c>
      <c r="AA660" s="75">
        <f t="shared" si="598"/>
        <v>1.347764483318498E-2</v>
      </c>
      <c r="AB660" s="75">
        <f t="shared" si="599"/>
        <v>1.9367695044437801E-2</v>
      </c>
      <c r="AC660" s="75">
        <f t="shared" si="600"/>
        <v>-4.4122898777468333E-3</v>
      </c>
      <c r="AD660" s="75">
        <f t="shared" si="601"/>
        <v>7.3888016675299414E-4</v>
      </c>
      <c r="AE660" s="75">
        <f t="shared" si="602"/>
        <v>5.4594390082093241E-7</v>
      </c>
      <c r="AF660" s="75">
        <f t="shared" si="603"/>
        <v>-4.4122898777468333E-3</v>
      </c>
      <c r="AG660" s="84"/>
      <c r="AH660" s="75">
        <f t="shared" si="563"/>
        <v>-5.1511700444998266E-3</v>
      </c>
      <c r="AI660" s="75">
        <f t="shared" si="564"/>
        <v>2.0238913532993563E-2</v>
      </c>
      <c r="AJ660" s="75">
        <f t="shared" si="565"/>
        <v>-0.10654383723321161</v>
      </c>
      <c r="AK660" s="75">
        <f t="shared" si="566"/>
        <v>-2.1638240339528238E-2</v>
      </c>
      <c r="AL660" s="75">
        <f t="shared" si="567"/>
        <v>-3.1195110220575022</v>
      </c>
      <c r="AM660" s="75">
        <f t="shared" si="568"/>
        <v>-90.569337234273746</v>
      </c>
      <c r="AN660" s="75">
        <f t="shared" si="596"/>
        <v>3.3604334572426522</v>
      </c>
      <c r="AO660" s="75">
        <f t="shared" si="596"/>
        <v>3.7057056547729856</v>
      </c>
      <c r="AP660" s="75">
        <f t="shared" si="596"/>
        <v>3.324966501810084</v>
      </c>
      <c r="AQ660" s="75">
        <f t="shared" si="596"/>
        <v>3.7491421933224691</v>
      </c>
      <c r="AR660" s="75">
        <f t="shared" si="596"/>
        <v>3.2800595918193558</v>
      </c>
      <c r="AS660" s="75">
        <f t="shared" si="596"/>
        <v>3.8061117176133874</v>
      </c>
      <c r="AT660" s="75">
        <f t="shared" si="596"/>
        <v>3.2215706104639099</v>
      </c>
      <c r="AU660" s="75">
        <f t="shared" si="569"/>
        <v>3.8844065845111686</v>
      </c>
      <c r="AV660" s="119">
        <f t="shared" si="570"/>
        <v>1.347764483318498E-2</v>
      </c>
      <c r="AW660" s="120">
        <f t="shared" si="571"/>
        <v>7.3888016675299414E-4</v>
      </c>
      <c r="AX660" s="121">
        <f t="shared" si="572"/>
        <v>5.4594390082093241E-7</v>
      </c>
      <c r="AY660" s="120">
        <f t="shared" si="573"/>
        <v>1.9367695044437801E-2</v>
      </c>
      <c r="BA660" s="95">
        <f t="shared" si="574"/>
        <v>0</v>
      </c>
      <c r="BB660" s="95">
        <f t="shared" si="575"/>
        <v>0.10578794377401457</v>
      </c>
      <c r="BC660" s="95">
        <f t="shared" si="576"/>
        <v>-0.40008619238081605</v>
      </c>
      <c r="BD660" s="95">
        <f t="shared" si="577"/>
        <v>0.10190583153134626</v>
      </c>
      <c r="BE660" s="95">
        <f t="shared" si="578"/>
        <v>3.0281205993389637</v>
      </c>
      <c r="BF660" s="95">
        <f t="shared" si="579"/>
        <v>17.606569018320481</v>
      </c>
      <c r="BG660" s="95">
        <f t="shared" si="597"/>
        <v>8.9393930098894216</v>
      </c>
      <c r="BH660" s="95">
        <f t="shared" si="597"/>
        <v>8.7979731340568872</v>
      </c>
      <c r="BI660" s="95">
        <f t="shared" si="597"/>
        <v>8.9809200125038533</v>
      </c>
      <c r="BJ660" s="95">
        <f t="shared" si="597"/>
        <v>8.7397417142247829</v>
      </c>
      <c r="BK660" s="95">
        <f t="shared" si="597"/>
        <v>9.0514403110213486</v>
      </c>
      <c r="BL660" s="95">
        <f t="shared" si="597"/>
        <v>8.6337776679127298</v>
      </c>
      <c r="BM660" s="95">
        <f t="shared" si="597"/>
        <v>9.175207897974504</v>
      </c>
      <c r="BN660" s="95">
        <f t="shared" si="580"/>
        <v>8.4114890395000828</v>
      </c>
      <c r="CI660" s="95"/>
      <c r="CJ660" s="95"/>
      <c r="CK660" s="95"/>
      <c r="CL660" s="95"/>
      <c r="CM660" s="95"/>
      <c r="CN660" s="95"/>
      <c r="CO660" s="95"/>
      <c r="CP660" s="95"/>
      <c r="CQ660" s="95"/>
      <c r="CR660" s="95"/>
      <c r="CS660" s="95"/>
      <c r="CT660" s="95"/>
      <c r="CU660" s="95"/>
      <c r="CV660" s="95"/>
      <c r="CW660" s="95"/>
      <c r="CX660" s="95"/>
    </row>
    <row r="661" spans="1:102" s="75" customFormat="1" ht="12.95" customHeight="1" x14ac:dyDescent="0.2">
      <c r="A661" s="86" t="s">
        <v>2145</v>
      </c>
      <c r="B661" s="87" t="s">
        <v>2033</v>
      </c>
      <c r="C661" s="88">
        <v>54365.298900000002</v>
      </c>
      <c r="D661" s="88">
        <v>1E-4</v>
      </c>
      <c r="E661" s="75">
        <f t="shared" ref="E661:E713" si="605">+(C661-C$7)/C$8</f>
        <v>28892.53374930529</v>
      </c>
      <c r="F661" s="75">
        <f t="shared" ref="F661:F713" si="606">ROUND(2*E661,0)/2</f>
        <v>28892.5</v>
      </c>
      <c r="G661" s="75">
        <f t="shared" si="587"/>
        <v>1.4226074999896809E-2</v>
      </c>
      <c r="K661" s="75">
        <f t="shared" si="604"/>
        <v>1.4226074999896809E-2</v>
      </c>
      <c r="O661" s="75">
        <f t="shared" ref="O661:O713" ca="1" si="607">+C$11+C$12*$F661</f>
        <v>1.3769195102097754E-2</v>
      </c>
      <c r="P661" s="75">
        <f t="shared" ref="P661:P713" si="608">+D$11+D$12*F661+D$13*F661^2</f>
        <v>1.8681847518730248E-2</v>
      </c>
      <c r="Q661" s="85">
        <f t="shared" si="581"/>
        <v>39346.798900000002</v>
      </c>
      <c r="S661" s="84">
        <v>1</v>
      </c>
      <c r="Z661" s="75">
        <f t="shared" ref="Z661:Z713" si="609">F661</f>
        <v>28892.5</v>
      </c>
      <c r="AA661" s="75">
        <f t="shared" si="598"/>
        <v>1.3510619420870991E-2</v>
      </c>
      <c r="AB661" s="75">
        <f t="shared" si="599"/>
        <v>1.9397303097756065E-2</v>
      </c>
      <c r="AC661" s="75">
        <f t="shared" si="600"/>
        <v>-4.4557725188334382E-3</v>
      </c>
      <c r="AD661" s="75">
        <f t="shared" si="601"/>
        <v>7.1545557902581887E-4</v>
      </c>
      <c r="AE661" s="75">
        <f t="shared" si="602"/>
        <v>5.118766855591698E-7</v>
      </c>
      <c r="AF661" s="75">
        <f t="shared" si="603"/>
        <v>-4.4557725188334382E-3</v>
      </c>
      <c r="AG661" s="84"/>
      <c r="AH661" s="75">
        <f t="shared" ref="AH661:AH713" si="610">$AB$6*($AB$11/AI661*AJ661+$AB$12)</f>
        <v>-5.1712280978592571E-3</v>
      </c>
      <c r="AI661" s="75">
        <f t="shared" ref="AI661:AI713" si="611">1+$AB$7*COS(AL661)</f>
        <v>2.0245103307482859E-2</v>
      </c>
      <c r="AJ661" s="75">
        <f t="shared" ref="AJ661:AJ713" si="612">SIN(AL661+RADIANS($AB$9))</f>
        <v>-0.10682644335237959</v>
      </c>
      <c r="AK661" s="75">
        <f t="shared" ref="AK661:AK713" si="613">$AB$7*SIN(AL661)</f>
        <v>-2.191671524282553E-2</v>
      </c>
      <c r="AL661" s="75">
        <f t="shared" ref="AL661:AL713" si="614">2*ATAN(AM661)</f>
        <v>-3.1192267938054075</v>
      </c>
      <c r="AM661" s="75">
        <f t="shared" ref="AM661:AM713" si="615">SQRT((1+$AB$7)/(1-$AB$7))*TAN(AN661/2)</f>
        <v>-89.418276186894971</v>
      </c>
      <c r="AN661" s="75">
        <f t="shared" ref="AN661:AT670" si="616">$AU661+$AB$7*SIN(AO661)</f>
        <v>3.3632276822878087</v>
      </c>
      <c r="AO661" s="75">
        <f t="shared" si="616"/>
        <v>3.7079334703612878</v>
      </c>
      <c r="AP661" s="75">
        <f t="shared" si="616"/>
        <v>3.3274683054729306</v>
      </c>
      <c r="AQ661" s="75">
        <f t="shared" si="616"/>
        <v>3.7517994315105607</v>
      </c>
      <c r="AR661" s="75">
        <f t="shared" si="616"/>
        <v>3.2821005138987154</v>
      </c>
      <c r="AS661" s="75">
        <f t="shared" si="616"/>
        <v>3.8094824697137222</v>
      </c>
      <c r="AT661" s="75">
        <f t="shared" si="616"/>
        <v>3.2228678483522688</v>
      </c>
      <c r="AU661" s="75">
        <f t="shared" ref="AU661:AU713" si="617">RADIANS($AB$9)+$AB$18*(F661-AB$15)</f>
        <v>3.8890444997787155</v>
      </c>
      <c r="AV661" s="119">
        <f t="shared" ref="AV661:AV713" si="618">AA661+BA661</f>
        <v>1.3510619420870991E-2</v>
      </c>
      <c r="AW661" s="120">
        <f t="shared" ref="AW661:AW713" si="619">G661-AV661</f>
        <v>7.1545557902581887E-4</v>
      </c>
      <c r="AX661" s="121">
        <f t="shared" ref="AX661:AX713" si="620">S661*(G661-AV661)^2</f>
        <v>5.118766855591698E-7</v>
      </c>
      <c r="AY661" s="120">
        <f t="shared" ref="AY661:AY713" si="621">IF(S661&lt;&gt;0,G661-AH661-BA661,-9999)</f>
        <v>1.9397303097756065E-2</v>
      </c>
      <c r="BA661" s="95">
        <f t="shared" ref="BA661:BA706" si="622">$BB$6*($BB$11/BB661*BC661+$BB$12)</f>
        <v>0</v>
      </c>
      <c r="BB661" s="95">
        <f t="shared" ref="BB661:BB706" si="623">1+$BB$7*COS(BE661)</f>
        <v>0.10557225287415783</v>
      </c>
      <c r="BC661" s="95">
        <f t="shared" ref="BC661:BC713" si="624">SIN(BE661+RADIANS($BB$9))</f>
        <v>-0.3981271336007563</v>
      </c>
      <c r="BD661" s="95">
        <f t="shared" ref="BD661:BD713" si="625">$BB$7*SIN(BE661)</f>
        <v>9.9995025733235973E-2</v>
      </c>
      <c r="BE661" s="95">
        <f t="shared" ref="BE661:BE713" si="626">2*ATAN(BF661)</f>
        <v>3.0302572006464117</v>
      </c>
      <c r="BF661" s="95">
        <f t="shared" ref="BF661:BF713" si="627">TAN(BG661/2)*SQRT((1+$BB$7)/(1-$BB$7))</f>
        <v>17.945170111891017</v>
      </c>
      <c r="BG661" s="95">
        <f t="shared" ref="BG661:BM670" si="628">$BN661+$BB$7*SIN(BH661)</f>
        <v>8.9482057026716273</v>
      </c>
      <c r="BH661" s="95">
        <f t="shared" si="628"/>
        <v>8.8037418887374361</v>
      </c>
      <c r="BI661" s="95">
        <f t="shared" si="628"/>
        <v>8.9898305199675512</v>
      </c>
      <c r="BJ661" s="95">
        <f t="shared" si="628"/>
        <v>8.7456330730409828</v>
      </c>
      <c r="BK661" s="95">
        <f t="shared" si="628"/>
        <v>9.0599405774544284</v>
      </c>
      <c r="BL661" s="95">
        <f t="shared" si="628"/>
        <v>8.6409043390488716</v>
      </c>
      <c r="BM661" s="95">
        <f t="shared" si="628"/>
        <v>9.1819669495317662</v>
      </c>
      <c r="BN661" s="95">
        <f t="shared" ref="BN661:BN713" si="629">RADIANS($BB$9)+$BB$18*(F661-BB$15)</f>
        <v>8.4245154259573347</v>
      </c>
      <c r="CI661" s="95"/>
      <c r="CJ661" s="95"/>
      <c r="CK661" s="95"/>
      <c r="CL661" s="95"/>
      <c r="CM661" s="95"/>
      <c r="CN661" s="95"/>
      <c r="CO661" s="95"/>
      <c r="CP661" s="95"/>
      <c r="CQ661" s="95"/>
      <c r="CR661" s="95"/>
      <c r="CS661" s="95"/>
      <c r="CT661" s="95"/>
      <c r="CU661" s="95"/>
      <c r="CV661" s="95"/>
      <c r="CW661" s="95"/>
      <c r="CX661" s="95"/>
    </row>
    <row r="662" spans="1:102" s="75" customFormat="1" ht="12.95" customHeight="1" x14ac:dyDescent="0.2">
      <c r="A662" s="86" t="s">
        <v>2146</v>
      </c>
      <c r="B662" s="87" t="s">
        <v>2031</v>
      </c>
      <c r="C662" s="88">
        <v>54580.486920000003</v>
      </c>
      <c r="D662" s="88">
        <v>4.0000000000000002E-4</v>
      </c>
      <c r="E662" s="75">
        <f t="shared" si="605"/>
        <v>29403.036202071638</v>
      </c>
      <c r="F662" s="75">
        <f t="shared" si="606"/>
        <v>29403</v>
      </c>
      <c r="G662" s="75">
        <f t="shared" si="587"/>
        <v>1.5259970001352485E-2</v>
      </c>
      <c r="K662" s="75">
        <f t="shared" si="604"/>
        <v>1.5259970001352485E-2</v>
      </c>
      <c r="O662" s="75">
        <f t="shared" ca="1" si="607"/>
        <v>1.4122624257848217E-2</v>
      </c>
      <c r="P662" s="75">
        <f t="shared" si="608"/>
        <v>1.928560642063222E-2</v>
      </c>
      <c r="Q662" s="85">
        <f t="shared" ref="Q662:Q713" si="630">+C662-15018.5</f>
        <v>39561.986920000003</v>
      </c>
      <c r="S662" s="84">
        <v>1</v>
      </c>
      <c r="Z662" s="75">
        <f t="shared" si="609"/>
        <v>29403</v>
      </c>
      <c r="AA662" s="75">
        <f t="shared" si="598"/>
        <v>1.3882440602987062E-2</v>
      </c>
      <c r="AB662" s="75">
        <f t="shared" si="599"/>
        <v>2.0663135818997643E-2</v>
      </c>
      <c r="AC662" s="75">
        <f t="shared" si="600"/>
        <v>-4.025636419279735E-3</v>
      </c>
      <c r="AD662" s="75">
        <f t="shared" si="601"/>
        <v>1.3775293983654228E-3</v>
      </c>
      <c r="AE662" s="75">
        <f t="shared" si="602"/>
        <v>1.8975872433610038E-6</v>
      </c>
      <c r="AF662" s="75">
        <f t="shared" si="603"/>
        <v>-4.025636419279735E-3</v>
      </c>
      <c r="AG662" s="84"/>
      <c r="AH662" s="75">
        <f t="shared" si="610"/>
        <v>-5.403165817645157E-3</v>
      </c>
      <c r="AI662" s="75">
        <f t="shared" si="611"/>
        <v>2.0323685297276795E-2</v>
      </c>
      <c r="AJ662" s="75">
        <f t="shared" si="612"/>
        <v>-0.11014339138212077</v>
      </c>
      <c r="AK662" s="75">
        <f t="shared" si="613"/>
        <v>-2.5185678678385181E-2</v>
      </c>
      <c r="AL662" s="75">
        <f t="shared" si="614"/>
        <v>-3.1158901516372945</v>
      </c>
      <c r="AM662" s="75">
        <f t="shared" si="615"/>
        <v>-77.809152563537509</v>
      </c>
      <c r="AN662" s="75">
        <f t="shared" si="616"/>
        <v>3.3959628965254987</v>
      </c>
      <c r="AO662" s="75">
        <f t="shared" si="616"/>
        <v>3.7321605627403045</v>
      </c>
      <c r="AP662" s="75">
        <f t="shared" si="616"/>
        <v>3.3570292874325647</v>
      </c>
      <c r="AQ662" s="75">
        <f t="shared" si="616"/>
        <v>3.7808019123470746</v>
      </c>
      <c r="AR662" s="75">
        <f t="shared" si="616"/>
        <v>3.3064787351615306</v>
      </c>
      <c r="AS662" s="75">
        <f t="shared" si="616"/>
        <v>3.8467362673121519</v>
      </c>
      <c r="AT662" s="75">
        <f t="shared" si="616"/>
        <v>3.2386047557587307</v>
      </c>
      <c r="AU662" s="75">
        <f t="shared" si="617"/>
        <v>3.9416590718694375</v>
      </c>
      <c r="AV662" s="119">
        <f t="shared" si="618"/>
        <v>1.3882440602987062E-2</v>
      </c>
      <c r="AW662" s="120">
        <f t="shared" si="619"/>
        <v>1.3775293983654228E-3</v>
      </c>
      <c r="AX662" s="121">
        <f t="shared" si="620"/>
        <v>1.8975872433610038E-6</v>
      </c>
      <c r="AY662" s="120">
        <f t="shared" si="621"/>
        <v>2.0663135818997643E-2</v>
      </c>
      <c r="BA662" s="95">
        <f t="shared" si="622"/>
        <v>0</v>
      </c>
      <c r="BB662" s="95">
        <f t="shared" si="623"/>
        <v>0.1034855851569858</v>
      </c>
      <c r="BC662" s="95">
        <f t="shared" si="624"/>
        <v>-0.3766498843284023</v>
      </c>
      <c r="BD662" s="95">
        <f t="shared" si="625"/>
        <v>7.9132193061280803E-2</v>
      </c>
      <c r="BE662" s="95">
        <f t="shared" si="626"/>
        <v>3.0535543115063235</v>
      </c>
      <c r="BF662" s="95">
        <f t="shared" si="627"/>
        <v>22.702699689515462</v>
      </c>
      <c r="BG662" s="95">
        <f t="shared" si="628"/>
        <v>9.0453965047423814</v>
      </c>
      <c r="BH662" s="95">
        <f t="shared" si="628"/>
        <v>8.8712741862860351</v>
      </c>
      <c r="BI662" s="95">
        <f t="shared" si="628"/>
        <v>9.0861409424986768</v>
      </c>
      <c r="BJ662" s="95">
        <f t="shared" si="628"/>
        <v>8.8171243572874634</v>
      </c>
      <c r="BK662" s="95">
        <f t="shared" si="628"/>
        <v>9.1492704441704049</v>
      </c>
      <c r="BL662" s="95">
        <f t="shared" si="628"/>
        <v>8.7288647642615782</v>
      </c>
      <c r="BM662" s="95">
        <f t="shared" si="628"/>
        <v>9.2499191183400953</v>
      </c>
      <c r="BN662" s="95">
        <f t="shared" si="629"/>
        <v>8.5722925434335053</v>
      </c>
      <c r="CI662" s="95"/>
      <c r="CJ662" s="95"/>
      <c r="CK662" s="95"/>
      <c r="CL662" s="95"/>
      <c r="CM662" s="95"/>
      <c r="CN662" s="95"/>
      <c r="CO662" s="95"/>
      <c r="CP662" s="95"/>
      <c r="CQ662" s="95"/>
      <c r="CR662" s="95"/>
      <c r="CS662" s="95"/>
      <c r="CT662" s="95"/>
      <c r="CU662" s="95"/>
      <c r="CV662" s="95"/>
      <c r="CW662" s="95"/>
      <c r="CX662" s="95"/>
    </row>
    <row r="663" spans="1:102" s="75" customFormat="1" ht="12.95" customHeight="1" x14ac:dyDescent="0.2">
      <c r="A663" s="86" t="s">
        <v>2146</v>
      </c>
      <c r="B663" s="87" t="s">
        <v>2031</v>
      </c>
      <c r="C663" s="88">
        <v>54580.487220000003</v>
      </c>
      <c r="D663" s="88">
        <v>2.9999999999999997E-4</v>
      </c>
      <c r="E663" s="75">
        <f t="shared" si="605"/>
        <v>29403.036913778247</v>
      </c>
      <c r="F663" s="75">
        <f t="shared" si="606"/>
        <v>29403</v>
      </c>
      <c r="G663" s="75">
        <f t="shared" si="587"/>
        <v>1.5559970001049805E-2</v>
      </c>
      <c r="K663" s="75">
        <f t="shared" si="604"/>
        <v>1.5559970001049805E-2</v>
      </c>
      <c r="O663" s="75">
        <f t="shared" ca="1" si="607"/>
        <v>1.4122624257848217E-2</v>
      </c>
      <c r="P663" s="75">
        <f t="shared" si="608"/>
        <v>1.928560642063222E-2</v>
      </c>
      <c r="Q663" s="85">
        <f t="shared" si="630"/>
        <v>39561.987220000003</v>
      </c>
      <c r="S663" s="84">
        <v>1</v>
      </c>
      <c r="Z663" s="75">
        <f t="shared" si="609"/>
        <v>29403</v>
      </c>
      <c r="AA663" s="75">
        <f t="shared" si="598"/>
        <v>1.3882440602987062E-2</v>
      </c>
      <c r="AB663" s="75">
        <f t="shared" si="599"/>
        <v>2.0963135818694963E-2</v>
      </c>
      <c r="AC663" s="75">
        <f t="shared" si="600"/>
        <v>-3.7256364195824149E-3</v>
      </c>
      <c r="AD663" s="75">
        <f t="shared" si="601"/>
        <v>1.677529398062743E-3</v>
      </c>
      <c r="AE663" s="75">
        <f t="shared" si="602"/>
        <v>2.814104881364749E-6</v>
      </c>
      <c r="AF663" s="75">
        <f t="shared" si="603"/>
        <v>-3.7256364195824149E-3</v>
      </c>
      <c r="AG663" s="84"/>
      <c r="AH663" s="75">
        <f t="shared" si="610"/>
        <v>-5.403165817645157E-3</v>
      </c>
      <c r="AI663" s="75">
        <f t="shared" si="611"/>
        <v>2.0323685297276795E-2</v>
      </c>
      <c r="AJ663" s="75">
        <f t="shared" si="612"/>
        <v>-0.11014339138212077</v>
      </c>
      <c r="AK663" s="75">
        <f t="shared" si="613"/>
        <v>-2.5185678678385181E-2</v>
      </c>
      <c r="AL663" s="75">
        <f t="shared" si="614"/>
        <v>-3.1158901516372945</v>
      </c>
      <c r="AM663" s="75">
        <f t="shared" si="615"/>
        <v>-77.809152563537509</v>
      </c>
      <c r="AN663" s="75">
        <f t="shared" si="616"/>
        <v>3.3959628965254987</v>
      </c>
      <c r="AO663" s="75">
        <f t="shared" si="616"/>
        <v>3.7321605627403045</v>
      </c>
      <c r="AP663" s="75">
        <f t="shared" si="616"/>
        <v>3.3570292874325647</v>
      </c>
      <c r="AQ663" s="75">
        <f t="shared" si="616"/>
        <v>3.7808019123470746</v>
      </c>
      <c r="AR663" s="75">
        <f t="shared" si="616"/>
        <v>3.3064787351615306</v>
      </c>
      <c r="AS663" s="75">
        <f t="shared" si="616"/>
        <v>3.8467362673121519</v>
      </c>
      <c r="AT663" s="75">
        <f t="shared" si="616"/>
        <v>3.2386047557587307</v>
      </c>
      <c r="AU663" s="75">
        <f t="shared" si="617"/>
        <v>3.9416590718694375</v>
      </c>
      <c r="AV663" s="119">
        <f t="shared" si="618"/>
        <v>1.3882440602987062E-2</v>
      </c>
      <c r="AW663" s="120">
        <f t="shared" si="619"/>
        <v>1.677529398062743E-3</v>
      </c>
      <c r="AX663" s="121">
        <f t="shared" si="620"/>
        <v>2.814104881364749E-6</v>
      </c>
      <c r="AY663" s="120">
        <f t="shared" si="621"/>
        <v>2.0963135818694963E-2</v>
      </c>
      <c r="BA663" s="95">
        <f t="shared" si="622"/>
        <v>0</v>
      </c>
      <c r="BB663" s="95">
        <f t="shared" si="623"/>
        <v>0.1034855851569858</v>
      </c>
      <c r="BC663" s="95">
        <f t="shared" si="624"/>
        <v>-0.3766498843284023</v>
      </c>
      <c r="BD663" s="95">
        <f t="shared" si="625"/>
        <v>7.9132193061280803E-2</v>
      </c>
      <c r="BE663" s="95">
        <f t="shared" si="626"/>
        <v>3.0535543115063235</v>
      </c>
      <c r="BF663" s="95">
        <f t="shared" si="627"/>
        <v>22.702699689515462</v>
      </c>
      <c r="BG663" s="95">
        <f t="shared" si="628"/>
        <v>9.0453965047423814</v>
      </c>
      <c r="BH663" s="95">
        <f t="shared" si="628"/>
        <v>8.8712741862860351</v>
      </c>
      <c r="BI663" s="95">
        <f t="shared" si="628"/>
        <v>9.0861409424986768</v>
      </c>
      <c r="BJ663" s="95">
        <f t="shared" si="628"/>
        <v>8.8171243572874634</v>
      </c>
      <c r="BK663" s="95">
        <f t="shared" si="628"/>
        <v>9.1492704441704049</v>
      </c>
      <c r="BL663" s="95">
        <f t="shared" si="628"/>
        <v>8.7288647642615782</v>
      </c>
      <c r="BM663" s="95">
        <f t="shared" si="628"/>
        <v>9.2499191183400953</v>
      </c>
      <c r="BN663" s="95">
        <f t="shared" si="629"/>
        <v>8.5722925434335053</v>
      </c>
      <c r="CI663" s="95"/>
      <c r="CJ663" s="95"/>
      <c r="CK663" s="95"/>
      <c r="CL663" s="95"/>
      <c r="CM663" s="95"/>
      <c r="CN663" s="95"/>
      <c r="CO663" s="95"/>
      <c r="CP663" s="95"/>
      <c r="CQ663" s="95"/>
      <c r="CR663" s="95"/>
      <c r="CS663" s="95"/>
      <c r="CT663" s="95"/>
      <c r="CU663" s="95"/>
      <c r="CV663" s="95"/>
      <c r="CW663" s="95"/>
      <c r="CX663" s="95"/>
    </row>
    <row r="664" spans="1:102" s="75" customFormat="1" ht="12.95" customHeight="1" x14ac:dyDescent="0.2">
      <c r="A664" s="86" t="s">
        <v>2146</v>
      </c>
      <c r="B664" s="87" t="s">
        <v>2031</v>
      </c>
      <c r="C664" s="88">
        <v>54580.487719999997</v>
      </c>
      <c r="D664" s="88">
        <v>5.0000000000000001E-4</v>
      </c>
      <c r="E664" s="75">
        <f t="shared" si="605"/>
        <v>29403.038099955917</v>
      </c>
      <c r="F664" s="75">
        <f t="shared" si="606"/>
        <v>29403</v>
      </c>
      <c r="G664" s="75">
        <f t="shared" si="587"/>
        <v>1.6059969995694701E-2</v>
      </c>
      <c r="K664" s="75">
        <f t="shared" si="604"/>
        <v>1.6059969995694701E-2</v>
      </c>
      <c r="O664" s="75">
        <f t="shared" ca="1" si="607"/>
        <v>1.4122624257848217E-2</v>
      </c>
      <c r="P664" s="75">
        <f t="shared" si="608"/>
        <v>1.928560642063222E-2</v>
      </c>
      <c r="Q664" s="85">
        <f t="shared" si="630"/>
        <v>39561.987719999997</v>
      </c>
      <c r="S664" s="84">
        <v>1</v>
      </c>
      <c r="Z664" s="75">
        <f t="shared" si="609"/>
        <v>29403</v>
      </c>
      <c r="AA664" s="75">
        <f t="shared" si="598"/>
        <v>1.3882440602987062E-2</v>
      </c>
      <c r="AB664" s="75">
        <f t="shared" si="599"/>
        <v>2.1463135813339859E-2</v>
      </c>
      <c r="AC664" s="75">
        <f t="shared" si="600"/>
        <v>-3.2256364249375197E-3</v>
      </c>
      <c r="AD664" s="75">
        <f t="shared" si="601"/>
        <v>2.1775293927076382E-3</v>
      </c>
      <c r="AE664" s="75">
        <f t="shared" si="602"/>
        <v>4.7416342561056955E-6</v>
      </c>
      <c r="AF664" s="75">
        <f t="shared" si="603"/>
        <v>-3.2256364249375197E-3</v>
      </c>
      <c r="AG664" s="84"/>
      <c r="AH664" s="75">
        <f t="shared" si="610"/>
        <v>-5.403165817645157E-3</v>
      </c>
      <c r="AI664" s="75">
        <f t="shared" si="611"/>
        <v>2.0323685297276795E-2</v>
      </c>
      <c r="AJ664" s="75">
        <f t="shared" si="612"/>
        <v>-0.11014339138212077</v>
      </c>
      <c r="AK664" s="75">
        <f t="shared" si="613"/>
        <v>-2.5185678678385181E-2</v>
      </c>
      <c r="AL664" s="75">
        <f t="shared" si="614"/>
        <v>-3.1158901516372945</v>
      </c>
      <c r="AM664" s="75">
        <f t="shared" si="615"/>
        <v>-77.809152563537509</v>
      </c>
      <c r="AN664" s="75">
        <f t="shared" si="616"/>
        <v>3.3959628965254987</v>
      </c>
      <c r="AO664" s="75">
        <f t="shared" si="616"/>
        <v>3.7321605627403045</v>
      </c>
      <c r="AP664" s="75">
        <f t="shared" si="616"/>
        <v>3.3570292874325647</v>
      </c>
      <c r="AQ664" s="75">
        <f t="shared" si="616"/>
        <v>3.7808019123470746</v>
      </c>
      <c r="AR664" s="75">
        <f t="shared" si="616"/>
        <v>3.3064787351615306</v>
      </c>
      <c r="AS664" s="75">
        <f t="shared" si="616"/>
        <v>3.8467362673121519</v>
      </c>
      <c r="AT664" s="75">
        <f t="shared" si="616"/>
        <v>3.2386047557587307</v>
      </c>
      <c r="AU664" s="75">
        <f t="shared" si="617"/>
        <v>3.9416590718694375</v>
      </c>
      <c r="AV664" s="119">
        <f t="shared" si="618"/>
        <v>1.3882440602987062E-2</v>
      </c>
      <c r="AW664" s="120">
        <f t="shared" si="619"/>
        <v>2.1775293927076382E-3</v>
      </c>
      <c r="AX664" s="121">
        <f t="shared" si="620"/>
        <v>4.7416342561056955E-6</v>
      </c>
      <c r="AY664" s="120">
        <f t="shared" si="621"/>
        <v>2.1463135813339859E-2</v>
      </c>
      <c r="BA664" s="95">
        <f t="shared" si="622"/>
        <v>0</v>
      </c>
      <c r="BB664" s="95">
        <f t="shared" si="623"/>
        <v>0.1034855851569858</v>
      </c>
      <c r="BC664" s="95">
        <f t="shared" si="624"/>
        <v>-0.3766498843284023</v>
      </c>
      <c r="BD664" s="95">
        <f t="shared" si="625"/>
        <v>7.9132193061280803E-2</v>
      </c>
      <c r="BE664" s="95">
        <f t="shared" si="626"/>
        <v>3.0535543115063235</v>
      </c>
      <c r="BF664" s="95">
        <f t="shared" si="627"/>
        <v>22.702699689515462</v>
      </c>
      <c r="BG664" s="95">
        <f t="shared" si="628"/>
        <v>9.0453965047423814</v>
      </c>
      <c r="BH664" s="95">
        <f t="shared" si="628"/>
        <v>8.8712741862860351</v>
      </c>
      <c r="BI664" s="95">
        <f t="shared" si="628"/>
        <v>9.0861409424986768</v>
      </c>
      <c r="BJ664" s="95">
        <f t="shared" si="628"/>
        <v>8.8171243572874634</v>
      </c>
      <c r="BK664" s="95">
        <f t="shared" si="628"/>
        <v>9.1492704441704049</v>
      </c>
      <c r="BL664" s="95">
        <f t="shared" si="628"/>
        <v>8.7288647642615782</v>
      </c>
      <c r="BM664" s="95">
        <f t="shared" si="628"/>
        <v>9.2499191183400953</v>
      </c>
      <c r="BN664" s="95">
        <f t="shared" si="629"/>
        <v>8.5722925434335053</v>
      </c>
      <c r="CI664" s="95"/>
      <c r="CJ664" s="95"/>
      <c r="CK664" s="95"/>
      <c r="CL664" s="95"/>
      <c r="CM664" s="95"/>
      <c r="CN664" s="95"/>
      <c r="CO664" s="95"/>
      <c r="CP664" s="95"/>
      <c r="CQ664" s="95"/>
      <c r="CR664" s="95"/>
      <c r="CS664" s="95"/>
      <c r="CT664" s="95"/>
      <c r="CU664" s="95"/>
      <c r="CV664" s="95"/>
      <c r="CW664" s="95"/>
      <c r="CX664" s="95"/>
    </row>
    <row r="665" spans="1:102" s="75" customFormat="1" ht="12.95" customHeight="1" x14ac:dyDescent="0.2">
      <c r="A665" s="86" t="s">
        <v>2145</v>
      </c>
      <c r="B665" s="87" t="s">
        <v>2033</v>
      </c>
      <c r="C665" s="88">
        <v>54595.452599999997</v>
      </c>
      <c r="D665" s="88">
        <v>2.0000000000000001E-4</v>
      </c>
      <c r="E665" s="75">
        <f t="shared" si="605"/>
        <v>29438.540113243427</v>
      </c>
      <c r="F665" s="75">
        <f t="shared" si="606"/>
        <v>29438.5</v>
      </c>
      <c r="G665" s="75">
        <f t="shared" si="587"/>
        <v>1.6908614998101257E-2</v>
      </c>
      <c r="K665" s="75">
        <f t="shared" si="604"/>
        <v>1.6908614998101257E-2</v>
      </c>
      <c r="O665" s="75">
        <f t="shared" ca="1" si="607"/>
        <v>1.4147201603644773E-2</v>
      </c>
      <c r="P665" s="75">
        <f t="shared" si="608"/>
        <v>1.9327737408601893E-2</v>
      </c>
      <c r="Q665" s="85">
        <f t="shared" si="630"/>
        <v>39576.952599999997</v>
      </c>
      <c r="S665" s="84">
        <v>1</v>
      </c>
      <c r="Z665" s="75">
        <f t="shared" si="609"/>
        <v>29438.5</v>
      </c>
      <c r="AA665" s="75">
        <f t="shared" si="598"/>
        <v>1.3908182063579981E-2</v>
      </c>
      <c r="AB665" s="75">
        <f t="shared" si="599"/>
        <v>2.232817034312317E-2</v>
      </c>
      <c r="AC665" s="75">
        <f t="shared" si="600"/>
        <v>-2.4191224105006362E-3</v>
      </c>
      <c r="AD665" s="75">
        <f t="shared" si="601"/>
        <v>3.0004329345212754E-3</v>
      </c>
      <c r="AE665" s="75">
        <f t="shared" si="602"/>
        <v>9.0025977945599517E-6</v>
      </c>
      <c r="AF665" s="75">
        <f t="shared" si="603"/>
        <v>-2.4191224105006362E-3</v>
      </c>
      <c r="AG665" s="84"/>
      <c r="AH665" s="75">
        <f t="shared" si="610"/>
        <v>-5.4195553450219116E-3</v>
      </c>
      <c r="AI665" s="75">
        <f t="shared" si="611"/>
        <v>2.0329743887562146E-2</v>
      </c>
      <c r="AJ665" s="75">
        <f t="shared" si="612"/>
        <v>-0.11038137328703904</v>
      </c>
      <c r="AK665" s="75">
        <f t="shared" si="613"/>
        <v>-2.5420253511531127E-2</v>
      </c>
      <c r="AL665" s="75">
        <f t="shared" si="614"/>
        <v>-3.1156507097381234</v>
      </c>
      <c r="AM665" s="75">
        <f t="shared" si="615"/>
        <v>-77.090901364280299</v>
      </c>
      <c r="AN665" s="75">
        <f t="shared" si="616"/>
        <v>3.398307020925257</v>
      </c>
      <c r="AO665" s="75">
        <f t="shared" si="616"/>
        <v>3.733776495083895</v>
      </c>
      <c r="AP665" s="75">
        <f t="shared" si="616"/>
        <v>3.3591636749258313</v>
      </c>
      <c r="AQ665" s="75">
        <f t="shared" si="616"/>
        <v>3.7827414942898452</v>
      </c>
      <c r="AR665" s="75">
        <f t="shared" si="616"/>
        <v>3.3082574239414102</v>
      </c>
      <c r="AS665" s="75">
        <f t="shared" si="616"/>
        <v>3.849258259867018</v>
      </c>
      <c r="AT665" s="75">
        <f t="shared" si="616"/>
        <v>3.2397703096463415</v>
      </c>
      <c r="AU665" s="75">
        <f t="shared" si="617"/>
        <v>3.9453178716916133</v>
      </c>
      <c r="AV665" s="119">
        <f t="shared" si="618"/>
        <v>1.3908182063579981E-2</v>
      </c>
      <c r="AW665" s="120">
        <f t="shared" si="619"/>
        <v>3.0004329345212754E-3</v>
      </c>
      <c r="AX665" s="121">
        <f t="shared" si="620"/>
        <v>9.0025977945599517E-6</v>
      </c>
      <c r="AY665" s="120">
        <f t="shared" si="621"/>
        <v>2.232817034312317E-2</v>
      </c>
      <c r="BA665" s="95">
        <f t="shared" si="622"/>
        <v>0</v>
      </c>
      <c r="BB665" s="95">
        <f t="shared" si="623"/>
        <v>0.10336417973928225</v>
      </c>
      <c r="BC665" s="95">
        <f t="shared" si="624"/>
        <v>-0.3752156377924325</v>
      </c>
      <c r="BD665" s="95">
        <f t="shared" si="625"/>
        <v>7.7744490643324463E-2</v>
      </c>
      <c r="BE665" s="95">
        <f t="shared" si="626"/>
        <v>3.0551020927393235</v>
      </c>
      <c r="BF665" s="95">
        <f t="shared" si="627"/>
        <v>23.109493745393657</v>
      </c>
      <c r="BG665" s="95">
        <f t="shared" si="628"/>
        <v>9.0519197264973066</v>
      </c>
      <c r="BH665" s="95">
        <f t="shared" si="628"/>
        <v>8.8761689142876143</v>
      </c>
      <c r="BI665" s="95">
        <f t="shared" si="628"/>
        <v>9.0924735656400149</v>
      </c>
      <c r="BJ665" s="95">
        <f t="shared" si="628"/>
        <v>8.8224519024027046</v>
      </c>
      <c r="BK665" s="95">
        <f t="shared" si="628"/>
        <v>9.1549800612300221</v>
      </c>
      <c r="BL665" s="95">
        <f t="shared" si="628"/>
        <v>8.7354582239276706</v>
      </c>
      <c r="BM665" s="95">
        <f t="shared" si="628"/>
        <v>9.2540730970252643</v>
      </c>
      <c r="BN665" s="95">
        <f t="shared" si="629"/>
        <v>8.5825689149720041</v>
      </c>
      <c r="CI665" s="95"/>
      <c r="CJ665" s="95"/>
      <c r="CK665" s="95"/>
      <c r="CL665" s="95"/>
      <c r="CM665" s="95"/>
      <c r="CN665" s="95"/>
      <c r="CO665" s="95"/>
      <c r="CP665" s="95"/>
      <c r="CQ665" s="95"/>
      <c r="CR665" s="95"/>
      <c r="CS665" s="95"/>
      <c r="CT665" s="95"/>
      <c r="CU665" s="95"/>
      <c r="CV665" s="95"/>
      <c r="CW665" s="95"/>
      <c r="CX665" s="95"/>
    </row>
    <row r="666" spans="1:102" s="75" customFormat="1" ht="12.95" customHeight="1" x14ac:dyDescent="0.2">
      <c r="A666" s="86" t="s">
        <v>2147</v>
      </c>
      <c r="B666" s="87" t="s">
        <v>2031</v>
      </c>
      <c r="C666" s="88">
        <v>54610.413699999997</v>
      </c>
      <c r="D666" s="88">
        <v>4.0000000000000002E-4</v>
      </c>
      <c r="E666" s="75">
        <f t="shared" si="605"/>
        <v>29474.033159027684</v>
      </c>
      <c r="F666" s="75">
        <f t="shared" si="606"/>
        <v>29474</v>
      </c>
      <c r="G666" s="75">
        <f t="shared" si="587"/>
        <v>1.3977260001411196E-2</v>
      </c>
      <c r="J666" s="75">
        <f>G666</f>
        <v>1.3977260001411196E-2</v>
      </c>
      <c r="O666" s="75">
        <f t="shared" ca="1" si="607"/>
        <v>1.4171778949441329E-2</v>
      </c>
      <c r="P666" s="75">
        <f t="shared" si="608"/>
        <v>1.9369887355260386E-2</v>
      </c>
      <c r="Q666" s="85">
        <f t="shared" si="630"/>
        <v>39591.913699999997</v>
      </c>
      <c r="S666" s="84">
        <v>1</v>
      </c>
      <c r="Z666" s="75">
        <f t="shared" si="609"/>
        <v>29474</v>
      </c>
      <c r="AA666" s="75">
        <f t="shared" si="598"/>
        <v>1.3933913679538244E-2</v>
      </c>
      <c r="AB666" s="75">
        <f t="shared" si="599"/>
        <v>1.9413233677133337E-2</v>
      </c>
      <c r="AC666" s="75">
        <f t="shared" si="600"/>
        <v>-5.3926273538491901E-3</v>
      </c>
      <c r="AD666" s="75">
        <f t="shared" si="601"/>
        <v>4.3346321872951565E-5</v>
      </c>
      <c r="AE666" s="75">
        <f t="shared" si="602"/>
        <v>1.8789036199135193E-9</v>
      </c>
      <c r="AF666" s="75">
        <f t="shared" si="603"/>
        <v>-5.3926273538491901E-3</v>
      </c>
      <c r="AG666" s="84"/>
      <c r="AH666" s="75">
        <f t="shared" si="610"/>
        <v>-5.4359736757221408E-3</v>
      </c>
      <c r="AI666" s="75">
        <f t="shared" si="611"/>
        <v>2.0335882512081738E-2</v>
      </c>
      <c r="AJ666" s="75">
        <f t="shared" si="612"/>
        <v>-0.11062027346397867</v>
      </c>
      <c r="AK666" s="75">
        <f t="shared" si="613"/>
        <v>-2.5655738278564356E-2</v>
      </c>
      <c r="AL666" s="75">
        <f t="shared" si="614"/>
        <v>-3.1154103375289974</v>
      </c>
      <c r="AM666" s="75">
        <f t="shared" si="615"/>
        <v>-76.383072520086216</v>
      </c>
      <c r="AN666" s="75">
        <f t="shared" si="616"/>
        <v>3.4006595471916459</v>
      </c>
      <c r="AO666" s="75">
        <f t="shared" si="616"/>
        <v>3.7353838419905614</v>
      </c>
      <c r="AP666" s="75">
        <f t="shared" si="616"/>
        <v>3.3613080464459379</v>
      </c>
      <c r="AQ666" s="75">
        <f t="shared" si="616"/>
        <v>3.7846711572363305</v>
      </c>
      <c r="AR666" s="75">
        <f t="shared" si="616"/>
        <v>3.3100469118418925</v>
      </c>
      <c r="AS666" s="75">
        <f t="shared" si="616"/>
        <v>3.8517711724373904</v>
      </c>
      <c r="AT666" s="75">
        <f t="shared" si="616"/>
        <v>3.2409453085589059</v>
      </c>
      <c r="AU666" s="75">
        <f t="shared" si="617"/>
        <v>3.9489766715137886</v>
      </c>
      <c r="AV666" s="119">
        <f t="shared" si="618"/>
        <v>1.3933913679538244E-2</v>
      </c>
      <c r="AW666" s="120">
        <f t="shared" si="619"/>
        <v>4.3346321872951565E-5</v>
      </c>
      <c r="AX666" s="121">
        <f t="shared" si="620"/>
        <v>1.8789036199135193E-9</v>
      </c>
      <c r="AY666" s="120">
        <f t="shared" si="621"/>
        <v>1.9413233677133337E-2</v>
      </c>
      <c r="BA666" s="95">
        <f t="shared" si="622"/>
        <v>0</v>
      </c>
      <c r="BB666" s="95">
        <f t="shared" si="623"/>
        <v>0.10324571643388836</v>
      </c>
      <c r="BC666" s="95">
        <f t="shared" si="624"/>
        <v>-0.37379013794141125</v>
      </c>
      <c r="BD666" s="95">
        <f t="shared" si="625"/>
        <v>7.6365927649900564E-2</v>
      </c>
      <c r="BE666" s="95">
        <f t="shared" si="626"/>
        <v>3.0566394746162033</v>
      </c>
      <c r="BF666" s="95">
        <f t="shared" si="627"/>
        <v>23.528219179151819</v>
      </c>
      <c r="BG666" s="95">
        <f t="shared" si="628"/>
        <v>9.0584066417460711</v>
      </c>
      <c r="BH666" s="95">
        <f t="shared" si="628"/>
        <v>8.881096180534545</v>
      </c>
      <c r="BI666" s="95">
        <f t="shared" si="628"/>
        <v>9.0987542156809678</v>
      </c>
      <c r="BJ666" s="95">
        <f t="shared" si="628"/>
        <v>8.8278298288077792</v>
      </c>
      <c r="BK666" s="95">
        <f t="shared" si="628"/>
        <v>9.1606226869646203</v>
      </c>
      <c r="BL666" s="95">
        <f t="shared" si="628"/>
        <v>8.7421119834002461</v>
      </c>
      <c r="BM666" s="95">
        <f t="shared" si="628"/>
        <v>9.258156162933096</v>
      </c>
      <c r="BN666" s="95">
        <f t="shared" si="629"/>
        <v>8.5928452865105029</v>
      </c>
      <c r="CI666" s="95"/>
      <c r="CJ666" s="95"/>
      <c r="CK666" s="95"/>
      <c r="CL666" s="95"/>
      <c r="CM666" s="95"/>
      <c r="CN666" s="95"/>
      <c r="CO666" s="95"/>
      <c r="CP666" s="95"/>
      <c r="CQ666" s="95"/>
      <c r="CR666" s="95"/>
      <c r="CS666" s="95"/>
      <c r="CT666" s="95"/>
      <c r="CU666" s="95"/>
      <c r="CV666" s="95"/>
      <c r="CW666" s="95"/>
      <c r="CX666" s="95"/>
    </row>
    <row r="667" spans="1:102" s="75" customFormat="1" ht="12.95" customHeight="1" x14ac:dyDescent="0.2">
      <c r="A667" s="86" t="s">
        <v>2145</v>
      </c>
      <c r="B667" s="87" t="s">
        <v>2031</v>
      </c>
      <c r="C667" s="88">
        <v>54615.472699999998</v>
      </c>
      <c r="D667" s="88">
        <v>2.9999999999999997E-4</v>
      </c>
      <c r="E667" s="75">
        <f t="shared" si="605"/>
        <v>29486.034904796546</v>
      </c>
      <c r="F667" s="75">
        <f t="shared" si="606"/>
        <v>29486</v>
      </c>
      <c r="G667" s="75">
        <f t="shared" si="587"/>
        <v>1.4713140000822023E-2</v>
      </c>
      <c r="K667" s="75">
        <f>G667</f>
        <v>1.4713140000822023E-2</v>
      </c>
      <c r="O667" s="75">
        <f t="shared" ca="1" si="607"/>
        <v>1.4180086784640162E-2</v>
      </c>
      <c r="P667" s="75">
        <f t="shared" si="608"/>
        <v>1.938413951197757E-2</v>
      </c>
      <c r="Q667" s="85">
        <f t="shared" si="630"/>
        <v>39596.972699999998</v>
      </c>
      <c r="S667" s="84">
        <v>1</v>
      </c>
      <c r="Z667" s="75">
        <f t="shared" si="609"/>
        <v>29486</v>
      </c>
      <c r="AA667" s="75">
        <f t="shared" si="598"/>
        <v>1.3942609629682436E-2</v>
      </c>
      <c r="AB667" s="75">
        <f t="shared" si="599"/>
        <v>2.0154669883117156E-2</v>
      </c>
      <c r="AC667" s="75">
        <f t="shared" si="600"/>
        <v>-4.670999511155547E-3</v>
      </c>
      <c r="AD667" s="75">
        <f t="shared" si="601"/>
        <v>7.7053037113958625E-4</v>
      </c>
      <c r="AE667" s="75">
        <f t="shared" si="602"/>
        <v>5.9371705284850853E-7</v>
      </c>
      <c r="AF667" s="75">
        <f t="shared" si="603"/>
        <v>-4.670999511155547E-3</v>
      </c>
      <c r="AG667" s="84"/>
      <c r="AH667" s="75">
        <f t="shared" si="610"/>
        <v>-5.4415298822951333E-3</v>
      </c>
      <c r="AI667" s="75">
        <f t="shared" si="611"/>
        <v>2.0337975726800073E-2</v>
      </c>
      <c r="AJ667" s="75">
        <f t="shared" si="612"/>
        <v>-0.11070123500531692</v>
      </c>
      <c r="AK667" s="75">
        <f t="shared" si="613"/>
        <v>-2.5735543455233802E-2</v>
      </c>
      <c r="AL667" s="75">
        <f t="shared" si="614"/>
        <v>-3.1153288756682849</v>
      </c>
      <c r="AM667" s="75">
        <f t="shared" si="615"/>
        <v>-76.146129483606117</v>
      </c>
      <c r="AN667" s="75">
        <f t="shared" si="616"/>
        <v>3.4014566540681774</v>
      </c>
      <c r="AO667" s="75">
        <f t="shared" si="616"/>
        <v>3.7359252411731885</v>
      </c>
      <c r="AP667" s="75">
        <f t="shared" si="616"/>
        <v>3.3620351537455946</v>
      </c>
      <c r="AQ667" s="75">
        <f t="shared" si="616"/>
        <v>3.7853211990951734</v>
      </c>
      <c r="AR667" s="75">
        <f t="shared" si="616"/>
        <v>3.3106542493411477</v>
      </c>
      <c r="AS667" s="75">
        <f t="shared" si="616"/>
        <v>3.8526185493987235</v>
      </c>
      <c r="AT667" s="75">
        <f t="shared" si="616"/>
        <v>3.2413446331046725</v>
      </c>
      <c r="AU667" s="75">
        <f t="shared" si="617"/>
        <v>3.9502134489184679</v>
      </c>
      <c r="AV667" s="119">
        <f t="shared" si="618"/>
        <v>1.3942609629682436E-2</v>
      </c>
      <c r="AW667" s="120">
        <f t="shared" si="619"/>
        <v>7.7053037113958625E-4</v>
      </c>
      <c r="AX667" s="121">
        <f t="shared" si="620"/>
        <v>5.9371705284850853E-7</v>
      </c>
      <c r="AY667" s="120">
        <f t="shared" si="621"/>
        <v>2.0154669883117156E-2</v>
      </c>
      <c r="BA667" s="95">
        <f t="shared" si="622"/>
        <v>0</v>
      </c>
      <c r="BB667" s="95">
        <f t="shared" si="623"/>
        <v>0.10320633266671964</v>
      </c>
      <c r="BC667" s="95">
        <f t="shared" si="624"/>
        <v>-0.37331028947275857</v>
      </c>
      <c r="BD667" s="95">
        <f t="shared" si="625"/>
        <v>7.5902030479598051E-2</v>
      </c>
      <c r="BE667" s="95">
        <f t="shared" si="626"/>
        <v>3.057156770136209</v>
      </c>
      <c r="BF667" s="95">
        <f t="shared" si="627"/>
        <v>23.672537559008337</v>
      </c>
      <c r="BG667" s="95">
        <f t="shared" si="628"/>
        <v>9.0605910127606961</v>
      </c>
      <c r="BH667" s="95">
        <f t="shared" si="628"/>
        <v>8.882769294779731</v>
      </c>
      <c r="BI667" s="95">
        <f t="shared" si="628"/>
        <v>9.1008653660164942</v>
      </c>
      <c r="BJ667" s="95">
        <f t="shared" si="628"/>
        <v>8.8296592207146229</v>
      </c>
      <c r="BK667" s="95">
        <f t="shared" si="628"/>
        <v>9.1625148663105662</v>
      </c>
      <c r="BL667" s="95">
        <f t="shared" si="628"/>
        <v>8.744374709956551</v>
      </c>
      <c r="BM667" s="95">
        <f t="shared" si="628"/>
        <v>9.2595204326654326</v>
      </c>
      <c r="BN667" s="95">
        <f t="shared" si="629"/>
        <v>8.5963189895657699</v>
      </c>
      <c r="CI667" s="95"/>
      <c r="CJ667" s="95"/>
      <c r="CK667" s="95"/>
      <c r="CL667" s="95"/>
      <c r="CM667" s="95"/>
      <c r="CN667" s="95"/>
      <c r="CO667" s="95"/>
      <c r="CP667" s="95"/>
      <c r="CQ667" s="95"/>
      <c r="CR667" s="95"/>
      <c r="CS667" s="95"/>
      <c r="CT667" s="95"/>
      <c r="CU667" s="95"/>
      <c r="CV667" s="95"/>
      <c r="CW667" s="95"/>
      <c r="CX667" s="95"/>
    </row>
    <row r="668" spans="1:102" s="75" customFormat="1" ht="12.95" customHeight="1" x14ac:dyDescent="0.2">
      <c r="A668" s="86" t="s">
        <v>2147</v>
      </c>
      <c r="B668" s="87" t="s">
        <v>2031</v>
      </c>
      <c r="C668" s="88">
        <v>54616.313600000001</v>
      </c>
      <c r="D668" s="88">
        <v>4.0000000000000002E-4</v>
      </c>
      <c r="E668" s="75">
        <f t="shared" si="605"/>
        <v>29488.029818419214</v>
      </c>
      <c r="F668" s="75">
        <f t="shared" si="606"/>
        <v>29488</v>
      </c>
      <c r="G668" s="75">
        <f t="shared" si="587"/>
        <v>1.2569120000989642E-2</v>
      </c>
      <c r="J668" s="75">
        <f>G668</f>
        <v>1.2569120000989642E-2</v>
      </c>
      <c r="O668" s="75">
        <f t="shared" ca="1" si="607"/>
        <v>1.4181471423839969E-2</v>
      </c>
      <c r="P668" s="75">
        <f t="shared" si="608"/>
        <v>1.9386515082040742E-2</v>
      </c>
      <c r="Q668" s="85">
        <f t="shared" si="630"/>
        <v>39597.813600000001</v>
      </c>
      <c r="S668" s="84">
        <v>1</v>
      </c>
      <c r="Z668" s="75">
        <f t="shared" si="609"/>
        <v>29488</v>
      </c>
      <c r="AA668" s="75">
        <f t="shared" si="598"/>
        <v>1.3944058858319914E-2</v>
      </c>
      <c r="AB668" s="75">
        <f t="shared" si="599"/>
        <v>1.801157622471047E-2</v>
      </c>
      <c r="AC668" s="75">
        <f t="shared" si="600"/>
        <v>-6.8173950810511003E-3</v>
      </c>
      <c r="AD668" s="75">
        <f t="shared" si="601"/>
        <v>-1.3749388573302719E-3</v>
      </c>
      <c r="AE668" s="75">
        <f t="shared" si="602"/>
        <v>1.8904568613966738E-6</v>
      </c>
      <c r="AF668" s="75">
        <f t="shared" si="603"/>
        <v>-6.8173950810511003E-3</v>
      </c>
      <c r="AG668" s="84"/>
      <c r="AH668" s="75">
        <f t="shared" si="610"/>
        <v>-5.4424562237208284E-3</v>
      </c>
      <c r="AI668" s="75">
        <f t="shared" si="611"/>
        <v>2.033832549184833E-2</v>
      </c>
      <c r="AJ668" s="75">
        <f t="shared" si="612"/>
        <v>-0.11071473870933562</v>
      </c>
      <c r="AK668" s="75">
        <f t="shared" si="613"/>
        <v>-2.574885434119711E-2</v>
      </c>
      <c r="AL668" s="75">
        <f t="shared" si="614"/>
        <v>-3.1153152884432935</v>
      </c>
      <c r="AM668" s="75">
        <f t="shared" si="615"/>
        <v>-76.106752111792318</v>
      </c>
      <c r="AN668" s="75">
        <f t="shared" si="616"/>
        <v>3.4015895975047941</v>
      </c>
      <c r="AO668" s="75">
        <f t="shared" si="616"/>
        <v>3.736015379954976</v>
      </c>
      <c r="AP668" s="75">
        <f t="shared" si="616"/>
        <v>3.3621564485374407</v>
      </c>
      <c r="AQ668" s="75">
        <f t="shared" si="616"/>
        <v>3.7854294295758324</v>
      </c>
      <c r="AR668" s="75">
        <f t="shared" si="616"/>
        <v>3.3107555920663536</v>
      </c>
      <c r="AS668" s="75">
        <f t="shared" si="616"/>
        <v>3.8527596776420183</v>
      </c>
      <c r="AT668" s="75">
        <f t="shared" si="616"/>
        <v>3.241411292578984</v>
      </c>
      <c r="AU668" s="75">
        <f t="shared" si="617"/>
        <v>3.9504195784859144</v>
      </c>
      <c r="AV668" s="119">
        <f t="shared" si="618"/>
        <v>1.3944058858319914E-2</v>
      </c>
      <c r="AW668" s="120">
        <f t="shared" si="619"/>
        <v>-1.3749388573302719E-3</v>
      </c>
      <c r="AX668" s="121">
        <f t="shared" si="620"/>
        <v>1.8904568613966738E-6</v>
      </c>
      <c r="AY668" s="120">
        <f t="shared" si="621"/>
        <v>1.801157622471047E-2</v>
      </c>
      <c r="BA668" s="95">
        <f t="shared" si="622"/>
        <v>0</v>
      </c>
      <c r="BB668" s="95">
        <f t="shared" si="623"/>
        <v>0.10319980098037917</v>
      </c>
      <c r="BC668" s="95">
        <f t="shared" si="624"/>
        <v>-0.37323041444521349</v>
      </c>
      <c r="BD668" s="95">
        <f t="shared" si="625"/>
        <v>7.5824818089914092E-2</v>
      </c>
      <c r="BE668" s="95">
        <f t="shared" si="626"/>
        <v>3.0572428680997277</v>
      </c>
      <c r="BF668" s="95">
        <f t="shared" si="627"/>
        <v>23.69672943875651</v>
      </c>
      <c r="BG668" s="95">
        <f t="shared" si="628"/>
        <v>9.0609546573072333</v>
      </c>
      <c r="BH668" s="95">
        <f t="shared" si="628"/>
        <v>8.8830485243085988</v>
      </c>
      <c r="BI668" s="95">
        <f t="shared" si="628"/>
        <v>9.1012166366925307</v>
      </c>
      <c r="BJ668" s="95">
        <f t="shared" si="628"/>
        <v>8.8299646873956359</v>
      </c>
      <c r="BK668" s="95">
        <f t="shared" si="628"/>
        <v>9.1628294824820067</v>
      </c>
      <c r="BL668" s="95">
        <f t="shared" si="628"/>
        <v>8.7447524955213982</v>
      </c>
      <c r="BM668" s="95">
        <f t="shared" si="628"/>
        <v>9.2597470322360387</v>
      </c>
      <c r="BN668" s="95">
        <f t="shared" si="629"/>
        <v>8.5968979400749816</v>
      </c>
      <c r="CI668" s="95"/>
      <c r="CJ668" s="95"/>
      <c r="CK668" s="95"/>
      <c r="CL668" s="95"/>
      <c r="CM668" s="95"/>
      <c r="CN668" s="95"/>
      <c r="CO668" s="95"/>
      <c r="CP668" s="95"/>
      <c r="CQ668" s="95"/>
      <c r="CR668" s="95"/>
      <c r="CS668" s="95"/>
      <c r="CT668" s="95"/>
      <c r="CU668" s="95"/>
      <c r="CV668" s="95"/>
      <c r="CW668" s="95"/>
      <c r="CX668" s="95"/>
    </row>
    <row r="669" spans="1:102" s="75" customFormat="1" ht="12.95" customHeight="1" x14ac:dyDescent="0.2">
      <c r="A669" s="86" t="s">
        <v>2147</v>
      </c>
      <c r="B669" s="87" t="s">
        <v>2033</v>
      </c>
      <c r="C669" s="88">
        <v>54620.323900000003</v>
      </c>
      <c r="D669" s="88">
        <v>5.9999999999999995E-4</v>
      </c>
      <c r="E669" s="75">
        <f t="shared" si="605"/>
        <v>29497.543675121506</v>
      </c>
      <c r="F669" s="75">
        <f t="shared" si="606"/>
        <v>29497.5</v>
      </c>
      <c r="G669" s="75">
        <f t="shared" si="587"/>
        <v>1.841002500441391E-2</v>
      </c>
      <c r="J669" s="75">
        <f>G669</f>
        <v>1.841002500441391E-2</v>
      </c>
      <c r="O669" s="75">
        <f t="shared" ca="1" si="607"/>
        <v>1.4188048460039049E-2</v>
      </c>
      <c r="P669" s="75">
        <f t="shared" si="608"/>
        <v>1.939779986159712E-2</v>
      </c>
      <c r="Q669" s="85">
        <f t="shared" si="630"/>
        <v>39601.823900000003</v>
      </c>
      <c r="S669" s="84">
        <v>1</v>
      </c>
      <c r="Z669" s="75">
        <f t="shared" si="609"/>
        <v>29497.5</v>
      </c>
      <c r="AA669" s="75">
        <f t="shared" si="598"/>
        <v>1.3950942327255201E-2</v>
      </c>
      <c r="AB669" s="75">
        <f t="shared" si="599"/>
        <v>2.3856882538755828E-2</v>
      </c>
      <c r="AC669" s="75">
        <f t="shared" si="600"/>
        <v>-9.8777485718321012E-4</v>
      </c>
      <c r="AD669" s="75">
        <f t="shared" si="601"/>
        <v>4.4590826771587089E-3</v>
      </c>
      <c r="AE669" s="75">
        <f t="shared" si="602"/>
        <v>1.9883418321736879E-5</v>
      </c>
      <c r="AF669" s="75">
        <f t="shared" si="603"/>
        <v>-9.8777485718321012E-4</v>
      </c>
      <c r="AG669" s="84"/>
      <c r="AH669" s="75">
        <f t="shared" si="610"/>
        <v>-5.4468575343419191E-3</v>
      </c>
      <c r="AI669" s="75">
        <f t="shared" si="611"/>
        <v>2.0339990376249006E-2</v>
      </c>
      <c r="AJ669" s="75">
        <f t="shared" si="612"/>
        <v>-0.11077892070479745</v>
      </c>
      <c r="AK669" s="75">
        <f t="shared" si="613"/>
        <v>-2.5812120098748413E-2</v>
      </c>
      <c r="AL669" s="75">
        <f t="shared" si="614"/>
        <v>-3.115250709198301</v>
      </c>
      <c r="AM669" s="75">
        <f t="shared" si="615"/>
        <v>-75.920149221635086</v>
      </c>
      <c r="AN669" s="75">
        <f t="shared" si="616"/>
        <v>3.4022214382012974</v>
      </c>
      <c r="AO669" s="75">
        <f t="shared" si="616"/>
        <v>3.7364431714490882</v>
      </c>
      <c r="AP669" s="75">
        <f t="shared" si="616"/>
        <v>3.3627330284721846</v>
      </c>
      <c r="AQ669" s="75">
        <f t="shared" si="616"/>
        <v>3.7859430960836629</v>
      </c>
      <c r="AR669" s="75">
        <f t="shared" si="616"/>
        <v>3.3112374373660201</v>
      </c>
      <c r="AS669" s="75">
        <f t="shared" si="616"/>
        <v>3.8534296414786327</v>
      </c>
      <c r="AT669" s="75">
        <f t="shared" si="616"/>
        <v>3.2417283365821978</v>
      </c>
      <c r="AU669" s="75">
        <f t="shared" si="617"/>
        <v>3.9513986939312851</v>
      </c>
      <c r="AV669" s="119">
        <f t="shared" si="618"/>
        <v>1.3950942327255201E-2</v>
      </c>
      <c r="AW669" s="120">
        <f t="shared" si="619"/>
        <v>4.4590826771587089E-3</v>
      </c>
      <c r="AX669" s="121">
        <f t="shared" si="620"/>
        <v>1.9883418321736879E-5</v>
      </c>
      <c r="AY669" s="120">
        <f t="shared" si="621"/>
        <v>2.3856882538755828E-2</v>
      </c>
      <c r="BA669" s="95">
        <f t="shared" si="622"/>
        <v>0</v>
      </c>
      <c r="BB669" s="95">
        <f t="shared" si="623"/>
        <v>0.10316890111039068</v>
      </c>
      <c r="BC669" s="95">
        <f t="shared" si="624"/>
        <v>-0.37285139888929242</v>
      </c>
      <c r="BD669" s="95">
        <f t="shared" si="625"/>
        <v>7.5458465823628793E-2</v>
      </c>
      <c r="BE669" s="95">
        <f t="shared" si="626"/>
        <v>3.0576513715213816</v>
      </c>
      <c r="BF669" s="95">
        <f t="shared" si="627"/>
        <v>23.812186999526194</v>
      </c>
      <c r="BG669" s="95">
        <f t="shared" si="628"/>
        <v>9.0626803311556028</v>
      </c>
      <c r="BH669" s="95">
        <f t="shared" si="628"/>
        <v>8.8843763468126493</v>
      </c>
      <c r="BI669" s="95">
        <f t="shared" si="628"/>
        <v>9.1028828722740229</v>
      </c>
      <c r="BJ669" s="95">
        <f t="shared" si="628"/>
        <v>8.8314178759851814</v>
      </c>
      <c r="BK669" s="95">
        <f t="shared" si="628"/>
        <v>9.1643209926613611</v>
      </c>
      <c r="BL669" s="95">
        <f t="shared" si="628"/>
        <v>8.7465495657252106</v>
      </c>
      <c r="BM669" s="95">
        <f t="shared" si="628"/>
        <v>9.2608203481208715</v>
      </c>
      <c r="BN669" s="95">
        <f t="shared" si="629"/>
        <v>8.5996479549937348</v>
      </c>
      <c r="CI669" s="95"/>
      <c r="CJ669" s="95"/>
      <c r="CK669" s="95"/>
      <c r="CL669" s="95"/>
      <c r="CM669" s="95"/>
      <c r="CN669" s="95"/>
      <c r="CO669" s="95"/>
      <c r="CP669" s="95"/>
      <c r="CQ669" s="95"/>
      <c r="CR669" s="95"/>
      <c r="CS669" s="95"/>
      <c r="CT669" s="95"/>
      <c r="CU669" s="95"/>
      <c r="CV669" s="95"/>
      <c r="CW669" s="95"/>
      <c r="CX669" s="95"/>
    </row>
    <row r="670" spans="1:102" s="75" customFormat="1" ht="12.95" customHeight="1" x14ac:dyDescent="0.2">
      <c r="A670" s="86" t="s">
        <v>2147</v>
      </c>
      <c r="B670" s="87" t="s">
        <v>2033</v>
      </c>
      <c r="C670" s="88">
        <v>54630.439100000003</v>
      </c>
      <c r="D670" s="88">
        <v>4.0000000000000002E-4</v>
      </c>
      <c r="E670" s="75">
        <f t="shared" si="605"/>
        <v>29521.540524064221</v>
      </c>
      <c r="F670" s="75">
        <f t="shared" si="606"/>
        <v>29521.5</v>
      </c>
      <c r="G670" s="75">
        <f t="shared" si="587"/>
        <v>1.7081785001209937E-2</v>
      </c>
      <c r="J670" s="75">
        <f>G670</f>
        <v>1.7081785001209937E-2</v>
      </c>
      <c r="O670" s="75">
        <f t="shared" ca="1" si="607"/>
        <v>1.4204664130436718E-2</v>
      </c>
      <c r="P670" s="75">
        <f t="shared" si="608"/>
        <v>1.9426314825895751E-2</v>
      </c>
      <c r="Q670" s="85">
        <f t="shared" si="630"/>
        <v>39611.939100000003</v>
      </c>
      <c r="S670" s="84">
        <v>1</v>
      </c>
      <c r="Z670" s="75">
        <f t="shared" si="609"/>
        <v>29521.5</v>
      </c>
      <c r="AA670" s="75">
        <f t="shared" si="598"/>
        <v>1.3968329541926656E-2</v>
      </c>
      <c r="AB670" s="75">
        <f t="shared" si="599"/>
        <v>2.2539770285179034E-2</v>
      </c>
      <c r="AC670" s="75">
        <f t="shared" si="600"/>
        <v>-2.3445298246858141E-3</v>
      </c>
      <c r="AD670" s="75">
        <f t="shared" si="601"/>
        <v>3.1134554592832809E-3</v>
      </c>
      <c r="AE670" s="75">
        <f t="shared" si="602"/>
        <v>9.6936048969408662E-6</v>
      </c>
      <c r="AF670" s="75">
        <f t="shared" si="603"/>
        <v>-2.3445298246858141E-3</v>
      </c>
      <c r="AG670" s="84"/>
      <c r="AH670" s="75">
        <f t="shared" si="610"/>
        <v>-5.457985283969095E-3</v>
      </c>
      <c r="AI670" s="75">
        <f t="shared" si="611"/>
        <v>2.0344222212658525E-2</v>
      </c>
      <c r="AJ670" s="75">
        <f t="shared" si="612"/>
        <v>-0.11094135398539225</v>
      </c>
      <c r="AK670" s="75">
        <f t="shared" si="613"/>
        <v>-2.5972236097011263E-2</v>
      </c>
      <c r="AL670" s="75">
        <f t="shared" si="614"/>
        <v>-3.1150872684717625</v>
      </c>
      <c r="AM670" s="75">
        <f t="shared" si="615"/>
        <v>-75.451946858469853</v>
      </c>
      <c r="AN670" s="75">
        <f t="shared" si="616"/>
        <v>3.4038203039754116</v>
      </c>
      <c r="AO670" s="75">
        <f t="shared" si="616"/>
        <v>3.7375212091699561</v>
      </c>
      <c r="AP670" s="75">
        <f t="shared" si="616"/>
        <v>3.3641928083422146</v>
      </c>
      <c r="AQ670" s="75">
        <f t="shared" si="616"/>
        <v>3.7872376309546945</v>
      </c>
      <c r="AR670" s="75">
        <f t="shared" si="616"/>
        <v>3.3124581688738997</v>
      </c>
      <c r="AS670" s="75">
        <f t="shared" si="616"/>
        <v>3.8551192695323757</v>
      </c>
      <c r="AT670" s="75">
        <f t="shared" si="616"/>
        <v>3.2425323217133437</v>
      </c>
      <c r="AU670" s="75">
        <f t="shared" si="617"/>
        <v>3.9538722487406432</v>
      </c>
      <c r="AV670" s="119">
        <f t="shared" si="618"/>
        <v>1.3968329541926656E-2</v>
      </c>
      <c r="AW670" s="120">
        <f t="shared" si="619"/>
        <v>3.1134554592832809E-3</v>
      </c>
      <c r="AX670" s="121">
        <f t="shared" si="620"/>
        <v>9.6936048969408662E-6</v>
      </c>
      <c r="AY670" s="120">
        <f t="shared" si="621"/>
        <v>2.2539770285179034E-2</v>
      </c>
      <c r="BA670" s="95">
        <f t="shared" si="622"/>
        <v>0</v>
      </c>
      <c r="BB670" s="95">
        <f t="shared" si="623"/>
        <v>0.10309175965218831</v>
      </c>
      <c r="BC670" s="95">
        <f t="shared" si="624"/>
        <v>-0.37189678146211214</v>
      </c>
      <c r="BD670" s="95">
        <f t="shared" si="625"/>
        <v>7.4535953714915726E-2</v>
      </c>
      <c r="BE670" s="95">
        <f t="shared" si="626"/>
        <v>3.0586799624734766</v>
      </c>
      <c r="BF670" s="95">
        <f t="shared" si="627"/>
        <v>24.107939199659288</v>
      </c>
      <c r="BG670" s="95">
        <f t="shared" si="628"/>
        <v>9.0670277696294104</v>
      </c>
      <c r="BH670" s="95">
        <f t="shared" si="628"/>
        <v>8.8877418716187737</v>
      </c>
      <c r="BI670" s="95">
        <f t="shared" si="628"/>
        <v>9.1070753052447415</v>
      </c>
      <c r="BJ670" s="95">
        <f t="shared" si="628"/>
        <v>8.8351055006983721</v>
      </c>
      <c r="BK670" s="95">
        <f t="shared" si="628"/>
        <v>9.1680675349801923</v>
      </c>
      <c r="BL670" s="95">
        <f t="shared" si="628"/>
        <v>8.7511085405562525</v>
      </c>
      <c r="BM670" s="95">
        <f t="shared" si="628"/>
        <v>9.2635096396073511</v>
      </c>
      <c r="BN670" s="95">
        <f t="shared" si="629"/>
        <v>8.6065953611042687</v>
      </c>
      <c r="CI670" s="95"/>
      <c r="CJ670" s="95"/>
      <c r="CK670" s="95"/>
      <c r="CL670" s="95"/>
      <c r="CM670" s="95"/>
      <c r="CN670" s="95"/>
      <c r="CO670" s="95"/>
      <c r="CP670" s="95"/>
      <c r="CQ670" s="95"/>
      <c r="CR670" s="95"/>
      <c r="CS670" s="95"/>
      <c r="CT670" s="95"/>
      <c r="CU670" s="95"/>
      <c r="CV670" s="95"/>
      <c r="CW670" s="95"/>
      <c r="CX670" s="95"/>
    </row>
    <row r="671" spans="1:102" s="75" customFormat="1" ht="12.95" customHeight="1" x14ac:dyDescent="0.2">
      <c r="A671" s="86" t="s">
        <v>2147</v>
      </c>
      <c r="B671" s="87" t="s">
        <v>2031</v>
      </c>
      <c r="C671" s="88">
        <v>54640.341899999999</v>
      </c>
      <c r="D671" s="88">
        <v>2.9999999999999997E-4</v>
      </c>
      <c r="E671" s="75">
        <f t="shared" si="605"/>
        <v>29545.033484728356</v>
      </c>
      <c r="F671" s="75">
        <f t="shared" si="606"/>
        <v>29545</v>
      </c>
      <c r="G671" s="75">
        <f t="shared" si="587"/>
        <v>1.4114550001977477E-2</v>
      </c>
      <c r="J671" s="75">
        <f>G671</f>
        <v>1.4114550001977477E-2</v>
      </c>
      <c r="O671" s="75">
        <f t="shared" ca="1" si="607"/>
        <v>1.4220933641034437E-2</v>
      </c>
      <c r="P671" s="75">
        <f t="shared" si="608"/>
        <v>1.9454244124643829E-2</v>
      </c>
      <c r="Q671" s="85">
        <f t="shared" si="630"/>
        <v>39621.841899999999</v>
      </c>
      <c r="S671" s="84">
        <v>1</v>
      </c>
      <c r="Z671" s="75">
        <f t="shared" si="609"/>
        <v>29545</v>
      </c>
      <c r="AA671" s="75">
        <f t="shared" si="598"/>
        <v>1.3985351133874462E-2</v>
      </c>
      <c r="AB671" s="75">
        <f t="shared" si="599"/>
        <v>1.9583442992746843E-2</v>
      </c>
      <c r="AC671" s="75">
        <f t="shared" si="600"/>
        <v>-5.3396941226663518E-3</v>
      </c>
      <c r="AD671" s="75">
        <f t="shared" si="601"/>
        <v>1.2919886810301533E-4</v>
      </c>
      <c r="AE671" s="75">
        <f t="shared" si="602"/>
        <v>1.6692347519100353E-8</v>
      </c>
      <c r="AF671" s="75">
        <f t="shared" si="603"/>
        <v>-5.3396941226663518E-3</v>
      </c>
      <c r="AG671" s="84"/>
      <c r="AH671" s="75">
        <f t="shared" si="610"/>
        <v>-5.4688929907693671E-3</v>
      </c>
      <c r="AI671" s="75">
        <f t="shared" si="611"/>
        <v>2.0348401839142105E-2</v>
      </c>
      <c r="AJ671" s="75">
        <f t="shared" si="612"/>
        <v>-0.11110080338141218</v>
      </c>
      <c r="AK671" s="75">
        <f t="shared" si="613"/>
        <v>-2.6129412945511649E-2</v>
      </c>
      <c r="AL671" s="75">
        <f t="shared" si="614"/>
        <v>-3.1149268272361579</v>
      </c>
      <c r="AM671" s="75">
        <f t="shared" si="615"/>
        <v>-74.997919097814588</v>
      </c>
      <c r="AN671" s="75">
        <f t="shared" ref="AN671:AT680" si="631">$AU671+$AB$7*SIN(AO671)</f>
        <v>3.4053895026652419</v>
      </c>
      <c r="AO671" s="75">
        <f t="shared" si="631"/>
        <v>3.7385730576899867</v>
      </c>
      <c r="AP671" s="75">
        <f t="shared" si="631"/>
        <v>3.3656265474007174</v>
      </c>
      <c r="AQ671" s="75">
        <f t="shared" si="631"/>
        <v>3.7885008308881578</v>
      </c>
      <c r="AR671" s="75">
        <f t="shared" si="631"/>
        <v>3.3136582389794089</v>
      </c>
      <c r="AS671" s="75">
        <f t="shared" si="631"/>
        <v>3.8567696473821687</v>
      </c>
      <c r="AT671" s="75">
        <f t="shared" si="631"/>
        <v>3.243323774332608</v>
      </c>
      <c r="AU671" s="75">
        <f t="shared" si="617"/>
        <v>3.9562942711581397</v>
      </c>
      <c r="AV671" s="119">
        <f t="shared" si="618"/>
        <v>1.3985351133874462E-2</v>
      </c>
      <c r="AW671" s="120">
        <f t="shared" si="619"/>
        <v>1.2919886810301533E-4</v>
      </c>
      <c r="AX671" s="121">
        <f t="shared" si="620"/>
        <v>1.6692347519100353E-8</v>
      </c>
      <c r="AY671" s="120">
        <f t="shared" si="621"/>
        <v>1.9583442992746843E-2</v>
      </c>
      <c r="BA671" s="95">
        <f t="shared" si="622"/>
        <v>0</v>
      </c>
      <c r="BB671" s="95">
        <f t="shared" si="623"/>
        <v>0.10301749718831199</v>
      </c>
      <c r="BC671" s="95">
        <f t="shared" si="624"/>
        <v>-0.37096611495397169</v>
      </c>
      <c r="BD671" s="95">
        <f t="shared" si="625"/>
        <v>7.3636876968542195E-2</v>
      </c>
      <c r="BE671" s="95">
        <f t="shared" si="626"/>
        <v>3.0596823386488623</v>
      </c>
      <c r="BF671" s="95">
        <f t="shared" si="627"/>
        <v>24.403295967852628</v>
      </c>
      <c r="BG671" s="95">
        <f t="shared" ref="BG671:BM680" si="632">$BN671+$BB$7*SIN(BH671)</f>
        <v>9.0712675208099931</v>
      </c>
      <c r="BH671" s="95">
        <f t="shared" si="632"/>
        <v>8.8910528488915066</v>
      </c>
      <c r="BI671" s="95">
        <f t="shared" si="632"/>
        <v>9.1111566181309946</v>
      </c>
      <c r="BJ671" s="95">
        <f t="shared" si="632"/>
        <v>8.838739215942681</v>
      </c>
      <c r="BK671" s="95">
        <f t="shared" si="632"/>
        <v>9.1717061572112435</v>
      </c>
      <c r="BL671" s="95">
        <f t="shared" si="632"/>
        <v>8.7555988284398065</v>
      </c>
      <c r="BM671" s="95">
        <f t="shared" si="632"/>
        <v>9.2661121799599808</v>
      </c>
      <c r="BN671" s="95">
        <f t="shared" si="629"/>
        <v>8.6133980295875023</v>
      </c>
      <c r="CI671" s="95"/>
      <c r="CJ671" s="95"/>
      <c r="CK671" s="95"/>
      <c r="CL671" s="95"/>
      <c r="CM671" s="95"/>
      <c r="CN671" s="95"/>
      <c r="CO671" s="95"/>
      <c r="CP671" s="95"/>
      <c r="CQ671" s="95"/>
      <c r="CR671" s="95"/>
      <c r="CS671" s="95"/>
      <c r="CT671" s="95"/>
      <c r="CU671" s="95"/>
      <c r="CV671" s="95"/>
      <c r="CW671" s="95"/>
      <c r="CX671" s="95"/>
    </row>
    <row r="672" spans="1:102" s="75" customFormat="1" ht="12.95" customHeight="1" x14ac:dyDescent="0.2">
      <c r="A672" s="86" t="s">
        <v>2145</v>
      </c>
      <c r="B672" s="87" t="s">
        <v>2031</v>
      </c>
      <c r="C672" s="88">
        <v>54699.355600000003</v>
      </c>
      <c r="D672" s="88">
        <v>1E-4</v>
      </c>
      <c r="E672" s="75">
        <f t="shared" si="605"/>
        <v>29685.03495226739</v>
      </c>
      <c r="F672" s="75">
        <f t="shared" si="606"/>
        <v>29685</v>
      </c>
      <c r="G672" s="75">
        <f t="shared" si="587"/>
        <v>1.47331500047585E-2</v>
      </c>
      <c r="K672" s="75">
        <f>G672</f>
        <v>1.47331500047585E-2</v>
      </c>
      <c r="O672" s="75">
        <f t="shared" ca="1" si="607"/>
        <v>1.4317858385020853E-2</v>
      </c>
      <c r="P672" s="75">
        <f t="shared" si="608"/>
        <v>1.9620803610263138E-2</v>
      </c>
      <c r="Q672" s="85">
        <f t="shared" si="630"/>
        <v>39680.855600000003</v>
      </c>
      <c r="S672" s="84">
        <v>1</v>
      </c>
      <c r="Z672" s="75">
        <f t="shared" si="609"/>
        <v>29685</v>
      </c>
      <c r="AA672" s="75">
        <f t="shared" si="598"/>
        <v>1.4086701914740579E-2</v>
      </c>
      <c r="AB672" s="75">
        <f t="shared" si="599"/>
        <v>2.0267251700281059E-2</v>
      </c>
      <c r="AC672" s="75">
        <f t="shared" si="600"/>
        <v>-4.8876536055046382E-3</v>
      </c>
      <c r="AD672" s="75">
        <f t="shared" si="601"/>
        <v>6.4644809001792106E-4</v>
      </c>
      <c r="AE672" s="75">
        <f t="shared" si="602"/>
        <v>4.1789513308781818E-7</v>
      </c>
      <c r="AF672" s="75">
        <f t="shared" si="603"/>
        <v>-4.8876536055046382E-3</v>
      </c>
      <c r="AG672" s="84"/>
      <c r="AH672" s="75">
        <f t="shared" si="610"/>
        <v>-5.5341016955225602E-3</v>
      </c>
      <c r="AI672" s="75">
        <f t="shared" si="611"/>
        <v>2.0374046727492545E-2</v>
      </c>
      <c r="AJ672" s="75">
        <f t="shared" si="612"/>
        <v>-0.11205881831017223</v>
      </c>
      <c r="AK672" s="75">
        <f t="shared" si="613"/>
        <v>-2.7073818994206224E-2</v>
      </c>
      <c r="AL672" s="75">
        <f t="shared" si="614"/>
        <v>-3.1139627923296564</v>
      </c>
      <c r="AM672" s="75">
        <f t="shared" si="615"/>
        <v>-72.380847108856685</v>
      </c>
      <c r="AN672" s="75">
        <f t="shared" si="631"/>
        <v>3.4148113950677339</v>
      </c>
      <c r="AO672" s="75">
        <f t="shared" si="631"/>
        <v>3.7447640398786866</v>
      </c>
      <c r="AP672" s="75">
        <f t="shared" si="631"/>
        <v>3.3742568144534859</v>
      </c>
      <c r="AQ672" s="75">
        <f t="shared" si="631"/>
        <v>3.7959372079117188</v>
      </c>
      <c r="AR672" s="75">
        <f t="shared" si="631"/>
        <v>3.3209052128145702</v>
      </c>
      <c r="AS672" s="75">
        <f t="shared" si="631"/>
        <v>3.866518213571116</v>
      </c>
      <c r="AT672" s="75">
        <f t="shared" si="631"/>
        <v>3.2481258148863263</v>
      </c>
      <c r="AU672" s="75">
        <f t="shared" si="617"/>
        <v>3.9707233408793958</v>
      </c>
      <c r="AV672" s="119">
        <f t="shared" si="618"/>
        <v>1.4086701914740579E-2</v>
      </c>
      <c r="AW672" s="120">
        <f t="shared" si="619"/>
        <v>6.4644809001792106E-4</v>
      </c>
      <c r="AX672" s="121">
        <f t="shared" si="620"/>
        <v>4.1789513308781818E-7</v>
      </c>
      <c r="AY672" s="120">
        <f t="shared" si="621"/>
        <v>2.0267251700281059E-2</v>
      </c>
      <c r="BA672" s="95">
        <f t="shared" si="622"/>
        <v>0</v>
      </c>
      <c r="BB672" s="95">
        <f t="shared" si="623"/>
        <v>0.10260065151274611</v>
      </c>
      <c r="BC672" s="95">
        <f t="shared" si="624"/>
        <v>-0.36550787557170838</v>
      </c>
      <c r="BD672" s="95">
        <f t="shared" si="625"/>
        <v>6.8369652146638191E-2</v>
      </c>
      <c r="BE672" s="95">
        <f t="shared" si="626"/>
        <v>3.0655531177026232</v>
      </c>
      <c r="BF672" s="95">
        <f t="shared" si="627"/>
        <v>26.289432402438102</v>
      </c>
      <c r="BG672" s="95">
        <f t="shared" si="632"/>
        <v>9.0961591067600622</v>
      </c>
      <c r="BH672" s="95">
        <f t="shared" si="632"/>
        <v>8.9111139446199914</v>
      </c>
      <c r="BI672" s="95">
        <f t="shared" si="632"/>
        <v>9.1349723190244934</v>
      </c>
      <c r="BJ672" s="95">
        <f t="shared" si="632"/>
        <v>8.8608648754071773</v>
      </c>
      <c r="BK672" s="95">
        <f t="shared" si="632"/>
        <v>9.1927684264193044</v>
      </c>
      <c r="BL672" s="95">
        <f t="shared" si="632"/>
        <v>8.7828816352679446</v>
      </c>
      <c r="BM672" s="95">
        <f t="shared" si="632"/>
        <v>9.2809974473724708</v>
      </c>
      <c r="BN672" s="95">
        <f t="shared" si="629"/>
        <v>8.6539245652322876</v>
      </c>
      <c r="CI672" s="95"/>
      <c r="CJ672" s="95"/>
      <c r="CK672" s="95"/>
      <c r="CL672" s="95"/>
      <c r="CM672" s="95"/>
      <c r="CN672" s="95"/>
      <c r="CO672" s="95"/>
      <c r="CP672" s="95"/>
      <c r="CQ672" s="95"/>
      <c r="CR672" s="95"/>
      <c r="CS672" s="95"/>
      <c r="CT672" s="95"/>
      <c r="CU672" s="95"/>
      <c r="CV672" s="95"/>
      <c r="CW672" s="95"/>
      <c r="CX672" s="95"/>
    </row>
    <row r="673" spans="1:102" s="75" customFormat="1" ht="12.95" customHeight="1" x14ac:dyDescent="0.2">
      <c r="A673" s="86" t="s">
        <v>2145</v>
      </c>
      <c r="B673" s="87" t="s">
        <v>2033</v>
      </c>
      <c r="C673" s="88">
        <v>54706.3122</v>
      </c>
      <c r="D673" s="88">
        <v>2.9999999999999997E-4</v>
      </c>
      <c r="E673" s="75">
        <f t="shared" si="605"/>
        <v>29701.538479568364</v>
      </c>
      <c r="F673" s="75">
        <f t="shared" si="606"/>
        <v>29701.5</v>
      </c>
      <c r="G673" s="75">
        <f t="shared" si="587"/>
        <v>1.6219985001953319E-2</v>
      </c>
      <c r="K673" s="75">
        <f>G673</f>
        <v>1.6219985001953319E-2</v>
      </c>
      <c r="O673" s="75">
        <f t="shared" ca="1" si="607"/>
        <v>1.4329281658419251E-2</v>
      </c>
      <c r="P673" s="75">
        <f t="shared" si="608"/>
        <v>1.9640453258513754E-2</v>
      </c>
      <c r="Q673" s="85">
        <f t="shared" si="630"/>
        <v>39687.8122</v>
      </c>
      <c r="S673" s="84">
        <v>1</v>
      </c>
      <c r="Z673" s="75">
        <f t="shared" si="609"/>
        <v>29701.5</v>
      </c>
      <c r="AA673" s="75">
        <f t="shared" si="598"/>
        <v>1.4098642316984614E-2</v>
      </c>
      <c r="AB673" s="75">
        <f t="shared" si="599"/>
        <v>2.1761795943482459E-2</v>
      </c>
      <c r="AC673" s="75">
        <f t="shared" si="600"/>
        <v>-3.4204682565604355E-3</v>
      </c>
      <c r="AD673" s="75">
        <f t="shared" si="601"/>
        <v>2.121342684968705E-3</v>
      </c>
      <c r="AE673" s="75">
        <f t="shared" si="602"/>
        <v>4.5000947870702344E-6</v>
      </c>
      <c r="AF673" s="75">
        <f t="shared" si="603"/>
        <v>-3.4204682565604355E-3</v>
      </c>
      <c r="AG673" s="84"/>
      <c r="AH673" s="75">
        <f t="shared" si="610"/>
        <v>-5.5418109415291414E-3</v>
      </c>
      <c r="AI673" s="75">
        <f t="shared" si="611"/>
        <v>2.0377154029534106E-2</v>
      </c>
      <c r="AJ673" s="75">
        <f t="shared" si="612"/>
        <v>-0.11217263033295624</v>
      </c>
      <c r="AK673" s="75">
        <f t="shared" si="613"/>
        <v>-2.7186019435083836E-2</v>
      </c>
      <c r="AL673" s="75">
        <f t="shared" si="614"/>
        <v>-3.1138482581869806</v>
      </c>
      <c r="AM673" s="75">
        <f t="shared" si="615"/>
        <v>-72.082007101104622</v>
      </c>
      <c r="AN673" s="75">
        <f t="shared" si="631"/>
        <v>3.4159299882593479</v>
      </c>
      <c r="AO673" s="75">
        <f t="shared" si="631"/>
        <v>3.7454853161348769</v>
      </c>
      <c r="AP673" s="75">
        <f t="shared" si="631"/>
        <v>3.3752838884021132</v>
      </c>
      <c r="AQ673" s="75">
        <f t="shared" si="631"/>
        <v>3.7968036404447751</v>
      </c>
      <c r="AR673" s="75">
        <f t="shared" si="631"/>
        <v>3.3217703097536639</v>
      </c>
      <c r="AS673" s="75">
        <f t="shared" si="631"/>
        <v>3.8676576892034076</v>
      </c>
      <c r="AT673" s="75">
        <f t="shared" si="631"/>
        <v>3.2487016412573082</v>
      </c>
      <c r="AU673" s="75">
        <f t="shared" si="617"/>
        <v>3.9724239098108294</v>
      </c>
      <c r="AV673" s="119">
        <f t="shared" si="618"/>
        <v>1.4098642316984614E-2</v>
      </c>
      <c r="AW673" s="120">
        <f t="shared" si="619"/>
        <v>2.121342684968705E-3</v>
      </c>
      <c r="AX673" s="121">
        <f t="shared" si="620"/>
        <v>4.5000947870702344E-6</v>
      </c>
      <c r="AY673" s="120">
        <f t="shared" si="621"/>
        <v>2.1761795943482459E-2</v>
      </c>
      <c r="BA673" s="95">
        <f t="shared" si="622"/>
        <v>0</v>
      </c>
      <c r="BB673" s="95">
        <f t="shared" si="623"/>
        <v>0.10255435025794424</v>
      </c>
      <c r="BC673" s="95">
        <f t="shared" si="624"/>
        <v>-0.36487460278185357</v>
      </c>
      <c r="BD673" s="95">
        <f t="shared" si="625"/>
        <v>6.7759174722390861E-2</v>
      </c>
      <c r="BE673" s="95">
        <f t="shared" si="626"/>
        <v>3.0662333741050514</v>
      </c>
      <c r="BF673" s="95">
        <f t="shared" si="627"/>
        <v>26.526970806627773</v>
      </c>
      <c r="BG673" s="95">
        <f t="shared" si="632"/>
        <v>9.099049769857718</v>
      </c>
      <c r="BH673" s="95">
        <f t="shared" si="632"/>
        <v>8.913517963975373</v>
      </c>
      <c r="BI673" s="95">
        <f t="shared" si="632"/>
        <v>9.137721811290751</v>
      </c>
      <c r="BJ673" s="95">
        <f t="shared" si="632"/>
        <v>8.8635272547119115</v>
      </c>
      <c r="BK673" s="95">
        <f t="shared" si="632"/>
        <v>9.1951812551039183</v>
      </c>
      <c r="BL673" s="95">
        <f t="shared" si="632"/>
        <v>8.7861563481194143</v>
      </c>
      <c r="BM673" s="95">
        <f t="shared" si="632"/>
        <v>9.2826831148586866</v>
      </c>
      <c r="BN673" s="95">
        <f t="shared" si="629"/>
        <v>8.6587009069332819</v>
      </c>
      <c r="CI673" s="95"/>
      <c r="CJ673" s="95"/>
      <c r="CK673" s="95"/>
      <c r="CL673" s="95"/>
      <c r="CM673" s="95"/>
      <c r="CN673" s="95"/>
      <c r="CO673" s="95"/>
      <c r="CP673" s="95"/>
      <c r="CQ673" s="95"/>
      <c r="CR673" s="95"/>
      <c r="CS673" s="95"/>
      <c r="CT673" s="95"/>
      <c r="CU673" s="95"/>
      <c r="CV673" s="95"/>
      <c r="CW673" s="95"/>
      <c r="CX673" s="95"/>
    </row>
    <row r="674" spans="1:102" s="75" customFormat="1" ht="12.95" customHeight="1" x14ac:dyDescent="0.2">
      <c r="A674" s="86" t="s">
        <v>2145</v>
      </c>
      <c r="B674" s="87" t="s">
        <v>2031</v>
      </c>
      <c r="C674" s="88">
        <v>54926.555099999998</v>
      </c>
      <c r="D674" s="88">
        <v>2.9999999999999997E-4</v>
      </c>
      <c r="E674" s="75">
        <f t="shared" si="605"/>
        <v>30224.032903999483</v>
      </c>
      <c r="F674" s="75">
        <f t="shared" si="606"/>
        <v>30224</v>
      </c>
      <c r="G674" s="75">
        <f t="shared" si="587"/>
        <v>1.3869759997760411E-2</v>
      </c>
      <c r="K674" s="75">
        <f>G674</f>
        <v>1.3869759997760411E-2</v>
      </c>
      <c r="O674" s="75">
        <f t="shared" ca="1" si="607"/>
        <v>1.469101864936855E-2</v>
      </c>
      <c r="P674" s="75">
        <f t="shared" si="608"/>
        <v>2.0264810464610036E-2</v>
      </c>
      <c r="Q674" s="85">
        <f t="shared" si="630"/>
        <v>39908.055099999998</v>
      </c>
      <c r="S674" s="84">
        <v>1</v>
      </c>
      <c r="Z674" s="75">
        <f t="shared" si="609"/>
        <v>30224</v>
      </c>
      <c r="AA674" s="75">
        <f t="shared" si="598"/>
        <v>1.4476934013240529E-2</v>
      </c>
      <c r="AB674" s="75">
        <f t="shared" si="599"/>
        <v>1.965763644912992E-2</v>
      </c>
      <c r="AC674" s="75">
        <f t="shared" si="600"/>
        <v>-6.3950504668496243E-3</v>
      </c>
      <c r="AD674" s="75">
        <f t="shared" si="601"/>
        <v>-6.0717401548011744E-4</v>
      </c>
      <c r="AE674" s="75">
        <f t="shared" si="602"/>
        <v>3.686602850742499E-7</v>
      </c>
      <c r="AF674" s="75">
        <f t="shared" si="603"/>
        <v>-6.3950504668496243E-3</v>
      </c>
      <c r="AG674" s="84"/>
      <c r="AH674" s="75">
        <f t="shared" si="610"/>
        <v>-5.7878764513695068E-3</v>
      </c>
      <c r="AI674" s="75">
        <f t="shared" si="611"/>
        <v>2.0485132500667858E-2</v>
      </c>
      <c r="AJ674" s="75">
        <f t="shared" si="612"/>
        <v>-0.11587057500771097</v>
      </c>
      <c r="AK674" s="75">
        <f t="shared" si="613"/>
        <v>-3.0832196609479189E-2</v>
      </c>
      <c r="AL674" s="75">
        <f t="shared" si="614"/>
        <v>-3.1101260359669407</v>
      </c>
      <c r="AM674" s="75">
        <f t="shared" si="615"/>
        <v>-63.554176574526103</v>
      </c>
      <c r="AN674" s="75">
        <f t="shared" si="631"/>
        <v>3.4521861874271007</v>
      </c>
      <c r="AO674" s="75">
        <f t="shared" si="631"/>
        <v>3.7674658444620435</v>
      </c>
      <c r="AP674" s="75">
        <f t="shared" si="631"/>
        <v>3.4088542431792574</v>
      </c>
      <c r="AQ674" s="75">
        <f t="shared" si="631"/>
        <v>3.8231734796290149</v>
      </c>
      <c r="AR674" s="75">
        <f t="shared" si="631"/>
        <v>3.3503523800485135</v>
      </c>
      <c r="AS674" s="75">
        <f t="shared" si="631"/>
        <v>3.9026911012275889</v>
      </c>
      <c r="AT674" s="75">
        <f t="shared" si="631"/>
        <v>3.26803559253583</v>
      </c>
      <c r="AU674" s="75">
        <f t="shared" si="617"/>
        <v>4.0262752593062308</v>
      </c>
      <c r="AV674" s="119">
        <f t="shared" si="618"/>
        <v>1.4476934013240529E-2</v>
      </c>
      <c r="AW674" s="120">
        <f t="shared" si="619"/>
        <v>-6.0717401548011744E-4</v>
      </c>
      <c r="AX674" s="121">
        <f t="shared" si="620"/>
        <v>3.686602850742499E-7</v>
      </c>
      <c r="AY674" s="120">
        <f t="shared" si="621"/>
        <v>1.965763644912992E-2</v>
      </c>
      <c r="BA674" s="95">
        <f t="shared" si="622"/>
        <v>0</v>
      </c>
      <c r="BB674" s="95">
        <f t="shared" si="623"/>
        <v>0.10137035170695186</v>
      </c>
      <c r="BC674" s="95">
        <f t="shared" si="624"/>
        <v>-0.34602345640040449</v>
      </c>
      <c r="BD674" s="95">
        <f t="shared" si="625"/>
        <v>4.9646301057708765E-2</v>
      </c>
      <c r="BE674" s="95">
        <f t="shared" si="626"/>
        <v>3.0864020827209142</v>
      </c>
      <c r="BF674" s="95">
        <f t="shared" si="627"/>
        <v>36.228875263080091</v>
      </c>
      <c r="BG674" s="95">
        <f t="shared" si="632"/>
        <v>9.1852978879396545</v>
      </c>
      <c r="BH674" s="95">
        <f t="shared" si="632"/>
        <v>8.9945793887028032</v>
      </c>
      <c r="BI674" s="95">
        <f t="shared" si="632"/>
        <v>9.2181693275944774</v>
      </c>
      <c r="BJ674" s="95">
        <f t="shared" si="632"/>
        <v>8.9540052087845492</v>
      </c>
      <c r="BK674" s="95">
        <f t="shared" si="632"/>
        <v>9.2640271082891523</v>
      </c>
      <c r="BL674" s="95">
        <f t="shared" si="632"/>
        <v>8.8959425290063585</v>
      </c>
      <c r="BM674" s="95">
        <f t="shared" si="632"/>
        <v>9.3290866544622482</v>
      </c>
      <c r="BN674" s="95">
        <f t="shared" si="629"/>
        <v>8.8099517274647177</v>
      </c>
      <c r="CI674" s="95"/>
      <c r="CJ674" s="95"/>
      <c r="CK674" s="95"/>
      <c r="CL674" s="95"/>
      <c r="CM674" s="95"/>
      <c r="CN674" s="95"/>
      <c r="CO674" s="95"/>
      <c r="CP674" s="95"/>
      <c r="CQ674" s="95"/>
      <c r="CR674" s="95"/>
      <c r="CS674" s="95"/>
      <c r="CT674" s="95"/>
      <c r="CU674" s="95"/>
      <c r="CV674" s="95"/>
      <c r="CW674" s="95"/>
      <c r="CX674" s="95"/>
    </row>
    <row r="675" spans="1:102" s="75" customFormat="1" ht="12.95" customHeight="1" x14ac:dyDescent="0.2">
      <c r="A675" s="86" t="s">
        <v>2145</v>
      </c>
      <c r="B675" s="87" t="s">
        <v>2031</v>
      </c>
      <c r="C675" s="88">
        <v>54929.506399999998</v>
      </c>
      <c r="D675" s="88">
        <v>1E-4</v>
      </c>
      <c r="E675" s="75">
        <f t="shared" si="605"/>
        <v>30231.034436374983</v>
      </c>
      <c r="F675" s="75">
        <f t="shared" si="606"/>
        <v>30231</v>
      </c>
      <c r="G675" s="75">
        <f t="shared" si="587"/>
        <v>1.4515689996187575E-2</v>
      </c>
      <c r="K675" s="75">
        <f>G675</f>
        <v>1.4515689996187575E-2</v>
      </c>
      <c r="O675" s="75">
        <f t="shared" ca="1" si="607"/>
        <v>1.4695864886567869E-2</v>
      </c>
      <c r="P675" s="75">
        <f t="shared" si="608"/>
        <v>2.0273202938298512E-2</v>
      </c>
      <c r="Q675" s="85">
        <f t="shared" si="630"/>
        <v>39911.006399999998</v>
      </c>
      <c r="S675" s="84">
        <v>1</v>
      </c>
      <c r="Z675" s="75">
        <f t="shared" si="609"/>
        <v>30231</v>
      </c>
      <c r="AA675" s="75">
        <f t="shared" si="598"/>
        <v>1.448201147240618E-2</v>
      </c>
      <c r="AB675" s="75">
        <f t="shared" si="599"/>
        <v>2.0306881462079908E-2</v>
      </c>
      <c r="AC675" s="75">
        <f t="shared" si="600"/>
        <v>-5.7575129421109372E-3</v>
      </c>
      <c r="AD675" s="75">
        <f t="shared" si="601"/>
        <v>3.367852378139552E-5</v>
      </c>
      <c r="AE675" s="75">
        <f t="shared" si="602"/>
        <v>1.1342429640940235E-9</v>
      </c>
      <c r="AF675" s="75">
        <f t="shared" si="603"/>
        <v>-5.7575129421109372E-3</v>
      </c>
      <c r="AG675" s="84"/>
      <c r="AH675" s="75">
        <f t="shared" si="610"/>
        <v>-5.7911914658923336E-3</v>
      </c>
      <c r="AI675" s="75">
        <f t="shared" si="611"/>
        <v>2.0486708461649794E-2</v>
      </c>
      <c r="AJ675" s="75">
        <f t="shared" si="612"/>
        <v>-0.11592130354597849</v>
      </c>
      <c r="AK675" s="75">
        <f t="shared" si="613"/>
        <v>-3.0882223036997478E-2</v>
      </c>
      <c r="AL675" s="75">
        <f t="shared" si="614"/>
        <v>-3.1100749632681879</v>
      </c>
      <c r="AM675" s="75">
        <f t="shared" si="615"/>
        <v>-63.451173485497684</v>
      </c>
      <c r="AN675" s="75">
        <f t="shared" si="631"/>
        <v>3.4526823007868903</v>
      </c>
      <c r="AO675" s="75">
        <f t="shared" si="631"/>
        <v>3.7677495904648111</v>
      </c>
      <c r="AP675" s="75">
        <f t="shared" si="631"/>
        <v>3.4093173532769505</v>
      </c>
      <c r="AQ675" s="75">
        <f t="shared" si="631"/>
        <v>3.8235129846197138</v>
      </c>
      <c r="AR675" s="75">
        <f t="shared" si="631"/>
        <v>3.350750789860701</v>
      </c>
      <c r="AS675" s="75">
        <f t="shared" si="631"/>
        <v>3.903146449324403</v>
      </c>
      <c r="AT675" s="75">
        <f t="shared" si="631"/>
        <v>3.2683093186023742</v>
      </c>
      <c r="AU675" s="75">
        <f t="shared" si="617"/>
        <v>4.0269967127922941</v>
      </c>
      <c r="AV675" s="119">
        <f t="shared" si="618"/>
        <v>1.448201147240618E-2</v>
      </c>
      <c r="AW675" s="120">
        <f t="shared" si="619"/>
        <v>3.367852378139552E-5</v>
      </c>
      <c r="AX675" s="121">
        <f t="shared" si="620"/>
        <v>1.1342429640940235E-9</v>
      </c>
      <c r="AY675" s="120">
        <f t="shared" si="621"/>
        <v>2.0306881462079908E-2</v>
      </c>
      <c r="BA675" s="95">
        <f t="shared" si="622"/>
        <v>0</v>
      </c>
      <c r="BB675" s="95">
        <f t="shared" si="623"/>
        <v>0.10135790626104313</v>
      </c>
      <c r="BC675" s="95">
        <f t="shared" si="624"/>
        <v>-0.34578771288051968</v>
      </c>
      <c r="BD675" s="95">
        <f t="shared" si="625"/>
        <v>4.942051558274034E-2</v>
      </c>
      <c r="BE675" s="95">
        <f t="shared" si="626"/>
        <v>3.0866533362943169</v>
      </c>
      <c r="BF675" s="95">
        <f t="shared" si="627"/>
        <v>36.394644461522347</v>
      </c>
      <c r="BG675" s="95">
        <f t="shared" si="632"/>
        <v>9.1863783381927142</v>
      </c>
      <c r="BH675" s="95">
        <f t="shared" si="632"/>
        <v>8.995735418175606</v>
      </c>
      <c r="BI675" s="95">
        <f t="shared" si="632"/>
        <v>9.2191572352265378</v>
      </c>
      <c r="BJ675" s="95">
        <f t="shared" si="632"/>
        <v>8.9552994145196934</v>
      </c>
      <c r="BK675" s="95">
        <f t="shared" si="632"/>
        <v>9.264851145870999</v>
      </c>
      <c r="BL675" s="95">
        <f t="shared" si="632"/>
        <v>8.8974890676486424</v>
      </c>
      <c r="BM675" s="95">
        <f t="shared" si="632"/>
        <v>9.3296221887467201</v>
      </c>
      <c r="BN675" s="95">
        <f t="shared" si="629"/>
        <v>8.811978054246957</v>
      </c>
      <c r="CI675" s="95"/>
      <c r="CJ675" s="95"/>
      <c r="CK675" s="95"/>
      <c r="CL675" s="95"/>
      <c r="CM675" s="95"/>
      <c r="CN675" s="95"/>
      <c r="CO675" s="95"/>
      <c r="CP675" s="95"/>
      <c r="CQ675" s="95"/>
      <c r="CR675" s="95"/>
      <c r="CS675" s="95"/>
      <c r="CT675" s="95"/>
      <c r="CU675" s="95"/>
      <c r="CV675" s="95"/>
      <c r="CW675" s="95"/>
      <c r="CX675" s="95"/>
    </row>
    <row r="676" spans="1:102" s="75" customFormat="1" ht="12.95" customHeight="1" x14ac:dyDescent="0.2">
      <c r="A676" s="86" t="s">
        <v>2148</v>
      </c>
      <c r="B676" s="87" t="s">
        <v>2033</v>
      </c>
      <c r="C676" s="88">
        <v>54971.451000000001</v>
      </c>
      <c r="D676" s="88">
        <v>1.6000000000000001E-3</v>
      </c>
      <c r="E676" s="75">
        <f t="shared" si="605"/>
        <v>30330.541933029788</v>
      </c>
      <c r="F676" s="75">
        <f t="shared" si="606"/>
        <v>30330.5</v>
      </c>
      <c r="G676" s="75">
        <f t="shared" si="587"/>
        <v>1.7675695002253633E-2</v>
      </c>
      <c r="J676" s="75">
        <f>G676</f>
        <v>1.7675695002253633E-2</v>
      </c>
      <c r="O676" s="75">
        <f t="shared" ca="1" si="607"/>
        <v>1.4764750686758215E-2</v>
      </c>
      <c r="P676" s="75">
        <f t="shared" si="608"/>
        <v>2.039257566375632E-2</v>
      </c>
      <c r="Q676" s="85">
        <f t="shared" si="630"/>
        <v>39952.951000000001</v>
      </c>
      <c r="S676" s="84">
        <v>1</v>
      </c>
      <c r="Z676" s="75">
        <f t="shared" si="609"/>
        <v>30330.5</v>
      </c>
      <c r="AA676" s="75">
        <f t="shared" si="598"/>
        <v>1.4554234104409543E-2</v>
      </c>
      <c r="AB676" s="75">
        <f t="shared" si="599"/>
        <v>2.3514036561600411E-2</v>
      </c>
      <c r="AC676" s="75">
        <f t="shared" si="600"/>
        <v>-2.7168806615026873E-3</v>
      </c>
      <c r="AD676" s="75">
        <f t="shared" si="601"/>
        <v>3.1214608978440903E-3</v>
      </c>
      <c r="AE676" s="75">
        <f t="shared" si="602"/>
        <v>9.7435181367696342E-6</v>
      </c>
      <c r="AF676" s="75">
        <f t="shared" si="603"/>
        <v>-2.7168806615026873E-3</v>
      </c>
      <c r="AG676" s="84"/>
      <c r="AH676" s="75">
        <f t="shared" si="610"/>
        <v>-5.8383415593467767E-3</v>
      </c>
      <c r="AI676" s="75">
        <f t="shared" si="611"/>
        <v>2.0509489688280924E-2</v>
      </c>
      <c r="AJ676" s="75">
        <f t="shared" si="612"/>
        <v>-0.11664560358656949</v>
      </c>
      <c r="AK676" s="75">
        <f t="shared" si="613"/>
        <v>-3.1596522107476412E-2</v>
      </c>
      <c r="AL676" s="75">
        <f t="shared" si="614"/>
        <v>-3.1093457160475864</v>
      </c>
      <c r="AM676" s="75">
        <f t="shared" si="615"/>
        <v>-62.016018840505922</v>
      </c>
      <c r="AN676" s="75">
        <f t="shared" si="631"/>
        <v>3.4597619176006273</v>
      </c>
      <c r="AO676" s="75">
        <f t="shared" si="631"/>
        <v>3.7717541528382776</v>
      </c>
      <c r="AP676" s="75">
        <f t="shared" si="631"/>
        <v>3.4159369597789024</v>
      </c>
      <c r="AQ676" s="75">
        <f t="shared" si="631"/>
        <v>3.82830038855829</v>
      </c>
      <c r="AR676" s="75">
        <f t="shared" si="631"/>
        <v>3.3564577020108883</v>
      </c>
      <c r="AS676" s="75">
        <f t="shared" si="631"/>
        <v>3.9095783133967594</v>
      </c>
      <c r="AT676" s="75">
        <f t="shared" si="631"/>
        <v>3.2722429495451477</v>
      </c>
      <c r="AU676" s="75">
        <f t="shared" si="617"/>
        <v>4.0372516587727576</v>
      </c>
      <c r="AV676" s="119">
        <f t="shared" si="618"/>
        <v>1.4554234104409543E-2</v>
      </c>
      <c r="AW676" s="120">
        <f t="shared" si="619"/>
        <v>3.1214608978440903E-3</v>
      </c>
      <c r="AX676" s="121">
        <f t="shared" si="620"/>
        <v>9.7435181367696342E-6</v>
      </c>
      <c r="AY676" s="120">
        <f t="shared" si="621"/>
        <v>2.3514036561600411E-2</v>
      </c>
      <c r="BA676" s="95">
        <f t="shared" si="622"/>
        <v>0</v>
      </c>
      <c r="BB676" s="95">
        <f t="shared" si="623"/>
        <v>0.10118974378074252</v>
      </c>
      <c r="BC676" s="95">
        <f t="shared" si="624"/>
        <v>-0.34248739012067742</v>
      </c>
      <c r="BD676" s="95">
        <f t="shared" si="625"/>
        <v>4.6261466849556808E-2</v>
      </c>
      <c r="BE676" s="95">
        <f t="shared" si="626"/>
        <v>3.0901683618588565</v>
      </c>
      <c r="BF676" s="95">
        <f t="shared" si="627"/>
        <v>38.883554256267551</v>
      </c>
      <c r="BG676" s="95">
        <f t="shared" si="632"/>
        <v>9.2015074050896501</v>
      </c>
      <c r="BH676" s="95">
        <f t="shared" si="632"/>
        <v>9.0123801171775515</v>
      </c>
      <c r="BI676" s="95">
        <f t="shared" si="632"/>
        <v>9.2329375541398164</v>
      </c>
      <c r="BJ676" s="95">
        <f t="shared" si="632"/>
        <v>8.9739291571761033</v>
      </c>
      <c r="BK676" s="95">
        <f t="shared" si="632"/>
        <v>9.2762903328903512</v>
      </c>
      <c r="BL676" s="95">
        <f t="shared" si="632"/>
        <v>8.9196728427782084</v>
      </c>
      <c r="BM676" s="95">
        <f t="shared" si="632"/>
        <v>9.3370075335372462</v>
      </c>
      <c r="BN676" s="95">
        <f t="shared" si="629"/>
        <v>8.8407808420802176</v>
      </c>
      <c r="CI676" s="95"/>
      <c r="CJ676" s="95"/>
      <c r="CK676" s="95"/>
      <c r="CL676" s="95"/>
      <c r="CM676" s="95"/>
      <c r="CN676" s="95"/>
      <c r="CO676" s="95"/>
      <c r="CP676" s="95"/>
      <c r="CQ676" s="95"/>
      <c r="CR676" s="95"/>
      <c r="CS676" s="95"/>
      <c r="CT676" s="95"/>
      <c r="CU676" s="95"/>
      <c r="CV676" s="95"/>
      <c r="CW676" s="95"/>
      <c r="CX676" s="95"/>
    </row>
    <row r="677" spans="1:102" s="75" customFormat="1" ht="12.95" customHeight="1" x14ac:dyDescent="0.2">
      <c r="A677" s="86" t="s">
        <v>2149</v>
      </c>
      <c r="B677" s="87" t="s">
        <v>2031</v>
      </c>
      <c r="C677" s="88">
        <v>55018.448199999999</v>
      </c>
      <c r="D677" s="88">
        <v>1.5E-3</v>
      </c>
      <c r="E677" s="75">
        <f t="shared" si="605"/>
        <v>30442.03599237914</v>
      </c>
      <c r="F677" s="75">
        <f t="shared" si="606"/>
        <v>30442</v>
      </c>
      <c r="G677" s="75">
        <f t="shared" ref="G677:G713" si="633">+C677-(C$7+F677*C$8)</f>
        <v>1.5171580002061091E-2</v>
      </c>
      <c r="K677" s="75">
        <f>G677</f>
        <v>1.5171580002061091E-2</v>
      </c>
      <c r="O677" s="75">
        <f t="shared" ca="1" si="607"/>
        <v>1.4841944322147397E-2</v>
      </c>
      <c r="P677" s="75">
        <f t="shared" si="608"/>
        <v>2.0526522061374383E-2</v>
      </c>
      <c r="Q677" s="85">
        <f t="shared" si="630"/>
        <v>39999.948199999999</v>
      </c>
      <c r="S677" s="84">
        <v>1</v>
      </c>
      <c r="Z677" s="75">
        <f t="shared" si="609"/>
        <v>30442</v>
      </c>
      <c r="AA677" s="75">
        <f t="shared" si="598"/>
        <v>1.4635296092759049E-2</v>
      </c>
      <c r="AB677" s="75">
        <f t="shared" si="599"/>
        <v>2.1062805970676425E-2</v>
      </c>
      <c r="AC677" s="75">
        <f t="shared" si="600"/>
        <v>-5.3549420593132918E-3</v>
      </c>
      <c r="AD677" s="75">
        <f t="shared" si="601"/>
        <v>5.3628390930204189E-4</v>
      </c>
      <c r="AE677" s="75">
        <f t="shared" si="602"/>
        <v>2.8760043137628071E-7</v>
      </c>
      <c r="AF677" s="75">
        <f t="shared" si="603"/>
        <v>-5.3549420593132918E-3</v>
      </c>
      <c r="AG677" s="84"/>
      <c r="AH677" s="75">
        <f t="shared" si="610"/>
        <v>-5.8912259686153346E-3</v>
      </c>
      <c r="AI677" s="75">
        <f t="shared" si="611"/>
        <v>2.0535869592647638E-2</v>
      </c>
      <c r="AJ677" s="75">
        <f t="shared" si="612"/>
        <v>-0.11746430204210603</v>
      </c>
      <c r="AK677" s="75">
        <f t="shared" si="613"/>
        <v>-3.2403969592769193E-2</v>
      </c>
      <c r="AL677" s="75">
        <f t="shared" si="614"/>
        <v>-3.1085213504162623</v>
      </c>
      <c r="AM677" s="75">
        <f t="shared" si="615"/>
        <v>-60.469879309003055</v>
      </c>
      <c r="AN677" s="75">
        <f t="shared" si="631"/>
        <v>3.4677553745079708</v>
      </c>
      <c r="AO677" s="75">
        <f t="shared" si="631"/>
        <v>3.7761795748623248</v>
      </c>
      <c r="AP677" s="75">
        <f t="shared" si="631"/>
        <v>3.4234355813206765</v>
      </c>
      <c r="AQ677" s="75">
        <f t="shared" si="631"/>
        <v>3.83358068486443</v>
      </c>
      <c r="AR677" s="75">
        <f t="shared" si="631"/>
        <v>3.362949713209074</v>
      </c>
      <c r="AS677" s="75">
        <f t="shared" si="631"/>
        <v>3.9166953751680782</v>
      </c>
      <c r="AT677" s="75">
        <f t="shared" si="631"/>
        <v>3.2767466092449453</v>
      </c>
      <c r="AU677" s="75">
        <f t="shared" si="617"/>
        <v>4.0487433821579009</v>
      </c>
      <c r="AV677" s="119">
        <f t="shared" si="618"/>
        <v>1.4635296092759049E-2</v>
      </c>
      <c r="AW677" s="120">
        <f t="shared" si="619"/>
        <v>5.3628390930204189E-4</v>
      </c>
      <c r="AX677" s="121">
        <f t="shared" si="620"/>
        <v>2.8760043137628071E-7</v>
      </c>
      <c r="AY677" s="120">
        <f t="shared" si="621"/>
        <v>2.1062805970676425E-2</v>
      </c>
      <c r="BA677" s="95">
        <f t="shared" si="622"/>
        <v>0</v>
      </c>
      <c r="BB677" s="95">
        <f t="shared" si="623"/>
        <v>0.10101988890505498</v>
      </c>
      <c r="BC677" s="95">
        <f t="shared" si="624"/>
        <v>-0.33890263727824177</v>
      </c>
      <c r="BD677" s="95">
        <f t="shared" si="625"/>
        <v>4.2834096882278169E-2</v>
      </c>
      <c r="BE677" s="95">
        <f t="shared" si="626"/>
        <v>3.093981226670405</v>
      </c>
      <c r="BF677" s="95">
        <f t="shared" si="627"/>
        <v>41.998786995302453</v>
      </c>
      <c r="BG677" s="95">
        <f t="shared" si="632"/>
        <v>9.21794586561575</v>
      </c>
      <c r="BH677" s="95">
        <f t="shared" si="632"/>
        <v>9.0315094212436975</v>
      </c>
      <c r="BI677" s="95">
        <f t="shared" si="632"/>
        <v>9.2477976333743541</v>
      </c>
      <c r="BJ677" s="95">
        <f t="shared" si="632"/>
        <v>8.9953199280198479</v>
      </c>
      <c r="BK677" s="95">
        <f t="shared" si="632"/>
        <v>9.2885092920959718</v>
      </c>
      <c r="BL677" s="95">
        <f t="shared" si="632"/>
        <v>8.9449649737318548</v>
      </c>
      <c r="BM677" s="95">
        <f t="shared" si="632"/>
        <v>9.3447953316580215</v>
      </c>
      <c r="BN677" s="95">
        <f t="shared" si="629"/>
        <v>8.8730573329687434</v>
      </c>
      <c r="CI677" s="95"/>
      <c r="CJ677" s="95"/>
      <c r="CK677" s="95"/>
      <c r="CL677" s="95"/>
      <c r="CM677" s="95"/>
      <c r="CN677" s="95"/>
      <c r="CO677" s="95"/>
      <c r="CP677" s="95"/>
      <c r="CQ677" s="95"/>
      <c r="CR677" s="95"/>
      <c r="CS677" s="95"/>
      <c r="CT677" s="95"/>
      <c r="CU677" s="95"/>
      <c r="CV677" s="95"/>
      <c r="CW677" s="95"/>
      <c r="CX677" s="95"/>
    </row>
    <row r="678" spans="1:102" s="75" customFormat="1" ht="12.95" customHeight="1" x14ac:dyDescent="0.2">
      <c r="A678" s="86" t="s">
        <v>2150</v>
      </c>
      <c r="B678" s="87" t="s">
        <v>2031</v>
      </c>
      <c r="C678" s="88">
        <v>55343.441500000001</v>
      </c>
      <c r="D678" s="88">
        <v>2.0000000000000001E-4</v>
      </c>
      <c r="E678" s="75">
        <f t="shared" si="605"/>
        <v>31213.035589766718</v>
      </c>
      <c r="F678" s="75">
        <f t="shared" si="606"/>
        <v>31213</v>
      </c>
      <c r="G678" s="75">
        <f t="shared" si="633"/>
        <v>1.5001870000560302E-2</v>
      </c>
      <c r="K678" s="75">
        <f>G678</f>
        <v>1.5001870000560302E-2</v>
      </c>
      <c r="O678" s="75">
        <f t="shared" ca="1" si="607"/>
        <v>1.5375722733672581E-2</v>
      </c>
      <c r="P678" s="75">
        <f t="shared" si="608"/>
        <v>2.1457852258313467E-2</v>
      </c>
      <c r="Q678" s="85">
        <f t="shared" si="630"/>
        <v>40324.941500000001</v>
      </c>
      <c r="S678" s="84">
        <v>1</v>
      </c>
      <c r="Z678" s="75">
        <f t="shared" si="609"/>
        <v>31213</v>
      </c>
      <c r="AA678" s="75">
        <f t="shared" si="598"/>
        <v>1.5201815894983418E-2</v>
      </c>
      <c r="AB678" s="75">
        <f t="shared" si="599"/>
        <v>2.1257906363890352E-2</v>
      </c>
      <c r="AC678" s="75">
        <f t="shared" si="600"/>
        <v>-6.455982257753165E-3</v>
      </c>
      <c r="AD678" s="75">
        <f t="shared" si="601"/>
        <v>-1.9994589442311542E-4</v>
      </c>
      <c r="AE678" s="75">
        <f t="shared" si="602"/>
        <v>3.9978360696659616E-8</v>
      </c>
      <c r="AF678" s="75">
        <f t="shared" si="603"/>
        <v>-6.455982257753165E-3</v>
      </c>
      <c r="AG678" s="84"/>
      <c r="AH678" s="75">
        <f t="shared" si="610"/>
        <v>-6.2560363633300496E-3</v>
      </c>
      <c r="AI678" s="75">
        <f t="shared" si="611"/>
        <v>2.0743769663891132E-2</v>
      </c>
      <c r="AJ678" s="75">
        <f t="shared" si="612"/>
        <v>-0.12331280689808673</v>
      </c>
      <c r="AK678" s="75">
        <f t="shared" si="613"/>
        <v>-3.8173752080635663E-2</v>
      </c>
      <c r="AL678" s="75">
        <f t="shared" si="614"/>
        <v>-3.1026299879581116</v>
      </c>
      <c r="AM678" s="75">
        <f t="shared" si="615"/>
        <v>-51.324696251956027</v>
      </c>
      <c r="AN678" s="75">
        <f t="shared" si="631"/>
        <v>3.524564842210399</v>
      </c>
      <c r="AO678" s="75">
        <f t="shared" si="631"/>
        <v>3.8051975501090554</v>
      </c>
      <c r="AP678" s="75">
        <f t="shared" si="631"/>
        <v>3.4774733660880894</v>
      </c>
      <c r="AQ678" s="75">
        <f t="shared" si="631"/>
        <v>3.8677659917213267</v>
      </c>
      <c r="AR678" s="75">
        <f t="shared" si="631"/>
        <v>3.410580117842025</v>
      </c>
      <c r="AS678" s="75">
        <f t="shared" si="631"/>
        <v>3.9632443371691868</v>
      </c>
      <c r="AT678" s="75">
        <f t="shared" si="631"/>
        <v>3.3107264458293062</v>
      </c>
      <c r="AU678" s="75">
        <f t="shared" si="617"/>
        <v>4.1282063304085312</v>
      </c>
      <c r="AV678" s="119">
        <f t="shared" si="618"/>
        <v>1.5201815894983418E-2</v>
      </c>
      <c r="AW678" s="120">
        <f t="shared" si="619"/>
        <v>-1.9994589442311542E-4</v>
      </c>
      <c r="AX678" s="121">
        <f t="shared" si="620"/>
        <v>3.9978360696659616E-8</v>
      </c>
      <c r="AY678" s="120">
        <f t="shared" si="621"/>
        <v>2.1257906363890352E-2</v>
      </c>
      <c r="BA678" s="95">
        <f t="shared" si="622"/>
        <v>0</v>
      </c>
      <c r="BB678" s="95">
        <f t="shared" si="623"/>
        <v>0.10027795567711006</v>
      </c>
      <c r="BC678" s="95">
        <f t="shared" si="624"/>
        <v>-0.31740585949270989</v>
      </c>
      <c r="BD678" s="95">
        <f t="shared" si="625"/>
        <v>2.2366111853421234E-2</v>
      </c>
      <c r="BE678" s="95">
        <f t="shared" si="626"/>
        <v>3.116738859532139</v>
      </c>
      <c r="BF678" s="95">
        <f t="shared" si="627"/>
        <v>80.466468920372691</v>
      </c>
      <c r="BG678" s="95">
        <f t="shared" si="632"/>
        <v>9.3165429936951654</v>
      </c>
      <c r="BH678" s="95">
        <f t="shared" si="632"/>
        <v>9.1774871949943151</v>
      </c>
      <c r="BI678" s="95">
        <f t="shared" si="632"/>
        <v>9.3343833048748195</v>
      </c>
      <c r="BJ678" s="95">
        <f t="shared" si="632"/>
        <v>9.1569882112851815</v>
      </c>
      <c r="BK678" s="95">
        <f t="shared" si="632"/>
        <v>9.3572316568749958</v>
      </c>
      <c r="BL678" s="95">
        <f t="shared" si="632"/>
        <v>9.1305640071072958</v>
      </c>
      <c r="BM678" s="95">
        <f t="shared" si="632"/>
        <v>9.3866339863899437</v>
      </c>
      <c r="BN678" s="95">
        <f t="shared" si="629"/>
        <v>9.0962427542696762</v>
      </c>
      <c r="CI678" s="95"/>
      <c r="CJ678" s="95"/>
      <c r="CK678" s="95"/>
      <c r="CL678" s="95"/>
      <c r="CM678" s="95"/>
      <c r="CN678" s="95"/>
      <c r="CO678" s="95"/>
      <c r="CP678" s="95"/>
      <c r="CQ678" s="95"/>
      <c r="CR678" s="95"/>
      <c r="CS678" s="95"/>
      <c r="CT678" s="95"/>
      <c r="CU678" s="95"/>
      <c r="CV678" s="95"/>
      <c r="CW678" s="95"/>
      <c r="CX678" s="95"/>
    </row>
    <row r="679" spans="1:102" s="75" customFormat="1" ht="12.95" customHeight="1" x14ac:dyDescent="0.2">
      <c r="A679" s="86" t="s">
        <v>2150</v>
      </c>
      <c r="B679" s="87" t="s">
        <v>2033</v>
      </c>
      <c r="C679" s="88">
        <v>55344.497300000003</v>
      </c>
      <c r="D679" s="88">
        <v>2.0000000000000001E-4</v>
      </c>
      <c r="E679" s="75">
        <f t="shared" si="605"/>
        <v>31215.540322556357</v>
      </c>
      <c r="F679" s="75">
        <f t="shared" si="606"/>
        <v>31215.5</v>
      </c>
      <c r="G679" s="75">
        <f t="shared" si="633"/>
        <v>1.6996845006360672E-2</v>
      </c>
      <c r="K679" s="75">
        <f>G679</f>
        <v>1.6996845006360672E-2</v>
      </c>
      <c r="O679" s="75">
        <f t="shared" ca="1" si="607"/>
        <v>1.5377453532672338E-2</v>
      </c>
      <c r="P679" s="75">
        <f t="shared" si="608"/>
        <v>2.1460886681010004E-2</v>
      </c>
      <c r="Q679" s="85">
        <f t="shared" si="630"/>
        <v>40325.997300000003</v>
      </c>
      <c r="S679" s="84">
        <v>1</v>
      </c>
      <c r="Z679" s="75">
        <f t="shared" si="609"/>
        <v>31215.5</v>
      </c>
      <c r="AA679" s="75">
        <f t="shared" si="598"/>
        <v>1.5203675534094324E-2</v>
      </c>
      <c r="AB679" s="75">
        <f t="shared" si="599"/>
        <v>2.3254056153276352E-2</v>
      </c>
      <c r="AC679" s="75">
        <f t="shared" si="600"/>
        <v>-4.4640416746493314E-3</v>
      </c>
      <c r="AD679" s="75">
        <f t="shared" si="601"/>
        <v>1.7931694722663483E-3</v>
      </c>
      <c r="AE679" s="75">
        <f t="shared" si="602"/>
        <v>3.2154567562679739E-6</v>
      </c>
      <c r="AF679" s="75">
        <f t="shared" si="603"/>
        <v>-4.4640416746493314E-3</v>
      </c>
      <c r="AG679" s="84"/>
      <c r="AH679" s="75">
        <f t="shared" si="610"/>
        <v>-6.2572111469156788E-3</v>
      </c>
      <c r="AI679" s="75">
        <f t="shared" si="611"/>
        <v>2.0744518220395025E-2</v>
      </c>
      <c r="AJ679" s="75">
        <f t="shared" si="612"/>
        <v>-0.12333226151605782</v>
      </c>
      <c r="AK679" s="75">
        <f t="shared" si="613"/>
        <v>-3.8192949671290471E-2</v>
      </c>
      <c r="AL679" s="75">
        <f t="shared" si="614"/>
        <v>-3.1026103836937762</v>
      </c>
      <c r="AM679" s="75">
        <f t="shared" si="615"/>
        <v>-51.298878422379737</v>
      </c>
      <c r="AN679" s="75">
        <f t="shared" si="631"/>
        <v>3.5247529048927007</v>
      </c>
      <c r="AO679" s="75">
        <f t="shared" si="631"/>
        <v>3.8052877052983352</v>
      </c>
      <c r="AP679" s="75">
        <f t="shared" si="631"/>
        <v>3.4776544136321657</v>
      </c>
      <c r="AQ679" s="75">
        <f t="shared" si="631"/>
        <v>3.8678705516078873</v>
      </c>
      <c r="AR679" s="75">
        <f t="shared" si="631"/>
        <v>3.4107421754515501</v>
      </c>
      <c r="AS679" s="75">
        <f t="shared" si="631"/>
        <v>3.9633875987855611</v>
      </c>
      <c r="AT679" s="75">
        <f t="shared" si="631"/>
        <v>3.3108448718817201</v>
      </c>
      <c r="AU679" s="75">
        <f t="shared" si="617"/>
        <v>4.1284639923678395</v>
      </c>
      <c r="AV679" s="119">
        <f t="shared" si="618"/>
        <v>1.5203675534094324E-2</v>
      </c>
      <c r="AW679" s="120">
        <f t="shared" si="619"/>
        <v>1.7931694722663483E-3</v>
      </c>
      <c r="AX679" s="121">
        <f t="shared" si="620"/>
        <v>3.2154567562679739E-6</v>
      </c>
      <c r="AY679" s="120">
        <f t="shared" si="621"/>
        <v>2.3254056153276352E-2</v>
      </c>
      <c r="BA679" s="95">
        <f t="shared" si="622"/>
        <v>0</v>
      </c>
      <c r="BB679" s="95">
        <f t="shared" si="623"/>
        <v>0.10027652394666331</v>
      </c>
      <c r="BC679" s="95">
        <f t="shared" si="624"/>
        <v>-0.31734507724558553</v>
      </c>
      <c r="BD679" s="95">
        <f t="shared" si="625"/>
        <v>2.23084432110577E-2</v>
      </c>
      <c r="BE679" s="95">
        <f t="shared" si="626"/>
        <v>3.1168029555458174</v>
      </c>
      <c r="BF679" s="95">
        <f t="shared" si="627"/>
        <v>80.674543670589969</v>
      </c>
      <c r="BG679" s="95">
        <f t="shared" si="632"/>
        <v>9.3168216093089331</v>
      </c>
      <c r="BH679" s="95">
        <f t="shared" si="632"/>
        <v>9.1779972030914081</v>
      </c>
      <c r="BI679" s="95">
        <f t="shared" si="632"/>
        <v>9.3346216978927128</v>
      </c>
      <c r="BJ679" s="95">
        <f t="shared" si="632"/>
        <v>9.1575473142556874</v>
      </c>
      <c r="BK679" s="95">
        <f t="shared" si="632"/>
        <v>9.3574149461188778</v>
      </c>
      <c r="BL679" s="95">
        <f t="shared" si="632"/>
        <v>9.1311913499808952</v>
      </c>
      <c r="BM679" s="95">
        <f t="shared" si="632"/>
        <v>9.3867411143876271</v>
      </c>
      <c r="BN679" s="95">
        <f t="shared" si="629"/>
        <v>9.09696644240619</v>
      </c>
      <c r="CI679" s="95"/>
      <c r="CJ679" s="95"/>
      <c r="CK679" s="95"/>
      <c r="CL679" s="95"/>
      <c r="CM679" s="95"/>
      <c r="CN679" s="95"/>
      <c r="CO679" s="95"/>
      <c r="CP679" s="95"/>
      <c r="CQ679" s="95"/>
      <c r="CR679" s="95"/>
      <c r="CS679" s="95"/>
      <c r="CT679" s="95"/>
      <c r="CU679" s="95"/>
      <c r="CV679" s="95"/>
      <c r="CW679" s="95"/>
      <c r="CX679" s="95"/>
    </row>
    <row r="680" spans="1:102" s="75" customFormat="1" ht="12.95" customHeight="1" x14ac:dyDescent="0.2">
      <c r="A680" s="86" t="s">
        <v>2151</v>
      </c>
      <c r="B680" s="87" t="s">
        <v>2031</v>
      </c>
      <c r="C680" s="88">
        <v>55359.460800000001</v>
      </c>
      <c r="D680" s="88">
        <v>2.9999999999999997E-4</v>
      </c>
      <c r="E680" s="75">
        <f t="shared" si="605"/>
        <v>31251.03906199347</v>
      </c>
      <c r="F680" s="75">
        <f t="shared" si="606"/>
        <v>31251</v>
      </c>
      <c r="G680" s="75">
        <f t="shared" si="633"/>
        <v>1.6465489999973215E-2</v>
      </c>
      <c r="K680" s="75">
        <f>G680</f>
        <v>1.6465489999973215E-2</v>
      </c>
      <c r="O680" s="75">
        <f t="shared" ca="1" si="607"/>
        <v>1.5402030878468894E-2</v>
      </c>
      <c r="P680" s="75">
        <f t="shared" si="608"/>
        <v>2.1503985630204635E-2</v>
      </c>
      <c r="Q680" s="85">
        <f t="shared" si="630"/>
        <v>40340.960800000001</v>
      </c>
      <c r="S680" s="84">
        <v>1</v>
      </c>
      <c r="Z680" s="75">
        <f t="shared" si="609"/>
        <v>31251</v>
      </c>
      <c r="AA680" s="75">
        <f t="shared" si="598"/>
        <v>1.5230101725696133E-2</v>
      </c>
      <c r="AB680" s="75">
        <f t="shared" si="599"/>
        <v>2.2739373904481719E-2</v>
      </c>
      <c r="AC680" s="75">
        <f t="shared" si="600"/>
        <v>-5.0384956302314196E-3</v>
      </c>
      <c r="AD680" s="75">
        <f t="shared" si="601"/>
        <v>1.2353882742770824E-3</v>
      </c>
      <c r="AE680" s="75">
        <f t="shared" si="602"/>
        <v>1.5261841882213078E-6</v>
      </c>
      <c r="AF680" s="75">
        <f t="shared" si="603"/>
        <v>-5.0384956302314196E-3</v>
      </c>
      <c r="AG680" s="84"/>
      <c r="AH680" s="75">
        <f t="shared" si="610"/>
        <v>-6.273883904508502E-3</v>
      </c>
      <c r="AI680" s="75">
        <f t="shared" si="611"/>
        <v>2.0755200771890525E-2</v>
      </c>
      <c r="AJ680" s="75">
        <f t="shared" si="612"/>
        <v>-0.12360883271903961</v>
      </c>
      <c r="AK680" s="75">
        <f t="shared" si="613"/>
        <v>-3.8465870387910259E-2</v>
      </c>
      <c r="AL680" s="75">
        <f t="shared" si="614"/>
        <v>-3.1023316799146654</v>
      </c>
      <c r="AM680" s="75">
        <f t="shared" si="615"/>
        <v>-50.934628008414613</v>
      </c>
      <c r="AN680" s="75">
        <f t="shared" si="631"/>
        <v>3.5274257600971186</v>
      </c>
      <c r="AO680" s="75">
        <f t="shared" si="631"/>
        <v>3.8065655291827363</v>
      </c>
      <c r="AP680" s="75">
        <f t="shared" si="631"/>
        <v>3.480229102941951</v>
      </c>
      <c r="AQ680" s="75">
        <f t="shared" si="631"/>
        <v>3.8693511393848001</v>
      </c>
      <c r="AR680" s="75">
        <f t="shared" si="631"/>
        <v>3.4130485868517018</v>
      </c>
      <c r="AS680" s="75">
        <f t="shared" si="631"/>
        <v>3.9654165028917956</v>
      </c>
      <c r="AT680" s="75">
        <f t="shared" si="631"/>
        <v>3.3125323842653476</v>
      </c>
      <c r="AU680" s="75">
        <f t="shared" si="617"/>
        <v>4.1321227921900148</v>
      </c>
      <c r="AV680" s="119">
        <f t="shared" si="618"/>
        <v>1.5230101725696133E-2</v>
      </c>
      <c r="AW680" s="120">
        <f t="shared" si="619"/>
        <v>1.2353882742770824E-3</v>
      </c>
      <c r="AX680" s="121">
        <f t="shared" si="620"/>
        <v>1.5261841882213078E-6</v>
      </c>
      <c r="AY680" s="120">
        <f t="shared" si="621"/>
        <v>2.2739373904481719E-2</v>
      </c>
      <c r="BA680" s="95">
        <f t="shared" si="622"/>
        <v>0</v>
      </c>
      <c r="BB680" s="95">
        <f t="shared" si="623"/>
        <v>0.10025672378888706</v>
      </c>
      <c r="BC680" s="95">
        <f t="shared" si="624"/>
        <v>-0.31648763287951037</v>
      </c>
      <c r="BD680" s="95">
        <f t="shared" si="625"/>
        <v>2.1495043914657456E-2</v>
      </c>
      <c r="BE680" s="95">
        <f t="shared" si="626"/>
        <v>3.117707000302385</v>
      </c>
      <c r="BF680" s="95">
        <f t="shared" si="627"/>
        <v>83.728290268058856</v>
      </c>
      <c r="BG680" s="95">
        <f t="shared" si="632"/>
        <v>9.3207517727107518</v>
      </c>
      <c r="BH680" s="95">
        <f t="shared" si="632"/>
        <v>9.1852622640442796</v>
      </c>
      <c r="BI680" s="95">
        <f t="shared" si="632"/>
        <v>9.3379807390539948</v>
      </c>
      <c r="BJ680" s="95">
        <f t="shared" si="632"/>
        <v>9.1655074915135906</v>
      </c>
      <c r="BK680" s="95">
        <f t="shared" si="632"/>
        <v>9.3599941239401314</v>
      </c>
      <c r="BL680" s="95">
        <f t="shared" si="632"/>
        <v>9.1401141693968313</v>
      </c>
      <c r="BM680" s="95">
        <f t="shared" si="632"/>
        <v>9.3882461072736625</v>
      </c>
      <c r="BN680" s="95">
        <f t="shared" si="629"/>
        <v>9.1072428139446906</v>
      </c>
      <c r="CI680" s="95"/>
      <c r="CJ680" s="95"/>
      <c r="CK680" s="95"/>
      <c r="CL680" s="95"/>
      <c r="CM680" s="95"/>
      <c r="CN680" s="95"/>
      <c r="CO680" s="95"/>
      <c r="CP680" s="95"/>
      <c r="CQ680" s="95"/>
      <c r="CR680" s="95"/>
      <c r="CS680" s="95"/>
      <c r="CT680" s="95"/>
      <c r="CU680" s="95"/>
      <c r="CV680" s="95"/>
      <c r="CW680" s="95"/>
      <c r="CX680" s="95"/>
    </row>
    <row r="681" spans="1:102" s="75" customFormat="1" ht="12.95" customHeight="1" x14ac:dyDescent="0.2">
      <c r="A681" s="81" t="s">
        <v>1972</v>
      </c>
      <c r="B681" s="82" t="s">
        <v>2031</v>
      </c>
      <c r="C681" s="83">
        <v>55386.438000000002</v>
      </c>
      <c r="D681" s="83" t="s">
        <v>2110</v>
      </c>
      <c r="E681" s="75">
        <f t="shared" si="605"/>
        <v>31315.038567025251</v>
      </c>
      <c r="F681" s="75">
        <f t="shared" si="606"/>
        <v>31315</v>
      </c>
      <c r="G681" s="75">
        <f t="shared" si="633"/>
        <v>1.6256850001809653E-2</v>
      </c>
      <c r="I681" s="75">
        <f>G681</f>
        <v>1.6256850001809653E-2</v>
      </c>
      <c r="O681" s="75">
        <f t="shared" ca="1" si="607"/>
        <v>1.5446339332862683E-2</v>
      </c>
      <c r="P681" s="75">
        <f t="shared" si="608"/>
        <v>2.1581733043047654E-2</v>
      </c>
      <c r="Q681" s="85">
        <f t="shared" si="630"/>
        <v>40367.938000000002</v>
      </c>
      <c r="S681" s="84">
        <v>0.1</v>
      </c>
      <c r="Z681" s="75">
        <f t="shared" si="609"/>
        <v>31315</v>
      </c>
      <c r="AA681" s="75">
        <f t="shared" si="598"/>
        <v>1.5277836510240523E-2</v>
      </c>
      <c r="AB681" s="75">
        <f t="shared" si="599"/>
        <v>2.2560746534616784E-2</v>
      </c>
      <c r="AC681" s="75">
        <f t="shared" si="600"/>
        <v>-5.3248830412380016E-3</v>
      </c>
      <c r="AD681" s="75">
        <f t="shared" si="601"/>
        <v>9.7901349156912995E-4</v>
      </c>
      <c r="AE681" s="75">
        <f t="shared" si="602"/>
        <v>9.5846741667437886E-8</v>
      </c>
      <c r="AF681" s="75">
        <f t="shared" si="603"/>
        <v>-5.3248830412380016E-3</v>
      </c>
      <c r="AG681" s="84"/>
      <c r="AH681" s="75">
        <f t="shared" si="610"/>
        <v>-6.3038965328071316E-3</v>
      </c>
      <c r="AI681" s="75">
        <f t="shared" si="611"/>
        <v>2.0774710462259316E-2</v>
      </c>
      <c r="AJ681" s="75">
        <f t="shared" si="612"/>
        <v>-0.124108914153987</v>
      </c>
      <c r="AK681" s="75">
        <f t="shared" si="613"/>
        <v>-3.8959367676181661E-2</v>
      </c>
      <c r="AL681" s="75">
        <f t="shared" si="614"/>
        <v>-3.1018277178877165</v>
      </c>
      <c r="AM681" s="75">
        <f t="shared" si="615"/>
        <v>-50.288939641480411</v>
      </c>
      <c r="AN681" s="75">
        <f t="shared" ref="AN681:AT690" si="634">$AU681+$AB$7*SIN(AO681)</f>
        <v>3.5322554012695457</v>
      </c>
      <c r="AO681" s="75">
        <f t="shared" si="634"/>
        <v>3.8088581998045061</v>
      </c>
      <c r="AP681" s="75">
        <f t="shared" si="634"/>
        <v>3.4848886492301601</v>
      </c>
      <c r="AQ681" s="75">
        <f t="shared" si="634"/>
        <v>3.8720008600058087</v>
      </c>
      <c r="AR681" s="75">
        <f t="shared" si="634"/>
        <v>3.4172310646115118</v>
      </c>
      <c r="AS681" s="75">
        <f t="shared" si="634"/>
        <v>3.9690486756816714</v>
      </c>
      <c r="AT681" s="75">
        <f t="shared" si="634"/>
        <v>3.3156023976555469</v>
      </c>
      <c r="AU681" s="75">
        <f t="shared" si="617"/>
        <v>4.138718938348303</v>
      </c>
      <c r="AV681" s="119">
        <f t="shared" si="618"/>
        <v>1.5277836510240523E-2</v>
      </c>
      <c r="AW681" s="120">
        <f t="shared" si="619"/>
        <v>9.7901349156912995E-4</v>
      </c>
      <c r="AX681" s="121">
        <f t="shared" si="620"/>
        <v>9.5846741667437886E-8</v>
      </c>
      <c r="AY681" s="120">
        <f t="shared" si="621"/>
        <v>2.2560746534616784E-2</v>
      </c>
      <c r="BA681" s="95">
        <f t="shared" si="622"/>
        <v>0</v>
      </c>
      <c r="BB681" s="95">
        <f t="shared" si="623"/>
        <v>0.10022345338367045</v>
      </c>
      <c r="BC681" s="95">
        <f t="shared" si="624"/>
        <v>-0.31496805305573244</v>
      </c>
      <c r="BD681" s="95">
        <f t="shared" si="625"/>
        <v>2.0054080861315094E-2</v>
      </c>
      <c r="BE681" s="95">
        <f t="shared" si="626"/>
        <v>3.1193084972429381</v>
      </c>
      <c r="BF681" s="95">
        <f t="shared" si="627"/>
        <v>89.746149876564999</v>
      </c>
      <c r="BG681" s="95">
        <f t="shared" ref="BG681:BM690" si="635">$BN681+$BB$7*SIN(BH681)</f>
        <v>9.3277158295838589</v>
      </c>
      <c r="BH681" s="95">
        <f t="shared" si="635"/>
        <v>9.1984659497168035</v>
      </c>
      <c r="BI681" s="95">
        <f t="shared" si="635"/>
        <v>9.3439157345210155</v>
      </c>
      <c r="BJ681" s="95">
        <f t="shared" si="635"/>
        <v>9.1799545504601667</v>
      </c>
      <c r="BK681" s="95">
        <f t="shared" si="635"/>
        <v>9.3645356180432024</v>
      </c>
      <c r="BL681" s="95">
        <f t="shared" si="635"/>
        <v>9.15626706471188</v>
      </c>
      <c r="BM681" s="95">
        <f t="shared" si="635"/>
        <v>9.3908849893962767</v>
      </c>
      <c r="BN681" s="95">
        <f t="shared" si="629"/>
        <v>9.1257692302394489</v>
      </c>
      <c r="CI681" s="95"/>
      <c r="CJ681" s="95"/>
      <c r="CK681" s="95"/>
      <c r="CL681" s="95"/>
      <c r="CM681" s="95"/>
      <c r="CN681" s="95"/>
      <c r="CO681" s="95"/>
      <c r="CP681" s="95"/>
      <c r="CQ681" s="95"/>
      <c r="CR681" s="95"/>
      <c r="CS681" s="95"/>
      <c r="CT681" s="95"/>
      <c r="CU681" s="95"/>
      <c r="CV681" s="95"/>
      <c r="CW681" s="95"/>
      <c r="CX681" s="95"/>
    </row>
    <row r="682" spans="1:102" s="75" customFormat="1" ht="12.95" customHeight="1" x14ac:dyDescent="0.2">
      <c r="A682" s="86" t="s">
        <v>651</v>
      </c>
      <c r="B682" s="87"/>
      <c r="C682" s="83">
        <v>55386.438000000002</v>
      </c>
      <c r="D682" s="83">
        <v>3.0000000000000001E-3</v>
      </c>
      <c r="E682" s="81">
        <f t="shared" si="605"/>
        <v>31315.038567025251</v>
      </c>
      <c r="F682" s="75">
        <f t="shared" si="606"/>
        <v>31315</v>
      </c>
      <c r="G682" s="75">
        <f t="shared" si="633"/>
        <v>1.6256850001809653E-2</v>
      </c>
      <c r="K682" s="75">
        <f>G682</f>
        <v>1.6256850001809653E-2</v>
      </c>
      <c r="O682" s="75">
        <f t="shared" ca="1" si="607"/>
        <v>1.5446339332862683E-2</v>
      </c>
      <c r="P682" s="75">
        <f t="shared" si="608"/>
        <v>2.1581733043047654E-2</v>
      </c>
      <c r="Q682" s="85">
        <f t="shared" si="630"/>
        <v>40367.938000000002</v>
      </c>
      <c r="S682" s="84">
        <v>1</v>
      </c>
      <c r="Z682" s="75">
        <f t="shared" si="609"/>
        <v>31315</v>
      </c>
      <c r="AA682" s="75">
        <f t="shared" si="598"/>
        <v>1.5277836510240523E-2</v>
      </c>
      <c r="AB682" s="75">
        <f t="shared" si="599"/>
        <v>2.2560746534616784E-2</v>
      </c>
      <c r="AC682" s="75">
        <f t="shared" si="600"/>
        <v>-5.3248830412380016E-3</v>
      </c>
      <c r="AD682" s="75">
        <f t="shared" si="601"/>
        <v>9.7901349156912995E-4</v>
      </c>
      <c r="AE682" s="75">
        <f t="shared" si="602"/>
        <v>9.5846741667437881E-7</v>
      </c>
      <c r="AF682" s="75">
        <f t="shared" si="603"/>
        <v>-5.3248830412380016E-3</v>
      </c>
      <c r="AG682" s="84"/>
      <c r="AH682" s="75">
        <f t="shared" si="610"/>
        <v>-6.3038965328071316E-3</v>
      </c>
      <c r="AI682" s="75">
        <f t="shared" si="611"/>
        <v>2.0774710462259316E-2</v>
      </c>
      <c r="AJ682" s="75">
        <f t="shared" si="612"/>
        <v>-0.124108914153987</v>
      </c>
      <c r="AK682" s="75">
        <f t="shared" si="613"/>
        <v>-3.8959367676181661E-2</v>
      </c>
      <c r="AL682" s="75">
        <f t="shared" si="614"/>
        <v>-3.1018277178877165</v>
      </c>
      <c r="AM682" s="75">
        <f t="shared" si="615"/>
        <v>-50.288939641480411</v>
      </c>
      <c r="AN682" s="75">
        <f t="shared" si="634"/>
        <v>3.5322554012695457</v>
      </c>
      <c r="AO682" s="75">
        <f t="shared" si="634"/>
        <v>3.8088581998045061</v>
      </c>
      <c r="AP682" s="75">
        <f t="shared" si="634"/>
        <v>3.4848886492301601</v>
      </c>
      <c r="AQ682" s="75">
        <f t="shared" si="634"/>
        <v>3.8720008600058087</v>
      </c>
      <c r="AR682" s="75">
        <f t="shared" si="634"/>
        <v>3.4172310646115118</v>
      </c>
      <c r="AS682" s="75">
        <f t="shared" si="634"/>
        <v>3.9690486756816714</v>
      </c>
      <c r="AT682" s="75">
        <f t="shared" si="634"/>
        <v>3.3156023976555469</v>
      </c>
      <c r="AU682" s="75">
        <f t="shared" si="617"/>
        <v>4.138718938348303</v>
      </c>
      <c r="AV682" s="119">
        <f t="shared" si="618"/>
        <v>1.5277836510240523E-2</v>
      </c>
      <c r="AW682" s="120">
        <f t="shared" si="619"/>
        <v>9.7901349156912995E-4</v>
      </c>
      <c r="AX682" s="121">
        <f t="shared" si="620"/>
        <v>9.5846741667437881E-7</v>
      </c>
      <c r="AY682" s="120">
        <f t="shared" si="621"/>
        <v>2.2560746534616784E-2</v>
      </c>
      <c r="BA682" s="95">
        <f t="shared" si="622"/>
        <v>0</v>
      </c>
      <c r="BB682" s="95">
        <f t="shared" si="623"/>
        <v>0.10022345338367045</v>
      </c>
      <c r="BC682" s="95">
        <f t="shared" si="624"/>
        <v>-0.31496805305573244</v>
      </c>
      <c r="BD682" s="95">
        <f t="shared" si="625"/>
        <v>2.0054080861315094E-2</v>
      </c>
      <c r="BE682" s="95">
        <f t="shared" si="626"/>
        <v>3.1193084972429381</v>
      </c>
      <c r="BF682" s="95">
        <f t="shared" si="627"/>
        <v>89.746149876564999</v>
      </c>
      <c r="BG682" s="95">
        <f t="shared" si="635"/>
        <v>9.3277158295838589</v>
      </c>
      <c r="BH682" s="95">
        <f t="shared" si="635"/>
        <v>9.1984659497168035</v>
      </c>
      <c r="BI682" s="95">
        <f t="shared" si="635"/>
        <v>9.3439157345210155</v>
      </c>
      <c r="BJ682" s="95">
        <f t="shared" si="635"/>
        <v>9.1799545504601667</v>
      </c>
      <c r="BK682" s="95">
        <f t="shared" si="635"/>
        <v>9.3645356180432024</v>
      </c>
      <c r="BL682" s="95">
        <f t="shared" si="635"/>
        <v>9.15626706471188</v>
      </c>
      <c r="BM682" s="95">
        <f t="shared" si="635"/>
        <v>9.3908849893962767</v>
      </c>
      <c r="BN682" s="95">
        <f t="shared" si="629"/>
        <v>9.1257692302394489</v>
      </c>
      <c r="CI682" s="95"/>
      <c r="CJ682" s="95"/>
      <c r="CK682" s="95"/>
      <c r="CL682" s="95"/>
      <c r="CM682" s="95"/>
      <c r="CN682" s="95"/>
      <c r="CO682" s="95"/>
      <c r="CP682" s="95"/>
      <c r="CQ682" s="95"/>
      <c r="CR682" s="95"/>
      <c r="CS682" s="95"/>
      <c r="CT682" s="95"/>
      <c r="CU682" s="95"/>
      <c r="CV682" s="95"/>
      <c r="CW682" s="95"/>
      <c r="CX682" s="95"/>
    </row>
    <row r="683" spans="1:102" s="75" customFormat="1" ht="12.95" customHeight="1" x14ac:dyDescent="0.2">
      <c r="A683" s="81" t="s">
        <v>1972</v>
      </c>
      <c r="B683" s="82" t="s">
        <v>2031</v>
      </c>
      <c r="C683" s="83">
        <v>55405.404199999997</v>
      </c>
      <c r="D683" s="83" t="s">
        <v>2110</v>
      </c>
      <c r="E683" s="81">
        <f t="shared" si="605"/>
        <v>31360.033133263903</v>
      </c>
      <c r="F683" s="75">
        <f t="shared" si="606"/>
        <v>31360</v>
      </c>
      <c r="G683" s="75">
        <f t="shared" si="633"/>
        <v>1.3966399994387757E-2</v>
      </c>
      <c r="I683" s="75">
        <f>G683</f>
        <v>1.3966399994387757E-2</v>
      </c>
      <c r="O683" s="75">
        <f t="shared" ca="1" si="607"/>
        <v>1.5477493714858315E-2</v>
      </c>
      <c r="P683" s="75">
        <f t="shared" si="608"/>
        <v>2.1636436087116177E-2</v>
      </c>
      <c r="Q683" s="85">
        <f t="shared" si="630"/>
        <v>40386.904199999997</v>
      </c>
      <c r="S683" s="84">
        <v>0.1</v>
      </c>
      <c r="Z683" s="75">
        <f t="shared" si="609"/>
        <v>31360</v>
      </c>
      <c r="AA683" s="75">
        <f t="shared" si="598"/>
        <v>1.5311474005772346E-2</v>
      </c>
      <c r="AB683" s="75">
        <f t="shared" si="599"/>
        <v>2.0291362075731588E-2</v>
      </c>
      <c r="AC683" s="75">
        <f t="shared" si="600"/>
        <v>-7.6700360927284203E-3</v>
      </c>
      <c r="AD683" s="75">
        <f t="shared" si="601"/>
        <v>-1.3450740113845894E-3</v>
      </c>
      <c r="AE683" s="75">
        <f t="shared" si="602"/>
        <v>1.8092240961022306E-7</v>
      </c>
      <c r="AF683" s="75">
        <f t="shared" si="603"/>
        <v>-7.6700360927284203E-3</v>
      </c>
      <c r="AG683" s="84"/>
      <c r="AH683" s="75">
        <f t="shared" si="610"/>
        <v>-6.3249620813438309E-3</v>
      </c>
      <c r="AI683" s="75">
        <f t="shared" si="611"/>
        <v>2.0788622176104443E-2</v>
      </c>
      <c r="AJ683" s="75">
        <f t="shared" si="612"/>
        <v>-0.12446165227791955</v>
      </c>
      <c r="AK683" s="75">
        <f t="shared" si="613"/>
        <v>-3.9307474355752943E-2</v>
      </c>
      <c r="AL683" s="75">
        <f t="shared" si="614"/>
        <v>-3.1014722234449228</v>
      </c>
      <c r="AM683" s="75">
        <f t="shared" si="615"/>
        <v>-49.843227272554103</v>
      </c>
      <c r="AN683" s="75">
        <f t="shared" si="634"/>
        <v>3.5356594853101675</v>
      </c>
      <c r="AO683" s="75">
        <f t="shared" si="634"/>
        <v>3.8104619947689149</v>
      </c>
      <c r="AP683" s="75">
        <f t="shared" si="634"/>
        <v>3.488178477664678</v>
      </c>
      <c r="AQ683" s="75">
        <f t="shared" si="634"/>
        <v>3.8738490747642067</v>
      </c>
      <c r="AR683" s="75">
        <f t="shared" si="634"/>
        <v>3.4201906119081773</v>
      </c>
      <c r="AS683" s="75">
        <f t="shared" si="634"/>
        <v>3.9715828226871359</v>
      </c>
      <c r="AT683" s="75">
        <f t="shared" si="634"/>
        <v>3.3177824349810154</v>
      </c>
      <c r="AU683" s="75">
        <f t="shared" si="617"/>
        <v>4.1433568536158498</v>
      </c>
      <c r="AV683" s="119">
        <f t="shared" si="618"/>
        <v>1.5311474005772346E-2</v>
      </c>
      <c r="AW683" s="120">
        <f t="shared" si="619"/>
        <v>-1.3450740113845894E-3</v>
      </c>
      <c r="AX683" s="121">
        <f t="shared" si="620"/>
        <v>1.8092240961022306E-7</v>
      </c>
      <c r="AY683" s="120">
        <f t="shared" si="621"/>
        <v>2.0291362075731588E-2</v>
      </c>
      <c r="BA683" s="95">
        <f t="shared" si="622"/>
        <v>0</v>
      </c>
      <c r="BB683" s="95">
        <f t="shared" si="623"/>
        <v>0.100201845526393</v>
      </c>
      <c r="BC683" s="95">
        <f t="shared" si="624"/>
        <v>-0.31391923112621717</v>
      </c>
      <c r="BD683" s="95">
        <f t="shared" si="625"/>
        <v>1.9059937195356959E-2</v>
      </c>
      <c r="BE683" s="95">
        <f t="shared" si="626"/>
        <v>3.1204133622582382</v>
      </c>
      <c r="BF683" s="95">
        <f t="shared" si="627"/>
        <v>94.428336044676641</v>
      </c>
      <c r="BG683" s="95">
        <f t="shared" si="635"/>
        <v>9.332521609484564</v>
      </c>
      <c r="BH683" s="95">
        <f t="shared" si="635"/>
        <v>9.2078290076474776</v>
      </c>
      <c r="BI683" s="95">
        <f t="shared" si="635"/>
        <v>9.3479987791854917</v>
      </c>
      <c r="BJ683" s="95">
        <f t="shared" si="635"/>
        <v>9.190184132667218</v>
      </c>
      <c r="BK683" s="95">
        <f t="shared" si="635"/>
        <v>9.3676485385377646</v>
      </c>
      <c r="BL683" s="95">
        <f t="shared" si="635"/>
        <v>9.167673741684883</v>
      </c>
      <c r="BM683" s="95">
        <f t="shared" si="635"/>
        <v>9.392685646776048</v>
      </c>
      <c r="BN683" s="95">
        <f t="shared" si="629"/>
        <v>9.1387956166967026</v>
      </c>
      <c r="CI683" s="95"/>
      <c r="CJ683" s="95"/>
      <c r="CK683" s="95"/>
      <c r="CL683" s="95"/>
      <c r="CM683" s="95"/>
      <c r="CN683" s="95"/>
      <c r="CO683" s="95"/>
      <c r="CP683" s="95"/>
      <c r="CQ683" s="95"/>
      <c r="CR683" s="95"/>
      <c r="CS683" s="95"/>
      <c r="CT683" s="95"/>
      <c r="CU683" s="95"/>
      <c r="CV683" s="95"/>
      <c r="CW683" s="95"/>
      <c r="CX683" s="95"/>
    </row>
    <row r="684" spans="1:102" s="75" customFormat="1" ht="12.95" customHeight="1" x14ac:dyDescent="0.2">
      <c r="A684" s="86" t="s">
        <v>651</v>
      </c>
      <c r="B684" s="87"/>
      <c r="C684" s="83">
        <v>55405.404199999997</v>
      </c>
      <c r="D684" s="83">
        <v>3.5000000000000001E-3</v>
      </c>
      <c r="E684" s="81">
        <f t="shared" si="605"/>
        <v>31360.033133263903</v>
      </c>
      <c r="F684" s="75">
        <f t="shared" si="606"/>
        <v>31360</v>
      </c>
      <c r="G684" s="75">
        <f t="shared" si="633"/>
        <v>1.3966399994387757E-2</v>
      </c>
      <c r="K684" s="75">
        <f>G684</f>
        <v>1.3966399994387757E-2</v>
      </c>
      <c r="O684" s="75">
        <f t="shared" ca="1" si="607"/>
        <v>1.5477493714858315E-2</v>
      </c>
      <c r="P684" s="75">
        <f t="shared" si="608"/>
        <v>2.1636436087116177E-2</v>
      </c>
      <c r="Q684" s="85">
        <f t="shared" si="630"/>
        <v>40386.904199999997</v>
      </c>
      <c r="S684" s="84">
        <v>1</v>
      </c>
      <c r="Z684" s="75">
        <f t="shared" si="609"/>
        <v>31360</v>
      </c>
      <c r="AA684" s="75">
        <f t="shared" si="598"/>
        <v>1.5311474005772346E-2</v>
      </c>
      <c r="AB684" s="75">
        <f t="shared" si="599"/>
        <v>2.0291362075731588E-2</v>
      </c>
      <c r="AC684" s="75">
        <f t="shared" si="600"/>
        <v>-7.6700360927284203E-3</v>
      </c>
      <c r="AD684" s="75">
        <f t="shared" si="601"/>
        <v>-1.3450740113845894E-3</v>
      </c>
      <c r="AE684" s="75">
        <f t="shared" si="602"/>
        <v>1.8092240961022305E-6</v>
      </c>
      <c r="AF684" s="75">
        <f t="shared" si="603"/>
        <v>-7.6700360927284203E-3</v>
      </c>
      <c r="AG684" s="84"/>
      <c r="AH684" s="75">
        <f t="shared" si="610"/>
        <v>-6.3249620813438309E-3</v>
      </c>
      <c r="AI684" s="75">
        <f t="shared" si="611"/>
        <v>2.0788622176104443E-2</v>
      </c>
      <c r="AJ684" s="75">
        <f t="shared" si="612"/>
        <v>-0.12446165227791955</v>
      </c>
      <c r="AK684" s="75">
        <f t="shared" si="613"/>
        <v>-3.9307474355752943E-2</v>
      </c>
      <c r="AL684" s="75">
        <f t="shared" si="614"/>
        <v>-3.1014722234449228</v>
      </c>
      <c r="AM684" s="75">
        <f t="shared" si="615"/>
        <v>-49.843227272554103</v>
      </c>
      <c r="AN684" s="75">
        <f t="shared" si="634"/>
        <v>3.5356594853101675</v>
      </c>
      <c r="AO684" s="75">
        <f t="shared" si="634"/>
        <v>3.8104619947689149</v>
      </c>
      <c r="AP684" s="75">
        <f t="shared" si="634"/>
        <v>3.488178477664678</v>
      </c>
      <c r="AQ684" s="75">
        <f t="shared" si="634"/>
        <v>3.8738490747642067</v>
      </c>
      <c r="AR684" s="75">
        <f t="shared" si="634"/>
        <v>3.4201906119081773</v>
      </c>
      <c r="AS684" s="75">
        <f t="shared" si="634"/>
        <v>3.9715828226871359</v>
      </c>
      <c r="AT684" s="75">
        <f t="shared" si="634"/>
        <v>3.3177824349810154</v>
      </c>
      <c r="AU684" s="75">
        <f t="shared" si="617"/>
        <v>4.1433568536158498</v>
      </c>
      <c r="AV684" s="119">
        <f t="shared" si="618"/>
        <v>1.5311474005772346E-2</v>
      </c>
      <c r="AW684" s="120">
        <f t="shared" si="619"/>
        <v>-1.3450740113845894E-3</v>
      </c>
      <c r="AX684" s="121">
        <f t="shared" si="620"/>
        <v>1.8092240961022305E-6</v>
      </c>
      <c r="AY684" s="120">
        <f t="shared" si="621"/>
        <v>2.0291362075731588E-2</v>
      </c>
      <c r="BA684" s="95">
        <f t="shared" si="622"/>
        <v>0</v>
      </c>
      <c r="BB684" s="95">
        <f t="shared" si="623"/>
        <v>0.100201845526393</v>
      </c>
      <c r="BC684" s="95">
        <f t="shared" si="624"/>
        <v>-0.31391923112621717</v>
      </c>
      <c r="BD684" s="95">
        <f t="shared" si="625"/>
        <v>1.9059937195356959E-2</v>
      </c>
      <c r="BE684" s="95">
        <f t="shared" si="626"/>
        <v>3.1204133622582382</v>
      </c>
      <c r="BF684" s="95">
        <f t="shared" si="627"/>
        <v>94.428336044676641</v>
      </c>
      <c r="BG684" s="95">
        <f t="shared" si="635"/>
        <v>9.332521609484564</v>
      </c>
      <c r="BH684" s="95">
        <f t="shared" si="635"/>
        <v>9.2078290076474776</v>
      </c>
      <c r="BI684" s="95">
        <f t="shared" si="635"/>
        <v>9.3479987791854917</v>
      </c>
      <c r="BJ684" s="95">
        <f t="shared" si="635"/>
        <v>9.190184132667218</v>
      </c>
      <c r="BK684" s="95">
        <f t="shared" si="635"/>
        <v>9.3676485385377646</v>
      </c>
      <c r="BL684" s="95">
        <f t="shared" si="635"/>
        <v>9.167673741684883</v>
      </c>
      <c r="BM684" s="95">
        <f t="shared" si="635"/>
        <v>9.392685646776048</v>
      </c>
      <c r="BN684" s="95">
        <f t="shared" si="629"/>
        <v>9.1387956166967026</v>
      </c>
      <c r="CI684" s="95"/>
      <c r="CJ684" s="95"/>
      <c r="CK684" s="95"/>
      <c r="CL684" s="95"/>
      <c r="CM684" s="95"/>
      <c r="CN684" s="95"/>
      <c r="CO684" s="95"/>
      <c r="CP684" s="95"/>
      <c r="CQ684" s="95"/>
      <c r="CR684" s="95"/>
      <c r="CS684" s="95"/>
      <c r="CT684" s="95"/>
      <c r="CU684" s="95"/>
      <c r="CV684" s="95"/>
      <c r="CW684" s="95"/>
      <c r="CX684" s="95"/>
    </row>
    <row r="685" spans="1:102" s="75" customFormat="1" ht="12.95" customHeight="1" x14ac:dyDescent="0.2">
      <c r="A685" s="81" t="s">
        <v>1978</v>
      </c>
      <c r="B685" s="82" t="s">
        <v>2031</v>
      </c>
      <c r="C685" s="83">
        <v>55751.474499999997</v>
      </c>
      <c r="D685" s="83" t="s">
        <v>2110</v>
      </c>
      <c r="E685" s="81">
        <f t="shared" si="605"/>
        <v>32181.034864585119</v>
      </c>
      <c r="F685" s="75">
        <f t="shared" si="606"/>
        <v>32181</v>
      </c>
      <c r="G685" s="75">
        <f t="shared" si="633"/>
        <v>1.4696189995447639E-2</v>
      </c>
      <c r="I685" s="75">
        <f>G685</f>
        <v>1.4696189995447639E-2</v>
      </c>
      <c r="O685" s="75">
        <f t="shared" ca="1" si="607"/>
        <v>1.604588810637865E-2</v>
      </c>
      <c r="P685" s="75">
        <f t="shared" si="608"/>
        <v>2.263981062778192E-2</v>
      </c>
      <c r="Q685" s="85">
        <f t="shared" si="630"/>
        <v>40732.974499999997</v>
      </c>
      <c r="S685" s="84">
        <v>0.1</v>
      </c>
      <c r="Z685" s="75">
        <f t="shared" si="609"/>
        <v>32181</v>
      </c>
      <c r="AA685" s="75">
        <f t="shared" si="598"/>
        <v>1.5937845428901868E-2</v>
      </c>
      <c r="AB685" s="75">
        <f t="shared" si="599"/>
        <v>2.1398155194327691E-2</v>
      </c>
      <c r="AC685" s="75">
        <f t="shared" si="600"/>
        <v>-7.9436206323342806E-3</v>
      </c>
      <c r="AD685" s="75">
        <f t="shared" si="601"/>
        <v>-1.2416554334542286E-3</v>
      </c>
      <c r="AE685" s="75">
        <f t="shared" si="602"/>
        <v>1.5417082154264083E-7</v>
      </c>
      <c r="AF685" s="75">
        <f t="shared" si="603"/>
        <v>-7.9436206323342806E-3</v>
      </c>
      <c r="AG685" s="84"/>
      <c r="AH685" s="75">
        <f t="shared" si="610"/>
        <v>-6.7019651988800529E-3</v>
      </c>
      <c r="AI685" s="75">
        <f t="shared" si="611"/>
        <v>2.1071034721879989E-2</v>
      </c>
      <c r="AJ685" s="75">
        <f t="shared" si="612"/>
        <v>-0.13104347300045238</v>
      </c>
      <c r="AK685" s="75">
        <f t="shared" si="613"/>
        <v>-4.5804813497155684E-2</v>
      </c>
      <c r="AL685" s="75">
        <f t="shared" si="614"/>
        <v>-3.094836013410819</v>
      </c>
      <c r="AM685" s="75">
        <f t="shared" si="615"/>
        <v>-42.766880065994989</v>
      </c>
      <c r="AN685" s="75">
        <f t="shared" si="634"/>
        <v>3.5987673091145771</v>
      </c>
      <c r="AO685" s="75">
        <f t="shared" si="634"/>
        <v>3.8387575121475983</v>
      </c>
      <c r="AP685" s="75">
        <f t="shared" si="634"/>
        <v>3.5500114798723112</v>
      </c>
      <c r="AQ685" s="75">
        <f t="shared" si="634"/>
        <v>3.9055680599513587</v>
      </c>
      <c r="AR685" s="75">
        <f t="shared" si="634"/>
        <v>3.4768208523707598</v>
      </c>
      <c r="AS685" s="75">
        <f t="shared" si="634"/>
        <v>4.0149380014607408</v>
      </c>
      <c r="AT685" s="75">
        <f t="shared" si="634"/>
        <v>3.360724890730276</v>
      </c>
      <c r="AU685" s="75">
        <f t="shared" si="617"/>
        <v>4.2279730410526435</v>
      </c>
      <c r="AV685" s="119">
        <f t="shared" si="618"/>
        <v>1.5937845428901868E-2</v>
      </c>
      <c r="AW685" s="120">
        <f t="shared" si="619"/>
        <v>-1.2416554334542286E-3</v>
      </c>
      <c r="AX685" s="121">
        <f t="shared" si="620"/>
        <v>1.5417082154264083E-7</v>
      </c>
      <c r="AY685" s="120">
        <f t="shared" si="621"/>
        <v>2.1398155194327691E-2</v>
      </c>
      <c r="BA685" s="95">
        <f t="shared" si="622"/>
        <v>0</v>
      </c>
      <c r="BB685" s="95">
        <f t="shared" si="623"/>
        <v>0.10000499219663395</v>
      </c>
      <c r="BC685" s="95">
        <f t="shared" si="624"/>
        <v>-0.29692382096834447</v>
      </c>
      <c r="BD685" s="95">
        <f t="shared" si="625"/>
        <v>2.9976539191741477E-3</v>
      </c>
      <c r="BE685" s="95">
        <f t="shared" si="626"/>
        <v>3.1382619208545335</v>
      </c>
      <c r="BF685" s="95">
        <f t="shared" si="627"/>
        <v>600.46791802414612</v>
      </c>
      <c r="BG685" s="95">
        <f t="shared" si="635"/>
        <v>9.4102598749557771</v>
      </c>
      <c r="BH685" s="95">
        <f t="shared" si="635"/>
        <v>9.3872079294113071</v>
      </c>
      <c r="BI685" s="95">
        <f t="shared" si="635"/>
        <v>9.4128297557252498</v>
      </c>
      <c r="BJ685" s="95">
        <f t="shared" si="635"/>
        <v>9.3843503325659938</v>
      </c>
      <c r="BK685" s="95">
        <f t="shared" si="635"/>
        <v>9.4160050350828222</v>
      </c>
      <c r="BL685" s="95">
        <f t="shared" si="635"/>
        <v>9.3808190997504006</v>
      </c>
      <c r="BM685" s="95">
        <f t="shared" si="635"/>
        <v>9.4199287206282225</v>
      </c>
      <c r="BN685" s="95">
        <f t="shared" si="629"/>
        <v>9.3764548007279167</v>
      </c>
      <c r="CI685" s="95"/>
      <c r="CJ685" s="95"/>
      <c r="CK685" s="95"/>
      <c r="CL685" s="95"/>
      <c r="CM685" s="95"/>
      <c r="CN685" s="95"/>
      <c r="CO685" s="95"/>
      <c r="CP685" s="95"/>
      <c r="CQ685" s="95"/>
      <c r="CR685" s="95"/>
      <c r="CS685" s="95"/>
      <c r="CT685" s="95"/>
      <c r="CU685" s="95"/>
      <c r="CV685" s="95"/>
      <c r="CW685" s="95"/>
      <c r="CX685" s="95"/>
    </row>
    <row r="686" spans="1:102" s="75" customFormat="1" ht="12.95" customHeight="1" x14ac:dyDescent="0.2">
      <c r="A686" s="81" t="s">
        <v>1978</v>
      </c>
      <c r="B686" s="82" t="s">
        <v>2033</v>
      </c>
      <c r="C686" s="83">
        <v>55774.444600000003</v>
      </c>
      <c r="D686" s="83" t="s">
        <v>2110</v>
      </c>
      <c r="E686" s="81">
        <f t="shared" si="605"/>
        <v>32235.528104451776</v>
      </c>
      <c r="F686" s="75">
        <f t="shared" si="606"/>
        <v>32235.5</v>
      </c>
      <c r="G686" s="75">
        <f t="shared" si="633"/>
        <v>1.1846645007608458E-2</v>
      </c>
      <c r="I686" s="75">
        <f>G686</f>
        <v>1.1846645007608458E-2</v>
      </c>
      <c r="O686" s="75">
        <f t="shared" ca="1" si="607"/>
        <v>1.6083619524573357E-2</v>
      </c>
      <c r="P686" s="75">
        <f t="shared" si="608"/>
        <v>2.27067759991618E-2</v>
      </c>
      <c r="Q686" s="85">
        <f t="shared" si="630"/>
        <v>40755.944600000003</v>
      </c>
      <c r="S686" s="84">
        <v>0.1</v>
      </c>
      <c r="Z686" s="75">
        <f t="shared" si="609"/>
        <v>32235.5</v>
      </c>
      <c r="AA686" s="75">
        <f t="shared" si="598"/>
        <v>1.5980399100377886E-2</v>
      </c>
      <c r="AB686" s="75">
        <f t="shared" si="599"/>
        <v>1.8573021906392373E-2</v>
      </c>
      <c r="AC686" s="75">
        <f t="shared" si="600"/>
        <v>-1.0860130991553342E-2</v>
      </c>
      <c r="AD686" s="75">
        <f t="shared" si="601"/>
        <v>-4.1337540927694275E-3</v>
      </c>
      <c r="AE686" s="75">
        <f t="shared" si="602"/>
        <v>1.7087922899487994E-6</v>
      </c>
      <c r="AF686" s="75">
        <f t="shared" si="603"/>
        <v>-1.0860130991553342E-2</v>
      </c>
      <c r="AG686" s="84"/>
      <c r="AH686" s="75">
        <f t="shared" si="610"/>
        <v>-6.7263768987839128E-3</v>
      </c>
      <c r="AI686" s="75">
        <f t="shared" si="611"/>
        <v>2.1091727198079169E-2</v>
      </c>
      <c r="AJ686" s="75">
        <f t="shared" si="612"/>
        <v>-0.13148917607490407</v>
      </c>
      <c r="AK686" s="75">
        <f t="shared" si="613"/>
        <v>-4.6244928802626803E-2</v>
      </c>
      <c r="AL686" s="75">
        <f t="shared" si="614"/>
        <v>-3.0943864200641431</v>
      </c>
      <c r="AM686" s="75">
        <f t="shared" si="615"/>
        <v>-42.359418070736638</v>
      </c>
      <c r="AN686" s="75">
        <f t="shared" si="634"/>
        <v>3.6030112447316442</v>
      </c>
      <c r="AO686" s="75">
        <f t="shared" si="634"/>
        <v>3.8405864609632556</v>
      </c>
      <c r="AP686" s="75">
        <f t="shared" si="634"/>
        <v>3.554227149168077</v>
      </c>
      <c r="AQ686" s="75">
        <f t="shared" si="634"/>
        <v>3.9075502471550454</v>
      </c>
      <c r="AR686" s="75">
        <f t="shared" si="634"/>
        <v>3.4807512092330803</v>
      </c>
      <c r="AS686" s="75">
        <f t="shared" si="634"/>
        <v>4.0176220275598071</v>
      </c>
      <c r="AT686" s="75">
        <f t="shared" si="634"/>
        <v>3.3637921283671801</v>
      </c>
      <c r="AU686" s="75">
        <f t="shared" si="617"/>
        <v>4.2335900717655601</v>
      </c>
      <c r="AV686" s="119">
        <f t="shared" si="618"/>
        <v>1.5980399100377886E-2</v>
      </c>
      <c r="AW686" s="120">
        <f t="shared" si="619"/>
        <v>-4.1337540927694275E-3</v>
      </c>
      <c r="AX686" s="121">
        <f t="shared" si="620"/>
        <v>1.7087922899487994E-6</v>
      </c>
      <c r="AY686" s="120">
        <f t="shared" si="621"/>
        <v>1.8573021906392373E-2</v>
      </c>
      <c r="BA686" s="95">
        <f t="shared" si="622"/>
        <v>0</v>
      </c>
      <c r="BB686" s="95">
        <f t="shared" si="623"/>
        <v>0.10000225896479042</v>
      </c>
      <c r="BC686" s="95">
        <f t="shared" si="624"/>
        <v>-0.29588259801967126</v>
      </c>
      <c r="BD686" s="95">
        <f t="shared" si="625"/>
        <v>2.0164651050593304E-3</v>
      </c>
      <c r="BE686" s="95">
        <f t="shared" si="626"/>
        <v>3.1393521349318556</v>
      </c>
      <c r="BF686" s="95">
        <f t="shared" si="627"/>
        <v>892.65008182828149</v>
      </c>
      <c r="BG686" s="95">
        <f t="shared" si="635"/>
        <v>9.4150118398956248</v>
      </c>
      <c r="BH686" s="95">
        <f t="shared" si="635"/>
        <v>9.3994634373904784</v>
      </c>
      <c r="BI686" s="95">
        <f t="shared" si="635"/>
        <v>9.4167420572971867</v>
      </c>
      <c r="BJ686" s="95">
        <f t="shared" si="635"/>
        <v>9.3975403094576411</v>
      </c>
      <c r="BK686" s="95">
        <f t="shared" si="635"/>
        <v>9.418878918385472</v>
      </c>
      <c r="BL686" s="95">
        <f t="shared" si="635"/>
        <v>9.3951650592692904</v>
      </c>
      <c r="BM686" s="95">
        <f t="shared" si="635"/>
        <v>9.421518113701012</v>
      </c>
      <c r="BN686" s="95">
        <f t="shared" si="629"/>
        <v>9.3922312021039218</v>
      </c>
      <c r="CI686" s="95"/>
      <c r="CJ686" s="95"/>
      <c r="CK686" s="95"/>
      <c r="CL686" s="95"/>
      <c r="CM686" s="95"/>
      <c r="CN686" s="95"/>
      <c r="CO686" s="95"/>
      <c r="CP686" s="95"/>
      <c r="CQ686" s="95"/>
      <c r="CR686" s="95"/>
      <c r="CS686" s="95"/>
      <c r="CT686" s="95"/>
      <c r="CU686" s="95"/>
      <c r="CV686" s="95"/>
      <c r="CW686" s="95"/>
      <c r="CX686" s="95"/>
    </row>
    <row r="687" spans="1:102" s="75" customFormat="1" ht="12.95" customHeight="1" x14ac:dyDescent="0.2">
      <c r="A687" s="86" t="s">
        <v>1369</v>
      </c>
      <c r="B687" s="87" t="s">
        <v>2031</v>
      </c>
      <c r="C687" s="88">
        <v>56127.475100000003</v>
      </c>
      <c r="D687" s="88">
        <v>4.0000000000000002E-4</v>
      </c>
      <c r="E687" s="81">
        <f t="shared" si="605"/>
        <v>33073.041903553276</v>
      </c>
      <c r="F687" s="75">
        <f t="shared" si="606"/>
        <v>33073</v>
      </c>
      <c r="G687" s="75">
        <f t="shared" si="633"/>
        <v>1.7663270002231002E-2</v>
      </c>
      <c r="K687" s="75">
        <f t="shared" ref="K687:K713" si="636">G687</f>
        <v>1.7663270002231002E-2</v>
      </c>
      <c r="O687" s="75">
        <f t="shared" ca="1" si="607"/>
        <v>1.6663437189492092E-2</v>
      </c>
      <c r="P687" s="75">
        <f t="shared" si="608"/>
        <v>2.3741450176367928E-2</v>
      </c>
      <c r="Q687" s="85">
        <f t="shared" si="630"/>
        <v>41108.975100000003</v>
      </c>
      <c r="S687" s="84">
        <v>1</v>
      </c>
      <c r="Z687" s="75">
        <f t="shared" si="609"/>
        <v>33073</v>
      </c>
      <c r="AA687" s="75">
        <f t="shared" si="598"/>
        <v>1.6652764520794172E-2</v>
      </c>
      <c r="AB687" s="75">
        <f t="shared" si="599"/>
        <v>2.4751955657804758E-2</v>
      </c>
      <c r="AC687" s="75">
        <f t="shared" si="600"/>
        <v>-6.0781801741369261E-3</v>
      </c>
      <c r="AD687" s="75">
        <f t="shared" si="601"/>
        <v>1.0105054814368297E-3</v>
      </c>
      <c r="AE687" s="75">
        <f t="shared" si="602"/>
        <v>1.021121328013879E-6</v>
      </c>
      <c r="AF687" s="75">
        <f t="shared" si="603"/>
        <v>-6.0781801741369261E-3</v>
      </c>
      <c r="AG687" s="84"/>
      <c r="AH687" s="75">
        <f t="shared" si="610"/>
        <v>-7.0886856555737558E-3</v>
      </c>
      <c r="AI687" s="75">
        <f t="shared" si="611"/>
        <v>2.144058669108484E-2</v>
      </c>
      <c r="AJ687" s="75">
        <f t="shared" si="612"/>
        <v>-0.13844683717956835</v>
      </c>
      <c r="AK687" s="75">
        <f t="shared" si="613"/>
        <v>-5.3117554767813553E-2</v>
      </c>
      <c r="AL687" s="75">
        <f t="shared" si="614"/>
        <v>-3.0873644929338853</v>
      </c>
      <c r="AM687" s="75">
        <f t="shared" si="615"/>
        <v>-36.872168191290598</v>
      </c>
      <c r="AN687" s="75">
        <f t="shared" si="634"/>
        <v>3.6687326402968794</v>
      </c>
      <c r="AO687" s="75">
        <f t="shared" si="634"/>
        <v>3.8683682867608695</v>
      </c>
      <c r="AP687" s="75">
        <f t="shared" si="634"/>
        <v>3.6204367804057718</v>
      </c>
      <c r="AQ687" s="75">
        <f t="shared" si="634"/>
        <v>3.9364232253313816</v>
      </c>
      <c r="AR687" s="75">
        <f t="shared" si="634"/>
        <v>3.5436471099604487</v>
      </c>
      <c r="AS687" s="75">
        <f t="shared" si="634"/>
        <v>4.0558372998713716</v>
      </c>
      <c r="AT687" s="75">
        <f t="shared" si="634"/>
        <v>3.4144235525771816</v>
      </c>
      <c r="AU687" s="75">
        <f t="shared" si="617"/>
        <v>4.3199068281337878</v>
      </c>
      <c r="AV687" s="119">
        <f t="shared" si="618"/>
        <v>1.6652764520794172E-2</v>
      </c>
      <c r="AW687" s="120">
        <f t="shared" si="619"/>
        <v>1.0105054814368297E-3</v>
      </c>
      <c r="AX687" s="121">
        <f t="shared" si="620"/>
        <v>1.021121328013879E-6</v>
      </c>
      <c r="AY687" s="120">
        <f t="shared" si="621"/>
        <v>2.4751955657804758E-2</v>
      </c>
      <c r="BA687" s="95">
        <f t="shared" si="622"/>
        <v>0</v>
      </c>
      <c r="BB687" s="95">
        <f t="shared" si="623"/>
        <v>0.10010184807746469</v>
      </c>
      <c r="BC687" s="95">
        <f t="shared" si="624"/>
        <v>-0.27932826700002777</v>
      </c>
      <c r="BD687" s="95">
        <f t="shared" si="625"/>
        <v>-1.3539430062069594E-2</v>
      </c>
      <c r="BE687" s="95">
        <f t="shared" si="626"/>
        <v>-3.126548274908751</v>
      </c>
      <c r="BF687" s="95">
        <f t="shared" si="627"/>
        <v>-132.93751241161263</v>
      </c>
      <c r="BG687" s="95">
        <f t="shared" si="635"/>
        <v>9.4903326375890789</v>
      </c>
      <c r="BH687" s="95">
        <f t="shared" si="635"/>
        <v>9.5858446813030618</v>
      </c>
      <c r="BI687" s="95">
        <f t="shared" si="635"/>
        <v>9.4790513197939621</v>
      </c>
      <c r="BJ687" s="95">
        <f t="shared" si="635"/>
        <v>9.5985573180822534</v>
      </c>
      <c r="BK687" s="95">
        <f t="shared" si="635"/>
        <v>9.4649102991831189</v>
      </c>
      <c r="BL687" s="95">
        <f t="shared" si="635"/>
        <v>9.6145329157469739</v>
      </c>
      <c r="BM687" s="95">
        <f t="shared" si="635"/>
        <v>9.4471507294577979</v>
      </c>
      <c r="BN687" s="95">
        <f t="shared" si="629"/>
        <v>9.6346667278361302</v>
      </c>
      <c r="CI687" s="95"/>
      <c r="CJ687" s="95"/>
      <c r="CK687" s="95"/>
      <c r="CL687" s="95"/>
      <c r="CM687" s="95"/>
      <c r="CN687" s="95"/>
      <c r="CO687" s="95"/>
      <c r="CP687" s="95"/>
      <c r="CQ687" s="95"/>
      <c r="CR687" s="95"/>
      <c r="CS687" s="95"/>
      <c r="CT687" s="95"/>
      <c r="CU687" s="95"/>
      <c r="CV687" s="95"/>
      <c r="CW687" s="95"/>
      <c r="CX687" s="95"/>
    </row>
    <row r="688" spans="1:102" s="75" customFormat="1" ht="12.95" customHeight="1" x14ac:dyDescent="0.2">
      <c r="A688" s="86" t="s">
        <v>1369</v>
      </c>
      <c r="B688" s="87" t="s">
        <v>2031</v>
      </c>
      <c r="C688" s="88">
        <v>56157.402199999997</v>
      </c>
      <c r="D688" s="88">
        <v>5.0000000000000001E-4</v>
      </c>
      <c r="E688" s="81">
        <f t="shared" si="605"/>
        <v>33144.039619663032</v>
      </c>
      <c r="F688" s="75">
        <f t="shared" si="606"/>
        <v>33144</v>
      </c>
      <c r="G688" s="75">
        <f t="shared" si="633"/>
        <v>1.6700559994205832E-2</v>
      </c>
      <c r="K688" s="75">
        <f t="shared" si="636"/>
        <v>1.6700559994205832E-2</v>
      </c>
      <c r="O688" s="75">
        <f t="shared" ca="1" si="607"/>
        <v>1.6712591881085204E-2</v>
      </c>
      <c r="P688" s="75">
        <f t="shared" si="608"/>
        <v>2.3829651020177457E-2</v>
      </c>
      <c r="Q688" s="85">
        <f t="shared" si="630"/>
        <v>41138.902199999997</v>
      </c>
      <c r="S688" s="84">
        <v>1</v>
      </c>
      <c r="Z688" s="75">
        <f t="shared" si="609"/>
        <v>33144</v>
      </c>
      <c r="AA688" s="75">
        <f t="shared" si="598"/>
        <v>1.6711492412255988E-2</v>
      </c>
      <c r="AB688" s="75">
        <f t="shared" si="599"/>
        <v>2.3818718602127302E-2</v>
      </c>
      <c r="AC688" s="75">
        <f t="shared" si="600"/>
        <v>-7.1290910259716248E-3</v>
      </c>
      <c r="AD688" s="75">
        <f t="shared" si="601"/>
        <v>-1.0932418050155213E-5</v>
      </c>
      <c r="AE688" s="75">
        <f t="shared" si="602"/>
        <v>1.1951776442335951E-10</v>
      </c>
      <c r="AF688" s="75">
        <f t="shared" si="603"/>
        <v>-7.1290910259716248E-3</v>
      </c>
      <c r="AG688" s="84"/>
      <c r="AH688" s="75">
        <f t="shared" si="610"/>
        <v>-7.1181586079214695E-3</v>
      </c>
      <c r="AI688" s="75">
        <f t="shared" si="611"/>
        <v>2.1472832969251288E-2</v>
      </c>
      <c r="AJ688" s="75">
        <f t="shared" si="612"/>
        <v>-0.13904471465951068</v>
      </c>
      <c r="AK688" s="75">
        <f t="shared" si="613"/>
        <v>-5.3708317631230774E-2</v>
      </c>
      <c r="AL688" s="75">
        <f t="shared" si="614"/>
        <v>-3.0867607763161242</v>
      </c>
      <c r="AM688" s="75">
        <f t="shared" si="615"/>
        <v>-36.465993600438026</v>
      </c>
      <c r="AN688" s="75">
        <f t="shared" si="634"/>
        <v>3.674331740998853</v>
      </c>
      <c r="AO688" s="75">
        <f t="shared" si="634"/>
        <v>3.8707172179617091</v>
      </c>
      <c r="AP688" s="75">
        <f t="shared" si="634"/>
        <v>3.6261578815731208</v>
      </c>
      <c r="AQ688" s="75">
        <f t="shared" si="634"/>
        <v>3.9387518996438433</v>
      </c>
      <c r="AR688" s="75">
        <f t="shared" si="634"/>
        <v>3.5491855156033854</v>
      </c>
      <c r="AS688" s="75">
        <f t="shared" si="634"/>
        <v>4.0588174058613591</v>
      </c>
      <c r="AT688" s="75">
        <f t="shared" si="634"/>
        <v>3.4190225393050788</v>
      </c>
      <c r="AU688" s="75">
        <f t="shared" si="617"/>
        <v>4.3272244277781384</v>
      </c>
      <c r="AV688" s="119">
        <f t="shared" si="618"/>
        <v>1.6711492412255988E-2</v>
      </c>
      <c r="AW688" s="120">
        <f t="shared" si="619"/>
        <v>-1.0932418050155213E-5</v>
      </c>
      <c r="AX688" s="121">
        <f t="shared" si="620"/>
        <v>1.1951776442335951E-10</v>
      </c>
      <c r="AY688" s="120">
        <f t="shared" si="621"/>
        <v>2.3818718602127302E-2</v>
      </c>
      <c r="BA688" s="95">
        <f t="shared" si="622"/>
        <v>0</v>
      </c>
      <c r="BB688" s="95">
        <f t="shared" si="623"/>
        <v>0.10012476547946736</v>
      </c>
      <c r="BC688" s="95">
        <f t="shared" si="624"/>
        <v>-0.27778502788005682</v>
      </c>
      <c r="BD688" s="95">
        <f t="shared" si="625"/>
        <v>-1.4985402784593056E-2</v>
      </c>
      <c r="BE688" s="95">
        <f t="shared" si="626"/>
        <v>-3.1249414366008854</v>
      </c>
      <c r="BF688" s="95">
        <f t="shared" si="627"/>
        <v>-120.1085656750607</v>
      </c>
      <c r="BG688" s="95">
        <f t="shared" si="635"/>
        <v>9.4973287698760913</v>
      </c>
      <c r="BH688" s="95">
        <f t="shared" si="635"/>
        <v>9.6011246625184992</v>
      </c>
      <c r="BI688" s="95">
        <f t="shared" si="635"/>
        <v>9.4849195523405676</v>
      </c>
      <c r="BJ688" s="95">
        <f t="shared" si="635"/>
        <v>9.6151478672188002</v>
      </c>
      <c r="BK688" s="95">
        <f t="shared" si="635"/>
        <v>9.4693166886467246</v>
      </c>
      <c r="BL688" s="95">
        <f t="shared" si="635"/>
        <v>9.6328344022055603</v>
      </c>
      <c r="BM688" s="95">
        <f t="shared" si="635"/>
        <v>9.449652824510979</v>
      </c>
      <c r="BN688" s="95">
        <f t="shared" si="629"/>
        <v>9.6552194709131278</v>
      </c>
      <c r="CI688" s="95"/>
      <c r="CJ688" s="95"/>
      <c r="CK688" s="95"/>
      <c r="CL688" s="95"/>
      <c r="CM688" s="95"/>
      <c r="CN688" s="95"/>
      <c r="CO688" s="95"/>
      <c r="CP688" s="95"/>
      <c r="CQ688" s="95"/>
      <c r="CR688" s="95"/>
      <c r="CS688" s="95"/>
      <c r="CT688" s="95"/>
      <c r="CU688" s="95"/>
      <c r="CV688" s="95"/>
      <c r="CW688" s="95"/>
      <c r="CX688" s="95"/>
    </row>
    <row r="689" spans="1:102" s="75" customFormat="1" ht="12.95" customHeight="1" x14ac:dyDescent="0.2">
      <c r="A689" s="86" t="s">
        <v>1370</v>
      </c>
      <c r="B689" s="87" t="s">
        <v>2031</v>
      </c>
      <c r="C689" s="88">
        <v>56506.4228</v>
      </c>
      <c r="D689" s="88">
        <v>1E-4</v>
      </c>
      <c r="E689" s="81">
        <f t="shared" si="605"/>
        <v>33972.040511004401</v>
      </c>
      <c r="F689" s="75">
        <f t="shared" si="606"/>
        <v>33972</v>
      </c>
      <c r="G689" s="75">
        <f t="shared" si="633"/>
        <v>1.7076279997127131E-2</v>
      </c>
      <c r="K689" s="75">
        <f t="shared" si="636"/>
        <v>1.7076279997127131E-2</v>
      </c>
      <c r="O689" s="75">
        <f t="shared" ca="1" si="607"/>
        <v>1.7285832509804852E-2</v>
      </c>
      <c r="P689" s="75">
        <f t="shared" si="608"/>
        <v>2.4863845791076748E-2</v>
      </c>
      <c r="Q689" s="85">
        <f t="shared" si="630"/>
        <v>41487.9228</v>
      </c>
      <c r="S689" s="84">
        <v>1</v>
      </c>
      <c r="Z689" s="75">
        <f t="shared" si="609"/>
        <v>33972</v>
      </c>
      <c r="AA689" s="75">
        <f t="shared" si="598"/>
        <v>1.7418649852845074E-2</v>
      </c>
      <c r="AB689" s="75">
        <f t="shared" si="599"/>
        <v>2.4521475935358805E-2</v>
      </c>
      <c r="AC689" s="75">
        <f t="shared" si="600"/>
        <v>-7.7875657939496176E-3</v>
      </c>
      <c r="AD689" s="75">
        <f t="shared" si="601"/>
        <v>-3.4236985571794304E-4</v>
      </c>
      <c r="AE689" s="75">
        <f t="shared" si="602"/>
        <v>1.1721711810432513E-7</v>
      </c>
      <c r="AF689" s="75">
        <f t="shared" si="603"/>
        <v>-7.7875657939496176E-3</v>
      </c>
      <c r="AG689" s="84"/>
      <c r="AH689" s="75">
        <f t="shared" si="610"/>
        <v>-7.4451959382316754E-3</v>
      </c>
      <c r="AI689" s="75">
        <f t="shared" si="611"/>
        <v>2.187953985091462E-2</v>
      </c>
      <c r="AJ689" s="75">
        <f t="shared" si="612"/>
        <v>-0.14608388127634378</v>
      </c>
      <c r="AK689" s="75">
        <f t="shared" si="613"/>
        <v>-6.0666015509027782E-2</v>
      </c>
      <c r="AL689" s="75">
        <f t="shared" si="614"/>
        <v>-3.0796489505018614</v>
      </c>
      <c r="AM689" s="75">
        <f t="shared" si="615"/>
        <v>-32.277057323101964</v>
      </c>
      <c r="AN689" s="75">
        <f t="shared" si="634"/>
        <v>3.739635953679902</v>
      </c>
      <c r="AO689" s="75">
        <f t="shared" si="634"/>
        <v>3.8984763589588725</v>
      </c>
      <c r="AP689" s="75">
        <f t="shared" si="634"/>
        <v>3.6938111395803368</v>
      </c>
      <c r="AQ689" s="75">
        <f t="shared" si="634"/>
        <v>3.964931107915775</v>
      </c>
      <c r="AR689" s="75">
        <f t="shared" si="634"/>
        <v>3.6159493715039956</v>
      </c>
      <c r="AS689" s="75">
        <f t="shared" si="634"/>
        <v>4.09065563374772</v>
      </c>
      <c r="AT689" s="75">
        <f t="shared" si="634"/>
        <v>3.4762821953095644</v>
      </c>
      <c r="AU689" s="75">
        <f t="shared" si="617"/>
        <v>4.4125620687009945</v>
      </c>
      <c r="AV689" s="119">
        <f t="shared" si="618"/>
        <v>1.7418649852845074E-2</v>
      </c>
      <c r="AW689" s="120">
        <f t="shared" si="619"/>
        <v>-3.4236985571794304E-4</v>
      </c>
      <c r="AX689" s="121">
        <f t="shared" si="620"/>
        <v>1.1721711810432513E-7</v>
      </c>
      <c r="AY689" s="120">
        <f t="shared" si="621"/>
        <v>2.4521475935358805E-2</v>
      </c>
      <c r="BA689" s="95">
        <f t="shared" si="622"/>
        <v>0</v>
      </c>
      <c r="BB689" s="95">
        <f t="shared" si="623"/>
        <v>0.10066937962336575</v>
      </c>
      <c r="BC689" s="95">
        <f t="shared" si="624"/>
        <v>-0.25666323277580316</v>
      </c>
      <c r="BD689" s="95">
        <f t="shared" si="625"/>
        <v>-3.4704974470214714E-2</v>
      </c>
      <c r="BE689" s="95">
        <f t="shared" si="626"/>
        <v>-3.1030220079989559</v>
      </c>
      <c r="BF689" s="95">
        <f t="shared" si="627"/>
        <v>-51.846475839390095</v>
      </c>
      <c r="BG689" s="95">
        <f t="shared" si="635"/>
        <v>9.5925298553439369</v>
      </c>
      <c r="BH689" s="95">
        <f t="shared" si="635"/>
        <v>9.7674153735964584</v>
      </c>
      <c r="BI689" s="95">
        <f t="shared" si="635"/>
        <v>9.5669111565645419</v>
      </c>
      <c r="BJ689" s="95">
        <f t="shared" si="635"/>
        <v>9.7978067408636473</v>
      </c>
      <c r="BK689" s="95">
        <f t="shared" si="635"/>
        <v>9.5328752922478994</v>
      </c>
      <c r="BL689" s="95">
        <f t="shared" si="635"/>
        <v>9.8387567684190511</v>
      </c>
      <c r="BM689" s="95">
        <f t="shared" si="635"/>
        <v>9.4872054051022108</v>
      </c>
      <c r="BN689" s="95">
        <f t="shared" si="629"/>
        <v>9.8949049817265831</v>
      </c>
      <c r="CI689" s="95"/>
      <c r="CJ689" s="95"/>
      <c r="CK689" s="95"/>
      <c r="CL689" s="95"/>
      <c r="CM689" s="95"/>
      <c r="CN689" s="95"/>
      <c r="CO689" s="95"/>
      <c r="CP689" s="95"/>
      <c r="CQ689" s="95"/>
      <c r="CR689" s="95"/>
      <c r="CS689" s="95"/>
      <c r="CT689" s="95"/>
      <c r="CU689" s="95"/>
      <c r="CV689" s="95"/>
      <c r="CW689" s="95"/>
      <c r="CX689" s="95"/>
    </row>
    <row r="690" spans="1:102" s="75" customFormat="1" ht="12.95" customHeight="1" x14ac:dyDescent="0.2">
      <c r="A690" s="89" t="s">
        <v>652</v>
      </c>
      <c r="B690" s="90" t="s">
        <v>2031</v>
      </c>
      <c r="C690" s="89">
        <v>56798.5363</v>
      </c>
      <c r="D690" s="89">
        <v>5.9999999999999995E-4</v>
      </c>
      <c r="E690" s="81">
        <f t="shared" si="605"/>
        <v>34665.037538609198</v>
      </c>
      <c r="F690" s="75">
        <f t="shared" si="606"/>
        <v>34665</v>
      </c>
      <c r="G690" s="75">
        <f t="shared" si="633"/>
        <v>1.5823350004211534E-2</v>
      </c>
      <c r="K690" s="75">
        <f t="shared" si="636"/>
        <v>1.5823350004211534E-2</v>
      </c>
      <c r="O690" s="75">
        <f t="shared" ca="1" si="607"/>
        <v>1.7765609992537609E-2</v>
      </c>
      <c r="P690" s="75">
        <f t="shared" si="608"/>
        <v>2.5737350221805802E-2</v>
      </c>
      <c r="Q690" s="85">
        <f t="shared" si="630"/>
        <v>41780.0363</v>
      </c>
      <c r="S690" s="84">
        <v>1</v>
      </c>
      <c r="Z690" s="75">
        <f t="shared" si="609"/>
        <v>34665</v>
      </c>
      <c r="AA690" s="75">
        <f t="shared" si="598"/>
        <v>1.8044249972180744E-2</v>
      </c>
      <c r="AB690" s="75">
        <f t="shared" si="599"/>
        <v>2.3516450253836592E-2</v>
      </c>
      <c r="AC690" s="75">
        <f t="shared" si="600"/>
        <v>-9.9140002175942682E-3</v>
      </c>
      <c r="AD690" s="75">
        <f t="shared" si="601"/>
        <v>-2.2208999679692101E-3</v>
      </c>
      <c r="AE690" s="75">
        <f t="shared" si="602"/>
        <v>4.9323966677256382E-6</v>
      </c>
      <c r="AF690" s="75">
        <f t="shared" si="603"/>
        <v>-9.9140002175942682E-3</v>
      </c>
      <c r="AG690" s="84"/>
      <c r="AH690" s="75">
        <f t="shared" si="610"/>
        <v>-7.6931002496250598E-3</v>
      </c>
      <c r="AI690" s="75">
        <f t="shared" si="611"/>
        <v>2.2262721281386399E-2</v>
      </c>
      <c r="AJ690" s="75">
        <f t="shared" si="612"/>
        <v>-0.15204033754539575</v>
      </c>
      <c r="AK690" s="75">
        <f t="shared" si="613"/>
        <v>-6.6556846409067533E-2</v>
      </c>
      <c r="AL690" s="75">
        <f t="shared" si="614"/>
        <v>-3.0736251861245223</v>
      </c>
      <c r="AM690" s="75">
        <f t="shared" si="615"/>
        <v>-29.414513823057202</v>
      </c>
      <c r="AN690" s="75">
        <f t="shared" si="634"/>
        <v>3.7939559949198403</v>
      </c>
      <c r="AO690" s="75">
        <f t="shared" si="634"/>
        <v>3.922764775398607</v>
      </c>
      <c r="AP690" s="75">
        <f t="shared" si="634"/>
        <v>3.7513574767918669</v>
      </c>
      <c r="AQ690" s="75">
        <f t="shared" si="634"/>
        <v>3.9860037199531653</v>
      </c>
      <c r="AR690" s="75">
        <f t="shared" si="634"/>
        <v>3.6746224501691866</v>
      </c>
      <c r="AS690" s="75">
        <f t="shared" si="634"/>
        <v>4.1133557997751433</v>
      </c>
      <c r="AT690" s="75">
        <f t="shared" si="634"/>
        <v>3.529437318830992</v>
      </c>
      <c r="AU690" s="75">
        <f t="shared" si="617"/>
        <v>4.483985963821211</v>
      </c>
      <c r="AV690" s="119">
        <f t="shared" si="618"/>
        <v>1.8044249972180744E-2</v>
      </c>
      <c r="AW690" s="120">
        <f t="shared" si="619"/>
        <v>-2.2208999679692101E-3</v>
      </c>
      <c r="AX690" s="121">
        <f t="shared" si="620"/>
        <v>4.9323966677256382E-6</v>
      </c>
      <c r="AY690" s="120">
        <f t="shared" si="621"/>
        <v>2.3516450253836592E-2</v>
      </c>
      <c r="BA690" s="95">
        <f t="shared" si="622"/>
        <v>0</v>
      </c>
      <c r="BB690" s="95">
        <f t="shared" si="623"/>
        <v>0.10174742953322802</v>
      </c>
      <c r="BC690" s="95">
        <f t="shared" si="624"/>
        <v>-0.23363415562342188</v>
      </c>
      <c r="BD690" s="95">
        <f t="shared" si="625"/>
        <v>-5.6056397046517839E-2</v>
      </c>
      <c r="BE690" s="95">
        <f t="shared" si="626"/>
        <v>-3.0792674261133781</v>
      </c>
      <c r="BF690" s="95">
        <f t="shared" si="627"/>
        <v>-32.079346251499366</v>
      </c>
      <c r="BG690" s="95">
        <f t="shared" si="635"/>
        <v>9.6948811034150673</v>
      </c>
      <c r="BH690" s="95">
        <f t="shared" si="635"/>
        <v>9.8861138079764341</v>
      </c>
      <c r="BI690" s="95">
        <f t="shared" si="635"/>
        <v>9.6595938352721529</v>
      </c>
      <c r="BJ690" s="95">
        <f t="shared" si="635"/>
        <v>9.9304011840518012</v>
      </c>
      <c r="BK690" s="95">
        <f t="shared" si="635"/>
        <v>9.6092786512996753</v>
      </c>
      <c r="BL690" s="95">
        <f t="shared" si="635"/>
        <v>9.9955222718341314</v>
      </c>
      <c r="BM690" s="95">
        <f t="shared" si="635"/>
        <v>9.536106745318488</v>
      </c>
      <c r="BN690" s="95">
        <f t="shared" si="629"/>
        <v>10.095511333168277</v>
      </c>
      <c r="CI690" s="95"/>
      <c r="CJ690" s="95"/>
      <c r="CK690" s="95"/>
      <c r="CL690" s="95"/>
      <c r="CM690" s="95"/>
      <c r="CN690" s="95"/>
      <c r="CO690" s="95"/>
      <c r="CP690" s="95"/>
      <c r="CQ690" s="95"/>
      <c r="CR690" s="95"/>
      <c r="CS690" s="95"/>
      <c r="CT690" s="95"/>
      <c r="CU690" s="95"/>
      <c r="CV690" s="95"/>
      <c r="CW690" s="95"/>
      <c r="CX690" s="95"/>
    </row>
    <row r="691" spans="1:102" s="75" customFormat="1" ht="12.95" customHeight="1" x14ac:dyDescent="0.2">
      <c r="A691" s="89" t="s">
        <v>652</v>
      </c>
      <c r="B691" s="90" t="s">
        <v>2031</v>
      </c>
      <c r="C691" s="89">
        <v>56808.4427</v>
      </c>
      <c r="D691" s="89">
        <v>2.5999999999999999E-3</v>
      </c>
      <c r="E691" s="81">
        <f t="shared" si="605"/>
        <v>34688.539039752635</v>
      </c>
      <c r="F691" s="75">
        <f t="shared" si="606"/>
        <v>34688.5</v>
      </c>
      <c r="G691" s="75">
        <f t="shared" si="633"/>
        <v>1.6456115001346916E-2</v>
      </c>
      <c r="K691" s="75">
        <f t="shared" si="636"/>
        <v>1.6456115001346916E-2</v>
      </c>
      <c r="O691" s="75">
        <f t="shared" ca="1" si="607"/>
        <v>1.7781879503135326E-2</v>
      </c>
      <c r="P691" s="75">
        <f t="shared" si="608"/>
        <v>2.5767097873559013E-2</v>
      </c>
      <c r="Q691" s="85">
        <f t="shared" si="630"/>
        <v>41789.9427</v>
      </c>
      <c r="S691" s="84">
        <v>1</v>
      </c>
      <c r="Z691" s="75">
        <f t="shared" si="609"/>
        <v>34688.5</v>
      </c>
      <c r="AA691" s="75">
        <f t="shared" si="598"/>
        <v>1.8066028861927118E-2</v>
      </c>
      <c r="AB691" s="75">
        <f t="shared" si="599"/>
        <v>2.4157184012978811E-2</v>
      </c>
      <c r="AC691" s="75">
        <f t="shared" si="600"/>
        <v>-9.3109828722120966E-3</v>
      </c>
      <c r="AD691" s="75">
        <f t="shared" si="601"/>
        <v>-1.6099138605802019E-3</v>
      </c>
      <c r="AE691" s="75">
        <f t="shared" si="602"/>
        <v>2.5918226384882498E-6</v>
      </c>
      <c r="AF691" s="75">
        <f t="shared" si="603"/>
        <v>-9.3109828722120966E-3</v>
      </c>
      <c r="AG691" s="84"/>
      <c r="AH691" s="75">
        <f t="shared" si="610"/>
        <v>-7.7010690116318956E-3</v>
      </c>
      <c r="AI691" s="75">
        <f t="shared" si="611"/>
        <v>2.2276386430901907E-2</v>
      </c>
      <c r="AJ691" s="75">
        <f t="shared" si="612"/>
        <v>-0.15224295776141375</v>
      </c>
      <c r="AK691" s="75">
        <f t="shared" si="613"/>
        <v>-6.6757287762346698E-2</v>
      </c>
      <c r="AL691" s="75">
        <f t="shared" si="614"/>
        <v>-3.0734201793628246</v>
      </c>
      <c r="AM691" s="75">
        <f t="shared" si="615"/>
        <v>-29.325990902124765</v>
      </c>
      <c r="AN691" s="75">
        <f t="shared" ref="AN691:AT700" si="637">$AU691+$AB$7*SIN(AO691)</f>
        <v>3.795787905801344</v>
      </c>
      <c r="AO691" s="75">
        <f t="shared" si="637"/>
        <v>3.9236131314713751</v>
      </c>
      <c r="AP691" s="75">
        <f t="shared" si="637"/>
        <v>3.7533176097832457</v>
      </c>
      <c r="AQ691" s="75">
        <f t="shared" si="637"/>
        <v>3.9867136330394093</v>
      </c>
      <c r="AR691" s="75">
        <f t="shared" si="637"/>
        <v>3.6766521217759527</v>
      </c>
      <c r="AS691" s="75">
        <f t="shared" si="637"/>
        <v>4.1140662200857054</v>
      </c>
      <c r="AT691" s="75">
        <f t="shared" si="637"/>
        <v>3.5313247096565745</v>
      </c>
      <c r="AU691" s="75">
        <f t="shared" si="617"/>
        <v>4.4864079862387074</v>
      </c>
      <c r="AV691" s="119">
        <f t="shared" si="618"/>
        <v>1.8066028861927118E-2</v>
      </c>
      <c r="AW691" s="120">
        <f t="shared" si="619"/>
        <v>-1.6099138605802019E-3</v>
      </c>
      <c r="AX691" s="121">
        <f t="shared" si="620"/>
        <v>2.5918226384882498E-6</v>
      </c>
      <c r="AY691" s="120">
        <f t="shared" si="621"/>
        <v>2.4157184012978811E-2</v>
      </c>
      <c r="BA691" s="95">
        <f t="shared" si="622"/>
        <v>0</v>
      </c>
      <c r="BB691" s="95">
        <f t="shared" si="623"/>
        <v>0.10179792687266009</v>
      </c>
      <c r="BC691" s="95">
        <f t="shared" si="624"/>
        <v>-0.23276439423052137</v>
      </c>
      <c r="BD691" s="95">
        <f t="shared" si="625"/>
        <v>-5.685979097524712E-2</v>
      </c>
      <c r="BE691" s="95">
        <f t="shared" si="626"/>
        <v>-3.0783730045614228</v>
      </c>
      <c r="BF691" s="95">
        <f t="shared" si="627"/>
        <v>-31.625196686181194</v>
      </c>
      <c r="BG691" s="95">
        <f t="shared" ref="BG691:BM700" si="638">$BN691+$BB$7*SIN(BH691)</f>
        <v>9.6987118914032013</v>
      </c>
      <c r="BH691" s="95">
        <f t="shared" si="638"/>
        <v>9.8898047982071482</v>
      </c>
      <c r="BI691" s="95">
        <f t="shared" si="638"/>
        <v>9.6631503345992851</v>
      </c>
      <c r="BJ691" s="95">
        <f t="shared" si="638"/>
        <v>9.9345286304655929</v>
      </c>
      <c r="BK691" s="95">
        <f t="shared" si="638"/>
        <v>9.6123032983574941</v>
      </c>
      <c r="BL691" s="95">
        <f t="shared" si="638"/>
        <v>10.000518786917807</v>
      </c>
      <c r="BM691" s="95">
        <f t="shared" si="638"/>
        <v>9.5381263127982781</v>
      </c>
      <c r="BN691" s="95">
        <f t="shared" si="629"/>
        <v>10.102314001651509</v>
      </c>
      <c r="CI691" s="95"/>
      <c r="CJ691" s="95"/>
      <c r="CK691" s="95"/>
      <c r="CL691" s="95"/>
      <c r="CM691" s="95"/>
      <c r="CN691" s="95"/>
      <c r="CO691" s="95"/>
      <c r="CP691" s="95"/>
      <c r="CQ691" s="95"/>
      <c r="CR691" s="95"/>
      <c r="CS691" s="95"/>
      <c r="CT691" s="95"/>
      <c r="CU691" s="95"/>
      <c r="CV691" s="95"/>
      <c r="CW691" s="95"/>
      <c r="CX691" s="95"/>
    </row>
    <row r="692" spans="1:102" s="75" customFormat="1" ht="12.95" customHeight="1" x14ac:dyDescent="0.2">
      <c r="A692" s="89" t="s">
        <v>652</v>
      </c>
      <c r="B692" s="90" t="s">
        <v>2031</v>
      </c>
      <c r="C692" s="89">
        <v>56809.495799999997</v>
      </c>
      <c r="D692" s="89">
        <v>1.8E-3</v>
      </c>
      <c r="E692" s="81">
        <f t="shared" si="605"/>
        <v>34691.037367182791</v>
      </c>
      <c r="F692" s="75">
        <f t="shared" si="606"/>
        <v>34691</v>
      </c>
      <c r="G692" s="75">
        <f t="shared" si="633"/>
        <v>1.5751089995319489E-2</v>
      </c>
      <c r="K692" s="75">
        <f t="shared" si="636"/>
        <v>1.5751089995319489E-2</v>
      </c>
      <c r="O692" s="75">
        <f t="shared" ca="1" si="607"/>
        <v>1.7783610302135086E-2</v>
      </c>
      <c r="P692" s="75">
        <f t="shared" si="608"/>
        <v>2.5770263006279336E-2</v>
      </c>
      <c r="Q692" s="85">
        <f t="shared" si="630"/>
        <v>41790.995799999997</v>
      </c>
      <c r="S692" s="84">
        <v>1</v>
      </c>
      <c r="Z692" s="75">
        <f t="shared" si="609"/>
        <v>34691</v>
      </c>
      <c r="AA692" s="75">
        <f t="shared" si="598"/>
        <v>1.8068347975483165E-2</v>
      </c>
      <c r="AB692" s="75">
        <f t="shared" si="599"/>
        <v>2.3453005026115661E-2</v>
      </c>
      <c r="AC692" s="75">
        <f t="shared" si="600"/>
        <v>-1.0019173010959847E-2</v>
      </c>
      <c r="AD692" s="75">
        <f t="shared" si="601"/>
        <v>-2.3172579801636756E-3</v>
      </c>
      <c r="AE692" s="75">
        <f t="shared" si="602"/>
        <v>5.3696845466322373E-6</v>
      </c>
      <c r="AF692" s="75">
        <f t="shared" si="603"/>
        <v>-1.0019173010959847E-2</v>
      </c>
      <c r="AG692" s="84"/>
      <c r="AH692" s="75">
        <f t="shared" si="610"/>
        <v>-7.7019150307961722E-3</v>
      </c>
      <c r="AI692" s="75">
        <f t="shared" si="611"/>
        <v>2.2277842737048137E-2</v>
      </c>
      <c r="AJ692" s="75">
        <f t="shared" si="612"/>
        <v>-0.15226451492619425</v>
      </c>
      <c r="AK692" s="75">
        <f t="shared" si="613"/>
        <v>-6.677861332102826E-2</v>
      </c>
      <c r="AL692" s="75">
        <f t="shared" si="614"/>
        <v>-3.0733983679078625</v>
      </c>
      <c r="AM692" s="75">
        <f t="shared" si="615"/>
        <v>-29.316603923047747</v>
      </c>
      <c r="AN692" s="75">
        <f t="shared" si="637"/>
        <v>3.7959827436349105</v>
      </c>
      <c r="AO692" s="75">
        <f t="shared" si="637"/>
        <v>3.9237034907800368</v>
      </c>
      <c r="AP692" s="75">
        <f t="shared" si="637"/>
        <v>3.7535261576129368</v>
      </c>
      <c r="AQ692" s="75">
        <f t="shared" si="637"/>
        <v>3.9867891537019671</v>
      </c>
      <c r="AR692" s="75">
        <f t="shared" si="637"/>
        <v>3.6768681902397757</v>
      </c>
      <c r="AS692" s="75">
        <f t="shared" si="637"/>
        <v>4.1141415758445934</v>
      </c>
      <c r="AT692" s="75">
        <f t="shared" si="637"/>
        <v>3.5315258255797057</v>
      </c>
      <c r="AU692" s="75">
        <f t="shared" si="617"/>
        <v>4.4866656481980156</v>
      </c>
      <c r="AV692" s="119">
        <f t="shared" si="618"/>
        <v>1.8068347975483165E-2</v>
      </c>
      <c r="AW692" s="120">
        <f t="shared" si="619"/>
        <v>-2.3172579801636756E-3</v>
      </c>
      <c r="AX692" s="121">
        <f t="shared" si="620"/>
        <v>5.3696845466322373E-6</v>
      </c>
      <c r="AY692" s="120">
        <f t="shared" si="621"/>
        <v>2.3453005026115661E-2</v>
      </c>
      <c r="BA692" s="95">
        <f t="shared" si="622"/>
        <v>0</v>
      </c>
      <c r="BB692" s="95">
        <f t="shared" si="623"/>
        <v>0.10180336003183088</v>
      </c>
      <c r="BC692" s="95">
        <f t="shared" si="624"/>
        <v>-0.23267153413047029</v>
      </c>
      <c r="BD692" s="95">
        <f t="shared" si="625"/>
        <v>-5.6945552503168496E-2</v>
      </c>
      <c r="BE692" s="95">
        <f t="shared" si="626"/>
        <v>-3.0782775229434156</v>
      </c>
      <c r="BF692" s="95">
        <f t="shared" si="627"/>
        <v>-31.577472882858029</v>
      </c>
      <c r="BG692" s="95">
        <f t="shared" si="638"/>
        <v>9.6991207245034978</v>
      </c>
      <c r="BH692" s="95">
        <f t="shared" si="638"/>
        <v>9.8901962387577456</v>
      </c>
      <c r="BI692" s="95">
        <f t="shared" si="638"/>
        <v>9.663530258522421</v>
      </c>
      <c r="BJ692" s="95">
        <f t="shared" si="638"/>
        <v>9.9349662771298544</v>
      </c>
      <c r="BK692" s="95">
        <f t="shared" si="638"/>
        <v>9.6126268034774363</v>
      </c>
      <c r="BL692" s="95">
        <f t="shared" si="638"/>
        <v>10.001048984911463</v>
      </c>
      <c r="BM692" s="95">
        <f t="shared" si="638"/>
        <v>9.5383426930180057</v>
      </c>
      <c r="BN692" s="95">
        <f t="shared" si="629"/>
        <v>10.103037689788023</v>
      </c>
      <c r="CI692" s="95"/>
      <c r="CJ692" s="95"/>
      <c r="CK692" s="95"/>
      <c r="CL692" s="95"/>
      <c r="CM692" s="95"/>
      <c r="CN692" s="95"/>
      <c r="CO692" s="95"/>
      <c r="CP692" s="95"/>
      <c r="CQ692" s="95"/>
      <c r="CR692" s="95"/>
      <c r="CS692" s="95"/>
      <c r="CT692" s="95"/>
      <c r="CU692" s="95"/>
      <c r="CV692" s="95"/>
      <c r="CW692" s="95"/>
      <c r="CX692" s="95"/>
    </row>
    <row r="693" spans="1:102" s="75" customFormat="1" ht="12.95" customHeight="1" x14ac:dyDescent="0.2">
      <c r="A693" s="83" t="s">
        <v>1735</v>
      </c>
      <c r="B693" s="82" t="s">
        <v>2033</v>
      </c>
      <c r="C693" s="83">
        <v>56835.421399999999</v>
      </c>
      <c r="D693" s="83">
        <v>2.1000000000000001E-4</v>
      </c>
      <c r="E693" s="81">
        <f t="shared" si="605"/>
        <v>34752.54210331745</v>
      </c>
      <c r="F693" s="75">
        <f t="shared" si="606"/>
        <v>34752.5</v>
      </c>
      <c r="G693" s="75">
        <f t="shared" si="633"/>
        <v>1.7747475001669955E-2</v>
      </c>
      <c r="K693" s="75">
        <f t="shared" si="636"/>
        <v>1.7747475001669955E-2</v>
      </c>
      <c r="O693" s="75">
        <f t="shared" ca="1" si="607"/>
        <v>1.7826187957529119E-2</v>
      </c>
      <c r="P693" s="75">
        <f t="shared" si="608"/>
        <v>2.5848154876991512E-2</v>
      </c>
      <c r="Q693" s="85">
        <f t="shared" si="630"/>
        <v>41816.921399999999</v>
      </c>
      <c r="S693" s="84">
        <v>1</v>
      </c>
      <c r="Z693" s="75">
        <f t="shared" si="609"/>
        <v>34752.5</v>
      </c>
      <c r="AA693" s="75">
        <f t="shared" si="598"/>
        <v>1.8125532196529688E-2</v>
      </c>
      <c r="AB693" s="75">
        <f t="shared" si="599"/>
        <v>2.5470097682131779E-2</v>
      </c>
      <c r="AC693" s="75">
        <f t="shared" si="600"/>
        <v>-8.1006798753215578E-3</v>
      </c>
      <c r="AD693" s="75">
        <f t="shared" si="601"/>
        <v>-3.780571948597336E-4</v>
      </c>
      <c r="AE693" s="75">
        <f t="shared" si="602"/>
        <v>1.4292724258521059E-7</v>
      </c>
      <c r="AF693" s="75">
        <f t="shared" si="603"/>
        <v>-8.1006798753215578E-3</v>
      </c>
      <c r="AG693" s="84"/>
      <c r="AH693" s="75">
        <f t="shared" si="610"/>
        <v>-7.7226226804618251E-3</v>
      </c>
      <c r="AI693" s="75">
        <f t="shared" si="611"/>
        <v>2.2313823118262133E-2</v>
      </c>
      <c r="AJ693" s="75">
        <f t="shared" si="612"/>
        <v>-0.15279492738647685</v>
      </c>
      <c r="AK693" s="75">
        <f t="shared" si="613"/>
        <v>-6.7303339697010828E-2</v>
      </c>
      <c r="AL693" s="75">
        <f t="shared" si="614"/>
        <v>-3.0728616755411329</v>
      </c>
      <c r="AM693" s="75">
        <f t="shared" si="615"/>
        <v>-29.087504211454252</v>
      </c>
      <c r="AN693" s="75">
        <f t="shared" si="637"/>
        <v>3.8007729018872451</v>
      </c>
      <c r="AO693" s="75">
        <f t="shared" si="637"/>
        <v>3.9259330033004298</v>
      </c>
      <c r="AP693" s="75">
        <f t="shared" si="637"/>
        <v>3.7586577531112115</v>
      </c>
      <c r="AQ693" s="75">
        <f t="shared" si="637"/>
        <v>3.9886469595880092</v>
      </c>
      <c r="AR693" s="75">
        <f t="shared" si="637"/>
        <v>3.6821922477689211</v>
      </c>
      <c r="AS693" s="75">
        <f t="shared" si="637"/>
        <v>4.1159820202411987</v>
      </c>
      <c r="AT693" s="75">
        <f t="shared" si="637"/>
        <v>3.5364932535100859</v>
      </c>
      <c r="AU693" s="75">
        <f t="shared" si="617"/>
        <v>4.4930041323969965</v>
      </c>
      <c r="AV693" s="119">
        <f t="shared" si="618"/>
        <v>1.8125532196529688E-2</v>
      </c>
      <c r="AW693" s="120">
        <f t="shared" si="619"/>
        <v>-3.780571948597336E-4</v>
      </c>
      <c r="AX693" s="121">
        <f t="shared" si="620"/>
        <v>1.4292724258521059E-7</v>
      </c>
      <c r="AY693" s="120">
        <f t="shared" si="621"/>
        <v>2.5470097682131779E-2</v>
      </c>
      <c r="BA693" s="95">
        <f t="shared" si="622"/>
        <v>0</v>
      </c>
      <c r="BB693" s="95">
        <f t="shared" si="623"/>
        <v>0.10194076719514045</v>
      </c>
      <c r="BC693" s="95">
        <f t="shared" si="624"/>
        <v>-0.23036718197514791</v>
      </c>
      <c r="BD693" s="95">
        <f t="shared" si="625"/>
        <v>-5.9072958059902314E-2</v>
      </c>
      <c r="BE693" s="95">
        <f t="shared" si="626"/>
        <v>-3.0759088130126329</v>
      </c>
      <c r="BF693" s="95">
        <f t="shared" si="627"/>
        <v>-30.437941350110822</v>
      </c>
      <c r="BG693" s="95">
        <f t="shared" si="638"/>
        <v>9.7092559970948855</v>
      </c>
      <c r="BH693" s="95">
        <f t="shared" si="638"/>
        <v>9.8997527453764977</v>
      </c>
      <c r="BI693" s="95">
        <f t="shared" si="638"/>
        <v>9.6729712062703719</v>
      </c>
      <c r="BJ693" s="95">
        <f t="shared" si="638"/>
        <v>9.945645084346209</v>
      </c>
      <c r="BK693" s="95">
        <f t="shared" si="638"/>
        <v>9.6206902789019857</v>
      </c>
      <c r="BL693" s="95">
        <f t="shared" si="638"/>
        <v>10.014009576173592</v>
      </c>
      <c r="BM693" s="95">
        <f t="shared" si="638"/>
        <v>9.5437594260500251</v>
      </c>
      <c r="BN693" s="95">
        <f t="shared" si="629"/>
        <v>10.120840417946269</v>
      </c>
      <c r="CI693" s="95"/>
      <c r="CJ693" s="95"/>
      <c r="CK693" s="95"/>
      <c r="CL693" s="95"/>
      <c r="CM693" s="95"/>
      <c r="CN693" s="95"/>
      <c r="CO693" s="95"/>
      <c r="CP693" s="95"/>
      <c r="CQ693" s="95"/>
      <c r="CR693" s="95"/>
      <c r="CS693" s="95"/>
      <c r="CT693" s="95"/>
      <c r="CU693" s="95"/>
      <c r="CV693" s="95"/>
      <c r="CW693" s="95"/>
      <c r="CX693" s="95"/>
    </row>
    <row r="694" spans="1:102" s="75" customFormat="1" ht="12.95" customHeight="1" x14ac:dyDescent="0.2">
      <c r="A694" s="83" t="s">
        <v>1371</v>
      </c>
      <c r="B694" s="82" t="s">
        <v>2033</v>
      </c>
      <c r="C694" s="83">
        <v>56840.480600000003</v>
      </c>
      <c r="D694" s="83">
        <v>4.0000000000000002E-4</v>
      </c>
      <c r="E694" s="81">
        <f t="shared" si="605"/>
        <v>34764.544323557391</v>
      </c>
      <c r="F694" s="75">
        <f t="shared" si="606"/>
        <v>34764.5</v>
      </c>
      <c r="G694" s="75">
        <f t="shared" si="633"/>
        <v>1.8683355003304314E-2</v>
      </c>
      <c r="K694" s="75">
        <f t="shared" si="636"/>
        <v>1.8683355003304314E-2</v>
      </c>
      <c r="O694" s="75">
        <f t="shared" ca="1" si="607"/>
        <v>1.7834495792727952E-2</v>
      </c>
      <c r="P694" s="75">
        <f t="shared" si="608"/>
        <v>2.586335992501378E-2</v>
      </c>
      <c r="Q694" s="85">
        <f t="shared" si="630"/>
        <v>41821.980600000003</v>
      </c>
      <c r="S694" s="84">
        <v>1</v>
      </c>
      <c r="Z694" s="75">
        <f t="shared" si="609"/>
        <v>34764.5</v>
      </c>
      <c r="AA694" s="75">
        <f t="shared" si="598"/>
        <v>1.8136720160703192E-2</v>
      </c>
      <c r="AB694" s="75">
        <f t="shared" si="599"/>
        <v>2.6409994767614901E-2</v>
      </c>
      <c r="AC694" s="75">
        <f t="shared" si="600"/>
        <v>-7.1800049217094659E-3</v>
      </c>
      <c r="AD694" s="75">
        <f t="shared" si="601"/>
        <v>5.4663484260112152E-4</v>
      </c>
      <c r="AE694" s="75">
        <f t="shared" si="602"/>
        <v>2.9880965114555289E-7</v>
      </c>
      <c r="AF694" s="75">
        <f t="shared" si="603"/>
        <v>-7.1800049217094659E-3</v>
      </c>
      <c r="AG694" s="84"/>
      <c r="AH694" s="75">
        <f t="shared" si="610"/>
        <v>-7.7266397643105866E-3</v>
      </c>
      <c r="AI694" s="75">
        <f t="shared" si="611"/>
        <v>2.2320878434404223E-2</v>
      </c>
      <c r="AJ694" s="75">
        <f t="shared" si="612"/>
        <v>-0.15289844550128692</v>
      </c>
      <c r="AK694" s="75">
        <f t="shared" si="613"/>
        <v>-6.7405750902462216E-2</v>
      </c>
      <c r="AL694" s="75">
        <f t="shared" si="614"/>
        <v>-3.0727569266172985</v>
      </c>
      <c r="AM694" s="75">
        <f t="shared" si="615"/>
        <v>-29.043206185751263</v>
      </c>
      <c r="AN694" s="75">
        <f t="shared" si="637"/>
        <v>3.8017069183782972</v>
      </c>
      <c r="AO694" s="75">
        <f t="shared" si="637"/>
        <v>3.9263695436878452</v>
      </c>
      <c r="AP694" s="75">
        <f t="shared" si="637"/>
        <v>3.7596593207337636</v>
      </c>
      <c r="AQ694" s="75">
        <f t="shared" si="637"/>
        <v>3.9890094809523191</v>
      </c>
      <c r="AR694" s="75">
        <f t="shared" si="637"/>
        <v>3.6832330416162598</v>
      </c>
      <c r="AS694" s="75">
        <f t="shared" si="637"/>
        <v>4.1163381626297681</v>
      </c>
      <c r="AT694" s="75">
        <f t="shared" si="637"/>
        <v>3.537466986762059</v>
      </c>
      <c r="AU694" s="75">
        <f t="shared" si="617"/>
        <v>4.4942409098016753</v>
      </c>
      <c r="AV694" s="119">
        <f t="shared" si="618"/>
        <v>1.8136720160703192E-2</v>
      </c>
      <c r="AW694" s="120">
        <f t="shared" si="619"/>
        <v>5.4663484260112152E-4</v>
      </c>
      <c r="AX694" s="121">
        <f t="shared" si="620"/>
        <v>2.9880965114555289E-7</v>
      </c>
      <c r="AY694" s="120">
        <f t="shared" si="621"/>
        <v>2.6409994767614901E-2</v>
      </c>
      <c r="BA694" s="95">
        <f t="shared" si="622"/>
        <v>0</v>
      </c>
      <c r="BB694" s="95">
        <f t="shared" si="623"/>
        <v>0.10196842893256064</v>
      </c>
      <c r="BC694" s="95">
        <f t="shared" si="624"/>
        <v>-0.22991309793248058</v>
      </c>
      <c r="BD694" s="95">
        <f t="shared" si="625"/>
        <v>-5.9491994134897544E-2</v>
      </c>
      <c r="BE694" s="95">
        <f t="shared" si="626"/>
        <v>-3.0754422040121425</v>
      </c>
      <c r="BF694" s="95">
        <f t="shared" si="627"/>
        <v>-30.2230845883299</v>
      </c>
      <c r="BG694" s="95">
        <f t="shared" si="638"/>
        <v>9.7112509064520243</v>
      </c>
      <c r="BH694" s="95">
        <f t="shared" si="638"/>
        <v>9.9016012537575975</v>
      </c>
      <c r="BI694" s="95">
        <f t="shared" si="638"/>
        <v>9.6748345009910572</v>
      </c>
      <c r="BJ694" s="95">
        <f t="shared" si="638"/>
        <v>9.9477092171086863</v>
      </c>
      <c r="BK694" s="95">
        <f t="shared" si="638"/>
        <v>9.6222872666123926</v>
      </c>
      <c r="BL694" s="95">
        <f t="shared" si="638"/>
        <v>10.016519887634953</v>
      </c>
      <c r="BM694" s="95">
        <f t="shared" si="638"/>
        <v>9.5448375526472642</v>
      </c>
      <c r="BN694" s="95">
        <f t="shared" si="629"/>
        <v>10.124314121001536</v>
      </c>
      <c r="CI694" s="95"/>
      <c r="CJ694" s="95"/>
      <c r="CK694" s="95"/>
      <c r="CL694" s="95"/>
      <c r="CM694" s="95"/>
      <c r="CN694" s="95"/>
      <c r="CO694" s="95"/>
      <c r="CP694" s="95"/>
      <c r="CQ694" s="95"/>
      <c r="CR694" s="95"/>
      <c r="CS694" s="95"/>
      <c r="CT694" s="95"/>
      <c r="CU694" s="95"/>
      <c r="CV694" s="95"/>
      <c r="CW694" s="95"/>
      <c r="CX694" s="95"/>
    </row>
    <row r="695" spans="1:102" s="75" customFormat="1" ht="12.95" customHeight="1" x14ac:dyDescent="0.2">
      <c r="A695" s="83" t="s">
        <v>1371</v>
      </c>
      <c r="B695" s="82" t="s">
        <v>2031</v>
      </c>
      <c r="C695" s="83">
        <v>56880.312599999997</v>
      </c>
      <c r="D695" s="83">
        <v>1E-4</v>
      </c>
      <c r="E695" s="81">
        <f t="shared" si="605"/>
        <v>34859.039982277551</v>
      </c>
      <c r="F695" s="75">
        <f t="shared" si="606"/>
        <v>34859</v>
      </c>
      <c r="G695" s="75">
        <f t="shared" si="633"/>
        <v>1.6853410001203883E-2</v>
      </c>
      <c r="K695" s="75">
        <f t="shared" si="636"/>
        <v>1.6853410001203883E-2</v>
      </c>
      <c r="O695" s="75">
        <f t="shared" ca="1" si="607"/>
        <v>1.789991999491878E-2</v>
      </c>
      <c r="P695" s="75">
        <f t="shared" si="608"/>
        <v>2.5983175379432538E-2</v>
      </c>
      <c r="Q695" s="85">
        <f t="shared" si="630"/>
        <v>41861.812599999997</v>
      </c>
      <c r="S695" s="84">
        <v>1</v>
      </c>
      <c r="Z695" s="75">
        <f t="shared" si="609"/>
        <v>34859</v>
      </c>
      <c r="AA695" s="75">
        <f t="shared" si="598"/>
        <v>1.8225169267464338E-2</v>
      </c>
      <c r="AB695" s="75">
        <f t="shared" si="599"/>
        <v>2.4611416113172083E-2</v>
      </c>
      <c r="AC695" s="75">
        <f t="shared" si="600"/>
        <v>-9.1297653782286547E-3</v>
      </c>
      <c r="AD695" s="75">
        <f t="shared" si="601"/>
        <v>-1.3717592662604548E-3</v>
      </c>
      <c r="AE695" s="75">
        <f t="shared" si="602"/>
        <v>1.8817234845714213E-6</v>
      </c>
      <c r="AF695" s="75">
        <f t="shared" si="603"/>
        <v>-9.1297653782286547E-3</v>
      </c>
      <c r="AG695" s="84"/>
      <c r="AH695" s="75">
        <f t="shared" si="610"/>
        <v>-7.7580061119681999E-3</v>
      </c>
      <c r="AI695" s="75">
        <f t="shared" si="611"/>
        <v>2.2376834730596373E-2</v>
      </c>
      <c r="AJ695" s="75">
        <f t="shared" si="612"/>
        <v>-0.15371389345570227</v>
      </c>
      <c r="AK695" s="75">
        <f t="shared" si="613"/>
        <v>-6.8212511525617192E-2</v>
      </c>
      <c r="AL695" s="75">
        <f t="shared" si="614"/>
        <v>-3.0719317236982349</v>
      </c>
      <c r="AM695" s="75">
        <f t="shared" si="615"/>
        <v>-28.698887073439963</v>
      </c>
      <c r="AN695" s="75">
        <f t="shared" si="637"/>
        <v>3.8090546679299533</v>
      </c>
      <c r="AO695" s="75">
        <f t="shared" si="637"/>
        <v>3.9298250224644908</v>
      </c>
      <c r="AP695" s="75">
        <f t="shared" si="637"/>
        <v>3.7675494958627009</v>
      </c>
      <c r="AQ695" s="75">
        <f t="shared" si="637"/>
        <v>3.9918651811224888</v>
      </c>
      <c r="AR695" s="75">
        <f t="shared" si="637"/>
        <v>3.69145126261078</v>
      </c>
      <c r="AS695" s="75">
        <f t="shared" si="637"/>
        <v>4.1191092501342057</v>
      </c>
      <c r="AT695" s="75">
        <f t="shared" si="637"/>
        <v>3.5451863103221624</v>
      </c>
      <c r="AU695" s="75">
        <f t="shared" si="617"/>
        <v>4.5039805318635233</v>
      </c>
      <c r="AV695" s="119">
        <f t="shared" si="618"/>
        <v>1.8225169267464338E-2</v>
      </c>
      <c r="AW695" s="120">
        <f t="shared" si="619"/>
        <v>-1.3717592662604548E-3</v>
      </c>
      <c r="AX695" s="121">
        <f t="shared" si="620"/>
        <v>1.8817234845714213E-6</v>
      </c>
      <c r="AY695" s="120">
        <f t="shared" si="621"/>
        <v>2.4611416113172083E-2</v>
      </c>
      <c r="BA695" s="95">
        <f t="shared" si="622"/>
        <v>0</v>
      </c>
      <c r="BB695" s="95">
        <f t="shared" si="623"/>
        <v>0.10219621764029507</v>
      </c>
      <c r="BC695" s="95">
        <f t="shared" si="624"/>
        <v>-0.22628705651114323</v>
      </c>
      <c r="BD695" s="95">
        <f t="shared" si="625"/>
        <v>-6.2836043642224698E-2</v>
      </c>
      <c r="BE695" s="95">
        <f t="shared" si="626"/>
        <v>-3.0717179810361039</v>
      </c>
      <c r="BF695" s="95">
        <f t="shared" si="627"/>
        <v>-28.611027654701196</v>
      </c>
      <c r="BG695" s="95">
        <f t="shared" si="638"/>
        <v>9.7271534475102062</v>
      </c>
      <c r="BH695" s="95">
        <f t="shared" si="638"/>
        <v>9.9159781767553579</v>
      </c>
      <c r="BI695" s="95">
        <f t="shared" si="638"/>
        <v>9.6897468924585635</v>
      </c>
      <c r="BJ695" s="95">
        <f t="shared" si="638"/>
        <v>9.9637422499473178</v>
      </c>
      <c r="BK695" s="95">
        <f t="shared" si="638"/>
        <v>9.6351339875181452</v>
      </c>
      <c r="BL695" s="95">
        <f t="shared" si="638"/>
        <v>10.036072911620055</v>
      </c>
      <c r="BM695" s="95">
        <f t="shared" si="638"/>
        <v>9.5535744462978958</v>
      </c>
      <c r="BN695" s="95">
        <f t="shared" si="629"/>
        <v>10.151669532561767</v>
      </c>
      <c r="CI695" s="95"/>
      <c r="CJ695" s="95"/>
      <c r="CK695" s="95"/>
      <c r="CL695" s="95"/>
      <c r="CM695" s="95"/>
      <c r="CN695" s="95"/>
      <c r="CO695" s="95"/>
      <c r="CP695" s="95"/>
      <c r="CQ695" s="95"/>
      <c r="CR695" s="95"/>
      <c r="CS695" s="95"/>
      <c r="CT695" s="95"/>
      <c r="CU695" s="95"/>
      <c r="CV695" s="95"/>
      <c r="CW695" s="95"/>
      <c r="CX695" s="95"/>
    </row>
    <row r="696" spans="1:102" s="75" customFormat="1" ht="12.95" customHeight="1" x14ac:dyDescent="0.2">
      <c r="A696" s="83" t="s">
        <v>2214</v>
      </c>
      <c r="B696" s="82"/>
      <c r="C696" s="83">
        <v>57158.516600000003</v>
      </c>
      <c r="D696" s="83">
        <v>4.1000000000000003E-3</v>
      </c>
      <c r="E696" s="81">
        <f t="shared" si="605"/>
        <v>35519.038732995228</v>
      </c>
      <c r="F696" s="75">
        <f t="shared" si="606"/>
        <v>35519</v>
      </c>
      <c r="G696" s="75">
        <f t="shared" si="633"/>
        <v>1.632681000046432E-2</v>
      </c>
      <c r="K696" s="75">
        <f t="shared" si="636"/>
        <v>1.632681000046432E-2</v>
      </c>
      <c r="O696" s="75">
        <f t="shared" ca="1" si="607"/>
        <v>1.8356850930854735E-2</v>
      </c>
      <c r="P696" s="75">
        <f t="shared" si="608"/>
        <v>2.6823727356903682E-2</v>
      </c>
      <c r="Q696" s="85">
        <f t="shared" si="630"/>
        <v>42140.016600000003</v>
      </c>
      <c r="S696" s="84">
        <v>1</v>
      </c>
      <c r="Z696" s="75">
        <f t="shared" si="609"/>
        <v>35519</v>
      </c>
      <c r="AA696" s="75">
        <f t="shared" si="598"/>
        <v>1.8860048571318226E-2</v>
      </c>
      <c r="AB696" s="75">
        <f t="shared" si="599"/>
        <v>2.4290488786049776E-2</v>
      </c>
      <c r="AC696" s="75">
        <f t="shared" si="600"/>
        <v>-1.0496917356439362E-2</v>
      </c>
      <c r="AD696" s="75">
        <f t="shared" si="601"/>
        <v>-2.533238570853906E-3</v>
      </c>
      <c r="AE696" s="75">
        <f t="shared" si="602"/>
        <v>6.4172976568619402E-6</v>
      </c>
      <c r="AF696" s="75">
        <f t="shared" si="603"/>
        <v>-1.0496917356439362E-2</v>
      </c>
      <c r="AG696" s="84"/>
      <c r="AH696" s="75">
        <f t="shared" si="610"/>
        <v>-7.9636787855854561E-3</v>
      </c>
      <c r="AI696" s="75">
        <f t="shared" si="611"/>
        <v>2.278702969829105E-2</v>
      </c>
      <c r="AJ696" s="75">
        <f t="shared" si="612"/>
        <v>-0.15941723422518136</v>
      </c>
      <c r="AK696" s="75">
        <f t="shared" si="613"/>
        <v>-7.3856690110721934E-2</v>
      </c>
      <c r="AL696" s="75">
        <f t="shared" si="614"/>
        <v>-3.0661571599909703</v>
      </c>
      <c r="AM696" s="75">
        <f t="shared" si="615"/>
        <v>-26.500144636424483</v>
      </c>
      <c r="AN696" s="75">
        <f t="shared" si="637"/>
        <v>3.8599490508672973</v>
      </c>
      <c r="AO696" s="75">
        <f t="shared" si="637"/>
        <v>3.9549325116438254</v>
      </c>
      <c r="AP696" s="75">
        <f t="shared" si="637"/>
        <v>3.8227133586616482</v>
      </c>
      <c r="AQ696" s="75">
        <f t="shared" si="637"/>
        <v>4.0119845161129248</v>
      </c>
      <c r="AR696" s="75">
        <f t="shared" si="637"/>
        <v>3.7498615752698421</v>
      </c>
      <c r="AS696" s="75">
        <f t="shared" si="637"/>
        <v>4.1368886791228663</v>
      </c>
      <c r="AT696" s="75">
        <f t="shared" si="637"/>
        <v>3.6016444291583474</v>
      </c>
      <c r="AU696" s="75">
        <f t="shared" si="617"/>
        <v>4.5720032891208717</v>
      </c>
      <c r="AV696" s="119">
        <f t="shared" si="618"/>
        <v>1.8860048571318226E-2</v>
      </c>
      <c r="AW696" s="120">
        <f t="shared" si="619"/>
        <v>-2.533238570853906E-3</v>
      </c>
      <c r="AX696" s="121">
        <f t="shared" si="620"/>
        <v>6.4172976568619402E-6</v>
      </c>
      <c r="AY696" s="120">
        <f t="shared" si="621"/>
        <v>2.4290488786049776E-2</v>
      </c>
      <c r="BA696" s="95">
        <f t="shared" si="622"/>
        <v>0</v>
      </c>
      <c r="BB696" s="95">
        <f t="shared" si="623"/>
        <v>0.10432978731487919</v>
      </c>
      <c r="BC696" s="95">
        <f t="shared" si="624"/>
        <v>-0.19867810463079014</v>
      </c>
      <c r="BD696" s="95">
        <f t="shared" si="625"/>
        <v>-8.8175223893055238E-2</v>
      </c>
      <c r="BE696" s="95">
        <f t="shared" si="626"/>
        <v>-3.0434627685390105</v>
      </c>
      <c r="BF696" s="95">
        <f t="shared" si="627"/>
        <v>-20.3647933444777</v>
      </c>
      <c r="BG696" s="95">
        <f t="shared" si="638"/>
        <v>9.846496494326809</v>
      </c>
      <c r="BH696" s="95">
        <f t="shared" si="638"/>
        <v>10.008775099193318</v>
      </c>
      <c r="BI696" s="95">
        <f t="shared" si="638"/>
        <v>9.804921156056766</v>
      </c>
      <c r="BJ696" s="95">
        <f t="shared" si="638"/>
        <v>10.065229835610017</v>
      </c>
      <c r="BK696" s="95">
        <f t="shared" si="638"/>
        <v>9.7382107164308138</v>
      </c>
      <c r="BL696" s="95">
        <f t="shared" si="638"/>
        <v>10.161252841766698</v>
      </c>
      <c r="BM696" s="95">
        <f t="shared" si="638"/>
        <v>9.6278035869715772</v>
      </c>
      <c r="BN696" s="95">
        <f t="shared" si="629"/>
        <v>10.342723200601476</v>
      </c>
      <c r="CI696" s="95"/>
      <c r="CJ696" s="95"/>
      <c r="CK696" s="95"/>
      <c r="CL696" s="95"/>
      <c r="CM696" s="95"/>
      <c r="CN696" s="95"/>
      <c r="CO696" s="95"/>
      <c r="CP696" s="95"/>
      <c r="CQ696" s="95"/>
      <c r="CR696" s="95"/>
      <c r="CS696" s="95"/>
      <c r="CT696" s="95"/>
      <c r="CU696" s="95"/>
      <c r="CV696" s="95"/>
      <c r="CW696" s="95"/>
      <c r="CX696" s="95"/>
    </row>
    <row r="697" spans="1:102" s="75" customFormat="1" ht="12.95" customHeight="1" x14ac:dyDescent="0.2">
      <c r="A697" s="61" t="s">
        <v>1461</v>
      </c>
      <c r="B697" s="62" t="s">
        <v>2031</v>
      </c>
      <c r="C697" s="63">
        <v>57170.7405</v>
      </c>
      <c r="D697" s="63">
        <v>2.0000000000000001E-4</v>
      </c>
      <c r="E697" s="81">
        <f t="shared" si="605"/>
        <v>35548.038167686667</v>
      </c>
      <c r="F697" s="75">
        <f t="shared" si="606"/>
        <v>35548</v>
      </c>
      <c r="G697" s="75">
        <f t="shared" si="633"/>
        <v>1.6088520002085716E-2</v>
      </c>
      <c r="K697" s="75">
        <f t="shared" si="636"/>
        <v>1.6088520002085716E-2</v>
      </c>
      <c r="O697" s="75">
        <f t="shared" ca="1" si="607"/>
        <v>1.8376928199251921E-2</v>
      </c>
      <c r="P697" s="75">
        <f t="shared" si="608"/>
        <v>2.6860810994390066E-2</v>
      </c>
      <c r="Q697" s="85">
        <f t="shared" si="630"/>
        <v>42152.2405</v>
      </c>
      <c r="S697" s="84">
        <v>1</v>
      </c>
      <c r="Z697" s="75">
        <f t="shared" si="609"/>
        <v>35548</v>
      </c>
      <c r="AA697" s="75">
        <f t="shared" si="598"/>
        <v>1.8888635486715391E-2</v>
      </c>
      <c r="AB697" s="75">
        <f t="shared" si="599"/>
        <v>2.406069550976039E-2</v>
      </c>
      <c r="AC697" s="75">
        <f t="shared" si="600"/>
        <v>-1.077229099230435E-2</v>
      </c>
      <c r="AD697" s="75">
        <f t="shared" si="601"/>
        <v>-2.8001154846296755E-3</v>
      </c>
      <c r="AE697" s="75">
        <f t="shared" si="602"/>
        <v>7.8406467272628832E-6</v>
      </c>
      <c r="AF697" s="75">
        <f t="shared" si="603"/>
        <v>-1.077229099230435E-2</v>
      </c>
      <c r="AG697" s="84"/>
      <c r="AH697" s="75">
        <f t="shared" si="610"/>
        <v>-7.9721755076746746E-3</v>
      </c>
      <c r="AI697" s="75">
        <f t="shared" si="611"/>
        <v>2.2805824349302561E-2</v>
      </c>
      <c r="AJ697" s="75">
        <f t="shared" si="612"/>
        <v>-0.15966802776008165</v>
      </c>
      <c r="AK697" s="75">
        <f t="shared" si="613"/>
        <v>-7.4104946355514373E-2</v>
      </c>
      <c r="AL697" s="75">
        <f t="shared" si="614"/>
        <v>-3.0659031123694485</v>
      </c>
      <c r="AM697" s="75">
        <f t="shared" si="615"/>
        <v>-26.411113858191946</v>
      </c>
      <c r="AN697" s="75">
        <f t="shared" si="637"/>
        <v>3.8621667165056266</v>
      </c>
      <c r="AO697" s="75">
        <f t="shared" si="637"/>
        <v>3.9560785711177013</v>
      </c>
      <c r="AP697" s="75">
        <f t="shared" si="637"/>
        <v>3.8251362657483092</v>
      </c>
      <c r="AQ697" s="75">
        <f t="shared" si="637"/>
        <v>4.0128810331502009</v>
      </c>
      <c r="AR697" s="75">
        <f t="shared" si="637"/>
        <v>3.7524656488032204</v>
      </c>
      <c r="AS697" s="75">
        <f t="shared" si="637"/>
        <v>4.1376105416317204</v>
      </c>
      <c r="AT697" s="75">
        <f t="shared" si="637"/>
        <v>3.6042277882502489</v>
      </c>
      <c r="AU697" s="75">
        <f t="shared" si="617"/>
        <v>4.5749921678488468</v>
      </c>
      <c r="AV697" s="119">
        <f t="shared" si="618"/>
        <v>1.8888635486715391E-2</v>
      </c>
      <c r="AW697" s="120">
        <f t="shared" si="619"/>
        <v>-2.8001154846296755E-3</v>
      </c>
      <c r="AX697" s="121">
        <f t="shared" si="620"/>
        <v>7.8406467272628832E-6</v>
      </c>
      <c r="AY697" s="120">
        <f t="shared" si="621"/>
        <v>2.406069550976039E-2</v>
      </c>
      <c r="BA697" s="95">
        <f t="shared" si="622"/>
        <v>0</v>
      </c>
      <c r="BB697" s="95">
        <f t="shared" si="623"/>
        <v>0.1044471149383166</v>
      </c>
      <c r="BC697" s="95">
        <f t="shared" si="624"/>
        <v>-0.19738253435497852</v>
      </c>
      <c r="BD697" s="95">
        <f t="shared" si="625"/>
        <v>-8.9358995393274659E-2</v>
      </c>
      <c r="BE697" s="95">
        <f t="shared" si="626"/>
        <v>-3.0421410221531251</v>
      </c>
      <c r="BF697" s="95">
        <f t="shared" si="627"/>
        <v>-20.093700440110592</v>
      </c>
      <c r="BG697" s="95">
        <f t="shared" si="638"/>
        <v>9.8520156553696996</v>
      </c>
      <c r="BH697" s="95">
        <f t="shared" si="638"/>
        <v>10.012609845853468</v>
      </c>
      <c r="BI697" s="95">
        <f t="shared" si="638"/>
        <v>9.8103833615323808</v>
      </c>
      <c r="BJ697" s="95">
        <f t="shared" si="638"/>
        <v>10.069299767997483</v>
      </c>
      <c r="BK697" s="95">
        <f t="shared" si="638"/>
        <v>9.7432663738928991</v>
      </c>
      <c r="BL697" s="95">
        <f t="shared" si="638"/>
        <v>10.166272294403488</v>
      </c>
      <c r="BM697" s="95">
        <f t="shared" si="638"/>
        <v>9.6316341170946274</v>
      </c>
      <c r="BN697" s="95">
        <f t="shared" si="629"/>
        <v>10.351117982985039</v>
      </c>
      <c r="CI697" s="95"/>
      <c r="CJ697" s="95"/>
      <c r="CK697" s="95"/>
      <c r="CL697" s="95"/>
      <c r="CM697" s="95"/>
      <c r="CN697" s="95"/>
      <c r="CO697" s="95"/>
      <c r="CP697" s="95"/>
      <c r="CQ697" s="95"/>
      <c r="CR697" s="95"/>
      <c r="CS697" s="95"/>
      <c r="CT697" s="95"/>
      <c r="CU697" s="95"/>
      <c r="CV697" s="95"/>
      <c r="CW697" s="95"/>
      <c r="CX697" s="95"/>
    </row>
    <row r="698" spans="1:102" s="75" customFormat="1" ht="12.95" customHeight="1" x14ac:dyDescent="0.2">
      <c r="A698" s="61" t="s">
        <v>1460</v>
      </c>
      <c r="B698" s="62" t="s">
        <v>2031</v>
      </c>
      <c r="C698" s="63">
        <v>57172.849199999997</v>
      </c>
      <c r="D698" s="63">
        <v>2.0000000000000001E-4</v>
      </c>
      <c r="E698" s="81">
        <f t="shared" si="605"/>
        <v>35553.040753435387</v>
      </c>
      <c r="F698" s="75">
        <f t="shared" si="606"/>
        <v>35553</v>
      </c>
      <c r="G698" s="75">
        <f t="shared" si="633"/>
        <v>1.7178469999635126E-2</v>
      </c>
      <c r="K698" s="75">
        <f t="shared" si="636"/>
        <v>1.7178469999635126E-2</v>
      </c>
      <c r="O698" s="75">
        <f t="shared" ca="1" si="607"/>
        <v>1.8380389797251435E-2</v>
      </c>
      <c r="P698" s="75">
        <f t="shared" si="608"/>
        <v>2.6867206003696624E-2</v>
      </c>
      <c r="Q698" s="85">
        <f t="shared" si="630"/>
        <v>42154.349199999997</v>
      </c>
      <c r="S698" s="84">
        <v>1</v>
      </c>
      <c r="Z698" s="75">
        <f t="shared" si="609"/>
        <v>35553</v>
      </c>
      <c r="AA698" s="75">
        <f t="shared" si="598"/>
        <v>1.8893570149235945E-2</v>
      </c>
      <c r="AB698" s="75">
        <f t="shared" si="599"/>
        <v>2.5152105854095805E-2</v>
      </c>
      <c r="AC698" s="75">
        <f t="shared" si="600"/>
        <v>-9.6887360040614975E-3</v>
      </c>
      <c r="AD698" s="75">
        <f t="shared" si="601"/>
        <v>-1.7151001496008185E-3</v>
      </c>
      <c r="AE698" s="75">
        <f t="shared" si="602"/>
        <v>2.9415685231607501E-6</v>
      </c>
      <c r="AF698" s="75">
        <f t="shared" si="603"/>
        <v>-9.6887360040614975E-3</v>
      </c>
      <c r="AG698" s="84"/>
      <c r="AH698" s="75">
        <f t="shared" si="610"/>
        <v>-7.973635854460679E-3</v>
      </c>
      <c r="AI698" s="75">
        <f t="shared" si="611"/>
        <v>2.2809071319426E-2</v>
      </c>
      <c r="AJ698" s="75">
        <f t="shared" si="612"/>
        <v>-0.15971126883016301</v>
      </c>
      <c r="AK698" s="75">
        <f t="shared" si="613"/>
        <v>-7.4147750501260407E-2</v>
      </c>
      <c r="AL698" s="75">
        <f t="shared" si="614"/>
        <v>-3.0658593091848618</v>
      </c>
      <c r="AM698" s="75">
        <f t="shared" si="615"/>
        <v>-26.39582341270501</v>
      </c>
      <c r="AN698" s="75">
        <f t="shared" si="637"/>
        <v>3.8625489041055494</v>
      </c>
      <c r="AO698" s="75">
        <f t="shared" si="637"/>
        <v>3.9562765589435647</v>
      </c>
      <c r="AP698" s="75">
        <f t="shared" si="637"/>
        <v>3.8255539761653625</v>
      </c>
      <c r="AQ698" s="75">
        <f t="shared" si="637"/>
        <v>4.0130357526092411</v>
      </c>
      <c r="AR698" s="75">
        <f t="shared" si="637"/>
        <v>3.7529149227031517</v>
      </c>
      <c r="AS698" s="75">
        <f t="shared" si="637"/>
        <v>4.1377345268662369</v>
      </c>
      <c r="AT698" s="75">
        <f t="shared" si="637"/>
        <v>3.6046740713926337</v>
      </c>
      <c r="AU698" s="75">
        <f t="shared" si="617"/>
        <v>4.5755074917674632</v>
      </c>
      <c r="AV698" s="119">
        <f t="shared" si="618"/>
        <v>1.8893570149235945E-2</v>
      </c>
      <c r="AW698" s="120">
        <f t="shared" si="619"/>
        <v>-1.7151001496008185E-3</v>
      </c>
      <c r="AX698" s="121">
        <f t="shared" si="620"/>
        <v>2.9415685231607501E-6</v>
      </c>
      <c r="AY698" s="120">
        <f t="shared" si="621"/>
        <v>2.5152105854095805E-2</v>
      </c>
      <c r="BA698" s="95">
        <f t="shared" si="622"/>
        <v>0</v>
      </c>
      <c r="BB698" s="95">
        <f t="shared" si="623"/>
        <v>0.10446755596875812</v>
      </c>
      <c r="BC698" s="95">
        <f t="shared" si="624"/>
        <v>-0.19715853421274818</v>
      </c>
      <c r="BD698" s="95">
        <f t="shared" si="625"/>
        <v>-8.9563618101496364E-2</v>
      </c>
      <c r="BE698" s="95">
        <f t="shared" si="626"/>
        <v>-3.0419125319700973</v>
      </c>
      <c r="BF698" s="95">
        <f t="shared" si="627"/>
        <v>-20.047564871670222</v>
      </c>
      <c r="BG698" s="95">
        <f t="shared" si="638"/>
        <v>9.8529691218289113</v>
      </c>
      <c r="BH698" s="95">
        <f t="shared" si="638"/>
        <v>10.01326947774843</v>
      </c>
      <c r="BI698" s="95">
        <f t="shared" si="638"/>
        <v>9.8113281781022401</v>
      </c>
      <c r="BJ698" s="95">
        <f t="shared" si="638"/>
        <v>10.069998486218088</v>
      </c>
      <c r="BK698" s="95">
        <f t="shared" si="638"/>
        <v>9.7441423915056475</v>
      </c>
      <c r="BL698" s="95">
        <f t="shared" si="638"/>
        <v>10.167133484677285</v>
      </c>
      <c r="BM698" s="95">
        <f t="shared" si="638"/>
        <v>9.6322996690127631</v>
      </c>
      <c r="BN698" s="95">
        <f t="shared" si="629"/>
        <v>10.352565359258069</v>
      </c>
      <c r="CI698" s="95"/>
      <c r="CJ698" s="95"/>
      <c r="CK698" s="95"/>
      <c r="CL698" s="95"/>
      <c r="CM698" s="95"/>
      <c r="CN698" s="95"/>
      <c r="CO698" s="95"/>
      <c r="CP698" s="95"/>
      <c r="CQ698" s="95"/>
      <c r="CR698" s="95"/>
      <c r="CS698" s="95"/>
      <c r="CT698" s="95"/>
      <c r="CU698" s="95"/>
      <c r="CV698" s="95"/>
      <c r="CW698" s="95"/>
      <c r="CX698" s="95"/>
    </row>
    <row r="699" spans="1:102" s="75" customFormat="1" ht="12.95" customHeight="1" x14ac:dyDescent="0.2">
      <c r="A699" s="61" t="s">
        <v>1459</v>
      </c>
      <c r="B699" s="62" t="s">
        <v>2033</v>
      </c>
      <c r="C699" s="63">
        <v>57227.438699999999</v>
      </c>
      <c r="D699" s="63">
        <v>2.0000000000000001E-4</v>
      </c>
      <c r="E699" s="81">
        <f t="shared" si="605"/>
        <v>35682.546446388413</v>
      </c>
      <c r="F699" s="75">
        <f t="shared" si="606"/>
        <v>35682.5</v>
      </c>
      <c r="G699" s="75">
        <f t="shared" si="633"/>
        <v>1.9578175000788178E-2</v>
      </c>
      <c r="K699" s="75">
        <f t="shared" si="636"/>
        <v>1.9578175000788178E-2</v>
      </c>
      <c r="O699" s="75">
        <f t="shared" ca="1" si="607"/>
        <v>1.847004518543887E-2</v>
      </c>
      <c r="P699" s="75">
        <f t="shared" si="608"/>
        <v>2.7032967757512547E-2</v>
      </c>
      <c r="Q699" s="85">
        <f t="shared" si="630"/>
        <v>42208.938699999999</v>
      </c>
      <c r="S699" s="84">
        <v>1</v>
      </c>
      <c r="Z699" s="75">
        <f t="shared" si="609"/>
        <v>35682.5</v>
      </c>
      <c r="AA699" s="75">
        <f t="shared" si="598"/>
        <v>1.9021980591619796E-2</v>
      </c>
      <c r="AB699" s="75">
        <f t="shared" si="599"/>
        <v>2.758916216668093E-2</v>
      </c>
      <c r="AC699" s="75">
        <f t="shared" si="600"/>
        <v>-7.4547927567243689E-3</v>
      </c>
      <c r="AD699" s="75">
        <f t="shared" si="601"/>
        <v>5.5619440916838264E-4</v>
      </c>
      <c r="AE699" s="75">
        <f t="shared" si="602"/>
        <v>3.0935222079016623E-7</v>
      </c>
      <c r="AF699" s="75">
        <f t="shared" si="603"/>
        <v>-7.4547927567243689E-3</v>
      </c>
      <c r="AG699" s="84"/>
      <c r="AH699" s="75">
        <f t="shared" si="610"/>
        <v>-8.0109871658927516E-3</v>
      </c>
      <c r="AI699" s="75">
        <f t="shared" si="611"/>
        <v>2.2893834276122904E-2</v>
      </c>
      <c r="AJ699" s="75">
        <f t="shared" si="612"/>
        <v>-0.16083127996668301</v>
      </c>
      <c r="AK699" s="75">
        <f t="shared" si="613"/>
        <v>-7.525650074500638E-2</v>
      </c>
      <c r="AL699" s="75">
        <f t="shared" si="614"/>
        <v>-3.0647246299920603</v>
      </c>
      <c r="AM699" s="75">
        <f t="shared" si="615"/>
        <v>-26.005808752059689</v>
      </c>
      <c r="AN699" s="75">
        <f t="shared" si="637"/>
        <v>3.8724300965721077</v>
      </c>
      <c r="AO699" s="75">
        <f t="shared" si="637"/>
        <v>3.9614451452521142</v>
      </c>
      <c r="AP699" s="75">
        <f t="shared" si="637"/>
        <v>3.8363688185119491</v>
      </c>
      <c r="AQ699" s="75">
        <f t="shared" si="637"/>
        <v>4.0170591024295588</v>
      </c>
      <c r="AR699" s="75">
        <f t="shared" si="637"/>
        <v>3.7645808238421115</v>
      </c>
      <c r="AS699" s="75">
        <f t="shared" si="637"/>
        <v>4.1408980145576564</v>
      </c>
      <c r="AT699" s="75">
        <f t="shared" si="637"/>
        <v>3.6163226669607065</v>
      </c>
      <c r="AU699" s="75">
        <f t="shared" si="617"/>
        <v>4.5888543812596243</v>
      </c>
      <c r="AV699" s="119">
        <f t="shared" si="618"/>
        <v>1.9021980591619796E-2</v>
      </c>
      <c r="AW699" s="120">
        <f t="shared" si="619"/>
        <v>5.5619440916838264E-4</v>
      </c>
      <c r="AX699" s="121">
        <f t="shared" si="620"/>
        <v>3.0935222079016623E-7</v>
      </c>
      <c r="AY699" s="120">
        <f t="shared" si="621"/>
        <v>2.758916216668093E-2</v>
      </c>
      <c r="BA699" s="95">
        <f t="shared" si="622"/>
        <v>0</v>
      </c>
      <c r="BB699" s="95">
        <f t="shared" si="623"/>
        <v>0.10501893472972945</v>
      </c>
      <c r="BC699" s="95">
        <f t="shared" si="624"/>
        <v>-0.19129470427229248</v>
      </c>
      <c r="BD699" s="95">
        <f t="shared" si="625"/>
        <v>-9.4915187444854152E-2</v>
      </c>
      <c r="BE699" s="95">
        <f t="shared" si="626"/>
        <v>-3.0359348575430749</v>
      </c>
      <c r="BF699" s="95">
        <f t="shared" si="627"/>
        <v>-18.911420960035048</v>
      </c>
      <c r="BG699" s="95">
        <f t="shared" si="638"/>
        <v>9.8778459547036981</v>
      </c>
      <c r="BH699" s="95">
        <f t="shared" si="638"/>
        <v>10.030211096333913</v>
      </c>
      <c r="BI699" s="95">
        <f t="shared" si="638"/>
        <v>9.8361024296499568</v>
      </c>
      <c r="BJ699" s="95">
        <f t="shared" si="638"/>
        <v>10.087798142664063</v>
      </c>
      <c r="BK699" s="95">
        <f t="shared" si="638"/>
        <v>9.7672727955248035</v>
      </c>
      <c r="BL699" s="95">
        <f t="shared" si="638"/>
        <v>10.189002440276001</v>
      </c>
      <c r="BM699" s="95">
        <f t="shared" si="638"/>
        <v>9.650067762104559</v>
      </c>
      <c r="BN699" s="95">
        <f t="shared" si="629"/>
        <v>10.390052404729495</v>
      </c>
      <c r="CI699" s="95"/>
      <c r="CJ699" s="95"/>
      <c r="CK699" s="95"/>
      <c r="CL699" s="95"/>
      <c r="CM699" s="95"/>
      <c r="CN699" s="95"/>
      <c r="CO699" s="95"/>
      <c r="CP699" s="95"/>
      <c r="CQ699" s="95"/>
      <c r="CR699" s="95"/>
      <c r="CS699" s="95"/>
      <c r="CT699" s="95"/>
      <c r="CU699" s="95"/>
      <c r="CV699" s="95"/>
      <c r="CW699" s="95"/>
      <c r="CX699" s="95"/>
    </row>
    <row r="700" spans="1:102" s="75" customFormat="1" ht="12.95" customHeight="1" x14ac:dyDescent="0.2">
      <c r="A700" s="83" t="s">
        <v>2215</v>
      </c>
      <c r="B700" s="82" t="s">
        <v>2031</v>
      </c>
      <c r="C700" s="83">
        <v>57461.592799999999</v>
      </c>
      <c r="D700" s="83">
        <v>2.0000000000000001E-4</v>
      </c>
      <c r="E700" s="81">
        <f t="shared" si="605"/>
        <v>36238.043180710774</v>
      </c>
      <c r="F700" s="75">
        <f t="shared" si="606"/>
        <v>36238</v>
      </c>
      <c r="G700" s="75">
        <f t="shared" si="633"/>
        <v>1.8201619997853413E-2</v>
      </c>
      <c r="K700" s="75">
        <f t="shared" si="636"/>
        <v>1.8201619997853413E-2</v>
      </c>
      <c r="O700" s="75">
        <f t="shared" ca="1" si="607"/>
        <v>1.8854628723184969E-2</v>
      </c>
      <c r="P700" s="75">
        <f t="shared" si="608"/>
        <v>2.7746877455949649E-2</v>
      </c>
      <c r="Q700" s="85">
        <f t="shared" si="630"/>
        <v>42443.092799999999</v>
      </c>
      <c r="S700" s="84">
        <v>1</v>
      </c>
      <c r="Z700" s="75">
        <f t="shared" si="609"/>
        <v>36238</v>
      </c>
      <c r="AA700" s="75">
        <f t="shared" si="598"/>
        <v>1.9585931553545436E-2</v>
      </c>
      <c r="AB700" s="75">
        <f t="shared" si="599"/>
        <v>2.6362565900257626E-2</v>
      </c>
      <c r="AC700" s="75">
        <f t="shared" si="600"/>
        <v>-9.545257458096236E-3</v>
      </c>
      <c r="AD700" s="75">
        <f t="shared" si="601"/>
        <v>-1.3843115556920228E-3</v>
      </c>
      <c r="AE700" s="75">
        <f t="shared" si="602"/>
        <v>1.9163184832224685E-6</v>
      </c>
      <c r="AF700" s="75">
        <f t="shared" si="603"/>
        <v>-9.545257458096236E-3</v>
      </c>
      <c r="AG700" s="84"/>
      <c r="AH700" s="75">
        <f t="shared" si="610"/>
        <v>-8.1609459024042132E-3</v>
      </c>
      <c r="AI700" s="75">
        <f t="shared" si="611"/>
        <v>2.3271935322758286E-2</v>
      </c>
      <c r="AJ700" s="75">
        <f t="shared" si="612"/>
        <v>-0.16563615775519</v>
      </c>
      <c r="AK700" s="75">
        <f t="shared" si="613"/>
        <v>-8.0014296671593627E-2</v>
      </c>
      <c r="AL700" s="75">
        <f t="shared" si="614"/>
        <v>-3.0598544250909332</v>
      </c>
      <c r="AM700" s="75">
        <f t="shared" si="615"/>
        <v>-24.454730542822034</v>
      </c>
      <c r="AN700" s="75">
        <f t="shared" si="637"/>
        <v>3.9144205714138036</v>
      </c>
      <c r="AO700" s="75">
        <f t="shared" si="637"/>
        <v>3.9845573520903121</v>
      </c>
      <c r="AP700" s="75">
        <f t="shared" si="637"/>
        <v>3.8826258397150091</v>
      </c>
      <c r="AQ700" s="75">
        <f t="shared" si="637"/>
        <v>4.0347613750685536</v>
      </c>
      <c r="AR700" s="75">
        <f t="shared" si="637"/>
        <v>3.8152159619964578</v>
      </c>
      <c r="AS700" s="75">
        <f t="shared" si="637"/>
        <v>4.1535058796409716</v>
      </c>
      <c r="AT700" s="75">
        <f t="shared" si="637"/>
        <v>3.6682588065858184</v>
      </c>
      <c r="AU700" s="75">
        <f t="shared" si="617"/>
        <v>4.6461068686178928</v>
      </c>
      <c r="AV700" s="119">
        <f t="shared" si="618"/>
        <v>1.9585931553545436E-2</v>
      </c>
      <c r="AW700" s="120">
        <f t="shared" si="619"/>
        <v>-1.3843115556920228E-3</v>
      </c>
      <c r="AX700" s="121">
        <f t="shared" si="620"/>
        <v>1.9163184832224685E-6</v>
      </c>
      <c r="AY700" s="120">
        <f t="shared" si="621"/>
        <v>2.6362565900257626E-2</v>
      </c>
      <c r="BA700" s="95">
        <f t="shared" si="622"/>
        <v>0</v>
      </c>
      <c r="BB700" s="95">
        <f t="shared" si="623"/>
        <v>0.10787988114987301</v>
      </c>
      <c r="BC700" s="95">
        <f t="shared" si="624"/>
        <v>-0.16495613832718656</v>
      </c>
      <c r="BD700" s="95">
        <f t="shared" si="625"/>
        <v>-0.11883473205605866</v>
      </c>
      <c r="BE700" s="95">
        <f t="shared" si="626"/>
        <v>-3.0091673565058583</v>
      </c>
      <c r="BF700" s="95">
        <f t="shared" si="627"/>
        <v>-15.080777209180876</v>
      </c>
      <c r="BG700" s="95">
        <f t="shared" si="638"/>
        <v>9.9875153107482006</v>
      </c>
      <c r="BH700" s="95">
        <f t="shared" si="638"/>
        <v>10.101106542218487</v>
      </c>
      <c r="BI700" s="95">
        <f t="shared" si="638"/>
        <v>9.9480552032046816</v>
      </c>
      <c r="BJ700" s="95">
        <f t="shared" si="638"/>
        <v>10.158688499049296</v>
      </c>
      <c r="BK700" s="95">
        <f t="shared" si="638"/>
        <v>9.8756399701233857</v>
      </c>
      <c r="BL700" s="95">
        <f t="shared" si="638"/>
        <v>10.273202857039841</v>
      </c>
      <c r="BM700" s="95">
        <f t="shared" si="638"/>
        <v>9.7383972386026922</v>
      </c>
      <c r="BN700" s="95">
        <f t="shared" si="629"/>
        <v>10.550855908662918</v>
      </c>
      <c r="CI700" s="95"/>
      <c r="CJ700" s="95"/>
      <c r="CK700" s="95"/>
      <c r="CL700" s="95"/>
      <c r="CM700" s="95"/>
      <c r="CN700" s="95"/>
      <c r="CO700" s="95"/>
      <c r="CP700" s="95"/>
      <c r="CQ700" s="95"/>
      <c r="CR700" s="95"/>
      <c r="CS700" s="95"/>
      <c r="CT700" s="95"/>
      <c r="CU700" s="95"/>
      <c r="CV700" s="95"/>
      <c r="CW700" s="95"/>
      <c r="CX700" s="95"/>
    </row>
    <row r="701" spans="1:102" s="75" customFormat="1" ht="12.95" customHeight="1" x14ac:dyDescent="0.2">
      <c r="A701" s="67" t="s">
        <v>767</v>
      </c>
      <c r="B701" s="70" t="s">
        <v>2031</v>
      </c>
      <c r="C701" s="67">
        <v>57472.128799999999</v>
      </c>
      <c r="D701" s="67" t="s">
        <v>2160</v>
      </c>
      <c r="E701" s="81">
        <f t="shared" si="605"/>
        <v>36263.0383167892</v>
      </c>
      <c r="F701" s="75">
        <f t="shared" si="606"/>
        <v>36263</v>
      </c>
      <c r="G701" s="75">
        <f t="shared" si="633"/>
        <v>1.6151370000443421E-2</v>
      </c>
      <c r="K701" s="75">
        <f t="shared" si="636"/>
        <v>1.6151370000443421E-2</v>
      </c>
      <c r="O701" s="75">
        <f t="shared" ca="1" si="607"/>
        <v>1.887193671318254E-2</v>
      </c>
      <c r="P701" s="75">
        <f t="shared" si="608"/>
        <v>2.7779115765370226E-2</v>
      </c>
      <c r="Q701" s="85">
        <f t="shared" si="630"/>
        <v>42453.628799999999</v>
      </c>
      <c r="S701" s="84">
        <v>1</v>
      </c>
      <c r="Z701" s="75">
        <f t="shared" si="609"/>
        <v>36263</v>
      </c>
      <c r="AA701" s="75">
        <f t="shared" si="598"/>
        <v>1.9611809875846313E-2</v>
      </c>
      <c r="AB701" s="75">
        <f t="shared" si="599"/>
        <v>2.4318675889967334E-2</v>
      </c>
      <c r="AC701" s="75">
        <f t="shared" si="600"/>
        <v>-1.1627745764926804E-2</v>
      </c>
      <c r="AD701" s="75">
        <f t="shared" si="601"/>
        <v>-3.4604398754028917E-3</v>
      </c>
      <c r="AE701" s="75">
        <f t="shared" si="602"/>
        <v>1.1974644131278381E-5</v>
      </c>
      <c r="AF701" s="75">
        <f t="shared" si="603"/>
        <v>-1.1627745764926804E-2</v>
      </c>
      <c r="AG701" s="84"/>
      <c r="AH701" s="75">
        <f t="shared" si="610"/>
        <v>-8.1673058895239108E-3</v>
      </c>
      <c r="AI701" s="75">
        <f t="shared" si="611"/>
        <v>2.3289503732376038E-2</v>
      </c>
      <c r="AJ701" s="75">
        <f t="shared" si="612"/>
        <v>-0.16585239737335822</v>
      </c>
      <c r="AK701" s="75">
        <f t="shared" si="613"/>
        <v>-8.0228464279529205E-2</v>
      </c>
      <c r="AL701" s="75">
        <f t="shared" si="614"/>
        <v>-3.0596351526639838</v>
      </c>
      <c r="AM701" s="75">
        <f t="shared" si="615"/>
        <v>-24.389230354081366</v>
      </c>
      <c r="AN701" s="75">
        <f t="shared" ref="AN701:AT710" si="639">$AU701+$AB$7*SIN(AO701)</f>
        <v>3.9162948550405456</v>
      </c>
      <c r="AO701" s="75">
        <f t="shared" si="639"/>
        <v>3.9856352939666064</v>
      </c>
      <c r="AP701" s="75">
        <f t="shared" si="639"/>
        <v>3.8847006244283206</v>
      </c>
      <c r="AQ701" s="75">
        <f t="shared" si="639"/>
        <v>4.0355785684933849</v>
      </c>
      <c r="AR701" s="75">
        <f t="shared" si="639"/>
        <v>3.8175151691329958</v>
      </c>
      <c r="AS701" s="75">
        <f t="shared" si="639"/>
        <v>4.1540399681742217</v>
      </c>
      <c r="AT701" s="75">
        <f t="shared" si="639"/>
        <v>3.6706714267246383</v>
      </c>
      <c r="AU701" s="75">
        <f t="shared" si="617"/>
        <v>4.6486834882109749</v>
      </c>
      <c r="AV701" s="119">
        <f t="shared" si="618"/>
        <v>1.9611809875846313E-2</v>
      </c>
      <c r="AW701" s="120">
        <f t="shared" si="619"/>
        <v>-3.4604398754028917E-3</v>
      </c>
      <c r="AX701" s="121">
        <f t="shared" si="620"/>
        <v>1.1974644131278381E-5</v>
      </c>
      <c r="AY701" s="120">
        <f t="shared" si="621"/>
        <v>2.4318675889967334E-2</v>
      </c>
      <c r="BA701" s="95">
        <f t="shared" si="622"/>
        <v>0</v>
      </c>
      <c r="BB701" s="95">
        <f t="shared" si="623"/>
        <v>0.10802802234290498</v>
      </c>
      <c r="BC701" s="95">
        <f t="shared" si="624"/>
        <v>-0.16373217373463828</v>
      </c>
      <c r="BD701" s="95">
        <f t="shared" si="625"/>
        <v>-0.11994161527381059</v>
      </c>
      <c r="BE701" s="95">
        <f t="shared" si="626"/>
        <v>-3.0079265202531795</v>
      </c>
      <c r="BF701" s="95">
        <f t="shared" si="627"/>
        <v>-14.940368891700061</v>
      </c>
      <c r="BG701" s="95">
        <f t="shared" ref="BG701:BM710" si="640">$BN701+$BB$7*SIN(BH701)</f>
        <v>9.9925254899279121</v>
      </c>
      <c r="BH701" s="95">
        <f t="shared" si="640"/>
        <v>10.104283041397075</v>
      </c>
      <c r="BI701" s="95">
        <f t="shared" si="640"/>
        <v>9.9532715821891351</v>
      </c>
      <c r="BJ701" s="95">
        <f t="shared" si="640"/>
        <v>10.161715961900182</v>
      </c>
      <c r="BK701" s="95">
        <f t="shared" si="640"/>
        <v>9.8808429446458188</v>
      </c>
      <c r="BL701" s="95">
        <f t="shared" si="640"/>
        <v>10.276627566848882</v>
      </c>
      <c r="BM701" s="95">
        <f t="shared" si="640"/>
        <v>9.7428534199351162</v>
      </c>
      <c r="BN701" s="95">
        <f t="shared" si="629"/>
        <v>10.558092790028057</v>
      </c>
      <c r="CI701" s="95"/>
      <c r="CJ701" s="95"/>
      <c r="CK701" s="95"/>
      <c r="CL701" s="95"/>
      <c r="CM701" s="95"/>
      <c r="CN701" s="95"/>
      <c r="CO701" s="95"/>
      <c r="CP701" s="95"/>
      <c r="CQ701" s="95"/>
      <c r="CR701" s="95"/>
      <c r="CS701" s="95"/>
      <c r="CT701" s="95"/>
      <c r="CU701" s="95"/>
      <c r="CV701" s="95"/>
      <c r="CW701" s="95"/>
      <c r="CX701" s="95"/>
    </row>
    <row r="702" spans="1:102" s="75" customFormat="1" ht="12.95" customHeight="1" x14ac:dyDescent="0.2">
      <c r="A702" s="61" t="s">
        <v>1460</v>
      </c>
      <c r="B702" s="62" t="s">
        <v>2031</v>
      </c>
      <c r="C702" s="63">
        <v>57572.452100000002</v>
      </c>
      <c r="D702" s="63">
        <v>2.9999999999999997E-4</v>
      </c>
      <c r="E702" s="81">
        <f t="shared" si="605"/>
        <v>36501.040835329106</v>
      </c>
      <c r="F702" s="75">
        <f t="shared" si="606"/>
        <v>36501</v>
      </c>
      <c r="G702" s="75">
        <f t="shared" si="633"/>
        <v>1.7212990002008155E-2</v>
      </c>
      <c r="K702" s="75">
        <f t="shared" si="636"/>
        <v>1.7212990002008155E-2</v>
      </c>
      <c r="O702" s="75">
        <f t="shared" ca="1" si="607"/>
        <v>1.9036708777959446E-2</v>
      </c>
      <c r="P702" s="75">
        <f t="shared" si="608"/>
        <v>2.8086495290402698E-2</v>
      </c>
      <c r="Q702" s="85">
        <f t="shared" si="630"/>
        <v>42553.952100000002</v>
      </c>
      <c r="S702" s="84">
        <v>1</v>
      </c>
      <c r="Z702" s="75">
        <f t="shared" si="609"/>
        <v>36501</v>
      </c>
      <c r="AA702" s="75">
        <f t="shared" si="598"/>
        <v>1.9860301113416141E-2</v>
      </c>
      <c r="AB702" s="75">
        <f t="shared" si="599"/>
        <v>2.5439184178994712E-2</v>
      </c>
      <c r="AC702" s="75">
        <f t="shared" si="600"/>
        <v>-1.0873505288394543E-2</v>
      </c>
      <c r="AD702" s="75">
        <f t="shared" si="601"/>
        <v>-2.6473111114079864E-3</v>
      </c>
      <c r="AE702" s="75">
        <f t="shared" si="602"/>
        <v>7.008256120584188E-6</v>
      </c>
      <c r="AF702" s="75">
        <f t="shared" si="603"/>
        <v>-1.0873505288394543E-2</v>
      </c>
      <c r="AG702" s="84"/>
      <c r="AH702" s="75">
        <f t="shared" si="610"/>
        <v>-8.2261941769865565E-3</v>
      </c>
      <c r="AI702" s="75">
        <f t="shared" si="611"/>
        <v>2.3459140540700529E-2</v>
      </c>
      <c r="AJ702" s="75">
        <f t="shared" si="612"/>
        <v>-0.16791100644832227</v>
      </c>
      <c r="AK702" s="75">
        <f t="shared" si="613"/>
        <v>-8.2267550142766988E-2</v>
      </c>
      <c r="AL702" s="75">
        <f t="shared" si="614"/>
        <v>-3.0575472645726594</v>
      </c>
      <c r="AM702" s="75">
        <f t="shared" si="615"/>
        <v>-23.782656175660033</v>
      </c>
      <c r="AN702" s="75">
        <f t="shared" si="639"/>
        <v>3.9340704556294024</v>
      </c>
      <c r="AO702" s="75">
        <f t="shared" si="639"/>
        <v>3.9960687097393031</v>
      </c>
      <c r="AP702" s="75">
        <f t="shared" si="639"/>
        <v>3.9044136574219483</v>
      </c>
      <c r="AQ702" s="75">
        <f t="shared" si="639"/>
        <v>4.0434643950101279</v>
      </c>
      <c r="AR702" s="75">
        <f t="shared" si="639"/>
        <v>3.8394801539971355</v>
      </c>
      <c r="AS702" s="75">
        <f t="shared" si="639"/>
        <v>4.1589989609280824</v>
      </c>
      <c r="AT702" s="75">
        <f t="shared" si="639"/>
        <v>3.693964845284754</v>
      </c>
      <c r="AU702" s="75">
        <f t="shared" si="617"/>
        <v>4.6732129067371098</v>
      </c>
      <c r="AV702" s="119">
        <f t="shared" si="618"/>
        <v>1.9860301113416141E-2</v>
      </c>
      <c r="AW702" s="120">
        <f t="shared" si="619"/>
        <v>-2.6473111114079864E-3</v>
      </c>
      <c r="AX702" s="121">
        <f t="shared" si="620"/>
        <v>7.008256120584188E-6</v>
      </c>
      <c r="AY702" s="120">
        <f t="shared" si="621"/>
        <v>2.5439184178994712E-2</v>
      </c>
      <c r="BA702" s="95">
        <f t="shared" si="622"/>
        <v>0</v>
      </c>
      <c r="BB702" s="95">
        <f t="shared" si="623"/>
        <v>0.10952350898181329</v>
      </c>
      <c r="BC702" s="95">
        <f t="shared" si="624"/>
        <v>-0.15194314747179255</v>
      </c>
      <c r="BD702" s="95">
        <f t="shared" si="625"/>
        <v>-0.13058184768158729</v>
      </c>
      <c r="BE702" s="95">
        <f t="shared" si="626"/>
        <v>-2.9959877672269748</v>
      </c>
      <c r="BF702" s="95">
        <f t="shared" si="627"/>
        <v>-13.711526699975281</v>
      </c>
      <c r="BG702" s="95">
        <f t="shared" si="640"/>
        <v>10.040372271389895</v>
      </c>
      <c r="BH702" s="95">
        <f t="shared" si="640"/>
        <v>10.134727026533913</v>
      </c>
      <c r="BI702" s="95">
        <f t="shared" si="640"/>
        <v>10.003502393381936</v>
      </c>
      <c r="BJ702" s="95">
        <f t="shared" si="640"/>
        <v>10.190089459588965</v>
      </c>
      <c r="BK702" s="95">
        <f t="shared" si="640"/>
        <v>9.9316474375169115</v>
      </c>
      <c r="BL702" s="95">
        <f t="shared" si="640"/>
        <v>10.307704958427177</v>
      </c>
      <c r="BM702" s="95">
        <f t="shared" si="640"/>
        <v>9.7874340622464562</v>
      </c>
      <c r="BN702" s="95">
        <f t="shared" si="629"/>
        <v>10.626987900624195</v>
      </c>
      <c r="CI702" s="95"/>
      <c r="CJ702" s="95"/>
      <c r="CK702" s="95"/>
      <c r="CL702" s="95"/>
      <c r="CM702" s="95"/>
      <c r="CN702" s="95"/>
      <c r="CO702" s="95"/>
      <c r="CP702" s="95"/>
      <c r="CQ702" s="95"/>
      <c r="CR702" s="95"/>
      <c r="CS702" s="95"/>
      <c r="CT702" s="95"/>
      <c r="CU702" s="95"/>
      <c r="CV702" s="95"/>
      <c r="CW702" s="95"/>
      <c r="CX702" s="95"/>
    </row>
    <row r="703" spans="1:102" s="75" customFormat="1" ht="12.95" customHeight="1" x14ac:dyDescent="0.2">
      <c r="A703" s="67" t="s">
        <v>1118</v>
      </c>
      <c r="B703" s="187" t="s">
        <v>2031</v>
      </c>
      <c r="C703" s="68">
        <v>57887.5406</v>
      </c>
      <c r="D703" s="68">
        <v>2.8E-3</v>
      </c>
      <c r="E703" s="81">
        <f t="shared" si="605"/>
        <v>37248.54272734181</v>
      </c>
      <c r="F703" s="75">
        <f t="shared" si="606"/>
        <v>37248.5</v>
      </c>
      <c r="G703" s="75">
        <f t="shared" si="633"/>
        <v>1.8010514999332372E-2</v>
      </c>
      <c r="K703" s="75">
        <f t="shared" si="636"/>
        <v>1.8010514999332372E-2</v>
      </c>
      <c r="O703" s="75">
        <f t="shared" ca="1" si="607"/>
        <v>1.9554217678886911E-2</v>
      </c>
      <c r="P703" s="75">
        <f t="shared" si="608"/>
        <v>2.9057440487143059E-2</v>
      </c>
      <c r="Q703" s="85">
        <f t="shared" si="630"/>
        <v>42869.0406</v>
      </c>
      <c r="S703" s="84">
        <v>1</v>
      </c>
      <c r="Z703" s="75">
        <f t="shared" si="609"/>
        <v>37248.5</v>
      </c>
      <c r="AA703" s="75">
        <f t="shared" si="598"/>
        <v>2.0665444988843748E-2</v>
      </c>
      <c r="AB703" s="75">
        <f t="shared" si="599"/>
        <v>2.6402510497631683E-2</v>
      </c>
      <c r="AC703" s="75">
        <f t="shared" si="600"/>
        <v>-1.1046925487810687E-2</v>
      </c>
      <c r="AD703" s="75">
        <f t="shared" si="601"/>
        <v>-2.6549299895113759E-3</v>
      </c>
      <c r="AE703" s="75">
        <f t="shared" si="602"/>
        <v>7.0486532492068743E-6</v>
      </c>
      <c r="AF703" s="75">
        <f t="shared" si="603"/>
        <v>-1.1046925487810687E-2</v>
      </c>
      <c r="AG703" s="84"/>
      <c r="AH703" s="75">
        <f t="shared" si="610"/>
        <v>-8.3919954982993126E-3</v>
      </c>
      <c r="AI703" s="75">
        <f t="shared" si="611"/>
        <v>2.4020336402832743E-2</v>
      </c>
      <c r="AJ703" s="75">
        <f t="shared" si="612"/>
        <v>-0.17437990193939024</v>
      </c>
      <c r="AK703" s="75">
        <f t="shared" si="613"/>
        <v>-8.8677484429590434E-2</v>
      </c>
      <c r="AL703" s="75">
        <f t="shared" si="614"/>
        <v>-3.0509814833850073</v>
      </c>
      <c r="AM703" s="75">
        <f t="shared" si="615"/>
        <v>-22.057229929094426</v>
      </c>
      <c r="AN703" s="75">
        <f t="shared" si="639"/>
        <v>3.9891185720492643</v>
      </c>
      <c r="AO703" s="75">
        <f t="shared" si="639"/>
        <v>4.0309524447845666</v>
      </c>
      <c r="AP703" s="75">
        <f t="shared" si="639"/>
        <v>3.9657577666262425</v>
      </c>
      <c r="AQ703" s="75">
        <f t="shared" si="639"/>
        <v>4.0697319962872527</v>
      </c>
      <c r="AR703" s="75">
        <f t="shared" si="639"/>
        <v>3.9091923578859937</v>
      </c>
      <c r="AS703" s="75">
        <f t="shared" si="639"/>
        <v>4.173396006170484</v>
      </c>
      <c r="AT703" s="75">
        <f t="shared" si="639"/>
        <v>3.7709562846812146</v>
      </c>
      <c r="AU703" s="75">
        <f t="shared" si="617"/>
        <v>4.7502538325702437</v>
      </c>
      <c r="AV703" s="119">
        <f t="shared" si="618"/>
        <v>2.0665444988843748E-2</v>
      </c>
      <c r="AW703" s="120">
        <f t="shared" si="619"/>
        <v>-2.6549299895113759E-3</v>
      </c>
      <c r="AX703" s="121">
        <f t="shared" si="620"/>
        <v>7.0486532492068743E-6</v>
      </c>
      <c r="AY703" s="120">
        <f t="shared" si="621"/>
        <v>2.6402510497631683E-2</v>
      </c>
      <c r="BA703" s="95">
        <f t="shared" si="622"/>
        <v>0</v>
      </c>
      <c r="BB703" s="95">
        <f t="shared" si="623"/>
        <v>0.11524131442146424</v>
      </c>
      <c r="BC703" s="95">
        <f t="shared" si="624"/>
        <v>-0.11359547034553501</v>
      </c>
      <c r="BD703" s="95">
        <f t="shared" si="625"/>
        <v>-0.16493049534073984</v>
      </c>
      <c r="BE703" s="95">
        <f t="shared" si="626"/>
        <v>-2.9572950208877464</v>
      </c>
      <c r="BF703" s="95">
        <f t="shared" si="627"/>
        <v>-10.821277665426855</v>
      </c>
      <c r="BG703" s="95">
        <f t="shared" si="640"/>
        <v>10.190627676673097</v>
      </c>
      <c r="BH703" s="95">
        <f t="shared" si="640"/>
        <v>10.236204413654479</v>
      </c>
      <c r="BI703" s="95">
        <f t="shared" si="640"/>
        <v>10.165240154753295</v>
      </c>
      <c r="BJ703" s="95">
        <f t="shared" si="640"/>
        <v>10.278114580569582</v>
      </c>
      <c r="BK703" s="95">
        <f t="shared" si="640"/>
        <v>10.103838571466063</v>
      </c>
      <c r="BL703" s="95">
        <f t="shared" si="640"/>
        <v>10.389169529613634</v>
      </c>
      <c r="BM703" s="95">
        <f t="shared" si="640"/>
        <v>9.9537752199938776</v>
      </c>
      <c r="BN703" s="95">
        <f t="shared" si="629"/>
        <v>10.843370653441896</v>
      </c>
      <c r="CI703" s="95"/>
      <c r="CJ703" s="95"/>
      <c r="CK703" s="95"/>
      <c r="CL703" s="95"/>
      <c r="CM703" s="95"/>
      <c r="CN703" s="95"/>
      <c r="CO703" s="95"/>
      <c r="CP703" s="95"/>
      <c r="CQ703" s="95"/>
      <c r="CR703" s="95"/>
      <c r="CS703" s="95"/>
      <c r="CT703" s="95"/>
      <c r="CU703" s="95"/>
      <c r="CV703" s="95"/>
      <c r="CW703" s="95"/>
      <c r="CX703" s="95"/>
    </row>
    <row r="704" spans="1:102" s="75" customFormat="1" ht="12.95" customHeight="1" x14ac:dyDescent="0.2">
      <c r="A704" s="64" t="s">
        <v>1462</v>
      </c>
      <c r="B704" s="65" t="s">
        <v>2031</v>
      </c>
      <c r="C704" s="66">
        <v>57909.675900000002</v>
      </c>
      <c r="D704" s="66">
        <v>1E-4</v>
      </c>
      <c r="E704" s="81">
        <f t="shared" si="605"/>
        <v>37301.055524953495</v>
      </c>
      <c r="F704" s="75">
        <f t="shared" si="606"/>
        <v>37301</v>
      </c>
      <c r="G704" s="75">
        <f t="shared" si="633"/>
        <v>2.3404990002745762E-2</v>
      </c>
      <c r="K704" s="75">
        <f t="shared" si="636"/>
        <v>2.3404990002745762E-2</v>
      </c>
      <c r="O704" s="75">
        <f t="shared" ca="1" si="607"/>
        <v>1.9590564457881821E-2</v>
      </c>
      <c r="P704" s="75">
        <f t="shared" si="608"/>
        <v>2.9125949877964765E-2</v>
      </c>
      <c r="Q704" s="85">
        <f t="shared" si="630"/>
        <v>42891.175900000002</v>
      </c>
      <c r="S704" s="84">
        <v>1</v>
      </c>
      <c r="Z704" s="75">
        <f t="shared" si="609"/>
        <v>37301</v>
      </c>
      <c r="AA704" s="75">
        <f t="shared" si="598"/>
        <v>2.0723376752312922E-2</v>
      </c>
      <c r="AB704" s="75">
        <f t="shared" si="599"/>
        <v>3.1807563128397609E-2</v>
      </c>
      <c r="AC704" s="75">
        <f t="shared" si="600"/>
        <v>-5.7209598752190026E-3</v>
      </c>
      <c r="AD704" s="75">
        <f t="shared" si="601"/>
        <v>2.6816132504328405E-3</v>
      </c>
      <c r="AE704" s="75">
        <f t="shared" si="602"/>
        <v>7.191049624896984E-6</v>
      </c>
      <c r="AF704" s="75">
        <f t="shared" si="603"/>
        <v>-5.7209598752190026E-3</v>
      </c>
      <c r="AG704" s="84"/>
      <c r="AH704" s="75">
        <f t="shared" si="610"/>
        <v>-8.4025731256518431E-3</v>
      </c>
      <c r="AI704" s="75">
        <f t="shared" si="611"/>
        <v>2.4061403767778544E-2</v>
      </c>
      <c r="AJ704" s="75">
        <f t="shared" si="612"/>
        <v>-0.17483474079605224</v>
      </c>
      <c r="AK704" s="75">
        <f t="shared" si="613"/>
        <v>-8.9128314155946214E-2</v>
      </c>
      <c r="AL704" s="75">
        <f t="shared" si="614"/>
        <v>-3.0505195483464176</v>
      </c>
      <c r="AM704" s="75">
        <f t="shared" si="615"/>
        <v>-21.945199062218848</v>
      </c>
      <c r="AN704" s="75">
        <f t="shared" si="639"/>
        <v>3.9929422273668962</v>
      </c>
      <c r="AO704" s="75">
        <f t="shared" si="639"/>
        <v>4.0335277611081786</v>
      </c>
      <c r="AP704" s="75">
        <f t="shared" si="639"/>
        <v>3.9700279117850066</v>
      </c>
      <c r="AQ704" s="75">
        <f t="shared" si="639"/>
        <v>4.0716767712775184</v>
      </c>
      <c r="AR704" s="75">
        <f t="shared" si="639"/>
        <v>3.9141192712013746</v>
      </c>
      <c r="AS704" s="75">
        <f t="shared" si="639"/>
        <v>4.1743589714794052</v>
      </c>
      <c r="AT704" s="75">
        <f t="shared" si="639"/>
        <v>3.7765822580129678</v>
      </c>
      <c r="AU704" s="75">
        <f t="shared" si="617"/>
        <v>4.7556647337157143</v>
      </c>
      <c r="AV704" s="119">
        <f t="shared" si="618"/>
        <v>2.0723376752312922E-2</v>
      </c>
      <c r="AW704" s="120">
        <f t="shared" si="619"/>
        <v>2.6816132504328405E-3</v>
      </c>
      <c r="AX704" s="121">
        <f t="shared" si="620"/>
        <v>7.191049624896984E-6</v>
      </c>
      <c r="AY704" s="120">
        <f t="shared" si="621"/>
        <v>3.1807563128397609E-2</v>
      </c>
      <c r="BA704" s="95">
        <f t="shared" si="622"/>
        <v>0</v>
      </c>
      <c r="BB704" s="95">
        <f t="shared" si="623"/>
        <v>0.11570278457944183</v>
      </c>
      <c r="BC704" s="95">
        <f t="shared" si="624"/>
        <v>-0.11083573060478911</v>
      </c>
      <c r="BD704" s="95">
        <f t="shared" si="625"/>
        <v>-0.16738708074235281</v>
      </c>
      <c r="BE704" s="95">
        <f t="shared" si="626"/>
        <v>-2.9545177385857069</v>
      </c>
      <c r="BF704" s="95">
        <f t="shared" si="627"/>
        <v>-10.65970687526956</v>
      </c>
      <c r="BG704" s="95">
        <f t="shared" si="640"/>
        <v>10.201111571834968</v>
      </c>
      <c r="BH704" s="95">
        <f t="shared" si="640"/>
        <v>10.243842411506927</v>
      </c>
      <c r="BI704" s="95">
        <f t="shared" si="640"/>
        <v>10.176679069594904</v>
      </c>
      <c r="BJ704" s="95">
        <f t="shared" si="640"/>
        <v>10.284489736359392</v>
      </c>
      <c r="BK704" s="95">
        <f t="shared" si="640"/>
        <v>10.116500648727699</v>
      </c>
      <c r="BL704" s="95">
        <f t="shared" si="640"/>
        <v>10.394130259458663</v>
      </c>
      <c r="BM704" s="95">
        <f t="shared" si="640"/>
        <v>9.9670017122744987</v>
      </c>
      <c r="BN704" s="95">
        <f t="shared" si="629"/>
        <v>10.858568104308691</v>
      </c>
      <c r="CI704" s="95"/>
      <c r="CJ704" s="95"/>
      <c r="CK704" s="95"/>
      <c r="CL704" s="95"/>
      <c r="CM704" s="95"/>
      <c r="CN704" s="95"/>
      <c r="CO704" s="95"/>
      <c r="CP704" s="95"/>
      <c r="CQ704" s="95"/>
      <c r="CR704" s="95"/>
      <c r="CS704" s="95"/>
      <c r="CT704" s="95"/>
      <c r="CU704" s="95"/>
      <c r="CV704" s="95"/>
      <c r="CW704" s="95"/>
      <c r="CX704" s="95"/>
    </row>
    <row r="705" spans="1:102" s="75" customFormat="1" ht="12.95" customHeight="1" x14ac:dyDescent="0.2">
      <c r="A705" s="67" t="s">
        <v>1118</v>
      </c>
      <c r="B705" s="187" t="s">
        <v>2031</v>
      </c>
      <c r="C705" s="68">
        <v>57917.466099999998</v>
      </c>
      <c r="D705" s="68">
        <v>2.0000000000000001E-4</v>
      </c>
      <c r="E705" s="81">
        <f t="shared" si="605"/>
        <v>37319.536647682995</v>
      </c>
      <c r="F705" s="75">
        <f t="shared" si="606"/>
        <v>37319.5</v>
      </c>
      <c r="G705" s="75">
        <f t="shared" si="633"/>
        <v>1.5447805002622772E-2</v>
      </c>
      <c r="K705" s="75">
        <f t="shared" si="636"/>
        <v>1.5447805002622772E-2</v>
      </c>
      <c r="O705" s="75">
        <f t="shared" ca="1" si="607"/>
        <v>1.9603372370480023E-2</v>
      </c>
      <c r="P705" s="75">
        <f t="shared" si="608"/>
        <v>2.9150101162229644E-2</v>
      </c>
      <c r="Q705" s="85">
        <f t="shared" si="630"/>
        <v>42898.966099999998</v>
      </c>
      <c r="S705" s="84">
        <v>1</v>
      </c>
      <c r="Z705" s="75">
        <f t="shared" si="609"/>
        <v>37319.5</v>
      </c>
      <c r="AA705" s="75">
        <f t="shared" si="598"/>
        <v>2.0743833396148686E-2</v>
      </c>
      <c r="AB705" s="75">
        <f t="shared" si="599"/>
        <v>2.385407276870373E-2</v>
      </c>
      <c r="AC705" s="75">
        <f t="shared" si="600"/>
        <v>-1.3702296159606872E-2</v>
      </c>
      <c r="AD705" s="75">
        <f t="shared" si="601"/>
        <v>-5.2960283935259145E-3</v>
      </c>
      <c r="AE705" s="75">
        <f t="shared" si="602"/>
        <v>2.8047916745032677E-5</v>
      </c>
      <c r="AF705" s="75">
        <f t="shared" si="603"/>
        <v>-1.3702296159606872E-2</v>
      </c>
      <c r="AG705" s="84"/>
      <c r="AH705" s="75">
        <f t="shared" si="610"/>
        <v>-8.4062677660809576E-3</v>
      </c>
      <c r="AI705" s="75">
        <f t="shared" si="611"/>
        <v>2.4075927960117371E-2</v>
      </c>
      <c r="AJ705" s="75">
        <f t="shared" si="612"/>
        <v>-0.17499504389845683</v>
      </c>
      <c r="AK705" s="75">
        <f t="shared" si="613"/>
        <v>-8.9287208563679207E-2</v>
      </c>
      <c r="AL705" s="75">
        <f t="shared" si="614"/>
        <v>-3.0503567352448968</v>
      </c>
      <c r="AM705" s="75">
        <f t="shared" si="615"/>
        <v>-21.90598299021665</v>
      </c>
      <c r="AN705" s="75">
        <f t="shared" si="639"/>
        <v>3.9942883510860181</v>
      </c>
      <c r="AO705" s="75">
        <f t="shared" si="639"/>
        <v>4.0344392628996335</v>
      </c>
      <c r="AP705" s="75">
        <f t="shared" si="639"/>
        <v>3.9715313074352041</v>
      </c>
      <c r="AQ705" s="75">
        <f t="shared" si="639"/>
        <v>4.0723655413494528</v>
      </c>
      <c r="AR705" s="75">
        <f t="shared" si="639"/>
        <v>3.915856111667102</v>
      </c>
      <c r="AS705" s="75">
        <f t="shared" si="639"/>
        <v>4.1746972976730925</v>
      </c>
      <c r="AT705" s="75">
        <f t="shared" si="639"/>
        <v>3.778571574489006</v>
      </c>
      <c r="AU705" s="75">
        <f t="shared" si="617"/>
        <v>4.7575714322145943</v>
      </c>
      <c r="AV705" s="119">
        <f t="shared" si="618"/>
        <v>2.0743833396148686E-2</v>
      </c>
      <c r="AW705" s="120">
        <f t="shared" si="619"/>
        <v>-5.2960283935259145E-3</v>
      </c>
      <c r="AX705" s="121">
        <f t="shared" si="620"/>
        <v>2.8047916745032677E-5</v>
      </c>
      <c r="AY705" s="120">
        <f t="shared" si="621"/>
        <v>2.385407276870373E-2</v>
      </c>
      <c r="BA705" s="95">
        <f t="shared" si="622"/>
        <v>0</v>
      </c>
      <c r="BB705" s="95">
        <f t="shared" si="623"/>
        <v>0.11586734294059031</v>
      </c>
      <c r="BC705" s="95">
        <f t="shared" si="624"/>
        <v>-0.10986115785956208</v>
      </c>
      <c r="BD705" s="95">
        <f t="shared" si="625"/>
        <v>-0.16825410759047854</v>
      </c>
      <c r="BE705" s="95">
        <f t="shared" si="626"/>
        <v>-2.9535371774765018</v>
      </c>
      <c r="BF705" s="95">
        <f t="shared" si="627"/>
        <v>-10.603798520045007</v>
      </c>
      <c r="BG705" s="95">
        <f t="shared" si="640"/>
        <v>10.20480304116527</v>
      </c>
      <c r="BH705" s="95">
        <f t="shared" si="640"/>
        <v>10.246553446055119</v>
      </c>
      <c r="BI705" s="95">
        <f t="shared" si="640"/>
        <v>10.180709262090096</v>
      </c>
      <c r="BJ705" s="95">
        <f t="shared" si="640"/>
        <v>10.286748610151761</v>
      </c>
      <c r="BK705" s="95">
        <f t="shared" si="640"/>
        <v>10.12097623456788</v>
      </c>
      <c r="BL705" s="95">
        <f t="shared" si="640"/>
        <v>10.395859893720431</v>
      </c>
      <c r="BM705" s="95">
        <f t="shared" si="640"/>
        <v>9.9717115188481795</v>
      </c>
      <c r="BN705" s="95">
        <f t="shared" si="629"/>
        <v>10.863923396518896</v>
      </c>
      <c r="CI705" s="95"/>
      <c r="CJ705" s="95"/>
      <c r="CK705" s="95"/>
      <c r="CL705" s="95"/>
      <c r="CM705" s="95"/>
      <c r="CN705" s="95"/>
      <c r="CO705" s="95"/>
      <c r="CP705" s="95"/>
      <c r="CQ705" s="95"/>
      <c r="CR705" s="95"/>
      <c r="CS705" s="95"/>
      <c r="CT705" s="95"/>
      <c r="CU705" s="95"/>
      <c r="CV705" s="95"/>
      <c r="CW705" s="95"/>
      <c r="CX705" s="95"/>
    </row>
    <row r="706" spans="1:102" s="75" customFormat="1" ht="12.95" customHeight="1" x14ac:dyDescent="0.2">
      <c r="A706" s="69" t="s">
        <v>1119</v>
      </c>
      <c r="B706" s="188" t="s">
        <v>2031</v>
      </c>
      <c r="C706" s="67">
        <v>58297.474000000002</v>
      </c>
      <c r="D706" s="67">
        <v>2E-3</v>
      </c>
      <c r="E706" s="81">
        <f t="shared" si="605"/>
        <v>38221.050426287358</v>
      </c>
      <c r="F706" s="75">
        <f t="shared" si="606"/>
        <v>38221</v>
      </c>
      <c r="G706" s="75">
        <f t="shared" si="633"/>
        <v>2.1255790001305286E-2</v>
      </c>
      <c r="K706" s="75">
        <f t="shared" si="636"/>
        <v>2.1255790001305286E-2</v>
      </c>
      <c r="O706" s="75">
        <f t="shared" ca="1" si="607"/>
        <v>2.0227498489792543E-2</v>
      </c>
      <c r="P706" s="75">
        <f t="shared" si="608"/>
        <v>3.0333225144908389E-2</v>
      </c>
      <c r="Q706" s="85">
        <f t="shared" si="630"/>
        <v>43278.974000000002</v>
      </c>
      <c r="S706" s="84">
        <v>1</v>
      </c>
      <c r="Z706" s="75">
        <f t="shared" si="609"/>
        <v>38221</v>
      </c>
      <c r="AA706" s="75">
        <f t="shared" si="598"/>
        <v>2.1767050902415354E-2</v>
      </c>
      <c r="AB706" s="75">
        <f t="shared" si="599"/>
        <v>2.9821964243798321E-2</v>
      </c>
      <c r="AC706" s="75">
        <f t="shared" si="600"/>
        <v>-9.0774351436031034E-3</v>
      </c>
      <c r="AD706" s="75">
        <f t="shared" si="601"/>
        <v>-5.11260901110068E-4</v>
      </c>
      <c r="AE706" s="75">
        <f t="shared" si="602"/>
        <v>2.6138770900387871E-7</v>
      </c>
      <c r="AF706" s="75">
        <f t="shared" si="603"/>
        <v>-9.0774351436031034E-3</v>
      </c>
      <c r="AG706" s="84"/>
      <c r="AH706" s="75">
        <f t="shared" si="610"/>
        <v>-8.5661742424930354E-3</v>
      </c>
      <c r="AI706" s="75">
        <f t="shared" si="611"/>
        <v>2.4818436055868975E-2</v>
      </c>
      <c r="AJ706" s="75">
        <f t="shared" si="612"/>
        <v>-0.18283541712255075</v>
      </c>
      <c r="AK706" s="75">
        <f t="shared" si="613"/>
        <v>-9.7061410166340345E-2</v>
      </c>
      <c r="AL706" s="75">
        <f t="shared" si="614"/>
        <v>-3.0423877556901733</v>
      </c>
      <c r="AM706" s="75">
        <f t="shared" si="615"/>
        <v>-20.143758066088424</v>
      </c>
      <c r="AN706" s="75">
        <f t="shared" si="639"/>
        <v>4.0591736964451108</v>
      </c>
      <c r="AO706" s="75">
        <f t="shared" si="639"/>
        <v>4.0814260611881341</v>
      </c>
      <c r="AP706" s="75">
        <f t="shared" si="639"/>
        <v>4.0438907190614568</v>
      </c>
      <c r="AQ706" s="75">
        <f t="shared" si="639"/>
        <v>4.1083612693777267</v>
      </c>
      <c r="AR706" s="75">
        <f t="shared" si="639"/>
        <v>4.000713127455402</v>
      </c>
      <c r="AS706" s="75">
        <f t="shared" si="639"/>
        <v>4.1909704692854222</v>
      </c>
      <c r="AT706" s="75">
        <f t="shared" si="639"/>
        <v>3.8798139541970853</v>
      </c>
      <c r="AU706" s="75">
        <f t="shared" si="617"/>
        <v>4.8504843347411102</v>
      </c>
      <c r="AV706" s="119">
        <f t="shared" si="618"/>
        <v>2.1767050902415354E-2</v>
      </c>
      <c r="AW706" s="120">
        <f t="shared" si="619"/>
        <v>-5.11260901110068E-4</v>
      </c>
      <c r="AX706" s="121">
        <f t="shared" si="620"/>
        <v>2.6138770900387871E-7</v>
      </c>
      <c r="AY706" s="120">
        <f t="shared" si="621"/>
        <v>2.9821964243798321E-2</v>
      </c>
      <c r="BA706" s="95">
        <f t="shared" si="622"/>
        <v>0</v>
      </c>
      <c r="BB706" s="95">
        <f t="shared" si="623"/>
        <v>0.12524574045723447</v>
      </c>
      <c r="BC706" s="95">
        <f t="shared" si="624"/>
        <v>-6.068647104372954E-2</v>
      </c>
      <c r="BD706" s="95">
        <f t="shared" si="625"/>
        <v>-0.21167188148591681</v>
      </c>
      <c r="BE706" s="95">
        <f t="shared" si="626"/>
        <v>-2.9041775989974123</v>
      </c>
      <c r="BF706" s="95">
        <f t="shared" si="627"/>
        <v>-8.3844592256853243</v>
      </c>
      <c r="BG706" s="95">
        <f t="shared" si="640"/>
        <v>10.383625042451836</v>
      </c>
      <c r="BH706" s="95">
        <f t="shared" si="640"/>
        <v>10.392547089417107</v>
      </c>
      <c r="BI706" s="95">
        <f t="shared" si="640"/>
        <v>10.3752829860281</v>
      </c>
      <c r="BJ706" s="95">
        <f t="shared" si="640"/>
        <v>10.40908992350535</v>
      </c>
      <c r="BK706" s="95">
        <f t="shared" si="640"/>
        <v>10.344326836535444</v>
      </c>
      <c r="BL706" s="95">
        <f t="shared" si="640"/>
        <v>10.474504695768555</v>
      </c>
      <c r="BM706" s="95">
        <f t="shared" si="640"/>
        <v>10.232399465815643</v>
      </c>
      <c r="BN706" s="95">
        <f t="shared" si="629"/>
        <v>11.124885338545862</v>
      </c>
      <c r="CI706" s="95"/>
      <c r="CJ706" s="95"/>
      <c r="CK706" s="95"/>
      <c r="CL706" s="95"/>
      <c r="CM706" s="95"/>
      <c r="CN706" s="95"/>
      <c r="CO706" s="95"/>
      <c r="CP706" s="95"/>
      <c r="CQ706" s="95"/>
      <c r="CR706" s="95"/>
      <c r="CS706" s="95"/>
      <c r="CT706" s="95"/>
      <c r="CU706" s="95"/>
      <c r="CV706" s="95"/>
      <c r="CW706" s="95"/>
      <c r="CX706" s="95"/>
    </row>
    <row r="707" spans="1:102" s="75" customFormat="1" ht="12.95" customHeight="1" x14ac:dyDescent="0.2">
      <c r="A707" s="130" t="s">
        <v>2228</v>
      </c>
      <c r="B707" s="131" t="s">
        <v>2031</v>
      </c>
      <c r="C707" s="164">
        <v>58658.7166</v>
      </c>
      <c r="D707" s="132">
        <v>2.0000000000000001E-4</v>
      </c>
      <c r="E707" s="81">
        <f t="shared" si="605"/>
        <v>39078.046244844962</v>
      </c>
      <c r="F707" s="75">
        <f t="shared" si="606"/>
        <v>39078</v>
      </c>
      <c r="G707" s="75">
        <f t="shared" si="633"/>
        <v>1.9493219995638356E-2</v>
      </c>
      <c r="K707" s="75">
        <f t="shared" si="636"/>
        <v>1.9493219995638356E-2</v>
      </c>
      <c r="O707" s="75">
        <f t="shared" ca="1" si="607"/>
        <v>2.0820816386909385E-2</v>
      </c>
      <c r="P707" s="75">
        <f t="shared" si="608"/>
        <v>3.1469283162779103E-2</v>
      </c>
      <c r="Q707" s="85">
        <f t="shared" si="630"/>
        <v>43640.2166</v>
      </c>
      <c r="S707" s="84">
        <v>1</v>
      </c>
      <c r="Z707" s="75">
        <f t="shared" si="609"/>
        <v>39078</v>
      </c>
      <c r="AA707" s="75">
        <f t="shared" si="598"/>
        <v>2.2786035008829676E-2</v>
      </c>
      <c r="AB707" s="75">
        <f t="shared" si="599"/>
        <v>2.8176468149587783E-2</v>
      </c>
      <c r="AC707" s="75">
        <f t="shared" si="600"/>
        <v>-1.1976063167140748E-2</v>
      </c>
      <c r="AD707" s="75">
        <f t="shared" si="601"/>
        <v>-3.2928150131913206E-3</v>
      </c>
      <c r="AE707" s="75">
        <f t="shared" si="602"/>
        <v>1.0842630711098156E-5</v>
      </c>
      <c r="AF707" s="75">
        <f t="shared" si="603"/>
        <v>-1.1976063167140748E-2</v>
      </c>
      <c r="AG707" s="84"/>
      <c r="AH707" s="75">
        <f t="shared" si="610"/>
        <v>-8.6832481539494289E-3</v>
      </c>
      <c r="AI707" s="75">
        <f t="shared" si="611"/>
        <v>2.5594180289317481E-2</v>
      </c>
      <c r="AJ707" s="75">
        <f t="shared" si="612"/>
        <v>-0.19039514817777753</v>
      </c>
      <c r="AK707" s="75">
        <f t="shared" si="613"/>
        <v>-0.10456241444205842</v>
      </c>
      <c r="AL707" s="75">
        <f t="shared" si="614"/>
        <v>-3.0346928277006247</v>
      </c>
      <c r="AM707" s="75">
        <f t="shared" si="615"/>
        <v>-18.69128434093</v>
      </c>
      <c r="AN707" s="75">
        <f t="shared" si="639"/>
        <v>4.1199396173038263</v>
      </c>
      <c r="AO707" s="75">
        <f t="shared" si="639"/>
        <v>4.1307856195273471</v>
      </c>
      <c r="AP707" s="75">
        <f t="shared" si="639"/>
        <v>4.1109381494132009</v>
      </c>
      <c r="AQ707" s="75">
        <f t="shared" si="639"/>
        <v>4.1477242587800163</v>
      </c>
      <c r="AR707" s="75">
        <f t="shared" si="639"/>
        <v>4.0810386300101387</v>
      </c>
      <c r="AS707" s="75">
        <f t="shared" si="639"/>
        <v>4.2076025478212689</v>
      </c>
      <c r="AT707" s="75">
        <f t="shared" si="639"/>
        <v>3.9838244795893663</v>
      </c>
      <c r="AU707" s="75">
        <f t="shared" si="617"/>
        <v>4.9388108543919405</v>
      </c>
      <c r="AV707" s="119">
        <f t="shared" si="618"/>
        <v>2.2786035008829676E-2</v>
      </c>
      <c r="AW707" s="120">
        <f t="shared" si="619"/>
        <v>-3.2928150131913206E-3</v>
      </c>
      <c r="AX707" s="121">
        <f t="shared" si="620"/>
        <v>1.0842630711098156E-5</v>
      </c>
      <c r="AY707" s="120">
        <f t="shared" si="621"/>
        <v>2.8176468149587783E-2</v>
      </c>
      <c r="BA707" s="95"/>
      <c r="BB707" s="95"/>
      <c r="BC707" s="95">
        <f t="shared" si="624"/>
        <v>-8.3536813667065175E-3</v>
      </c>
      <c r="BD707" s="95">
        <f t="shared" si="625"/>
        <v>-0.25717162718475389</v>
      </c>
      <c r="BE707" s="95">
        <f t="shared" si="626"/>
        <v>-2.8518075947741046</v>
      </c>
      <c r="BF707" s="95">
        <f t="shared" si="627"/>
        <v>-6.8533018356336362</v>
      </c>
      <c r="BG707" s="95">
        <f t="shared" si="640"/>
        <v>10.557760006761903</v>
      </c>
      <c r="BH707" s="95">
        <f t="shared" si="640"/>
        <v>10.558004296739549</v>
      </c>
      <c r="BI707" s="95">
        <f t="shared" si="640"/>
        <v>10.557364168432017</v>
      </c>
      <c r="BJ707" s="95">
        <f t="shared" si="640"/>
        <v>10.559043400455204</v>
      </c>
      <c r="BK707" s="95">
        <f t="shared" si="640"/>
        <v>10.55465105092083</v>
      </c>
      <c r="BL707" s="95">
        <f t="shared" si="640"/>
        <v>10.566228850568066</v>
      </c>
      <c r="BM707" s="95">
        <f t="shared" si="640"/>
        <v>10.536299461091355</v>
      </c>
      <c r="BN707" s="95">
        <f t="shared" si="629"/>
        <v>11.372965631742879</v>
      </c>
      <c r="CI707" s="95"/>
      <c r="CJ707" s="95"/>
      <c r="CK707" s="95"/>
      <c r="CL707" s="95"/>
      <c r="CM707" s="95"/>
      <c r="CN707" s="95"/>
      <c r="CO707" s="95"/>
      <c r="CP707" s="95"/>
      <c r="CQ707" s="95"/>
      <c r="CR707" s="95"/>
      <c r="CS707" s="95"/>
      <c r="CT707" s="95"/>
      <c r="CU707" s="95"/>
      <c r="CV707" s="95"/>
      <c r="CW707" s="95"/>
      <c r="CX707" s="95"/>
    </row>
    <row r="708" spans="1:102" s="75" customFormat="1" ht="12.95" customHeight="1" x14ac:dyDescent="0.2">
      <c r="A708" s="132" t="s">
        <v>2229</v>
      </c>
      <c r="B708" s="131" t="s">
        <v>2031</v>
      </c>
      <c r="C708" s="164">
        <v>58684.43</v>
      </c>
      <c r="D708" s="132">
        <v>1E-4</v>
      </c>
      <c r="E708" s="81">
        <f t="shared" si="605"/>
        <v>39139.047567172114</v>
      </c>
      <c r="F708" s="75">
        <f t="shared" si="606"/>
        <v>39139</v>
      </c>
      <c r="G708" s="75">
        <f t="shared" si="633"/>
        <v>2.0050610000907909E-2</v>
      </c>
      <c r="K708" s="75">
        <f t="shared" si="636"/>
        <v>2.0050610000907909E-2</v>
      </c>
      <c r="O708" s="75">
        <f t="shared" ca="1" si="607"/>
        <v>2.0863047882503462E-2</v>
      </c>
      <c r="P708" s="75">
        <f t="shared" si="608"/>
        <v>3.1550567307784362E-2</v>
      </c>
      <c r="Q708" s="85">
        <f t="shared" si="630"/>
        <v>43665.93</v>
      </c>
      <c r="S708" s="84">
        <v>1</v>
      </c>
      <c r="Z708" s="75">
        <f t="shared" si="609"/>
        <v>39139</v>
      </c>
      <c r="AA708" s="75">
        <f t="shared" si="598"/>
        <v>2.2860230523298278E-2</v>
      </c>
      <c r="AB708" s="75">
        <f t="shared" si="599"/>
        <v>2.8740946785393993E-2</v>
      </c>
      <c r="AC708" s="75">
        <f t="shared" si="600"/>
        <v>-1.1499957306876453E-2</v>
      </c>
      <c r="AD708" s="75">
        <f t="shared" si="601"/>
        <v>-2.8096205223903693E-3</v>
      </c>
      <c r="AE708" s="75">
        <f t="shared" si="602"/>
        <v>7.8939674798371316E-6</v>
      </c>
      <c r="AF708" s="75">
        <f t="shared" si="603"/>
        <v>-1.1499957306876453E-2</v>
      </c>
      <c r="AG708" s="84"/>
      <c r="AH708" s="75">
        <f t="shared" si="610"/>
        <v>-8.6903367844860836E-3</v>
      </c>
      <c r="AI708" s="75">
        <f t="shared" si="611"/>
        <v>2.5652340296464571E-2</v>
      </c>
      <c r="AJ708" s="75">
        <f t="shared" si="612"/>
        <v>-0.1909397591690932</v>
      </c>
      <c r="AK708" s="75">
        <f t="shared" si="613"/>
        <v>-0.1051029877322403</v>
      </c>
      <c r="AL708" s="75">
        <f t="shared" si="614"/>
        <v>-3.0341380389271579</v>
      </c>
      <c r="AM708" s="75">
        <f t="shared" si="615"/>
        <v>-18.594596613013664</v>
      </c>
      <c r="AN708" s="75">
        <f t="shared" si="639"/>
        <v>4.124248269902635</v>
      </c>
      <c r="AO708" s="75">
        <f t="shared" si="639"/>
        <v>4.1344705147617624</v>
      </c>
      <c r="AP708" s="75">
        <f t="shared" si="639"/>
        <v>4.1156467472675473</v>
      </c>
      <c r="AQ708" s="75">
        <f t="shared" si="639"/>
        <v>4.1507411034433472</v>
      </c>
      <c r="AR708" s="75">
        <f t="shared" si="639"/>
        <v>4.0867140997540279</v>
      </c>
      <c r="AS708" s="75">
        <f t="shared" si="639"/>
        <v>4.2088942458147791</v>
      </c>
      <c r="AT708" s="75">
        <f t="shared" si="639"/>
        <v>3.9915134395333753</v>
      </c>
      <c r="AU708" s="75">
        <f t="shared" si="617"/>
        <v>4.9450978061990591</v>
      </c>
      <c r="AV708" s="119">
        <f t="shared" si="618"/>
        <v>2.2860230523298278E-2</v>
      </c>
      <c r="AW708" s="120">
        <f t="shared" si="619"/>
        <v>-2.8096205223903693E-3</v>
      </c>
      <c r="AX708" s="121">
        <f t="shared" si="620"/>
        <v>7.8939674798371316E-6</v>
      </c>
      <c r="AY708" s="120">
        <f t="shared" si="621"/>
        <v>2.8740946785393993E-2</v>
      </c>
      <c r="BA708" s="95"/>
      <c r="BB708" s="95"/>
      <c r="BC708" s="95">
        <f t="shared" si="624"/>
        <v>-4.277827210429584E-3</v>
      </c>
      <c r="BD708" s="95">
        <f t="shared" si="625"/>
        <v>-0.2606848752052609</v>
      </c>
      <c r="BE708" s="95">
        <f t="shared" si="626"/>
        <v>-2.8477316565032456</v>
      </c>
      <c r="BF708" s="95">
        <f t="shared" si="627"/>
        <v>-6.7568914623131899</v>
      </c>
      <c r="BG708" s="95">
        <f t="shared" si="640"/>
        <v>10.570629597063215</v>
      </c>
      <c r="BH708" s="95">
        <f t="shared" si="640"/>
        <v>10.570733753419386</v>
      </c>
      <c r="BI708" s="95">
        <f t="shared" si="640"/>
        <v>10.570453063772456</v>
      </c>
      <c r="BJ708" s="95">
        <f t="shared" si="640"/>
        <v>10.571209888914316</v>
      </c>
      <c r="BK708" s="95">
        <f t="shared" si="640"/>
        <v>10.569172141760571</v>
      </c>
      <c r="BL708" s="95">
        <f t="shared" si="640"/>
        <v>10.574679870526055</v>
      </c>
      <c r="BM708" s="95">
        <f t="shared" si="640"/>
        <v>10.559943801318134</v>
      </c>
      <c r="BN708" s="95">
        <f t="shared" si="629"/>
        <v>11.390623622273822</v>
      </c>
      <c r="CI708" s="95"/>
      <c r="CJ708" s="95"/>
      <c r="CK708" s="95"/>
      <c r="CL708" s="95"/>
      <c r="CM708" s="95"/>
      <c r="CN708" s="95"/>
      <c r="CO708" s="95"/>
      <c r="CP708" s="95"/>
      <c r="CQ708" s="95"/>
      <c r="CR708" s="95"/>
      <c r="CS708" s="95"/>
      <c r="CT708" s="95"/>
      <c r="CU708" s="95"/>
      <c r="CV708" s="95"/>
      <c r="CW708" s="95"/>
      <c r="CX708" s="95"/>
    </row>
    <row r="709" spans="1:102" s="75" customFormat="1" ht="12.95" customHeight="1" x14ac:dyDescent="0.2">
      <c r="A709" s="130" t="s">
        <v>2228</v>
      </c>
      <c r="B709" s="131" t="s">
        <v>2031</v>
      </c>
      <c r="C709" s="164">
        <v>59042.514499999997</v>
      </c>
      <c r="D709" s="132">
        <v>2.9999999999999997E-4</v>
      </c>
      <c r="E709" s="81">
        <f t="shared" si="605"/>
        <v>39988.551250265671</v>
      </c>
      <c r="F709" s="75">
        <f t="shared" si="606"/>
        <v>39988.5</v>
      </c>
      <c r="G709" s="75">
        <f t="shared" si="633"/>
        <v>2.1603114997560624E-2</v>
      </c>
      <c r="K709" s="75">
        <f t="shared" si="636"/>
        <v>2.1603114997560624E-2</v>
      </c>
      <c r="O709" s="75">
        <f t="shared" ca="1" si="607"/>
        <v>2.1451173382621029E-2</v>
      </c>
      <c r="P709" s="75">
        <f t="shared" si="608"/>
        <v>3.2688366848791117E-2</v>
      </c>
      <c r="Q709" s="85">
        <f t="shared" si="630"/>
        <v>44024.014499999997</v>
      </c>
      <c r="S709" s="84">
        <v>1</v>
      </c>
      <c r="Z709" s="75">
        <f t="shared" si="609"/>
        <v>39988.5</v>
      </c>
      <c r="AA709" s="75">
        <f t="shared" si="598"/>
        <v>2.3916074598665092E-2</v>
      </c>
      <c r="AB709" s="75">
        <f t="shared" si="599"/>
        <v>3.0375407247686649E-2</v>
      </c>
      <c r="AC709" s="75">
        <f t="shared" si="600"/>
        <v>-1.1085251851230493E-2</v>
      </c>
      <c r="AD709" s="75">
        <f t="shared" si="601"/>
        <v>-2.3129596011044681E-3</v>
      </c>
      <c r="AE709" s="75">
        <f t="shared" si="602"/>
        <v>5.3497821163413407E-6</v>
      </c>
      <c r="AF709" s="75">
        <f t="shared" si="603"/>
        <v>-1.1085251851230493E-2</v>
      </c>
      <c r="AG709" s="84"/>
      <c r="AH709" s="75">
        <f t="shared" si="610"/>
        <v>-8.7722922501260268E-3</v>
      </c>
      <c r="AI709" s="75">
        <f t="shared" si="611"/>
        <v>2.6509541951926896E-2</v>
      </c>
      <c r="AJ709" s="75">
        <f t="shared" si="612"/>
        <v>-0.19865789273366011</v>
      </c>
      <c r="AK709" s="75">
        <f t="shared" si="613"/>
        <v>-0.11276669760772837</v>
      </c>
      <c r="AL709" s="75">
        <f t="shared" si="614"/>
        <v>-3.0262691403147537</v>
      </c>
      <c r="AM709" s="75">
        <f t="shared" si="615"/>
        <v>-17.323292243987769</v>
      </c>
      <c r="AN709" s="75">
        <f t="shared" si="639"/>
        <v>4.184304917119503</v>
      </c>
      <c r="AO709" s="75">
        <f t="shared" si="639"/>
        <v>4.1880590903785739</v>
      </c>
      <c r="AP709" s="75">
        <f t="shared" si="639"/>
        <v>4.1804570901546345</v>
      </c>
      <c r="AQ709" s="75">
        <f t="shared" si="639"/>
        <v>4.1959558642777024</v>
      </c>
      <c r="AR709" s="75">
        <f t="shared" si="639"/>
        <v>4.1647781834357742</v>
      </c>
      <c r="AS709" s="75">
        <f t="shared" si="639"/>
        <v>4.2293443213311299</v>
      </c>
      <c r="AT709" s="75">
        <f t="shared" si="639"/>
        <v>4.1024815412279647</v>
      </c>
      <c r="AU709" s="75">
        <f t="shared" si="617"/>
        <v>5.0326513399719657</v>
      </c>
      <c r="AV709" s="119">
        <f t="shared" si="618"/>
        <v>2.3916074598665092E-2</v>
      </c>
      <c r="AW709" s="120">
        <f t="shared" si="619"/>
        <v>-2.3129596011044681E-3</v>
      </c>
      <c r="AX709" s="121">
        <f t="shared" si="620"/>
        <v>5.3497821163413407E-6</v>
      </c>
      <c r="AY709" s="120">
        <f t="shared" si="621"/>
        <v>3.0375407247686649E-2</v>
      </c>
      <c r="BA709" s="95"/>
      <c r="BB709" s="95"/>
      <c r="BC709" s="95">
        <f t="shared" si="624"/>
        <v>6.0104099232360556E-2</v>
      </c>
      <c r="BD709" s="95">
        <f t="shared" si="625"/>
        <v>-0.31559688499192617</v>
      </c>
      <c r="BE709" s="95">
        <f t="shared" si="626"/>
        <v>-2.783313470354718</v>
      </c>
      <c r="BF709" s="95">
        <f t="shared" si="627"/>
        <v>-5.5223975782501462</v>
      </c>
      <c r="BG709" s="95">
        <f t="shared" si="640"/>
        <v>10.761158526552455</v>
      </c>
      <c r="BH709" s="95">
        <f t="shared" si="640"/>
        <v>10.761106555165235</v>
      </c>
      <c r="BI709" s="95">
        <f t="shared" si="640"/>
        <v>10.761355241205992</v>
      </c>
      <c r="BJ709" s="95">
        <f t="shared" si="640"/>
        <v>10.760167599749918</v>
      </c>
      <c r="BK709" s="95">
        <f t="shared" si="640"/>
        <v>10.765893717272423</v>
      </c>
      <c r="BL709" s="95">
        <f t="shared" si="640"/>
        <v>10.73944102984334</v>
      </c>
      <c r="BM709" s="95">
        <f t="shared" si="640"/>
        <v>10.915162205312503</v>
      </c>
      <c r="BN709" s="95">
        <f t="shared" si="629"/>
        <v>11.636532851061297</v>
      </c>
      <c r="CI709" s="95"/>
      <c r="CJ709" s="95"/>
      <c r="CK709" s="95"/>
      <c r="CL709" s="95"/>
      <c r="CM709" s="95"/>
      <c r="CN709" s="95"/>
      <c r="CO709" s="95"/>
      <c r="CP709" s="95"/>
      <c r="CQ709" s="95"/>
      <c r="CR709" s="95"/>
      <c r="CS709" s="95"/>
      <c r="CT709" s="95"/>
      <c r="CU709" s="95"/>
      <c r="CV709" s="95"/>
      <c r="CW709" s="95"/>
      <c r="CX709" s="95"/>
    </row>
    <row r="710" spans="1:102" s="75" customFormat="1" ht="12.95" customHeight="1" x14ac:dyDescent="0.2">
      <c r="A710" s="130" t="s">
        <v>2230</v>
      </c>
      <c r="B710" s="131" t="s">
        <v>2031</v>
      </c>
      <c r="C710" s="164">
        <v>59334.415000000037</v>
      </c>
      <c r="D710" s="132">
        <v>1E-3</v>
      </c>
      <c r="E710" s="81">
        <f t="shared" si="605"/>
        <v>40681.042966178771</v>
      </c>
      <c r="F710" s="75">
        <f t="shared" si="606"/>
        <v>40681</v>
      </c>
      <c r="G710" s="75">
        <f t="shared" si="633"/>
        <v>1.8111190038325731E-2</v>
      </c>
      <c r="K710" s="75">
        <f t="shared" si="636"/>
        <v>1.8111190038325731E-2</v>
      </c>
      <c r="O710" s="75">
        <f t="shared" ca="1" si="607"/>
        <v>2.193060470555383E-2</v>
      </c>
      <c r="P710" s="75">
        <f t="shared" si="608"/>
        <v>3.3623916464242641E-2</v>
      </c>
      <c r="Q710" s="85">
        <f t="shared" si="630"/>
        <v>44315.915000000037</v>
      </c>
      <c r="S710" s="84">
        <v>1</v>
      </c>
      <c r="Z710" s="75">
        <f t="shared" si="609"/>
        <v>40681</v>
      </c>
      <c r="AA710" s="75">
        <f t="shared" si="598"/>
        <v>2.4807901340524623E-2</v>
      </c>
      <c r="AB710" s="75">
        <f t="shared" si="599"/>
        <v>2.6927205162043749E-2</v>
      </c>
      <c r="AC710" s="75">
        <f t="shared" si="600"/>
        <v>-1.551272642591691E-2</v>
      </c>
      <c r="AD710" s="75">
        <f t="shared" si="601"/>
        <v>-6.6967113021988919E-3</v>
      </c>
      <c r="AE710" s="75">
        <f t="shared" si="602"/>
        <v>4.4845942264998376E-5</v>
      </c>
      <c r="AF710" s="75">
        <f t="shared" si="603"/>
        <v>-1.551272642591691E-2</v>
      </c>
      <c r="AG710" s="84"/>
      <c r="AH710" s="75">
        <f t="shared" si="610"/>
        <v>-8.8160151237180167E-3</v>
      </c>
      <c r="AI710" s="75">
        <f t="shared" si="611"/>
        <v>2.7284253961050609E-2</v>
      </c>
      <c r="AJ710" s="75">
        <f t="shared" si="612"/>
        <v>-0.20519794480967138</v>
      </c>
      <c r="AK710" s="75">
        <f t="shared" si="613"/>
        <v>-0.1192647366487259</v>
      </c>
      <c r="AL710" s="75">
        <f t="shared" si="614"/>
        <v>-3.0195915180963495</v>
      </c>
      <c r="AM710" s="75">
        <f t="shared" si="615"/>
        <v>-16.372951476766698</v>
      </c>
      <c r="AN710" s="75">
        <f t="shared" si="639"/>
        <v>4.2337195604387059</v>
      </c>
      <c r="AO710" s="75">
        <f t="shared" si="639"/>
        <v>4.2347124365459941</v>
      </c>
      <c r="AP710" s="75">
        <f t="shared" si="639"/>
        <v>4.2325132745882641</v>
      </c>
      <c r="AQ710" s="75">
        <f t="shared" si="639"/>
        <v>4.2373969255318915</v>
      </c>
      <c r="AR710" s="75">
        <f t="shared" si="639"/>
        <v>4.2266132648901449</v>
      </c>
      <c r="AS710" s="75">
        <f t="shared" si="639"/>
        <v>4.2507345117509594</v>
      </c>
      <c r="AT710" s="75">
        <f t="shared" si="639"/>
        <v>4.1982231073138525</v>
      </c>
      <c r="AU710" s="75">
        <f t="shared" si="617"/>
        <v>5.1040237027003199</v>
      </c>
      <c r="AV710" s="119">
        <f t="shared" si="618"/>
        <v>2.4807901340524623E-2</v>
      </c>
      <c r="AW710" s="120">
        <f t="shared" si="619"/>
        <v>-6.6967113021988919E-3</v>
      </c>
      <c r="AX710" s="121">
        <f t="shared" si="620"/>
        <v>4.4845942264998376E-5</v>
      </c>
      <c r="AY710" s="120">
        <f t="shared" si="621"/>
        <v>2.6927205162043749E-2</v>
      </c>
      <c r="BA710" s="95"/>
      <c r="BB710" s="95"/>
      <c r="BC710" s="95">
        <f t="shared" si="624"/>
        <v>0.12825752115303077</v>
      </c>
      <c r="BD710" s="95">
        <f t="shared" si="625"/>
        <v>-0.37252353387310772</v>
      </c>
      <c r="BE710" s="95">
        <f t="shared" si="626"/>
        <v>-2.714842027114245</v>
      </c>
      <c r="BF710" s="95">
        <f t="shared" si="627"/>
        <v>-4.6152358429060527</v>
      </c>
      <c r="BG710" s="95">
        <f t="shared" si="640"/>
        <v>10.938461880751387</v>
      </c>
      <c r="BH710" s="95">
        <f t="shared" si="640"/>
        <v>10.938462023651502</v>
      </c>
      <c r="BI710" s="95">
        <f t="shared" si="640"/>
        <v>10.938459242105468</v>
      </c>
      <c r="BJ710" s="95">
        <f t="shared" si="640"/>
        <v>10.938513409148243</v>
      </c>
      <c r="BK710" s="95">
        <f t="shared" si="640"/>
        <v>10.937467647617183</v>
      </c>
      <c r="BL710" s="95">
        <f t="shared" si="640"/>
        <v>10.963145760663634</v>
      </c>
      <c r="BM710" s="95">
        <f t="shared" si="640"/>
        <v>11.23723029982982</v>
      </c>
      <c r="BN710" s="95">
        <f t="shared" si="629"/>
        <v>11.836994464875687</v>
      </c>
      <c r="CI710" s="95"/>
      <c r="CJ710" s="95"/>
      <c r="CK710" s="95"/>
      <c r="CL710" s="95"/>
      <c r="CM710" s="95"/>
      <c r="CN710" s="95"/>
      <c r="CO710" s="95"/>
      <c r="CP710" s="95"/>
      <c r="CQ710" s="95"/>
      <c r="CR710" s="95"/>
      <c r="CS710" s="95"/>
      <c r="CT710" s="95"/>
      <c r="CU710" s="95"/>
      <c r="CV710" s="95"/>
      <c r="CW710" s="95"/>
      <c r="CX710" s="95"/>
    </row>
    <row r="711" spans="1:102" s="75" customFormat="1" ht="12.95" customHeight="1" x14ac:dyDescent="0.2">
      <c r="A711" s="130" t="s">
        <v>2231</v>
      </c>
      <c r="B711" s="131" t="s">
        <v>2031</v>
      </c>
      <c r="C711" s="164">
        <v>59383.526400000002</v>
      </c>
      <c r="D711" s="132">
        <v>8.9999999999999998E-4</v>
      </c>
      <c r="E711" s="81">
        <f t="shared" si="605"/>
        <v>40797.552659231253</v>
      </c>
      <c r="F711" s="75">
        <f t="shared" si="606"/>
        <v>40797.5</v>
      </c>
      <c r="G711" s="75">
        <f t="shared" si="633"/>
        <v>2.219702499860432E-2</v>
      </c>
      <c r="K711" s="75">
        <f t="shared" si="636"/>
        <v>2.219702499860432E-2</v>
      </c>
      <c r="O711" s="75">
        <f t="shared" ca="1" si="607"/>
        <v>2.2011259938942526E-2</v>
      </c>
      <c r="P711" s="75">
        <f t="shared" si="608"/>
        <v>3.3782013873571493E-2</v>
      </c>
      <c r="Q711" s="85">
        <f t="shared" si="630"/>
        <v>44365.026400000002</v>
      </c>
      <c r="S711" s="84">
        <v>1</v>
      </c>
      <c r="Z711" s="75">
        <f t="shared" si="609"/>
        <v>40797.5</v>
      </c>
      <c r="AA711" s="75">
        <f t="shared" si="598"/>
        <v>2.4960710881892216E-2</v>
      </c>
      <c r="AB711" s="75">
        <f t="shared" si="599"/>
        <v>3.1018327990283596E-2</v>
      </c>
      <c r="AC711" s="75">
        <f t="shared" si="600"/>
        <v>-1.1584988874967173E-2</v>
      </c>
      <c r="AD711" s="75">
        <f t="shared" si="601"/>
        <v>-2.7636858832878961E-3</v>
      </c>
      <c r="AE711" s="75">
        <f t="shared" si="602"/>
        <v>7.6379596614847981E-6</v>
      </c>
      <c r="AF711" s="75">
        <f t="shared" si="603"/>
        <v>-1.1584988874967173E-2</v>
      </c>
      <c r="AG711" s="84"/>
      <c r="AH711" s="75">
        <f t="shared" si="610"/>
        <v>-8.8213029916792782E-3</v>
      </c>
      <c r="AI711" s="75">
        <f t="shared" si="611"/>
        <v>2.7422427738175381E-2</v>
      </c>
      <c r="AJ711" s="75">
        <f t="shared" si="612"/>
        <v>-0.20632639479199144</v>
      </c>
      <c r="AK711" s="75">
        <f t="shared" si="613"/>
        <v>-0.12038631954377201</v>
      </c>
      <c r="AL711" s="75">
        <f t="shared" si="614"/>
        <v>-3.0184383935158925</v>
      </c>
      <c r="AM711" s="75">
        <f t="shared" si="615"/>
        <v>-16.219264611307231</v>
      </c>
      <c r="AN711" s="75">
        <f t="shared" ref="AN711:AT713" si="641">$AU711+$AB$7*SIN(AO711)</f>
        <v>4.2421086741327887</v>
      </c>
      <c r="AO711" s="75">
        <f t="shared" si="641"/>
        <v>4.2428063251758346</v>
      </c>
      <c r="AP711" s="75">
        <f t="shared" si="641"/>
        <v>4.2412355698726873</v>
      </c>
      <c r="AQ711" s="75">
        <f t="shared" si="641"/>
        <v>4.2447789891848089</v>
      </c>
      <c r="AR711" s="75">
        <f t="shared" si="641"/>
        <v>4.2368201046575793</v>
      </c>
      <c r="AS711" s="75">
        <f t="shared" si="641"/>
        <v>4.2548757438733258</v>
      </c>
      <c r="AT711" s="75">
        <f t="shared" si="641"/>
        <v>4.21478676687674</v>
      </c>
      <c r="AU711" s="75">
        <f t="shared" si="617"/>
        <v>5.1160307500040796</v>
      </c>
      <c r="AV711" s="119">
        <f t="shared" si="618"/>
        <v>2.4960710881892216E-2</v>
      </c>
      <c r="AW711" s="120">
        <f t="shared" si="619"/>
        <v>-2.7636858832878961E-3</v>
      </c>
      <c r="AX711" s="121">
        <f t="shared" si="620"/>
        <v>7.6379596614847981E-6</v>
      </c>
      <c r="AY711" s="120">
        <f t="shared" si="621"/>
        <v>3.1018327990283596E-2</v>
      </c>
      <c r="BA711" s="95"/>
      <c r="BB711" s="95"/>
      <c r="BC711" s="95">
        <f t="shared" si="624"/>
        <v>0.14180923160885101</v>
      </c>
      <c r="BD711" s="95">
        <f t="shared" si="625"/>
        <v>-0.3836937627477674</v>
      </c>
      <c r="BE711" s="95">
        <f t="shared" si="626"/>
        <v>-2.7011649373715914</v>
      </c>
      <c r="BF711" s="95">
        <f t="shared" si="627"/>
        <v>-4.4673972468298446</v>
      </c>
      <c r="BG711" s="95">
        <f t="shared" ref="BG711:BM713" si="642">$BN711+$BB$7*SIN(BH711)</f>
        <v>10.970990286203065</v>
      </c>
      <c r="BH711" s="95">
        <f t="shared" si="642"/>
        <v>10.970990288113413</v>
      </c>
      <c r="BI711" s="95">
        <f t="shared" si="642"/>
        <v>10.970990201763817</v>
      </c>
      <c r="BJ711" s="95">
        <f t="shared" si="642"/>
        <v>10.970994105153885</v>
      </c>
      <c r="BK711" s="95">
        <f t="shared" si="642"/>
        <v>10.970818269159025</v>
      </c>
      <c r="BL711" s="95">
        <f t="shared" si="642"/>
        <v>11.010476857913906</v>
      </c>
      <c r="BM711" s="95">
        <f t="shared" si="642"/>
        <v>11.293920670034202</v>
      </c>
      <c r="BN711" s="95">
        <f t="shared" si="629"/>
        <v>11.870718332037242</v>
      </c>
      <c r="CI711" s="95"/>
      <c r="CJ711" s="95"/>
      <c r="CK711" s="95"/>
      <c r="CL711" s="95"/>
      <c r="CM711" s="95"/>
      <c r="CN711" s="95"/>
      <c r="CO711" s="95"/>
      <c r="CP711" s="95"/>
      <c r="CQ711" s="95"/>
      <c r="CR711" s="95"/>
      <c r="CS711" s="95"/>
      <c r="CT711" s="95"/>
      <c r="CU711" s="95"/>
      <c r="CV711" s="95"/>
      <c r="CW711" s="95"/>
      <c r="CX711" s="95"/>
    </row>
    <row r="712" spans="1:102" s="75" customFormat="1" ht="12.95" customHeight="1" x14ac:dyDescent="0.2">
      <c r="A712" s="128" t="s">
        <v>2227</v>
      </c>
      <c r="B712" s="127" t="s">
        <v>2033</v>
      </c>
      <c r="C712" s="126">
        <v>59405.445599999999</v>
      </c>
      <c r="D712" s="126">
        <v>2.0000000000000001E-4</v>
      </c>
      <c r="E712" s="81">
        <f t="shared" si="605"/>
        <v>40849.552790849521</v>
      </c>
      <c r="F712" s="75">
        <f t="shared" si="606"/>
        <v>40849.5</v>
      </c>
      <c r="G712" s="75">
        <f t="shared" si="633"/>
        <v>2.2252504997595679E-2</v>
      </c>
      <c r="K712" s="75">
        <f t="shared" si="636"/>
        <v>2.2252504997595679E-2</v>
      </c>
      <c r="O712" s="75">
        <f t="shared" ca="1" si="607"/>
        <v>2.204726055813748E-2</v>
      </c>
      <c r="P712" s="75">
        <f t="shared" si="608"/>
        <v>3.3852646863547282E-2</v>
      </c>
      <c r="Q712" s="85">
        <f t="shared" si="630"/>
        <v>44386.945599999999</v>
      </c>
      <c r="S712" s="84">
        <v>1</v>
      </c>
      <c r="Z712" s="75">
        <f t="shared" si="609"/>
        <v>40849.5</v>
      </c>
      <c r="AA712" s="75">
        <f t="shared" si="598"/>
        <v>2.502917907544621E-2</v>
      </c>
      <c r="AB712" s="75">
        <f t="shared" si="599"/>
        <v>3.1075972785696751E-2</v>
      </c>
      <c r="AC712" s="75">
        <f t="shared" si="600"/>
        <v>-1.1600141865951603E-2</v>
      </c>
      <c r="AD712" s="75">
        <f t="shared" si="601"/>
        <v>-2.7766740778505314E-3</v>
      </c>
      <c r="AE712" s="75">
        <f t="shared" si="602"/>
        <v>7.7099189346070989E-6</v>
      </c>
      <c r="AF712" s="75">
        <f t="shared" si="603"/>
        <v>-1.1600141865951603E-2</v>
      </c>
      <c r="AG712" s="84"/>
      <c r="AH712" s="75">
        <f t="shared" si="610"/>
        <v>-8.8234677881010738E-3</v>
      </c>
      <c r="AI712" s="75">
        <f t="shared" si="611"/>
        <v>2.7484894266538662E-2</v>
      </c>
      <c r="AJ712" s="75">
        <f t="shared" si="612"/>
        <v>-0.20683302663465469</v>
      </c>
      <c r="AK712" s="75">
        <f t="shared" si="613"/>
        <v>-0.12088990495585078</v>
      </c>
      <c r="AL712" s="75">
        <f t="shared" si="614"/>
        <v>-3.0179205925838093</v>
      </c>
      <c r="AM712" s="75">
        <f t="shared" si="615"/>
        <v>-16.151184058309294</v>
      </c>
      <c r="AN712" s="75">
        <f t="shared" si="641"/>
        <v>4.2458619517183633</v>
      </c>
      <c r="AO712" s="75">
        <f t="shared" si="641"/>
        <v>4.2464410462726816</v>
      </c>
      <c r="AP712" s="75">
        <f t="shared" si="641"/>
        <v>4.2451274878685137</v>
      </c>
      <c r="AQ712" s="75">
        <f t="shared" si="641"/>
        <v>4.2481119805475931</v>
      </c>
      <c r="AR712" s="75">
        <f t="shared" si="641"/>
        <v>4.2413563329053261</v>
      </c>
      <c r="AS712" s="75">
        <f t="shared" si="641"/>
        <v>4.2567809575491502</v>
      </c>
      <c r="AT712" s="75">
        <f t="shared" si="641"/>
        <v>4.2222219683782525</v>
      </c>
      <c r="AU712" s="75">
        <f t="shared" si="617"/>
        <v>5.1213901187576889</v>
      </c>
      <c r="AV712" s="119">
        <f t="shared" si="618"/>
        <v>2.502917907544621E-2</v>
      </c>
      <c r="AW712" s="120">
        <f t="shared" si="619"/>
        <v>-2.7766740778505314E-3</v>
      </c>
      <c r="AX712" s="121">
        <f t="shared" si="620"/>
        <v>7.7099189346070989E-6</v>
      </c>
      <c r="AY712" s="120">
        <f t="shared" si="621"/>
        <v>3.1075972785696751E-2</v>
      </c>
      <c r="BA712" s="95">
        <f>$BB$6*($BB$11/BB712*BC712+$BB$12)</f>
        <v>0</v>
      </c>
      <c r="BB712" s="95">
        <f>1+$BB$7*COS(BE712)</f>
        <v>0.18834553578317625</v>
      </c>
      <c r="BC712" s="95">
        <f t="shared" si="624"/>
        <v>0.14810523624934405</v>
      </c>
      <c r="BD712" s="95">
        <f t="shared" si="625"/>
        <v>-0.38886634042675999</v>
      </c>
      <c r="BE712" s="95">
        <f t="shared" si="626"/>
        <v>-2.6948017125443808</v>
      </c>
      <c r="BF712" s="95">
        <f t="shared" si="627"/>
        <v>-4.4016524092529439</v>
      </c>
      <c r="BG712" s="95">
        <f t="shared" si="642"/>
        <v>10.985813914139968</v>
      </c>
      <c r="BH712" s="95">
        <f t="shared" si="642"/>
        <v>10.985813913759827</v>
      </c>
      <c r="BI712" s="95">
        <f t="shared" si="642"/>
        <v>10.985813957035427</v>
      </c>
      <c r="BJ712" s="95">
        <f t="shared" si="642"/>
        <v>10.985809031727369</v>
      </c>
      <c r="BK712" s="95">
        <f t="shared" si="642"/>
        <v>10.986386527850014</v>
      </c>
      <c r="BL712" s="95">
        <f t="shared" si="642"/>
        <v>11.032559351748091</v>
      </c>
      <c r="BM712" s="95">
        <f t="shared" si="642"/>
        <v>11.319437837698093</v>
      </c>
      <c r="BN712" s="95">
        <f t="shared" si="629"/>
        <v>11.885771045276734</v>
      </c>
      <c r="CI712" s="95"/>
      <c r="CJ712" s="95"/>
      <c r="CK712" s="95"/>
      <c r="CL712" s="95"/>
      <c r="CM712" s="95"/>
      <c r="CN712" s="95"/>
      <c r="CO712" s="95"/>
      <c r="CP712" s="95"/>
      <c r="CQ712" s="95"/>
      <c r="CR712" s="95"/>
      <c r="CS712" s="95"/>
      <c r="CT712" s="95"/>
      <c r="CU712" s="95"/>
      <c r="CV712" s="95"/>
      <c r="CW712" s="95"/>
      <c r="CX712" s="95"/>
    </row>
    <row r="713" spans="1:102" s="75" customFormat="1" ht="12.95" customHeight="1" x14ac:dyDescent="0.2">
      <c r="A713" s="130" t="s">
        <v>2232</v>
      </c>
      <c r="B713" s="131" t="s">
        <v>2031</v>
      </c>
      <c r="C713" s="164">
        <v>59727.489600000001</v>
      </c>
      <c r="D713" s="132">
        <v>2.9999999999999997E-4</v>
      </c>
      <c r="E713" s="81">
        <f t="shared" si="605"/>
        <v>41613.555600572319</v>
      </c>
      <c r="F713" s="75">
        <f t="shared" si="606"/>
        <v>41613.5</v>
      </c>
      <c r="G713" s="75">
        <f t="shared" si="633"/>
        <v>2.343686499807518E-2</v>
      </c>
      <c r="K713" s="75">
        <f t="shared" si="636"/>
        <v>2.343686499807518E-2</v>
      </c>
      <c r="O713" s="75">
        <f t="shared" ca="1" si="607"/>
        <v>2.2576192732463342E-2</v>
      </c>
      <c r="P713" s="75">
        <f t="shared" si="608"/>
        <v>3.4895097754143928E-2</v>
      </c>
      <c r="Q713" s="85">
        <f t="shared" si="630"/>
        <v>44708.989600000001</v>
      </c>
      <c r="S713" s="84">
        <v>1</v>
      </c>
      <c r="Z713" s="75">
        <f t="shared" si="609"/>
        <v>41613.5</v>
      </c>
      <c r="AA713" s="75">
        <f t="shared" si="598"/>
        <v>2.6054112557140983E-2</v>
      </c>
      <c r="AB713" s="75">
        <f t="shared" si="599"/>
        <v>3.2277850195078124E-2</v>
      </c>
      <c r="AC713" s="75">
        <f t="shared" si="600"/>
        <v>-1.1458232756068748E-2</v>
      </c>
      <c r="AD713" s="75">
        <f t="shared" si="601"/>
        <v>-2.6172475590658037E-3</v>
      </c>
      <c r="AE713" s="75">
        <f t="shared" si="602"/>
        <v>6.8499847854359075E-6</v>
      </c>
      <c r="AF713" s="75">
        <f t="shared" si="603"/>
        <v>-1.1458232756068748E-2</v>
      </c>
      <c r="AG713" s="84"/>
      <c r="AH713" s="75">
        <f t="shared" si="610"/>
        <v>-8.8409851970029426E-3</v>
      </c>
      <c r="AI713" s="75">
        <f t="shared" si="611"/>
        <v>2.8464561514437325E-2</v>
      </c>
      <c r="AJ713" s="75">
        <f t="shared" si="612"/>
        <v>-0.21451235342437963</v>
      </c>
      <c r="AK713" s="75">
        <f t="shared" si="613"/>
        <v>-0.12852584085181237</v>
      </c>
      <c r="AL713" s="75">
        <f t="shared" si="614"/>
        <v>-3.0100649361041198</v>
      </c>
      <c r="AM713" s="75">
        <f t="shared" si="615"/>
        <v>-15.183992771816545</v>
      </c>
      <c r="AN713" s="75">
        <f t="shared" si="641"/>
        <v>4.3017586577655758</v>
      </c>
      <c r="AO713" s="75">
        <f t="shared" si="641"/>
        <v>4.3013522952683818</v>
      </c>
      <c r="AP713" s="75">
        <f t="shared" si="641"/>
        <v>4.3023913147660231</v>
      </c>
      <c r="AQ713" s="75">
        <f t="shared" si="641"/>
        <v>4.2997395794498985</v>
      </c>
      <c r="AR713" s="75">
        <f t="shared" si="641"/>
        <v>4.3065395692212256</v>
      </c>
      <c r="AS713" s="75">
        <f t="shared" si="641"/>
        <v>4.2893087550672142</v>
      </c>
      <c r="AT713" s="75">
        <f t="shared" si="641"/>
        <v>4.3344064882817115</v>
      </c>
      <c r="AU713" s="75">
        <f t="shared" si="617"/>
        <v>5.2001316135222568</v>
      </c>
      <c r="AV713" s="119">
        <f t="shared" si="618"/>
        <v>2.6054112557140983E-2</v>
      </c>
      <c r="AW713" s="120">
        <f t="shared" si="619"/>
        <v>-2.6172475590658037E-3</v>
      </c>
      <c r="AX713" s="121">
        <f t="shared" si="620"/>
        <v>6.8499847854359075E-6</v>
      </c>
      <c r="AY713" s="120">
        <f t="shared" si="621"/>
        <v>3.2277850195078124E-2</v>
      </c>
      <c r="BA713" s="95"/>
      <c r="BB713" s="95"/>
      <c r="BC713" s="95">
        <f t="shared" si="624"/>
        <v>0.26551412809423858</v>
      </c>
      <c r="BD713" s="95">
        <f t="shared" si="625"/>
        <v>-0.48329938086583729</v>
      </c>
      <c r="BE713" s="95">
        <f t="shared" si="626"/>
        <v>-2.5747166643279664</v>
      </c>
      <c r="BF713" s="95">
        <f t="shared" si="627"/>
        <v>-3.4331192592755966</v>
      </c>
      <c r="BG713" s="95">
        <f t="shared" si="642"/>
        <v>11.232088127240406</v>
      </c>
      <c r="BH713" s="95">
        <f t="shared" si="642"/>
        <v>11.232574415455824</v>
      </c>
      <c r="BI713" s="95">
        <f t="shared" si="642"/>
        <v>11.234864871918017</v>
      </c>
      <c r="BJ713" s="95">
        <f t="shared" si="642"/>
        <v>11.245376206455603</v>
      </c>
      <c r="BK713" s="95">
        <f t="shared" si="642"/>
        <v>11.288918796637622</v>
      </c>
      <c r="BL713" s="95">
        <f t="shared" si="642"/>
        <v>11.425728403617587</v>
      </c>
      <c r="BM713" s="95">
        <f t="shared" si="642"/>
        <v>11.707828133794857</v>
      </c>
      <c r="BN713" s="95">
        <f t="shared" si="629"/>
        <v>12.106930139795427</v>
      </c>
      <c r="CI713" s="95"/>
      <c r="CJ713" s="95"/>
      <c r="CK713" s="95"/>
      <c r="CL713" s="95"/>
      <c r="CM713" s="95"/>
      <c r="CN713" s="95"/>
      <c r="CO713" s="95"/>
      <c r="CP713" s="95"/>
      <c r="CQ713" s="95"/>
      <c r="CR713" s="95"/>
      <c r="CS713" s="95"/>
      <c r="CT713" s="95"/>
      <c r="CU713" s="95"/>
      <c r="CV713" s="95"/>
      <c r="CW713" s="95"/>
      <c r="CX713" s="95"/>
    </row>
    <row r="714" spans="1:102" s="75" customFormat="1" ht="12.95" customHeight="1" x14ac:dyDescent="0.2">
      <c r="A714" s="134" t="s">
        <v>2234</v>
      </c>
      <c r="B714" s="135" t="s">
        <v>2033</v>
      </c>
      <c r="C714" s="132">
        <v>60042.796600000001</v>
      </c>
      <c r="D714" s="132">
        <v>2.9999999999999997E-4</v>
      </c>
      <c r="E714" s="81">
        <f t="shared" ref="E714" si="643">+(C714-C$7)/C$8</f>
        <v>42361.575852231304</v>
      </c>
      <c r="F714" s="75">
        <f t="shared" ref="F714" si="644">ROUND(2*E714,0)/2</f>
        <v>42361.5</v>
      </c>
      <c r="G714" s="75">
        <f t="shared" ref="G714" si="645">+C714-(C$7+F714*C$8)</f>
        <v>3.1973385004675947E-2</v>
      </c>
      <c r="K714" s="75">
        <f t="shared" ref="K714" si="646">G714</f>
        <v>3.1973385004675947E-2</v>
      </c>
      <c r="O714" s="75">
        <f t="shared" ref="O714" ca="1" si="647">+C$11+C$12*$F714</f>
        <v>2.3094047793190763E-2</v>
      </c>
      <c r="P714" s="75">
        <f t="shared" ref="P714" si="648">+D$11+D$12*F714+D$13*F714^2</f>
        <v>3.5924224184127954E-2</v>
      </c>
      <c r="Q714" s="85">
        <f t="shared" ref="Q714" si="649">+C714-15018.5</f>
        <v>45024.296600000001</v>
      </c>
      <c r="S714" s="84">
        <v>1</v>
      </c>
      <c r="Z714" s="75">
        <f t="shared" ref="Z714" si="650">F714</f>
        <v>42361.5</v>
      </c>
      <c r="AA714" s="75">
        <f t="shared" ref="AA714" si="651">AB$3+AB$4*Z714+AB$5*Z714^2+AH714</f>
        <v>2.7093579628316711E-2</v>
      </c>
      <c r="AB714" s="75">
        <f t="shared" ref="AB714" si="652">IF(S714&lt;&gt;0,G714-AH714, -9999)</f>
        <v>4.080402956048719E-2</v>
      </c>
      <c r="AC714" s="75">
        <f t="shared" ref="AC714" si="653">+G714-P714</f>
        <v>-3.9508391794520065E-3</v>
      </c>
      <c r="AD714" s="75">
        <f t="shared" ref="AD714" si="654">IF(S714&lt;&gt;0,G714-AA714, -9999)</f>
        <v>4.8798053763592364E-3</v>
      </c>
      <c r="AE714" s="75">
        <f t="shared" ref="AE714" si="655">+(G714-AA714)^2*S714</f>
        <v>2.3812500511144508E-5</v>
      </c>
      <c r="AF714" s="75">
        <f t="shared" ref="AF714" si="656">IF(S714&lt;&gt;0,G714-P714, -9999)</f>
        <v>-3.9508391794520065E-3</v>
      </c>
      <c r="AG714" s="84"/>
      <c r="AH714" s="75">
        <f t="shared" ref="AH714" si="657">$AB$6*($AB$11/AI714*AJ714+$AB$12)</f>
        <v>-8.8306445558112429E-3</v>
      </c>
      <c r="AI714" s="75">
        <f t="shared" ref="AI714" si="658">1+$AB$7*COS(AL714)</f>
        <v>2.9554963852537974E-2</v>
      </c>
      <c r="AJ714" s="75">
        <f t="shared" ref="AJ714" si="659">SIN(AL714+RADIANS($AB$9))</f>
        <v>-0.22254158825312681</v>
      </c>
      <c r="AK714" s="75">
        <f t="shared" ref="AK714" si="660">$AB$7*SIN(AL714)</f>
        <v>-0.13651531715068149</v>
      </c>
      <c r="AL714" s="75">
        <f t="shared" ref="AL714" si="661">2*ATAN(AM714)</f>
        <v>-3.0018368088620244</v>
      </c>
      <c r="AM714" s="75">
        <f t="shared" ref="AM714" si="662">SQRT((1+$AB$7)/(1-$AB$7))*TAN(AN714/2)</f>
        <v>-14.287371387011598</v>
      </c>
      <c r="AN714" s="75">
        <f t="shared" ref="AN714" si="663">$AU714+$AB$7*SIN(AO714)</f>
        <v>4.3582182303747539</v>
      </c>
      <c r="AO714" s="75">
        <f t="shared" ref="AO714" si="664">$AU714+$AB$7*SIN(AP714)</f>
        <v>4.3577187501447998</v>
      </c>
      <c r="AP714" s="75">
        <f t="shared" ref="AP714" si="665">$AU714+$AB$7*SIN(AQ714)</f>
        <v>4.3591892815597317</v>
      </c>
      <c r="AQ714" s="75">
        <f t="shared" ref="AQ714" si="666">$AU714+$AB$7*SIN(AR714)</f>
        <v>4.3548764364972437</v>
      </c>
      <c r="AR714" s="75">
        <f t="shared" ref="AR714" si="667">$AU714+$AB$7*SIN(AS714)</f>
        <v>4.3676717785607808</v>
      </c>
      <c r="AS714" s="75">
        <f t="shared" ref="AS714" si="668">$AU714+$AB$7*SIN(AT714)</f>
        <v>4.3309087882660995</v>
      </c>
      <c r="AT714" s="75">
        <f t="shared" ref="AT714" si="669">$AU714+$AB$7*SIN(AU714)</f>
        <v>4.44944072578848</v>
      </c>
      <c r="AU714" s="75">
        <f t="shared" ref="AU714" si="670">RADIANS($AB$9)+$AB$18*(F714-AB$15)</f>
        <v>5.2772240717472521</v>
      </c>
      <c r="AV714" s="119">
        <f t="shared" ref="AV714" si="671">AA714+BA714</f>
        <v>2.7093579628316711E-2</v>
      </c>
      <c r="AW714" s="120">
        <f t="shared" ref="AW714" si="672">G714-AV714</f>
        <v>4.8798053763592364E-3</v>
      </c>
      <c r="AX714" s="121">
        <f t="shared" ref="AX714" si="673">S714*(G714-AV714)^2</f>
        <v>2.3812500511144508E-5</v>
      </c>
      <c r="AY714" s="120">
        <f t="shared" ref="AY714" si="674">IF(S714&lt;&gt;0,G714-AH714-BA714,-9999)</f>
        <v>4.080402956048719E-2</v>
      </c>
      <c r="BA714" s="95"/>
      <c r="BB714" s="95"/>
      <c r="BC714" s="95"/>
      <c r="BD714" s="95"/>
      <c r="BE714" s="95"/>
      <c r="BF714" s="95"/>
      <c r="BG714" s="95"/>
      <c r="BH714" s="95"/>
      <c r="BI714" s="95"/>
      <c r="BJ714" s="95"/>
      <c r="BK714" s="95"/>
      <c r="BL714" s="95"/>
      <c r="BM714" s="95"/>
      <c r="BN714" s="95"/>
      <c r="CI714" s="95"/>
      <c r="CJ714" s="95"/>
      <c r="CK714" s="95"/>
      <c r="CL714" s="95"/>
      <c r="CM714" s="95"/>
      <c r="CN714" s="95"/>
      <c r="CO714" s="95"/>
      <c r="CP714" s="95"/>
      <c r="CQ714" s="95"/>
      <c r="CR714" s="95"/>
      <c r="CS714" s="95"/>
      <c r="CT714" s="95"/>
      <c r="CU714" s="95"/>
      <c r="CV714" s="95"/>
      <c r="CW714" s="95"/>
      <c r="CX714" s="95"/>
    </row>
    <row r="715" spans="1:102" s="75" customFormat="1" ht="12.95" customHeight="1" x14ac:dyDescent="0.2">
      <c r="A715" s="81"/>
      <c r="B715" s="82"/>
      <c r="C715" s="83"/>
      <c r="D715" s="83"/>
      <c r="Q715" s="85"/>
      <c r="S715" s="84"/>
      <c r="AG715" s="84"/>
      <c r="BA715" s="95"/>
      <c r="BB715" s="95"/>
      <c r="BC715" s="95"/>
      <c r="BD715" s="95"/>
      <c r="BE715" s="95"/>
      <c r="BF715" s="95"/>
      <c r="BG715" s="95"/>
      <c r="BH715" s="95"/>
      <c r="BI715" s="95"/>
      <c r="BJ715" s="95"/>
      <c r="BK715" s="95"/>
      <c r="BL715" s="95"/>
      <c r="BM715" s="95"/>
      <c r="BN715" s="95"/>
      <c r="CI715" s="95"/>
      <c r="CJ715" s="95"/>
      <c r="CK715" s="95"/>
      <c r="CL715" s="95"/>
      <c r="CM715" s="95"/>
      <c r="CN715" s="95"/>
      <c r="CO715" s="95"/>
      <c r="CP715" s="95"/>
      <c r="CQ715" s="95"/>
      <c r="CR715" s="95"/>
      <c r="CS715" s="95"/>
      <c r="CT715" s="95"/>
      <c r="CU715" s="95"/>
      <c r="CV715" s="95"/>
      <c r="CW715" s="95"/>
      <c r="CX715" s="95"/>
    </row>
    <row r="716" spans="1:102" s="75" customFormat="1" ht="12.95" customHeight="1" x14ac:dyDescent="0.2">
      <c r="A716" s="81"/>
      <c r="B716" s="82"/>
      <c r="C716" s="83"/>
      <c r="D716" s="83"/>
      <c r="Q716" s="85"/>
      <c r="S716" s="84"/>
      <c r="AG716" s="84"/>
      <c r="BA716" s="95"/>
      <c r="BB716" s="95"/>
      <c r="BC716" s="95"/>
      <c r="BD716" s="95"/>
      <c r="BE716" s="95"/>
      <c r="BF716" s="95"/>
      <c r="BG716" s="95"/>
      <c r="BH716" s="95"/>
      <c r="BI716" s="95"/>
      <c r="BJ716" s="95"/>
      <c r="BK716" s="95"/>
      <c r="BL716" s="95"/>
      <c r="BM716" s="95"/>
      <c r="BN716" s="95"/>
      <c r="CI716" s="95"/>
      <c r="CJ716" s="95"/>
      <c r="CK716" s="95"/>
      <c r="CL716" s="95"/>
      <c r="CM716" s="95"/>
      <c r="CN716" s="95"/>
      <c r="CO716" s="95"/>
      <c r="CP716" s="95"/>
      <c r="CQ716" s="95"/>
      <c r="CR716" s="95"/>
      <c r="CS716" s="95"/>
      <c r="CT716" s="95"/>
      <c r="CU716" s="95"/>
      <c r="CV716" s="95"/>
      <c r="CW716" s="95"/>
      <c r="CX716" s="95"/>
    </row>
    <row r="717" spans="1:102" s="75" customFormat="1" ht="12.95" customHeight="1" x14ac:dyDescent="0.2">
      <c r="A717" s="81"/>
      <c r="B717" s="82"/>
      <c r="C717" s="83"/>
      <c r="D717" s="83"/>
      <c r="Q717" s="85"/>
      <c r="S717" s="84"/>
      <c r="AG717" s="84"/>
      <c r="BA717" s="95"/>
      <c r="BB717" s="95"/>
      <c r="BC717" s="95"/>
      <c r="BD717" s="95"/>
      <c r="BE717" s="95"/>
      <c r="BF717" s="95"/>
      <c r="BG717" s="95"/>
      <c r="BH717" s="95"/>
      <c r="BI717" s="95"/>
      <c r="BJ717" s="95"/>
      <c r="BK717" s="95"/>
      <c r="BL717" s="95"/>
      <c r="BM717" s="95"/>
      <c r="BN717" s="95"/>
      <c r="CI717" s="95"/>
      <c r="CJ717" s="95"/>
      <c r="CK717" s="95"/>
      <c r="CL717" s="95"/>
      <c r="CM717" s="95"/>
      <c r="CN717" s="95"/>
      <c r="CO717" s="95"/>
      <c r="CP717" s="95"/>
      <c r="CQ717" s="95"/>
      <c r="CR717" s="95"/>
      <c r="CS717" s="95"/>
      <c r="CT717" s="95"/>
      <c r="CU717" s="95"/>
      <c r="CV717" s="95"/>
      <c r="CW717" s="95"/>
      <c r="CX717" s="95"/>
    </row>
    <row r="718" spans="1:102" s="75" customFormat="1" ht="12.95" customHeight="1" x14ac:dyDescent="0.2">
      <c r="A718" s="81"/>
      <c r="B718" s="82"/>
      <c r="C718" s="83"/>
      <c r="D718" s="83"/>
      <c r="Q718" s="85"/>
      <c r="S718" s="84"/>
      <c r="AG718" s="84"/>
      <c r="BA718" s="95"/>
      <c r="BB718" s="95"/>
      <c r="BC718" s="95"/>
      <c r="BD718" s="95"/>
      <c r="BE718" s="95"/>
      <c r="BF718" s="95"/>
      <c r="BG718" s="95"/>
      <c r="BH718" s="95"/>
      <c r="BI718" s="95"/>
      <c r="BJ718" s="95"/>
      <c r="BK718" s="95"/>
      <c r="BL718" s="95"/>
      <c r="BM718" s="95"/>
      <c r="BN718" s="95"/>
      <c r="CI718" s="95"/>
      <c r="CJ718" s="95"/>
      <c r="CK718" s="95"/>
      <c r="CL718" s="95"/>
      <c r="CM718" s="95"/>
      <c r="CN718" s="95"/>
      <c r="CO718" s="95"/>
      <c r="CP718" s="95"/>
      <c r="CQ718" s="95"/>
      <c r="CR718" s="95"/>
      <c r="CS718" s="95"/>
      <c r="CT718" s="95"/>
      <c r="CU718" s="95"/>
      <c r="CV718" s="95"/>
      <c r="CW718" s="95"/>
      <c r="CX718" s="95"/>
    </row>
    <row r="719" spans="1:102" s="75" customFormat="1" ht="12.95" customHeight="1" x14ac:dyDescent="0.2">
      <c r="A719" s="81"/>
      <c r="B719" s="82"/>
      <c r="C719" s="83"/>
      <c r="D719" s="83"/>
      <c r="S719" s="84"/>
      <c r="AG719" s="84"/>
      <c r="BA719" s="95"/>
      <c r="BB719" s="95"/>
      <c r="BC719" s="95"/>
      <c r="BD719" s="95"/>
      <c r="BE719" s="95"/>
      <c r="BF719" s="95"/>
      <c r="BG719" s="95"/>
      <c r="BH719" s="95"/>
      <c r="BI719" s="95"/>
      <c r="BJ719" s="95"/>
      <c r="BK719" s="95"/>
      <c r="BL719" s="95"/>
      <c r="BM719" s="95"/>
      <c r="BN719" s="95"/>
      <c r="CI719" s="95"/>
      <c r="CJ719" s="95"/>
      <c r="CK719" s="95"/>
      <c r="CL719" s="95"/>
      <c r="CM719" s="95"/>
      <c r="CN719" s="95"/>
      <c r="CO719" s="95"/>
      <c r="CP719" s="95"/>
      <c r="CQ719" s="95"/>
      <c r="CR719" s="95"/>
      <c r="CS719" s="95"/>
      <c r="CT719" s="95"/>
      <c r="CU719" s="95"/>
      <c r="CV719" s="95"/>
      <c r="CW719" s="95"/>
      <c r="CX719" s="95"/>
    </row>
    <row r="720" spans="1:102" s="75" customFormat="1" ht="12.95" customHeight="1" x14ac:dyDescent="0.2">
      <c r="A720" s="81"/>
      <c r="B720" s="82"/>
      <c r="C720" s="83"/>
      <c r="D720" s="83"/>
      <c r="S720" s="84"/>
      <c r="AG720" s="84"/>
      <c r="BA720" s="95"/>
      <c r="BB720" s="95"/>
      <c r="BC720" s="95"/>
      <c r="BD720" s="95"/>
      <c r="BE720" s="95"/>
      <c r="BF720" s="95"/>
      <c r="BG720" s="95"/>
      <c r="BH720" s="95"/>
      <c r="BI720" s="95"/>
      <c r="BJ720" s="95"/>
      <c r="BK720" s="95"/>
      <c r="BL720" s="95"/>
      <c r="BM720" s="95"/>
      <c r="BN720" s="95"/>
      <c r="CI720" s="95"/>
      <c r="CJ720" s="95"/>
      <c r="CK720" s="95"/>
      <c r="CL720" s="95"/>
      <c r="CM720" s="95"/>
      <c r="CN720" s="95"/>
      <c r="CO720" s="95"/>
      <c r="CP720" s="95"/>
      <c r="CQ720" s="95"/>
      <c r="CR720" s="95"/>
      <c r="CS720" s="95"/>
      <c r="CT720" s="95"/>
      <c r="CU720" s="95"/>
      <c r="CV720" s="95"/>
      <c r="CW720" s="95"/>
      <c r="CX720" s="95"/>
    </row>
    <row r="721" spans="1:102" s="75" customFormat="1" ht="12.95" customHeight="1" x14ac:dyDescent="0.2">
      <c r="A721" s="81"/>
      <c r="B721" s="82"/>
      <c r="C721" s="83"/>
      <c r="D721" s="83"/>
      <c r="S721" s="84"/>
      <c r="AG721" s="84"/>
      <c r="BA721" s="95"/>
      <c r="BB721" s="95"/>
      <c r="BC721" s="95"/>
      <c r="BD721" s="95"/>
      <c r="BE721" s="95"/>
      <c r="BF721" s="95"/>
      <c r="BG721" s="95"/>
      <c r="BH721" s="95"/>
      <c r="BI721" s="95"/>
      <c r="BJ721" s="95"/>
      <c r="BK721" s="95"/>
      <c r="BL721" s="95"/>
      <c r="BM721" s="95"/>
      <c r="BN721" s="95"/>
      <c r="CI721" s="95"/>
      <c r="CJ721" s="95"/>
      <c r="CK721" s="95"/>
      <c r="CL721" s="95"/>
      <c r="CM721" s="95"/>
      <c r="CN721" s="95"/>
      <c r="CO721" s="95"/>
      <c r="CP721" s="95"/>
      <c r="CQ721" s="95"/>
      <c r="CR721" s="95"/>
      <c r="CS721" s="95"/>
      <c r="CT721" s="95"/>
      <c r="CU721" s="95"/>
      <c r="CV721" s="95"/>
      <c r="CW721" s="95"/>
      <c r="CX721" s="95"/>
    </row>
    <row r="722" spans="1:102" s="75" customFormat="1" ht="12.95" customHeight="1" x14ac:dyDescent="0.2">
      <c r="A722" s="81"/>
      <c r="B722" s="82"/>
      <c r="C722" s="83"/>
      <c r="D722" s="83"/>
      <c r="S722" s="84"/>
      <c r="AG722" s="84"/>
      <c r="BA722" s="95"/>
      <c r="BB722" s="95"/>
      <c r="BC722" s="95"/>
      <c r="BD722" s="95"/>
      <c r="BE722" s="95"/>
      <c r="BF722" s="95"/>
      <c r="BG722" s="95"/>
      <c r="BH722" s="95"/>
      <c r="BI722" s="95"/>
      <c r="BJ722" s="95"/>
      <c r="BK722" s="95"/>
      <c r="BL722" s="95"/>
      <c r="BM722" s="95"/>
      <c r="BN722" s="95"/>
      <c r="CI722" s="95"/>
      <c r="CJ722" s="95"/>
      <c r="CK722" s="95"/>
      <c r="CL722" s="95"/>
      <c r="CM722" s="95"/>
      <c r="CN722" s="95"/>
      <c r="CO722" s="95"/>
      <c r="CP722" s="95"/>
      <c r="CQ722" s="95"/>
      <c r="CR722" s="95"/>
      <c r="CS722" s="95"/>
      <c r="CT722" s="95"/>
      <c r="CU722" s="95"/>
      <c r="CV722" s="95"/>
      <c r="CW722" s="95"/>
      <c r="CX722" s="95"/>
    </row>
    <row r="723" spans="1:102" s="75" customFormat="1" ht="12.95" customHeight="1" x14ac:dyDescent="0.2">
      <c r="A723" s="81"/>
      <c r="B723" s="82"/>
      <c r="C723" s="83"/>
      <c r="D723" s="83"/>
      <c r="S723" s="84"/>
      <c r="AG723" s="84"/>
      <c r="BA723" s="95"/>
      <c r="BB723" s="95"/>
      <c r="BC723" s="95"/>
      <c r="BD723" s="95"/>
      <c r="BE723" s="95"/>
      <c r="BF723" s="95"/>
      <c r="BG723" s="95"/>
      <c r="BH723" s="95"/>
      <c r="BI723" s="95"/>
      <c r="BJ723" s="95"/>
      <c r="BK723" s="95"/>
      <c r="BL723" s="95"/>
      <c r="BM723" s="95"/>
      <c r="BN723" s="95"/>
      <c r="CI723" s="95"/>
      <c r="CJ723" s="95"/>
      <c r="CK723" s="95"/>
      <c r="CL723" s="95"/>
      <c r="CM723" s="95"/>
      <c r="CN723" s="95"/>
      <c r="CO723" s="95"/>
      <c r="CP723" s="95"/>
      <c r="CQ723" s="95"/>
      <c r="CR723" s="95"/>
      <c r="CS723" s="95"/>
      <c r="CT723" s="95"/>
      <c r="CU723" s="95"/>
      <c r="CV723" s="95"/>
      <c r="CW723" s="95"/>
      <c r="CX723" s="95"/>
    </row>
    <row r="724" spans="1:102" s="75" customFormat="1" ht="12.95" customHeight="1" x14ac:dyDescent="0.2">
      <c r="A724" s="81"/>
      <c r="B724" s="82"/>
      <c r="C724" s="83"/>
      <c r="D724" s="83"/>
      <c r="S724" s="84"/>
      <c r="AG724" s="84"/>
      <c r="BA724" s="95"/>
      <c r="BB724" s="95"/>
      <c r="BC724" s="95"/>
      <c r="BD724" s="95"/>
      <c r="BE724" s="95"/>
      <c r="BF724" s="95"/>
      <c r="BG724" s="95"/>
      <c r="BH724" s="95"/>
      <c r="BI724" s="95"/>
      <c r="BJ724" s="95"/>
      <c r="BK724" s="95"/>
      <c r="BL724" s="95"/>
      <c r="BM724" s="95"/>
      <c r="BN724" s="95"/>
      <c r="CI724" s="95"/>
      <c r="CJ724" s="95"/>
      <c r="CK724" s="95"/>
      <c r="CL724" s="95"/>
      <c r="CM724" s="95"/>
      <c r="CN724" s="95"/>
      <c r="CO724" s="95"/>
      <c r="CP724" s="95"/>
      <c r="CQ724" s="95"/>
      <c r="CR724" s="95"/>
      <c r="CS724" s="95"/>
      <c r="CT724" s="95"/>
      <c r="CU724" s="95"/>
      <c r="CV724" s="95"/>
      <c r="CW724" s="95"/>
      <c r="CX724" s="95"/>
    </row>
    <row r="725" spans="1:102" s="75" customFormat="1" ht="12.95" customHeight="1" x14ac:dyDescent="0.2">
      <c r="A725" s="81"/>
      <c r="B725" s="82"/>
      <c r="C725" s="83"/>
      <c r="D725" s="83"/>
      <c r="S725" s="84"/>
      <c r="AG725" s="84"/>
      <c r="BA725" s="95"/>
      <c r="BB725" s="95"/>
      <c r="BC725" s="95"/>
      <c r="BD725" s="95"/>
      <c r="BE725" s="95"/>
      <c r="BF725" s="95"/>
      <c r="BG725" s="95"/>
      <c r="BH725" s="95"/>
      <c r="BI725" s="95"/>
      <c r="BJ725" s="95"/>
      <c r="BK725" s="95"/>
      <c r="BL725" s="95"/>
      <c r="BM725" s="95"/>
      <c r="BN725" s="95"/>
      <c r="CI725" s="95"/>
      <c r="CJ725" s="95"/>
      <c r="CK725" s="95"/>
      <c r="CL725" s="95"/>
      <c r="CM725" s="95"/>
      <c r="CN725" s="95"/>
      <c r="CO725" s="95"/>
      <c r="CP725" s="95"/>
      <c r="CQ725" s="95"/>
      <c r="CR725" s="95"/>
      <c r="CS725" s="95"/>
      <c r="CT725" s="95"/>
      <c r="CU725" s="95"/>
      <c r="CV725" s="95"/>
      <c r="CW725" s="95"/>
      <c r="CX725" s="95"/>
    </row>
    <row r="726" spans="1:102" s="75" customFormat="1" ht="12.95" customHeight="1" x14ac:dyDescent="0.2">
      <c r="A726" s="81"/>
      <c r="B726" s="82"/>
      <c r="C726" s="83"/>
      <c r="D726" s="83"/>
      <c r="S726" s="84"/>
      <c r="AG726" s="84"/>
      <c r="BA726" s="95"/>
      <c r="BB726" s="95"/>
      <c r="BC726" s="95"/>
      <c r="BD726" s="95"/>
      <c r="BE726" s="95"/>
      <c r="BF726" s="95"/>
      <c r="BG726" s="95"/>
      <c r="BH726" s="95"/>
      <c r="BI726" s="95"/>
      <c r="BJ726" s="95"/>
      <c r="BK726" s="95"/>
      <c r="BL726" s="95"/>
      <c r="BM726" s="95"/>
      <c r="BN726" s="95"/>
      <c r="CI726" s="95"/>
      <c r="CJ726" s="95"/>
      <c r="CK726" s="95"/>
      <c r="CL726" s="95"/>
      <c r="CM726" s="95"/>
      <c r="CN726" s="95"/>
      <c r="CO726" s="95"/>
      <c r="CP726" s="95"/>
      <c r="CQ726" s="95"/>
      <c r="CR726" s="95"/>
      <c r="CS726" s="95"/>
      <c r="CT726" s="95"/>
      <c r="CU726" s="95"/>
      <c r="CV726" s="95"/>
      <c r="CW726" s="95"/>
      <c r="CX726" s="95"/>
    </row>
    <row r="727" spans="1:102" s="75" customFormat="1" ht="12.95" customHeight="1" x14ac:dyDescent="0.2">
      <c r="A727" s="81"/>
      <c r="B727" s="82"/>
      <c r="C727" s="83"/>
      <c r="D727" s="83"/>
      <c r="S727" s="84"/>
      <c r="AG727" s="84"/>
      <c r="BA727" s="95"/>
      <c r="BB727" s="95"/>
      <c r="BC727" s="95"/>
      <c r="BD727" s="95"/>
      <c r="BE727" s="95"/>
      <c r="BF727" s="95"/>
      <c r="BG727" s="95"/>
      <c r="BH727" s="95"/>
      <c r="BI727" s="95"/>
      <c r="BJ727" s="95"/>
      <c r="BK727" s="95"/>
      <c r="BL727" s="95"/>
      <c r="BM727" s="95"/>
      <c r="BN727" s="95"/>
      <c r="CI727" s="95"/>
      <c r="CJ727" s="95"/>
      <c r="CK727" s="95"/>
      <c r="CL727" s="95"/>
      <c r="CM727" s="95"/>
      <c r="CN727" s="95"/>
      <c r="CO727" s="95"/>
      <c r="CP727" s="95"/>
      <c r="CQ727" s="95"/>
      <c r="CR727" s="95"/>
      <c r="CS727" s="95"/>
      <c r="CT727" s="95"/>
      <c r="CU727" s="95"/>
      <c r="CV727" s="95"/>
      <c r="CW727" s="95"/>
      <c r="CX727" s="95"/>
    </row>
    <row r="728" spans="1:102" s="75" customFormat="1" ht="12.95" customHeight="1" x14ac:dyDescent="0.2">
      <c r="A728" s="81"/>
      <c r="B728" s="82"/>
      <c r="C728" s="83"/>
      <c r="D728" s="83"/>
      <c r="S728" s="84"/>
      <c r="AG728" s="84"/>
      <c r="BA728" s="95"/>
      <c r="BB728" s="95"/>
      <c r="BC728" s="95"/>
      <c r="BD728" s="95"/>
      <c r="BE728" s="95"/>
      <c r="BF728" s="95"/>
      <c r="BG728" s="95"/>
      <c r="BH728" s="95"/>
      <c r="BI728" s="95"/>
      <c r="BJ728" s="95"/>
      <c r="BK728" s="95"/>
      <c r="BL728" s="95"/>
      <c r="BM728" s="95"/>
      <c r="BN728" s="95"/>
      <c r="CI728" s="95"/>
      <c r="CJ728" s="95"/>
      <c r="CK728" s="95"/>
      <c r="CL728" s="95"/>
      <c r="CM728" s="95"/>
      <c r="CN728" s="95"/>
      <c r="CO728" s="95"/>
      <c r="CP728" s="95"/>
      <c r="CQ728" s="95"/>
      <c r="CR728" s="95"/>
      <c r="CS728" s="95"/>
      <c r="CT728" s="95"/>
      <c r="CU728" s="95"/>
      <c r="CV728" s="95"/>
      <c r="CW728" s="95"/>
      <c r="CX728" s="95"/>
    </row>
    <row r="729" spans="1:102" s="75" customFormat="1" ht="12.95" customHeight="1" x14ac:dyDescent="0.2">
      <c r="A729" s="81"/>
      <c r="B729" s="82"/>
      <c r="C729" s="83"/>
      <c r="D729" s="83"/>
      <c r="S729" s="84"/>
      <c r="AG729" s="84"/>
      <c r="BA729" s="95"/>
      <c r="BB729" s="95"/>
      <c r="BC729" s="95"/>
      <c r="BD729" s="95"/>
      <c r="BE729" s="95"/>
      <c r="BF729" s="95"/>
      <c r="BG729" s="95"/>
      <c r="BH729" s="95"/>
      <c r="BI729" s="95"/>
      <c r="BJ729" s="95"/>
      <c r="BK729" s="95"/>
      <c r="BL729" s="95"/>
      <c r="BM729" s="95"/>
      <c r="BN729" s="95"/>
      <c r="CI729" s="95"/>
      <c r="CJ729" s="95"/>
      <c r="CK729" s="95"/>
      <c r="CL729" s="95"/>
      <c r="CM729" s="95"/>
      <c r="CN729" s="95"/>
      <c r="CO729" s="95"/>
      <c r="CP729" s="95"/>
      <c r="CQ729" s="95"/>
      <c r="CR729" s="95"/>
      <c r="CS729" s="95"/>
      <c r="CT729" s="95"/>
      <c r="CU729" s="95"/>
      <c r="CV729" s="95"/>
      <c r="CW729" s="95"/>
      <c r="CX729" s="95"/>
    </row>
    <row r="730" spans="1:102" s="75" customFormat="1" ht="12.95" customHeight="1" x14ac:dyDescent="0.2">
      <c r="A730" s="81"/>
      <c r="B730" s="82"/>
      <c r="C730" s="83"/>
      <c r="D730" s="83"/>
      <c r="S730" s="84"/>
      <c r="AG730" s="84"/>
      <c r="BA730" s="95"/>
      <c r="BB730" s="95"/>
      <c r="BC730" s="95"/>
      <c r="BD730" s="95"/>
      <c r="BE730" s="95"/>
      <c r="BF730" s="95"/>
      <c r="BG730" s="95"/>
      <c r="BH730" s="95"/>
      <c r="BI730" s="95"/>
      <c r="BJ730" s="95"/>
      <c r="BK730" s="95"/>
      <c r="BL730" s="95"/>
      <c r="BM730" s="95"/>
      <c r="BN730" s="95"/>
      <c r="CI730" s="95"/>
      <c r="CJ730" s="95"/>
      <c r="CK730" s="95"/>
      <c r="CL730" s="95"/>
      <c r="CM730" s="95"/>
      <c r="CN730" s="95"/>
      <c r="CO730" s="95"/>
      <c r="CP730" s="95"/>
      <c r="CQ730" s="95"/>
      <c r="CR730" s="95"/>
      <c r="CS730" s="95"/>
      <c r="CT730" s="95"/>
      <c r="CU730" s="95"/>
      <c r="CV730" s="95"/>
      <c r="CW730" s="95"/>
      <c r="CX730" s="95"/>
    </row>
    <row r="731" spans="1:102" s="75" customFormat="1" ht="12.95" customHeight="1" x14ac:dyDescent="0.2">
      <c r="A731" s="81"/>
      <c r="B731" s="82"/>
      <c r="C731" s="83"/>
      <c r="D731" s="83"/>
      <c r="S731" s="84"/>
      <c r="AG731" s="84"/>
      <c r="BA731" s="95"/>
      <c r="BB731" s="95"/>
      <c r="BC731" s="95"/>
      <c r="BD731" s="95"/>
      <c r="BE731" s="95"/>
      <c r="BF731" s="95"/>
      <c r="BG731" s="95"/>
      <c r="BH731" s="95"/>
      <c r="BI731" s="95"/>
      <c r="BJ731" s="95"/>
      <c r="BK731" s="95"/>
      <c r="BL731" s="95"/>
      <c r="BM731" s="95"/>
      <c r="BN731" s="95"/>
      <c r="CI731" s="95"/>
      <c r="CJ731" s="95"/>
      <c r="CK731" s="95"/>
      <c r="CL731" s="95"/>
      <c r="CM731" s="95"/>
      <c r="CN731" s="95"/>
      <c r="CO731" s="95"/>
      <c r="CP731" s="95"/>
      <c r="CQ731" s="95"/>
      <c r="CR731" s="95"/>
      <c r="CS731" s="95"/>
      <c r="CT731" s="95"/>
      <c r="CU731" s="95"/>
      <c r="CV731" s="95"/>
      <c r="CW731" s="95"/>
      <c r="CX731" s="95"/>
    </row>
    <row r="732" spans="1:102" s="75" customFormat="1" ht="12.95" customHeight="1" x14ac:dyDescent="0.2">
      <c r="A732" s="81"/>
      <c r="B732" s="82"/>
      <c r="C732" s="83"/>
      <c r="D732" s="83"/>
      <c r="S732" s="84"/>
      <c r="AG732" s="84"/>
      <c r="BA732" s="95"/>
      <c r="BB732" s="95"/>
      <c r="BC732" s="95"/>
      <c r="BD732" s="95"/>
      <c r="BE732" s="95"/>
      <c r="BF732" s="95"/>
      <c r="BG732" s="95"/>
      <c r="BH732" s="95"/>
      <c r="BI732" s="95"/>
      <c r="BJ732" s="95"/>
      <c r="BK732" s="95"/>
      <c r="BL732" s="95"/>
      <c r="BM732" s="95"/>
      <c r="BN732" s="95"/>
      <c r="CI732" s="95"/>
      <c r="CJ732" s="95"/>
      <c r="CK732" s="95"/>
      <c r="CL732" s="95"/>
      <c r="CM732" s="95"/>
      <c r="CN732" s="95"/>
      <c r="CO732" s="95"/>
      <c r="CP732" s="95"/>
      <c r="CQ732" s="95"/>
      <c r="CR732" s="95"/>
      <c r="CS732" s="95"/>
      <c r="CT732" s="95"/>
      <c r="CU732" s="95"/>
      <c r="CV732" s="95"/>
      <c r="CW732" s="95"/>
      <c r="CX732" s="95"/>
    </row>
    <row r="733" spans="1:102" s="75" customFormat="1" ht="12.95" customHeight="1" x14ac:dyDescent="0.2">
      <c r="A733" s="81"/>
      <c r="B733" s="82"/>
      <c r="C733" s="83"/>
      <c r="D733" s="83"/>
      <c r="S733" s="84"/>
      <c r="AG733" s="84"/>
      <c r="BA733" s="95"/>
      <c r="BB733" s="95"/>
      <c r="BC733" s="95"/>
      <c r="BD733" s="95"/>
      <c r="BE733" s="95"/>
      <c r="BF733" s="95"/>
      <c r="BG733" s="95"/>
      <c r="BH733" s="95"/>
      <c r="BI733" s="95"/>
      <c r="BJ733" s="95"/>
      <c r="BK733" s="95"/>
      <c r="BL733" s="95"/>
      <c r="BM733" s="95"/>
      <c r="BN733" s="95"/>
      <c r="CI733" s="95"/>
      <c r="CJ733" s="95"/>
      <c r="CK733" s="95"/>
      <c r="CL733" s="95"/>
      <c r="CM733" s="95"/>
      <c r="CN733" s="95"/>
      <c r="CO733" s="95"/>
      <c r="CP733" s="95"/>
      <c r="CQ733" s="95"/>
      <c r="CR733" s="95"/>
      <c r="CS733" s="95"/>
      <c r="CT733" s="95"/>
      <c r="CU733" s="95"/>
      <c r="CV733" s="95"/>
      <c r="CW733" s="95"/>
      <c r="CX733" s="95"/>
    </row>
    <row r="734" spans="1:102" s="75" customFormat="1" ht="12.95" customHeight="1" x14ac:dyDescent="0.2">
      <c r="A734" s="81"/>
      <c r="B734" s="82"/>
      <c r="C734" s="83"/>
      <c r="D734" s="83"/>
      <c r="S734" s="84"/>
      <c r="AG734" s="84"/>
      <c r="BA734" s="95"/>
      <c r="BB734" s="95"/>
      <c r="BC734" s="95"/>
      <c r="BD734" s="95"/>
      <c r="BE734" s="95"/>
      <c r="BF734" s="95"/>
      <c r="BG734" s="95"/>
      <c r="BH734" s="95"/>
      <c r="BI734" s="95"/>
      <c r="BJ734" s="95"/>
      <c r="BK734" s="95"/>
      <c r="BL734" s="95"/>
      <c r="BM734" s="95"/>
      <c r="BN734" s="95"/>
      <c r="CI734" s="95"/>
      <c r="CJ734" s="95"/>
      <c r="CK734" s="95"/>
      <c r="CL734" s="95"/>
      <c r="CM734" s="95"/>
      <c r="CN734" s="95"/>
      <c r="CO734" s="95"/>
      <c r="CP734" s="95"/>
      <c r="CQ734" s="95"/>
      <c r="CR734" s="95"/>
      <c r="CS734" s="95"/>
      <c r="CT734" s="95"/>
      <c r="CU734" s="95"/>
      <c r="CV734" s="95"/>
      <c r="CW734" s="95"/>
      <c r="CX734" s="95"/>
    </row>
    <row r="735" spans="1:102" s="75" customFormat="1" ht="12.95" customHeight="1" x14ac:dyDescent="0.2">
      <c r="A735" s="81"/>
      <c r="B735" s="82"/>
      <c r="C735" s="83"/>
      <c r="D735" s="83"/>
      <c r="S735" s="84"/>
      <c r="AG735" s="84"/>
      <c r="BA735" s="95"/>
      <c r="BB735" s="95"/>
      <c r="BC735" s="95"/>
      <c r="BD735" s="95"/>
      <c r="BE735" s="95"/>
      <c r="BF735" s="95"/>
      <c r="BG735" s="95"/>
      <c r="BH735" s="95"/>
      <c r="BI735" s="95"/>
      <c r="BJ735" s="95"/>
      <c r="BK735" s="95"/>
      <c r="BL735" s="95"/>
      <c r="BM735" s="95"/>
      <c r="BN735" s="95"/>
      <c r="CI735" s="95"/>
      <c r="CJ735" s="95"/>
      <c r="CK735" s="95"/>
      <c r="CL735" s="95"/>
      <c r="CM735" s="95"/>
      <c r="CN735" s="95"/>
      <c r="CO735" s="95"/>
      <c r="CP735" s="95"/>
      <c r="CQ735" s="95"/>
      <c r="CR735" s="95"/>
      <c r="CS735" s="95"/>
      <c r="CT735" s="95"/>
      <c r="CU735" s="95"/>
      <c r="CV735" s="95"/>
      <c r="CW735" s="95"/>
      <c r="CX735" s="95"/>
    </row>
    <row r="736" spans="1:102" s="75" customFormat="1" ht="12.95" customHeight="1" x14ac:dyDescent="0.2">
      <c r="A736" s="81"/>
      <c r="B736" s="82"/>
      <c r="C736" s="83"/>
      <c r="D736" s="83"/>
      <c r="S736" s="84"/>
      <c r="AG736" s="84"/>
      <c r="BA736" s="95"/>
      <c r="BB736" s="95"/>
      <c r="BC736" s="95"/>
      <c r="BD736" s="95"/>
      <c r="BE736" s="95"/>
      <c r="BF736" s="95"/>
      <c r="BG736" s="95"/>
      <c r="BH736" s="95"/>
      <c r="BI736" s="95"/>
      <c r="BJ736" s="95"/>
      <c r="BK736" s="95"/>
      <c r="BL736" s="95"/>
      <c r="BM736" s="95"/>
      <c r="BN736" s="95"/>
      <c r="CI736" s="95"/>
      <c r="CJ736" s="95"/>
      <c r="CK736" s="95"/>
      <c r="CL736" s="95"/>
      <c r="CM736" s="95"/>
      <c r="CN736" s="95"/>
      <c r="CO736" s="95"/>
      <c r="CP736" s="95"/>
      <c r="CQ736" s="95"/>
      <c r="CR736" s="95"/>
      <c r="CS736" s="95"/>
      <c r="CT736" s="95"/>
      <c r="CU736" s="95"/>
      <c r="CV736" s="95"/>
      <c r="CW736" s="95"/>
      <c r="CX736" s="95"/>
    </row>
    <row r="737" spans="1:102" s="75" customFormat="1" ht="12.95" customHeight="1" x14ac:dyDescent="0.2">
      <c r="A737" s="81"/>
      <c r="B737" s="82"/>
      <c r="C737" s="83"/>
      <c r="D737" s="83"/>
      <c r="S737" s="84"/>
      <c r="AG737" s="84"/>
      <c r="BA737" s="95"/>
      <c r="BB737" s="95"/>
      <c r="BC737" s="95"/>
      <c r="BD737" s="95"/>
      <c r="BE737" s="95"/>
      <c r="BF737" s="95"/>
      <c r="BG737" s="95"/>
      <c r="BH737" s="95"/>
      <c r="BI737" s="95"/>
      <c r="BJ737" s="95"/>
      <c r="BK737" s="95"/>
      <c r="BL737" s="95"/>
      <c r="BM737" s="95"/>
      <c r="BN737" s="95"/>
      <c r="CI737" s="95"/>
      <c r="CJ737" s="95"/>
      <c r="CK737" s="95"/>
      <c r="CL737" s="95"/>
      <c r="CM737" s="95"/>
      <c r="CN737" s="95"/>
      <c r="CO737" s="95"/>
      <c r="CP737" s="95"/>
      <c r="CQ737" s="95"/>
      <c r="CR737" s="95"/>
      <c r="CS737" s="95"/>
      <c r="CT737" s="95"/>
      <c r="CU737" s="95"/>
      <c r="CV737" s="95"/>
      <c r="CW737" s="95"/>
      <c r="CX737" s="95"/>
    </row>
    <row r="738" spans="1:102" s="75" customFormat="1" ht="12.95" customHeight="1" x14ac:dyDescent="0.2">
      <c r="A738" s="81"/>
      <c r="B738" s="82"/>
      <c r="C738" s="83"/>
      <c r="D738" s="83"/>
      <c r="S738" s="84"/>
      <c r="AG738" s="84"/>
      <c r="BA738" s="95"/>
      <c r="BB738" s="95"/>
      <c r="BC738" s="95"/>
      <c r="BD738" s="95"/>
      <c r="BE738" s="95"/>
      <c r="BF738" s="95"/>
      <c r="BG738" s="95"/>
      <c r="BH738" s="95"/>
      <c r="BI738" s="95"/>
      <c r="BJ738" s="95"/>
      <c r="BK738" s="95"/>
      <c r="BL738" s="95"/>
      <c r="BM738" s="95"/>
      <c r="BN738" s="95"/>
      <c r="CI738" s="95"/>
      <c r="CJ738" s="95"/>
      <c r="CK738" s="95"/>
      <c r="CL738" s="95"/>
      <c r="CM738" s="95"/>
      <c r="CN738" s="95"/>
      <c r="CO738" s="95"/>
      <c r="CP738" s="95"/>
      <c r="CQ738" s="95"/>
      <c r="CR738" s="95"/>
      <c r="CS738" s="95"/>
      <c r="CT738" s="95"/>
      <c r="CU738" s="95"/>
      <c r="CV738" s="95"/>
      <c r="CW738" s="95"/>
      <c r="CX738" s="95"/>
    </row>
    <row r="739" spans="1:102" s="75" customFormat="1" ht="12.95" customHeight="1" x14ac:dyDescent="0.2">
      <c r="A739" s="81"/>
      <c r="B739" s="82"/>
      <c r="C739" s="83"/>
      <c r="D739" s="83"/>
      <c r="S739" s="84"/>
      <c r="AG739" s="84"/>
      <c r="BA739" s="95"/>
      <c r="BB739" s="95"/>
      <c r="BC739" s="95"/>
      <c r="BD739" s="95"/>
      <c r="BE739" s="95"/>
      <c r="BF739" s="95"/>
      <c r="BG739" s="95"/>
      <c r="BH739" s="95"/>
      <c r="BI739" s="95"/>
      <c r="BJ739" s="95"/>
      <c r="BK739" s="95"/>
      <c r="BL739" s="95"/>
      <c r="BM739" s="95"/>
      <c r="BN739" s="95"/>
      <c r="CI739" s="95"/>
      <c r="CJ739" s="95"/>
      <c r="CK739" s="95"/>
      <c r="CL739" s="95"/>
      <c r="CM739" s="95"/>
      <c r="CN739" s="95"/>
      <c r="CO739" s="95"/>
      <c r="CP739" s="95"/>
      <c r="CQ739" s="95"/>
      <c r="CR739" s="95"/>
      <c r="CS739" s="95"/>
      <c r="CT739" s="95"/>
      <c r="CU739" s="95"/>
      <c r="CV739" s="95"/>
      <c r="CW739" s="95"/>
      <c r="CX739" s="95"/>
    </row>
    <row r="740" spans="1:102" s="75" customFormat="1" ht="12.95" customHeight="1" x14ac:dyDescent="0.2">
      <c r="A740" s="81"/>
      <c r="B740" s="82"/>
      <c r="C740" s="83"/>
      <c r="D740" s="83"/>
      <c r="S740" s="84"/>
      <c r="AG740" s="84"/>
      <c r="BA740" s="95"/>
      <c r="BB740" s="95"/>
      <c r="BC740" s="95"/>
      <c r="BD740" s="95"/>
      <c r="BE740" s="95"/>
      <c r="BF740" s="95"/>
      <c r="BG740" s="95"/>
      <c r="BH740" s="95"/>
      <c r="BI740" s="95"/>
      <c r="BJ740" s="95"/>
      <c r="BK740" s="95"/>
      <c r="BL740" s="95"/>
      <c r="BM740" s="95"/>
      <c r="BN740" s="95"/>
      <c r="CI740" s="95"/>
      <c r="CJ740" s="95"/>
      <c r="CK740" s="95"/>
      <c r="CL740" s="95"/>
      <c r="CM740" s="95"/>
      <c r="CN740" s="95"/>
      <c r="CO740" s="95"/>
      <c r="CP740" s="95"/>
      <c r="CQ740" s="95"/>
      <c r="CR740" s="95"/>
      <c r="CS740" s="95"/>
      <c r="CT740" s="95"/>
      <c r="CU740" s="95"/>
      <c r="CV740" s="95"/>
      <c r="CW740" s="95"/>
      <c r="CX740" s="95"/>
    </row>
    <row r="741" spans="1:102" s="75" customFormat="1" ht="12.95" customHeight="1" x14ac:dyDescent="0.2">
      <c r="A741" s="81"/>
      <c r="B741" s="82"/>
      <c r="C741" s="83"/>
      <c r="D741" s="83"/>
      <c r="S741" s="84"/>
      <c r="AG741" s="84"/>
      <c r="BA741" s="95"/>
      <c r="BB741" s="95"/>
      <c r="BC741" s="95"/>
      <c r="BD741" s="95"/>
      <c r="BE741" s="95"/>
      <c r="BF741" s="95"/>
      <c r="BG741" s="95"/>
      <c r="BH741" s="95"/>
      <c r="BI741" s="95"/>
      <c r="BJ741" s="95"/>
      <c r="BK741" s="95"/>
      <c r="BL741" s="95"/>
      <c r="BM741" s="95"/>
      <c r="BN741" s="95"/>
      <c r="CI741" s="95"/>
      <c r="CJ741" s="95"/>
      <c r="CK741" s="95"/>
      <c r="CL741" s="95"/>
      <c r="CM741" s="95"/>
      <c r="CN741" s="95"/>
      <c r="CO741" s="95"/>
      <c r="CP741" s="95"/>
      <c r="CQ741" s="95"/>
      <c r="CR741" s="95"/>
      <c r="CS741" s="95"/>
      <c r="CT741" s="95"/>
      <c r="CU741" s="95"/>
      <c r="CV741" s="95"/>
      <c r="CW741" s="95"/>
      <c r="CX741" s="95"/>
    </row>
    <row r="742" spans="1:102" s="75" customFormat="1" ht="12.95" customHeight="1" x14ac:dyDescent="0.2">
      <c r="A742" s="81"/>
      <c r="B742" s="82"/>
      <c r="C742" s="83"/>
      <c r="D742" s="83"/>
      <c r="S742" s="84"/>
      <c r="AG742" s="84"/>
      <c r="BA742" s="95"/>
      <c r="BB742" s="95"/>
      <c r="BC742" s="95"/>
      <c r="BD742" s="95"/>
      <c r="BE742" s="95"/>
      <c r="BF742" s="95"/>
      <c r="BG742" s="95"/>
      <c r="BH742" s="95"/>
      <c r="BI742" s="95"/>
      <c r="BJ742" s="95"/>
      <c r="BK742" s="95"/>
      <c r="BL742" s="95"/>
      <c r="BM742" s="95"/>
      <c r="BN742" s="95"/>
      <c r="CI742" s="95"/>
      <c r="CJ742" s="95"/>
      <c r="CK742" s="95"/>
      <c r="CL742" s="95"/>
      <c r="CM742" s="95"/>
      <c r="CN742" s="95"/>
      <c r="CO742" s="95"/>
      <c r="CP742" s="95"/>
      <c r="CQ742" s="95"/>
      <c r="CR742" s="95"/>
      <c r="CS742" s="95"/>
      <c r="CT742" s="95"/>
      <c r="CU742" s="95"/>
      <c r="CV742" s="95"/>
      <c r="CW742" s="95"/>
      <c r="CX742" s="95"/>
    </row>
    <row r="743" spans="1:102" s="75" customFormat="1" ht="12.95" customHeight="1" x14ac:dyDescent="0.2">
      <c r="A743" s="81"/>
      <c r="B743" s="82"/>
      <c r="C743" s="83"/>
      <c r="D743" s="83"/>
      <c r="S743" s="84"/>
      <c r="AG743" s="84"/>
      <c r="BA743" s="95"/>
      <c r="BB743" s="95"/>
      <c r="BC743" s="95"/>
      <c r="BD743" s="95"/>
      <c r="BE743" s="95"/>
      <c r="BF743" s="95"/>
      <c r="BG743" s="95"/>
      <c r="BH743" s="95"/>
      <c r="BI743" s="95"/>
      <c r="BJ743" s="95"/>
      <c r="BK743" s="95"/>
      <c r="BL743" s="95"/>
      <c r="BM743" s="95"/>
      <c r="BN743" s="95"/>
      <c r="CI743" s="95"/>
      <c r="CJ743" s="95"/>
      <c r="CK743" s="95"/>
      <c r="CL743" s="95"/>
      <c r="CM743" s="95"/>
      <c r="CN743" s="95"/>
      <c r="CO743" s="95"/>
      <c r="CP743" s="95"/>
      <c r="CQ743" s="95"/>
      <c r="CR743" s="95"/>
      <c r="CS743" s="95"/>
      <c r="CT743" s="95"/>
      <c r="CU743" s="95"/>
      <c r="CV743" s="95"/>
      <c r="CW743" s="95"/>
      <c r="CX743" s="95"/>
    </row>
    <row r="744" spans="1:102" s="75" customFormat="1" ht="12.95" customHeight="1" x14ac:dyDescent="0.2">
      <c r="A744" s="81"/>
      <c r="B744" s="82"/>
      <c r="C744" s="83"/>
      <c r="D744" s="83"/>
      <c r="S744" s="84"/>
      <c r="AG744" s="84"/>
      <c r="BA744" s="95"/>
      <c r="BB744" s="95"/>
      <c r="BC744" s="95"/>
      <c r="BD744" s="95"/>
      <c r="BE744" s="95"/>
      <c r="BF744" s="95"/>
      <c r="BG744" s="95"/>
      <c r="BH744" s="95"/>
      <c r="BI744" s="95"/>
      <c r="BJ744" s="95"/>
      <c r="BK744" s="95"/>
      <c r="BL744" s="95"/>
      <c r="BM744" s="95"/>
      <c r="BN744" s="95"/>
      <c r="CI744" s="95"/>
      <c r="CJ744" s="95"/>
      <c r="CK744" s="95"/>
      <c r="CL744" s="95"/>
      <c r="CM744" s="95"/>
      <c r="CN744" s="95"/>
      <c r="CO744" s="95"/>
      <c r="CP744" s="95"/>
      <c r="CQ744" s="95"/>
      <c r="CR744" s="95"/>
      <c r="CS744" s="95"/>
      <c r="CT744" s="95"/>
      <c r="CU744" s="95"/>
      <c r="CV744" s="95"/>
      <c r="CW744" s="95"/>
      <c r="CX744" s="95"/>
    </row>
    <row r="745" spans="1:102" s="75" customFormat="1" ht="12.95" customHeight="1" x14ac:dyDescent="0.2">
      <c r="A745" s="81"/>
      <c r="B745" s="82"/>
      <c r="C745" s="83"/>
      <c r="D745" s="83"/>
      <c r="S745" s="84"/>
      <c r="AG745" s="84"/>
      <c r="BA745" s="95"/>
      <c r="BB745" s="95"/>
      <c r="BC745" s="95"/>
      <c r="BD745" s="95"/>
      <c r="BE745" s="95"/>
      <c r="BF745" s="95"/>
      <c r="BG745" s="95"/>
      <c r="BH745" s="95"/>
      <c r="BI745" s="95"/>
      <c r="BJ745" s="95"/>
      <c r="BK745" s="95"/>
      <c r="BL745" s="95"/>
      <c r="BM745" s="95"/>
      <c r="BN745" s="95"/>
      <c r="CI745" s="95"/>
      <c r="CJ745" s="95"/>
      <c r="CK745" s="95"/>
      <c r="CL745" s="95"/>
      <c r="CM745" s="95"/>
      <c r="CN745" s="95"/>
      <c r="CO745" s="95"/>
      <c r="CP745" s="95"/>
      <c r="CQ745" s="95"/>
      <c r="CR745" s="95"/>
      <c r="CS745" s="95"/>
      <c r="CT745" s="95"/>
      <c r="CU745" s="95"/>
      <c r="CV745" s="95"/>
      <c r="CW745" s="95"/>
      <c r="CX745" s="95"/>
    </row>
    <row r="746" spans="1:102" s="75" customFormat="1" ht="12.95" customHeight="1" x14ac:dyDescent="0.2">
      <c r="A746" s="81"/>
      <c r="B746" s="82"/>
      <c r="C746" s="83"/>
      <c r="D746" s="83"/>
      <c r="S746" s="84"/>
      <c r="AG746" s="84"/>
      <c r="BA746" s="95"/>
      <c r="BB746" s="95"/>
      <c r="BC746" s="95"/>
      <c r="BD746" s="95"/>
      <c r="BE746" s="95"/>
      <c r="BF746" s="95"/>
      <c r="BG746" s="95"/>
      <c r="BH746" s="95"/>
      <c r="BI746" s="95"/>
      <c r="BJ746" s="95"/>
      <c r="BK746" s="95"/>
      <c r="BL746" s="95"/>
      <c r="BM746" s="95"/>
      <c r="BN746" s="95"/>
      <c r="CI746" s="95"/>
      <c r="CJ746" s="95"/>
      <c r="CK746" s="95"/>
      <c r="CL746" s="95"/>
      <c r="CM746" s="95"/>
      <c r="CN746" s="95"/>
      <c r="CO746" s="95"/>
      <c r="CP746" s="95"/>
      <c r="CQ746" s="95"/>
      <c r="CR746" s="95"/>
      <c r="CS746" s="95"/>
      <c r="CT746" s="95"/>
      <c r="CU746" s="95"/>
      <c r="CV746" s="95"/>
      <c r="CW746" s="95"/>
      <c r="CX746" s="95"/>
    </row>
    <row r="747" spans="1:102" s="75" customFormat="1" ht="12.95" customHeight="1" x14ac:dyDescent="0.2">
      <c r="A747" s="81"/>
      <c r="B747" s="82"/>
      <c r="C747" s="83"/>
      <c r="D747" s="83"/>
      <c r="S747" s="84"/>
      <c r="AG747" s="84"/>
      <c r="BA747" s="95"/>
      <c r="BB747" s="95"/>
      <c r="BC747" s="95"/>
      <c r="BD747" s="95"/>
      <c r="BE747" s="95"/>
      <c r="BF747" s="95"/>
      <c r="BG747" s="95"/>
      <c r="BH747" s="95"/>
      <c r="BI747" s="95"/>
      <c r="BJ747" s="95"/>
      <c r="BK747" s="95"/>
      <c r="BL747" s="95"/>
      <c r="BM747" s="95"/>
      <c r="BN747" s="95"/>
      <c r="CI747" s="95"/>
      <c r="CJ747" s="95"/>
      <c r="CK747" s="95"/>
      <c r="CL747" s="95"/>
      <c r="CM747" s="95"/>
      <c r="CN747" s="95"/>
      <c r="CO747" s="95"/>
      <c r="CP747" s="95"/>
      <c r="CQ747" s="95"/>
      <c r="CR747" s="95"/>
      <c r="CS747" s="95"/>
      <c r="CT747" s="95"/>
      <c r="CU747" s="95"/>
      <c r="CV747" s="95"/>
      <c r="CW747" s="95"/>
      <c r="CX747" s="95"/>
    </row>
    <row r="748" spans="1:102" s="75" customFormat="1" ht="12.95" customHeight="1" x14ac:dyDescent="0.2">
      <c r="A748" s="81"/>
      <c r="B748" s="82"/>
      <c r="C748" s="83"/>
      <c r="D748" s="83"/>
      <c r="S748" s="84"/>
      <c r="AG748" s="84"/>
      <c r="BA748" s="95"/>
      <c r="BB748" s="95"/>
      <c r="BC748" s="95"/>
      <c r="BD748" s="95"/>
      <c r="BE748" s="95"/>
      <c r="BF748" s="95"/>
      <c r="BG748" s="95"/>
      <c r="BH748" s="95"/>
      <c r="BI748" s="95"/>
      <c r="BJ748" s="95"/>
      <c r="BK748" s="95"/>
      <c r="BL748" s="95"/>
      <c r="BM748" s="95"/>
      <c r="BN748" s="95"/>
      <c r="CI748" s="95"/>
      <c r="CJ748" s="95"/>
      <c r="CK748" s="95"/>
      <c r="CL748" s="95"/>
      <c r="CM748" s="95"/>
      <c r="CN748" s="95"/>
      <c r="CO748" s="95"/>
      <c r="CP748" s="95"/>
      <c r="CQ748" s="95"/>
      <c r="CR748" s="95"/>
      <c r="CS748" s="95"/>
      <c r="CT748" s="95"/>
      <c r="CU748" s="95"/>
      <c r="CV748" s="95"/>
      <c r="CW748" s="95"/>
      <c r="CX748" s="95"/>
    </row>
    <row r="749" spans="1:102" s="75" customFormat="1" ht="12.95" customHeight="1" x14ac:dyDescent="0.2">
      <c r="A749" s="81"/>
      <c r="B749" s="82"/>
      <c r="C749" s="83"/>
      <c r="D749" s="83"/>
      <c r="S749" s="84"/>
      <c r="AG749" s="84"/>
      <c r="BA749" s="95"/>
      <c r="BB749" s="95"/>
      <c r="BC749" s="95"/>
      <c r="BD749" s="95"/>
      <c r="BE749" s="95"/>
      <c r="BF749" s="95"/>
      <c r="BG749" s="95"/>
      <c r="BH749" s="95"/>
      <c r="BI749" s="95"/>
      <c r="BJ749" s="95"/>
      <c r="BK749" s="95"/>
      <c r="BL749" s="95"/>
      <c r="BM749" s="95"/>
      <c r="BN749" s="95"/>
      <c r="CI749" s="95"/>
      <c r="CJ749" s="95"/>
      <c r="CK749" s="95"/>
      <c r="CL749" s="95"/>
      <c r="CM749" s="95"/>
      <c r="CN749" s="95"/>
      <c r="CO749" s="95"/>
      <c r="CP749" s="95"/>
      <c r="CQ749" s="95"/>
      <c r="CR749" s="95"/>
      <c r="CS749" s="95"/>
      <c r="CT749" s="95"/>
      <c r="CU749" s="95"/>
      <c r="CV749" s="95"/>
      <c r="CW749" s="95"/>
      <c r="CX749" s="95"/>
    </row>
    <row r="750" spans="1:102" s="75" customFormat="1" ht="12.95" customHeight="1" x14ac:dyDescent="0.2">
      <c r="A750" s="81"/>
      <c r="B750" s="82"/>
      <c r="C750" s="83"/>
      <c r="D750" s="83"/>
      <c r="S750" s="84"/>
      <c r="AG750" s="84"/>
      <c r="BA750" s="95"/>
      <c r="BB750" s="95"/>
      <c r="BC750" s="95"/>
      <c r="BD750" s="95"/>
      <c r="BE750" s="95"/>
      <c r="BF750" s="95"/>
      <c r="BG750" s="95"/>
      <c r="BH750" s="95"/>
      <c r="BI750" s="95"/>
      <c r="BJ750" s="95"/>
      <c r="BK750" s="95"/>
      <c r="BL750" s="95"/>
      <c r="BM750" s="95"/>
      <c r="BN750" s="95"/>
      <c r="CI750" s="95"/>
      <c r="CJ750" s="95"/>
      <c r="CK750" s="95"/>
      <c r="CL750" s="95"/>
      <c r="CM750" s="95"/>
      <c r="CN750" s="95"/>
      <c r="CO750" s="95"/>
      <c r="CP750" s="95"/>
      <c r="CQ750" s="95"/>
      <c r="CR750" s="95"/>
      <c r="CS750" s="95"/>
      <c r="CT750" s="95"/>
      <c r="CU750" s="95"/>
      <c r="CV750" s="95"/>
      <c r="CW750" s="95"/>
      <c r="CX750" s="95"/>
    </row>
    <row r="751" spans="1:102" s="75" customFormat="1" ht="12.95" customHeight="1" x14ac:dyDescent="0.2">
      <c r="A751" s="81"/>
      <c r="B751" s="82"/>
      <c r="C751" s="83"/>
      <c r="D751" s="83"/>
      <c r="S751" s="84"/>
      <c r="AG751" s="84"/>
      <c r="BA751" s="95"/>
      <c r="BB751" s="95"/>
      <c r="BC751" s="95"/>
      <c r="BD751" s="95"/>
      <c r="BE751" s="95"/>
      <c r="BF751" s="95"/>
      <c r="BG751" s="95"/>
      <c r="BH751" s="95"/>
      <c r="BI751" s="95"/>
      <c r="BJ751" s="95"/>
      <c r="BK751" s="95"/>
      <c r="BL751" s="95"/>
      <c r="BM751" s="95"/>
      <c r="BN751" s="95"/>
      <c r="CI751" s="95"/>
      <c r="CJ751" s="95"/>
      <c r="CK751" s="95"/>
      <c r="CL751" s="95"/>
      <c r="CM751" s="95"/>
      <c r="CN751" s="95"/>
      <c r="CO751" s="95"/>
      <c r="CP751" s="95"/>
      <c r="CQ751" s="95"/>
      <c r="CR751" s="95"/>
      <c r="CS751" s="95"/>
      <c r="CT751" s="95"/>
      <c r="CU751" s="95"/>
      <c r="CV751" s="95"/>
      <c r="CW751" s="95"/>
      <c r="CX751" s="95"/>
    </row>
    <row r="752" spans="1:102" s="75" customFormat="1" ht="12.95" customHeight="1" x14ac:dyDescent="0.2">
      <c r="A752" s="81"/>
      <c r="B752" s="82"/>
      <c r="C752" s="83"/>
      <c r="D752" s="83"/>
      <c r="S752" s="84"/>
      <c r="AG752" s="84"/>
      <c r="BA752" s="95"/>
      <c r="BB752" s="95"/>
      <c r="BC752" s="95"/>
      <c r="BD752" s="95"/>
      <c r="BE752" s="95"/>
      <c r="BF752" s="95"/>
      <c r="BG752" s="95"/>
      <c r="BH752" s="95"/>
      <c r="BI752" s="95"/>
      <c r="BJ752" s="95"/>
      <c r="BK752" s="95"/>
      <c r="BL752" s="95"/>
      <c r="BM752" s="95"/>
      <c r="BN752" s="95"/>
      <c r="CI752" s="95"/>
      <c r="CJ752" s="95"/>
      <c r="CK752" s="95"/>
      <c r="CL752" s="95"/>
      <c r="CM752" s="95"/>
      <c r="CN752" s="95"/>
      <c r="CO752" s="95"/>
      <c r="CP752" s="95"/>
      <c r="CQ752" s="95"/>
      <c r="CR752" s="95"/>
      <c r="CS752" s="95"/>
      <c r="CT752" s="95"/>
      <c r="CU752" s="95"/>
      <c r="CV752" s="95"/>
      <c r="CW752" s="95"/>
      <c r="CX752" s="95"/>
    </row>
    <row r="753" spans="1:102" s="75" customFormat="1" ht="12.95" customHeight="1" x14ac:dyDescent="0.2">
      <c r="A753" s="81"/>
      <c r="B753" s="82"/>
      <c r="C753" s="83"/>
      <c r="D753" s="83"/>
      <c r="S753" s="84"/>
      <c r="AG753" s="84"/>
      <c r="BA753" s="95"/>
      <c r="BB753" s="95"/>
      <c r="BC753" s="95"/>
      <c r="BD753" s="95"/>
      <c r="BE753" s="95"/>
      <c r="BF753" s="95"/>
      <c r="BG753" s="95"/>
      <c r="BH753" s="95"/>
      <c r="BI753" s="95"/>
      <c r="BJ753" s="95"/>
      <c r="BK753" s="95"/>
      <c r="BL753" s="95"/>
      <c r="BM753" s="95"/>
      <c r="BN753" s="95"/>
      <c r="CI753" s="95"/>
      <c r="CJ753" s="95"/>
      <c r="CK753" s="95"/>
      <c r="CL753" s="95"/>
      <c r="CM753" s="95"/>
      <c r="CN753" s="95"/>
      <c r="CO753" s="95"/>
      <c r="CP753" s="95"/>
      <c r="CQ753" s="95"/>
      <c r="CR753" s="95"/>
      <c r="CS753" s="95"/>
      <c r="CT753" s="95"/>
      <c r="CU753" s="95"/>
      <c r="CV753" s="95"/>
      <c r="CW753" s="95"/>
      <c r="CX753" s="95"/>
    </row>
    <row r="754" spans="1:102" s="75" customFormat="1" ht="12.95" customHeight="1" x14ac:dyDescent="0.2">
      <c r="A754" s="81"/>
      <c r="B754" s="82"/>
      <c r="C754" s="83"/>
      <c r="D754" s="83"/>
      <c r="S754" s="84"/>
      <c r="AG754" s="84"/>
      <c r="BA754" s="95"/>
      <c r="BB754" s="95"/>
      <c r="BC754" s="95"/>
      <c r="BD754" s="95"/>
      <c r="BE754" s="95"/>
      <c r="BF754" s="95"/>
      <c r="BG754" s="95"/>
      <c r="BH754" s="95"/>
      <c r="BI754" s="95"/>
      <c r="BJ754" s="95"/>
      <c r="BK754" s="95"/>
      <c r="BL754" s="95"/>
      <c r="BM754" s="95"/>
      <c r="BN754" s="95"/>
      <c r="CI754" s="95"/>
      <c r="CJ754" s="95"/>
      <c r="CK754" s="95"/>
      <c r="CL754" s="95"/>
      <c r="CM754" s="95"/>
      <c r="CN754" s="95"/>
      <c r="CO754" s="95"/>
      <c r="CP754" s="95"/>
      <c r="CQ754" s="95"/>
      <c r="CR754" s="95"/>
      <c r="CS754" s="95"/>
      <c r="CT754" s="95"/>
      <c r="CU754" s="95"/>
      <c r="CV754" s="95"/>
      <c r="CW754" s="95"/>
      <c r="CX754" s="95"/>
    </row>
    <row r="755" spans="1:102" x14ac:dyDescent="0.2">
      <c r="A755" s="81"/>
      <c r="B755" s="82"/>
      <c r="C755" s="83"/>
      <c r="D755" s="83"/>
      <c r="S755" s="2"/>
      <c r="AA755" s="75"/>
      <c r="AB755" s="75"/>
      <c r="AC755" s="75"/>
      <c r="AD755" s="75"/>
      <c r="AE755" s="75"/>
      <c r="AG755" s="84"/>
      <c r="AN755" s="75"/>
      <c r="AO755" s="75"/>
      <c r="AP755" s="75"/>
      <c r="AQ755" s="75"/>
      <c r="AR755" s="75"/>
      <c r="AS755" s="75"/>
      <c r="AT755" s="75"/>
      <c r="AU755" s="75"/>
      <c r="AV755" s="75"/>
      <c r="AW755" s="75"/>
      <c r="AX755" s="75"/>
      <c r="AY755" s="75"/>
      <c r="AZ755" s="75"/>
      <c r="BG755" s="95"/>
      <c r="BH755" s="95"/>
      <c r="BI755" s="95"/>
      <c r="BJ755" s="95"/>
      <c r="BK755" s="95"/>
      <c r="BL755" s="95"/>
      <c r="BM755" s="95"/>
      <c r="BN755" s="95"/>
      <c r="BO755" s="75"/>
      <c r="BP755" s="75"/>
    </row>
    <row r="756" spans="1:102" x14ac:dyDescent="0.2">
      <c r="A756" s="81"/>
      <c r="B756" s="82"/>
      <c r="C756" s="83"/>
      <c r="D756" s="83"/>
      <c r="S756" s="2"/>
      <c r="AA756" s="75"/>
      <c r="AB756" s="75"/>
      <c r="AC756" s="75"/>
      <c r="AD756" s="75"/>
      <c r="AE756" s="75"/>
      <c r="AG756" s="84"/>
      <c r="AN756" s="75"/>
      <c r="AO756" s="75"/>
      <c r="AP756" s="75"/>
      <c r="AQ756" s="75"/>
      <c r="AR756" s="75"/>
      <c r="AS756" s="75"/>
      <c r="AT756" s="75"/>
      <c r="AU756" s="75"/>
      <c r="AV756" s="75"/>
      <c r="AW756" s="75"/>
      <c r="AX756" s="75"/>
      <c r="AY756" s="75"/>
      <c r="AZ756" s="75"/>
      <c r="BG756" s="95"/>
      <c r="BH756" s="95"/>
      <c r="BI756" s="95"/>
      <c r="BJ756" s="95"/>
      <c r="BK756" s="95"/>
      <c r="BL756" s="95"/>
      <c r="BM756" s="95"/>
      <c r="BN756" s="95"/>
      <c r="BO756" s="75"/>
      <c r="BP756" s="75"/>
    </row>
    <row r="757" spans="1:102" x14ac:dyDescent="0.2">
      <c r="A757" s="81"/>
      <c r="B757" s="82"/>
      <c r="C757" s="83"/>
      <c r="D757" s="83"/>
      <c r="S757" s="2"/>
      <c r="AA757" s="75"/>
      <c r="AB757" s="75"/>
      <c r="AC757" s="75"/>
      <c r="AD757" s="75"/>
      <c r="AE757" s="75"/>
      <c r="AG757" s="84"/>
      <c r="AN757" s="75"/>
      <c r="AO757" s="75"/>
      <c r="AP757" s="75"/>
      <c r="AQ757" s="75"/>
      <c r="AR757" s="75"/>
      <c r="AS757" s="75"/>
      <c r="AT757" s="75"/>
      <c r="AU757" s="75"/>
      <c r="AV757" s="75"/>
      <c r="AW757" s="75"/>
      <c r="AX757" s="75"/>
      <c r="AY757" s="75"/>
      <c r="AZ757" s="75"/>
      <c r="BG757" s="95"/>
      <c r="BH757" s="95"/>
      <c r="BI757" s="95"/>
      <c r="BJ757" s="95"/>
      <c r="BK757" s="95"/>
      <c r="BL757" s="95"/>
      <c r="BM757" s="95"/>
      <c r="BN757" s="95"/>
      <c r="BO757" s="75"/>
      <c r="BP757" s="75"/>
      <c r="BQ757" s="75"/>
    </row>
    <row r="758" spans="1:102" x14ac:dyDescent="0.2">
      <c r="A758" s="81"/>
      <c r="B758" s="82"/>
      <c r="C758" s="83"/>
      <c r="D758" s="83"/>
      <c r="S758" s="2"/>
      <c r="AA758" s="75"/>
      <c r="AB758" s="75"/>
      <c r="AC758" s="75"/>
      <c r="AD758" s="75"/>
      <c r="AE758" s="75"/>
      <c r="AG758" s="84"/>
      <c r="AN758" s="75"/>
      <c r="AO758" s="75"/>
      <c r="AP758" s="75"/>
      <c r="AQ758" s="75"/>
      <c r="AR758" s="75"/>
      <c r="AS758" s="75"/>
      <c r="AT758" s="75"/>
      <c r="AU758" s="75"/>
      <c r="AV758" s="75"/>
      <c r="AW758" s="75"/>
      <c r="AX758" s="75"/>
      <c r="AY758" s="75"/>
      <c r="AZ758" s="75"/>
      <c r="BG758" s="95"/>
      <c r="BH758" s="95"/>
      <c r="BI758" s="95"/>
      <c r="BJ758" s="95"/>
      <c r="BK758" s="95"/>
      <c r="BL758" s="95"/>
      <c r="BM758" s="95"/>
      <c r="BN758" s="95"/>
      <c r="BO758" s="75"/>
      <c r="BP758" s="75"/>
    </row>
    <row r="759" spans="1:102" x14ac:dyDescent="0.2">
      <c r="A759" s="81"/>
      <c r="B759" s="82"/>
      <c r="C759" s="83"/>
      <c r="D759" s="83"/>
      <c r="S759" s="2"/>
      <c r="AA759" s="75"/>
      <c r="AB759" s="75"/>
      <c r="AC759" s="75"/>
      <c r="AD759" s="75"/>
      <c r="AE759" s="75"/>
      <c r="AG759" s="84"/>
      <c r="AN759" s="75"/>
      <c r="AO759" s="75"/>
      <c r="AP759" s="75"/>
      <c r="AQ759" s="75"/>
      <c r="AR759" s="75"/>
      <c r="AS759" s="75"/>
      <c r="AT759" s="75"/>
      <c r="AU759" s="75"/>
      <c r="AV759" s="75"/>
      <c r="AW759" s="75"/>
      <c r="AX759" s="75"/>
      <c r="AY759" s="75"/>
      <c r="AZ759" s="75"/>
      <c r="BG759" s="95"/>
      <c r="BH759" s="95"/>
      <c r="BI759" s="95"/>
      <c r="BJ759" s="95"/>
      <c r="BK759" s="95"/>
      <c r="BL759" s="95"/>
      <c r="BM759" s="95"/>
      <c r="BN759" s="95"/>
      <c r="BO759" s="75"/>
      <c r="BP759" s="75"/>
    </row>
    <row r="760" spans="1:102" x14ac:dyDescent="0.2">
      <c r="A760" s="81"/>
      <c r="B760" s="82"/>
      <c r="C760" s="83"/>
      <c r="D760" s="83"/>
      <c r="S760" s="2"/>
      <c r="AA760" s="75"/>
      <c r="AB760" s="75"/>
      <c r="AC760" s="75"/>
      <c r="AD760" s="75"/>
      <c r="AE760" s="75"/>
      <c r="AG760" s="84"/>
      <c r="AN760" s="75"/>
      <c r="AO760" s="75"/>
      <c r="AP760" s="75"/>
      <c r="AQ760" s="75"/>
      <c r="AR760" s="75"/>
      <c r="AS760" s="75"/>
      <c r="AT760" s="75"/>
      <c r="AU760" s="75"/>
      <c r="AV760" s="75"/>
      <c r="AW760" s="75"/>
      <c r="AX760" s="75"/>
      <c r="AY760" s="75"/>
      <c r="AZ760" s="75"/>
      <c r="BG760" s="95"/>
      <c r="BH760" s="95"/>
      <c r="BI760" s="95"/>
      <c r="BJ760" s="95"/>
      <c r="BK760" s="95"/>
      <c r="BL760" s="95"/>
      <c r="BM760" s="95"/>
      <c r="BN760" s="95"/>
      <c r="BO760" s="75"/>
      <c r="BP760" s="75"/>
    </row>
    <row r="761" spans="1:102" x14ac:dyDescent="0.2">
      <c r="A761" s="81"/>
      <c r="B761" s="82"/>
      <c r="C761" s="83"/>
      <c r="D761" s="83"/>
      <c r="S761" s="2"/>
      <c r="AA761" s="75"/>
      <c r="AB761" s="75"/>
      <c r="AC761" s="75"/>
      <c r="AD761" s="75"/>
      <c r="AE761" s="75"/>
      <c r="AG761" s="84"/>
      <c r="AN761" s="75"/>
      <c r="AO761" s="75"/>
      <c r="AP761" s="75"/>
      <c r="AQ761" s="75"/>
      <c r="AR761" s="75"/>
      <c r="AS761" s="75"/>
      <c r="AT761" s="75"/>
      <c r="AU761" s="75"/>
      <c r="AV761" s="75"/>
      <c r="AW761" s="75"/>
      <c r="AX761" s="75"/>
      <c r="AY761" s="75"/>
      <c r="AZ761" s="75"/>
      <c r="BG761" s="95"/>
      <c r="BH761" s="95"/>
      <c r="BI761" s="95"/>
      <c r="BJ761" s="95"/>
      <c r="BK761" s="95"/>
      <c r="BL761" s="95"/>
      <c r="BM761" s="95"/>
      <c r="BN761" s="95"/>
      <c r="BO761" s="75"/>
      <c r="BP761" s="75"/>
    </row>
    <row r="762" spans="1:102" x14ac:dyDescent="0.2">
      <c r="A762" s="81"/>
      <c r="B762" s="82"/>
      <c r="C762" s="83"/>
      <c r="D762" s="83"/>
      <c r="S762" s="2"/>
      <c r="AA762" s="75"/>
      <c r="AB762" s="75"/>
      <c r="AC762" s="75"/>
      <c r="AD762" s="75"/>
      <c r="AE762" s="75"/>
      <c r="AG762" s="84"/>
      <c r="AN762" s="75"/>
      <c r="AO762" s="75"/>
      <c r="AP762" s="75"/>
      <c r="AQ762" s="75"/>
      <c r="AR762" s="75"/>
      <c r="AS762" s="75"/>
      <c r="AT762" s="75"/>
      <c r="AU762" s="75"/>
      <c r="AV762" s="75"/>
      <c r="AW762" s="75"/>
      <c r="AX762" s="75"/>
      <c r="AY762" s="75"/>
      <c r="AZ762" s="75"/>
      <c r="BG762" s="95"/>
      <c r="BH762" s="95"/>
      <c r="BI762" s="95"/>
      <c r="BJ762" s="95"/>
      <c r="BK762" s="95"/>
      <c r="BL762" s="95"/>
      <c r="BM762" s="95"/>
      <c r="BN762" s="95"/>
      <c r="BO762" s="75"/>
      <c r="BP762" s="75"/>
    </row>
    <row r="763" spans="1:102" x14ac:dyDescent="0.2">
      <c r="A763" s="81"/>
      <c r="B763" s="82"/>
      <c r="C763" s="83"/>
      <c r="D763" s="83"/>
      <c r="S763" s="2"/>
      <c r="AA763" s="75"/>
      <c r="AB763" s="75"/>
      <c r="AC763" s="75"/>
      <c r="AD763" s="75"/>
      <c r="AE763" s="75"/>
      <c r="AG763" s="84"/>
      <c r="AN763" s="75"/>
      <c r="AO763" s="75"/>
      <c r="AP763" s="75"/>
      <c r="AQ763" s="75"/>
      <c r="AR763" s="75"/>
      <c r="AS763" s="75"/>
      <c r="AT763" s="75"/>
      <c r="AU763" s="75"/>
      <c r="AV763" s="75"/>
      <c r="AW763" s="75"/>
      <c r="AX763" s="75"/>
      <c r="AY763" s="75"/>
      <c r="AZ763" s="75"/>
      <c r="BG763" s="95"/>
      <c r="BH763" s="95"/>
      <c r="BI763" s="95"/>
      <c r="BJ763" s="95"/>
      <c r="BK763" s="95"/>
      <c r="BL763" s="95"/>
      <c r="BM763" s="95"/>
      <c r="BN763" s="95"/>
      <c r="BO763" s="75"/>
      <c r="BP763" s="75"/>
    </row>
    <row r="764" spans="1:102" x14ac:dyDescent="0.2">
      <c r="A764" s="81"/>
      <c r="B764" s="82"/>
      <c r="C764" s="83"/>
      <c r="D764" s="83"/>
      <c r="S764" s="2"/>
      <c r="AA764" s="75"/>
      <c r="AB764" s="75"/>
      <c r="AC764" s="75"/>
      <c r="AD764" s="75"/>
      <c r="AE764" s="75"/>
      <c r="AG764" s="84"/>
      <c r="AN764" s="75"/>
      <c r="AO764" s="75"/>
      <c r="AP764" s="75"/>
      <c r="AQ764" s="75"/>
      <c r="AR764" s="75"/>
      <c r="AS764" s="75"/>
      <c r="AT764" s="75"/>
      <c r="AU764" s="75"/>
      <c r="AV764" s="75"/>
      <c r="AW764" s="75"/>
      <c r="AX764" s="75"/>
      <c r="AY764" s="75"/>
      <c r="AZ764" s="75"/>
      <c r="BG764" s="95"/>
      <c r="BH764" s="95"/>
      <c r="BI764" s="95"/>
      <c r="BJ764" s="95"/>
      <c r="BK764" s="95"/>
      <c r="BL764" s="95"/>
      <c r="BM764" s="95"/>
      <c r="BN764" s="95"/>
      <c r="BO764" s="75"/>
      <c r="BP764" s="75"/>
    </row>
    <row r="765" spans="1:102" x14ac:dyDescent="0.2">
      <c r="A765" s="81"/>
      <c r="B765" s="82"/>
      <c r="C765" s="83"/>
      <c r="D765" s="83"/>
      <c r="S765" s="2"/>
      <c r="AA765" s="75"/>
      <c r="AB765" s="75"/>
      <c r="AC765" s="75"/>
      <c r="AD765" s="75"/>
      <c r="AE765" s="75"/>
      <c r="AG765" s="84"/>
      <c r="AN765" s="75"/>
      <c r="AO765" s="75"/>
      <c r="AP765" s="75"/>
      <c r="AQ765" s="75"/>
      <c r="AR765" s="75"/>
      <c r="AS765" s="75"/>
      <c r="AT765" s="75"/>
      <c r="AU765" s="75"/>
      <c r="AV765" s="75"/>
      <c r="AW765" s="75"/>
      <c r="AX765" s="75"/>
      <c r="AY765" s="75"/>
      <c r="AZ765" s="75"/>
      <c r="BG765" s="95"/>
      <c r="BH765" s="95"/>
      <c r="BI765" s="95"/>
      <c r="BJ765" s="95"/>
      <c r="BK765" s="95"/>
      <c r="BL765" s="95"/>
      <c r="BM765" s="95"/>
      <c r="BN765" s="95"/>
      <c r="BO765" s="75"/>
      <c r="BP765" s="75"/>
    </row>
    <row r="766" spans="1:102" x14ac:dyDescent="0.2">
      <c r="A766" s="81"/>
      <c r="B766" s="82"/>
      <c r="C766" s="83"/>
      <c r="D766" s="83"/>
      <c r="S766" s="2"/>
      <c r="AA766" s="75"/>
      <c r="AB766" s="75"/>
      <c r="AC766" s="75"/>
      <c r="AD766" s="75"/>
      <c r="AE766" s="75"/>
      <c r="AG766" s="84"/>
      <c r="AN766" s="75"/>
      <c r="AO766" s="75"/>
      <c r="AP766" s="75"/>
      <c r="AQ766" s="75"/>
      <c r="AR766" s="75"/>
      <c r="AS766" s="75"/>
      <c r="AT766" s="75"/>
      <c r="AU766" s="75"/>
      <c r="AV766" s="75"/>
      <c r="AW766" s="75"/>
      <c r="AX766" s="75"/>
      <c r="AY766" s="75"/>
      <c r="AZ766" s="75"/>
      <c r="BG766" s="95"/>
      <c r="BH766" s="95"/>
      <c r="BI766" s="95"/>
      <c r="BJ766" s="95"/>
      <c r="BK766" s="95"/>
      <c r="BL766" s="95"/>
      <c r="BM766" s="95"/>
      <c r="BN766" s="95"/>
      <c r="BO766" s="75"/>
      <c r="BP766" s="75"/>
    </row>
    <row r="767" spans="1:102" x14ac:dyDescent="0.2">
      <c r="A767" s="81"/>
      <c r="B767" s="82"/>
      <c r="C767" s="83"/>
      <c r="D767" s="83"/>
      <c r="S767" s="2"/>
      <c r="AA767" s="75"/>
      <c r="AB767" s="75"/>
      <c r="AC767" s="75"/>
      <c r="AD767" s="75"/>
      <c r="AE767" s="75"/>
      <c r="AG767" s="84"/>
      <c r="AN767" s="75"/>
      <c r="AO767" s="75"/>
      <c r="AP767" s="75"/>
      <c r="AQ767" s="75"/>
      <c r="AR767" s="75"/>
      <c r="AS767" s="75"/>
      <c r="AT767" s="75"/>
      <c r="AU767" s="75"/>
      <c r="AV767" s="75"/>
      <c r="AW767" s="75"/>
      <c r="AX767" s="75"/>
      <c r="AY767" s="75"/>
      <c r="AZ767" s="75"/>
      <c r="BG767" s="95"/>
      <c r="BH767" s="95"/>
      <c r="BI767" s="95"/>
      <c r="BJ767" s="95"/>
      <c r="BK767" s="95"/>
      <c r="BL767" s="95"/>
      <c r="BM767" s="95"/>
      <c r="BN767" s="95"/>
      <c r="BO767" s="75"/>
      <c r="BP767" s="75"/>
      <c r="BQ767" s="75"/>
      <c r="BS767" s="75"/>
      <c r="BT767" s="75"/>
      <c r="BU767" s="75"/>
      <c r="BV767" s="75"/>
      <c r="BW767" s="75"/>
      <c r="BX767" s="75"/>
      <c r="BY767" s="75"/>
      <c r="BZ767" s="75"/>
      <c r="CA767" s="75"/>
      <c r="CB767" s="75"/>
      <c r="CC767" s="75"/>
      <c r="CD767" s="75"/>
      <c r="CE767" s="75"/>
      <c r="CF767" s="75"/>
      <c r="CG767" s="75"/>
    </row>
    <row r="768" spans="1:102" x14ac:dyDescent="0.2">
      <c r="A768" s="81"/>
      <c r="B768" s="82"/>
      <c r="C768" s="83"/>
      <c r="D768" s="83"/>
      <c r="S768" s="2"/>
      <c r="AA768" s="75"/>
      <c r="AB768" s="75"/>
      <c r="AC768" s="75"/>
      <c r="AD768" s="75"/>
      <c r="AE768" s="75"/>
      <c r="AG768" s="84"/>
      <c r="AN768" s="75"/>
      <c r="AO768" s="75"/>
      <c r="AP768" s="75"/>
      <c r="AQ768" s="75"/>
      <c r="AR768" s="75"/>
      <c r="AS768" s="75"/>
      <c r="AT768" s="75"/>
      <c r="AU768" s="75"/>
      <c r="AV768" s="75"/>
      <c r="AW768" s="75"/>
      <c r="AX768" s="75"/>
      <c r="AY768" s="75"/>
      <c r="AZ768" s="75"/>
      <c r="BG768" s="95"/>
      <c r="BH768" s="95"/>
      <c r="BI768" s="95"/>
      <c r="BJ768" s="95"/>
      <c r="BK768" s="95"/>
      <c r="BL768" s="95"/>
      <c r="BM768" s="95"/>
      <c r="BN768" s="95"/>
      <c r="BO768" s="75"/>
      <c r="BP768" s="75"/>
    </row>
    <row r="769" spans="1:85" x14ac:dyDescent="0.2">
      <c r="A769" s="81"/>
      <c r="B769" s="82"/>
      <c r="C769" s="83"/>
      <c r="D769" s="83"/>
      <c r="S769" s="2"/>
      <c r="AA769" s="75"/>
      <c r="AB769" s="75"/>
      <c r="AC769" s="75"/>
      <c r="AD769" s="75"/>
      <c r="AE769" s="75"/>
      <c r="AG769" s="84"/>
      <c r="AN769" s="75"/>
      <c r="AO769" s="75"/>
      <c r="AP769" s="75"/>
      <c r="AQ769" s="75"/>
      <c r="AR769" s="75"/>
      <c r="AS769" s="75"/>
      <c r="AT769" s="75"/>
      <c r="AU769" s="75"/>
      <c r="AV769" s="75"/>
      <c r="AW769" s="75"/>
      <c r="AX769" s="75"/>
      <c r="AY769" s="75"/>
      <c r="AZ769" s="75"/>
      <c r="BG769" s="95"/>
      <c r="BH769" s="95"/>
      <c r="BI769" s="95"/>
      <c r="BJ769" s="95"/>
      <c r="BK769" s="95"/>
      <c r="BL769" s="95"/>
      <c r="BM769" s="95"/>
      <c r="BN769" s="95"/>
      <c r="BO769" s="75"/>
      <c r="BP769" s="75"/>
    </row>
    <row r="770" spans="1:85" x14ac:dyDescent="0.2">
      <c r="A770" s="81"/>
      <c r="B770" s="82"/>
      <c r="C770" s="83"/>
      <c r="D770" s="83"/>
      <c r="S770" s="2"/>
      <c r="AA770" s="75"/>
      <c r="AB770" s="75"/>
      <c r="AC770" s="75"/>
      <c r="AD770" s="75"/>
      <c r="AE770" s="75"/>
      <c r="AG770" s="84"/>
      <c r="AN770" s="75"/>
      <c r="AO770" s="75"/>
      <c r="AP770" s="75"/>
      <c r="AQ770" s="75"/>
      <c r="AR770" s="75"/>
      <c r="AS770" s="75"/>
      <c r="AT770" s="75"/>
      <c r="AU770" s="75"/>
      <c r="AV770" s="75"/>
      <c r="AW770" s="75"/>
      <c r="AX770" s="75"/>
      <c r="AY770" s="75"/>
      <c r="AZ770" s="75"/>
      <c r="BG770" s="95"/>
      <c r="BH770" s="95"/>
      <c r="BI770" s="95"/>
      <c r="BJ770" s="95"/>
      <c r="BK770" s="95"/>
      <c r="BL770" s="95"/>
      <c r="BM770" s="95"/>
      <c r="BN770" s="95"/>
      <c r="BO770" s="75"/>
      <c r="BP770" s="75"/>
    </row>
    <row r="771" spans="1:85" x14ac:dyDescent="0.2">
      <c r="A771" s="81"/>
      <c r="B771" s="82"/>
      <c r="C771" s="83"/>
      <c r="D771" s="83"/>
      <c r="S771" s="2"/>
      <c r="AA771" s="75"/>
      <c r="AB771" s="75"/>
      <c r="AC771" s="75"/>
      <c r="AD771" s="75"/>
      <c r="AE771" s="75"/>
      <c r="AG771" s="84"/>
      <c r="AN771" s="75"/>
      <c r="AO771" s="75"/>
      <c r="AP771" s="75"/>
      <c r="AQ771" s="75"/>
      <c r="AR771" s="75"/>
      <c r="AS771" s="75"/>
      <c r="AT771" s="75"/>
      <c r="AU771" s="75"/>
      <c r="AV771" s="75"/>
      <c r="AW771" s="75"/>
      <c r="AX771" s="75"/>
      <c r="AY771" s="75"/>
      <c r="AZ771" s="75"/>
      <c r="BG771" s="95"/>
      <c r="BH771" s="95"/>
      <c r="BI771" s="95"/>
      <c r="BJ771" s="95"/>
      <c r="BK771" s="95"/>
      <c r="BL771" s="95"/>
      <c r="BM771" s="95"/>
      <c r="BN771" s="95"/>
      <c r="BO771" s="75"/>
      <c r="BP771" s="75"/>
    </row>
    <row r="772" spans="1:85" x14ac:dyDescent="0.2">
      <c r="A772" s="81"/>
      <c r="B772" s="82"/>
      <c r="C772" s="83"/>
      <c r="D772" s="83"/>
      <c r="S772" s="2"/>
      <c r="AA772" s="75"/>
      <c r="AB772" s="75"/>
      <c r="AC772" s="75"/>
      <c r="AD772" s="75"/>
      <c r="AE772" s="75"/>
      <c r="AG772" s="84"/>
      <c r="AN772" s="75"/>
      <c r="AO772" s="75"/>
      <c r="AP772" s="75"/>
      <c r="AQ772" s="75"/>
      <c r="AR772" s="75"/>
      <c r="AS772" s="75"/>
      <c r="AT772" s="75"/>
      <c r="AU772" s="75"/>
      <c r="AV772" s="75"/>
      <c r="AW772" s="75"/>
      <c r="AX772" s="75"/>
      <c r="AY772" s="75"/>
      <c r="AZ772" s="75"/>
      <c r="BG772" s="95"/>
      <c r="BH772" s="95"/>
      <c r="BI772" s="95"/>
      <c r="BJ772" s="95"/>
      <c r="BK772" s="95"/>
      <c r="BL772" s="95"/>
      <c r="BM772" s="95"/>
      <c r="BN772" s="95"/>
      <c r="BO772" s="75"/>
      <c r="BP772" s="75"/>
      <c r="BQ772" s="75"/>
      <c r="BR772" s="75"/>
      <c r="BS772" s="75"/>
      <c r="BT772" s="75"/>
      <c r="BU772" s="75"/>
      <c r="BV772" s="75"/>
      <c r="BW772" s="75"/>
      <c r="BX772" s="75"/>
      <c r="BY772" s="75"/>
      <c r="BZ772" s="75"/>
      <c r="CA772" s="75"/>
      <c r="CB772" s="75"/>
      <c r="CC772" s="75"/>
      <c r="CD772" s="75"/>
      <c r="CE772" s="75"/>
      <c r="CF772" s="75"/>
      <c r="CG772" s="75"/>
    </row>
    <row r="773" spans="1:85" x14ac:dyDescent="0.2">
      <c r="A773" s="81"/>
      <c r="B773" s="82"/>
      <c r="C773" s="83"/>
      <c r="D773" s="83"/>
      <c r="S773" s="2"/>
      <c r="AA773" s="75"/>
      <c r="AB773" s="75"/>
      <c r="AC773" s="75"/>
      <c r="AD773" s="75"/>
      <c r="AE773" s="75"/>
      <c r="AG773" s="84"/>
      <c r="AN773" s="75"/>
      <c r="AO773" s="75"/>
      <c r="AP773" s="75"/>
      <c r="AQ773" s="75"/>
      <c r="AR773" s="75"/>
      <c r="AS773" s="75"/>
      <c r="AT773" s="75"/>
      <c r="AU773" s="75"/>
      <c r="AV773" s="75"/>
      <c r="AW773" s="75"/>
      <c r="AX773" s="75"/>
      <c r="AY773" s="75"/>
      <c r="AZ773" s="75"/>
      <c r="BG773" s="95"/>
      <c r="BH773" s="95"/>
      <c r="BI773" s="95"/>
      <c r="BJ773" s="95"/>
      <c r="BK773" s="95"/>
      <c r="BL773" s="95"/>
      <c r="BM773" s="95"/>
      <c r="BN773" s="95"/>
      <c r="BO773" s="75"/>
      <c r="BP773" s="75"/>
    </row>
    <row r="774" spans="1:85" x14ac:dyDescent="0.2">
      <c r="A774" s="81"/>
      <c r="B774" s="82"/>
      <c r="C774" s="83"/>
      <c r="D774" s="83"/>
      <c r="S774" s="2"/>
      <c r="AA774" s="75"/>
      <c r="AB774" s="75"/>
      <c r="AC774" s="75"/>
      <c r="AD774" s="75"/>
      <c r="AE774" s="75"/>
      <c r="AG774" s="84"/>
      <c r="AN774" s="75"/>
      <c r="AO774" s="75"/>
      <c r="AP774" s="75"/>
      <c r="AQ774" s="75"/>
      <c r="AR774" s="75"/>
      <c r="AS774" s="75"/>
      <c r="AT774" s="75"/>
      <c r="AU774" s="75"/>
      <c r="AV774" s="75"/>
      <c r="AW774" s="75"/>
      <c r="AX774" s="75"/>
      <c r="AY774" s="75"/>
      <c r="AZ774" s="75"/>
      <c r="BG774" s="95"/>
      <c r="BH774" s="95"/>
      <c r="BI774" s="95"/>
      <c r="BJ774" s="95"/>
      <c r="BK774" s="95"/>
      <c r="BL774" s="95"/>
      <c r="BM774" s="95"/>
      <c r="BN774" s="95"/>
      <c r="BO774" s="75"/>
      <c r="BP774" s="75"/>
    </row>
    <row r="775" spans="1:85" x14ac:dyDescent="0.2">
      <c r="A775" s="81"/>
      <c r="B775" s="82"/>
      <c r="C775" s="83"/>
      <c r="D775" s="83"/>
      <c r="S775" s="2"/>
      <c r="AA775" s="75"/>
      <c r="AB775" s="75"/>
      <c r="AC775" s="75"/>
      <c r="AD775" s="75"/>
      <c r="AE775" s="75"/>
      <c r="AG775" s="84"/>
      <c r="AN775" s="75"/>
      <c r="AO775" s="75"/>
      <c r="AP775" s="75"/>
      <c r="AQ775" s="75"/>
      <c r="AR775" s="75"/>
      <c r="AS775" s="75"/>
      <c r="AT775" s="75"/>
      <c r="AU775" s="75"/>
      <c r="AV775" s="75"/>
      <c r="AW775" s="75"/>
      <c r="AX775" s="75"/>
      <c r="AY775" s="75"/>
      <c r="AZ775" s="75"/>
      <c r="BG775" s="95"/>
      <c r="BH775" s="95"/>
      <c r="BI775" s="95"/>
      <c r="BJ775" s="95"/>
      <c r="BK775" s="95"/>
      <c r="BL775" s="95"/>
      <c r="BM775" s="95"/>
      <c r="BN775" s="95"/>
      <c r="BO775" s="75"/>
      <c r="BP775" s="75"/>
    </row>
    <row r="776" spans="1:85" x14ac:dyDescent="0.2">
      <c r="A776" s="81"/>
      <c r="B776" s="82"/>
      <c r="C776" s="83"/>
      <c r="D776" s="83"/>
      <c r="S776" s="2"/>
      <c r="AA776" s="75"/>
      <c r="AB776" s="75"/>
      <c r="AC776" s="75"/>
      <c r="AD776" s="75"/>
      <c r="AE776" s="75"/>
      <c r="AG776" s="84"/>
      <c r="AN776" s="75"/>
      <c r="AO776" s="75"/>
      <c r="AP776" s="75"/>
      <c r="AQ776" s="75"/>
      <c r="AR776" s="75"/>
      <c r="AS776" s="75"/>
      <c r="AT776" s="75"/>
      <c r="AU776" s="75"/>
      <c r="AV776" s="75"/>
      <c r="AW776" s="75"/>
      <c r="AX776" s="75"/>
      <c r="AY776" s="75"/>
      <c r="AZ776" s="75"/>
      <c r="BG776" s="95"/>
      <c r="BH776" s="95"/>
      <c r="BI776" s="95"/>
      <c r="BJ776" s="95"/>
      <c r="BK776" s="95"/>
      <c r="BL776" s="95"/>
      <c r="BM776" s="95"/>
      <c r="BN776" s="95"/>
      <c r="BO776" s="75"/>
      <c r="BP776" s="75"/>
    </row>
    <row r="777" spans="1:85" x14ac:dyDescent="0.2">
      <c r="A777" s="81"/>
      <c r="B777" s="82"/>
      <c r="C777" s="83"/>
      <c r="D777" s="83"/>
      <c r="S777" s="2"/>
      <c r="AA777" s="75"/>
      <c r="AB777" s="75"/>
      <c r="AC777" s="75"/>
      <c r="AD777" s="75"/>
      <c r="AE777" s="75"/>
      <c r="AG777" s="84"/>
      <c r="AN777" s="75"/>
      <c r="AO777" s="75"/>
      <c r="AP777" s="75"/>
      <c r="AQ777" s="75"/>
      <c r="AR777" s="75"/>
      <c r="AS777" s="75"/>
      <c r="AT777" s="75"/>
      <c r="AU777" s="75"/>
      <c r="AV777" s="75"/>
      <c r="AW777" s="75"/>
      <c r="AX777" s="75"/>
      <c r="AY777" s="75"/>
      <c r="AZ777" s="75"/>
      <c r="BG777" s="95"/>
      <c r="BH777" s="95"/>
      <c r="BI777" s="95"/>
      <c r="BJ777" s="95"/>
      <c r="BK777" s="95"/>
      <c r="BL777" s="95"/>
      <c r="BM777" s="95"/>
      <c r="BN777" s="95"/>
      <c r="BO777" s="75"/>
      <c r="BP777" s="75"/>
    </row>
    <row r="778" spans="1:85" x14ac:dyDescent="0.2">
      <c r="A778" s="81"/>
      <c r="B778" s="82"/>
      <c r="C778" s="83"/>
      <c r="D778" s="83"/>
      <c r="S778" s="2"/>
      <c r="AA778" s="75"/>
      <c r="AB778" s="75"/>
      <c r="AC778" s="75"/>
      <c r="AD778" s="75"/>
      <c r="AE778" s="75"/>
      <c r="AG778" s="84"/>
      <c r="AN778" s="75"/>
      <c r="AO778" s="75"/>
      <c r="AP778" s="75"/>
      <c r="AQ778" s="75"/>
      <c r="AR778" s="75"/>
      <c r="AS778" s="75"/>
      <c r="AT778" s="75"/>
      <c r="AU778" s="75"/>
      <c r="AV778" s="75"/>
      <c r="AW778" s="75"/>
      <c r="AX778" s="75"/>
      <c r="AY778" s="75"/>
      <c r="AZ778" s="75"/>
      <c r="BG778" s="95"/>
      <c r="BH778" s="95"/>
      <c r="BI778" s="95"/>
      <c r="BJ778" s="95"/>
      <c r="BK778" s="95"/>
      <c r="BL778" s="95"/>
      <c r="BM778" s="95"/>
      <c r="BN778" s="95"/>
      <c r="BO778" s="75"/>
      <c r="BP778" s="75"/>
    </row>
    <row r="779" spans="1:85" x14ac:dyDescent="0.2">
      <c r="A779" s="81"/>
      <c r="B779" s="82"/>
      <c r="C779" s="83"/>
      <c r="D779" s="83"/>
      <c r="S779" s="2"/>
      <c r="AA779" s="75"/>
      <c r="AB779" s="75"/>
      <c r="AC779" s="75"/>
      <c r="AD779" s="75"/>
      <c r="AE779" s="75"/>
      <c r="AG779" s="84"/>
      <c r="AN779" s="75"/>
      <c r="AO779" s="75"/>
      <c r="AP779" s="75"/>
      <c r="AQ779" s="75"/>
      <c r="AR779" s="75"/>
      <c r="AS779" s="75"/>
      <c r="AT779" s="75"/>
      <c r="AU779" s="75"/>
      <c r="AV779" s="75"/>
      <c r="AW779" s="75"/>
      <c r="AX779" s="75"/>
      <c r="AY779" s="75"/>
      <c r="AZ779" s="75"/>
      <c r="BG779" s="95"/>
      <c r="BH779" s="95"/>
      <c r="BI779" s="95"/>
      <c r="BJ779" s="95"/>
      <c r="BK779" s="95"/>
      <c r="BL779" s="95"/>
      <c r="BM779" s="95"/>
      <c r="BN779" s="95"/>
      <c r="BO779" s="75"/>
      <c r="BP779" s="75"/>
    </row>
    <row r="780" spans="1:85" x14ac:dyDescent="0.2">
      <c r="A780" s="81"/>
      <c r="B780" s="82"/>
      <c r="C780" s="83"/>
      <c r="D780" s="83"/>
      <c r="S780" s="2"/>
      <c r="AA780" s="75"/>
      <c r="AB780" s="75"/>
      <c r="AC780" s="75"/>
      <c r="AD780" s="75"/>
      <c r="AE780" s="75"/>
      <c r="AG780" s="84"/>
      <c r="AN780" s="75"/>
      <c r="AO780" s="75"/>
      <c r="AP780" s="75"/>
      <c r="AQ780" s="75"/>
      <c r="AR780" s="75"/>
      <c r="AS780" s="75"/>
      <c r="AT780" s="75"/>
      <c r="AU780" s="75"/>
      <c r="AV780" s="75"/>
      <c r="AW780" s="75"/>
      <c r="AX780" s="75"/>
      <c r="AY780" s="75"/>
      <c r="AZ780" s="75"/>
      <c r="BG780" s="95"/>
      <c r="BH780" s="95"/>
      <c r="BI780" s="95"/>
      <c r="BJ780" s="95"/>
      <c r="BK780" s="95"/>
      <c r="BL780" s="95"/>
      <c r="BM780" s="95"/>
      <c r="BN780" s="95"/>
      <c r="BO780" s="75"/>
      <c r="BP780" s="75"/>
    </row>
    <row r="781" spans="1:85" x14ac:dyDescent="0.2">
      <c r="A781" s="81"/>
      <c r="B781" s="82"/>
      <c r="C781" s="83"/>
      <c r="D781" s="83"/>
      <c r="S781" s="2"/>
      <c r="AA781" s="75"/>
      <c r="AB781" s="75"/>
      <c r="AC781" s="75"/>
      <c r="AD781" s="75"/>
      <c r="AE781" s="75"/>
      <c r="AG781" s="84"/>
      <c r="AN781" s="75"/>
      <c r="AO781" s="75"/>
      <c r="AP781" s="75"/>
      <c r="AQ781" s="75"/>
      <c r="AR781" s="75"/>
      <c r="AS781" s="75"/>
      <c r="AT781" s="75"/>
      <c r="AU781" s="75"/>
      <c r="AV781" s="75"/>
      <c r="AW781" s="75"/>
      <c r="AX781" s="75"/>
      <c r="AY781" s="75"/>
      <c r="AZ781" s="75"/>
      <c r="BG781" s="95"/>
      <c r="BH781" s="95"/>
      <c r="BI781" s="95"/>
      <c r="BJ781" s="95"/>
      <c r="BK781" s="95"/>
      <c r="BL781" s="95"/>
      <c r="BM781" s="95"/>
      <c r="BN781" s="95"/>
      <c r="BO781" s="75"/>
      <c r="BP781" s="75"/>
      <c r="BQ781" s="75"/>
    </row>
    <row r="782" spans="1:85" x14ac:dyDescent="0.2">
      <c r="A782" s="81"/>
      <c r="B782" s="82"/>
      <c r="C782" s="83"/>
      <c r="D782" s="83"/>
      <c r="S782" s="2"/>
      <c r="AA782" s="75"/>
      <c r="AB782" s="75"/>
      <c r="AC782" s="75"/>
      <c r="AD782" s="75"/>
      <c r="AE782" s="75"/>
      <c r="AG782" s="84"/>
      <c r="AN782" s="75"/>
      <c r="AO782" s="75"/>
      <c r="AP782" s="75"/>
      <c r="AQ782" s="75"/>
      <c r="AR782" s="75"/>
      <c r="AS782" s="75"/>
      <c r="AT782" s="75"/>
      <c r="AU782" s="75"/>
      <c r="AV782" s="75"/>
      <c r="AW782" s="75"/>
      <c r="AX782" s="75"/>
      <c r="AY782" s="75"/>
      <c r="AZ782" s="75"/>
      <c r="BG782" s="95"/>
      <c r="BH782" s="95"/>
      <c r="BI782" s="95"/>
      <c r="BJ782" s="95"/>
      <c r="BK782" s="95"/>
      <c r="BL782" s="95"/>
      <c r="BM782" s="95"/>
      <c r="BN782" s="95"/>
      <c r="BO782" s="75"/>
      <c r="BP782" s="75"/>
    </row>
    <row r="783" spans="1:85" x14ac:dyDescent="0.2">
      <c r="A783" s="81"/>
      <c r="B783" s="82"/>
      <c r="C783" s="83"/>
      <c r="D783" s="83"/>
      <c r="S783" s="2"/>
      <c r="AA783" s="75"/>
      <c r="AB783" s="75"/>
      <c r="AC783" s="75"/>
      <c r="AD783" s="75"/>
      <c r="AE783" s="75"/>
      <c r="AG783" s="84"/>
      <c r="AN783" s="75"/>
      <c r="AO783" s="75"/>
      <c r="AP783" s="75"/>
      <c r="AQ783" s="75"/>
      <c r="AR783" s="75"/>
      <c r="AS783" s="75"/>
      <c r="AT783" s="75"/>
      <c r="AU783" s="75"/>
      <c r="AV783" s="75"/>
      <c r="AW783" s="75"/>
      <c r="AX783" s="75"/>
      <c r="AY783" s="75"/>
      <c r="AZ783" s="75"/>
      <c r="BG783" s="95"/>
      <c r="BH783" s="95"/>
      <c r="BI783" s="95"/>
      <c r="BJ783" s="95"/>
      <c r="BK783" s="95"/>
      <c r="BL783" s="95"/>
      <c r="BM783" s="95"/>
      <c r="BN783" s="95"/>
      <c r="BO783" s="75"/>
      <c r="BP783" s="75"/>
    </row>
    <row r="784" spans="1:85" x14ac:dyDescent="0.2">
      <c r="A784" s="81"/>
      <c r="B784" s="82"/>
      <c r="C784" s="83"/>
      <c r="D784" s="83"/>
      <c r="S784" s="2"/>
      <c r="AA784" s="75"/>
      <c r="AB784" s="75"/>
      <c r="AC784" s="75"/>
      <c r="AD784" s="75"/>
      <c r="AE784" s="75"/>
      <c r="AG784" s="84"/>
      <c r="AN784" s="75"/>
      <c r="AO784" s="75"/>
      <c r="AP784" s="75"/>
      <c r="AQ784" s="75"/>
      <c r="AR784" s="75"/>
      <c r="AS784" s="75"/>
      <c r="AT784" s="75"/>
      <c r="AU784" s="75"/>
      <c r="AV784" s="75"/>
      <c r="AW784" s="75"/>
      <c r="AX784" s="75"/>
      <c r="AY784" s="75"/>
      <c r="AZ784" s="75"/>
      <c r="BG784" s="95"/>
      <c r="BH784" s="95"/>
      <c r="BI784" s="95"/>
      <c r="BJ784" s="95"/>
      <c r="BK784" s="95"/>
      <c r="BL784" s="95"/>
      <c r="BM784" s="95"/>
      <c r="BN784" s="95"/>
      <c r="BO784" s="75"/>
      <c r="BP784" s="75"/>
    </row>
    <row r="785" spans="1:68" x14ac:dyDescent="0.2">
      <c r="A785" s="81"/>
      <c r="B785" s="82"/>
      <c r="C785" s="83"/>
      <c r="D785" s="83"/>
      <c r="S785" s="2"/>
      <c r="AA785" s="75"/>
      <c r="AB785" s="75"/>
      <c r="AC785" s="75"/>
      <c r="AD785" s="75"/>
      <c r="AE785" s="75"/>
      <c r="AG785" s="84"/>
      <c r="AN785" s="75"/>
      <c r="AO785" s="75"/>
      <c r="AP785" s="75"/>
      <c r="AQ785" s="75"/>
      <c r="AR785" s="75"/>
      <c r="AS785" s="75"/>
      <c r="AT785" s="75"/>
      <c r="AU785" s="75"/>
      <c r="AV785" s="75"/>
      <c r="AW785" s="75"/>
      <c r="AX785" s="75"/>
      <c r="AY785" s="75"/>
      <c r="AZ785" s="75"/>
      <c r="BG785" s="95"/>
      <c r="BH785" s="95"/>
      <c r="BI785" s="95"/>
      <c r="BJ785" s="95"/>
      <c r="BK785" s="95"/>
      <c r="BL785" s="95"/>
      <c r="BM785" s="95"/>
      <c r="BN785" s="95"/>
      <c r="BO785" s="75"/>
      <c r="BP785" s="75"/>
    </row>
    <row r="786" spans="1:68" x14ac:dyDescent="0.2">
      <c r="A786" s="81"/>
      <c r="B786" s="82"/>
      <c r="C786" s="83"/>
      <c r="D786" s="83"/>
      <c r="S786" s="2"/>
      <c r="AA786" s="75"/>
      <c r="AB786" s="75"/>
      <c r="AC786" s="75"/>
      <c r="AD786" s="75"/>
      <c r="AE786" s="75"/>
      <c r="AG786" s="84"/>
      <c r="AN786" s="75"/>
      <c r="AO786" s="75"/>
      <c r="AP786" s="75"/>
      <c r="AQ786" s="75"/>
      <c r="AR786" s="75"/>
      <c r="AS786" s="75"/>
      <c r="AT786" s="75"/>
      <c r="AU786" s="75"/>
      <c r="AV786" s="75"/>
      <c r="AW786" s="75"/>
      <c r="AX786" s="75"/>
      <c r="AY786" s="75"/>
      <c r="AZ786" s="75"/>
      <c r="BG786" s="95"/>
      <c r="BH786" s="95"/>
      <c r="BI786" s="95"/>
      <c r="BJ786" s="95"/>
      <c r="BK786" s="95"/>
      <c r="BL786" s="95"/>
      <c r="BM786" s="95"/>
      <c r="BN786" s="95"/>
      <c r="BO786" s="75"/>
      <c r="BP786" s="75"/>
    </row>
    <row r="787" spans="1:68" x14ac:dyDescent="0.2">
      <c r="A787" s="81"/>
      <c r="B787" s="82"/>
      <c r="C787" s="83"/>
      <c r="D787" s="83"/>
      <c r="S787" s="2"/>
      <c r="AA787" s="75"/>
      <c r="AB787" s="75"/>
      <c r="AC787" s="75"/>
      <c r="AD787" s="75"/>
      <c r="AE787" s="75"/>
      <c r="AG787" s="84"/>
      <c r="AN787" s="75"/>
      <c r="AO787" s="75"/>
      <c r="AP787" s="75"/>
      <c r="AQ787" s="75"/>
      <c r="AR787" s="75"/>
      <c r="AS787" s="75"/>
      <c r="AT787" s="75"/>
      <c r="AU787" s="75"/>
      <c r="AV787" s="75"/>
      <c r="AW787" s="75"/>
      <c r="AX787" s="75"/>
      <c r="AY787" s="75"/>
      <c r="AZ787" s="75"/>
      <c r="BG787" s="95"/>
      <c r="BH787" s="95"/>
      <c r="BI787" s="95"/>
      <c r="BJ787" s="95"/>
      <c r="BK787" s="95"/>
      <c r="BL787" s="95"/>
      <c r="BM787" s="95"/>
      <c r="BN787" s="95"/>
      <c r="BO787" s="75"/>
      <c r="BP787" s="75"/>
    </row>
    <row r="788" spans="1:68" x14ac:dyDescent="0.2">
      <c r="A788" s="81"/>
      <c r="B788" s="82"/>
      <c r="C788" s="83"/>
      <c r="D788" s="83"/>
      <c r="S788" s="2"/>
      <c r="AA788" s="75"/>
      <c r="AB788" s="75"/>
      <c r="AC788" s="75"/>
      <c r="AD788" s="75"/>
      <c r="AE788" s="75"/>
      <c r="AG788" s="84"/>
      <c r="AN788" s="75"/>
      <c r="AO788" s="75"/>
      <c r="AP788" s="75"/>
      <c r="AQ788" s="75"/>
      <c r="AR788" s="75"/>
      <c r="AS788" s="75"/>
      <c r="AT788" s="75"/>
      <c r="AU788" s="75"/>
      <c r="AV788" s="75"/>
      <c r="AW788" s="75"/>
      <c r="AX788" s="75"/>
      <c r="AY788" s="75"/>
      <c r="AZ788" s="75"/>
      <c r="BG788" s="95"/>
      <c r="BH788" s="95"/>
      <c r="BI788" s="95"/>
      <c r="BJ788" s="95"/>
      <c r="BK788" s="95"/>
      <c r="BL788" s="95"/>
      <c r="BM788" s="95"/>
      <c r="BN788" s="95"/>
      <c r="BO788" s="75"/>
      <c r="BP788" s="75"/>
    </row>
    <row r="789" spans="1:68" x14ac:dyDescent="0.2">
      <c r="A789" s="81"/>
      <c r="B789" s="82"/>
      <c r="C789" s="83"/>
      <c r="D789" s="83"/>
      <c r="S789" s="2"/>
      <c r="AA789" s="75"/>
      <c r="AB789" s="75"/>
      <c r="AC789" s="75"/>
      <c r="AD789" s="75"/>
      <c r="AE789" s="75"/>
      <c r="AG789" s="84"/>
      <c r="AN789" s="75"/>
      <c r="AO789" s="75"/>
      <c r="AP789" s="75"/>
      <c r="AQ789" s="75"/>
      <c r="AR789" s="75"/>
      <c r="AS789" s="75"/>
      <c r="AT789" s="75"/>
      <c r="AU789" s="75"/>
      <c r="AV789" s="75"/>
      <c r="AW789" s="75"/>
      <c r="AX789" s="75"/>
      <c r="AY789" s="75"/>
      <c r="AZ789" s="75"/>
      <c r="BG789" s="95"/>
      <c r="BH789" s="95"/>
      <c r="BI789" s="95"/>
      <c r="BJ789" s="95"/>
      <c r="BK789" s="95"/>
      <c r="BL789" s="95"/>
      <c r="BM789" s="95"/>
      <c r="BN789" s="95"/>
      <c r="BO789" s="75"/>
      <c r="BP789" s="75"/>
    </row>
    <row r="790" spans="1:68" x14ac:dyDescent="0.2">
      <c r="A790" s="81"/>
      <c r="B790" s="82"/>
      <c r="C790" s="83"/>
      <c r="D790" s="83"/>
      <c r="S790" s="2"/>
      <c r="AA790" s="75"/>
      <c r="AB790" s="75"/>
      <c r="AC790" s="75"/>
      <c r="AD790" s="75"/>
      <c r="AE790" s="75"/>
      <c r="AG790" s="84"/>
      <c r="AN790" s="75"/>
      <c r="AO790" s="75"/>
      <c r="AP790" s="75"/>
      <c r="AQ790" s="75"/>
      <c r="AR790" s="75"/>
      <c r="AS790" s="75"/>
      <c r="AT790" s="75"/>
      <c r="AU790" s="75"/>
      <c r="AV790" s="75"/>
      <c r="AW790" s="75"/>
      <c r="AX790" s="75"/>
      <c r="AY790" s="75"/>
      <c r="AZ790" s="75"/>
      <c r="BG790" s="95"/>
      <c r="BH790" s="95"/>
      <c r="BI790" s="95"/>
      <c r="BJ790" s="95"/>
      <c r="BK790" s="95"/>
      <c r="BL790" s="95"/>
      <c r="BM790" s="95"/>
      <c r="BN790" s="95"/>
      <c r="BO790" s="75"/>
      <c r="BP790" s="75"/>
    </row>
    <row r="791" spans="1:68" x14ac:dyDescent="0.2">
      <c r="A791" s="81"/>
      <c r="B791" s="82"/>
      <c r="C791" s="83"/>
      <c r="D791" s="83"/>
      <c r="S791" s="2"/>
      <c r="AA791" s="75"/>
      <c r="AB791" s="75"/>
      <c r="AC791" s="75"/>
      <c r="AD791" s="75"/>
      <c r="AE791" s="75"/>
      <c r="AG791" s="84"/>
      <c r="AN791" s="75"/>
      <c r="AO791" s="75"/>
      <c r="AP791" s="75"/>
      <c r="AQ791" s="75"/>
      <c r="AR791" s="75"/>
      <c r="AS791" s="75"/>
      <c r="AT791" s="75"/>
      <c r="AU791" s="75"/>
      <c r="AV791" s="75"/>
      <c r="AW791" s="75"/>
      <c r="AX791" s="75"/>
      <c r="AY791" s="75"/>
      <c r="AZ791" s="75"/>
      <c r="BG791" s="95"/>
      <c r="BH791" s="95"/>
      <c r="BI791" s="95"/>
      <c r="BJ791" s="95"/>
      <c r="BK791" s="95"/>
      <c r="BL791" s="95"/>
      <c r="BM791" s="95"/>
      <c r="BN791" s="95"/>
      <c r="BO791" s="75"/>
      <c r="BP791" s="75"/>
    </row>
    <row r="792" spans="1:68" x14ac:dyDescent="0.2">
      <c r="A792" s="81"/>
      <c r="B792" s="82"/>
      <c r="C792" s="83"/>
      <c r="D792" s="83"/>
      <c r="S792" s="2"/>
      <c r="AA792" s="75"/>
      <c r="AB792" s="75"/>
      <c r="AC792" s="75"/>
      <c r="AD792" s="75"/>
      <c r="AE792" s="75"/>
      <c r="AG792" s="84"/>
      <c r="AN792" s="75"/>
      <c r="AO792" s="75"/>
      <c r="AP792" s="75"/>
      <c r="AQ792" s="75"/>
      <c r="AR792" s="75"/>
      <c r="AS792" s="75"/>
      <c r="AT792" s="75"/>
      <c r="AU792" s="75"/>
      <c r="AV792" s="75"/>
      <c r="AW792" s="75"/>
      <c r="AX792" s="75"/>
      <c r="AY792" s="75"/>
      <c r="AZ792" s="75"/>
      <c r="BG792" s="95"/>
      <c r="BH792" s="95"/>
      <c r="BI792" s="95"/>
      <c r="BJ792" s="95"/>
      <c r="BK792" s="95"/>
      <c r="BL792" s="95"/>
      <c r="BM792" s="95"/>
      <c r="BN792" s="95"/>
      <c r="BO792" s="75"/>
      <c r="BP792" s="75"/>
    </row>
    <row r="793" spans="1:68" x14ac:dyDescent="0.2">
      <c r="A793" s="81"/>
      <c r="B793" s="82"/>
      <c r="C793" s="83"/>
      <c r="D793" s="83"/>
      <c r="S793" s="2"/>
      <c r="AA793" s="75"/>
      <c r="AB793" s="75"/>
      <c r="AC793" s="75"/>
      <c r="AD793" s="75"/>
      <c r="AE793" s="75"/>
      <c r="AG793" s="84"/>
      <c r="AN793" s="75"/>
      <c r="AO793" s="75"/>
      <c r="AP793" s="75"/>
      <c r="AQ793" s="75"/>
      <c r="AR793" s="75"/>
      <c r="AS793" s="75"/>
      <c r="AT793" s="75"/>
      <c r="AU793" s="75"/>
      <c r="AV793" s="75"/>
      <c r="AW793" s="75"/>
      <c r="AX793" s="75"/>
      <c r="AY793" s="75"/>
      <c r="AZ793" s="75"/>
      <c r="BG793" s="95"/>
      <c r="BH793" s="95"/>
      <c r="BI793" s="95"/>
      <c r="BJ793" s="95"/>
      <c r="BK793" s="95"/>
      <c r="BL793" s="95"/>
      <c r="BM793" s="95"/>
      <c r="BN793" s="95"/>
      <c r="BO793" s="75"/>
      <c r="BP793" s="75"/>
    </row>
    <row r="794" spans="1:68" x14ac:dyDescent="0.2">
      <c r="A794" s="81"/>
      <c r="B794" s="82"/>
      <c r="C794" s="83"/>
      <c r="D794" s="83"/>
      <c r="S794" s="2"/>
      <c r="AA794" s="75"/>
      <c r="AB794" s="75"/>
      <c r="AC794" s="75"/>
      <c r="AD794" s="75"/>
      <c r="AE794" s="75"/>
      <c r="AG794" s="84"/>
      <c r="AN794" s="75"/>
      <c r="AO794" s="75"/>
      <c r="AP794" s="75"/>
      <c r="AQ794" s="75"/>
      <c r="AR794" s="75"/>
      <c r="AS794" s="75"/>
      <c r="AT794" s="75"/>
      <c r="AU794" s="75"/>
      <c r="AV794" s="75"/>
      <c r="AW794" s="75"/>
      <c r="AX794" s="75"/>
      <c r="AY794" s="75"/>
      <c r="AZ794" s="75"/>
      <c r="BG794" s="95"/>
      <c r="BH794" s="95"/>
      <c r="BI794" s="95"/>
      <c r="BJ794" s="95"/>
      <c r="BK794" s="95"/>
      <c r="BL794" s="95"/>
      <c r="BM794" s="95"/>
      <c r="BN794" s="95"/>
      <c r="BO794" s="75"/>
      <c r="BP794" s="75"/>
    </row>
    <row r="795" spans="1:68" x14ac:dyDescent="0.2">
      <c r="A795" s="81"/>
      <c r="B795" s="82"/>
      <c r="C795" s="83"/>
      <c r="D795" s="83"/>
      <c r="S795" s="2"/>
      <c r="AA795" s="75"/>
      <c r="AB795" s="75"/>
      <c r="AC795" s="75"/>
      <c r="AD795" s="75"/>
      <c r="AE795" s="75"/>
      <c r="AG795" s="84"/>
      <c r="AN795" s="75"/>
      <c r="AO795" s="75"/>
      <c r="AP795" s="75"/>
      <c r="AQ795" s="75"/>
      <c r="AR795" s="75"/>
      <c r="AS795" s="75"/>
      <c r="AT795" s="75"/>
      <c r="AU795" s="75"/>
      <c r="AV795" s="75"/>
      <c r="AW795" s="75"/>
      <c r="AX795" s="75"/>
      <c r="AY795" s="75"/>
      <c r="AZ795" s="75"/>
      <c r="BG795" s="95"/>
      <c r="BH795" s="95"/>
      <c r="BI795" s="95"/>
      <c r="BJ795" s="95"/>
      <c r="BK795" s="95"/>
      <c r="BL795" s="95"/>
      <c r="BM795" s="95"/>
      <c r="BN795" s="95"/>
      <c r="BO795" s="75"/>
      <c r="BP795" s="75"/>
    </row>
    <row r="796" spans="1:68" x14ac:dyDescent="0.2">
      <c r="A796" s="81"/>
      <c r="B796" s="82"/>
      <c r="C796" s="83"/>
      <c r="D796" s="83"/>
      <c r="S796" s="2"/>
      <c r="AA796" s="75"/>
      <c r="AB796" s="75"/>
      <c r="AC796" s="75"/>
      <c r="AD796" s="75"/>
      <c r="AE796" s="75"/>
      <c r="AG796" s="84"/>
      <c r="AN796" s="75"/>
      <c r="AO796" s="75"/>
      <c r="AP796" s="75"/>
      <c r="AQ796" s="75"/>
      <c r="AR796" s="75"/>
      <c r="AS796" s="75"/>
      <c r="AT796" s="75"/>
      <c r="AU796" s="75"/>
      <c r="AV796" s="75"/>
      <c r="AW796" s="75"/>
      <c r="AX796" s="75"/>
      <c r="AY796" s="75"/>
      <c r="AZ796" s="75"/>
      <c r="BG796" s="95"/>
      <c r="BH796" s="95"/>
      <c r="BI796" s="95"/>
      <c r="BJ796" s="95"/>
      <c r="BK796" s="95"/>
      <c r="BL796" s="95"/>
      <c r="BM796" s="95"/>
      <c r="BN796" s="95"/>
      <c r="BO796" s="75"/>
      <c r="BP796" s="75"/>
    </row>
    <row r="797" spans="1:68" x14ac:dyDescent="0.2">
      <c r="A797" s="81"/>
      <c r="B797" s="82"/>
      <c r="C797" s="83"/>
      <c r="D797" s="83"/>
      <c r="S797" s="2"/>
      <c r="AA797" s="75"/>
      <c r="AB797" s="75"/>
      <c r="AC797" s="75"/>
      <c r="AD797" s="75"/>
      <c r="AE797" s="75"/>
      <c r="AG797" s="84"/>
      <c r="AN797" s="75"/>
      <c r="AO797" s="75"/>
      <c r="AP797" s="75"/>
      <c r="AQ797" s="75"/>
      <c r="AR797" s="75"/>
      <c r="AS797" s="75"/>
      <c r="AT797" s="75"/>
      <c r="AU797" s="75"/>
      <c r="AV797" s="75"/>
      <c r="AW797" s="75"/>
      <c r="AX797" s="75"/>
      <c r="AY797" s="75"/>
      <c r="AZ797" s="75"/>
      <c r="BG797" s="95"/>
      <c r="BH797" s="95"/>
      <c r="BI797" s="95"/>
      <c r="BJ797" s="95"/>
      <c r="BK797" s="95"/>
      <c r="BL797" s="95"/>
      <c r="BM797" s="95"/>
      <c r="BN797" s="95"/>
      <c r="BO797" s="75"/>
      <c r="BP797" s="75"/>
    </row>
    <row r="798" spans="1:68" x14ac:dyDescent="0.2">
      <c r="A798" s="81"/>
      <c r="B798" s="82"/>
      <c r="C798" s="83"/>
      <c r="D798" s="83"/>
      <c r="S798" s="2"/>
      <c r="AA798" s="75"/>
      <c r="AB798" s="75"/>
      <c r="AC798" s="75"/>
      <c r="AD798" s="75"/>
      <c r="AE798" s="75"/>
      <c r="AG798" s="84"/>
      <c r="AN798" s="75"/>
      <c r="AO798" s="75"/>
      <c r="AP798" s="75"/>
      <c r="AQ798" s="75"/>
      <c r="AR798" s="75"/>
      <c r="AS798" s="75"/>
      <c r="AT798" s="75"/>
      <c r="AU798" s="75"/>
      <c r="AV798" s="75"/>
      <c r="AW798" s="75"/>
      <c r="AX798" s="75"/>
      <c r="AY798" s="75"/>
      <c r="AZ798" s="75"/>
      <c r="BG798" s="95"/>
      <c r="BH798" s="95"/>
      <c r="BI798" s="95"/>
      <c r="BJ798" s="95"/>
      <c r="BK798" s="95"/>
      <c r="BL798" s="95"/>
      <c r="BM798" s="95"/>
      <c r="BN798" s="95"/>
      <c r="BO798" s="75"/>
      <c r="BP798" s="75"/>
    </row>
    <row r="799" spans="1:68" x14ac:dyDescent="0.2">
      <c r="A799" s="81"/>
      <c r="B799" s="82"/>
      <c r="C799" s="83"/>
      <c r="D799" s="83"/>
      <c r="S799" s="2"/>
      <c r="AA799" s="75"/>
      <c r="AB799" s="75"/>
      <c r="AC799" s="75"/>
      <c r="AD799" s="75"/>
      <c r="AE799" s="75"/>
      <c r="AG799" s="84"/>
      <c r="AN799" s="75"/>
      <c r="AO799" s="75"/>
      <c r="AP799" s="75"/>
      <c r="AQ799" s="75"/>
      <c r="AR799" s="75"/>
      <c r="AS799" s="75"/>
      <c r="AT799" s="75"/>
      <c r="AU799" s="75"/>
      <c r="AV799" s="75"/>
      <c r="AW799" s="75"/>
      <c r="AX799" s="75"/>
      <c r="AY799" s="75"/>
      <c r="AZ799" s="75"/>
      <c r="BG799" s="95"/>
      <c r="BH799" s="95"/>
      <c r="BI799" s="95"/>
      <c r="BJ799" s="95"/>
      <c r="BK799" s="95"/>
      <c r="BL799" s="95"/>
      <c r="BM799" s="95"/>
      <c r="BN799" s="95"/>
      <c r="BO799" s="75"/>
      <c r="BP799" s="75"/>
    </row>
    <row r="800" spans="1:68" x14ac:dyDescent="0.2">
      <c r="A800" s="81"/>
      <c r="B800" s="82"/>
      <c r="C800" s="83"/>
      <c r="D800" s="83"/>
      <c r="S800" s="2"/>
      <c r="AA800" s="75"/>
      <c r="AB800" s="75"/>
      <c r="AC800" s="75"/>
      <c r="AD800" s="75"/>
      <c r="AE800" s="75"/>
      <c r="AG800" s="84"/>
      <c r="AN800" s="75"/>
      <c r="AO800" s="75"/>
      <c r="AP800" s="75"/>
      <c r="AQ800" s="75"/>
      <c r="AR800" s="75"/>
      <c r="AS800" s="75"/>
      <c r="AT800" s="75"/>
      <c r="AU800" s="75"/>
      <c r="AV800" s="75"/>
      <c r="AW800" s="75"/>
      <c r="AX800" s="75"/>
      <c r="AY800" s="75"/>
      <c r="AZ800" s="75"/>
      <c r="BG800" s="95"/>
      <c r="BH800" s="95"/>
      <c r="BI800" s="95"/>
      <c r="BJ800" s="95"/>
      <c r="BK800" s="95"/>
      <c r="BL800" s="95"/>
      <c r="BM800" s="95"/>
      <c r="BN800" s="95"/>
      <c r="BO800" s="75"/>
      <c r="BP800" s="75"/>
    </row>
    <row r="801" spans="1:68" x14ac:dyDescent="0.2">
      <c r="A801" s="81"/>
      <c r="B801" s="82"/>
      <c r="C801" s="83"/>
      <c r="D801" s="83"/>
      <c r="S801" s="2"/>
      <c r="AA801" s="75"/>
      <c r="AB801" s="75"/>
      <c r="AC801" s="75"/>
      <c r="AD801" s="75"/>
      <c r="AE801" s="75"/>
      <c r="AG801" s="84"/>
      <c r="AN801" s="75"/>
      <c r="AO801" s="75"/>
      <c r="AP801" s="75"/>
      <c r="AQ801" s="75"/>
      <c r="AR801" s="75"/>
      <c r="AS801" s="75"/>
      <c r="AT801" s="75"/>
      <c r="AU801" s="75"/>
      <c r="AV801" s="75"/>
      <c r="AW801" s="75"/>
      <c r="AX801" s="75"/>
      <c r="AY801" s="75"/>
      <c r="AZ801" s="75"/>
      <c r="BG801" s="95"/>
      <c r="BH801" s="95"/>
      <c r="BI801" s="95"/>
      <c r="BJ801" s="95"/>
      <c r="BK801" s="95"/>
      <c r="BL801" s="95"/>
      <c r="BM801" s="95"/>
      <c r="BN801" s="95"/>
      <c r="BO801" s="75"/>
      <c r="BP801" s="75"/>
    </row>
    <row r="802" spans="1:68" x14ac:dyDescent="0.2">
      <c r="A802" s="81"/>
      <c r="B802" s="82"/>
      <c r="C802" s="83"/>
      <c r="D802" s="83"/>
      <c r="S802" s="2"/>
      <c r="AA802" s="75"/>
      <c r="AB802" s="75"/>
      <c r="AC802" s="75"/>
      <c r="AD802" s="75"/>
      <c r="AE802" s="75"/>
      <c r="AG802" s="84"/>
      <c r="AN802" s="75"/>
      <c r="AO802" s="75"/>
      <c r="AP802" s="75"/>
      <c r="AQ802" s="75"/>
      <c r="AR802" s="75"/>
      <c r="AS802" s="75"/>
      <c r="AT802" s="75"/>
      <c r="AU802" s="75"/>
      <c r="AV802" s="75"/>
      <c r="AW802" s="75"/>
      <c r="AX802" s="75"/>
      <c r="AY802" s="75"/>
      <c r="AZ802" s="75"/>
      <c r="BG802" s="95"/>
      <c r="BH802" s="95"/>
      <c r="BI802" s="95"/>
      <c r="BJ802" s="95"/>
      <c r="BK802" s="95"/>
      <c r="BL802" s="95"/>
      <c r="BM802" s="95"/>
      <c r="BN802" s="95"/>
      <c r="BO802" s="75"/>
      <c r="BP802" s="75"/>
    </row>
    <row r="803" spans="1:68" x14ac:dyDescent="0.2">
      <c r="A803" s="81"/>
      <c r="B803" s="82"/>
      <c r="C803" s="83"/>
      <c r="D803" s="83"/>
      <c r="S803" s="2"/>
      <c r="AA803" s="75"/>
      <c r="AB803" s="75"/>
      <c r="AC803" s="75"/>
      <c r="AD803" s="75"/>
      <c r="AE803" s="75"/>
      <c r="AG803" s="84"/>
      <c r="AN803" s="75"/>
      <c r="AO803" s="75"/>
      <c r="AP803" s="75"/>
      <c r="AQ803" s="75"/>
      <c r="AR803" s="75"/>
      <c r="AS803" s="75"/>
      <c r="AT803" s="75"/>
      <c r="AU803" s="75"/>
      <c r="AV803" s="75"/>
      <c r="AW803" s="75"/>
      <c r="AX803" s="75"/>
      <c r="AY803" s="75"/>
      <c r="AZ803" s="75"/>
      <c r="BG803" s="95"/>
      <c r="BH803" s="95"/>
      <c r="BI803" s="95"/>
      <c r="BJ803" s="95"/>
      <c r="BK803" s="95"/>
      <c r="BL803" s="95"/>
      <c r="BM803" s="95"/>
      <c r="BN803" s="95"/>
      <c r="BO803" s="75"/>
      <c r="BP803" s="75"/>
    </row>
    <row r="804" spans="1:68" x14ac:dyDescent="0.2">
      <c r="A804" s="81"/>
      <c r="B804" s="82"/>
      <c r="C804" s="83"/>
      <c r="D804" s="83"/>
      <c r="S804" s="2"/>
      <c r="AA804" s="75"/>
      <c r="AB804" s="75"/>
      <c r="AC804" s="75"/>
      <c r="AD804" s="75"/>
      <c r="AE804" s="75"/>
      <c r="AG804" s="84"/>
      <c r="AN804" s="75"/>
      <c r="AO804" s="75"/>
      <c r="AP804" s="75"/>
      <c r="AQ804" s="75"/>
      <c r="AR804" s="75"/>
      <c r="AS804" s="75"/>
      <c r="AT804" s="75"/>
      <c r="AU804" s="75"/>
      <c r="AV804" s="75"/>
      <c r="AW804" s="75"/>
      <c r="AX804" s="75"/>
      <c r="AY804" s="75"/>
      <c r="AZ804" s="75"/>
      <c r="BG804" s="95"/>
      <c r="BH804" s="95"/>
      <c r="BI804" s="95"/>
      <c r="BJ804" s="95"/>
      <c r="BK804" s="95"/>
      <c r="BL804" s="95"/>
      <c r="BM804" s="95"/>
      <c r="BN804" s="95"/>
      <c r="BO804" s="75"/>
      <c r="BP804" s="75"/>
    </row>
    <row r="805" spans="1:68" x14ac:dyDescent="0.2">
      <c r="A805" s="81"/>
      <c r="B805" s="82"/>
      <c r="C805" s="83"/>
      <c r="D805" s="83"/>
      <c r="S805" s="2"/>
      <c r="AA805" s="75"/>
      <c r="AB805" s="75"/>
      <c r="AC805" s="75"/>
      <c r="AD805" s="75"/>
      <c r="AE805" s="75"/>
      <c r="AG805" s="84"/>
      <c r="AN805" s="75"/>
      <c r="AO805" s="75"/>
      <c r="AP805" s="75"/>
      <c r="AQ805" s="75"/>
      <c r="AR805" s="75"/>
      <c r="AS805" s="75"/>
      <c r="AT805" s="75"/>
      <c r="AU805" s="75"/>
      <c r="AV805" s="75"/>
      <c r="AW805" s="75"/>
      <c r="AX805" s="75"/>
      <c r="AY805" s="75"/>
      <c r="AZ805" s="75"/>
      <c r="BG805" s="95"/>
      <c r="BH805" s="95"/>
      <c r="BI805" s="95"/>
      <c r="BJ805" s="95"/>
      <c r="BK805" s="95"/>
      <c r="BL805" s="95"/>
      <c r="BM805" s="95"/>
      <c r="BN805" s="95"/>
      <c r="BO805" s="75"/>
      <c r="BP805" s="75"/>
    </row>
    <row r="806" spans="1:68" x14ac:dyDescent="0.2">
      <c r="A806" s="81"/>
      <c r="B806" s="82"/>
      <c r="C806" s="83"/>
      <c r="D806" s="83"/>
      <c r="S806" s="2"/>
      <c r="AA806" s="75"/>
      <c r="AB806" s="75"/>
      <c r="AC806" s="75"/>
      <c r="AD806" s="75"/>
      <c r="AE806" s="75"/>
      <c r="AG806" s="84"/>
      <c r="AN806" s="75"/>
      <c r="AO806" s="75"/>
      <c r="AP806" s="75"/>
      <c r="AQ806" s="75"/>
      <c r="AR806" s="75"/>
      <c r="AS806" s="75"/>
      <c r="AT806" s="75"/>
      <c r="AU806" s="75"/>
      <c r="AV806" s="75"/>
      <c r="AW806" s="75"/>
      <c r="AX806" s="75"/>
      <c r="AY806" s="75"/>
      <c r="AZ806" s="75"/>
      <c r="BG806" s="95"/>
      <c r="BH806" s="95"/>
      <c r="BI806" s="95"/>
      <c r="BJ806" s="95"/>
      <c r="BK806" s="95"/>
      <c r="BL806" s="95"/>
      <c r="BM806" s="95"/>
      <c r="BN806" s="95"/>
      <c r="BO806" s="75"/>
      <c r="BP806" s="75"/>
    </row>
    <row r="807" spans="1:68" x14ac:dyDescent="0.2">
      <c r="A807" s="81"/>
      <c r="B807" s="82"/>
      <c r="C807" s="83"/>
      <c r="D807" s="83"/>
      <c r="S807" s="2"/>
      <c r="AA807" s="75"/>
      <c r="AB807" s="75"/>
      <c r="AC807" s="75"/>
      <c r="AD807" s="75"/>
      <c r="AE807" s="75"/>
      <c r="AG807" s="84"/>
      <c r="AN807" s="75"/>
      <c r="AO807" s="75"/>
      <c r="AP807" s="75"/>
      <c r="AQ807" s="75"/>
      <c r="AR807" s="75"/>
      <c r="AS807" s="75"/>
      <c r="AT807" s="75"/>
      <c r="AU807" s="75"/>
      <c r="AV807" s="75"/>
      <c r="AW807" s="75"/>
      <c r="AX807" s="75"/>
      <c r="AY807" s="75"/>
      <c r="AZ807" s="75"/>
      <c r="BG807" s="95"/>
      <c r="BH807" s="95"/>
      <c r="BI807" s="95"/>
      <c r="BJ807" s="95"/>
      <c r="BK807" s="95"/>
      <c r="BL807" s="95"/>
      <c r="BM807" s="95"/>
      <c r="BN807" s="95"/>
      <c r="BO807" s="75"/>
      <c r="BP807" s="75"/>
    </row>
    <row r="808" spans="1:68" x14ac:dyDescent="0.2">
      <c r="A808" s="81"/>
      <c r="B808" s="82"/>
      <c r="C808" s="83"/>
      <c r="D808" s="83"/>
      <c r="S808" s="2"/>
      <c r="AA808" s="75"/>
      <c r="AB808" s="75"/>
      <c r="AC808" s="75"/>
      <c r="AD808" s="75"/>
      <c r="AE808" s="75"/>
      <c r="AG808" s="84"/>
      <c r="AN808" s="75"/>
      <c r="AO808" s="75"/>
      <c r="AP808" s="75"/>
      <c r="AQ808" s="75"/>
      <c r="AR808" s="75"/>
      <c r="AS808" s="75"/>
      <c r="AT808" s="75"/>
      <c r="AU808" s="75"/>
      <c r="AV808" s="75"/>
      <c r="AW808" s="75"/>
      <c r="AX808" s="75"/>
      <c r="AY808" s="75"/>
      <c r="AZ808" s="75"/>
      <c r="BG808" s="95"/>
      <c r="BH808" s="95"/>
      <c r="BI808" s="95"/>
      <c r="BJ808" s="95"/>
      <c r="BK808" s="95"/>
      <c r="BL808" s="95"/>
      <c r="BM808" s="95"/>
      <c r="BN808" s="95"/>
      <c r="BO808" s="75"/>
      <c r="BP808" s="75"/>
    </row>
    <row r="809" spans="1:68" x14ac:dyDescent="0.2">
      <c r="A809" s="81"/>
      <c r="B809" s="82"/>
      <c r="C809" s="83"/>
      <c r="D809" s="83"/>
      <c r="S809" s="2"/>
      <c r="AA809" s="75"/>
      <c r="AB809" s="75"/>
      <c r="AC809" s="75"/>
      <c r="AD809" s="75"/>
      <c r="AE809" s="75"/>
      <c r="AG809" s="84"/>
      <c r="AN809" s="75"/>
      <c r="AO809" s="75"/>
      <c r="AP809" s="75"/>
      <c r="AQ809" s="75"/>
      <c r="AR809" s="75"/>
      <c r="AS809" s="75"/>
      <c r="AT809" s="75"/>
      <c r="AU809" s="75"/>
      <c r="AV809" s="75"/>
      <c r="AW809" s="75"/>
      <c r="AX809" s="75"/>
      <c r="AY809" s="75"/>
      <c r="AZ809" s="75"/>
      <c r="BG809" s="95"/>
      <c r="BH809" s="95"/>
      <c r="BI809" s="95"/>
      <c r="BJ809" s="95"/>
      <c r="BK809" s="95"/>
      <c r="BL809" s="95"/>
      <c r="BM809" s="95"/>
      <c r="BN809" s="95"/>
      <c r="BO809" s="75"/>
      <c r="BP809" s="75"/>
    </row>
    <row r="810" spans="1:68" x14ac:dyDescent="0.2">
      <c r="A810" s="81"/>
      <c r="B810" s="82"/>
      <c r="C810" s="83"/>
      <c r="D810" s="83"/>
      <c r="S810" s="2"/>
      <c r="AA810" s="75"/>
      <c r="AB810" s="75"/>
      <c r="AC810" s="75"/>
      <c r="AD810" s="75"/>
      <c r="AE810" s="75"/>
      <c r="AG810" s="84"/>
      <c r="AN810" s="75"/>
      <c r="AO810" s="75"/>
      <c r="AP810" s="75"/>
      <c r="AQ810" s="75"/>
      <c r="AR810" s="75"/>
      <c r="AS810" s="75"/>
      <c r="AT810" s="75"/>
      <c r="AU810" s="75"/>
      <c r="AV810" s="75"/>
      <c r="AW810" s="75"/>
      <c r="AX810" s="75"/>
      <c r="AY810" s="75"/>
      <c r="AZ810" s="75"/>
      <c r="BG810" s="95"/>
      <c r="BH810" s="95"/>
      <c r="BI810" s="95"/>
      <c r="BJ810" s="95"/>
      <c r="BK810" s="95"/>
      <c r="BL810" s="95"/>
      <c r="BM810" s="95"/>
      <c r="BN810" s="95"/>
      <c r="BO810" s="75"/>
      <c r="BP810" s="75"/>
    </row>
    <row r="811" spans="1:68" x14ac:dyDescent="0.2">
      <c r="A811" s="81"/>
      <c r="B811" s="82"/>
      <c r="C811" s="83"/>
      <c r="D811" s="83"/>
      <c r="S811" s="2"/>
      <c r="AA811" s="75"/>
      <c r="AB811" s="75"/>
      <c r="AC811" s="75"/>
      <c r="AD811" s="75"/>
      <c r="AE811" s="75"/>
      <c r="AG811" s="84"/>
      <c r="AN811" s="75"/>
      <c r="AO811" s="75"/>
      <c r="AP811" s="75"/>
      <c r="AQ811" s="75"/>
      <c r="AR811" s="75"/>
      <c r="AS811" s="75"/>
      <c r="AT811" s="75"/>
      <c r="AU811" s="75"/>
      <c r="AV811" s="75"/>
      <c r="AW811" s="75"/>
      <c r="AX811" s="75"/>
      <c r="AY811" s="75"/>
      <c r="AZ811" s="75"/>
      <c r="BG811" s="95"/>
      <c r="BH811" s="95"/>
      <c r="BI811" s="95"/>
      <c r="BJ811" s="95"/>
      <c r="BK811" s="95"/>
      <c r="BL811" s="95"/>
      <c r="BM811" s="95"/>
      <c r="BN811" s="95"/>
      <c r="BO811" s="75"/>
      <c r="BP811" s="75"/>
    </row>
    <row r="812" spans="1:68" x14ac:dyDescent="0.2">
      <c r="A812" s="81"/>
      <c r="B812" s="82"/>
      <c r="C812" s="83"/>
      <c r="D812" s="83"/>
      <c r="S812" s="2"/>
      <c r="AA812" s="75"/>
      <c r="AB812" s="75"/>
      <c r="AC812" s="75"/>
      <c r="AD812" s="75"/>
      <c r="AE812" s="75"/>
      <c r="AG812" s="84"/>
      <c r="AN812" s="75"/>
      <c r="AO812" s="75"/>
      <c r="AP812" s="75"/>
      <c r="AQ812" s="75"/>
      <c r="AR812" s="75"/>
      <c r="AS812" s="75"/>
      <c r="AT812" s="75"/>
      <c r="AU812" s="75"/>
      <c r="AV812" s="75"/>
      <c r="AW812" s="75"/>
      <c r="AX812" s="75"/>
      <c r="AY812" s="75"/>
      <c r="AZ812" s="75"/>
      <c r="BG812" s="95"/>
      <c r="BH812" s="95"/>
      <c r="BI812" s="95"/>
      <c r="BJ812" s="95"/>
      <c r="BK812" s="95"/>
      <c r="BL812" s="95"/>
      <c r="BM812" s="95"/>
      <c r="BN812" s="95"/>
      <c r="BO812" s="75"/>
      <c r="BP812" s="75"/>
    </row>
    <row r="813" spans="1:68" x14ac:dyDescent="0.2">
      <c r="A813" s="81"/>
      <c r="B813" s="82"/>
      <c r="C813" s="83"/>
      <c r="D813" s="83"/>
      <c r="S813" s="2"/>
      <c r="AA813" s="75"/>
      <c r="AB813" s="75"/>
      <c r="AC813" s="75"/>
      <c r="AD813" s="75"/>
      <c r="AE813" s="75"/>
      <c r="AG813" s="84"/>
      <c r="AN813" s="75"/>
      <c r="AO813" s="75"/>
      <c r="AP813" s="75"/>
      <c r="AQ813" s="75"/>
      <c r="AR813" s="75"/>
      <c r="AS813" s="75"/>
      <c r="AT813" s="75"/>
      <c r="AU813" s="75"/>
      <c r="AV813" s="75"/>
      <c r="AW813" s="75"/>
      <c r="AX813" s="75"/>
      <c r="AY813" s="75"/>
      <c r="AZ813" s="75"/>
      <c r="BG813" s="95"/>
      <c r="BH813" s="95"/>
      <c r="BI813" s="95"/>
      <c r="BJ813" s="95"/>
      <c r="BK813" s="95"/>
      <c r="BL813" s="95"/>
      <c r="BM813" s="95"/>
      <c r="BN813" s="95"/>
      <c r="BO813" s="75"/>
      <c r="BP813" s="75"/>
    </row>
    <row r="814" spans="1:68" x14ac:dyDescent="0.2">
      <c r="A814" s="81"/>
      <c r="B814" s="82"/>
      <c r="C814" s="83"/>
      <c r="D814" s="83"/>
      <c r="S814" s="2"/>
      <c r="AA814" s="75"/>
      <c r="AB814" s="75"/>
      <c r="AC814" s="75"/>
      <c r="AD814" s="75"/>
      <c r="AE814" s="75"/>
      <c r="AG814" s="84"/>
      <c r="AN814" s="75"/>
      <c r="AO814" s="75"/>
      <c r="AP814" s="75"/>
      <c r="AQ814" s="75"/>
      <c r="AR814" s="75"/>
      <c r="AS814" s="75"/>
      <c r="AT814" s="75"/>
      <c r="AU814" s="75"/>
      <c r="AV814" s="75"/>
      <c r="AW814" s="75"/>
      <c r="AX814" s="75"/>
      <c r="AY814" s="75"/>
      <c r="AZ814" s="75"/>
      <c r="BG814" s="95"/>
      <c r="BH814" s="95"/>
      <c r="BI814" s="95"/>
      <c r="BJ814" s="95"/>
      <c r="BK814" s="95"/>
      <c r="BL814" s="95"/>
      <c r="BM814" s="95"/>
      <c r="BN814" s="95"/>
      <c r="BO814" s="75"/>
      <c r="BP814" s="75"/>
    </row>
    <row r="815" spans="1:68" x14ac:dyDescent="0.2">
      <c r="A815" s="81"/>
      <c r="B815" s="82"/>
      <c r="C815" s="83"/>
      <c r="D815" s="83"/>
      <c r="S815" s="2"/>
      <c r="AA815" s="75"/>
      <c r="AB815" s="75"/>
      <c r="AC815" s="75"/>
      <c r="AD815" s="75"/>
      <c r="AE815" s="75"/>
      <c r="AG815" s="84"/>
      <c r="AN815" s="75"/>
      <c r="AO815" s="75"/>
      <c r="AP815" s="75"/>
      <c r="AQ815" s="75"/>
      <c r="AR815" s="75"/>
      <c r="AS815" s="75"/>
      <c r="AT815" s="75"/>
      <c r="AU815" s="75"/>
      <c r="AV815" s="75"/>
      <c r="AW815" s="75"/>
      <c r="AX815" s="75"/>
      <c r="AY815" s="75"/>
      <c r="AZ815" s="75"/>
      <c r="BG815" s="95"/>
      <c r="BH815" s="95"/>
      <c r="BI815" s="95"/>
      <c r="BJ815" s="95"/>
      <c r="BK815" s="95"/>
      <c r="BL815" s="95"/>
      <c r="BM815" s="95"/>
      <c r="BN815" s="95"/>
      <c r="BO815" s="75"/>
      <c r="BP815" s="75"/>
    </row>
    <row r="816" spans="1:68" x14ac:dyDescent="0.2">
      <c r="A816" s="81"/>
      <c r="B816" s="82"/>
      <c r="C816" s="83"/>
      <c r="D816" s="83"/>
      <c r="S816" s="2"/>
      <c r="AA816" s="75"/>
      <c r="AB816" s="75"/>
      <c r="AC816" s="75"/>
      <c r="AD816" s="75"/>
      <c r="AE816" s="75"/>
      <c r="AG816" s="84"/>
      <c r="AN816" s="75"/>
      <c r="AO816" s="75"/>
      <c r="AP816" s="75"/>
      <c r="AQ816" s="75"/>
      <c r="AR816" s="75"/>
      <c r="AS816" s="75"/>
      <c r="AT816" s="75"/>
      <c r="AU816" s="75"/>
      <c r="AV816" s="75"/>
      <c r="AW816" s="75"/>
      <c r="AX816" s="75"/>
      <c r="AY816" s="75"/>
      <c r="AZ816" s="75"/>
      <c r="BG816" s="95"/>
      <c r="BH816" s="95"/>
      <c r="BI816" s="95"/>
      <c r="BJ816" s="95"/>
      <c r="BK816" s="95"/>
      <c r="BL816" s="95"/>
      <c r="BM816" s="95"/>
      <c r="BN816" s="95"/>
      <c r="BO816" s="75"/>
      <c r="BP816" s="75"/>
    </row>
    <row r="817" spans="1:85" x14ac:dyDescent="0.2">
      <c r="A817" s="81"/>
      <c r="B817" s="82"/>
      <c r="C817" s="83"/>
      <c r="D817" s="83"/>
      <c r="S817" s="2"/>
      <c r="AA817" s="75"/>
      <c r="AB817" s="75"/>
      <c r="AC817" s="75"/>
      <c r="AD817" s="75"/>
      <c r="AE817" s="75"/>
      <c r="AG817" s="84"/>
      <c r="AN817" s="75"/>
      <c r="AO817" s="75"/>
      <c r="AP817" s="75"/>
      <c r="AQ817" s="75"/>
      <c r="AR817" s="75"/>
      <c r="AS817" s="75"/>
      <c r="AT817" s="75"/>
      <c r="AU817" s="75"/>
      <c r="AV817" s="75"/>
      <c r="AW817" s="75"/>
      <c r="AX817" s="75"/>
      <c r="AY817" s="75"/>
      <c r="AZ817" s="75"/>
      <c r="BG817" s="95"/>
      <c r="BH817" s="95"/>
      <c r="BI817" s="95"/>
      <c r="BJ817" s="95"/>
      <c r="BK817" s="95"/>
      <c r="BL817" s="95"/>
      <c r="BM817" s="95"/>
      <c r="BN817" s="95"/>
      <c r="BO817" s="75"/>
      <c r="BP817" s="75"/>
    </row>
    <row r="818" spans="1:85" x14ac:dyDescent="0.2">
      <c r="A818" s="81"/>
      <c r="B818" s="82"/>
      <c r="C818" s="83"/>
      <c r="D818" s="83"/>
      <c r="S818" s="2"/>
      <c r="AA818" s="75"/>
      <c r="AB818" s="75"/>
      <c r="AC818" s="75"/>
      <c r="AD818" s="75"/>
      <c r="AE818" s="75"/>
      <c r="AG818" s="84"/>
      <c r="AN818" s="75"/>
      <c r="AO818" s="75"/>
      <c r="AP818" s="75"/>
      <c r="AQ818" s="75"/>
      <c r="AR818" s="75"/>
      <c r="AS818" s="75"/>
      <c r="AT818" s="75"/>
      <c r="AU818" s="75"/>
      <c r="AV818" s="75"/>
      <c r="AW818" s="75"/>
      <c r="AX818" s="75"/>
      <c r="AY818" s="75"/>
      <c r="AZ818" s="75"/>
      <c r="BG818" s="95"/>
      <c r="BH818" s="95"/>
      <c r="BI818" s="95"/>
      <c r="BJ818" s="95"/>
      <c r="BK818" s="95"/>
      <c r="BL818" s="95"/>
      <c r="BM818" s="95"/>
      <c r="BN818" s="95"/>
      <c r="BO818" s="75"/>
      <c r="BP818" s="75"/>
    </row>
    <row r="819" spans="1:85" x14ac:dyDescent="0.2">
      <c r="A819" s="81"/>
      <c r="B819" s="82"/>
      <c r="C819" s="83"/>
      <c r="D819" s="83"/>
      <c r="S819" s="2"/>
      <c r="AA819" s="75"/>
      <c r="AB819" s="75"/>
      <c r="AC819" s="75"/>
      <c r="AD819" s="75"/>
      <c r="AE819" s="75"/>
      <c r="AG819" s="84"/>
      <c r="AN819" s="75"/>
      <c r="AO819" s="75"/>
      <c r="AP819" s="75"/>
      <c r="AQ819" s="75"/>
      <c r="AR819" s="75"/>
      <c r="AS819" s="75"/>
      <c r="AT819" s="75"/>
      <c r="AU819" s="75"/>
      <c r="AV819" s="75"/>
      <c r="AW819" s="75"/>
      <c r="AX819" s="75"/>
      <c r="AY819" s="75"/>
      <c r="AZ819" s="75"/>
      <c r="BG819" s="95"/>
      <c r="BH819" s="95"/>
      <c r="BI819" s="95"/>
      <c r="BJ819" s="95"/>
      <c r="BK819" s="95"/>
      <c r="BL819" s="95"/>
      <c r="BM819" s="95"/>
      <c r="BN819" s="95"/>
      <c r="BO819" s="75"/>
      <c r="BP819" s="75"/>
      <c r="BQ819" s="75"/>
      <c r="BR819" s="75"/>
      <c r="BS819" s="75"/>
      <c r="BT819" s="75"/>
      <c r="BU819" s="75"/>
      <c r="BV819" s="75"/>
      <c r="BW819" s="75"/>
      <c r="BX819" s="75"/>
      <c r="BY819" s="75"/>
      <c r="BZ819" s="75"/>
      <c r="CA819" s="75"/>
      <c r="CB819" s="75"/>
      <c r="CC819" s="75"/>
      <c r="CD819" s="75"/>
      <c r="CE819" s="75"/>
      <c r="CF819" s="75"/>
      <c r="CG819" s="75"/>
    </row>
    <row r="820" spans="1:85" x14ac:dyDescent="0.2">
      <c r="A820" s="81"/>
      <c r="B820" s="82"/>
      <c r="C820" s="83"/>
      <c r="D820" s="83"/>
      <c r="S820" s="2"/>
      <c r="AA820" s="75"/>
      <c r="AB820" s="75"/>
      <c r="AC820" s="75"/>
      <c r="AD820" s="75"/>
      <c r="AE820" s="75"/>
      <c r="AG820" s="84"/>
      <c r="AN820" s="75"/>
      <c r="AO820" s="75"/>
      <c r="AP820" s="75"/>
      <c r="AQ820" s="75"/>
      <c r="AR820" s="75"/>
      <c r="AS820" s="75"/>
      <c r="AT820" s="75"/>
      <c r="AU820" s="75"/>
      <c r="AV820" s="75"/>
      <c r="AW820" s="75"/>
      <c r="AX820" s="75"/>
      <c r="AY820" s="75"/>
      <c r="AZ820" s="75"/>
      <c r="BG820" s="95"/>
      <c r="BH820" s="95"/>
      <c r="BI820" s="95"/>
      <c r="BJ820" s="95"/>
      <c r="BK820" s="95"/>
      <c r="BL820" s="95"/>
      <c r="BM820" s="95"/>
      <c r="BN820" s="95"/>
      <c r="BO820" s="75"/>
      <c r="BP820" s="75"/>
      <c r="BQ820" s="75"/>
      <c r="BS820" s="75"/>
      <c r="BT820" s="75"/>
      <c r="BU820" s="75"/>
      <c r="BV820" s="75"/>
      <c r="BW820" s="75"/>
      <c r="BX820" s="75"/>
      <c r="BY820" s="75"/>
      <c r="BZ820" s="75"/>
      <c r="CA820" s="75"/>
      <c r="CB820" s="75"/>
      <c r="CC820" s="75"/>
      <c r="CD820" s="75"/>
      <c r="CE820" s="75"/>
      <c r="CF820" s="75"/>
      <c r="CG820" s="75"/>
    </row>
    <row r="821" spans="1:85" x14ac:dyDescent="0.2">
      <c r="A821" s="81"/>
      <c r="B821" s="82"/>
      <c r="C821" s="83"/>
      <c r="D821" s="83"/>
      <c r="S821" s="2"/>
      <c r="AA821" s="75"/>
      <c r="AB821" s="75"/>
      <c r="AC821" s="75"/>
      <c r="AD821" s="75"/>
      <c r="AE821" s="75"/>
      <c r="AG821" s="84"/>
      <c r="AN821" s="75"/>
      <c r="AO821" s="75"/>
      <c r="AP821" s="75"/>
      <c r="AQ821" s="75"/>
      <c r="AR821" s="75"/>
      <c r="AS821" s="75"/>
      <c r="AT821" s="75"/>
      <c r="AU821" s="75"/>
      <c r="AV821" s="75"/>
      <c r="AW821" s="75"/>
      <c r="AX821" s="75"/>
      <c r="AY821" s="75"/>
      <c r="AZ821" s="75"/>
      <c r="BG821" s="95"/>
      <c r="BH821" s="95"/>
      <c r="BI821" s="95"/>
      <c r="BJ821" s="95"/>
      <c r="BK821" s="95"/>
      <c r="BL821" s="95"/>
      <c r="BM821" s="95"/>
      <c r="BN821" s="95"/>
      <c r="BO821" s="75"/>
      <c r="BP821" s="75"/>
    </row>
    <row r="822" spans="1:85" x14ac:dyDescent="0.2">
      <c r="A822" s="81"/>
      <c r="B822" s="82"/>
      <c r="C822" s="83"/>
      <c r="D822" s="83"/>
      <c r="S822" s="2"/>
      <c r="AA822" s="75"/>
      <c r="AB822" s="75"/>
      <c r="AC822" s="75"/>
      <c r="AD822" s="75"/>
      <c r="AE822" s="75"/>
      <c r="AG822" s="84"/>
      <c r="AN822" s="75"/>
      <c r="AO822" s="75"/>
      <c r="AP822" s="75"/>
      <c r="AQ822" s="75"/>
      <c r="AR822" s="75"/>
      <c r="AS822" s="75"/>
      <c r="AT822" s="75"/>
      <c r="AU822" s="75"/>
      <c r="AV822" s="75"/>
      <c r="AW822" s="75"/>
      <c r="AX822" s="75"/>
      <c r="AY822" s="75"/>
      <c r="AZ822" s="75"/>
      <c r="BG822" s="95"/>
      <c r="BH822" s="95"/>
      <c r="BI822" s="95"/>
      <c r="BJ822" s="95"/>
      <c r="BK822" s="95"/>
      <c r="BL822" s="95"/>
      <c r="BM822" s="95"/>
      <c r="BN822" s="95"/>
      <c r="BO822" s="75"/>
      <c r="BP822" s="75"/>
    </row>
    <row r="823" spans="1:85" x14ac:dyDescent="0.2">
      <c r="A823" s="81"/>
      <c r="B823" s="82"/>
      <c r="C823" s="83"/>
      <c r="D823" s="83"/>
      <c r="S823" s="2"/>
      <c r="AA823" s="75"/>
      <c r="AB823" s="75"/>
      <c r="AC823" s="75"/>
      <c r="AD823" s="75"/>
      <c r="AE823" s="75"/>
      <c r="AG823" s="84"/>
      <c r="AN823" s="75"/>
      <c r="AO823" s="75"/>
      <c r="AP823" s="75"/>
      <c r="AQ823" s="75"/>
      <c r="AR823" s="75"/>
      <c r="AS823" s="75"/>
      <c r="AT823" s="75"/>
      <c r="AU823" s="75"/>
      <c r="AV823" s="75"/>
      <c r="AW823" s="75"/>
      <c r="AX823" s="75"/>
      <c r="AY823" s="75"/>
      <c r="AZ823" s="75"/>
      <c r="BG823" s="95"/>
      <c r="BH823" s="95"/>
      <c r="BI823" s="95"/>
      <c r="BJ823" s="95"/>
      <c r="BK823" s="95"/>
      <c r="BL823" s="95"/>
      <c r="BM823" s="95"/>
      <c r="BN823" s="95"/>
      <c r="BO823" s="75"/>
      <c r="BP823" s="75"/>
    </row>
    <row r="824" spans="1:85" x14ac:dyDescent="0.2">
      <c r="A824" s="81"/>
      <c r="B824" s="82"/>
      <c r="C824" s="83"/>
      <c r="D824" s="83"/>
      <c r="S824" s="2"/>
      <c r="AA824" s="75"/>
      <c r="AB824" s="75"/>
      <c r="AC824" s="75"/>
      <c r="AD824" s="75"/>
      <c r="AE824" s="75"/>
      <c r="AG824" s="84"/>
      <c r="AN824" s="75"/>
      <c r="AO824" s="75"/>
      <c r="AP824" s="75"/>
      <c r="AQ824" s="75"/>
      <c r="AR824" s="75"/>
      <c r="AS824" s="75"/>
      <c r="AT824" s="75"/>
      <c r="AU824" s="75"/>
      <c r="AV824" s="75"/>
      <c r="AW824" s="75"/>
      <c r="AX824" s="75"/>
      <c r="AY824" s="75"/>
      <c r="AZ824" s="75"/>
      <c r="BG824" s="95"/>
      <c r="BH824" s="95"/>
      <c r="BI824" s="95"/>
      <c r="BJ824" s="95"/>
      <c r="BK824" s="95"/>
      <c r="BL824" s="95"/>
      <c r="BM824" s="95"/>
      <c r="BN824" s="95"/>
      <c r="BO824" s="75"/>
      <c r="BP824" s="75"/>
    </row>
    <row r="825" spans="1:85" x14ac:dyDescent="0.2">
      <c r="A825" s="81"/>
      <c r="B825" s="82"/>
      <c r="C825" s="83"/>
      <c r="D825" s="83"/>
      <c r="S825" s="2"/>
      <c r="AA825" s="75"/>
      <c r="AB825" s="75"/>
      <c r="AC825" s="75"/>
      <c r="AD825" s="75"/>
      <c r="AE825" s="75"/>
      <c r="AG825" s="84"/>
      <c r="AN825" s="75"/>
      <c r="AO825" s="75"/>
      <c r="AP825" s="75"/>
      <c r="AQ825" s="75"/>
      <c r="AR825" s="75"/>
      <c r="AS825" s="75"/>
      <c r="AT825" s="75"/>
      <c r="AU825" s="75"/>
      <c r="AV825" s="75"/>
      <c r="AW825" s="75"/>
      <c r="AX825" s="75"/>
      <c r="AY825" s="75"/>
      <c r="AZ825" s="75"/>
      <c r="BG825" s="95"/>
      <c r="BH825" s="95"/>
      <c r="BI825" s="95"/>
      <c r="BJ825" s="95"/>
      <c r="BK825" s="95"/>
      <c r="BL825" s="95"/>
      <c r="BM825" s="95"/>
      <c r="BN825" s="95"/>
      <c r="BO825" s="75"/>
      <c r="BP825" s="75"/>
    </row>
    <row r="826" spans="1:85" x14ac:dyDescent="0.2">
      <c r="A826" s="81"/>
      <c r="B826" s="82"/>
      <c r="C826" s="83"/>
      <c r="D826" s="83"/>
      <c r="S826" s="2"/>
      <c r="AA826" s="75"/>
      <c r="AB826" s="75"/>
      <c r="AC826" s="75"/>
      <c r="AD826" s="75"/>
      <c r="AE826" s="75"/>
      <c r="AG826" s="84"/>
      <c r="AN826" s="75"/>
      <c r="AO826" s="75"/>
      <c r="AP826" s="75"/>
      <c r="AQ826" s="75"/>
      <c r="AR826" s="75"/>
      <c r="AS826" s="75"/>
      <c r="AT826" s="75"/>
      <c r="AU826" s="75"/>
      <c r="AV826" s="75"/>
      <c r="AW826" s="75"/>
      <c r="AX826" s="75"/>
      <c r="AY826" s="75"/>
      <c r="AZ826" s="75"/>
      <c r="BG826" s="95"/>
      <c r="BH826" s="95"/>
      <c r="BI826" s="95"/>
      <c r="BJ826" s="95"/>
      <c r="BK826" s="95"/>
      <c r="BL826" s="95"/>
      <c r="BM826" s="95"/>
      <c r="BN826" s="95"/>
      <c r="BO826" s="75"/>
      <c r="BP826" s="75"/>
    </row>
    <row r="827" spans="1:85" x14ac:dyDescent="0.2">
      <c r="A827" s="81"/>
      <c r="B827" s="82"/>
      <c r="C827" s="83"/>
      <c r="D827" s="83"/>
      <c r="S827" s="2"/>
      <c r="AA827" s="75"/>
      <c r="AB827" s="75"/>
      <c r="AC827" s="75"/>
      <c r="AD827" s="75"/>
      <c r="AE827" s="75"/>
      <c r="AG827" s="84"/>
      <c r="AN827" s="75"/>
      <c r="AO827" s="75"/>
      <c r="AP827" s="75"/>
      <c r="AQ827" s="75"/>
      <c r="AR827" s="75"/>
      <c r="AS827" s="75"/>
      <c r="AT827" s="75"/>
      <c r="AU827" s="75"/>
      <c r="AV827" s="75"/>
      <c r="AW827" s="75"/>
      <c r="AX827" s="75"/>
      <c r="AY827" s="75"/>
      <c r="AZ827" s="75"/>
      <c r="BG827" s="95"/>
      <c r="BH827" s="95"/>
      <c r="BI827" s="95"/>
      <c r="BJ827" s="95"/>
      <c r="BK827" s="95"/>
      <c r="BL827" s="95"/>
      <c r="BM827" s="95"/>
      <c r="BN827" s="95"/>
      <c r="BO827" s="75"/>
      <c r="BP827" s="75"/>
    </row>
    <row r="828" spans="1:85" x14ac:dyDescent="0.2">
      <c r="A828" s="81"/>
      <c r="B828" s="82"/>
      <c r="C828" s="83"/>
      <c r="D828" s="83"/>
      <c r="S828" s="2"/>
      <c r="AA828" s="75"/>
      <c r="AB828" s="75"/>
      <c r="AC828" s="75"/>
      <c r="AD828" s="75"/>
      <c r="AE828" s="75"/>
      <c r="AG828" s="84"/>
      <c r="AN828" s="75"/>
      <c r="AO828" s="75"/>
      <c r="AP828" s="75"/>
      <c r="AQ828" s="75"/>
      <c r="AR828" s="75"/>
      <c r="AS828" s="75"/>
      <c r="AT828" s="75"/>
      <c r="AU828" s="75"/>
      <c r="AV828" s="75"/>
      <c r="AW828" s="75"/>
      <c r="AX828" s="75"/>
      <c r="AY828" s="75"/>
      <c r="AZ828" s="75"/>
      <c r="BG828" s="95"/>
      <c r="BH828" s="95"/>
      <c r="BI828" s="95"/>
      <c r="BJ828" s="95"/>
      <c r="BK828" s="95"/>
      <c r="BL828" s="95"/>
      <c r="BM828" s="95"/>
      <c r="BN828" s="95"/>
      <c r="BO828" s="75"/>
      <c r="BP828" s="75"/>
    </row>
    <row r="829" spans="1:85" x14ac:dyDescent="0.2">
      <c r="A829" s="81"/>
      <c r="B829" s="82"/>
      <c r="C829" s="83"/>
      <c r="D829" s="83"/>
      <c r="S829" s="2"/>
      <c r="AA829" s="75"/>
      <c r="AB829" s="75"/>
      <c r="AC829" s="75"/>
      <c r="AD829" s="75"/>
      <c r="AE829" s="75"/>
      <c r="AG829" s="84"/>
      <c r="AN829" s="75"/>
      <c r="AO829" s="75"/>
      <c r="AP829" s="75"/>
      <c r="AQ829" s="75"/>
      <c r="AR829" s="75"/>
      <c r="AS829" s="75"/>
      <c r="AT829" s="75"/>
      <c r="AU829" s="75"/>
      <c r="AV829" s="75"/>
      <c r="AW829" s="75"/>
      <c r="AX829" s="75"/>
      <c r="AY829" s="75"/>
      <c r="AZ829" s="75"/>
      <c r="BG829" s="95"/>
      <c r="BH829" s="95"/>
      <c r="BI829" s="95"/>
      <c r="BJ829" s="95"/>
      <c r="BK829" s="95"/>
      <c r="BL829" s="95"/>
      <c r="BM829" s="95"/>
      <c r="BN829" s="95"/>
      <c r="BO829" s="75"/>
      <c r="BP829" s="75"/>
    </row>
    <row r="830" spans="1:85" x14ac:dyDescent="0.2">
      <c r="A830" s="81"/>
      <c r="B830" s="82"/>
      <c r="C830" s="83"/>
      <c r="D830" s="83"/>
      <c r="S830" s="2"/>
      <c r="AA830" s="75"/>
      <c r="AB830" s="75"/>
      <c r="AC830" s="75"/>
      <c r="AD830" s="75"/>
      <c r="AE830" s="75"/>
      <c r="AG830" s="84"/>
      <c r="AN830" s="75"/>
      <c r="AO830" s="75"/>
      <c r="AP830" s="75"/>
      <c r="AQ830" s="75"/>
      <c r="AR830" s="75"/>
      <c r="AS830" s="75"/>
      <c r="AT830" s="75"/>
      <c r="AU830" s="75"/>
      <c r="AV830" s="75"/>
      <c r="AW830" s="75"/>
      <c r="AX830" s="75"/>
      <c r="AY830" s="75"/>
      <c r="AZ830" s="75"/>
      <c r="BG830" s="95"/>
      <c r="BH830" s="95"/>
      <c r="BI830" s="95"/>
      <c r="BJ830" s="95"/>
      <c r="BK830" s="95"/>
      <c r="BL830" s="95"/>
      <c r="BM830" s="95"/>
      <c r="BN830" s="95"/>
      <c r="BO830" s="75"/>
      <c r="BP830" s="75"/>
    </row>
    <row r="831" spans="1:85" x14ac:dyDescent="0.2">
      <c r="A831" s="81"/>
      <c r="B831" s="82"/>
      <c r="C831" s="83"/>
      <c r="D831" s="83"/>
      <c r="S831" s="2"/>
      <c r="AA831" s="75"/>
      <c r="AB831" s="75"/>
      <c r="AC831" s="75"/>
      <c r="AD831" s="75"/>
      <c r="AE831" s="75"/>
      <c r="AG831" s="84"/>
      <c r="AN831" s="75"/>
      <c r="AO831" s="75"/>
      <c r="AP831" s="75"/>
      <c r="AQ831" s="75"/>
      <c r="AR831" s="75"/>
      <c r="AS831" s="75"/>
      <c r="AT831" s="75"/>
      <c r="AU831" s="75"/>
      <c r="AV831" s="75"/>
      <c r="AW831" s="75"/>
      <c r="AX831" s="75"/>
      <c r="AY831" s="75"/>
      <c r="AZ831" s="75"/>
      <c r="BG831" s="95"/>
      <c r="BH831" s="95"/>
      <c r="BI831" s="95"/>
      <c r="BJ831" s="95"/>
      <c r="BK831" s="95"/>
      <c r="BL831" s="95"/>
      <c r="BM831" s="95"/>
      <c r="BN831" s="95"/>
      <c r="BO831" s="75"/>
      <c r="BP831" s="75"/>
      <c r="BQ831" s="75"/>
      <c r="BS831" s="75"/>
    </row>
    <row r="832" spans="1:85" x14ac:dyDescent="0.2">
      <c r="A832" s="81"/>
      <c r="B832" s="82"/>
      <c r="C832" s="83"/>
      <c r="D832" s="83"/>
      <c r="S832" s="2"/>
      <c r="AA832" s="75"/>
      <c r="AB832" s="75"/>
      <c r="AC832" s="75"/>
      <c r="AD832" s="75"/>
      <c r="AE832" s="75"/>
      <c r="AG832" s="84"/>
      <c r="AN832" s="75"/>
      <c r="AO832" s="75"/>
      <c r="AP832" s="75"/>
      <c r="AQ832" s="75"/>
      <c r="AR832" s="75"/>
      <c r="AS832" s="75"/>
      <c r="AT832" s="75"/>
      <c r="AU832" s="75"/>
      <c r="AV832" s="75"/>
      <c r="AW832" s="75"/>
      <c r="AX832" s="75"/>
      <c r="AY832" s="75"/>
      <c r="AZ832" s="75"/>
      <c r="BG832" s="95"/>
      <c r="BH832" s="95"/>
      <c r="BI832" s="95"/>
      <c r="BJ832" s="95"/>
      <c r="BK832" s="95"/>
      <c r="BL832" s="95"/>
      <c r="BM832" s="95"/>
      <c r="BN832" s="95"/>
      <c r="BO832" s="75"/>
      <c r="BP832" s="75"/>
    </row>
    <row r="833" spans="1:68" x14ac:dyDescent="0.2">
      <c r="A833" s="81"/>
      <c r="B833" s="82"/>
      <c r="C833" s="83"/>
      <c r="D833" s="83"/>
      <c r="S833" s="2"/>
      <c r="AA833" s="75"/>
      <c r="AB833" s="75"/>
      <c r="AC833" s="75"/>
      <c r="AD833" s="75"/>
      <c r="AE833" s="75"/>
      <c r="AG833" s="84"/>
      <c r="AN833" s="75"/>
      <c r="AO833" s="75"/>
      <c r="AP833" s="75"/>
      <c r="AQ833" s="75"/>
      <c r="AR833" s="75"/>
      <c r="AS833" s="75"/>
      <c r="AT833" s="75"/>
      <c r="AU833" s="75"/>
      <c r="AV833" s="75"/>
      <c r="AW833" s="75"/>
      <c r="AX833" s="75"/>
      <c r="AY833" s="75"/>
      <c r="AZ833" s="75"/>
      <c r="BG833" s="95"/>
      <c r="BH833" s="95"/>
      <c r="BI833" s="95"/>
      <c r="BJ833" s="95"/>
      <c r="BK833" s="95"/>
      <c r="BL833" s="95"/>
      <c r="BM833" s="95"/>
      <c r="BN833" s="95"/>
      <c r="BO833" s="75"/>
      <c r="BP833" s="75"/>
    </row>
    <row r="834" spans="1:68" x14ac:dyDescent="0.2">
      <c r="A834" s="81"/>
      <c r="B834" s="82"/>
      <c r="C834" s="83"/>
      <c r="D834" s="83"/>
      <c r="S834" s="2"/>
      <c r="AA834" s="75"/>
      <c r="AB834" s="75"/>
      <c r="AC834" s="75"/>
      <c r="AD834" s="75"/>
      <c r="AE834" s="75"/>
      <c r="AG834" s="84"/>
      <c r="AN834" s="75"/>
      <c r="AO834" s="75"/>
      <c r="AP834" s="75"/>
      <c r="AQ834" s="75"/>
      <c r="AR834" s="75"/>
      <c r="AS834" s="75"/>
      <c r="AT834" s="75"/>
      <c r="AU834" s="75"/>
      <c r="AV834" s="75"/>
      <c r="AW834" s="75"/>
      <c r="AX834" s="75"/>
      <c r="AY834" s="75"/>
      <c r="AZ834" s="75"/>
      <c r="BG834" s="95"/>
      <c r="BH834" s="95"/>
      <c r="BI834" s="95"/>
      <c r="BJ834" s="95"/>
      <c r="BK834" s="95"/>
      <c r="BL834" s="95"/>
      <c r="BM834" s="95"/>
      <c r="BN834" s="95"/>
      <c r="BO834" s="75"/>
      <c r="BP834" s="75"/>
    </row>
    <row r="835" spans="1:68" x14ac:dyDescent="0.2">
      <c r="A835" s="81"/>
      <c r="B835" s="82"/>
      <c r="C835" s="83"/>
      <c r="D835" s="83"/>
      <c r="S835" s="2"/>
      <c r="AA835" s="75"/>
      <c r="AB835" s="75"/>
      <c r="AC835" s="75"/>
      <c r="AD835" s="75"/>
      <c r="AE835" s="75"/>
      <c r="AG835" s="84"/>
      <c r="AN835" s="75"/>
      <c r="AO835" s="75"/>
      <c r="AP835" s="75"/>
      <c r="AQ835" s="75"/>
      <c r="AR835" s="75"/>
      <c r="AS835" s="75"/>
      <c r="AT835" s="75"/>
      <c r="AU835" s="75"/>
      <c r="AV835" s="75"/>
      <c r="AW835" s="75"/>
      <c r="AX835" s="75"/>
      <c r="AY835" s="75"/>
      <c r="AZ835" s="75"/>
      <c r="BG835" s="95"/>
      <c r="BH835" s="95"/>
      <c r="BI835" s="95"/>
      <c r="BJ835" s="95"/>
      <c r="BK835" s="95"/>
      <c r="BL835" s="95"/>
      <c r="BM835" s="95"/>
      <c r="BN835" s="95"/>
      <c r="BO835" s="75"/>
      <c r="BP835" s="75"/>
    </row>
    <row r="836" spans="1:68" x14ac:dyDescent="0.2">
      <c r="A836" s="81"/>
      <c r="B836" s="82"/>
      <c r="C836" s="83"/>
      <c r="D836" s="83"/>
      <c r="S836" s="2"/>
      <c r="AA836" s="75"/>
      <c r="AB836" s="75"/>
      <c r="AC836" s="75"/>
      <c r="AD836" s="75"/>
      <c r="AE836" s="75"/>
      <c r="AG836" s="84"/>
      <c r="AN836" s="75"/>
      <c r="AO836" s="75"/>
      <c r="AP836" s="75"/>
      <c r="AQ836" s="75"/>
      <c r="AR836" s="75"/>
      <c r="AS836" s="75"/>
      <c r="AT836" s="75"/>
      <c r="AU836" s="75"/>
      <c r="AV836" s="75"/>
      <c r="AW836" s="75"/>
      <c r="AX836" s="75"/>
      <c r="AY836" s="75"/>
      <c r="AZ836" s="75"/>
      <c r="BG836" s="95"/>
      <c r="BH836" s="95"/>
      <c r="BI836" s="95"/>
      <c r="BJ836" s="95"/>
      <c r="BK836" s="95"/>
      <c r="BL836" s="95"/>
      <c r="BM836" s="95"/>
      <c r="BN836" s="95"/>
      <c r="BO836" s="75"/>
      <c r="BP836" s="75"/>
    </row>
    <row r="837" spans="1:68" x14ac:dyDescent="0.2">
      <c r="A837" s="81"/>
      <c r="B837" s="82"/>
      <c r="C837" s="83"/>
      <c r="D837" s="83"/>
      <c r="S837" s="2"/>
      <c r="AA837" s="75"/>
      <c r="AB837" s="75"/>
      <c r="AC837" s="75"/>
      <c r="AD837" s="75"/>
      <c r="AE837" s="75"/>
      <c r="AG837" s="84"/>
      <c r="AN837" s="75"/>
      <c r="AO837" s="75"/>
      <c r="AP837" s="75"/>
      <c r="AQ837" s="75"/>
      <c r="AR837" s="75"/>
      <c r="AS837" s="75"/>
      <c r="AT837" s="75"/>
      <c r="AU837" s="75"/>
      <c r="AV837" s="75"/>
      <c r="AW837" s="75"/>
      <c r="AX837" s="75"/>
      <c r="AY837" s="75"/>
      <c r="AZ837" s="75"/>
      <c r="BG837" s="95"/>
      <c r="BH837" s="95"/>
      <c r="BI837" s="95"/>
      <c r="BJ837" s="95"/>
      <c r="BK837" s="95"/>
      <c r="BL837" s="95"/>
      <c r="BM837" s="95"/>
      <c r="BN837" s="95"/>
      <c r="BO837" s="75"/>
      <c r="BP837" s="75"/>
    </row>
    <row r="838" spans="1:68" x14ac:dyDescent="0.2">
      <c r="A838" s="81"/>
      <c r="B838" s="82"/>
      <c r="C838" s="83"/>
      <c r="D838" s="83"/>
      <c r="S838" s="2"/>
      <c r="AA838" s="75"/>
      <c r="AB838" s="75"/>
      <c r="AC838" s="75"/>
      <c r="AD838" s="75"/>
      <c r="AE838" s="75"/>
      <c r="AG838" s="84"/>
      <c r="AN838" s="75"/>
      <c r="AO838" s="75"/>
      <c r="AP838" s="75"/>
      <c r="AQ838" s="75"/>
      <c r="AR838" s="75"/>
      <c r="AS838" s="75"/>
      <c r="AT838" s="75"/>
      <c r="AU838" s="75"/>
      <c r="AV838" s="75"/>
      <c r="AW838" s="75"/>
      <c r="AX838" s="75"/>
      <c r="AY838" s="75"/>
      <c r="AZ838" s="75"/>
      <c r="BG838" s="95"/>
      <c r="BH838" s="95"/>
      <c r="BI838" s="95"/>
      <c r="BJ838" s="95"/>
      <c r="BK838" s="95"/>
      <c r="BL838" s="95"/>
      <c r="BM838" s="95"/>
      <c r="BN838" s="95"/>
      <c r="BO838" s="75"/>
      <c r="BP838" s="75"/>
    </row>
    <row r="839" spans="1:68" x14ac:dyDescent="0.2">
      <c r="A839" s="81"/>
      <c r="B839" s="82"/>
      <c r="C839" s="83"/>
      <c r="D839" s="83"/>
      <c r="S839" s="2"/>
      <c r="AA839" s="75"/>
      <c r="AB839" s="75"/>
      <c r="AC839" s="75"/>
      <c r="AD839" s="75"/>
      <c r="AE839" s="75"/>
      <c r="AG839" s="84"/>
      <c r="AN839" s="75"/>
      <c r="AO839" s="75"/>
      <c r="AP839" s="75"/>
      <c r="AQ839" s="75"/>
      <c r="AR839" s="75"/>
      <c r="AS839" s="75"/>
      <c r="AT839" s="75"/>
      <c r="AU839" s="75"/>
      <c r="AV839" s="75"/>
      <c r="AW839" s="75"/>
      <c r="AX839" s="75"/>
      <c r="AY839" s="75"/>
      <c r="AZ839" s="75"/>
      <c r="BG839" s="95"/>
      <c r="BH839" s="95"/>
      <c r="BI839" s="95"/>
      <c r="BJ839" s="95"/>
      <c r="BK839" s="95"/>
      <c r="BL839" s="95"/>
      <c r="BM839" s="95"/>
      <c r="BN839" s="95"/>
      <c r="BO839" s="75"/>
      <c r="BP839" s="75"/>
    </row>
    <row r="840" spans="1:68" x14ac:dyDescent="0.2">
      <c r="A840" s="81"/>
      <c r="B840" s="82"/>
      <c r="C840" s="83"/>
      <c r="D840" s="83"/>
      <c r="S840" s="2"/>
      <c r="AA840" s="75"/>
      <c r="AB840" s="75"/>
      <c r="AC840" s="75"/>
      <c r="AD840" s="75"/>
      <c r="AE840" s="75"/>
      <c r="AG840" s="84"/>
      <c r="AN840" s="75"/>
      <c r="AO840" s="75"/>
      <c r="AP840" s="75"/>
      <c r="AQ840" s="75"/>
      <c r="AR840" s="75"/>
      <c r="AS840" s="75"/>
      <c r="AT840" s="75"/>
      <c r="AU840" s="75"/>
      <c r="AV840" s="75"/>
      <c r="AW840" s="75"/>
      <c r="AX840" s="75"/>
      <c r="AY840" s="75"/>
      <c r="AZ840" s="75"/>
      <c r="BG840" s="95"/>
      <c r="BH840" s="95"/>
      <c r="BI840" s="95"/>
      <c r="BJ840" s="95"/>
      <c r="BK840" s="95"/>
      <c r="BL840" s="95"/>
      <c r="BM840" s="95"/>
      <c r="BN840" s="95"/>
      <c r="BO840" s="75"/>
      <c r="BP840" s="75"/>
    </row>
    <row r="841" spans="1:68" x14ac:dyDescent="0.2">
      <c r="A841" s="81"/>
      <c r="B841" s="82"/>
      <c r="C841" s="83"/>
      <c r="D841" s="83"/>
      <c r="S841" s="2"/>
      <c r="AA841" s="75"/>
      <c r="AB841" s="75"/>
      <c r="AC841" s="75"/>
      <c r="AD841" s="75"/>
      <c r="AE841" s="75"/>
      <c r="AG841" s="84"/>
      <c r="AN841" s="75"/>
      <c r="AO841" s="75"/>
      <c r="AP841" s="75"/>
      <c r="AQ841" s="75"/>
      <c r="AR841" s="75"/>
      <c r="AS841" s="75"/>
      <c r="AT841" s="75"/>
      <c r="AU841" s="75"/>
      <c r="AV841" s="75"/>
      <c r="AW841" s="75"/>
      <c r="AX841" s="75"/>
      <c r="AY841" s="75"/>
      <c r="AZ841" s="75"/>
      <c r="BG841" s="95"/>
      <c r="BH841" s="95"/>
      <c r="BI841" s="95"/>
      <c r="BJ841" s="95"/>
      <c r="BK841" s="95"/>
      <c r="BL841" s="95"/>
      <c r="BM841" s="95"/>
      <c r="BN841" s="95"/>
      <c r="BO841" s="75"/>
      <c r="BP841" s="75"/>
    </row>
    <row r="842" spans="1:68" x14ac:dyDescent="0.2">
      <c r="A842" s="81"/>
      <c r="B842" s="82"/>
      <c r="C842" s="83"/>
      <c r="D842" s="83"/>
      <c r="S842" s="2"/>
      <c r="AA842" s="75"/>
      <c r="AB842" s="75"/>
      <c r="AC842" s="75"/>
      <c r="AD842" s="75"/>
      <c r="AE842" s="75"/>
      <c r="AG842" s="84"/>
      <c r="AN842" s="75"/>
      <c r="AO842" s="75"/>
      <c r="AP842" s="75"/>
      <c r="AQ842" s="75"/>
      <c r="AR842" s="75"/>
      <c r="AS842" s="75"/>
      <c r="AT842" s="75"/>
      <c r="AU842" s="75"/>
      <c r="AV842" s="75"/>
      <c r="AW842" s="75"/>
      <c r="AX842" s="75"/>
      <c r="AY842" s="75"/>
      <c r="AZ842" s="75"/>
      <c r="BG842" s="95"/>
      <c r="BH842" s="95"/>
      <c r="BI842" s="95"/>
      <c r="BJ842" s="95"/>
      <c r="BK842" s="95"/>
      <c r="BL842" s="95"/>
      <c r="BM842" s="95"/>
      <c r="BN842" s="95"/>
      <c r="BO842" s="75"/>
      <c r="BP842" s="75"/>
    </row>
    <row r="843" spans="1:68" x14ac:dyDescent="0.2">
      <c r="A843" s="81"/>
      <c r="B843" s="82"/>
      <c r="C843" s="83"/>
      <c r="D843" s="83"/>
      <c r="S843" s="2"/>
      <c r="AA843" s="75"/>
      <c r="AB843" s="75"/>
      <c r="AC843" s="75"/>
      <c r="AD843" s="75"/>
      <c r="AE843" s="75"/>
      <c r="AG843" s="84"/>
      <c r="AN843" s="75"/>
      <c r="AO843" s="75"/>
      <c r="AP843" s="75"/>
      <c r="AQ843" s="75"/>
      <c r="AR843" s="75"/>
      <c r="AS843" s="75"/>
      <c r="AT843" s="75"/>
      <c r="AU843" s="75"/>
      <c r="AV843" s="75"/>
      <c r="AW843" s="75"/>
      <c r="AX843" s="75"/>
      <c r="AY843" s="75"/>
      <c r="AZ843" s="75"/>
      <c r="BG843" s="95"/>
      <c r="BH843" s="95"/>
      <c r="BI843" s="95"/>
      <c r="BJ843" s="95"/>
      <c r="BK843" s="95"/>
      <c r="BL843" s="95"/>
      <c r="BM843" s="95"/>
      <c r="BN843" s="95"/>
      <c r="BO843" s="75"/>
      <c r="BP843" s="75"/>
    </row>
    <row r="844" spans="1:68" x14ac:dyDescent="0.2">
      <c r="A844" s="81"/>
      <c r="B844" s="82"/>
      <c r="C844" s="83"/>
      <c r="D844" s="83"/>
      <c r="S844" s="2"/>
      <c r="AA844" s="75"/>
      <c r="AB844" s="75"/>
      <c r="AC844" s="75"/>
      <c r="AD844" s="75"/>
      <c r="AE844" s="75"/>
      <c r="AG844" s="84"/>
      <c r="AN844" s="75"/>
      <c r="AO844" s="75"/>
      <c r="AP844" s="75"/>
      <c r="AQ844" s="75"/>
      <c r="AR844" s="75"/>
      <c r="AS844" s="75"/>
      <c r="AT844" s="75"/>
      <c r="AU844" s="75"/>
      <c r="AV844" s="75"/>
      <c r="AW844" s="75"/>
      <c r="AX844" s="75"/>
      <c r="AY844" s="75"/>
      <c r="AZ844" s="75"/>
      <c r="BG844" s="95"/>
      <c r="BH844" s="95"/>
      <c r="BI844" s="95"/>
      <c r="BJ844" s="95"/>
      <c r="BK844" s="95"/>
      <c r="BL844" s="95"/>
      <c r="BM844" s="95"/>
      <c r="BN844" s="95"/>
      <c r="BO844" s="75"/>
      <c r="BP844" s="75"/>
    </row>
    <row r="845" spans="1:68" x14ac:dyDescent="0.2">
      <c r="A845" s="81"/>
      <c r="B845" s="82"/>
      <c r="C845" s="83"/>
      <c r="D845" s="83"/>
      <c r="S845" s="2"/>
      <c r="AA845" s="75"/>
      <c r="AB845" s="75"/>
      <c r="AC845" s="75"/>
      <c r="AD845" s="75"/>
      <c r="AE845" s="75"/>
      <c r="AG845" s="84"/>
      <c r="AN845" s="75"/>
      <c r="AO845" s="75"/>
      <c r="AP845" s="75"/>
      <c r="AQ845" s="75"/>
      <c r="AR845" s="75"/>
      <c r="AS845" s="75"/>
      <c r="AT845" s="75"/>
      <c r="AU845" s="75"/>
      <c r="AV845" s="75"/>
      <c r="AW845" s="75"/>
      <c r="AX845" s="75"/>
      <c r="AY845" s="75"/>
      <c r="AZ845" s="75"/>
      <c r="BG845" s="95"/>
      <c r="BH845" s="95"/>
      <c r="BI845" s="95"/>
      <c r="BJ845" s="95"/>
      <c r="BK845" s="95"/>
      <c r="BL845" s="95"/>
      <c r="BM845" s="95"/>
      <c r="BN845" s="95"/>
      <c r="BO845" s="75"/>
      <c r="BP845" s="75"/>
    </row>
    <row r="846" spans="1:68" x14ac:dyDescent="0.2">
      <c r="A846" s="81"/>
      <c r="B846" s="82"/>
      <c r="C846" s="83"/>
      <c r="D846" s="83"/>
      <c r="S846" s="2"/>
      <c r="AA846" s="75"/>
      <c r="AB846" s="75"/>
      <c r="AC846" s="75"/>
      <c r="AD846" s="75"/>
      <c r="AE846" s="75"/>
      <c r="AG846" s="84"/>
      <c r="AN846" s="75"/>
      <c r="AO846" s="75"/>
      <c r="AP846" s="75"/>
      <c r="AQ846" s="75"/>
      <c r="AR846" s="75"/>
      <c r="AS846" s="75"/>
      <c r="AT846" s="75"/>
      <c r="AU846" s="75"/>
      <c r="AV846" s="75"/>
      <c r="AW846" s="75"/>
      <c r="AX846" s="75"/>
      <c r="AY846" s="75"/>
      <c r="AZ846" s="75"/>
      <c r="BG846" s="95"/>
      <c r="BH846" s="95"/>
      <c r="BI846" s="95"/>
      <c r="BJ846" s="95"/>
      <c r="BK846" s="95"/>
      <c r="BL846" s="95"/>
      <c r="BM846" s="95"/>
      <c r="BN846" s="95"/>
      <c r="BO846" s="75"/>
      <c r="BP846" s="75"/>
    </row>
    <row r="847" spans="1:68" x14ac:dyDescent="0.2">
      <c r="A847" s="81"/>
      <c r="B847" s="82"/>
      <c r="C847" s="83"/>
      <c r="D847" s="83"/>
      <c r="S847" s="2"/>
      <c r="AA847" s="75"/>
      <c r="AB847" s="75"/>
      <c r="AC847" s="75"/>
      <c r="AD847" s="75"/>
      <c r="AE847" s="75"/>
      <c r="AG847" s="84"/>
      <c r="AN847" s="75"/>
      <c r="AO847" s="75"/>
      <c r="AP847" s="75"/>
      <c r="AQ847" s="75"/>
      <c r="AR847" s="75"/>
      <c r="AS847" s="75"/>
      <c r="AT847" s="75"/>
      <c r="AU847" s="75"/>
      <c r="AV847" s="75"/>
      <c r="AW847" s="75"/>
      <c r="AX847" s="75"/>
      <c r="AY847" s="75"/>
      <c r="AZ847" s="75"/>
      <c r="BG847" s="95"/>
      <c r="BH847" s="95"/>
      <c r="BI847" s="95"/>
      <c r="BJ847" s="95"/>
      <c r="BK847" s="95"/>
      <c r="BL847" s="95"/>
      <c r="BM847" s="95"/>
      <c r="BN847" s="95"/>
      <c r="BO847" s="75"/>
      <c r="BP847" s="75"/>
    </row>
    <row r="848" spans="1:68" x14ac:dyDescent="0.2">
      <c r="A848" s="81"/>
      <c r="B848" s="82"/>
      <c r="C848" s="83"/>
      <c r="D848" s="83"/>
      <c r="S848" s="2"/>
      <c r="AA848" s="75"/>
      <c r="AB848" s="75"/>
      <c r="AC848" s="75"/>
      <c r="AD848" s="75"/>
      <c r="AE848" s="75"/>
      <c r="AG848" s="84"/>
      <c r="AN848" s="75"/>
      <c r="AO848" s="75"/>
      <c r="AP848" s="75"/>
      <c r="AQ848" s="75"/>
      <c r="AR848" s="75"/>
      <c r="AS848" s="75"/>
      <c r="AT848" s="75"/>
      <c r="AU848" s="75"/>
      <c r="AV848" s="75"/>
      <c r="AW848" s="75"/>
      <c r="AX848" s="75"/>
      <c r="AY848" s="75"/>
      <c r="AZ848" s="75"/>
      <c r="BG848" s="95"/>
      <c r="BH848" s="95"/>
      <c r="BI848" s="95"/>
      <c r="BJ848" s="95"/>
      <c r="BK848" s="95"/>
      <c r="BL848" s="95"/>
      <c r="BM848" s="95"/>
      <c r="BN848" s="95"/>
      <c r="BO848" s="75"/>
      <c r="BP848" s="75"/>
    </row>
    <row r="849" spans="1:68" x14ac:dyDescent="0.2">
      <c r="A849" s="81"/>
      <c r="B849" s="82"/>
      <c r="C849" s="83"/>
      <c r="D849" s="83"/>
      <c r="S849" s="2"/>
      <c r="AA849" s="75"/>
      <c r="AB849" s="75"/>
      <c r="AC849" s="75"/>
      <c r="AD849" s="75"/>
      <c r="AE849" s="75"/>
      <c r="AG849" s="84"/>
      <c r="AN849" s="75"/>
      <c r="AO849" s="75"/>
      <c r="AP849" s="75"/>
      <c r="AQ849" s="75"/>
      <c r="AR849" s="75"/>
      <c r="AS849" s="75"/>
      <c r="AT849" s="75"/>
      <c r="AU849" s="75"/>
      <c r="AV849" s="75"/>
      <c r="AW849" s="75"/>
      <c r="AX849" s="75"/>
      <c r="AY849" s="75"/>
      <c r="AZ849" s="75"/>
      <c r="BG849" s="95"/>
      <c r="BH849" s="95"/>
      <c r="BI849" s="95"/>
      <c r="BJ849" s="95"/>
      <c r="BK849" s="95"/>
      <c r="BL849" s="95"/>
      <c r="BM849" s="95"/>
      <c r="BN849" s="95"/>
      <c r="BO849" s="75"/>
      <c r="BP849" s="75"/>
    </row>
    <row r="850" spans="1:68" x14ac:dyDescent="0.2">
      <c r="A850" s="81"/>
      <c r="B850" s="82"/>
      <c r="C850" s="83"/>
      <c r="D850" s="83"/>
      <c r="S850" s="2"/>
      <c r="AA850" s="75"/>
      <c r="AB850" s="75"/>
      <c r="AC850" s="75"/>
      <c r="AD850" s="75"/>
      <c r="AE850" s="75"/>
      <c r="AG850" s="84"/>
      <c r="AN850" s="75"/>
      <c r="AO850" s="75"/>
      <c r="AP850" s="75"/>
      <c r="AQ850" s="75"/>
      <c r="AR850" s="75"/>
      <c r="AS850" s="75"/>
      <c r="AT850" s="75"/>
      <c r="AU850" s="75"/>
      <c r="AV850" s="75"/>
      <c r="AW850" s="75"/>
      <c r="AX850" s="75"/>
      <c r="AY850" s="75"/>
      <c r="AZ850" s="75"/>
      <c r="BG850" s="95"/>
      <c r="BH850" s="95"/>
      <c r="BI850" s="95"/>
      <c r="BJ850" s="95"/>
      <c r="BK850" s="95"/>
      <c r="BL850" s="95"/>
      <c r="BM850" s="95"/>
      <c r="BN850" s="95"/>
      <c r="BO850" s="75"/>
      <c r="BP850" s="75"/>
    </row>
    <row r="851" spans="1:68" x14ac:dyDescent="0.2">
      <c r="A851" s="81"/>
      <c r="B851" s="82"/>
      <c r="C851" s="83"/>
      <c r="D851" s="83"/>
      <c r="S851" s="2"/>
      <c r="AA851" s="75"/>
      <c r="AB851" s="75"/>
      <c r="AC851" s="75"/>
      <c r="AD851" s="75"/>
      <c r="AE851" s="75"/>
      <c r="AG851" s="84"/>
      <c r="AN851" s="75"/>
      <c r="AO851" s="75"/>
      <c r="AP851" s="75"/>
      <c r="AQ851" s="75"/>
      <c r="AR851" s="75"/>
      <c r="AS851" s="75"/>
      <c r="AT851" s="75"/>
      <c r="AU851" s="75"/>
      <c r="AV851" s="75"/>
      <c r="AW851" s="75"/>
      <c r="AX851" s="75"/>
      <c r="AY851" s="75"/>
      <c r="AZ851" s="75"/>
      <c r="BG851" s="95"/>
      <c r="BH851" s="95"/>
      <c r="BI851" s="95"/>
      <c r="BJ851" s="95"/>
      <c r="BK851" s="95"/>
      <c r="BL851" s="95"/>
      <c r="BM851" s="95"/>
      <c r="BN851" s="95"/>
      <c r="BO851" s="75"/>
      <c r="BP851" s="75"/>
    </row>
    <row r="852" spans="1:68" x14ac:dyDescent="0.2">
      <c r="A852" s="81"/>
      <c r="B852" s="82"/>
      <c r="C852" s="83"/>
      <c r="D852" s="83"/>
      <c r="S852" s="2"/>
      <c r="AA852" s="75"/>
      <c r="AB852" s="75"/>
      <c r="AC852" s="75"/>
      <c r="AD852" s="75"/>
      <c r="AE852" s="75"/>
      <c r="AG852" s="84"/>
      <c r="AN852" s="75"/>
      <c r="AO852" s="75"/>
      <c r="AP852" s="75"/>
      <c r="AQ852" s="75"/>
      <c r="AR852" s="75"/>
      <c r="AS852" s="75"/>
      <c r="AT852" s="75"/>
      <c r="AU852" s="75"/>
      <c r="AV852" s="75"/>
      <c r="AW852" s="75"/>
      <c r="AX852" s="75"/>
      <c r="AY852" s="75"/>
      <c r="AZ852" s="75"/>
      <c r="BG852" s="95"/>
      <c r="BH852" s="95"/>
      <c r="BI852" s="95"/>
      <c r="BJ852" s="95"/>
      <c r="BK852" s="95"/>
      <c r="BL852" s="95"/>
      <c r="BM852" s="95"/>
      <c r="BN852" s="95"/>
      <c r="BO852" s="75"/>
      <c r="BP852" s="75"/>
    </row>
    <row r="853" spans="1:68" x14ac:dyDescent="0.2">
      <c r="A853" s="81"/>
      <c r="B853" s="82"/>
      <c r="C853" s="83"/>
      <c r="D853" s="83"/>
      <c r="S853" s="2"/>
      <c r="AA853" s="75"/>
      <c r="AB853" s="75"/>
      <c r="AC853" s="75"/>
      <c r="AD853" s="75"/>
      <c r="AE853" s="75"/>
      <c r="AG853" s="84"/>
      <c r="AN853" s="75"/>
      <c r="AO853" s="75"/>
      <c r="AP853" s="75"/>
      <c r="AQ853" s="75"/>
      <c r="AR853" s="75"/>
      <c r="AS853" s="75"/>
      <c r="AT853" s="75"/>
      <c r="AU853" s="75"/>
      <c r="AV853" s="75"/>
      <c r="AW853" s="75"/>
      <c r="AX853" s="75"/>
      <c r="AY853" s="75"/>
      <c r="AZ853" s="75"/>
      <c r="BG853" s="95"/>
      <c r="BH853" s="95"/>
      <c r="BI853" s="95"/>
      <c r="BJ853" s="95"/>
      <c r="BK853" s="95"/>
      <c r="BL853" s="95"/>
      <c r="BM853" s="95"/>
      <c r="BN853" s="95"/>
      <c r="BO853" s="75"/>
      <c r="BP853" s="75"/>
    </row>
    <row r="854" spans="1:68" x14ac:dyDescent="0.2">
      <c r="A854" s="81"/>
      <c r="B854" s="82"/>
      <c r="C854" s="83"/>
      <c r="D854" s="83"/>
      <c r="S854" s="2"/>
      <c r="AA854" s="75"/>
      <c r="AB854" s="75"/>
      <c r="AC854" s="75"/>
      <c r="AD854" s="75"/>
      <c r="AE854" s="75"/>
      <c r="AG854" s="84"/>
      <c r="AN854" s="75"/>
      <c r="AO854" s="75"/>
      <c r="AP854" s="75"/>
      <c r="AQ854" s="75"/>
      <c r="AR854" s="75"/>
      <c r="AS854" s="75"/>
      <c r="AT854" s="75"/>
      <c r="AU854" s="75"/>
      <c r="AV854" s="75"/>
      <c r="AW854" s="75"/>
      <c r="AX854" s="75"/>
      <c r="AY854" s="75"/>
      <c r="AZ854" s="75"/>
      <c r="BG854" s="95"/>
      <c r="BH854" s="95"/>
      <c r="BI854" s="95"/>
      <c r="BJ854" s="95"/>
      <c r="BK854" s="95"/>
      <c r="BL854" s="95"/>
      <c r="BM854" s="95"/>
      <c r="BN854" s="95"/>
      <c r="BO854" s="75"/>
      <c r="BP854" s="75"/>
    </row>
    <row r="855" spans="1:68" x14ac:dyDescent="0.2">
      <c r="A855" s="81"/>
      <c r="B855" s="82"/>
      <c r="C855" s="83"/>
      <c r="D855" s="83"/>
      <c r="S855" s="2"/>
      <c r="AA855" s="75"/>
      <c r="AB855" s="75"/>
      <c r="AC855" s="75"/>
      <c r="AD855" s="75"/>
      <c r="AE855" s="75"/>
      <c r="AG855" s="84"/>
      <c r="AN855" s="75"/>
      <c r="AO855" s="75"/>
      <c r="AP855" s="75"/>
      <c r="AQ855" s="75"/>
      <c r="AR855" s="75"/>
      <c r="AS855" s="75"/>
      <c r="AT855" s="75"/>
      <c r="AU855" s="75"/>
      <c r="AV855" s="75"/>
      <c r="AW855" s="75"/>
      <c r="AX855" s="75"/>
      <c r="AY855" s="75"/>
      <c r="AZ855" s="75"/>
      <c r="BG855" s="95"/>
      <c r="BH855" s="95"/>
      <c r="BI855" s="95"/>
      <c r="BJ855" s="95"/>
      <c r="BK855" s="95"/>
      <c r="BL855" s="95"/>
      <c r="BM855" s="95"/>
      <c r="BN855" s="95"/>
      <c r="BO855" s="75"/>
      <c r="BP855" s="75"/>
    </row>
    <row r="856" spans="1:68" x14ac:dyDescent="0.2">
      <c r="A856" s="81"/>
      <c r="B856" s="82"/>
      <c r="C856" s="83"/>
      <c r="D856" s="83"/>
      <c r="AA856" s="75"/>
      <c r="AB856" s="75"/>
      <c r="AC856" s="75"/>
      <c r="AD856" s="75"/>
      <c r="AE856" s="75"/>
      <c r="AG856" s="84"/>
      <c r="AN856" s="75"/>
      <c r="AO856" s="75"/>
      <c r="AP856" s="75"/>
      <c r="AQ856" s="75"/>
      <c r="AR856" s="75"/>
      <c r="AS856" s="75"/>
      <c r="AT856" s="75"/>
      <c r="AU856" s="75"/>
      <c r="AV856" s="75"/>
      <c r="AW856" s="75"/>
      <c r="AX856" s="75"/>
      <c r="AY856" s="75"/>
      <c r="AZ856" s="75"/>
      <c r="BG856" s="95"/>
      <c r="BH856" s="95"/>
      <c r="BI856" s="95"/>
      <c r="BJ856" s="95"/>
      <c r="BK856" s="95"/>
      <c r="BL856" s="95"/>
      <c r="BM856" s="95"/>
      <c r="BN856" s="95"/>
      <c r="BO856" s="75"/>
      <c r="BP856" s="75"/>
    </row>
    <row r="857" spans="1:68" x14ac:dyDescent="0.2">
      <c r="A857" s="81"/>
      <c r="B857" s="82"/>
      <c r="C857" s="83"/>
      <c r="D857" s="83"/>
      <c r="AA857" s="75"/>
      <c r="AB857" s="75"/>
      <c r="AC857" s="75"/>
      <c r="AD857" s="75"/>
      <c r="AE857" s="75"/>
      <c r="AG857" s="84"/>
      <c r="AN857" s="75"/>
      <c r="AO857" s="75"/>
      <c r="AP857" s="75"/>
      <c r="AQ857" s="75"/>
      <c r="AR857" s="75"/>
      <c r="AS857" s="75"/>
      <c r="AT857" s="75"/>
      <c r="AU857" s="75"/>
      <c r="AV857" s="75"/>
      <c r="AW857" s="75"/>
      <c r="AX857" s="75"/>
      <c r="AY857" s="75"/>
      <c r="AZ857" s="75"/>
      <c r="BG857" s="95"/>
      <c r="BH857" s="95"/>
      <c r="BI857" s="95"/>
      <c r="BJ857" s="95"/>
      <c r="BK857" s="95"/>
      <c r="BL857" s="95"/>
      <c r="BM857" s="95"/>
      <c r="BN857" s="95"/>
      <c r="BO857" s="75"/>
      <c r="BP857" s="75"/>
    </row>
    <row r="858" spans="1:68" x14ac:dyDescent="0.2">
      <c r="A858" s="81"/>
      <c r="B858" s="82"/>
      <c r="C858" s="83"/>
      <c r="D858" s="83"/>
      <c r="AA858" s="75"/>
      <c r="AB858" s="75"/>
      <c r="AC858" s="75"/>
      <c r="AD858" s="75"/>
      <c r="AE858" s="75"/>
      <c r="AG858" s="84"/>
      <c r="AN858" s="75"/>
      <c r="AO858" s="75"/>
      <c r="AP858" s="75"/>
      <c r="AQ858" s="75"/>
      <c r="AR858" s="75"/>
      <c r="AS858" s="75"/>
      <c r="AT858" s="75"/>
      <c r="AU858" s="75"/>
      <c r="AV858" s="75"/>
      <c r="AW858" s="75"/>
      <c r="AX858" s="75"/>
      <c r="AY858" s="75"/>
      <c r="AZ858" s="75"/>
      <c r="BG858" s="95"/>
      <c r="BH858" s="95"/>
      <c r="BI858" s="95"/>
      <c r="BJ858" s="95"/>
      <c r="BK858" s="95"/>
      <c r="BL858" s="95"/>
      <c r="BM858" s="95"/>
      <c r="BN858" s="95"/>
      <c r="BO858" s="75"/>
      <c r="BP858" s="75"/>
    </row>
    <row r="859" spans="1:68" x14ac:dyDescent="0.2">
      <c r="A859" s="81"/>
      <c r="B859" s="82"/>
      <c r="C859" s="83"/>
      <c r="D859" s="83"/>
      <c r="AA859" s="75"/>
      <c r="AB859" s="75"/>
      <c r="AC859" s="75"/>
      <c r="AD859" s="75"/>
      <c r="AE859" s="75"/>
      <c r="AG859" s="84"/>
      <c r="AN859" s="75"/>
      <c r="AO859" s="75"/>
      <c r="AP859" s="75"/>
      <c r="AQ859" s="75"/>
      <c r="AR859" s="75"/>
      <c r="AS859" s="75"/>
      <c r="AT859" s="75"/>
      <c r="AU859" s="75"/>
      <c r="AV859" s="75"/>
      <c r="AW859" s="75"/>
      <c r="AX859" s="75"/>
      <c r="AY859" s="75"/>
      <c r="AZ859" s="75"/>
      <c r="BG859" s="95"/>
      <c r="BH859" s="95"/>
      <c r="BI859" s="95"/>
      <c r="BJ859" s="95"/>
      <c r="BK859" s="95"/>
      <c r="BL859" s="95"/>
      <c r="BM859" s="95"/>
      <c r="BN859" s="95"/>
      <c r="BO859" s="75"/>
      <c r="BP859" s="75"/>
    </row>
    <row r="860" spans="1:68" x14ac:dyDescent="0.2">
      <c r="A860" s="81"/>
      <c r="B860" s="82"/>
      <c r="C860" s="83"/>
      <c r="D860" s="83"/>
      <c r="AA860" s="75"/>
      <c r="AB860" s="75"/>
      <c r="AC860" s="75"/>
      <c r="AD860" s="75"/>
      <c r="AE860" s="75"/>
      <c r="AG860" s="84"/>
      <c r="AN860" s="75"/>
      <c r="AO860" s="75"/>
      <c r="AP860" s="75"/>
      <c r="AQ860" s="75"/>
      <c r="AR860" s="75"/>
      <c r="AS860" s="75"/>
      <c r="AT860" s="75"/>
      <c r="AU860" s="75"/>
      <c r="AV860" s="75"/>
      <c r="AW860" s="75"/>
      <c r="AX860" s="75"/>
      <c r="AY860" s="75"/>
      <c r="AZ860" s="75"/>
      <c r="BG860" s="95"/>
      <c r="BH860" s="95"/>
      <c r="BI860" s="95"/>
      <c r="BJ860" s="95"/>
      <c r="BK860" s="95"/>
      <c r="BL860" s="95"/>
      <c r="BM860" s="95"/>
      <c r="BN860" s="95"/>
      <c r="BO860" s="75"/>
      <c r="BP860" s="75"/>
    </row>
    <row r="861" spans="1:68" x14ac:dyDescent="0.2">
      <c r="A861" s="81"/>
      <c r="B861" s="82"/>
      <c r="C861" s="83"/>
      <c r="D861" s="83"/>
      <c r="AA861" s="75"/>
      <c r="AB861" s="75"/>
      <c r="AC861" s="75"/>
      <c r="AD861" s="75"/>
      <c r="AE861" s="75"/>
      <c r="AG861" s="84"/>
      <c r="AN861" s="75"/>
      <c r="AO861" s="75"/>
      <c r="AP861" s="75"/>
      <c r="AQ861" s="75"/>
      <c r="AR861" s="75"/>
      <c r="AS861" s="75"/>
      <c r="AT861" s="75"/>
      <c r="AU861" s="75"/>
      <c r="AV861" s="75"/>
      <c r="AW861" s="75"/>
      <c r="AX861" s="75"/>
      <c r="AY861" s="75"/>
      <c r="AZ861" s="75"/>
      <c r="BG861" s="95"/>
      <c r="BH861" s="95"/>
      <c r="BI861" s="95"/>
      <c r="BJ861" s="95"/>
      <c r="BK861" s="95"/>
      <c r="BL861" s="95"/>
      <c r="BM861" s="95"/>
      <c r="BN861" s="95"/>
      <c r="BO861" s="75"/>
      <c r="BP861" s="75"/>
    </row>
    <row r="862" spans="1:68" x14ac:dyDescent="0.2">
      <c r="A862" s="81"/>
      <c r="B862" s="82"/>
      <c r="C862" s="83"/>
      <c r="D862" s="83"/>
      <c r="AA862" s="75"/>
      <c r="AB862" s="75"/>
      <c r="AC862" s="75"/>
      <c r="AD862" s="75"/>
      <c r="AE862" s="75"/>
      <c r="AG862" s="84"/>
      <c r="AN862" s="75"/>
      <c r="AO862" s="75"/>
      <c r="AP862" s="75"/>
      <c r="AQ862" s="75"/>
      <c r="AR862" s="75"/>
      <c r="AS862" s="75"/>
      <c r="AT862" s="75"/>
      <c r="AU862" s="75"/>
      <c r="AV862" s="75"/>
      <c r="AW862" s="75"/>
      <c r="AX862" s="75"/>
      <c r="AY862" s="75"/>
      <c r="AZ862" s="75"/>
      <c r="BG862" s="95"/>
      <c r="BH862" s="95"/>
      <c r="BI862" s="95"/>
      <c r="BJ862" s="95"/>
      <c r="BK862" s="95"/>
      <c r="BL862" s="95"/>
      <c r="BM862" s="95"/>
      <c r="BN862" s="95"/>
      <c r="BO862" s="75"/>
      <c r="BP862" s="75"/>
    </row>
    <row r="863" spans="1:68" x14ac:dyDescent="0.2">
      <c r="A863" s="81"/>
      <c r="B863" s="82"/>
      <c r="C863" s="83"/>
      <c r="D863" s="83"/>
      <c r="AA863" s="75"/>
      <c r="AB863" s="75"/>
      <c r="AC863" s="75"/>
      <c r="AD863" s="75"/>
      <c r="AE863" s="75"/>
      <c r="AG863" s="84"/>
      <c r="AN863" s="75"/>
      <c r="AO863" s="75"/>
      <c r="AP863" s="75"/>
      <c r="AQ863" s="75"/>
      <c r="AR863" s="75"/>
      <c r="AS863" s="75"/>
      <c r="AT863" s="75"/>
      <c r="AU863" s="75"/>
      <c r="AV863" s="75"/>
      <c r="AW863" s="75"/>
      <c r="AX863" s="75"/>
      <c r="AY863" s="75"/>
      <c r="AZ863" s="75"/>
      <c r="BG863" s="95"/>
      <c r="BH863" s="95"/>
      <c r="BI863" s="95"/>
      <c r="BJ863" s="95"/>
      <c r="BK863" s="95"/>
      <c r="BL863" s="95"/>
      <c r="BM863" s="95"/>
      <c r="BN863" s="95"/>
      <c r="BO863" s="75"/>
      <c r="BP863" s="75"/>
    </row>
    <row r="864" spans="1:68" x14ac:dyDescent="0.2">
      <c r="A864" s="81"/>
      <c r="B864" s="82"/>
      <c r="C864" s="83"/>
      <c r="D864" s="83"/>
      <c r="AA864" s="75"/>
      <c r="AB864" s="75"/>
      <c r="AC864" s="75"/>
      <c r="AD864" s="75"/>
      <c r="AE864" s="75"/>
      <c r="AG864" s="84"/>
      <c r="AN864" s="75"/>
      <c r="AO864" s="75"/>
      <c r="AP864" s="75"/>
      <c r="AQ864" s="75"/>
      <c r="AR864" s="75"/>
      <c r="AS864" s="75"/>
      <c r="AT864" s="75"/>
      <c r="AU864" s="75"/>
      <c r="AV864" s="75"/>
      <c r="AW864" s="75"/>
      <c r="AX864" s="75"/>
      <c r="AY864" s="75"/>
      <c r="AZ864" s="75"/>
      <c r="BG864" s="95"/>
      <c r="BH864" s="95"/>
      <c r="BI864" s="95"/>
      <c r="BJ864" s="95"/>
      <c r="BK864" s="95"/>
      <c r="BL864" s="95"/>
      <c r="BM864" s="95"/>
      <c r="BN864" s="95"/>
      <c r="BO864" s="75"/>
      <c r="BP864" s="75"/>
    </row>
    <row r="865" spans="1:68" x14ac:dyDescent="0.2">
      <c r="A865" s="81"/>
      <c r="B865" s="82"/>
      <c r="C865" s="83"/>
      <c r="D865" s="83"/>
      <c r="AA865" s="75"/>
      <c r="AB865" s="75"/>
      <c r="AC865" s="75"/>
      <c r="AD865" s="75"/>
      <c r="AE865" s="75"/>
      <c r="AG865" s="84"/>
      <c r="AN865" s="75"/>
      <c r="AO865" s="75"/>
      <c r="AP865" s="75"/>
      <c r="AQ865" s="75"/>
      <c r="AR865" s="75"/>
      <c r="AS865" s="75"/>
      <c r="AT865" s="75"/>
      <c r="AU865" s="75"/>
      <c r="AV865" s="75"/>
      <c r="AW865" s="75"/>
      <c r="AX865" s="75"/>
      <c r="AY865" s="75"/>
      <c r="AZ865" s="75"/>
      <c r="BG865" s="95"/>
      <c r="BH865" s="95"/>
      <c r="BI865" s="95"/>
      <c r="BJ865" s="95"/>
      <c r="BK865" s="95"/>
      <c r="BL865" s="95"/>
      <c r="BM865" s="95"/>
      <c r="BN865" s="95"/>
      <c r="BO865" s="75"/>
      <c r="BP865" s="75"/>
    </row>
    <row r="866" spans="1:68" x14ac:dyDescent="0.2">
      <c r="A866" s="81"/>
      <c r="B866" s="82"/>
      <c r="C866" s="83"/>
      <c r="D866" s="83"/>
      <c r="AA866" s="75"/>
      <c r="AB866" s="75"/>
      <c r="AC866" s="75"/>
      <c r="AD866" s="75"/>
      <c r="AE866" s="75"/>
      <c r="AG866" s="84"/>
      <c r="AN866" s="75"/>
      <c r="AO866" s="75"/>
      <c r="AP866" s="75"/>
      <c r="AQ866" s="75"/>
      <c r="AR866" s="75"/>
      <c r="AS866" s="75"/>
      <c r="AT866" s="75"/>
      <c r="AU866" s="75"/>
      <c r="AV866" s="75"/>
      <c r="AW866" s="75"/>
      <c r="AX866" s="75"/>
      <c r="AY866" s="75"/>
      <c r="AZ866" s="75"/>
      <c r="BG866" s="95"/>
      <c r="BH866" s="95"/>
      <c r="BI866" s="95"/>
      <c r="BJ866" s="95"/>
      <c r="BK866" s="95"/>
      <c r="BL866" s="95"/>
      <c r="BM866" s="95"/>
      <c r="BN866" s="95"/>
      <c r="BO866" s="75"/>
      <c r="BP866" s="75"/>
    </row>
    <row r="867" spans="1:68" x14ac:dyDescent="0.2">
      <c r="A867" s="81"/>
      <c r="B867" s="82"/>
      <c r="C867" s="83"/>
      <c r="D867" s="83"/>
      <c r="AA867" s="75"/>
      <c r="AB867" s="75"/>
      <c r="AC867" s="75"/>
      <c r="AD867" s="75"/>
      <c r="AE867" s="75"/>
      <c r="AG867" s="84"/>
      <c r="AN867" s="75"/>
      <c r="AO867" s="75"/>
      <c r="AP867" s="75"/>
      <c r="AQ867" s="75"/>
      <c r="AR867" s="75"/>
      <c r="AS867" s="75"/>
      <c r="AT867" s="75"/>
      <c r="AU867" s="75"/>
      <c r="AV867" s="75"/>
      <c r="AW867" s="75"/>
      <c r="AX867" s="75"/>
      <c r="AY867" s="75"/>
      <c r="AZ867" s="75"/>
      <c r="BG867" s="95"/>
      <c r="BH867" s="95"/>
      <c r="BI867" s="95"/>
      <c r="BJ867" s="95"/>
      <c r="BK867" s="95"/>
      <c r="BL867" s="95"/>
      <c r="BM867" s="95"/>
      <c r="BN867" s="95"/>
      <c r="BO867" s="75"/>
      <c r="BP867" s="75"/>
    </row>
    <row r="868" spans="1:68" x14ac:dyDescent="0.2">
      <c r="A868" s="81"/>
      <c r="B868" s="82"/>
      <c r="C868" s="83"/>
      <c r="D868" s="83"/>
      <c r="AA868" s="75"/>
      <c r="AB868" s="75"/>
      <c r="AC868" s="75"/>
      <c r="AD868" s="75"/>
      <c r="AE868" s="75"/>
      <c r="AG868" s="84"/>
      <c r="AN868" s="75"/>
      <c r="AO868" s="75"/>
      <c r="AP868" s="75"/>
      <c r="AQ868" s="75"/>
      <c r="AR868" s="75"/>
      <c r="AS868" s="75"/>
      <c r="AT868" s="75"/>
      <c r="AU868" s="75"/>
      <c r="AV868" s="75"/>
      <c r="AW868" s="75"/>
      <c r="AX868" s="75"/>
      <c r="AY868" s="75"/>
      <c r="AZ868" s="75"/>
      <c r="BG868" s="95"/>
      <c r="BH868" s="95"/>
      <c r="BI868" s="95"/>
      <c r="BJ868" s="95"/>
      <c r="BK868" s="95"/>
      <c r="BL868" s="95"/>
      <c r="BM868" s="95"/>
      <c r="BN868" s="95"/>
      <c r="BO868" s="75"/>
      <c r="BP868" s="75"/>
    </row>
    <row r="869" spans="1:68" x14ac:dyDescent="0.2">
      <c r="A869" s="81"/>
      <c r="B869" s="82"/>
      <c r="C869" s="83"/>
      <c r="D869" s="83"/>
      <c r="AA869" s="75"/>
      <c r="AB869" s="75"/>
      <c r="AC869" s="75"/>
      <c r="AD869" s="75"/>
      <c r="AE869" s="75"/>
      <c r="AG869" s="84"/>
      <c r="AN869" s="75"/>
      <c r="AO869" s="75"/>
      <c r="AP869" s="75"/>
      <c r="AQ869" s="75"/>
      <c r="AR869" s="75"/>
      <c r="AS869" s="75"/>
      <c r="AT869" s="75"/>
      <c r="AU869" s="75"/>
      <c r="AV869" s="75"/>
      <c r="AW869" s="75"/>
      <c r="AX869" s="75"/>
      <c r="AY869" s="75"/>
      <c r="AZ869" s="75"/>
      <c r="BG869" s="95"/>
      <c r="BH869" s="95"/>
      <c r="BI869" s="95"/>
      <c r="BJ869" s="95"/>
      <c r="BK869" s="95"/>
      <c r="BL869" s="95"/>
      <c r="BM869" s="95"/>
      <c r="BN869" s="95"/>
      <c r="BO869" s="75"/>
      <c r="BP869" s="75"/>
    </row>
    <row r="870" spans="1:68" x14ac:dyDescent="0.2">
      <c r="A870" s="81"/>
      <c r="B870" s="82"/>
      <c r="C870" s="83"/>
      <c r="D870" s="83"/>
      <c r="AA870" s="75"/>
      <c r="AB870" s="75"/>
      <c r="AC870" s="75"/>
      <c r="AD870" s="75"/>
      <c r="AE870" s="75"/>
      <c r="AG870" s="84"/>
      <c r="AN870" s="75"/>
      <c r="AO870" s="75"/>
      <c r="AP870" s="75"/>
      <c r="AQ870" s="75"/>
      <c r="AR870" s="75"/>
      <c r="AS870" s="75"/>
      <c r="AT870" s="75"/>
      <c r="AU870" s="75"/>
      <c r="AV870" s="75"/>
      <c r="AW870" s="75"/>
      <c r="AX870" s="75"/>
      <c r="AY870" s="75"/>
      <c r="AZ870" s="75"/>
      <c r="BG870" s="95"/>
      <c r="BH870" s="95"/>
      <c r="BI870" s="95"/>
      <c r="BJ870" s="95"/>
      <c r="BK870" s="95"/>
      <c r="BL870" s="95"/>
      <c r="BM870" s="95"/>
      <c r="BN870" s="95"/>
      <c r="BO870" s="75"/>
      <c r="BP870" s="75"/>
    </row>
    <row r="871" spans="1:68" x14ac:dyDescent="0.2">
      <c r="A871" s="81"/>
      <c r="B871" s="82"/>
      <c r="C871" s="83"/>
      <c r="D871" s="83"/>
      <c r="AA871" s="75"/>
      <c r="AB871" s="75"/>
      <c r="AC871" s="75"/>
      <c r="AD871" s="75"/>
      <c r="AE871" s="75"/>
      <c r="AG871" s="84"/>
      <c r="AN871" s="75"/>
      <c r="AO871" s="75"/>
      <c r="AP871" s="75"/>
      <c r="AQ871" s="75"/>
      <c r="AR871" s="75"/>
      <c r="AS871" s="75"/>
      <c r="AT871" s="75"/>
      <c r="AU871" s="75"/>
      <c r="AV871" s="75"/>
      <c r="AW871" s="75"/>
      <c r="AX871" s="75"/>
      <c r="AY871" s="75"/>
      <c r="AZ871" s="75"/>
      <c r="BG871" s="95"/>
      <c r="BH871" s="95"/>
      <c r="BI871" s="95"/>
      <c r="BJ871" s="95"/>
      <c r="BK871" s="95"/>
      <c r="BL871" s="95"/>
      <c r="BM871" s="95"/>
      <c r="BN871" s="95"/>
      <c r="BO871" s="75"/>
      <c r="BP871" s="75"/>
    </row>
    <row r="872" spans="1:68" x14ac:dyDescent="0.2">
      <c r="A872" s="81"/>
      <c r="B872" s="82"/>
      <c r="C872" s="83"/>
      <c r="D872" s="83"/>
      <c r="AA872" s="75"/>
      <c r="AB872" s="75"/>
      <c r="AC872" s="75"/>
      <c r="AD872" s="75"/>
      <c r="AE872" s="75"/>
      <c r="AG872" s="84"/>
      <c r="AN872" s="75"/>
      <c r="AO872" s="75"/>
      <c r="AP872" s="75"/>
      <c r="AQ872" s="75"/>
      <c r="AR872" s="75"/>
      <c r="AS872" s="75"/>
      <c r="AT872" s="75"/>
      <c r="AU872" s="75"/>
      <c r="AV872" s="75"/>
      <c r="AW872" s="75"/>
      <c r="AX872" s="75"/>
      <c r="AY872" s="75"/>
      <c r="AZ872" s="75"/>
      <c r="BG872" s="95"/>
      <c r="BH872" s="95"/>
      <c r="BI872" s="95"/>
      <c r="BJ872" s="95"/>
      <c r="BK872" s="95"/>
      <c r="BL872" s="95"/>
      <c r="BM872" s="95"/>
      <c r="BN872" s="95"/>
      <c r="BO872" s="75"/>
      <c r="BP872" s="75"/>
    </row>
    <row r="873" spans="1:68" x14ac:dyDescent="0.2">
      <c r="A873" s="81"/>
      <c r="B873" s="82"/>
      <c r="C873" s="83"/>
      <c r="D873" s="83"/>
      <c r="AA873" s="75"/>
      <c r="AB873" s="75"/>
      <c r="AC873" s="75"/>
      <c r="AD873" s="75"/>
      <c r="AE873" s="75"/>
      <c r="AG873" s="84"/>
      <c r="AN873" s="75"/>
      <c r="AO873" s="75"/>
      <c r="AP873" s="75"/>
      <c r="AQ873" s="75"/>
      <c r="AR873" s="75"/>
      <c r="AS873" s="75"/>
      <c r="AT873" s="75"/>
      <c r="AU873" s="75"/>
      <c r="AV873" s="75"/>
      <c r="AW873" s="75"/>
      <c r="AX873" s="75"/>
      <c r="AY873" s="75"/>
      <c r="AZ873" s="75"/>
      <c r="BG873" s="95"/>
      <c r="BH873" s="95"/>
      <c r="BI873" s="95"/>
      <c r="BJ873" s="95"/>
      <c r="BK873" s="95"/>
      <c r="BL873" s="95"/>
      <c r="BM873" s="95"/>
      <c r="BN873" s="95"/>
      <c r="BO873" s="75"/>
      <c r="BP873" s="75"/>
    </row>
    <row r="874" spans="1:68" x14ac:dyDescent="0.2">
      <c r="A874" s="81"/>
      <c r="B874" s="82"/>
      <c r="C874" s="83"/>
      <c r="D874" s="83"/>
      <c r="AA874" s="75"/>
      <c r="AB874" s="75"/>
      <c r="AC874" s="75"/>
      <c r="AD874" s="75"/>
      <c r="AE874" s="75"/>
      <c r="AG874" s="84"/>
      <c r="AN874" s="75"/>
      <c r="AO874" s="75"/>
      <c r="AP874" s="75"/>
      <c r="AQ874" s="75"/>
      <c r="AR874" s="75"/>
      <c r="AS874" s="75"/>
      <c r="AT874" s="75"/>
      <c r="AU874" s="75"/>
      <c r="AV874" s="75"/>
      <c r="AW874" s="75"/>
      <c r="AX874" s="75"/>
      <c r="AY874" s="75"/>
      <c r="AZ874" s="75"/>
      <c r="BG874" s="95"/>
      <c r="BH874" s="95"/>
      <c r="BI874" s="95"/>
      <c r="BJ874" s="95"/>
      <c r="BK874" s="95"/>
      <c r="BL874" s="95"/>
      <c r="BM874" s="95"/>
      <c r="BN874" s="95"/>
      <c r="BO874" s="75"/>
      <c r="BP874" s="75"/>
    </row>
    <row r="875" spans="1:68" x14ac:dyDescent="0.2">
      <c r="A875" s="81"/>
      <c r="B875" s="82"/>
      <c r="C875" s="83"/>
      <c r="D875" s="83"/>
      <c r="AA875" s="75"/>
      <c r="AB875" s="75"/>
      <c r="AC875" s="75"/>
      <c r="AD875" s="75"/>
      <c r="AE875" s="75"/>
      <c r="AG875" s="84"/>
      <c r="AN875" s="75"/>
      <c r="AO875" s="75"/>
      <c r="AP875" s="75"/>
      <c r="AQ875" s="75"/>
      <c r="AR875" s="75"/>
      <c r="AS875" s="75"/>
      <c r="AT875" s="75"/>
      <c r="AU875" s="75"/>
      <c r="AV875" s="75"/>
      <c r="AW875" s="75"/>
      <c r="AX875" s="75"/>
      <c r="AY875" s="75"/>
      <c r="AZ875" s="75"/>
      <c r="BG875" s="95"/>
      <c r="BH875" s="95"/>
      <c r="BI875" s="95"/>
      <c r="BJ875" s="95"/>
      <c r="BK875" s="95"/>
      <c r="BL875" s="95"/>
      <c r="BM875" s="95"/>
      <c r="BN875" s="95"/>
      <c r="BO875" s="75"/>
      <c r="BP875" s="75"/>
    </row>
    <row r="876" spans="1:68" x14ac:dyDescent="0.2">
      <c r="A876" s="81"/>
      <c r="B876" s="82"/>
      <c r="C876" s="83"/>
      <c r="D876" s="83"/>
      <c r="AA876" s="75"/>
      <c r="AB876" s="75"/>
      <c r="AC876" s="75"/>
      <c r="AD876" s="75"/>
      <c r="AE876" s="75"/>
      <c r="AG876" s="84"/>
      <c r="AN876" s="75"/>
      <c r="AO876" s="75"/>
      <c r="AP876" s="75"/>
      <c r="AQ876" s="75"/>
      <c r="AR876" s="75"/>
      <c r="AS876" s="75"/>
      <c r="AT876" s="75"/>
      <c r="AU876" s="75"/>
      <c r="AV876" s="75"/>
      <c r="AW876" s="75"/>
      <c r="AX876" s="75"/>
      <c r="AY876" s="75"/>
      <c r="AZ876" s="75"/>
      <c r="BG876" s="95"/>
      <c r="BH876" s="95"/>
      <c r="BI876" s="95"/>
      <c r="BJ876" s="95"/>
      <c r="BK876" s="95"/>
      <c r="BL876" s="95"/>
      <c r="BM876" s="95"/>
      <c r="BN876" s="95"/>
      <c r="BO876" s="75"/>
      <c r="BP876" s="75"/>
    </row>
    <row r="877" spans="1:68" x14ac:dyDescent="0.2">
      <c r="A877" s="81"/>
      <c r="B877" s="82"/>
      <c r="C877" s="83"/>
      <c r="D877" s="83"/>
      <c r="AA877" s="75"/>
      <c r="AB877" s="75"/>
      <c r="AC877" s="75"/>
      <c r="AD877" s="75"/>
      <c r="AE877" s="75"/>
      <c r="AG877" s="84"/>
      <c r="AN877" s="75"/>
      <c r="AO877" s="75"/>
      <c r="AP877" s="75"/>
      <c r="AQ877" s="75"/>
      <c r="AR877" s="75"/>
      <c r="AS877" s="75"/>
      <c r="AT877" s="75"/>
      <c r="AU877" s="75"/>
      <c r="AV877" s="75"/>
      <c r="AW877" s="75"/>
      <c r="AX877" s="75"/>
      <c r="AY877" s="75"/>
      <c r="AZ877" s="75"/>
      <c r="BG877" s="95"/>
      <c r="BH877" s="95"/>
      <c r="BI877" s="95"/>
      <c r="BJ877" s="95"/>
      <c r="BK877" s="95"/>
      <c r="BL877" s="95"/>
      <c r="BM877" s="95"/>
      <c r="BN877" s="95"/>
      <c r="BO877" s="75"/>
      <c r="BP877" s="75"/>
    </row>
    <row r="878" spans="1:68" x14ac:dyDescent="0.2">
      <c r="A878" s="81"/>
      <c r="B878" s="82"/>
      <c r="C878" s="83"/>
      <c r="D878" s="83"/>
      <c r="AA878" s="75"/>
      <c r="AB878" s="75"/>
      <c r="AC878" s="75"/>
      <c r="AD878" s="75"/>
      <c r="AE878" s="75"/>
      <c r="AG878" s="84"/>
      <c r="AN878" s="75"/>
      <c r="AO878" s="75"/>
      <c r="AP878" s="75"/>
      <c r="AQ878" s="75"/>
      <c r="AR878" s="75"/>
      <c r="AS878" s="75"/>
      <c r="AT878" s="75"/>
      <c r="AU878" s="75"/>
      <c r="AV878" s="75"/>
      <c r="AW878" s="75"/>
      <c r="AX878" s="75"/>
      <c r="AY878" s="75"/>
      <c r="AZ878" s="75"/>
      <c r="BG878" s="95"/>
      <c r="BH878" s="95"/>
      <c r="BI878" s="95"/>
      <c r="BJ878" s="95"/>
      <c r="BK878" s="95"/>
      <c r="BL878" s="95"/>
      <c r="BM878" s="95"/>
      <c r="BN878" s="95"/>
      <c r="BO878" s="75"/>
      <c r="BP878" s="75"/>
    </row>
    <row r="879" spans="1:68" x14ac:dyDescent="0.2">
      <c r="A879" s="81"/>
      <c r="B879" s="82"/>
      <c r="C879" s="83"/>
      <c r="D879" s="83"/>
      <c r="AA879" s="75"/>
      <c r="AB879" s="75"/>
      <c r="AC879" s="75"/>
      <c r="AD879" s="75"/>
      <c r="AE879" s="75"/>
      <c r="AG879" s="84"/>
      <c r="AN879" s="75"/>
      <c r="AO879" s="75"/>
      <c r="AP879" s="75"/>
      <c r="AQ879" s="75"/>
      <c r="AR879" s="75"/>
      <c r="AS879" s="75"/>
      <c r="AT879" s="75"/>
      <c r="AU879" s="75"/>
      <c r="AV879" s="75"/>
      <c r="AW879" s="75"/>
      <c r="AX879" s="75"/>
      <c r="AY879" s="75"/>
      <c r="AZ879" s="75"/>
      <c r="BG879" s="95"/>
      <c r="BH879" s="95"/>
      <c r="BI879" s="95"/>
      <c r="BJ879" s="95"/>
      <c r="BK879" s="95"/>
      <c r="BL879" s="95"/>
      <c r="BM879" s="95"/>
      <c r="BN879" s="95"/>
      <c r="BO879" s="75"/>
      <c r="BP879" s="75"/>
    </row>
    <row r="880" spans="1:68" x14ac:dyDescent="0.2">
      <c r="A880" s="81"/>
      <c r="B880" s="82"/>
      <c r="C880" s="83"/>
      <c r="D880" s="83"/>
      <c r="AA880" s="75"/>
      <c r="AB880" s="75"/>
      <c r="AC880" s="75"/>
      <c r="AD880" s="75"/>
      <c r="AE880" s="75"/>
      <c r="AG880" s="84"/>
      <c r="AN880" s="75"/>
      <c r="AO880" s="75"/>
      <c r="AP880" s="75"/>
      <c r="AQ880" s="75"/>
      <c r="AR880" s="75"/>
      <c r="AS880" s="75"/>
      <c r="AT880" s="75"/>
      <c r="AU880" s="75"/>
      <c r="AV880" s="75"/>
      <c r="AW880" s="75"/>
      <c r="AX880" s="75"/>
      <c r="AY880" s="75"/>
      <c r="AZ880" s="75"/>
      <c r="BG880" s="95"/>
      <c r="BH880" s="95"/>
      <c r="BI880" s="95"/>
      <c r="BJ880" s="95"/>
      <c r="BK880" s="95"/>
      <c r="BL880" s="95"/>
      <c r="BM880" s="95"/>
      <c r="BN880" s="95"/>
      <c r="BO880" s="75"/>
      <c r="BP880" s="75"/>
    </row>
    <row r="881" spans="1:69" x14ac:dyDescent="0.2">
      <c r="A881" s="81"/>
      <c r="B881" s="82"/>
      <c r="C881" s="83"/>
      <c r="D881" s="83"/>
      <c r="AA881" s="75"/>
      <c r="AB881" s="75"/>
      <c r="AC881" s="75"/>
      <c r="AD881" s="75"/>
      <c r="AE881" s="75"/>
      <c r="AG881" s="84"/>
      <c r="AN881" s="75"/>
      <c r="AO881" s="75"/>
      <c r="AP881" s="75"/>
      <c r="AQ881" s="75"/>
      <c r="AR881" s="75"/>
      <c r="AS881" s="75"/>
      <c r="AT881" s="75"/>
      <c r="AU881" s="75"/>
      <c r="AV881" s="75"/>
      <c r="AW881" s="75"/>
      <c r="AX881" s="75"/>
      <c r="AY881" s="75"/>
      <c r="AZ881" s="75"/>
      <c r="BG881" s="95"/>
      <c r="BH881" s="95"/>
      <c r="BI881" s="95"/>
      <c r="BJ881" s="95"/>
      <c r="BK881" s="95"/>
      <c r="BL881" s="95"/>
      <c r="BM881" s="95"/>
      <c r="BN881" s="95"/>
      <c r="BO881" s="75"/>
      <c r="BP881" s="75"/>
    </row>
    <row r="882" spans="1:69" x14ac:dyDescent="0.2">
      <c r="A882" s="81"/>
      <c r="B882" s="82"/>
      <c r="C882" s="83"/>
      <c r="D882" s="83"/>
      <c r="AA882" s="75"/>
      <c r="AB882" s="75"/>
      <c r="AC882" s="75"/>
      <c r="AD882" s="75"/>
      <c r="AE882" s="75"/>
      <c r="AG882" s="84"/>
      <c r="AN882" s="75"/>
      <c r="AO882" s="75"/>
      <c r="AP882" s="75"/>
      <c r="AQ882" s="75"/>
      <c r="AR882" s="75"/>
      <c r="AS882" s="75"/>
      <c r="AT882" s="75"/>
      <c r="AU882" s="75"/>
      <c r="AV882" s="75"/>
      <c r="AW882" s="75"/>
      <c r="AX882" s="75"/>
      <c r="AY882" s="75"/>
      <c r="AZ882" s="75"/>
      <c r="BG882" s="95"/>
      <c r="BH882" s="95"/>
      <c r="BI882" s="95"/>
      <c r="BJ882" s="95"/>
      <c r="BK882" s="95"/>
      <c r="BL882" s="95"/>
      <c r="BM882" s="95"/>
      <c r="BN882" s="95"/>
      <c r="BO882" s="75"/>
      <c r="BP882" s="75"/>
    </row>
    <row r="883" spans="1:69" x14ac:dyDescent="0.2">
      <c r="A883" s="81"/>
      <c r="B883" s="82"/>
      <c r="C883" s="83"/>
      <c r="D883" s="83"/>
      <c r="AA883" s="75"/>
      <c r="AB883" s="75"/>
      <c r="AC883" s="75"/>
      <c r="AD883" s="75"/>
      <c r="AE883" s="75"/>
      <c r="AG883" s="84"/>
      <c r="AN883" s="75"/>
      <c r="AO883" s="75"/>
      <c r="AP883" s="75"/>
      <c r="AQ883" s="75"/>
      <c r="AR883" s="75"/>
      <c r="AS883" s="75"/>
      <c r="AT883" s="75"/>
      <c r="AU883" s="75"/>
      <c r="AV883" s="75"/>
      <c r="AW883" s="75"/>
      <c r="AX883" s="75"/>
      <c r="AY883" s="75"/>
      <c r="AZ883" s="75"/>
      <c r="BG883" s="95"/>
      <c r="BH883" s="95"/>
      <c r="BI883" s="95"/>
      <c r="BJ883" s="95"/>
      <c r="BK883" s="95"/>
      <c r="BL883" s="95"/>
      <c r="BM883" s="95"/>
      <c r="BN883" s="95"/>
      <c r="BO883" s="75"/>
      <c r="BP883" s="75"/>
    </row>
    <row r="884" spans="1:69" x14ac:dyDescent="0.2">
      <c r="A884" s="81"/>
      <c r="B884" s="82"/>
      <c r="C884" s="83"/>
      <c r="D884" s="83"/>
      <c r="AA884" s="75"/>
      <c r="AB884" s="75"/>
      <c r="AC884" s="75"/>
      <c r="AD884" s="75"/>
      <c r="AE884" s="75"/>
      <c r="AG884" s="84"/>
      <c r="AN884" s="75"/>
      <c r="AO884" s="75"/>
      <c r="AP884" s="75"/>
      <c r="AQ884" s="75"/>
      <c r="AR884" s="75"/>
      <c r="AS884" s="75"/>
      <c r="AT884" s="75"/>
      <c r="AU884" s="75"/>
      <c r="AV884" s="75"/>
      <c r="AW884" s="75"/>
      <c r="AX884" s="75"/>
      <c r="AY884" s="75"/>
      <c r="AZ884" s="75"/>
      <c r="BG884" s="95"/>
      <c r="BH884" s="95"/>
      <c r="BI884" s="95"/>
      <c r="BJ884" s="95"/>
      <c r="BK884" s="95"/>
      <c r="BL884" s="95"/>
      <c r="BM884" s="95"/>
      <c r="BN884" s="95"/>
      <c r="BO884" s="75"/>
      <c r="BP884" s="75"/>
    </row>
    <row r="885" spans="1:69" x14ac:dyDescent="0.2">
      <c r="A885" s="81"/>
      <c r="B885" s="82"/>
      <c r="C885" s="83"/>
      <c r="D885" s="83"/>
      <c r="AA885" s="75"/>
      <c r="AB885" s="75"/>
      <c r="AC885" s="75"/>
      <c r="AD885" s="75"/>
      <c r="AE885" s="75"/>
      <c r="AG885" s="84"/>
      <c r="AN885" s="75"/>
      <c r="AO885" s="75"/>
      <c r="AP885" s="75"/>
      <c r="AQ885" s="75"/>
      <c r="AR885" s="75"/>
      <c r="AS885" s="75"/>
      <c r="AT885" s="75"/>
      <c r="AU885" s="75"/>
      <c r="AV885" s="75"/>
      <c r="AW885" s="75"/>
      <c r="AX885" s="75"/>
      <c r="AY885" s="75"/>
      <c r="AZ885" s="75"/>
      <c r="BG885" s="95"/>
      <c r="BH885" s="95"/>
      <c r="BI885" s="95"/>
      <c r="BJ885" s="95"/>
      <c r="BK885" s="95"/>
      <c r="BL885" s="95"/>
      <c r="BM885" s="95"/>
      <c r="BN885" s="95"/>
      <c r="BO885" s="75"/>
      <c r="BP885" s="75"/>
    </row>
    <row r="886" spans="1:69" x14ac:dyDescent="0.2">
      <c r="A886" s="81"/>
      <c r="B886" s="82"/>
      <c r="C886" s="83"/>
      <c r="D886" s="83"/>
      <c r="AA886" s="75"/>
      <c r="AB886" s="75"/>
      <c r="AC886" s="75"/>
      <c r="AD886" s="75"/>
      <c r="AE886" s="75"/>
      <c r="AG886" s="84"/>
      <c r="AN886" s="75"/>
      <c r="AO886" s="75"/>
      <c r="AP886" s="75"/>
      <c r="AQ886" s="75"/>
      <c r="AR886" s="75"/>
      <c r="AS886" s="75"/>
      <c r="AT886" s="75"/>
      <c r="AU886" s="75"/>
      <c r="AV886" s="75"/>
      <c r="AW886" s="75"/>
      <c r="AX886" s="75"/>
      <c r="AY886" s="75"/>
      <c r="AZ886" s="75"/>
      <c r="BG886" s="95"/>
      <c r="BH886" s="95"/>
      <c r="BI886" s="95"/>
      <c r="BJ886" s="95"/>
      <c r="BK886" s="95"/>
      <c r="BL886" s="95"/>
      <c r="BM886" s="95"/>
      <c r="BN886" s="95"/>
      <c r="BO886" s="75"/>
      <c r="BP886" s="75"/>
      <c r="BQ886" s="75"/>
    </row>
    <row r="887" spans="1:69" x14ac:dyDescent="0.2">
      <c r="A887" s="81"/>
      <c r="B887" s="82"/>
      <c r="C887" s="83"/>
      <c r="D887" s="83"/>
      <c r="AA887" s="75"/>
      <c r="AB887" s="75"/>
      <c r="AC887" s="75"/>
      <c r="AD887" s="75"/>
      <c r="AE887" s="75"/>
      <c r="AG887" s="84"/>
      <c r="AN887" s="75"/>
      <c r="AO887" s="75"/>
      <c r="AP887" s="75"/>
      <c r="AQ887" s="75"/>
      <c r="AR887" s="75"/>
      <c r="AS887" s="75"/>
      <c r="AT887" s="75"/>
      <c r="AU887" s="75"/>
      <c r="AV887" s="75"/>
      <c r="AW887" s="75"/>
      <c r="AX887" s="75"/>
      <c r="AY887" s="75"/>
      <c r="AZ887" s="75"/>
      <c r="BG887" s="95"/>
      <c r="BH887" s="95"/>
      <c r="BI887" s="95"/>
      <c r="BJ887" s="95"/>
      <c r="BK887" s="95"/>
      <c r="BL887" s="95"/>
      <c r="BM887" s="95"/>
      <c r="BN887" s="95"/>
      <c r="BO887" s="75"/>
      <c r="BP887" s="75"/>
    </row>
    <row r="888" spans="1:69" x14ac:dyDescent="0.2">
      <c r="A888" s="81"/>
      <c r="B888" s="82"/>
      <c r="C888" s="83"/>
      <c r="D888" s="83"/>
      <c r="AA888" s="75"/>
      <c r="AB888" s="75"/>
      <c r="AC888" s="75"/>
      <c r="AD888" s="75"/>
      <c r="AE888" s="75"/>
      <c r="AG888" s="84"/>
      <c r="AN888" s="75"/>
      <c r="AO888" s="75"/>
      <c r="AP888" s="75"/>
      <c r="AQ888" s="75"/>
      <c r="AR888" s="75"/>
      <c r="AS888" s="75"/>
      <c r="AT888" s="75"/>
      <c r="AU888" s="75"/>
      <c r="AV888" s="75"/>
      <c r="AW888" s="75"/>
      <c r="AX888" s="75"/>
      <c r="AY888" s="75"/>
      <c r="AZ888" s="75"/>
      <c r="BG888" s="95"/>
      <c r="BH888" s="95"/>
      <c r="BI888" s="95"/>
      <c r="BJ888" s="95"/>
      <c r="BK888" s="95"/>
      <c r="BL888" s="95"/>
      <c r="BM888" s="95"/>
      <c r="BN888" s="95"/>
      <c r="BO888" s="75"/>
      <c r="BP888" s="75"/>
    </row>
    <row r="889" spans="1:69" x14ac:dyDescent="0.2">
      <c r="A889" s="81"/>
      <c r="B889" s="82"/>
      <c r="C889" s="83"/>
      <c r="D889" s="83"/>
      <c r="AA889" s="75"/>
      <c r="AB889" s="75"/>
      <c r="AC889" s="75"/>
      <c r="AD889" s="75"/>
      <c r="AE889" s="75"/>
      <c r="AG889" s="84"/>
      <c r="AN889" s="75"/>
      <c r="AO889" s="75"/>
      <c r="AP889" s="75"/>
      <c r="AQ889" s="75"/>
      <c r="AR889" s="75"/>
      <c r="AS889" s="75"/>
      <c r="AT889" s="75"/>
      <c r="AU889" s="75"/>
      <c r="AV889" s="75"/>
      <c r="AW889" s="75"/>
      <c r="AX889" s="75"/>
      <c r="AY889" s="75"/>
      <c r="AZ889" s="75"/>
      <c r="BG889" s="95"/>
      <c r="BH889" s="95"/>
      <c r="BI889" s="95"/>
      <c r="BJ889" s="95"/>
      <c r="BK889" s="95"/>
      <c r="BL889" s="95"/>
      <c r="BM889" s="95"/>
      <c r="BN889" s="95"/>
      <c r="BO889" s="75"/>
      <c r="BP889" s="75"/>
    </row>
    <row r="890" spans="1:69" x14ac:dyDescent="0.2">
      <c r="A890" s="81"/>
      <c r="B890" s="82"/>
      <c r="C890" s="83"/>
      <c r="D890" s="83"/>
      <c r="AA890" s="75"/>
      <c r="AB890" s="75"/>
      <c r="AC890" s="75"/>
      <c r="AD890" s="75"/>
      <c r="AE890" s="75"/>
      <c r="AG890" s="84"/>
      <c r="AN890" s="75"/>
      <c r="AO890" s="75"/>
      <c r="AP890" s="75"/>
      <c r="AQ890" s="75"/>
      <c r="AR890" s="75"/>
      <c r="AS890" s="75"/>
      <c r="AT890" s="75"/>
      <c r="AU890" s="75"/>
      <c r="AV890" s="75"/>
      <c r="AW890" s="75"/>
      <c r="AX890" s="75"/>
      <c r="AY890" s="75"/>
      <c r="AZ890" s="75"/>
      <c r="BG890" s="95"/>
      <c r="BH890" s="95"/>
      <c r="BI890" s="95"/>
      <c r="BJ890" s="95"/>
      <c r="BK890" s="95"/>
      <c r="BL890" s="95"/>
      <c r="BM890" s="95"/>
      <c r="BN890" s="95"/>
      <c r="BO890" s="75"/>
      <c r="BP890" s="75"/>
    </row>
    <row r="891" spans="1:69" x14ac:dyDescent="0.2">
      <c r="A891" s="81"/>
      <c r="B891" s="82"/>
      <c r="C891" s="83"/>
      <c r="D891" s="83"/>
      <c r="AA891" s="75"/>
      <c r="AB891" s="75"/>
      <c r="AC891" s="75"/>
      <c r="AD891" s="75"/>
      <c r="AE891" s="75"/>
      <c r="AG891" s="84"/>
      <c r="AN891" s="75"/>
      <c r="AO891" s="75"/>
      <c r="AP891" s="75"/>
      <c r="AQ891" s="75"/>
      <c r="AR891" s="75"/>
      <c r="AS891" s="75"/>
      <c r="AT891" s="75"/>
      <c r="AU891" s="75"/>
      <c r="AV891" s="75"/>
      <c r="AW891" s="75"/>
      <c r="AX891" s="75"/>
      <c r="AY891" s="75"/>
      <c r="AZ891" s="75"/>
      <c r="BG891" s="95"/>
      <c r="BH891" s="95"/>
      <c r="BI891" s="95"/>
      <c r="BJ891" s="95"/>
      <c r="BK891" s="95"/>
      <c r="BL891" s="95"/>
      <c r="BM891" s="95"/>
      <c r="BN891" s="95"/>
      <c r="BO891" s="75"/>
      <c r="BP891" s="75"/>
    </row>
    <row r="892" spans="1:69" x14ac:dyDescent="0.2">
      <c r="A892" s="81"/>
      <c r="B892" s="82"/>
      <c r="C892" s="83"/>
      <c r="D892" s="83"/>
      <c r="AA892" s="75"/>
      <c r="AB892" s="75"/>
      <c r="AC892" s="75"/>
      <c r="AD892" s="75"/>
      <c r="AE892" s="75"/>
      <c r="AG892" s="84"/>
      <c r="AN892" s="75"/>
      <c r="AO892" s="75"/>
      <c r="AP892" s="75"/>
      <c r="AQ892" s="75"/>
      <c r="AR892" s="75"/>
      <c r="AS892" s="75"/>
      <c r="AT892" s="75"/>
      <c r="AU892" s="75"/>
      <c r="AV892" s="75"/>
      <c r="AW892" s="75"/>
      <c r="AX892" s="75"/>
      <c r="AY892" s="75"/>
      <c r="AZ892" s="75"/>
      <c r="BG892" s="95"/>
      <c r="BH892" s="95"/>
      <c r="BI892" s="95"/>
      <c r="BJ892" s="95"/>
      <c r="BK892" s="95"/>
      <c r="BL892" s="95"/>
      <c r="BM892" s="95"/>
      <c r="BN892" s="95"/>
      <c r="BO892" s="75"/>
      <c r="BP892" s="75"/>
    </row>
    <row r="893" spans="1:69" x14ac:dyDescent="0.2">
      <c r="A893" s="81"/>
      <c r="B893" s="82"/>
      <c r="C893" s="83"/>
      <c r="D893" s="83"/>
      <c r="AA893" s="75"/>
      <c r="AB893" s="75"/>
      <c r="AC893" s="75"/>
      <c r="AD893" s="75"/>
      <c r="AE893" s="75"/>
      <c r="AG893" s="84"/>
      <c r="AN893" s="75"/>
      <c r="AO893" s="75"/>
      <c r="AP893" s="75"/>
      <c r="AQ893" s="75"/>
      <c r="AR893" s="75"/>
      <c r="AS893" s="75"/>
      <c r="AT893" s="75"/>
      <c r="AU893" s="75"/>
      <c r="AV893" s="75"/>
      <c r="AW893" s="75"/>
      <c r="AX893" s="75"/>
      <c r="AY893" s="75"/>
      <c r="AZ893" s="75"/>
      <c r="BG893" s="95"/>
      <c r="BH893" s="95"/>
      <c r="BI893" s="95"/>
      <c r="BJ893" s="95"/>
      <c r="BK893" s="95"/>
      <c r="BL893" s="95"/>
      <c r="BM893" s="95"/>
      <c r="BN893" s="95"/>
      <c r="BO893" s="75"/>
      <c r="BP893" s="75"/>
    </row>
    <row r="894" spans="1:69" x14ac:dyDescent="0.2">
      <c r="A894" s="81"/>
      <c r="B894" s="82"/>
      <c r="C894" s="83"/>
      <c r="D894" s="83"/>
      <c r="AA894" s="75"/>
      <c r="AB894" s="75"/>
      <c r="AC894" s="75"/>
      <c r="AD894" s="75"/>
      <c r="AE894" s="75"/>
      <c r="AG894" s="84"/>
      <c r="AN894" s="75"/>
      <c r="AO894" s="75"/>
      <c r="AP894" s="75"/>
      <c r="AQ894" s="75"/>
      <c r="AR894" s="75"/>
      <c r="AS894" s="75"/>
      <c r="AT894" s="75"/>
      <c r="AU894" s="75"/>
      <c r="AV894" s="75"/>
      <c r="AW894" s="75"/>
      <c r="AX894" s="75"/>
      <c r="AY894" s="75"/>
      <c r="AZ894" s="75"/>
      <c r="BG894" s="95"/>
      <c r="BH894" s="95"/>
      <c r="BI894" s="95"/>
      <c r="BJ894" s="95"/>
      <c r="BK894" s="95"/>
      <c r="BL894" s="95"/>
      <c r="BM894" s="95"/>
      <c r="BN894" s="95"/>
      <c r="BO894" s="75"/>
      <c r="BP894" s="75"/>
    </row>
    <row r="895" spans="1:69" x14ac:dyDescent="0.2">
      <c r="A895" s="81"/>
      <c r="B895" s="82"/>
      <c r="C895" s="83"/>
      <c r="D895" s="83"/>
      <c r="AA895" s="75"/>
      <c r="AB895" s="75"/>
      <c r="AC895" s="75"/>
      <c r="AD895" s="75"/>
      <c r="AE895" s="75"/>
      <c r="AG895" s="84"/>
      <c r="AN895" s="75"/>
      <c r="AO895" s="75"/>
      <c r="AP895" s="75"/>
      <c r="AQ895" s="75"/>
      <c r="AR895" s="75"/>
      <c r="AS895" s="75"/>
      <c r="AT895" s="75"/>
      <c r="AU895" s="75"/>
      <c r="AV895" s="75"/>
      <c r="AW895" s="75"/>
      <c r="AX895" s="75"/>
      <c r="AY895" s="75"/>
      <c r="AZ895" s="75"/>
      <c r="BG895" s="95"/>
      <c r="BH895" s="95"/>
      <c r="BI895" s="95"/>
      <c r="BJ895" s="95"/>
      <c r="BK895" s="95"/>
      <c r="BL895" s="95"/>
      <c r="BM895" s="95"/>
      <c r="BN895" s="95"/>
      <c r="BO895" s="75"/>
      <c r="BP895" s="75"/>
    </row>
    <row r="896" spans="1:69" x14ac:dyDescent="0.2">
      <c r="A896" s="81"/>
      <c r="B896" s="82"/>
      <c r="C896" s="83"/>
      <c r="D896" s="83"/>
      <c r="AA896" s="75"/>
      <c r="AB896" s="75"/>
      <c r="AC896" s="75"/>
      <c r="AD896" s="75"/>
      <c r="AE896" s="75"/>
      <c r="AG896" s="84"/>
      <c r="AN896" s="75"/>
      <c r="AO896" s="75"/>
      <c r="AP896" s="75"/>
      <c r="AQ896" s="75"/>
      <c r="AR896" s="75"/>
      <c r="AS896" s="75"/>
      <c r="AT896" s="75"/>
      <c r="AU896" s="75"/>
      <c r="AV896" s="75"/>
      <c r="AW896" s="75"/>
      <c r="AX896" s="75"/>
      <c r="AY896" s="75"/>
      <c r="AZ896" s="75"/>
      <c r="BG896" s="95"/>
      <c r="BH896" s="95"/>
      <c r="BI896" s="95"/>
      <c r="BJ896" s="95"/>
      <c r="BK896" s="95"/>
      <c r="BL896" s="95"/>
      <c r="BM896" s="95"/>
      <c r="BN896" s="95"/>
      <c r="BO896" s="75"/>
      <c r="BP896" s="75"/>
    </row>
    <row r="897" spans="1:85" x14ac:dyDescent="0.2">
      <c r="A897" s="81"/>
      <c r="B897" s="82"/>
      <c r="C897" s="83"/>
      <c r="D897" s="83"/>
      <c r="AA897" s="75"/>
      <c r="AB897" s="75"/>
      <c r="AC897" s="75"/>
      <c r="AD897" s="75"/>
      <c r="AE897" s="75"/>
      <c r="AG897" s="84"/>
      <c r="AN897" s="75"/>
      <c r="AO897" s="75"/>
      <c r="AP897" s="75"/>
      <c r="AQ897" s="75"/>
      <c r="AR897" s="75"/>
      <c r="AS897" s="75"/>
      <c r="AT897" s="75"/>
      <c r="AU897" s="75"/>
      <c r="AV897" s="75"/>
      <c r="AW897" s="75"/>
      <c r="AX897" s="75"/>
      <c r="AY897" s="75"/>
      <c r="AZ897" s="75"/>
      <c r="BG897" s="95"/>
      <c r="BH897" s="95"/>
      <c r="BI897" s="95"/>
      <c r="BJ897" s="95"/>
      <c r="BK897" s="95"/>
      <c r="BL897" s="95"/>
      <c r="BM897" s="95"/>
      <c r="BN897" s="95"/>
      <c r="BO897" s="75"/>
      <c r="BP897" s="75"/>
    </row>
    <row r="898" spans="1:85" x14ac:dyDescent="0.2">
      <c r="A898" s="81"/>
      <c r="B898" s="82"/>
      <c r="C898" s="83"/>
      <c r="D898" s="83"/>
      <c r="AA898" s="75"/>
      <c r="AB898" s="75"/>
      <c r="AC898" s="75"/>
      <c r="AD898" s="75"/>
      <c r="AE898" s="75"/>
      <c r="AG898" s="84"/>
      <c r="AN898" s="75"/>
      <c r="AO898" s="75"/>
      <c r="AP898" s="75"/>
      <c r="AQ898" s="75"/>
      <c r="AR898" s="75"/>
      <c r="AS898" s="75"/>
      <c r="AT898" s="75"/>
      <c r="AU898" s="75"/>
      <c r="AV898" s="75"/>
      <c r="AW898" s="75"/>
      <c r="AX898" s="75"/>
      <c r="AY898" s="75"/>
      <c r="AZ898" s="75"/>
      <c r="BG898" s="95"/>
      <c r="BH898" s="95"/>
      <c r="BI898" s="95"/>
      <c r="BJ898" s="95"/>
      <c r="BK898" s="95"/>
      <c r="BL898" s="95"/>
      <c r="BM898" s="95"/>
      <c r="BN898" s="95"/>
      <c r="BO898" s="75"/>
      <c r="BP898" s="75"/>
    </row>
    <row r="899" spans="1:85" x14ac:dyDescent="0.2">
      <c r="A899" s="81"/>
      <c r="B899" s="82"/>
      <c r="C899" s="83"/>
      <c r="D899" s="83"/>
      <c r="AA899" s="75"/>
      <c r="AB899" s="75"/>
      <c r="AC899" s="75"/>
      <c r="AD899" s="75"/>
      <c r="AE899" s="75"/>
      <c r="AG899" s="84"/>
      <c r="AN899" s="75"/>
      <c r="AO899" s="75"/>
      <c r="AP899" s="75"/>
      <c r="AQ899" s="75"/>
      <c r="AR899" s="75"/>
      <c r="AS899" s="75"/>
      <c r="AT899" s="75"/>
      <c r="AU899" s="75"/>
      <c r="AV899" s="75"/>
      <c r="AW899" s="75"/>
      <c r="AX899" s="75"/>
      <c r="AY899" s="75"/>
      <c r="AZ899" s="75"/>
      <c r="BG899" s="95"/>
      <c r="BH899" s="95"/>
      <c r="BI899" s="95"/>
      <c r="BJ899" s="95"/>
      <c r="BK899" s="95"/>
      <c r="BL899" s="95"/>
      <c r="BM899" s="95"/>
      <c r="BN899" s="95"/>
      <c r="BO899" s="75"/>
      <c r="BP899" s="75"/>
    </row>
    <row r="900" spans="1:85" x14ac:dyDescent="0.2">
      <c r="A900" s="81"/>
      <c r="B900" s="82"/>
      <c r="C900" s="83"/>
      <c r="D900" s="83"/>
      <c r="AA900" s="75"/>
      <c r="AB900" s="75"/>
      <c r="AC900" s="75"/>
      <c r="AD900" s="75"/>
      <c r="AE900" s="75"/>
      <c r="AG900" s="84"/>
      <c r="AN900" s="75"/>
      <c r="AO900" s="75"/>
      <c r="AP900" s="75"/>
      <c r="AQ900" s="75"/>
      <c r="AR900" s="75"/>
      <c r="AS900" s="75"/>
      <c r="AT900" s="75"/>
      <c r="AU900" s="75"/>
      <c r="AV900" s="75"/>
      <c r="AW900" s="75"/>
      <c r="AX900" s="75"/>
      <c r="AY900" s="75"/>
      <c r="AZ900" s="75"/>
      <c r="BG900" s="95"/>
      <c r="BH900" s="95"/>
      <c r="BI900" s="95"/>
      <c r="BJ900" s="95"/>
      <c r="BK900" s="95"/>
      <c r="BL900" s="95"/>
      <c r="BM900" s="95"/>
      <c r="BN900" s="95"/>
      <c r="BO900" s="75"/>
      <c r="BP900" s="75"/>
    </row>
    <row r="901" spans="1:85" x14ac:dyDescent="0.2">
      <c r="A901" s="81"/>
      <c r="B901" s="82"/>
      <c r="C901" s="83"/>
      <c r="D901" s="83"/>
      <c r="AA901" s="75"/>
      <c r="AB901" s="75"/>
      <c r="AC901" s="75"/>
      <c r="AD901" s="75"/>
      <c r="AE901" s="75"/>
      <c r="AG901" s="84"/>
      <c r="AN901" s="75"/>
      <c r="AO901" s="75"/>
      <c r="AP901" s="75"/>
      <c r="AQ901" s="75"/>
      <c r="AR901" s="75"/>
      <c r="AS901" s="75"/>
      <c r="AT901" s="75"/>
      <c r="AU901" s="75"/>
      <c r="AV901" s="75"/>
      <c r="AW901" s="75"/>
      <c r="AX901" s="75"/>
      <c r="AY901" s="75"/>
      <c r="AZ901" s="75"/>
      <c r="BG901" s="95"/>
      <c r="BH901" s="95"/>
      <c r="BI901" s="95"/>
      <c r="BJ901" s="95"/>
      <c r="BK901" s="95"/>
      <c r="BL901" s="95"/>
      <c r="BM901" s="95"/>
      <c r="BN901" s="95"/>
      <c r="BO901" s="75"/>
      <c r="BP901" s="75"/>
      <c r="BQ901" s="75"/>
      <c r="BR901" s="75"/>
      <c r="BS901" s="75"/>
      <c r="BT901" s="75"/>
      <c r="BU901" s="75"/>
      <c r="BV901" s="75"/>
      <c r="BW901" s="75"/>
      <c r="BX901" s="75"/>
      <c r="BY901" s="75"/>
      <c r="BZ901" s="75"/>
      <c r="CA901" s="75"/>
      <c r="CB901" s="75"/>
      <c r="CC901" s="75"/>
      <c r="CD901" s="75"/>
      <c r="CE901" s="75"/>
      <c r="CF901" s="75"/>
      <c r="CG901" s="75"/>
    </row>
    <row r="902" spans="1:85" x14ac:dyDescent="0.2">
      <c r="A902" s="81"/>
      <c r="B902" s="82"/>
      <c r="C902" s="83"/>
      <c r="D902" s="83"/>
      <c r="AA902" s="75"/>
      <c r="AB902" s="75"/>
      <c r="AC902" s="75"/>
      <c r="AD902" s="75"/>
      <c r="AE902" s="75"/>
      <c r="AG902" s="84"/>
      <c r="AN902" s="75"/>
      <c r="AO902" s="75"/>
      <c r="AP902" s="75"/>
      <c r="AQ902" s="75"/>
      <c r="AR902" s="75"/>
      <c r="AS902" s="75"/>
      <c r="AT902" s="75"/>
      <c r="AU902" s="75"/>
      <c r="AV902" s="75"/>
      <c r="AW902" s="75"/>
      <c r="AX902" s="75"/>
      <c r="AY902" s="75"/>
      <c r="AZ902" s="75"/>
      <c r="BG902" s="95"/>
      <c r="BH902" s="95"/>
      <c r="BI902" s="95"/>
      <c r="BJ902" s="95"/>
      <c r="BK902" s="95"/>
      <c r="BL902" s="95"/>
      <c r="BM902" s="95"/>
      <c r="BN902" s="95"/>
      <c r="BO902" s="75"/>
      <c r="BP902" s="75"/>
    </row>
    <row r="903" spans="1:85" x14ac:dyDescent="0.2">
      <c r="A903" s="81"/>
      <c r="B903" s="82"/>
      <c r="C903" s="83"/>
      <c r="D903" s="83"/>
      <c r="AA903" s="75"/>
      <c r="AB903" s="75"/>
      <c r="AC903" s="75"/>
      <c r="AD903" s="75"/>
      <c r="AE903" s="75"/>
      <c r="AG903" s="84"/>
      <c r="AN903" s="75"/>
      <c r="AO903" s="75"/>
      <c r="AP903" s="75"/>
      <c r="AQ903" s="75"/>
      <c r="AR903" s="75"/>
      <c r="AS903" s="75"/>
      <c r="AT903" s="75"/>
      <c r="AU903" s="75"/>
      <c r="AV903" s="75"/>
      <c r="AW903" s="75"/>
      <c r="AX903" s="75"/>
      <c r="AY903" s="75"/>
      <c r="AZ903" s="75"/>
      <c r="BG903" s="95"/>
      <c r="BH903" s="95"/>
      <c r="BI903" s="95"/>
      <c r="BJ903" s="95"/>
      <c r="BK903" s="95"/>
      <c r="BL903" s="95"/>
      <c r="BM903" s="95"/>
      <c r="BN903" s="95"/>
      <c r="BO903" s="75"/>
      <c r="BP903" s="75"/>
    </row>
    <row r="904" spans="1:85" x14ac:dyDescent="0.2">
      <c r="A904" s="81"/>
      <c r="B904" s="82"/>
      <c r="C904" s="83"/>
      <c r="D904" s="83"/>
      <c r="AA904" s="75"/>
      <c r="AB904" s="75"/>
      <c r="AC904" s="75"/>
      <c r="AD904" s="75"/>
      <c r="AE904" s="75"/>
      <c r="AG904" s="84"/>
      <c r="AN904" s="75"/>
      <c r="AO904" s="75"/>
      <c r="AP904" s="75"/>
      <c r="AQ904" s="75"/>
      <c r="AR904" s="75"/>
      <c r="AS904" s="75"/>
      <c r="AT904" s="75"/>
      <c r="AU904" s="75"/>
      <c r="AV904" s="75"/>
      <c r="AW904" s="75"/>
      <c r="AX904" s="75"/>
      <c r="AY904" s="75"/>
      <c r="AZ904" s="75"/>
      <c r="BG904" s="95"/>
      <c r="BH904" s="95"/>
      <c r="BI904" s="95"/>
      <c r="BJ904" s="95"/>
      <c r="BK904" s="95"/>
      <c r="BL904" s="95"/>
      <c r="BM904" s="95"/>
      <c r="BN904" s="95"/>
      <c r="BO904" s="75"/>
      <c r="BP904" s="75"/>
    </row>
    <row r="905" spans="1:85" x14ac:dyDescent="0.2">
      <c r="A905" s="81"/>
      <c r="B905" s="82"/>
      <c r="C905" s="83"/>
      <c r="D905" s="83"/>
      <c r="AA905" s="75"/>
      <c r="AB905" s="75"/>
      <c r="AC905" s="75"/>
      <c r="AD905" s="75"/>
      <c r="AE905" s="75"/>
      <c r="AG905" s="84"/>
      <c r="AN905" s="75"/>
      <c r="AO905" s="75"/>
      <c r="AP905" s="75"/>
      <c r="AQ905" s="75"/>
      <c r="AR905" s="75"/>
      <c r="AS905" s="75"/>
      <c r="AT905" s="75"/>
      <c r="AU905" s="75"/>
      <c r="AV905" s="75"/>
      <c r="AW905" s="75"/>
      <c r="AX905" s="75"/>
      <c r="AY905" s="75"/>
      <c r="AZ905" s="75"/>
      <c r="BG905" s="95"/>
      <c r="BH905" s="95"/>
      <c r="BI905" s="95"/>
      <c r="BJ905" s="95"/>
      <c r="BK905" s="95"/>
      <c r="BL905" s="95"/>
      <c r="BM905" s="95"/>
      <c r="BN905" s="95"/>
      <c r="BO905" s="75"/>
      <c r="BP905" s="75"/>
      <c r="BQ905" s="75"/>
      <c r="BR905" s="75"/>
      <c r="BS905" s="75"/>
      <c r="BT905" s="75"/>
      <c r="BU905" s="75"/>
      <c r="BV905" s="75"/>
      <c r="BW905" s="75"/>
      <c r="BX905" s="75"/>
      <c r="BY905" s="75"/>
      <c r="BZ905" s="75"/>
      <c r="CA905" s="75"/>
      <c r="CB905" s="75"/>
      <c r="CC905" s="75"/>
      <c r="CD905" s="75"/>
      <c r="CE905" s="75"/>
      <c r="CF905" s="75"/>
      <c r="CG905" s="75"/>
    </row>
    <row r="906" spans="1:85" x14ac:dyDescent="0.2">
      <c r="A906" s="81"/>
      <c r="B906" s="82"/>
      <c r="C906" s="83"/>
      <c r="D906" s="83"/>
      <c r="AA906" s="75"/>
      <c r="AB906" s="75"/>
      <c r="AC906" s="75"/>
      <c r="AD906" s="75"/>
      <c r="AE906" s="75"/>
      <c r="AG906" s="84"/>
      <c r="AN906" s="75"/>
      <c r="AO906" s="75"/>
      <c r="AP906" s="75"/>
      <c r="AQ906" s="75"/>
      <c r="AR906" s="75"/>
      <c r="AS906" s="75"/>
      <c r="AT906" s="75"/>
      <c r="AU906" s="75"/>
      <c r="AV906" s="75"/>
      <c r="AW906" s="75"/>
      <c r="AX906" s="75"/>
      <c r="AY906" s="75"/>
      <c r="AZ906" s="75"/>
      <c r="BG906" s="95"/>
      <c r="BH906" s="95"/>
      <c r="BI906" s="95"/>
      <c r="BJ906" s="95"/>
      <c r="BK906" s="95"/>
      <c r="BL906" s="95"/>
      <c r="BM906" s="95"/>
      <c r="BN906" s="95"/>
      <c r="BO906" s="75"/>
      <c r="BP906" s="75"/>
    </row>
    <row r="907" spans="1:85" x14ac:dyDescent="0.2">
      <c r="A907" s="81"/>
      <c r="B907" s="82"/>
      <c r="C907" s="83"/>
      <c r="D907" s="83"/>
      <c r="AA907" s="75"/>
      <c r="AB907" s="75"/>
      <c r="AC907" s="75"/>
      <c r="AD907" s="75"/>
      <c r="AE907" s="75"/>
      <c r="AG907" s="84"/>
      <c r="AN907" s="75"/>
      <c r="AO907" s="75"/>
      <c r="AP907" s="75"/>
      <c r="AQ907" s="75"/>
      <c r="AR907" s="75"/>
      <c r="AS907" s="75"/>
      <c r="AT907" s="75"/>
      <c r="AU907" s="75"/>
      <c r="AV907" s="75"/>
      <c r="AW907" s="75"/>
      <c r="AX907" s="75"/>
      <c r="AY907" s="75"/>
      <c r="AZ907" s="75"/>
      <c r="BG907" s="95"/>
      <c r="BH907" s="95"/>
      <c r="BI907" s="95"/>
      <c r="BJ907" s="95"/>
      <c r="BK907" s="95"/>
      <c r="BL907" s="95"/>
      <c r="BM907" s="95"/>
      <c r="BN907" s="95"/>
      <c r="BO907" s="75"/>
      <c r="BP907" s="75"/>
    </row>
    <row r="908" spans="1:85" x14ac:dyDescent="0.2">
      <c r="A908" s="81"/>
      <c r="B908" s="82"/>
      <c r="C908" s="83"/>
      <c r="D908" s="83"/>
      <c r="AA908" s="75"/>
      <c r="AB908" s="75"/>
      <c r="AC908" s="75"/>
      <c r="AD908" s="75"/>
      <c r="AE908" s="75"/>
      <c r="AG908" s="84"/>
      <c r="AN908" s="75"/>
      <c r="AO908" s="75"/>
      <c r="AP908" s="75"/>
      <c r="AQ908" s="75"/>
      <c r="AR908" s="75"/>
      <c r="AS908" s="75"/>
      <c r="AT908" s="75"/>
      <c r="AU908" s="75"/>
      <c r="AV908" s="75"/>
      <c r="AW908" s="75"/>
      <c r="AX908" s="75"/>
      <c r="AY908" s="75"/>
      <c r="AZ908" s="75"/>
      <c r="BG908" s="95"/>
      <c r="BH908" s="95"/>
      <c r="BI908" s="95"/>
      <c r="BJ908" s="95"/>
      <c r="BK908" s="95"/>
      <c r="BL908" s="95"/>
      <c r="BM908" s="95"/>
      <c r="BN908" s="95"/>
      <c r="BO908" s="75"/>
      <c r="BP908" s="75"/>
    </row>
    <row r="909" spans="1:85" x14ac:dyDescent="0.2">
      <c r="A909" s="81"/>
      <c r="B909" s="82"/>
      <c r="C909" s="83"/>
      <c r="D909" s="83"/>
      <c r="AA909" s="75"/>
      <c r="AB909" s="75"/>
      <c r="AC909" s="75"/>
      <c r="AD909" s="75"/>
      <c r="AE909" s="75"/>
      <c r="AG909" s="84"/>
      <c r="AN909" s="75"/>
      <c r="AO909" s="75"/>
      <c r="AP909" s="75"/>
      <c r="AQ909" s="75"/>
      <c r="AR909" s="75"/>
      <c r="AS909" s="75"/>
      <c r="AT909" s="75"/>
      <c r="AU909" s="75"/>
      <c r="AV909" s="75"/>
      <c r="AW909" s="75"/>
      <c r="AX909" s="75"/>
      <c r="AY909" s="75"/>
      <c r="AZ909" s="75"/>
      <c r="BG909" s="95"/>
      <c r="BH909" s="95"/>
      <c r="BI909" s="95"/>
      <c r="BJ909" s="95"/>
      <c r="BK909" s="95"/>
      <c r="BL909" s="95"/>
      <c r="BM909" s="95"/>
      <c r="BN909" s="95"/>
      <c r="BO909" s="75"/>
      <c r="BP909" s="75"/>
      <c r="BQ909" s="75"/>
      <c r="BR909" s="75"/>
      <c r="BS909" s="75"/>
      <c r="BT909" s="75"/>
      <c r="BU909" s="75"/>
      <c r="BV909" s="75"/>
      <c r="BW909" s="75"/>
      <c r="BX909" s="75"/>
      <c r="BY909" s="75"/>
      <c r="BZ909" s="75"/>
      <c r="CA909" s="75"/>
      <c r="CB909" s="75"/>
      <c r="CC909" s="75"/>
      <c r="CD909" s="75"/>
      <c r="CE909" s="75"/>
      <c r="CF909" s="75"/>
      <c r="CG909" s="75"/>
    </row>
    <row r="910" spans="1:85" x14ac:dyDescent="0.2">
      <c r="A910" s="81"/>
      <c r="B910" s="82"/>
      <c r="C910" s="83"/>
      <c r="D910" s="83"/>
      <c r="AA910" s="75"/>
      <c r="AB910" s="75"/>
      <c r="AC910" s="75"/>
      <c r="AD910" s="75"/>
      <c r="AE910" s="75"/>
      <c r="AG910" s="84"/>
      <c r="AN910" s="75"/>
      <c r="AO910" s="75"/>
      <c r="AP910" s="75"/>
      <c r="AQ910" s="75"/>
      <c r="AR910" s="75"/>
      <c r="AS910" s="75"/>
      <c r="AT910" s="75"/>
      <c r="AU910" s="75"/>
      <c r="AV910" s="75"/>
      <c r="AW910" s="75"/>
      <c r="AX910" s="75"/>
      <c r="AY910" s="75"/>
      <c r="AZ910" s="75"/>
      <c r="BG910" s="95"/>
      <c r="BH910" s="95"/>
      <c r="BI910" s="95"/>
      <c r="BJ910" s="95"/>
      <c r="BK910" s="95"/>
      <c r="BL910" s="95"/>
      <c r="BM910" s="95"/>
      <c r="BN910" s="95"/>
      <c r="BO910" s="75"/>
      <c r="BP910" s="75"/>
    </row>
    <row r="911" spans="1:85" x14ac:dyDescent="0.2">
      <c r="A911" s="81"/>
      <c r="B911" s="82"/>
      <c r="C911" s="83"/>
      <c r="D911" s="83"/>
      <c r="AA911" s="75"/>
      <c r="AB911" s="75"/>
      <c r="AC911" s="75"/>
      <c r="AD911" s="75"/>
      <c r="AE911" s="75"/>
      <c r="AG911" s="84"/>
      <c r="AN911" s="75"/>
      <c r="AO911" s="75"/>
      <c r="AP911" s="75"/>
      <c r="AQ911" s="75"/>
      <c r="AR911" s="75"/>
      <c r="AS911" s="75"/>
      <c r="AT911" s="75"/>
      <c r="AU911" s="75"/>
      <c r="AV911" s="75"/>
      <c r="AW911" s="75"/>
      <c r="AX911" s="75"/>
      <c r="AY911" s="75"/>
      <c r="AZ911" s="75"/>
      <c r="BG911" s="95"/>
      <c r="BH911" s="95"/>
      <c r="BI911" s="95"/>
      <c r="BJ911" s="95"/>
      <c r="BK911" s="95"/>
      <c r="BL911" s="95"/>
      <c r="BM911" s="95"/>
      <c r="BN911" s="95"/>
      <c r="BO911" s="75"/>
      <c r="BP911" s="75"/>
    </row>
    <row r="912" spans="1:85" x14ac:dyDescent="0.2">
      <c r="A912" s="81"/>
      <c r="B912" s="82"/>
      <c r="C912" s="83"/>
      <c r="D912" s="83"/>
      <c r="AA912" s="75"/>
      <c r="AB912" s="75"/>
      <c r="AC912" s="75"/>
      <c r="AD912" s="75"/>
      <c r="AE912" s="75"/>
      <c r="AG912" s="84"/>
      <c r="AN912" s="75"/>
      <c r="AO912" s="75"/>
      <c r="AP912" s="75"/>
      <c r="AQ912" s="75"/>
      <c r="AR912" s="75"/>
      <c r="AS912" s="75"/>
      <c r="AT912" s="75"/>
      <c r="AU912" s="75"/>
      <c r="AV912" s="75"/>
      <c r="AW912" s="75"/>
      <c r="AX912" s="75"/>
      <c r="AY912" s="75"/>
      <c r="AZ912" s="75"/>
      <c r="BG912" s="95"/>
      <c r="BH912" s="95"/>
      <c r="BI912" s="95"/>
      <c r="BJ912" s="95"/>
      <c r="BK912" s="95"/>
      <c r="BL912" s="95"/>
      <c r="BM912" s="95"/>
      <c r="BN912" s="95"/>
      <c r="BO912" s="75"/>
      <c r="BP912" s="75"/>
    </row>
    <row r="913" spans="1:85" x14ac:dyDescent="0.2">
      <c r="A913" s="81"/>
      <c r="B913" s="82"/>
      <c r="C913" s="83"/>
      <c r="D913" s="83"/>
      <c r="AA913" s="75"/>
      <c r="AB913" s="75"/>
      <c r="AC913" s="75"/>
      <c r="AD913" s="75"/>
      <c r="AE913" s="75"/>
      <c r="AG913" s="84"/>
      <c r="AN913" s="75"/>
      <c r="AO913" s="75"/>
      <c r="AP913" s="75"/>
      <c r="AQ913" s="75"/>
      <c r="AR913" s="75"/>
      <c r="AS913" s="75"/>
      <c r="AT913" s="75"/>
      <c r="AU913" s="75"/>
      <c r="AV913" s="75"/>
      <c r="AW913" s="75"/>
      <c r="AX913" s="75"/>
      <c r="AY913" s="75"/>
      <c r="AZ913" s="75"/>
      <c r="BG913" s="95"/>
      <c r="BH913" s="95"/>
      <c r="BI913" s="95"/>
      <c r="BJ913" s="95"/>
      <c r="BK913" s="95"/>
      <c r="BL913" s="95"/>
      <c r="BM913" s="95"/>
      <c r="BN913" s="95"/>
      <c r="BO913" s="75"/>
      <c r="BP913" s="75"/>
    </row>
    <row r="914" spans="1:85" x14ac:dyDescent="0.2">
      <c r="A914" s="81"/>
      <c r="B914" s="82"/>
      <c r="C914" s="83"/>
      <c r="D914" s="83"/>
      <c r="AA914" s="75"/>
      <c r="AB914" s="75"/>
      <c r="AC914" s="75"/>
      <c r="AD914" s="75"/>
      <c r="AE914" s="75"/>
      <c r="AG914" s="84"/>
      <c r="AN914" s="75"/>
      <c r="AO914" s="75"/>
      <c r="AP914" s="75"/>
      <c r="AQ914" s="75"/>
      <c r="AR914" s="75"/>
      <c r="AS914" s="75"/>
      <c r="AT914" s="75"/>
      <c r="AU914" s="75"/>
      <c r="AV914" s="75"/>
      <c r="AW914" s="75"/>
      <c r="AX914" s="75"/>
      <c r="AY914" s="75"/>
      <c r="AZ914" s="75"/>
      <c r="BG914" s="95"/>
      <c r="BH914" s="95"/>
      <c r="BI914" s="95"/>
      <c r="BJ914" s="95"/>
      <c r="BK914" s="95"/>
      <c r="BL914" s="95"/>
      <c r="BM914" s="95"/>
      <c r="BN914" s="95"/>
      <c r="BO914" s="75"/>
      <c r="BP914" s="75"/>
    </row>
    <row r="915" spans="1:85" x14ac:dyDescent="0.2">
      <c r="A915" s="81"/>
      <c r="B915" s="82"/>
      <c r="C915" s="83"/>
      <c r="D915" s="83"/>
      <c r="AA915" s="75"/>
      <c r="AB915" s="75"/>
      <c r="AC915" s="75"/>
      <c r="AD915" s="75"/>
      <c r="AE915" s="75"/>
      <c r="AG915" s="84"/>
      <c r="AN915" s="75"/>
      <c r="AO915" s="75"/>
      <c r="AP915" s="75"/>
      <c r="AQ915" s="75"/>
      <c r="AR915" s="75"/>
      <c r="AS915" s="75"/>
      <c r="AT915" s="75"/>
      <c r="AU915" s="75"/>
      <c r="AV915" s="75"/>
      <c r="AW915" s="75"/>
      <c r="AX915" s="75"/>
      <c r="AY915" s="75"/>
      <c r="AZ915" s="75"/>
      <c r="BG915" s="95"/>
      <c r="BH915" s="95"/>
      <c r="BI915" s="95"/>
      <c r="BJ915" s="95"/>
      <c r="BK915" s="95"/>
      <c r="BL915" s="95"/>
      <c r="BM915" s="95"/>
      <c r="BN915" s="95"/>
      <c r="BO915" s="75"/>
      <c r="BP915" s="75"/>
    </row>
    <row r="916" spans="1:85" x14ac:dyDescent="0.2">
      <c r="A916" s="81"/>
      <c r="B916" s="82"/>
      <c r="C916" s="83"/>
      <c r="D916" s="83"/>
      <c r="AA916" s="75"/>
      <c r="AB916" s="75"/>
      <c r="AC916" s="75"/>
      <c r="AD916" s="75"/>
      <c r="AE916" s="75"/>
      <c r="AG916" s="84"/>
      <c r="AN916" s="75"/>
      <c r="AO916" s="75"/>
      <c r="AP916" s="75"/>
      <c r="AQ916" s="75"/>
      <c r="AR916" s="75"/>
      <c r="AS916" s="75"/>
      <c r="AT916" s="75"/>
      <c r="AU916" s="75"/>
      <c r="AV916" s="75"/>
      <c r="AW916" s="75"/>
      <c r="AX916" s="75"/>
      <c r="AY916" s="75"/>
      <c r="AZ916" s="75"/>
      <c r="BG916" s="95"/>
      <c r="BH916" s="95"/>
      <c r="BI916" s="95"/>
      <c r="BJ916" s="95"/>
      <c r="BK916" s="95"/>
      <c r="BL916" s="95"/>
      <c r="BM916" s="95"/>
      <c r="BN916" s="95"/>
      <c r="BO916" s="75"/>
      <c r="BP916" s="75"/>
    </row>
    <row r="917" spans="1:85" x14ac:dyDescent="0.2">
      <c r="A917" s="81"/>
      <c r="B917" s="82"/>
      <c r="C917" s="83"/>
      <c r="D917" s="83"/>
      <c r="AA917" s="75"/>
      <c r="AB917" s="75"/>
      <c r="AC917" s="75"/>
      <c r="AD917" s="75"/>
      <c r="AE917" s="75"/>
      <c r="AG917" s="84"/>
      <c r="AN917" s="75"/>
      <c r="AO917" s="75"/>
      <c r="AP917" s="75"/>
      <c r="AQ917" s="75"/>
      <c r="AR917" s="75"/>
      <c r="AS917" s="75"/>
      <c r="AT917" s="75"/>
      <c r="AU917" s="75"/>
      <c r="AV917" s="75"/>
      <c r="AW917" s="75"/>
      <c r="AX917" s="75"/>
      <c r="AY917" s="75"/>
      <c r="AZ917" s="75"/>
      <c r="BG917" s="95"/>
      <c r="BH917" s="95"/>
      <c r="BI917" s="95"/>
      <c r="BJ917" s="95"/>
      <c r="BK917" s="95"/>
      <c r="BL917" s="95"/>
      <c r="BM917" s="95"/>
      <c r="BN917" s="95"/>
      <c r="BO917" s="75"/>
      <c r="BP917" s="75"/>
    </row>
    <row r="918" spans="1:85" x14ac:dyDescent="0.2">
      <c r="A918" s="81"/>
      <c r="B918" s="82"/>
      <c r="C918" s="83"/>
      <c r="D918" s="83"/>
      <c r="AA918" s="75"/>
      <c r="AB918" s="75"/>
      <c r="AC918" s="75"/>
      <c r="AD918" s="75"/>
      <c r="AE918" s="75"/>
      <c r="AG918" s="84"/>
      <c r="AN918" s="75"/>
      <c r="AO918" s="75"/>
      <c r="AP918" s="75"/>
      <c r="AQ918" s="75"/>
      <c r="AR918" s="75"/>
      <c r="AS918" s="75"/>
      <c r="AT918" s="75"/>
      <c r="AU918" s="75"/>
      <c r="AV918" s="75"/>
      <c r="AW918" s="75"/>
      <c r="AX918" s="75"/>
      <c r="AY918" s="75"/>
      <c r="AZ918" s="75"/>
      <c r="BG918" s="95"/>
      <c r="BH918" s="95"/>
      <c r="BI918" s="95"/>
      <c r="BJ918" s="95"/>
      <c r="BK918" s="95"/>
      <c r="BL918" s="95"/>
      <c r="BM918" s="95"/>
      <c r="BN918" s="95"/>
      <c r="BO918" s="75"/>
      <c r="BP918" s="75"/>
      <c r="BQ918" s="75"/>
      <c r="BR918" s="75"/>
      <c r="BS918" s="75"/>
      <c r="BT918" s="75"/>
      <c r="BU918" s="75"/>
      <c r="BV918" s="75"/>
      <c r="BW918" s="75"/>
      <c r="BX918" s="75"/>
      <c r="BY918" s="75"/>
      <c r="BZ918" s="75"/>
      <c r="CA918" s="75"/>
      <c r="CB918" s="75"/>
      <c r="CC918" s="75"/>
      <c r="CD918" s="75"/>
      <c r="CE918" s="75"/>
      <c r="CF918" s="75"/>
      <c r="CG918" s="75"/>
    </row>
    <row r="919" spans="1:85" x14ac:dyDescent="0.2">
      <c r="A919" s="81"/>
      <c r="B919" s="82"/>
      <c r="C919" s="83"/>
      <c r="D919" s="83"/>
      <c r="AA919" s="75"/>
      <c r="AB919" s="75"/>
      <c r="AC919" s="75"/>
      <c r="AD919" s="75"/>
      <c r="AE919" s="75"/>
      <c r="AG919" s="84"/>
      <c r="AN919" s="75"/>
      <c r="AO919" s="75"/>
      <c r="AP919" s="75"/>
      <c r="AQ919" s="75"/>
      <c r="AR919" s="75"/>
      <c r="AS919" s="75"/>
      <c r="AT919" s="75"/>
      <c r="AU919" s="75"/>
      <c r="AV919" s="75"/>
      <c r="AW919" s="75"/>
      <c r="AX919" s="75"/>
      <c r="AY919" s="75"/>
      <c r="AZ919" s="75"/>
      <c r="BG919" s="95"/>
      <c r="BH919" s="95"/>
      <c r="BI919" s="95"/>
      <c r="BJ919" s="95"/>
      <c r="BK919" s="95"/>
      <c r="BL919" s="95"/>
      <c r="BM919" s="95"/>
      <c r="BN919" s="95"/>
      <c r="BO919" s="75"/>
      <c r="BP919" s="75"/>
    </row>
    <row r="920" spans="1:85" x14ac:dyDescent="0.2">
      <c r="A920" s="81"/>
      <c r="B920" s="82"/>
      <c r="C920" s="83"/>
      <c r="D920" s="83"/>
      <c r="AA920" s="75"/>
      <c r="AB920" s="75"/>
      <c r="AC920" s="75"/>
      <c r="AD920" s="75"/>
      <c r="AE920" s="75"/>
      <c r="AG920" s="84"/>
      <c r="AN920" s="75"/>
      <c r="AO920" s="75"/>
      <c r="AP920" s="75"/>
      <c r="AQ920" s="75"/>
      <c r="AR920" s="75"/>
      <c r="AS920" s="75"/>
      <c r="AT920" s="75"/>
      <c r="AU920" s="75"/>
      <c r="AV920" s="75"/>
      <c r="AW920" s="75"/>
      <c r="AX920" s="75"/>
      <c r="AY920" s="75"/>
      <c r="AZ920" s="75"/>
      <c r="BG920" s="95"/>
      <c r="BH920" s="95"/>
      <c r="BI920" s="95"/>
      <c r="BJ920" s="95"/>
      <c r="BK920" s="95"/>
      <c r="BL920" s="95"/>
      <c r="BM920" s="95"/>
      <c r="BN920" s="95"/>
      <c r="BO920" s="75"/>
      <c r="BP920" s="75"/>
    </row>
    <row r="921" spans="1:85" x14ac:dyDescent="0.2">
      <c r="A921" s="81"/>
      <c r="B921" s="82"/>
      <c r="C921" s="83"/>
      <c r="D921" s="83"/>
      <c r="AA921" s="75"/>
      <c r="AB921" s="75"/>
      <c r="AC921" s="75"/>
      <c r="AD921" s="75"/>
      <c r="AE921" s="75"/>
      <c r="AG921" s="84"/>
      <c r="AN921" s="75"/>
      <c r="AO921" s="75"/>
      <c r="AP921" s="75"/>
      <c r="AQ921" s="75"/>
      <c r="AR921" s="75"/>
      <c r="AS921" s="75"/>
      <c r="AT921" s="75"/>
      <c r="AU921" s="75"/>
      <c r="AV921" s="75"/>
      <c r="AW921" s="75"/>
      <c r="AX921" s="75"/>
      <c r="AY921" s="75"/>
      <c r="AZ921" s="75"/>
      <c r="BG921" s="95"/>
      <c r="BH921" s="95"/>
      <c r="BI921" s="95"/>
      <c r="BJ921" s="95"/>
      <c r="BK921" s="95"/>
      <c r="BL921" s="95"/>
      <c r="BM921" s="95"/>
      <c r="BN921" s="95"/>
      <c r="BO921" s="75"/>
      <c r="BP921" s="75"/>
    </row>
    <row r="922" spans="1:85" x14ac:dyDescent="0.2">
      <c r="A922" s="81"/>
      <c r="B922" s="82"/>
      <c r="C922" s="83"/>
      <c r="D922" s="83"/>
      <c r="AA922" s="75"/>
      <c r="AB922" s="75"/>
      <c r="AC922" s="75"/>
      <c r="AD922" s="75"/>
      <c r="AE922" s="75"/>
      <c r="AG922" s="84"/>
      <c r="AN922" s="75"/>
      <c r="AO922" s="75"/>
      <c r="AP922" s="75"/>
      <c r="AQ922" s="75"/>
      <c r="AR922" s="75"/>
      <c r="AS922" s="75"/>
      <c r="AT922" s="75"/>
      <c r="AU922" s="75"/>
      <c r="AV922" s="75"/>
      <c r="AW922" s="75"/>
      <c r="AX922" s="75"/>
      <c r="AY922" s="75"/>
      <c r="AZ922" s="75"/>
      <c r="BG922" s="95"/>
      <c r="BH922" s="95"/>
      <c r="BI922" s="95"/>
      <c r="BJ922" s="95"/>
      <c r="BK922" s="95"/>
      <c r="BL922" s="95"/>
      <c r="BM922" s="95"/>
      <c r="BN922" s="95"/>
      <c r="BO922" s="75"/>
      <c r="BP922" s="75"/>
    </row>
    <row r="923" spans="1:85" x14ac:dyDescent="0.2">
      <c r="A923" s="81"/>
      <c r="B923" s="82"/>
      <c r="C923" s="83"/>
      <c r="D923" s="83"/>
      <c r="AA923" s="75"/>
      <c r="AB923" s="75"/>
      <c r="AC923" s="75"/>
      <c r="AD923" s="75"/>
      <c r="AE923" s="75"/>
      <c r="AG923" s="84"/>
      <c r="AN923" s="75"/>
      <c r="AO923" s="75"/>
      <c r="AP923" s="75"/>
      <c r="AQ923" s="75"/>
      <c r="AR923" s="75"/>
      <c r="AS923" s="75"/>
      <c r="AT923" s="75"/>
      <c r="AU923" s="75"/>
      <c r="AV923" s="75"/>
      <c r="AW923" s="75"/>
      <c r="AX923" s="75"/>
      <c r="AY923" s="75"/>
      <c r="AZ923" s="75"/>
      <c r="BG923" s="95"/>
      <c r="BH923" s="95"/>
      <c r="BI923" s="95"/>
      <c r="BJ923" s="95"/>
      <c r="BK923" s="95"/>
      <c r="BL923" s="95"/>
      <c r="BM923" s="95"/>
      <c r="BN923" s="95"/>
      <c r="BO923" s="75"/>
      <c r="BP923" s="75"/>
    </row>
    <row r="924" spans="1:85" x14ac:dyDescent="0.2">
      <c r="A924" s="81"/>
      <c r="B924" s="82"/>
      <c r="C924" s="83"/>
      <c r="D924" s="83"/>
      <c r="AA924" s="75"/>
      <c r="AB924" s="75"/>
      <c r="AC924" s="75"/>
      <c r="AD924" s="75"/>
      <c r="AE924" s="75"/>
      <c r="AG924" s="84"/>
      <c r="AN924" s="75"/>
      <c r="AO924" s="75"/>
      <c r="AP924" s="75"/>
      <c r="AQ924" s="75"/>
      <c r="AR924" s="75"/>
      <c r="AS924" s="75"/>
      <c r="AT924" s="75"/>
      <c r="AU924" s="75"/>
      <c r="AV924" s="75"/>
      <c r="AW924" s="75"/>
      <c r="AX924" s="75"/>
      <c r="AY924" s="75"/>
      <c r="AZ924" s="75"/>
      <c r="BG924" s="95"/>
      <c r="BH924" s="95"/>
      <c r="BI924" s="95"/>
      <c r="BJ924" s="95"/>
      <c r="BK924" s="95"/>
      <c r="BL924" s="95"/>
      <c r="BM924" s="95"/>
      <c r="BN924" s="95"/>
      <c r="BO924" s="75"/>
      <c r="BP924" s="75"/>
    </row>
    <row r="925" spans="1:85" x14ac:dyDescent="0.2">
      <c r="A925" s="81"/>
      <c r="B925" s="82"/>
      <c r="C925" s="83"/>
      <c r="D925" s="83"/>
      <c r="AA925" s="75"/>
      <c r="AB925" s="75"/>
      <c r="AC925" s="75"/>
      <c r="AD925" s="75"/>
      <c r="AE925" s="75"/>
      <c r="AG925" s="84"/>
      <c r="AN925" s="75"/>
      <c r="AO925" s="75"/>
      <c r="AP925" s="75"/>
      <c r="AQ925" s="75"/>
      <c r="AR925" s="75"/>
      <c r="AS925" s="75"/>
      <c r="AT925" s="75"/>
      <c r="AU925" s="75"/>
      <c r="AV925" s="75"/>
      <c r="AW925" s="75"/>
      <c r="AX925" s="75"/>
      <c r="AY925" s="75"/>
      <c r="AZ925" s="75"/>
      <c r="BG925" s="95"/>
      <c r="BH925" s="95"/>
      <c r="BI925" s="95"/>
      <c r="BJ925" s="95"/>
      <c r="BK925" s="95"/>
      <c r="BL925" s="95"/>
      <c r="BM925" s="95"/>
      <c r="BN925" s="95"/>
      <c r="BO925" s="75"/>
      <c r="BP925" s="75"/>
    </row>
    <row r="926" spans="1:85" x14ac:dyDescent="0.2">
      <c r="A926" s="81"/>
      <c r="B926" s="82"/>
      <c r="C926" s="83"/>
      <c r="D926" s="83"/>
      <c r="AA926" s="75"/>
      <c r="AB926" s="75"/>
      <c r="AC926" s="75"/>
      <c r="AD926" s="75"/>
      <c r="AE926" s="75"/>
      <c r="AG926" s="84"/>
      <c r="AN926" s="75"/>
      <c r="AO926" s="75"/>
      <c r="AP926" s="75"/>
      <c r="AQ926" s="75"/>
      <c r="AR926" s="75"/>
      <c r="AS926" s="75"/>
      <c r="AT926" s="75"/>
      <c r="AU926" s="75"/>
      <c r="AV926" s="75"/>
      <c r="AW926" s="75"/>
      <c r="AX926" s="75"/>
      <c r="AY926" s="75"/>
      <c r="AZ926" s="75"/>
      <c r="BG926" s="95"/>
      <c r="BH926" s="95"/>
      <c r="BI926" s="95"/>
      <c r="BJ926" s="95"/>
      <c r="BK926" s="95"/>
      <c r="BL926" s="95"/>
      <c r="BM926" s="95"/>
      <c r="BN926" s="95"/>
      <c r="BO926" s="75"/>
      <c r="BP926" s="75"/>
    </row>
    <row r="927" spans="1:85" x14ac:dyDescent="0.2">
      <c r="A927" s="81"/>
      <c r="B927" s="82"/>
      <c r="C927" s="83"/>
      <c r="D927" s="83"/>
      <c r="AA927" s="75"/>
      <c r="AB927" s="75"/>
      <c r="AC927" s="75"/>
      <c r="AD927" s="75"/>
      <c r="AE927" s="75"/>
      <c r="AG927" s="84"/>
      <c r="AN927" s="75"/>
      <c r="AO927" s="75"/>
      <c r="AP927" s="75"/>
      <c r="AQ927" s="75"/>
      <c r="AR927" s="75"/>
      <c r="AS927" s="75"/>
      <c r="AT927" s="75"/>
      <c r="AU927" s="75"/>
      <c r="AV927" s="75"/>
      <c r="AW927" s="75"/>
      <c r="AX927" s="75"/>
      <c r="AY927" s="75"/>
      <c r="AZ927" s="75"/>
      <c r="BG927" s="95"/>
      <c r="BH927" s="95"/>
      <c r="BI927" s="95"/>
      <c r="BJ927" s="95"/>
      <c r="BK927" s="95"/>
      <c r="BL927" s="95"/>
      <c r="BM927" s="95"/>
      <c r="BN927" s="95"/>
      <c r="BO927" s="75"/>
      <c r="BP927" s="75"/>
    </row>
    <row r="928" spans="1:85" x14ac:dyDescent="0.2">
      <c r="A928" s="81"/>
      <c r="B928" s="82"/>
      <c r="C928" s="83"/>
      <c r="D928" s="83"/>
      <c r="AA928" s="75"/>
      <c r="AB928" s="75"/>
      <c r="AC928" s="75"/>
      <c r="AD928" s="75"/>
      <c r="AE928" s="75"/>
      <c r="AG928" s="84"/>
      <c r="AN928" s="75"/>
      <c r="AO928" s="75"/>
      <c r="AP928" s="75"/>
      <c r="AQ928" s="75"/>
      <c r="AR928" s="75"/>
      <c r="AS928" s="75"/>
      <c r="AT928" s="75"/>
      <c r="AU928" s="75"/>
      <c r="AV928" s="75"/>
      <c r="AW928" s="75"/>
      <c r="AX928" s="75"/>
      <c r="AY928" s="75"/>
      <c r="AZ928" s="75"/>
      <c r="BG928" s="95"/>
      <c r="BH928" s="95"/>
      <c r="BI928" s="95"/>
      <c r="BJ928" s="95"/>
      <c r="BK928" s="95"/>
      <c r="BL928" s="95"/>
      <c r="BM928" s="95"/>
      <c r="BN928" s="95"/>
      <c r="BO928" s="75"/>
      <c r="BP928" s="75"/>
    </row>
    <row r="929" spans="1:85" x14ac:dyDescent="0.2">
      <c r="A929" s="81"/>
      <c r="B929" s="82"/>
      <c r="C929" s="83"/>
      <c r="D929" s="83"/>
      <c r="AA929" s="75"/>
      <c r="AB929" s="75"/>
      <c r="AC929" s="75"/>
      <c r="AD929" s="75"/>
      <c r="AE929" s="75"/>
      <c r="AG929" s="84"/>
      <c r="AN929" s="75"/>
      <c r="AO929" s="75"/>
      <c r="AP929" s="75"/>
      <c r="AQ929" s="75"/>
      <c r="AR929" s="75"/>
      <c r="AS929" s="75"/>
      <c r="AT929" s="75"/>
      <c r="AU929" s="75"/>
      <c r="AV929" s="75"/>
      <c r="AW929" s="75"/>
      <c r="AX929" s="75"/>
      <c r="AY929" s="75"/>
      <c r="AZ929" s="75"/>
      <c r="BG929" s="95"/>
      <c r="BH929" s="95"/>
      <c r="BI929" s="95"/>
      <c r="BJ929" s="95"/>
      <c r="BK929" s="95"/>
      <c r="BL929" s="95"/>
      <c r="BM929" s="95"/>
      <c r="BN929" s="95"/>
      <c r="BO929" s="75"/>
      <c r="BP929" s="75"/>
    </row>
    <row r="930" spans="1:85" x14ac:dyDescent="0.2">
      <c r="A930" s="81"/>
      <c r="B930" s="82"/>
      <c r="C930" s="83"/>
      <c r="D930" s="83"/>
      <c r="AA930" s="75"/>
      <c r="AB930" s="75"/>
      <c r="AC930" s="75"/>
      <c r="AD930" s="75"/>
      <c r="AE930" s="75"/>
      <c r="AG930" s="84"/>
      <c r="AN930" s="75"/>
      <c r="AO930" s="75"/>
      <c r="AP930" s="75"/>
      <c r="AQ930" s="75"/>
      <c r="AR930" s="75"/>
      <c r="AS930" s="75"/>
      <c r="AT930" s="75"/>
      <c r="AU930" s="75"/>
      <c r="AV930" s="75"/>
      <c r="AW930" s="75"/>
      <c r="AX930" s="75"/>
      <c r="AY930" s="75"/>
      <c r="AZ930" s="75"/>
      <c r="BG930" s="95"/>
      <c r="BH930" s="95"/>
      <c r="BI930" s="95"/>
      <c r="BJ930" s="95"/>
      <c r="BK930" s="95"/>
      <c r="BL930" s="95"/>
      <c r="BM930" s="95"/>
      <c r="BN930" s="95"/>
      <c r="BO930" s="75"/>
      <c r="BP930" s="75"/>
    </row>
    <row r="931" spans="1:85" x14ac:dyDescent="0.2">
      <c r="A931" s="81"/>
      <c r="B931" s="82"/>
      <c r="C931" s="83"/>
      <c r="D931" s="83"/>
      <c r="AA931" s="75"/>
      <c r="AB931" s="75"/>
      <c r="AC931" s="75"/>
      <c r="AD931" s="75"/>
      <c r="AE931" s="75"/>
      <c r="AG931" s="84"/>
      <c r="AN931" s="75"/>
      <c r="AO931" s="75"/>
      <c r="AP931" s="75"/>
      <c r="AQ931" s="75"/>
      <c r="AR931" s="75"/>
      <c r="AS931" s="75"/>
      <c r="AT931" s="75"/>
      <c r="AU931" s="75"/>
      <c r="AV931" s="75"/>
      <c r="AW931" s="75"/>
      <c r="AX931" s="75"/>
      <c r="AY931" s="75"/>
      <c r="AZ931" s="75"/>
      <c r="BG931" s="95"/>
      <c r="BH931" s="95"/>
      <c r="BI931" s="95"/>
      <c r="BJ931" s="95"/>
      <c r="BK931" s="95"/>
      <c r="BL931" s="95"/>
      <c r="BM931" s="95"/>
      <c r="BN931" s="95"/>
      <c r="BO931" s="75"/>
      <c r="BP931" s="75"/>
    </row>
    <row r="932" spans="1:85" x14ac:dyDescent="0.2">
      <c r="A932" s="81"/>
      <c r="B932" s="82"/>
      <c r="C932" s="83"/>
      <c r="D932" s="83"/>
      <c r="AA932" s="75"/>
      <c r="AB932" s="75"/>
      <c r="AC932" s="75"/>
      <c r="AD932" s="75"/>
      <c r="AE932" s="75"/>
      <c r="AG932" s="84"/>
      <c r="AN932" s="75"/>
      <c r="AO932" s="75"/>
      <c r="AP932" s="75"/>
      <c r="AQ932" s="75"/>
      <c r="AR932" s="75"/>
      <c r="AS932" s="75"/>
      <c r="AT932" s="75"/>
      <c r="AU932" s="75"/>
      <c r="AV932" s="75"/>
      <c r="AW932" s="75"/>
      <c r="AX932" s="75"/>
      <c r="AY932" s="75"/>
      <c r="AZ932" s="75"/>
      <c r="BG932" s="95"/>
      <c r="BH932" s="95"/>
      <c r="BI932" s="95"/>
      <c r="BJ932" s="95"/>
      <c r="BK932" s="95"/>
      <c r="BL932" s="95"/>
      <c r="BM932" s="95"/>
      <c r="BN932" s="95"/>
      <c r="BO932" s="75"/>
      <c r="BP932" s="75"/>
    </row>
    <row r="933" spans="1:85" x14ac:dyDescent="0.2">
      <c r="A933" s="81"/>
      <c r="B933" s="82"/>
      <c r="C933" s="83"/>
      <c r="D933" s="83"/>
      <c r="AA933" s="75"/>
      <c r="AB933" s="75"/>
      <c r="AC933" s="75"/>
      <c r="AD933" s="75"/>
      <c r="AE933" s="75"/>
      <c r="AG933" s="84"/>
      <c r="AN933" s="75"/>
      <c r="AO933" s="75"/>
      <c r="AP933" s="75"/>
      <c r="AQ933" s="75"/>
      <c r="AR933" s="75"/>
      <c r="AS933" s="75"/>
      <c r="AT933" s="75"/>
      <c r="AU933" s="75"/>
      <c r="AV933" s="75"/>
      <c r="AW933" s="75"/>
      <c r="AX933" s="75"/>
      <c r="AY933" s="75"/>
      <c r="AZ933" s="75"/>
      <c r="BG933" s="95"/>
      <c r="BH933" s="95"/>
      <c r="BI933" s="95"/>
      <c r="BJ933" s="95"/>
      <c r="BK933" s="95"/>
      <c r="BL933" s="95"/>
      <c r="BM933" s="95"/>
      <c r="BN933" s="95"/>
      <c r="BO933" s="75"/>
      <c r="BP933" s="75"/>
    </row>
    <row r="934" spans="1:85" x14ac:dyDescent="0.2">
      <c r="A934" s="81"/>
      <c r="B934" s="82"/>
      <c r="C934" s="83"/>
      <c r="D934" s="83"/>
      <c r="AA934" s="75"/>
      <c r="AB934" s="75"/>
      <c r="AC934" s="75"/>
      <c r="AD934" s="75"/>
      <c r="AE934" s="75"/>
      <c r="AG934" s="84"/>
      <c r="AN934" s="75"/>
      <c r="AO934" s="75"/>
      <c r="AP934" s="75"/>
      <c r="AQ934" s="75"/>
      <c r="AR934" s="75"/>
      <c r="AS934" s="75"/>
      <c r="AT934" s="75"/>
      <c r="AU934" s="75"/>
      <c r="AV934" s="75"/>
      <c r="AW934" s="75"/>
      <c r="AX934" s="75"/>
      <c r="AY934" s="75"/>
      <c r="AZ934" s="75"/>
      <c r="BG934" s="95"/>
      <c r="BH934" s="95"/>
      <c r="BI934" s="95"/>
      <c r="BJ934" s="95"/>
      <c r="BK934" s="95"/>
      <c r="BL934" s="95"/>
      <c r="BM934" s="95"/>
      <c r="BN934" s="95"/>
      <c r="BO934" s="75"/>
      <c r="BP934" s="75"/>
      <c r="BQ934" s="75"/>
      <c r="BR934" s="75"/>
      <c r="BS934" s="75"/>
      <c r="BT934" s="75"/>
      <c r="BU934" s="75"/>
      <c r="BV934" s="75"/>
      <c r="BW934" s="75"/>
      <c r="BX934" s="75"/>
      <c r="BY934" s="75"/>
      <c r="BZ934" s="75"/>
      <c r="CA934" s="75"/>
      <c r="CB934" s="75"/>
      <c r="CC934" s="75"/>
      <c r="CD934" s="75"/>
      <c r="CE934" s="75"/>
      <c r="CF934" s="75"/>
      <c r="CG934" s="75"/>
    </row>
    <row r="935" spans="1:85" x14ac:dyDescent="0.2">
      <c r="A935" s="81"/>
      <c r="B935" s="82"/>
      <c r="C935" s="83"/>
      <c r="D935" s="83"/>
      <c r="AA935" s="75"/>
      <c r="AB935" s="75"/>
      <c r="AC935" s="75"/>
      <c r="AD935" s="75"/>
      <c r="AE935" s="75"/>
      <c r="AG935" s="84"/>
      <c r="AN935" s="75"/>
      <c r="AO935" s="75"/>
      <c r="AP935" s="75"/>
      <c r="AQ935" s="75"/>
      <c r="AR935" s="75"/>
      <c r="AS935" s="75"/>
      <c r="AT935" s="75"/>
      <c r="AU935" s="75"/>
      <c r="AV935" s="75"/>
      <c r="AW935" s="75"/>
      <c r="AX935" s="75"/>
      <c r="AY935" s="75"/>
      <c r="AZ935" s="75"/>
      <c r="BG935" s="95"/>
      <c r="BH935" s="95"/>
      <c r="BI935" s="95"/>
      <c r="BJ935" s="95"/>
      <c r="BK935" s="95"/>
      <c r="BL935" s="95"/>
      <c r="BM935" s="95"/>
      <c r="BN935" s="95"/>
      <c r="BO935" s="75"/>
      <c r="BP935" s="75"/>
    </row>
    <row r="936" spans="1:85" x14ac:dyDescent="0.2">
      <c r="A936" s="81"/>
      <c r="B936" s="82"/>
      <c r="C936" s="83"/>
      <c r="D936" s="83"/>
      <c r="AA936" s="75"/>
      <c r="AB936" s="75"/>
      <c r="AC936" s="75"/>
      <c r="AD936" s="75"/>
      <c r="AE936" s="75"/>
      <c r="AG936" s="84"/>
      <c r="AN936" s="75"/>
      <c r="AO936" s="75"/>
      <c r="AP936" s="75"/>
      <c r="AQ936" s="75"/>
      <c r="AR936" s="75"/>
      <c r="AS936" s="75"/>
      <c r="AT936" s="75"/>
      <c r="AU936" s="75"/>
      <c r="AV936" s="75"/>
      <c r="AW936" s="75"/>
      <c r="AX936" s="75"/>
      <c r="AY936" s="75"/>
      <c r="AZ936" s="75"/>
      <c r="BG936" s="95"/>
      <c r="BH936" s="95"/>
      <c r="BI936" s="95"/>
      <c r="BJ936" s="95"/>
      <c r="BK936" s="95"/>
      <c r="BL936" s="95"/>
      <c r="BM936" s="95"/>
      <c r="BN936" s="95"/>
      <c r="BO936" s="75"/>
      <c r="BP936" s="75"/>
    </row>
    <row r="937" spans="1:85" x14ac:dyDescent="0.2">
      <c r="A937" s="81"/>
      <c r="B937" s="82"/>
      <c r="C937" s="83"/>
      <c r="D937" s="83"/>
      <c r="AA937" s="75"/>
      <c r="AB937" s="75"/>
      <c r="AC937" s="75"/>
      <c r="AD937" s="75"/>
      <c r="AE937" s="75"/>
      <c r="AG937" s="84"/>
      <c r="AN937" s="75"/>
      <c r="AO937" s="75"/>
      <c r="AP937" s="75"/>
      <c r="AQ937" s="75"/>
      <c r="AR937" s="75"/>
      <c r="AS937" s="75"/>
      <c r="AT937" s="75"/>
      <c r="AU937" s="75"/>
      <c r="AV937" s="75"/>
      <c r="AW937" s="75"/>
      <c r="AX937" s="75"/>
      <c r="AY937" s="75"/>
      <c r="AZ937" s="75"/>
      <c r="BG937" s="95"/>
      <c r="BH937" s="95"/>
      <c r="BI937" s="95"/>
      <c r="BJ937" s="95"/>
      <c r="BK937" s="95"/>
      <c r="BL937" s="95"/>
      <c r="BM937" s="95"/>
      <c r="BN937" s="95"/>
      <c r="BO937" s="75"/>
      <c r="BP937" s="75"/>
    </row>
    <row r="938" spans="1:85" x14ac:dyDescent="0.2">
      <c r="A938" s="81"/>
      <c r="B938" s="82"/>
      <c r="C938" s="83"/>
      <c r="D938" s="83"/>
      <c r="AA938" s="75"/>
      <c r="AB938" s="75"/>
      <c r="AC938" s="75"/>
      <c r="AD938" s="75"/>
      <c r="AE938" s="75"/>
      <c r="AG938" s="84"/>
      <c r="AN938" s="75"/>
      <c r="AO938" s="75"/>
      <c r="AP938" s="75"/>
      <c r="AQ938" s="75"/>
      <c r="AR938" s="75"/>
      <c r="AS938" s="75"/>
      <c r="AT938" s="75"/>
      <c r="AU938" s="75"/>
      <c r="AV938" s="75"/>
      <c r="AW938" s="75"/>
      <c r="AX938" s="75"/>
      <c r="AY938" s="75"/>
      <c r="AZ938" s="75"/>
      <c r="BG938" s="95"/>
      <c r="BH938" s="95"/>
      <c r="BI938" s="95"/>
      <c r="BJ938" s="95"/>
      <c r="BK938" s="95"/>
      <c r="BL938" s="95"/>
      <c r="BM938" s="95"/>
      <c r="BN938" s="95"/>
      <c r="BO938" s="75"/>
      <c r="BP938" s="75"/>
    </row>
    <row r="939" spans="1:85" x14ac:dyDescent="0.2">
      <c r="AA939" s="75"/>
      <c r="AB939" s="75"/>
      <c r="AC939" s="75"/>
      <c r="AD939" s="75"/>
      <c r="AE939" s="75"/>
      <c r="AG939" s="84"/>
      <c r="AN939" s="75"/>
      <c r="AO939" s="75"/>
      <c r="AP939" s="75"/>
      <c r="AQ939" s="75"/>
      <c r="AR939" s="75"/>
      <c r="AS939" s="75"/>
      <c r="AT939" s="75"/>
      <c r="AU939" s="75"/>
      <c r="AV939" s="75"/>
      <c r="AW939" s="75"/>
      <c r="AX939" s="75"/>
      <c r="AY939" s="75"/>
      <c r="AZ939" s="75"/>
      <c r="BG939" s="95"/>
      <c r="BH939" s="95"/>
      <c r="BI939" s="95"/>
      <c r="BJ939" s="95"/>
      <c r="BK939" s="95"/>
      <c r="BL939" s="95"/>
      <c r="BM939" s="95"/>
      <c r="BN939" s="95"/>
      <c r="BO939" s="75"/>
      <c r="BP939" s="75"/>
    </row>
    <row r="940" spans="1:85" x14ac:dyDescent="0.2">
      <c r="AA940" s="75"/>
      <c r="AB940" s="75"/>
      <c r="AC940" s="75"/>
      <c r="AD940" s="75"/>
      <c r="AE940" s="75"/>
      <c r="AG940" s="84"/>
      <c r="AN940" s="75"/>
      <c r="AO940" s="75"/>
      <c r="AP940" s="75"/>
      <c r="AQ940" s="75"/>
      <c r="AR940" s="75"/>
      <c r="AS940" s="75"/>
      <c r="AT940" s="75"/>
      <c r="AU940" s="75"/>
      <c r="AV940" s="75"/>
      <c r="AW940" s="75"/>
      <c r="AX940" s="75"/>
      <c r="AY940" s="75"/>
      <c r="AZ940" s="75"/>
      <c r="BG940" s="95"/>
      <c r="BH940" s="95"/>
      <c r="BI940" s="95"/>
      <c r="BJ940" s="95"/>
      <c r="BK940" s="95"/>
      <c r="BL940" s="95"/>
      <c r="BM940" s="95"/>
      <c r="BN940" s="95"/>
      <c r="BO940" s="75"/>
      <c r="BP940" s="75"/>
    </row>
    <row r="941" spans="1:85" x14ac:dyDescent="0.2">
      <c r="AA941" s="75"/>
      <c r="AB941" s="75"/>
      <c r="AC941" s="75"/>
      <c r="AD941" s="75"/>
      <c r="AE941" s="75"/>
      <c r="AG941" s="84"/>
      <c r="AN941" s="75"/>
      <c r="AO941" s="75"/>
      <c r="AP941" s="75"/>
      <c r="AQ941" s="75"/>
      <c r="AR941" s="75"/>
      <c r="AS941" s="75"/>
      <c r="AT941" s="75"/>
      <c r="AU941" s="75"/>
      <c r="AV941" s="75"/>
      <c r="AW941" s="75"/>
      <c r="AX941" s="75"/>
      <c r="AY941" s="75"/>
      <c r="AZ941" s="75"/>
      <c r="BG941" s="95"/>
      <c r="BH941" s="95"/>
      <c r="BI941" s="95"/>
      <c r="BJ941" s="95"/>
      <c r="BK941" s="95"/>
      <c r="BL941" s="95"/>
      <c r="BM941" s="95"/>
      <c r="BN941" s="95"/>
      <c r="BO941" s="75"/>
      <c r="BP941" s="75"/>
      <c r="BQ941" s="75"/>
      <c r="BR941" s="75"/>
      <c r="BS941" s="75"/>
      <c r="BT941" s="75"/>
      <c r="BU941" s="75"/>
      <c r="BV941" s="75"/>
      <c r="BW941" s="75"/>
      <c r="BX941" s="75"/>
      <c r="BY941" s="75"/>
      <c r="BZ941" s="75"/>
      <c r="CA941" s="75"/>
      <c r="CB941" s="75"/>
      <c r="CC941" s="75"/>
      <c r="CD941" s="75"/>
      <c r="CE941" s="75"/>
      <c r="CF941" s="75"/>
      <c r="CG941" s="75"/>
    </row>
    <row r="942" spans="1:85" x14ac:dyDescent="0.2">
      <c r="AA942" s="75"/>
      <c r="AB942" s="75"/>
      <c r="AC942" s="75"/>
      <c r="AD942" s="75"/>
      <c r="AE942" s="75"/>
      <c r="AG942" s="84"/>
      <c r="AN942" s="75"/>
      <c r="AO942" s="75"/>
      <c r="AP942" s="75"/>
      <c r="AQ942" s="75"/>
      <c r="AR942" s="75"/>
      <c r="AS942" s="75"/>
      <c r="AT942" s="75"/>
      <c r="AU942" s="75"/>
      <c r="AV942" s="75"/>
      <c r="AW942" s="75"/>
      <c r="AX942" s="75"/>
      <c r="AY942" s="75"/>
      <c r="AZ942" s="75"/>
      <c r="BG942" s="95"/>
      <c r="BH942" s="95"/>
      <c r="BI942" s="95"/>
      <c r="BJ942" s="95"/>
      <c r="BK942" s="95"/>
      <c r="BL942" s="95"/>
      <c r="BM942" s="95"/>
      <c r="BN942" s="95"/>
      <c r="BO942" s="75"/>
      <c r="BP942" s="75"/>
    </row>
    <row r="943" spans="1:85" x14ac:dyDescent="0.2">
      <c r="AA943" s="75"/>
      <c r="AB943" s="75"/>
      <c r="AC943" s="75"/>
      <c r="AD943" s="75"/>
      <c r="AE943" s="75"/>
      <c r="AG943" s="84"/>
      <c r="AN943" s="75"/>
      <c r="AO943" s="75"/>
      <c r="AP943" s="75"/>
      <c r="AQ943" s="75"/>
      <c r="AR943" s="75"/>
      <c r="AS943" s="75"/>
      <c r="AT943" s="75"/>
      <c r="AU943" s="75"/>
      <c r="AV943" s="75"/>
      <c r="AW943" s="75"/>
      <c r="AX943" s="75"/>
      <c r="AY943" s="75"/>
      <c r="AZ943" s="75"/>
      <c r="BG943" s="95"/>
      <c r="BH943" s="95"/>
      <c r="BI943" s="95"/>
      <c r="BJ943" s="95"/>
      <c r="BK943" s="95"/>
      <c r="BL943" s="95"/>
      <c r="BM943" s="95"/>
      <c r="BN943" s="95"/>
      <c r="BO943" s="75"/>
      <c r="BP943" s="75"/>
    </row>
    <row r="944" spans="1:85" x14ac:dyDescent="0.2">
      <c r="AA944" s="75"/>
      <c r="AB944" s="75"/>
      <c r="AC944" s="75"/>
      <c r="AD944" s="75"/>
      <c r="AE944" s="75"/>
      <c r="AG944" s="84"/>
      <c r="AN944" s="75"/>
      <c r="AO944" s="75"/>
      <c r="AP944" s="75"/>
      <c r="AQ944" s="75"/>
      <c r="AR944" s="75"/>
      <c r="AS944" s="75"/>
      <c r="AT944" s="75"/>
      <c r="AU944" s="75"/>
      <c r="AV944" s="75"/>
      <c r="AW944" s="75"/>
      <c r="AX944" s="75"/>
      <c r="AY944" s="75"/>
      <c r="AZ944" s="75"/>
      <c r="BG944" s="95"/>
      <c r="BH944" s="95"/>
      <c r="BI944" s="95"/>
      <c r="BJ944" s="95"/>
      <c r="BK944" s="95"/>
      <c r="BL944" s="95"/>
      <c r="BM944" s="95"/>
      <c r="BN944" s="95"/>
      <c r="BO944" s="75"/>
      <c r="BP944" s="75"/>
    </row>
    <row r="945" spans="27:85" x14ac:dyDescent="0.2">
      <c r="AA945" s="75"/>
      <c r="AB945" s="75"/>
      <c r="AC945" s="75"/>
      <c r="AD945" s="75"/>
      <c r="AE945" s="75"/>
      <c r="AG945" s="84"/>
      <c r="AN945" s="75"/>
      <c r="AO945" s="75"/>
      <c r="AP945" s="75"/>
      <c r="AQ945" s="75"/>
      <c r="AR945" s="75"/>
      <c r="AS945" s="75"/>
      <c r="AT945" s="75"/>
      <c r="AU945" s="75"/>
      <c r="AV945" s="75"/>
      <c r="AW945" s="75"/>
      <c r="AX945" s="75"/>
      <c r="AY945" s="75"/>
      <c r="AZ945" s="75"/>
      <c r="BG945" s="95"/>
      <c r="BH945" s="95"/>
      <c r="BI945" s="95"/>
      <c r="BJ945" s="95"/>
      <c r="BK945" s="95"/>
      <c r="BL945" s="95"/>
      <c r="BM945" s="95"/>
      <c r="BN945" s="95"/>
      <c r="BO945" s="75"/>
      <c r="BP945" s="75"/>
    </row>
    <row r="946" spans="27:85" x14ac:dyDescent="0.2">
      <c r="AA946" s="75"/>
      <c r="AB946" s="75"/>
      <c r="AC946" s="75"/>
      <c r="AD946" s="75"/>
      <c r="AE946" s="75"/>
      <c r="AG946" s="84"/>
      <c r="AN946" s="75"/>
      <c r="AO946" s="75"/>
      <c r="AP946" s="75"/>
      <c r="AQ946" s="75"/>
      <c r="AR946" s="75"/>
      <c r="AS946" s="75"/>
      <c r="AT946" s="75"/>
      <c r="AU946" s="75"/>
      <c r="AV946" s="75"/>
      <c r="AW946" s="75"/>
      <c r="AX946" s="75"/>
      <c r="AY946" s="75"/>
      <c r="AZ946" s="75"/>
      <c r="BG946" s="95"/>
      <c r="BH946" s="95"/>
      <c r="BI946" s="95"/>
      <c r="BJ946" s="95"/>
      <c r="BK946" s="95"/>
      <c r="BL946" s="95"/>
      <c r="BM946" s="95"/>
      <c r="BN946" s="95"/>
      <c r="BO946" s="75"/>
      <c r="BP946" s="75"/>
    </row>
    <row r="947" spans="27:85" x14ac:dyDescent="0.2">
      <c r="AA947" s="75"/>
      <c r="AB947" s="75"/>
      <c r="AC947" s="75"/>
      <c r="AD947" s="75"/>
      <c r="AE947" s="75"/>
      <c r="AG947" s="84"/>
      <c r="AN947" s="75"/>
      <c r="AO947" s="75"/>
      <c r="AP947" s="75"/>
      <c r="AQ947" s="75"/>
      <c r="AR947" s="75"/>
      <c r="AS947" s="75"/>
      <c r="AT947" s="75"/>
      <c r="AU947" s="75"/>
      <c r="AV947" s="75"/>
      <c r="AW947" s="75"/>
      <c r="AX947" s="75"/>
      <c r="AY947" s="75"/>
      <c r="AZ947" s="75"/>
      <c r="BG947" s="95"/>
      <c r="BH947" s="95"/>
      <c r="BI947" s="95"/>
      <c r="BJ947" s="95"/>
      <c r="BK947" s="95"/>
      <c r="BL947" s="95"/>
      <c r="BM947" s="95"/>
      <c r="BN947" s="95"/>
      <c r="BO947" s="75"/>
      <c r="BP947" s="75"/>
      <c r="BQ947" s="75"/>
      <c r="BR947" s="75"/>
      <c r="BS947" s="75"/>
      <c r="BT947" s="75"/>
      <c r="BU947" s="75"/>
      <c r="BV947" s="75"/>
      <c r="BW947" s="75"/>
      <c r="BX947" s="75"/>
      <c r="BY947" s="75"/>
      <c r="BZ947" s="75"/>
      <c r="CA947" s="75"/>
      <c r="CB947" s="75"/>
      <c r="CC947" s="75"/>
      <c r="CD947" s="75"/>
      <c r="CE947" s="75"/>
      <c r="CF947" s="75"/>
      <c r="CG947" s="75"/>
    </row>
    <row r="948" spans="27:85" x14ac:dyDescent="0.2">
      <c r="AA948" s="75"/>
      <c r="AB948" s="75"/>
      <c r="AC948" s="75"/>
      <c r="AD948" s="75"/>
      <c r="AE948" s="75"/>
      <c r="AG948" s="84"/>
      <c r="AN948" s="75"/>
      <c r="AO948" s="75"/>
      <c r="AP948" s="75"/>
      <c r="AQ948" s="75"/>
      <c r="AR948" s="75"/>
      <c r="AS948" s="75"/>
      <c r="AT948" s="75"/>
      <c r="AU948" s="75"/>
      <c r="AV948" s="75"/>
      <c r="AW948" s="75"/>
      <c r="AX948" s="75"/>
      <c r="AY948" s="75"/>
      <c r="AZ948" s="75"/>
      <c r="BG948" s="95"/>
      <c r="BH948" s="95"/>
      <c r="BI948" s="95"/>
      <c r="BJ948" s="95"/>
      <c r="BK948" s="95"/>
      <c r="BL948" s="95"/>
      <c r="BM948" s="95"/>
      <c r="BN948" s="95"/>
      <c r="BO948" s="75"/>
      <c r="BP948" s="75"/>
    </row>
    <row r="949" spans="27:85" x14ac:dyDescent="0.2">
      <c r="AA949" s="75"/>
      <c r="AB949" s="75"/>
      <c r="AC949" s="75"/>
      <c r="AD949" s="75"/>
      <c r="AE949" s="75"/>
      <c r="AG949" s="84"/>
      <c r="AN949" s="75"/>
      <c r="AO949" s="75"/>
      <c r="AP949" s="75"/>
      <c r="AQ949" s="75"/>
      <c r="AR949" s="75"/>
      <c r="AS949" s="75"/>
      <c r="AT949" s="75"/>
      <c r="AU949" s="75"/>
      <c r="AV949" s="75"/>
      <c r="AW949" s="75"/>
      <c r="AX949" s="75"/>
      <c r="AY949" s="75"/>
      <c r="AZ949" s="75"/>
      <c r="BG949" s="95"/>
      <c r="BH949" s="95"/>
      <c r="BI949" s="95"/>
      <c r="BJ949" s="95"/>
      <c r="BK949" s="95"/>
      <c r="BL949" s="95"/>
      <c r="BM949" s="95"/>
      <c r="BN949" s="95"/>
      <c r="BO949" s="75"/>
      <c r="BP949" s="75"/>
      <c r="BQ949" s="75"/>
      <c r="BR949" s="75"/>
      <c r="BS949" s="75"/>
      <c r="BT949" s="75"/>
      <c r="BU949" s="75"/>
      <c r="BV949" s="75"/>
      <c r="BW949" s="75"/>
      <c r="BX949" s="75"/>
      <c r="BY949" s="75"/>
      <c r="BZ949" s="75"/>
      <c r="CA949" s="75"/>
      <c r="CB949" s="75"/>
      <c r="CC949" s="75"/>
      <c r="CD949" s="75"/>
      <c r="CE949" s="75"/>
      <c r="CF949" s="75"/>
      <c r="CG949" s="75"/>
    </row>
    <row r="950" spans="27:85" x14ac:dyDescent="0.2">
      <c r="AA950" s="75"/>
      <c r="AB950" s="75"/>
      <c r="AC950" s="75"/>
      <c r="AD950" s="75"/>
      <c r="AE950" s="75"/>
      <c r="AG950" s="84"/>
      <c r="AN950" s="75"/>
      <c r="AO950" s="75"/>
      <c r="AP950" s="75"/>
      <c r="AQ950" s="75"/>
      <c r="AR950" s="75"/>
      <c r="AS950" s="75"/>
      <c r="AT950" s="75"/>
      <c r="AU950" s="75"/>
      <c r="AV950" s="75"/>
      <c r="AW950" s="75"/>
      <c r="AX950" s="75"/>
      <c r="AY950" s="75"/>
      <c r="AZ950" s="75"/>
      <c r="BG950" s="95"/>
      <c r="BH950" s="95"/>
      <c r="BI950" s="95"/>
      <c r="BJ950" s="95"/>
      <c r="BK950" s="95"/>
      <c r="BL950" s="95"/>
      <c r="BM950" s="95"/>
      <c r="BN950" s="95"/>
      <c r="BO950" s="75"/>
      <c r="BP950" s="75"/>
    </row>
    <row r="951" spans="27:85" x14ac:dyDescent="0.2">
      <c r="AA951" s="75"/>
      <c r="AB951" s="75"/>
      <c r="AC951" s="75"/>
      <c r="AD951" s="75"/>
      <c r="AE951" s="75"/>
      <c r="AG951" s="84"/>
      <c r="AN951" s="75"/>
      <c r="AO951" s="75"/>
      <c r="AP951" s="75"/>
      <c r="AQ951" s="75"/>
      <c r="AR951" s="75"/>
      <c r="AS951" s="75"/>
      <c r="AT951" s="75"/>
      <c r="AU951" s="75"/>
      <c r="AV951" s="75"/>
      <c r="AW951" s="75"/>
      <c r="AX951" s="75"/>
      <c r="AY951" s="75"/>
      <c r="AZ951" s="75"/>
      <c r="BG951" s="95"/>
      <c r="BH951" s="95"/>
      <c r="BI951" s="95"/>
      <c r="BJ951" s="95"/>
      <c r="BK951" s="95"/>
      <c r="BL951" s="95"/>
      <c r="BM951" s="95"/>
      <c r="BN951" s="95"/>
      <c r="BO951" s="75"/>
      <c r="BP951" s="75"/>
      <c r="BQ951" s="75"/>
    </row>
    <row r="952" spans="27:85" x14ac:dyDescent="0.2">
      <c r="AA952" s="75"/>
      <c r="AB952" s="75"/>
      <c r="AC952" s="75"/>
      <c r="AD952" s="75"/>
      <c r="AE952" s="75"/>
      <c r="AG952" s="84"/>
      <c r="AN952" s="75"/>
      <c r="AO952" s="75"/>
      <c r="AP952" s="75"/>
      <c r="AQ952" s="75"/>
      <c r="AR952" s="75"/>
      <c r="AS952" s="75"/>
      <c r="AT952" s="75"/>
      <c r="AU952" s="75"/>
      <c r="AV952" s="75"/>
      <c r="AW952" s="75"/>
      <c r="AX952" s="75"/>
      <c r="AY952" s="75"/>
      <c r="AZ952" s="75"/>
      <c r="BG952" s="95"/>
      <c r="BH952" s="95"/>
      <c r="BI952" s="95"/>
      <c r="BJ952" s="95"/>
      <c r="BK952" s="95"/>
      <c r="BL952" s="95"/>
      <c r="BM952" s="95"/>
      <c r="BN952" s="95"/>
      <c r="BO952" s="75"/>
      <c r="BP952" s="75"/>
    </row>
    <row r="953" spans="27:85" x14ac:dyDescent="0.2">
      <c r="AA953" s="75"/>
      <c r="AB953" s="75"/>
      <c r="AC953" s="75"/>
      <c r="AD953" s="75"/>
      <c r="AE953" s="75"/>
      <c r="AG953" s="84"/>
      <c r="AN953" s="75"/>
      <c r="AO953" s="75"/>
      <c r="AP953" s="75"/>
      <c r="AQ953" s="75"/>
      <c r="AR953" s="75"/>
      <c r="AS953" s="75"/>
      <c r="AT953" s="75"/>
      <c r="AU953" s="75"/>
      <c r="AV953" s="75"/>
      <c r="AW953" s="75"/>
      <c r="AX953" s="75"/>
      <c r="AY953" s="75"/>
      <c r="AZ953" s="75"/>
      <c r="BG953" s="95"/>
      <c r="BH953" s="95"/>
      <c r="BI953" s="95"/>
      <c r="BJ953" s="95"/>
      <c r="BK953" s="95"/>
      <c r="BL953" s="95"/>
      <c r="BM953" s="95"/>
      <c r="BN953" s="95"/>
      <c r="BO953" s="75"/>
      <c r="BP953" s="75"/>
    </row>
    <row r="954" spans="27:85" x14ac:dyDescent="0.2">
      <c r="AA954" s="75"/>
      <c r="AB954" s="75"/>
      <c r="AC954" s="75"/>
      <c r="AD954" s="75"/>
      <c r="AE954" s="75"/>
      <c r="AG954" s="84"/>
      <c r="AN954" s="75"/>
      <c r="AO954" s="75"/>
      <c r="AP954" s="75"/>
      <c r="AQ954" s="75"/>
      <c r="AR954" s="75"/>
      <c r="AS954" s="75"/>
      <c r="AT954" s="75"/>
      <c r="AU954" s="75"/>
      <c r="AV954" s="75"/>
      <c r="AW954" s="75"/>
      <c r="AX954" s="75"/>
      <c r="AY954" s="75"/>
      <c r="AZ954" s="75"/>
      <c r="BG954" s="95"/>
      <c r="BH954" s="95"/>
      <c r="BI954" s="95"/>
      <c r="BJ954" s="95"/>
      <c r="BK954" s="95"/>
      <c r="BL954" s="95"/>
      <c r="BM954" s="95"/>
      <c r="BN954" s="95"/>
      <c r="BO954" s="75"/>
      <c r="BP954" s="75"/>
    </row>
    <row r="955" spans="27:85" x14ac:dyDescent="0.2">
      <c r="AA955" s="75"/>
      <c r="AB955" s="75"/>
      <c r="AC955" s="75"/>
      <c r="AD955" s="75"/>
      <c r="AE955" s="75"/>
      <c r="AG955" s="84"/>
      <c r="AN955" s="75"/>
      <c r="AO955" s="75"/>
      <c r="AP955" s="75"/>
      <c r="AQ955" s="75"/>
      <c r="AR955" s="75"/>
      <c r="AS955" s="75"/>
      <c r="AT955" s="75"/>
      <c r="AU955" s="75"/>
      <c r="AV955" s="75"/>
      <c r="AW955" s="75"/>
      <c r="AX955" s="75"/>
      <c r="AY955" s="75"/>
      <c r="AZ955" s="75"/>
      <c r="BG955" s="95"/>
      <c r="BH955" s="95"/>
      <c r="BI955" s="95"/>
      <c r="BJ955" s="95"/>
      <c r="BK955" s="95"/>
      <c r="BL955" s="95"/>
      <c r="BM955" s="95"/>
      <c r="BN955" s="95"/>
      <c r="BO955" s="75"/>
      <c r="BP955" s="75"/>
    </row>
    <row r="956" spans="27:85" x14ac:dyDescent="0.2">
      <c r="AA956" s="75"/>
      <c r="AB956" s="75"/>
      <c r="AC956" s="75"/>
      <c r="AD956" s="75"/>
      <c r="AE956" s="75"/>
      <c r="AG956" s="84"/>
      <c r="AN956" s="75"/>
      <c r="AO956" s="75"/>
      <c r="AP956" s="75"/>
      <c r="AQ956" s="75"/>
      <c r="AR956" s="75"/>
      <c r="AS956" s="75"/>
      <c r="AT956" s="75"/>
      <c r="AU956" s="75"/>
      <c r="AV956" s="75"/>
      <c r="AW956" s="75"/>
      <c r="AX956" s="75"/>
      <c r="AY956" s="75"/>
      <c r="AZ956" s="75"/>
      <c r="BG956" s="95"/>
      <c r="BH956" s="95"/>
      <c r="BI956" s="95"/>
      <c r="BJ956" s="95"/>
      <c r="BK956" s="95"/>
      <c r="BL956" s="95"/>
      <c r="BM956" s="95"/>
      <c r="BN956" s="95"/>
      <c r="BO956" s="75"/>
      <c r="BP956" s="75"/>
    </row>
    <row r="957" spans="27:85" x14ac:dyDescent="0.2">
      <c r="AA957" s="75"/>
      <c r="AB957" s="75"/>
      <c r="AC957" s="75"/>
      <c r="AD957" s="75"/>
      <c r="AE957" s="75"/>
      <c r="AG957" s="84"/>
      <c r="AN957" s="75"/>
      <c r="AO957" s="75"/>
      <c r="AP957" s="75"/>
      <c r="AQ957" s="75"/>
      <c r="AR957" s="75"/>
      <c r="AS957" s="75"/>
      <c r="AT957" s="75"/>
      <c r="AU957" s="75"/>
      <c r="AV957" s="75"/>
      <c r="AW957" s="75"/>
      <c r="AX957" s="75"/>
      <c r="AY957" s="75"/>
      <c r="AZ957" s="75"/>
      <c r="BG957" s="95"/>
      <c r="BH957" s="95"/>
      <c r="BI957" s="95"/>
      <c r="BJ957" s="95"/>
      <c r="BK957" s="95"/>
      <c r="BL957" s="95"/>
      <c r="BM957" s="95"/>
      <c r="BN957" s="95"/>
      <c r="BO957" s="75"/>
      <c r="BP957" s="75"/>
      <c r="BQ957" s="75"/>
    </row>
    <row r="958" spans="27:85" x14ac:dyDescent="0.2">
      <c r="AA958" s="75"/>
      <c r="AB958" s="75"/>
      <c r="AC958" s="75"/>
      <c r="AD958" s="75"/>
      <c r="AE958" s="75"/>
      <c r="AG958" s="84"/>
      <c r="AN958" s="75"/>
      <c r="AO958" s="75"/>
      <c r="AP958" s="75"/>
      <c r="AQ958" s="75"/>
      <c r="AR958" s="75"/>
      <c r="AS958" s="75"/>
      <c r="AT958" s="75"/>
      <c r="AU958" s="75"/>
      <c r="AV958" s="75"/>
      <c r="AW958" s="75"/>
      <c r="AX958" s="75"/>
      <c r="AY958" s="75"/>
      <c r="AZ958" s="75"/>
      <c r="BG958" s="95"/>
      <c r="BH958" s="95"/>
      <c r="BI958" s="95"/>
      <c r="BJ958" s="95"/>
      <c r="BK958" s="95"/>
      <c r="BL958" s="95"/>
      <c r="BM958" s="95"/>
      <c r="BN958" s="95"/>
      <c r="BO958" s="75"/>
      <c r="BP958" s="75"/>
    </row>
    <row r="959" spans="27:85" x14ac:dyDescent="0.2">
      <c r="AA959" s="75"/>
      <c r="AB959" s="75"/>
      <c r="AC959" s="75"/>
      <c r="AD959" s="75"/>
      <c r="AE959" s="75"/>
      <c r="AG959" s="84"/>
      <c r="AN959" s="75"/>
      <c r="AO959" s="75"/>
      <c r="AP959" s="75"/>
      <c r="AQ959" s="75"/>
      <c r="AR959" s="75"/>
      <c r="AS959" s="75"/>
      <c r="AT959" s="75"/>
      <c r="AU959" s="75"/>
      <c r="AV959" s="75"/>
      <c r="AW959" s="75"/>
      <c r="AX959" s="75"/>
      <c r="AY959" s="75"/>
      <c r="AZ959" s="75"/>
      <c r="BG959" s="95"/>
      <c r="BH959" s="95"/>
      <c r="BI959" s="95"/>
      <c r="BJ959" s="95"/>
      <c r="BK959" s="95"/>
      <c r="BL959" s="95"/>
      <c r="BM959" s="95"/>
      <c r="BN959" s="95"/>
      <c r="BO959" s="75"/>
      <c r="BP959" s="75"/>
    </row>
    <row r="960" spans="27:85" x14ac:dyDescent="0.2">
      <c r="AA960" s="75"/>
      <c r="AB960" s="75"/>
      <c r="AC960" s="75"/>
      <c r="AD960" s="75"/>
      <c r="AE960" s="75"/>
      <c r="AG960" s="84"/>
      <c r="AN960" s="75"/>
      <c r="AO960" s="75"/>
      <c r="AP960" s="75"/>
      <c r="AQ960" s="75"/>
      <c r="AR960" s="75"/>
      <c r="AS960" s="75"/>
      <c r="AT960" s="75"/>
      <c r="AU960" s="75"/>
      <c r="AV960" s="75"/>
      <c r="AW960" s="75"/>
      <c r="AX960" s="75"/>
      <c r="AY960" s="75"/>
      <c r="AZ960" s="75"/>
      <c r="BG960" s="95"/>
      <c r="BH960" s="95"/>
      <c r="BI960" s="95"/>
      <c r="BJ960" s="95"/>
      <c r="BK960" s="95"/>
      <c r="BL960" s="95"/>
      <c r="BM960" s="95"/>
      <c r="BN960" s="95"/>
      <c r="BO960" s="75"/>
      <c r="BP960" s="75"/>
    </row>
    <row r="961" spans="27:69" x14ac:dyDescent="0.2">
      <c r="AA961" s="75"/>
      <c r="AB961" s="75"/>
      <c r="AC961" s="75"/>
      <c r="AD961" s="75"/>
      <c r="AE961" s="75"/>
      <c r="AG961" s="84"/>
      <c r="AN961" s="75"/>
      <c r="AO961" s="75"/>
      <c r="AP961" s="75"/>
      <c r="AQ961" s="75"/>
      <c r="AR961" s="75"/>
      <c r="AS961" s="75"/>
      <c r="AT961" s="75"/>
      <c r="AU961" s="75"/>
      <c r="AV961" s="75"/>
      <c r="AW961" s="75"/>
      <c r="AX961" s="75"/>
      <c r="AY961" s="75"/>
      <c r="AZ961" s="75"/>
      <c r="BG961" s="95"/>
      <c r="BH961" s="95"/>
      <c r="BI961" s="95"/>
      <c r="BJ961" s="95"/>
      <c r="BK961" s="95"/>
      <c r="BL961" s="95"/>
      <c r="BM961" s="95"/>
      <c r="BN961" s="95"/>
      <c r="BO961" s="75"/>
      <c r="BP961" s="75"/>
    </row>
    <row r="962" spans="27:69" x14ac:dyDescent="0.2">
      <c r="AA962" s="75"/>
      <c r="AB962" s="75"/>
      <c r="AC962" s="75"/>
      <c r="AD962" s="75"/>
      <c r="AE962" s="75"/>
      <c r="AG962" s="84"/>
      <c r="AN962" s="75"/>
      <c r="AO962" s="75"/>
      <c r="AP962" s="75"/>
      <c r="AQ962" s="75"/>
      <c r="AR962" s="75"/>
      <c r="AS962" s="75"/>
      <c r="AT962" s="75"/>
      <c r="AU962" s="75"/>
      <c r="AV962" s="75"/>
      <c r="AW962" s="75"/>
      <c r="AX962" s="75"/>
      <c r="AY962" s="75"/>
      <c r="AZ962" s="75"/>
      <c r="BG962" s="95"/>
      <c r="BH962" s="95"/>
      <c r="BI962" s="95"/>
      <c r="BJ962" s="95"/>
      <c r="BK962" s="95"/>
      <c r="BL962" s="95"/>
      <c r="BM962" s="95"/>
      <c r="BN962" s="95"/>
      <c r="BO962" s="75"/>
      <c r="BP962" s="75"/>
    </row>
    <row r="963" spans="27:69" x14ac:dyDescent="0.2">
      <c r="AA963" s="75"/>
      <c r="AB963" s="75"/>
      <c r="AC963" s="75"/>
      <c r="AD963" s="75"/>
      <c r="AE963" s="75"/>
      <c r="AG963" s="84"/>
      <c r="AN963" s="75"/>
      <c r="AO963" s="75"/>
      <c r="AP963" s="75"/>
      <c r="AQ963" s="75"/>
      <c r="AR963" s="75"/>
      <c r="AS963" s="75"/>
      <c r="AT963" s="75"/>
      <c r="AU963" s="75"/>
      <c r="AV963" s="75"/>
      <c r="AW963" s="75"/>
      <c r="AX963" s="75"/>
      <c r="AY963" s="75"/>
      <c r="AZ963" s="75"/>
      <c r="BG963" s="95"/>
      <c r="BH963" s="95"/>
      <c r="BI963" s="95"/>
      <c r="BJ963" s="95"/>
      <c r="BK963" s="95"/>
      <c r="BL963" s="95"/>
      <c r="BM963" s="95"/>
      <c r="BN963" s="95"/>
      <c r="BO963" s="75"/>
      <c r="BP963" s="75"/>
    </row>
    <row r="964" spans="27:69" x14ac:dyDescent="0.2">
      <c r="AA964" s="75"/>
      <c r="AB964" s="75"/>
      <c r="AC964" s="75"/>
      <c r="AD964" s="75"/>
      <c r="AE964" s="75"/>
      <c r="AG964" s="84"/>
      <c r="AN964" s="75"/>
      <c r="AO964" s="75"/>
      <c r="AP964" s="75"/>
      <c r="AQ964" s="75"/>
      <c r="AR964" s="75"/>
      <c r="AS964" s="75"/>
      <c r="AT964" s="75"/>
      <c r="AU964" s="75"/>
      <c r="AV964" s="75"/>
      <c r="AW964" s="75"/>
      <c r="AX964" s="75"/>
      <c r="AY964" s="75"/>
      <c r="AZ964" s="75"/>
      <c r="BG964" s="95"/>
      <c r="BH964" s="95"/>
      <c r="BI964" s="95"/>
      <c r="BJ964" s="95"/>
      <c r="BK964" s="95"/>
      <c r="BL964" s="95"/>
      <c r="BM964" s="95"/>
      <c r="BN964" s="95"/>
      <c r="BO964" s="75"/>
      <c r="BP964" s="75"/>
    </row>
    <row r="965" spans="27:69" x14ac:dyDescent="0.2">
      <c r="AA965" s="75"/>
      <c r="AB965" s="75"/>
      <c r="AC965" s="75"/>
      <c r="AD965" s="75"/>
      <c r="AE965" s="75"/>
      <c r="AG965" s="84"/>
      <c r="AN965" s="75"/>
      <c r="AO965" s="75"/>
      <c r="AP965" s="75"/>
      <c r="AQ965" s="75"/>
      <c r="AR965" s="75"/>
      <c r="AS965" s="75"/>
      <c r="AT965" s="75"/>
      <c r="AU965" s="75"/>
      <c r="AV965" s="75"/>
      <c r="AW965" s="75"/>
      <c r="AX965" s="75"/>
      <c r="AY965" s="75"/>
      <c r="AZ965" s="75"/>
      <c r="BG965" s="95"/>
      <c r="BH965" s="95"/>
      <c r="BI965" s="95"/>
      <c r="BJ965" s="95"/>
      <c r="BK965" s="95"/>
      <c r="BL965" s="95"/>
      <c r="BM965" s="95"/>
      <c r="BN965" s="95"/>
      <c r="BO965" s="75"/>
      <c r="BP965" s="75"/>
    </row>
    <row r="966" spans="27:69" x14ac:dyDescent="0.2">
      <c r="AA966" s="75"/>
      <c r="AB966" s="75"/>
      <c r="AC966" s="75"/>
      <c r="AD966" s="75"/>
      <c r="AE966" s="75"/>
      <c r="AG966" s="84"/>
      <c r="AN966" s="75"/>
      <c r="AO966" s="75"/>
      <c r="AP966" s="75"/>
      <c r="AQ966" s="75"/>
      <c r="AR966" s="75"/>
      <c r="AS966" s="75"/>
      <c r="AT966" s="75"/>
      <c r="AU966" s="75"/>
      <c r="AV966" s="75"/>
      <c r="AW966" s="75"/>
      <c r="AX966" s="75"/>
      <c r="AY966" s="75"/>
      <c r="AZ966" s="75"/>
      <c r="BG966" s="95"/>
      <c r="BH966" s="95"/>
      <c r="BI966" s="95"/>
      <c r="BJ966" s="95"/>
      <c r="BK966" s="95"/>
      <c r="BL966" s="95"/>
      <c r="BM966" s="95"/>
      <c r="BN966" s="95"/>
      <c r="BO966" s="75"/>
      <c r="BP966" s="75"/>
    </row>
    <row r="967" spans="27:69" x14ac:dyDescent="0.2">
      <c r="AA967" s="75"/>
      <c r="AB967" s="75"/>
      <c r="AC967" s="75"/>
      <c r="AD967" s="75"/>
      <c r="AE967" s="75"/>
      <c r="AG967" s="84"/>
      <c r="AN967" s="75"/>
      <c r="AO967" s="75"/>
      <c r="AP967" s="75"/>
      <c r="AQ967" s="75"/>
      <c r="AR967" s="75"/>
      <c r="AS967" s="75"/>
      <c r="AT967" s="75"/>
      <c r="AU967" s="75"/>
      <c r="AV967" s="75"/>
      <c r="AW967" s="75"/>
      <c r="AX967" s="75"/>
      <c r="AY967" s="75"/>
      <c r="AZ967" s="75"/>
      <c r="BG967" s="95"/>
      <c r="BH967" s="95"/>
      <c r="BI967" s="95"/>
      <c r="BJ967" s="95"/>
      <c r="BK967" s="95"/>
      <c r="BL967" s="95"/>
      <c r="BM967" s="95"/>
      <c r="BN967" s="95"/>
      <c r="BO967" s="75"/>
      <c r="BP967" s="75"/>
    </row>
    <row r="968" spans="27:69" x14ac:dyDescent="0.2">
      <c r="AA968" s="75"/>
      <c r="AB968" s="75"/>
      <c r="AC968" s="75"/>
      <c r="AD968" s="75"/>
      <c r="AE968" s="75"/>
      <c r="AG968" s="84"/>
      <c r="AN968" s="75"/>
      <c r="AO968" s="75"/>
      <c r="AP968" s="75"/>
      <c r="AQ968" s="75"/>
      <c r="AR968" s="75"/>
      <c r="AS968" s="75"/>
      <c r="AT968" s="75"/>
      <c r="AU968" s="75"/>
      <c r="AV968" s="75"/>
      <c r="AW968" s="75"/>
      <c r="AX968" s="75"/>
      <c r="AY968" s="75"/>
      <c r="AZ968" s="75"/>
      <c r="BG968" s="95"/>
      <c r="BH968" s="95"/>
      <c r="BI968" s="95"/>
      <c r="BJ968" s="95"/>
      <c r="BK968" s="95"/>
      <c r="BL968" s="95"/>
      <c r="BM968" s="95"/>
      <c r="BN968" s="95"/>
      <c r="BO968" s="75"/>
      <c r="BP968" s="75"/>
      <c r="BQ968" s="75"/>
    </row>
    <row r="969" spans="27:69" x14ac:dyDescent="0.2">
      <c r="AA969" s="75"/>
      <c r="AB969" s="75"/>
      <c r="AC969" s="75"/>
      <c r="AD969" s="75"/>
      <c r="AE969" s="75"/>
      <c r="AG969" s="84"/>
      <c r="AN969" s="75"/>
      <c r="AO969" s="75"/>
      <c r="AP969" s="75"/>
      <c r="AQ969" s="75"/>
      <c r="AR969" s="75"/>
      <c r="AS969" s="75"/>
      <c r="AT969" s="75"/>
      <c r="AU969" s="75"/>
      <c r="AV969" s="75"/>
      <c r="AW969" s="75"/>
      <c r="AX969" s="75"/>
      <c r="AY969" s="75"/>
      <c r="AZ969" s="75"/>
      <c r="BG969" s="95"/>
      <c r="BH969" s="95"/>
      <c r="BI969" s="95"/>
      <c r="BJ969" s="95"/>
      <c r="BK969" s="95"/>
      <c r="BL969" s="95"/>
      <c r="BM969" s="95"/>
      <c r="BN969" s="95"/>
      <c r="BO969" s="75"/>
      <c r="BP969" s="75"/>
    </row>
    <row r="970" spans="27:69" x14ac:dyDescent="0.2">
      <c r="AA970" s="75"/>
      <c r="AB970" s="75"/>
      <c r="AC970" s="75"/>
      <c r="AD970" s="75"/>
      <c r="AE970" s="75"/>
      <c r="AG970" s="84"/>
      <c r="AN970" s="75"/>
      <c r="AO970" s="75"/>
      <c r="AP970" s="75"/>
      <c r="AQ970" s="75"/>
      <c r="AR970" s="75"/>
      <c r="AS970" s="75"/>
      <c r="AT970" s="75"/>
      <c r="AU970" s="75"/>
      <c r="AV970" s="75"/>
      <c r="AW970" s="75"/>
      <c r="AX970" s="75"/>
      <c r="AY970" s="75"/>
      <c r="AZ970" s="75"/>
      <c r="BG970" s="95"/>
      <c r="BH970" s="95"/>
      <c r="BI970" s="95"/>
      <c r="BJ970" s="95"/>
      <c r="BK970" s="95"/>
      <c r="BL970" s="95"/>
      <c r="BM970" s="95"/>
      <c r="BN970" s="95"/>
      <c r="BO970" s="75"/>
      <c r="BP970" s="75"/>
    </row>
    <row r="971" spans="27:69" x14ac:dyDescent="0.2">
      <c r="AA971" s="75"/>
      <c r="AB971" s="75"/>
      <c r="AC971" s="75"/>
      <c r="AD971" s="75"/>
      <c r="AE971" s="75"/>
      <c r="AG971" s="84"/>
      <c r="AN971" s="75"/>
      <c r="AO971" s="75"/>
      <c r="AP971" s="75"/>
      <c r="AQ971" s="75"/>
      <c r="AR971" s="75"/>
      <c r="AS971" s="75"/>
      <c r="AT971" s="75"/>
      <c r="AU971" s="75"/>
      <c r="AV971" s="75"/>
      <c r="AW971" s="75"/>
      <c r="AX971" s="75"/>
      <c r="AY971" s="75"/>
      <c r="AZ971" s="75"/>
      <c r="BG971" s="95"/>
      <c r="BH971" s="95"/>
      <c r="BI971" s="95"/>
      <c r="BJ971" s="95"/>
      <c r="BK971" s="95"/>
      <c r="BL971" s="95"/>
      <c r="BM971" s="95"/>
      <c r="BN971" s="95"/>
      <c r="BO971" s="75"/>
      <c r="BP971" s="75"/>
    </row>
    <row r="972" spans="27:69" x14ac:dyDescent="0.2">
      <c r="AA972" s="75"/>
      <c r="AB972" s="75"/>
      <c r="AC972" s="75"/>
      <c r="AD972" s="75"/>
      <c r="AE972" s="75"/>
      <c r="AG972" s="84"/>
      <c r="AN972" s="75"/>
      <c r="AO972" s="75"/>
      <c r="AP972" s="75"/>
      <c r="AQ972" s="75"/>
      <c r="AR972" s="75"/>
      <c r="AS972" s="75"/>
      <c r="AT972" s="75"/>
      <c r="AU972" s="75"/>
      <c r="AV972" s="75"/>
      <c r="AW972" s="75"/>
      <c r="AX972" s="75"/>
      <c r="AY972" s="75"/>
      <c r="AZ972" s="75"/>
      <c r="BG972" s="95"/>
      <c r="BH972" s="95"/>
      <c r="BI972" s="95"/>
      <c r="BJ972" s="95"/>
      <c r="BK972" s="95"/>
      <c r="BL972" s="95"/>
      <c r="BM972" s="95"/>
      <c r="BN972" s="95"/>
      <c r="BO972" s="75"/>
      <c r="BP972" s="75"/>
    </row>
    <row r="973" spans="27:69" x14ac:dyDescent="0.2">
      <c r="AA973" s="75"/>
      <c r="AB973" s="75"/>
      <c r="AC973" s="75"/>
      <c r="AD973" s="75"/>
      <c r="AE973" s="75"/>
      <c r="AG973" s="84"/>
      <c r="AN973" s="75"/>
      <c r="AO973" s="75"/>
      <c r="AP973" s="75"/>
      <c r="AQ973" s="75"/>
      <c r="AR973" s="75"/>
      <c r="AS973" s="75"/>
      <c r="AT973" s="75"/>
      <c r="AU973" s="75"/>
      <c r="AV973" s="75"/>
      <c r="AW973" s="75"/>
      <c r="AX973" s="75"/>
      <c r="AY973" s="75"/>
      <c r="AZ973" s="75"/>
      <c r="BG973" s="95"/>
      <c r="BH973" s="95"/>
      <c r="BI973" s="95"/>
      <c r="BJ973" s="95"/>
      <c r="BK973" s="95"/>
      <c r="BL973" s="95"/>
      <c r="BM973" s="95"/>
      <c r="BN973" s="95"/>
      <c r="BO973" s="75"/>
      <c r="BP973" s="75"/>
    </row>
    <row r="974" spans="27:69" x14ac:dyDescent="0.2">
      <c r="AA974" s="75"/>
      <c r="AB974" s="75"/>
      <c r="AC974" s="75"/>
      <c r="AD974" s="75"/>
      <c r="AE974" s="75"/>
      <c r="AG974" s="84"/>
      <c r="AN974" s="75"/>
      <c r="AO974" s="75"/>
      <c r="AP974" s="75"/>
      <c r="AQ974" s="75"/>
      <c r="AR974" s="75"/>
      <c r="AS974" s="75"/>
      <c r="AT974" s="75"/>
      <c r="AU974" s="75"/>
      <c r="AV974" s="75"/>
      <c r="AW974" s="75"/>
      <c r="AX974" s="75"/>
      <c r="AY974" s="75"/>
      <c r="AZ974" s="75"/>
      <c r="BG974" s="95"/>
      <c r="BH974" s="95"/>
      <c r="BI974" s="95"/>
      <c r="BJ974" s="95"/>
      <c r="BK974" s="95"/>
      <c r="BL974" s="95"/>
      <c r="BM974" s="95"/>
      <c r="BN974" s="95"/>
      <c r="BO974" s="75"/>
      <c r="BP974" s="75"/>
      <c r="BQ974" s="75"/>
    </row>
    <row r="975" spans="27:69" x14ac:dyDescent="0.2">
      <c r="AA975" s="75"/>
      <c r="AB975" s="75"/>
      <c r="AC975" s="75"/>
      <c r="AD975" s="75"/>
      <c r="AE975" s="75"/>
      <c r="AG975" s="84"/>
      <c r="AN975" s="75"/>
      <c r="AO975" s="75"/>
      <c r="AP975" s="75"/>
      <c r="AQ975" s="75"/>
      <c r="AR975" s="75"/>
      <c r="AS975" s="75"/>
      <c r="AT975" s="75"/>
      <c r="AU975" s="75"/>
      <c r="AV975" s="75"/>
      <c r="AW975" s="75"/>
      <c r="AX975" s="75"/>
      <c r="AY975" s="75"/>
      <c r="AZ975" s="75"/>
      <c r="BG975" s="95"/>
      <c r="BH975" s="95"/>
      <c r="BI975" s="95"/>
      <c r="BJ975" s="95"/>
      <c r="BK975" s="95"/>
      <c r="BL975" s="95"/>
      <c r="BM975" s="95"/>
      <c r="BN975" s="95"/>
      <c r="BO975" s="75"/>
      <c r="BP975" s="75"/>
    </row>
    <row r="976" spans="27:69" x14ac:dyDescent="0.2">
      <c r="AA976" s="75"/>
      <c r="AB976" s="75"/>
      <c r="AC976" s="75"/>
      <c r="AD976" s="75"/>
      <c r="AE976" s="75"/>
      <c r="AG976" s="84"/>
      <c r="AN976" s="75"/>
      <c r="AO976" s="75"/>
      <c r="AP976" s="75"/>
      <c r="AQ976" s="75"/>
      <c r="AR976" s="75"/>
      <c r="AS976" s="75"/>
      <c r="AT976" s="75"/>
      <c r="AU976" s="75"/>
      <c r="AV976" s="75"/>
      <c r="AW976" s="75"/>
      <c r="AX976" s="75"/>
      <c r="AY976" s="75"/>
      <c r="AZ976" s="75"/>
      <c r="BG976" s="95"/>
      <c r="BH976" s="95"/>
      <c r="BI976" s="95"/>
      <c r="BJ976" s="95"/>
      <c r="BK976" s="95"/>
      <c r="BL976" s="95"/>
      <c r="BM976" s="95"/>
      <c r="BN976" s="95"/>
      <c r="BO976" s="75"/>
      <c r="BP976" s="75"/>
    </row>
    <row r="977" spans="27:85" x14ac:dyDescent="0.2">
      <c r="AA977" s="75"/>
      <c r="AB977" s="75"/>
      <c r="AC977" s="75"/>
      <c r="AD977" s="75"/>
      <c r="AE977" s="75"/>
      <c r="AG977" s="84"/>
      <c r="AN977" s="75"/>
      <c r="AO977" s="75"/>
      <c r="AP977" s="75"/>
      <c r="AQ977" s="75"/>
      <c r="AR977" s="75"/>
      <c r="AS977" s="75"/>
      <c r="AT977" s="75"/>
      <c r="AU977" s="75"/>
      <c r="AV977" s="75"/>
      <c r="AW977" s="75"/>
      <c r="AX977" s="75"/>
      <c r="AY977" s="75"/>
      <c r="AZ977" s="75"/>
      <c r="BG977" s="95"/>
      <c r="BH977" s="95"/>
      <c r="BI977" s="95"/>
      <c r="BJ977" s="95"/>
      <c r="BK977" s="95"/>
      <c r="BL977" s="95"/>
      <c r="BM977" s="95"/>
      <c r="BN977" s="95"/>
      <c r="BO977" s="75"/>
      <c r="BP977" s="75"/>
    </row>
    <row r="978" spans="27:85" x14ac:dyDescent="0.2">
      <c r="AA978" s="75"/>
      <c r="AB978" s="75"/>
      <c r="AC978" s="75"/>
      <c r="AD978" s="75"/>
      <c r="AE978" s="75"/>
      <c r="AG978" s="84"/>
      <c r="AN978" s="75"/>
      <c r="AO978" s="75"/>
      <c r="AP978" s="75"/>
      <c r="AQ978" s="75"/>
      <c r="AR978" s="75"/>
      <c r="AS978" s="75"/>
      <c r="AT978" s="75"/>
      <c r="AU978" s="75"/>
      <c r="AV978" s="75"/>
      <c r="AW978" s="75"/>
      <c r="AX978" s="75"/>
      <c r="AY978" s="75"/>
      <c r="AZ978" s="75"/>
      <c r="BG978" s="95"/>
      <c r="BH978" s="95"/>
      <c r="BI978" s="95"/>
      <c r="BJ978" s="95"/>
      <c r="BK978" s="95"/>
      <c r="BL978" s="95"/>
      <c r="BM978" s="95"/>
      <c r="BN978" s="95"/>
      <c r="BO978" s="75"/>
      <c r="BP978" s="75"/>
    </row>
    <row r="979" spans="27:85" x14ac:dyDescent="0.2">
      <c r="AA979" s="75"/>
      <c r="AB979" s="75"/>
      <c r="AC979" s="75"/>
      <c r="AD979" s="75"/>
      <c r="AE979" s="75"/>
      <c r="AG979" s="84"/>
      <c r="AN979" s="75"/>
      <c r="AO979" s="75"/>
      <c r="AP979" s="75"/>
      <c r="AQ979" s="75"/>
      <c r="AR979" s="75"/>
      <c r="AS979" s="75"/>
      <c r="AT979" s="75"/>
      <c r="AU979" s="75"/>
      <c r="AV979" s="75"/>
      <c r="AW979" s="75"/>
      <c r="AX979" s="75"/>
      <c r="AY979" s="75"/>
      <c r="AZ979" s="75"/>
      <c r="BG979" s="95"/>
      <c r="BH979" s="95"/>
      <c r="BI979" s="95"/>
      <c r="BJ979" s="95"/>
      <c r="BK979" s="95"/>
      <c r="BL979" s="95"/>
      <c r="BM979" s="95"/>
      <c r="BN979" s="95"/>
      <c r="BO979" s="75"/>
      <c r="BP979" s="75"/>
    </row>
    <row r="980" spans="27:85" x14ac:dyDescent="0.2">
      <c r="AA980" s="75"/>
      <c r="AB980" s="75"/>
      <c r="AC980" s="75"/>
      <c r="AD980" s="75"/>
      <c r="AE980" s="75"/>
      <c r="AG980" s="84"/>
      <c r="AN980" s="75"/>
      <c r="AO980" s="75"/>
      <c r="AP980" s="75"/>
      <c r="AQ980" s="75"/>
      <c r="AR980" s="75"/>
      <c r="AS980" s="75"/>
      <c r="AT980" s="75"/>
      <c r="AU980" s="75"/>
      <c r="AV980" s="75"/>
      <c r="AW980" s="75"/>
      <c r="AX980" s="75"/>
      <c r="AY980" s="75"/>
      <c r="AZ980" s="75"/>
      <c r="BG980" s="95"/>
      <c r="BH980" s="95"/>
      <c r="BI980" s="95"/>
      <c r="BJ980" s="95"/>
      <c r="BK980" s="95"/>
      <c r="BL980" s="95"/>
      <c r="BM980" s="95"/>
      <c r="BN980" s="95"/>
      <c r="BO980" s="75"/>
      <c r="BP980" s="75"/>
    </row>
    <row r="981" spans="27:85" x14ac:dyDescent="0.2">
      <c r="AA981" s="75"/>
      <c r="AB981" s="75"/>
      <c r="AC981" s="75"/>
      <c r="AD981" s="75"/>
      <c r="AE981" s="75"/>
      <c r="AG981" s="84"/>
      <c r="AN981" s="75"/>
      <c r="AO981" s="75"/>
      <c r="AP981" s="75"/>
      <c r="AQ981" s="75"/>
      <c r="AR981" s="75"/>
      <c r="AS981" s="75"/>
      <c r="AT981" s="75"/>
      <c r="AU981" s="75"/>
      <c r="AV981" s="75"/>
      <c r="AW981" s="75"/>
      <c r="AX981" s="75"/>
      <c r="AY981" s="75"/>
      <c r="AZ981" s="75"/>
      <c r="BG981" s="95"/>
      <c r="BH981" s="95"/>
      <c r="BI981" s="95"/>
      <c r="BJ981" s="95"/>
      <c r="BK981" s="95"/>
      <c r="BL981" s="95"/>
      <c r="BM981" s="95"/>
      <c r="BN981" s="95"/>
      <c r="BO981" s="75"/>
      <c r="BP981" s="75"/>
    </row>
    <row r="982" spans="27:85" x14ac:dyDescent="0.2">
      <c r="AA982" s="75"/>
      <c r="AB982" s="75"/>
      <c r="AC982" s="75"/>
      <c r="AD982" s="75"/>
      <c r="AE982" s="75"/>
      <c r="AG982" s="84"/>
      <c r="AN982" s="75"/>
      <c r="AO982" s="75"/>
      <c r="AP982" s="75"/>
      <c r="AQ982" s="75"/>
      <c r="AR982" s="75"/>
      <c r="AS982" s="75"/>
      <c r="AT982" s="75"/>
      <c r="AU982" s="75"/>
      <c r="AV982" s="75"/>
      <c r="AW982" s="75"/>
      <c r="AX982" s="75"/>
      <c r="AY982" s="75"/>
      <c r="AZ982" s="75"/>
      <c r="BG982" s="95"/>
      <c r="BH982" s="95"/>
      <c r="BI982" s="95"/>
      <c r="BJ982" s="95"/>
      <c r="BK982" s="95"/>
      <c r="BL982" s="95"/>
      <c r="BM982" s="95"/>
      <c r="BN982" s="95"/>
      <c r="BO982" s="75"/>
      <c r="BP982" s="75"/>
    </row>
    <row r="983" spans="27:85" x14ac:dyDescent="0.2">
      <c r="AA983" s="75"/>
      <c r="AB983" s="75"/>
      <c r="AC983" s="75"/>
      <c r="AD983" s="75"/>
      <c r="AE983" s="75"/>
      <c r="AG983" s="84"/>
      <c r="AN983" s="75"/>
      <c r="AO983" s="75"/>
      <c r="AP983" s="75"/>
      <c r="AQ983" s="75"/>
      <c r="AR983" s="75"/>
      <c r="AS983" s="75"/>
      <c r="AT983" s="75"/>
      <c r="AU983" s="75"/>
      <c r="AV983" s="75"/>
      <c r="AW983" s="75"/>
      <c r="AX983" s="75"/>
      <c r="AY983" s="75"/>
      <c r="AZ983" s="75"/>
      <c r="BG983" s="95"/>
      <c r="BH983" s="95"/>
      <c r="BI983" s="95"/>
      <c r="BJ983" s="95"/>
      <c r="BK983" s="95"/>
      <c r="BL983" s="95"/>
      <c r="BM983" s="95"/>
      <c r="BN983" s="95"/>
      <c r="BO983" s="75"/>
      <c r="BP983" s="75"/>
    </row>
    <row r="984" spans="27:85" x14ac:dyDescent="0.2">
      <c r="AA984" s="75"/>
      <c r="AB984" s="75"/>
      <c r="AC984" s="75"/>
      <c r="AD984" s="75"/>
      <c r="AE984" s="75"/>
      <c r="AG984" s="84"/>
      <c r="AN984" s="75"/>
      <c r="AO984" s="75"/>
      <c r="AP984" s="75"/>
      <c r="AQ984" s="75"/>
      <c r="AR984" s="75"/>
      <c r="AS984" s="75"/>
      <c r="AT984" s="75"/>
      <c r="AU984" s="75"/>
      <c r="AV984" s="75"/>
      <c r="AW984" s="75"/>
      <c r="AX984" s="75"/>
      <c r="AY984" s="75"/>
      <c r="AZ984" s="75"/>
      <c r="BG984" s="95"/>
      <c r="BH984" s="95"/>
      <c r="BI984" s="95"/>
      <c r="BJ984" s="95"/>
      <c r="BK984" s="95"/>
      <c r="BL984" s="95"/>
      <c r="BM984" s="95"/>
      <c r="BN984" s="95"/>
      <c r="BO984" s="75"/>
      <c r="BP984" s="75"/>
    </row>
    <row r="985" spans="27:85" x14ac:dyDescent="0.2">
      <c r="AA985" s="75"/>
      <c r="AB985" s="75"/>
      <c r="AC985" s="75"/>
      <c r="AD985" s="75"/>
      <c r="AE985" s="75"/>
      <c r="AG985" s="84"/>
      <c r="AN985" s="75"/>
      <c r="AO985" s="75"/>
      <c r="AP985" s="75"/>
      <c r="AQ985" s="75"/>
      <c r="AR985" s="75"/>
      <c r="AS985" s="75"/>
      <c r="AT985" s="75"/>
      <c r="AU985" s="75"/>
      <c r="AV985" s="75"/>
      <c r="AW985" s="75"/>
      <c r="AX985" s="75"/>
      <c r="AY985" s="75"/>
      <c r="AZ985" s="75"/>
      <c r="BG985" s="95"/>
      <c r="BH985" s="95"/>
      <c r="BI985" s="95"/>
      <c r="BJ985" s="95"/>
      <c r="BK985" s="95"/>
      <c r="BL985" s="95"/>
      <c r="BM985" s="95"/>
      <c r="BN985" s="95"/>
      <c r="BO985" s="75"/>
      <c r="BP985" s="75"/>
    </row>
    <row r="986" spans="27:85" x14ac:dyDescent="0.2">
      <c r="AA986" s="75"/>
      <c r="AB986" s="75"/>
      <c r="AC986" s="75"/>
      <c r="AD986" s="75"/>
      <c r="AE986" s="75"/>
      <c r="AG986" s="84"/>
      <c r="AN986" s="75"/>
      <c r="AO986" s="75"/>
      <c r="AP986" s="75"/>
      <c r="AQ986" s="75"/>
      <c r="AR986" s="75"/>
      <c r="AS986" s="75"/>
      <c r="AT986" s="75"/>
      <c r="AU986" s="75"/>
      <c r="AV986" s="75"/>
      <c r="AW986" s="75"/>
      <c r="AX986" s="75"/>
      <c r="AY986" s="75"/>
      <c r="AZ986" s="75"/>
      <c r="BG986" s="95"/>
      <c r="BH986" s="95"/>
      <c r="BI986" s="95"/>
      <c r="BJ986" s="95"/>
      <c r="BK986" s="95"/>
      <c r="BL986" s="95"/>
      <c r="BM986" s="95"/>
      <c r="BN986" s="95"/>
      <c r="BO986" s="75"/>
      <c r="BP986" s="75"/>
    </row>
    <row r="987" spans="27:85" x14ac:dyDescent="0.2">
      <c r="AA987" s="75"/>
      <c r="AB987" s="75"/>
      <c r="AC987" s="75"/>
      <c r="AD987" s="75"/>
      <c r="AE987" s="75"/>
      <c r="AG987" s="84"/>
      <c r="AN987" s="75"/>
      <c r="AO987" s="75"/>
      <c r="AP987" s="75"/>
      <c r="AQ987" s="75"/>
      <c r="AR987" s="75"/>
      <c r="AS987" s="75"/>
      <c r="AT987" s="75"/>
      <c r="AU987" s="75"/>
      <c r="AV987" s="75"/>
      <c r="AW987" s="75"/>
      <c r="AX987" s="75"/>
      <c r="AY987" s="75"/>
      <c r="AZ987" s="75"/>
      <c r="BG987" s="95"/>
      <c r="BH987" s="95"/>
      <c r="BI987" s="95"/>
      <c r="BJ987" s="95"/>
      <c r="BK987" s="95"/>
      <c r="BL987" s="95"/>
      <c r="BM987" s="95"/>
      <c r="BN987" s="95"/>
      <c r="BO987" s="75"/>
      <c r="BP987" s="75"/>
      <c r="BQ987" s="75"/>
      <c r="BR987" s="75"/>
      <c r="BS987" s="75"/>
      <c r="BT987" s="75"/>
      <c r="BU987" s="75"/>
      <c r="BV987" s="75"/>
      <c r="BW987" s="75"/>
      <c r="BX987" s="75"/>
      <c r="BY987" s="75"/>
      <c r="BZ987" s="75"/>
      <c r="CA987" s="75"/>
      <c r="CB987" s="75"/>
      <c r="CC987" s="75"/>
      <c r="CD987" s="75"/>
      <c r="CE987" s="75"/>
      <c r="CF987" s="75"/>
      <c r="CG987" s="75"/>
    </row>
    <row r="988" spans="27:85" x14ac:dyDescent="0.2">
      <c r="AA988" s="75"/>
      <c r="AB988" s="75"/>
      <c r="AC988" s="75"/>
      <c r="AD988" s="75"/>
      <c r="AE988" s="75"/>
      <c r="AG988" s="84"/>
      <c r="AN988" s="75"/>
      <c r="AO988" s="75"/>
      <c r="AP988" s="75"/>
      <c r="AQ988" s="75"/>
      <c r="AR988" s="75"/>
      <c r="AS988" s="75"/>
      <c r="AT988" s="75"/>
      <c r="AU988" s="75"/>
      <c r="AV988" s="75"/>
      <c r="AW988" s="75"/>
      <c r="AX988" s="75"/>
      <c r="AY988" s="75"/>
      <c r="AZ988" s="75"/>
      <c r="BG988" s="95"/>
      <c r="BH988" s="95"/>
      <c r="BI988" s="95"/>
      <c r="BJ988" s="95"/>
      <c r="BK988" s="95"/>
      <c r="BL988" s="95"/>
      <c r="BM988" s="95"/>
      <c r="BN988" s="95"/>
      <c r="BO988" s="75"/>
      <c r="BP988" s="75"/>
    </row>
    <row r="989" spans="27:85" x14ac:dyDescent="0.2">
      <c r="AA989" s="75"/>
      <c r="AB989" s="75"/>
      <c r="AC989" s="75"/>
      <c r="AD989" s="75"/>
      <c r="AE989" s="75"/>
      <c r="AG989" s="84"/>
      <c r="AN989" s="75"/>
      <c r="AO989" s="75"/>
      <c r="AP989" s="75"/>
      <c r="AQ989" s="75"/>
      <c r="AR989" s="75"/>
      <c r="AS989" s="75"/>
      <c r="AT989" s="75"/>
      <c r="AU989" s="75"/>
      <c r="AV989" s="75"/>
      <c r="AW989" s="75"/>
      <c r="AX989" s="75"/>
      <c r="AY989" s="75"/>
      <c r="AZ989" s="75"/>
      <c r="BG989" s="95"/>
      <c r="BH989" s="95"/>
      <c r="BI989" s="95"/>
      <c r="BJ989" s="95"/>
      <c r="BK989" s="95"/>
      <c r="BL989" s="95"/>
      <c r="BM989" s="95"/>
      <c r="BN989" s="95"/>
      <c r="BO989" s="75"/>
      <c r="BP989" s="75"/>
    </row>
    <row r="990" spans="27:85" x14ac:dyDescent="0.2">
      <c r="AA990" s="75"/>
      <c r="AB990" s="75"/>
      <c r="AC990" s="75"/>
      <c r="AD990" s="75"/>
      <c r="AE990" s="75"/>
      <c r="AG990" s="84"/>
      <c r="AN990" s="75"/>
      <c r="AO990" s="75"/>
      <c r="AP990" s="75"/>
      <c r="AQ990" s="75"/>
      <c r="AR990" s="75"/>
      <c r="AS990" s="75"/>
      <c r="AT990" s="75"/>
      <c r="AU990" s="75"/>
      <c r="AV990" s="75"/>
      <c r="AW990" s="75"/>
      <c r="AX990" s="75"/>
      <c r="AY990" s="75"/>
      <c r="AZ990" s="75"/>
      <c r="BG990" s="95"/>
      <c r="BH990" s="95"/>
      <c r="BI990" s="95"/>
      <c r="BJ990" s="95"/>
      <c r="BK990" s="95"/>
      <c r="BL990" s="95"/>
      <c r="BM990" s="95"/>
      <c r="BN990" s="95"/>
      <c r="BO990" s="75"/>
      <c r="BP990" s="75"/>
    </row>
    <row r="991" spans="27:85" x14ac:dyDescent="0.2">
      <c r="AA991" s="75"/>
      <c r="AB991" s="75"/>
      <c r="AC991" s="75"/>
      <c r="AD991" s="75"/>
      <c r="AE991" s="75"/>
      <c r="AG991" s="84"/>
      <c r="AN991" s="75"/>
      <c r="AO991" s="75"/>
      <c r="AP991" s="75"/>
      <c r="AQ991" s="75"/>
      <c r="AR991" s="75"/>
      <c r="AS991" s="75"/>
      <c r="AT991" s="75"/>
      <c r="AU991" s="75"/>
      <c r="AV991" s="75"/>
      <c r="AW991" s="75"/>
      <c r="AX991" s="75"/>
      <c r="AY991" s="75"/>
      <c r="AZ991" s="75"/>
      <c r="BG991" s="95"/>
      <c r="BH991" s="95"/>
      <c r="BI991" s="95"/>
      <c r="BJ991" s="95"/>
      <c r="BK991" s="95"/>
      <c r="BL991" s="95"/>
      <c r="BM991" s="95"/>
      <c r="BN991" s="95"/>
      <c r="BO991" s="75"/>
      <c r="BP991" s="75"/>
    </row>
    <row r="992" spans="27:85" x14ac:dyDescent="0.2">
      <c r="AA992" s="75"/>
      <c r="AB992" s="75"/>
      <c r="AC992" s="75"/>
      <c r="AD992" s="75"/>
      <c r="AE992" s="75"/>
      <c r="AG992" s="84"/>
      <c r="AN992" s="75"/>
      <c r="AO992" s="75"/>
      <c r="AP992" s="75"/>
      <c r="AQ992" s="75"/>
      <c r="AR992" s="75"/>
      <c r="AS992" s="75"/>
      <c r="AT992" s="75"/>
      <c r="AU992" s="75"/>
      <c r="AV992" s="75"/>
      <c r="AW992" s="75"/>
      <c r="AX992" s="75"/>
      <c r="AY992" s="75"/>
      <c r="AZ992" s="75"/>
      <c r="BG992" s="95"/>
      <c r="BH992" s="95"/>
      <c r="BI992" s="95"/>
      <c r="BJ992" s="95"/>
      <c r="BK992" s="95"/>
      <c r="BL992" s="95"/>
      <c r="BM992" s="95"/>
      <c r="BN992" s="95"/>
      <c r="BO992" s="75"/>
      <c r="BP992" s="75"/>
    </row>
    <row r="993" spans="27:85" x14ac:dyDescent="0.2">
      <c r="AA993" s="75"/>
      <c r="AB993" s="75"/>
      <c r="AC993" s="75"/>
      <c r="AD993" s="75"/>
      <c r="AE993" s="75"/>
      <c r="AG993" s="84"/>
      <c r="AN993" s="75"/>
      <c r="AO993" s="75"/>
      <c r="AP993" s="75"/>
      <c r="AQ993" s="75"/>
      <c r="AR993" s="75"/>
      <c r="AS993" s="75"/>
      <c r="AT993" s="75"/>
      <c r="AU993" s="75"/>
      <c r="AV993" s="75"/>
      <c r="AW993" s="75"/>
      <c r="AX993" s="75"/>
      <c r="AY993" s="75"/>
      <c r="AZ993" s="75"/>
      <c r="BG993" s="95"/>
      <c r="BH993" s="95"/>
      <c r="BI993" s="95"/>
      <c r="BJ993" s="95"/>
      <c r="BK993" s="95"/>
      <c r="BL993" s="95"/>
      <c r="BM993" s="95"/>
      <c r="BN993" s="95"/>
      <c r="BO993" s="75"/>
      <c r="BP993" s="75"/>
    </row>
    <row r="994" spans="27:85" x14ac:dyDescent="0.2">
      <c r="AA994" s="75"/>
      <c r="AB994" s="75"/>
      <c r="AC994" s="75"/>
      <c r="AD994" s="75"/>
      <c r="AE994" s="75"/>
      <c r="AG994" s="84"/>
      <c r="AN994" s="75"/>
      <c r="AO994" s="75"/>
      <c r="AP994" s="75"/>
      <c r="AQ994" s="75"/>
      <c r="AR994" s="75"/>
      <c r="AS994" s="75"/>
      <c r="AT994" s="75"/>
      <c r="AU994" s="75"/>
      <c r="AV994" s="75"/>
      <c r="AW994" s="75"/>
      <c r="AX994" s="75"/>
      <c r="AY994" s="75"/>
      <c r="AZ994" s="75"/>
      <c r="BG994" s="95"/>
      <c r="BH994" s="95"/>
      <c r="BI994" s="95"/>
      <c r="BJ994" s="95"/>
      <c r="BK994" s="95"/>
      <c r="BL994" s="95"/>
      <c r="BM994" s="95"/>
      <c r="BN994" s="95"/>
      <c r="BO994" s="75"/>
      <c r="BP994" s="75"/>
    </row>
    <row r="995" spans="27:85" x14ac:dyDescent="0.2">
      <c r="AA995" s="75"/>
      <c r="AB995" s="75"/>
      <c r="AC995" s="75"/>
      <c r="AD995" s="75"/>
      <c r="AE995" s="75"/>
      <c r="AG995" s="84"/>
      <c r="AN995" s="75"/>
      <c r="AO995" s="75"/>
      <c r="AP995" s="75"/>
      <c r="AQ995" s="75"/>
      <c r="AR995" s="75"/>
      <c r="AS995" s="75"/>
      <c r="AT995" s="75"/>
      <c r="AU995" s="75"/>
      <c r="AV995" s="75"/>
      <c r="AW995" s="75"/>
      <c r="AX995" s="75"/>
      <c r="AY995" s="75"/>
      <c r="AZ995" s="75"/>
      <c r="BG995" s="95"/>
      <c r="BH995" s="95"/>
      <c r="BI995" s="95"/>
      <c r="BJ995" s="95"/>
      <c r="BK995" s="95"/>
      <c r="BL995" s="95"/>
      <c r="BM995" s="95"/>
      <c r="BN995" s="95"/>
      <c r="BO995" s="75"/>
      <c r="BP995" s="75"/>
    </row>
    <row r="996" spans="27:85" x14ac:dyDescent="0.2">
      <c r="AA996" s="75"/>
      <c r="AB996" s="75"/>
      <c r="AC996" s="75"/>
      <c r="AD996" s="75"/>
      <c r="AE996" s="75"/>
      <c r="AG996" s="84"/>
      <c r="AN996" s="75"/>
      <c r="AO996" s="75"/>
      <c r="AP996" s="75"/>
      <c r="AQ996" s="75"/>
      <c r="AR996" s="75"/>
      <c r="AS996" s="75"/>
      <c r="AT996" s="75"/>
      <c r="AU996" s="75"/>
      <c r="AV996" s="75"/>
      <c r="AW996" s="75"/>
      <c r="AX996" s="75"/>
      <c r="AY996" s="75"/>
      <c r="AZ996" s="75"/>
      <c r="BG996" s="95"/>
      <c r="BH996" s="95"/>
      <c r="BI996" s="95"/>
      <c r="BJ996" s="95"/>
      <c r="BK996" s="95"/>
      <c r="BL996" s="95"/>
      <c r="BM996" s="95"/>
      <c r="BN996" s="95"/>
      <c r="BO996" s="75"/>
      <c r="BP996" s="75"/>
    </row>
    <row r="997" spans="27:85" x14ac:dyDescent="0.2">
      <c r="AA997" s="75"/>
      <c r="AB997" s="75"/>
      <c r="AC997" s="75"/>
      <c r="AD997" s="75"/>
      <c r="AE997" s="75"/>
      <c r="AG997" s="84"/>
      <c r="AN997" s="75"/>
      <c r="AO997" s="75"/>
      <c r="AP997" s="75"/>
      <c r="AQ997" s="75"/>
      <c r="AR997" s="75"/>
      <c r="AS997" s="75"/>
      <c r="AT997" s="75"/>
      <c r="AU997" s="75"/>
      <c r="AV997" s="75"/>
      <c r="AW997" s="75"/>
      <c r="AX997" s="75"/>
      <c r="AY997" s="75"/>
      <c r="AZ997" s="75"/>
      <c r="BG997" s="95"/>
      <c r="BH997" s="95"/>
      <c r="BI997" s="95"/>
      <c r="BJ997" s="95"/>
      <c r="BK997" s="95"/>
      <c r="BL997" s="95"/>
      <c r="BM997" s="95"/>
      <c r="BN997" s="95"/>
      <c r="BO997" s="75"/>
      <c r="BP997" s="75"/>
    </row>
    <row r="998" spans="27:85" x14ac:dyDescent="0.2">
      <c r="AA998" s="75"/>
      <c r="AB998" s="75"/>
      <c r="AC998" s="75"/>
      <c r="AD998" s="75"/>
      <c r="AE998" s="75"/>
      <c r="AG998" s="84"/>
      <c r="AN998" s="75"/>
      <c r="AO998" s="75"/>
      <c r="AP998" s="75"/>
      <c r="AQ998" s="75"/>
      <c r="AR998" s="75"/>
      <c r="AS998" s="75"/>
      <c r="AT998" s="75"/>
      <c r="AU998" s="75"/>
      <c r="AV998" s="75"/>
      <c r="AW998" s="75"/>
      <c r="AX998" s="75"/>
      <c r="AY998" s="75"/>
      <c r="AZ998" s="75"/>
      <c r="BG998" s="95"/>
      <c r="BH998" s="95"/>
      <c r="BI998" s="95"/>
      <c r="BJ998" s="95"/>
      <c r="BK998" s="95"/>
      <c r="BL998" s="95"/>
      <c r="BM998" s="95"/>
      <c r="BN998" s="95"/>
      <c r="BO998" s="75"/>
      <c r="BP998" s="75"/>
    </row>
    <row r="999" spans="27:85" x14ac:dyDescent="0.2">
      <c r="AA999" s="75"/>
      <c r="AB999" s="75"/>
      <c r="AC999" s="75"/>
      <c r="AD999" s="75"/>
      <c r="AE999" s="75"/>
      <c r="AG999" s="84"/>
      <c r="AN999" s="75"/>
      <c r="AO999" s="75"/>
      <c r="AP999" s="75"/>
      <c r="AQ999" s="75"/>
      <c r="AR999" s="75"/>
      <c r="AS999" s="75"/>
      <c r="AT999" s="75"/>
      <c r="AU999" s="75"/>
      <c r="AV999" s="75"/>
      <c r="AW999" s="75"/>
      <c r="AX999" s="75"/>
      <c r="AY999" s="75"/>
      <c r="AZ999" s="75"/>
      <c r="BG999" s="95"/>
      <c r="BH999" s="95"/>
      <c r="BI999" s="95"/>
      <c r="BJ999" s="95"/>
      <c r="BK999" s="95"/>
      <c r="BL999" s="95"/>
      <c r="BM999" s="95"/>
      <c r="BN999" s="95"/>
      <c r="BO999" s="75"/>
      <c r="BP999" s="75"/>
    </row>
    <row r="1000" spans="27:85" x14ac:dyDescent="0.2">
      <c r="AA1000" s="75"/>
      <c r="AB1000" s="75"/>
      <c r="AC1000" s="75"/>
      <c r="AD1000" s="75"/>
      <c r="AE1000" s="75"/>
      <c r="AG1000" s="84"/>
      <c r="AN1000" s="75"/>
      <c r="AO1000" s="75"/>
      <c r="AP1000" s="75"/>
      <c r="AQ1000" s="75"/>
      <c r="AR1000" s="75"/>
      <c r="AS1000" s="75"/>
      <c r="AT1000" s="75"/>
      <c r="AU1000" s="75"/>
      <c r="AV1000" s="75"/>
      <c r="AW1000" s="75"/>
      <c r="AX1000" s="75"/>
      <c r="AY1000" s="75"/>
      <c r="AZ1000" s="75"/>
      <c r="BG1000" s="95"/>
      <c r="BH1000" s="95"/>
      <c r="BI1000" s="95"/>
      <c r="BJ1000" s="95"/>
      <c r="BK1000" s="95"/>
      <c r="BL1000" s="95"/>
      <c r="BM1000" s="95"/>
      <c r="BN1000" s="95"/>
      <c r="BO1000" s="75"/>
      <c r="BP1000" s="75"/>
    </row>
    <row r="1001" spans="27:85" x14ac:dyDescent="0.2">
      <c r="AA1001" s="75"/>
      <c r="AB1001" s="75"/>
      <c r="AC1001" s="75"/>
      <c r="AD1001" s="75"/>
      <c r="AE1001" s="75"/>
      <c r="AG1001" s="84"/>
      <c r="AN1001" s="75"/>
      <c r="AO1001" s="75"/>
      <c r="AP1001" s="75"/>
      <c r="AQ1001" s="75"/>
      <c r="AR1001" s="75"/>
      <c r="AS1001" s="75"/>
      <c r="AT1001" s="75"/>
      <c r="AU1001" s="75"/>
      <c r="AV1001" s="75"/>
      <c r="AW1001" s="75"/>
      <c r="AX1001" s="75"/>
      <c r="AY1001" s="75"/>
      <c r="AZ1001" s="75"/>
      <c r="BG1001" s="95"/>
      <c r="BH1001" s="95"/>
      <c r="BI1001" s="95"/>
      <c r="BJ1001" s="95"/>
      <c r="BK1001" s="95"/>
      <c r="BL1001" s="95"/>
      <c r="BM1001" s="95"/>
      <c r="BN1001" s="95"/>
      <c r="BO1001" s="75"/>
      <c r="BP1001" s="75"/>
    </row>
    <row r="1002" spans="27:85" x14ac:dyDescent="0.2">
      <c r="AA1002" s="75"/>
      <c r="AB1002" s="75"/>
      <c r="AC1002" s="75"/>
      <c r="AD1002" s="75"/>
      <c r="AE1002" s="75"/>
      <c r="AG1002" s="84"/>
      <c r="AN1002" s="75"/>
      <c r="AO1002" s="75"/>
      <c r="AP1002" s="75"/>
      <c r="AQ1002" s="75"/>
      <c r="AR1002" s="75"/>
      <c r="AS1002" s="75"/>
      <c r="AT1002" s="75"/>
      <c r="AU1002" s="75"/>
      <c r="AV1002" s="75"/>
      <c r="AW1002" s="75"/>
      <c r="AX1002" s="75"/>
      <c r="AY1002" s="75"/>
      <c r="AZ1002" s="75"/>
      <c r="BG1002" s="95"/>
      <c r="BH1002" s="95"/>
      <c r="BI1002" s="95"/>
      <c r="BJ1002" s="95"/>
      <c r="BK1002" s="95"/>
      <c r="BL1002" s="95"/>
      <c r="BM1002" s="95"/>
      <c r="BN1002" s="95"/>
      <c r="BO1002" s="75"/>
      <c r="BP1002" s="75"/>
    </row>
    <row r="1003" spans="27:85" x14ac:dyDescent="0.2">
      <c r="AA1003" s="75"/>
      <c r="AB1003" s="75"/>
      <c r="AC1003" s="75"/>
      <c r="AD1003" s="75"/>
      <c r="AE1003" s="75"/>
      <c r="AG1003" s="84"/>
      <c r="AN1003" s="75"/>
      <c r="AO1003" s="75"/>
      <c r="AP1003" s="75"/>
      <c r="AQ1003" s="75"/>
      <c r="AR1003" s="75"/>
      <c r="AS1003" s="75"/>
      <c r="AT1003" s="75"/>
      <c r="AU1003" s="75"/>
      <c r="AV1003" s="75"/>
      <c r="AW1003" s="75"/>
      <c r="AX1003" s="75"/>
      <c r="AY1003" s="75"/>
      <c r="AZ1003" s="75"/>
      <c r="BG1003" s="95"/>
      <c r="BH1003" s="95"/>
      <c r="BI1003" s="95"/>
      <c r="BJ1003" s="95"/>
      <c r="BK1003" s="95"/>
      <c r="BL1003" s="95"/>
      <c r="BM1003" s="95"/>
      <c r="BN1003" s="95"/>
      <c r="BO1003" s="75"/>
      <c r="BP1003" s="75"/>
    </row>
    <row r="1004" spans="27:85" x14ac:dyDescent="0.2">
      <c r="AA1004" s="75"/>
      <c r="AB1004" s="75"/>
      <c r="AC1004" s="75"/>
      <c r="AD1004" s="75"/>
      <c r="AE1004" s="75"/>
      <c r="AG1004" s="84"/>
      <c r="AN1004" s="75"/>
      <c r="AO1004" s="75"/>
      <c r="AP1004" s="75"/>
      <c r="AQ1004" s="75"/>
      <c r="AR1004" s="75"/>
      <c r="AS1004" s="75"/>
      <c r="AT1004" s="75"/>
      <c r="AU1004" s="75"/>
      <c r="AV1004" s="75"/>
      <c r="AW1004" s="75"/>
      <c r="AX1004" s="75"/>
      <c r="AY1004" s="75"/>
      <c r="AZ1004" s="75"/>
      <c r="BG1004" s="95"/>
      <c r="BH1004" s="95"/>
      <c r="BI1004" s="95"/>
      <c r="BJ1004" s="95"/>
      <c r="BK1004" s="95"/>
      <c r="BL1004" s="95"/>
      <c r="BM1004" s="95"/>
      <c r="BN1004" s="95"/>
      <c r="BO1004" s="75"/>
      <c r="BP1004" s="75"/>
    </row>
    <row r="1005" spans="27:85" x14ac:dyDescent="0.2">
      <c r="AA1005" s="75"/>
      <c r="AB1005" s="75"/>
      <c r="AC1005" s="75"/>
      <c r="AD1005" s="75"/>
      <c r="AE1005" s="75"/>
      <c r="AG1005" s="84"/>
      <c r="AN1005" s="75"/>
      <c r="AO1005" s="75"/>
      <c r="AP1005" s="75"/>
      <c r="AQ1005" s="75"/>
      <c r="AR1005" s="75"/>
      <c r="AS1005" s="75"/>
      <c r="AT1005" s="75"/>
      <c r="AU1005" s="75"/>
      <c r="AV1005" s="75"/>
      <c r="AW1005" s="75"/>
      <c r="AX1005" s="75"/>
      <c r="AY1005" s="75"/>
      <c r="AZ1005" s="75"/>
      <c r="BG1005" s="95"/>
      <c r="BH1005" s="95"/>
      <c r="BI1005" s="95"/>
      <c r="BJ1005" s="95"/>
      <c r="BK1005" s="95"/>
      <c r="BL1005" s="95"/>
      <c r="BM1005" s="95"/>
      <c r="BN1005" s="95"/>
      <c r="BO1005" s="75"/>
      <c r="BP1005" s="75"/>
      <c r="BQ1005" s="75"/>
      <c r="BR1005" s="75"/>
      <c r="BS1005" s="75"/>
      <c r="BT1005" s="75"/>
      <c r="BU1005" s="75"/>
      <c r="BV1005" s="75"/>
      <c r="BW1005" s="75"/>
      <c r="BX1005" s="75"/>
      <c r="BY1005" s="75"/>
      <c r="BZ1005" s="75"/>
      <c r="CA1005" s="75"/>
      <c r="CB1005" s="75"/>
      <c r="CC1005" s="75"/>
      <c r="CD1005" s="75"/>
      <c r="CE1005" s="75"/>
      <c r="CF1005" s="75"/>
      <c r="CG1005" s="75"/>
    </row>
    <row r="1006" spans="27:85" x14ac:dyDescent="0.2">
      <c r="AA1006" s="75"/>
      <c r="AB1006" s="75"/>
      <c r="AC1006" s="75"/>
      <c r="AD1006" s="75"/>
      <c r="AE1006" s="75"/>
      <c r="AG1006" s="84"/>
      <c r="AN1006" s="75"/>
      <c r="AO1006" s="75"/>
      <c r="AP1006" s="75"/>
      <c r="AQ1006" s="75"/>
      <c r="AR1006" s="75"/>
      <c r="AS1006" s="75"/>
      <c r="AT1006" s="75"/>
      <c r="AU1006" s="75"/>
      <c r="AV1006" s="75"/>
      <c r="AW1006" s="75"/>
      <c r="AX1006" s="75"/>
      <c r="AY1006" s="75"/>
      <c r="AZ1006" s="75"/>
      <c r="BG1006" s="95"/>
      <c r="BH1006" s="95"/>
      <c r="BI1006" s="95"/>
      <c r="BJ1006" s="95"/>
      <c r="BK1006" s="95"/>
      <c r="BL1006" s="95"/>
      <c r="BM1006" s="95"/>
      <c r="BN1006" s="95"/>
      <c r="BO1006" s="75"/>
      <c r="BP1006" s="75"/>
    </row>
    <row r="1007" spans="27:85" x14ac:dyDescent="0.2">
      <c r="AA1007" s="75"/>
      <c r="AB1007" s="75"/>
      <c r="AC1007" s="75"/>
      <c r="AD1007" s="75"/>
      <c r="AE1007" s="75"/>
      <c r="AG1007" s="84"/>
      <c r="AN1007" s="75"/>
      <c r="AO1007" s="75"/>
      <c r="AP1007" s="75"/>
      <c r="AQ1007" s="75"/>
      <c r="AR1007" s="75"/>
      <c r="AS1007" s="75"/>
      <c r="AT1007" s="75"/>
      <c r="AU1007" s="75"/>
      <c r="AV1007" s="75"/>
      <c r="AW1007" s="75"/>
      <c r="AX1007" s="75"/>
      <c r="AY1007" s="75"/>
      <c r="AZ1007" s="75"/>
      <c r="BG1007" s="95"/>
      <c r="BH1007" s="95"/>
      <c r="BI1007" s="95"/>
      <c r="BJ1007" s="95"/>
      <c r="BK1007" s="95"/>
      <c r="BL1007" s="95"/>
      <c r="BM1007" s="95"/>
      <c r="BN1007" s="95"/>
      <c r="BO1007" s="75"/>
      <c r="BP1007" s="75"/>
    </row>
    <row r="1008" spans="27:85" x14ac:dyDescent="0.2">
      <c r="AA1008" s="75"/>
      <c r="AB1008" s="75"/>
      <c r="AC1008" s="75"/>
      <c r="AD1008" s="75"/>
      <c r="AE1008" s="75"/>
      <c r="AG1008" s="84"/>
      <c r="AN1008" s="75"/>
      <c r="AO1008" s="75"/>
      <c r="AP1008" s="75"/>
      <c r="AQ1008" s="75"/>
      <c r="AR1008" s="75"/>
      <c r="AS1008" s="75"/>
      <c r="AT1008" s="75"/>
      <c r="AU1008" s="75"/>
      <c r="AV1008" s="75"/>
      <c r="AW1008" s="75"/>
      <c r="AX1008" s="75"/>
      <c r="AY1008" s="75"/>
      <c r="AZ1008" s="75"/>
      <c r="BG1008" s="95"/>
      <c r="BH1008" s="95"/>
      <c r="BI1008" s="95"/>
      <c r="BJ1008" s="95"/>
      <c r="BK1008" s="95"/>
      <c r="BL1008" s="95"/>
      <c r="BM1008" s="95"/>
      <c r="BN1008" s="95"/>
      <c r="BO1008" s="75"/>
      <c r="BP1008" s="75"/>
    </row>
    <row r="1009" spans="27:68" x14ac:dyDescent="0.2">
      <c r="AA1009" s="75"/>
      <c r="AB1009" s="75"/>
      <c r="AC1009" s="75"/>
      <c r="AD1009" s="75"/>
      <c r="AE1009" s="75"/>
      <c r="AG1009" s="84"/>
      <c r="AN1009" s="75"/>
      <c r="AO1009" s="75"/>
      <c r="AP1009" s="75"/>
      <c r="AQ1009" s="75"/>
      <c r="AR1009" s="75"/>
      <c r="AS1009" s="75"/>
      <c r="AT1009" s="75"/>
      <c r="AU1009" s="75"/>
      <c r="AV1009" s="75"/>
      <c r="AW1009" s="75"/>
      <c r="AX1009" s="75"/>
      <c r="AY1009" s="75"/>
      <c r="AZ1009" s="75"/>
      <c r="BG1009" s="95"/>
      <c r="BH1009" s="95"/>
      <c r="BI1009" s="95"/>
      <c r="BJ1009" s="95"/>
      <c r="BK1009" s="95"/>
      <c r="BL1009" s="95"/>
      <c r="BM1009" s="95"/>
      <c r="BN1009" s="95"/>
      <c r="BO1009" s="75"/>
      <c r="BP1009" s="75"/>
    </row>
    <row r="1010" spans="27:68" x14ac:dyDescent="0.2">
      <c r="AA1010" s="75"/>
      <c r="AB1010" s="75"/>
      <c r="AC1010" s="75"/>
      <c r="AD1010" s="75"/>
      <c r="AE1010" s="75"/>
      <c r="AG1010" s="84"/>
      <c r="AN1010" s="75"/>
      <c r="AO1010" s="75"/>
      <c r="AP1010" s="75"/>
      <c r="AQ1010" s="75"/>
      <c r="AR1010" s="75"/>
      <c r="AS1010" s="75"/>
      <c r="AT1010" s="75"/>
      <c r="AU1010" s="75"/>
      <c r="AV1010" s="75"/>
      <c r="AW1010" s="75"/>
      <c r="AX1010" s="75"/>
      <c r="AY1010" s="75"/>
      <c r="AZ1010" s="75"/>
      <c r="BG1010" s="95"/>
      <c r="BH1010" s="95"/>
      <c r="BI1010" s="95"/>
      <c r="BJ1010" s="95"/>
      <c r="BK1010" s="95"/>
      <c r="BL1010" s="95"/>
      <c r="BM1010" s="95"/>
      <c r="BN1010" s="95"/>
      <c r="BO1010" s="75"/>
      <c r="BP1010" s="75"/>
    </row>
    <row r="1011" spans="27:68" x14ac:dyDescent="0.2">
      <c r="AA1011" s="75"/>
      <c r="AB1011" s="75"/>
      <c r="AC1011" s="75"/>
      <c r="AD1011" s="75"/>
      <c r="AE1011" s="75"/>
      <c r="AG1011" s="84"/>
      <c r="AN1011" s="75"/>
      <c r="AO1011" s="75"/>
      <c r="AP1011" s="75"/>
      <c r="AQ1011" s="75"/>
      <c r="AR1011" s="75"/>
      <c r="AS1011" s="75"/>
      <c r="AT1011" s="75"/>
      <c r="AU1011" s="75"/>
      <c r="AV1011" s="75"/>
      <c r="AW1011" s="75"/>
      <c r="AX1011" s="75"/>
      <c r="AY1011" s="75"/>
      <c r="AZ1011" s="75"/>
      <c r="BG1011" s="95"/>
      <c r="BH1011" s="95"/>
      <c r="BI1011" s="95"/>
      <c r="BJ1011" s="95"/>
      <c r="BK1011" s="95"/>
      <c r="BL1011" s="95"/>
      <c r="BM1011" s="95"/>
      <c r="BN1011" s="95"/>
      <c r="BO1011" s="75"/>
      <c r="BP1011" s="75"/>
    </row>
    <row r="1012" spans="27:68" x14ac:dyDescent="0.2">
      <c r="AA1012" s="75"/>
      <c r="AB1012" s="75"/>
      <c r="AC1012" s="75"/>
      <c r="AD1012" s="75"/>
      <c r="AE1012" s="75"/>
      <c r="AG1012" s="84"/>
      <c r="AN1012" s="75"/>
      <c r="AO1012" s="75"/>
      <c r="AP1012" s="75"/>
      <c r="AQ1012" s="75"/>
      <c r="AR1012" s="75"/>
      <c r="AS1012" s="75"/>
      <c r="AT1012" s="75"/>
      <c r="AU1012" s="75"/>
      <c r="AV1012" s="75"/>
      <c r="AW1012" s="75"/>
      <c r="AX1012" s="75"/>
      <c r="AY1012" s="75"/>
      <c r="AZ1012" s="75"/>
      <c r="BG1012" s="95"/>
      <c r="BH1012" s="95"/>
      <c r="BI1012" s="95"/>
      <c r="BJ1012" s="95"/>
      <c r="BK1012" s="95"/>
      <c r="BL1012" s="95"/>
      <c r="BM1012" s="95"/>
      <c r="BN1012" s="95"/>
      <c r="BO1012" s="75"/>
      <c r="BP1012" s="75"/>
    </row>
    <row r="1013" spans="27:68" x14ac:dyDescent="0.2">
      <c r="AA1013" s="75"/>
      <c r="AB1013" s="75"/>
      <c r="AC1013" s="75"/>
      <c r="AD1013" s="75"/>
      <c r="AE1013" s="75"/>
      <c r="AG1013" s="84"/>
      <c r="AN1013" s="75"/>
      <c r="AO1013" s="75"/>
      <c r="AP1013" s="75"/>
      <c r="AQ1013" s="75"/>
      <c r="AR1013" s="75"/>
      <c r="AS1013" s="75"/>
      <c r="AT1013" s="75"/>
      <c r="AU1013" s="75"/>
      <c r="AV1013" s="75"/>
      <c r="AW1013" s="75"/>
      <c r="AX1013" s="75"/>
      <c r="AY1013" s="75"/>
      <c r="AZ1013" s="75"/>
      <c r="BG1013" s="95"/>
      <c r="BH1013" s="95"/>
      <c r="BI1013" s="95"/>
      <c r="BJ1013" s="95"/>
      <c r="BK1013" s="95"/>
      <c r="BL1013" s="95"/>
      <c r="BM1013" s="95"/>
      <c r="BN1013" s="95"/>
      <c r="BO1013" s="75"/>
      <c r="BP1013" s="75"/>
    </row>
    <row r="1014" spans="27:68" x14ac:dyDescent="0.2">
      <c r="AA1014" s="75"/>
      <c r="AB1014" s="75"/>
      <c r="AC1014" s="75"/>
      <c r="AD1014" s="75"/>
      <c r="AE1014" s="75"/>
      <c r="AG1014" s="84"/>
      <c r="AN1014" s="75"/>
      <c r="AO1014" s="75"/>
      <c r="AP1014" s="75"/>
      <c r="AQ1014" s="75"/>
      <c r="AR1014" s="75"/>
      <c r="AS1014" s="75"/>
      <c r="AT1014" s="75"/>
      <c r="AU1014" s="75"/>
      <c r="AV1014" s="75"/>
      <c r="AW1014" s="75"/>
      <c r="AX1014" s="75"/>
      <c r="AY1014" s="75"/>
      <c r="AZ1014" s="75"/>
      <c r="BG1014" s="95"/>
      <c r="BH1014" s="95"/>
      <c r="BI1014" s="95"/>
      <c r="BJ1014" s="95"/>
      <c r="BK1014" s="95"/>
      <c r="BL1014" s="95"/>
      <c r="BM1014" s="95"/>
      <c r="BN1014" s="95"/>
      <c r="BO1014" s="75"/>
      <c r="BP1014" s="75"/>
    </row>
    <row r="1015" spans="27:68" x14ac:dyDescent="0.2">
      <c r="AA1015" s="75"/>
      <c r="AB1015" s="75"/>
      <c r="AC1015" s="75"/>
      <c r="AD1015" s="75"/>
      <c r="AE1015" s="75"/>
      <c r="AG1015" s="84"/>
      <c r="AN1015" s="75"/>
      <c r="AO1015" s="75"/>
      <c r="AP1015" s="75"/>
      <c r="AQ1015" s="75"/>
      <c r="AR1015" s="75"/>
      <c r="AS1015" s="75"/>
      <c r="AT1015" s="75"/>
      <c r="AU1015" s="75"/>
      <c r="AV1015" s="75"/>
      <c r="AW1015" s="75"/>
      <c r="AX1015" s="75"/>
      <c r="AY1015" s="75"/>
      <c r="AZ1015" s="75"/>
      <c r="BG1015" s="95"/>
      <c r="BH1015" s="95"/>
      <c r="BI1015" s="95"/>
      <c r="BJ1015" s="95"/>
      <c r="BK1015" s="95"/>
      <c r="BL1015" s="95"/>
      <c r="BM1015" s="95"/>
      <c r="BN1015" s="95"/>
      <c r="BO1015" s="75"/>
      <c r="BP1015" s="75"/>
    </row>
    <row r="1016" spans="27:68" x14ac:dyDescent="0.2">
      <c r="AA1016" s="75"/>
      <c r="AB1016" s="75"/>
      <c r="AC1016" s="75"/>
      <c r="AD1016" s="75"/>
      <c r="AE1016" s="75"/>
      <c r="AG1016" s="84"/>
      <c r="AN1016" s="75"/>
      <c r="AO1016" s="75"/>
      <c r="AP1016" s="75"/>
      <c r="AQ1016" s="75"/>
      <c r="AR1016" s="75"/>
      <c r="AS1016" s="75"/>
      <c r="AT1016" s="75"/>
      <c r="AU1016" s="75"/>
      <c r="AV1016" s="75"/>
      <c r="AW1016" s="75"/>
      <c r="AX1016" s="75"/>
      <c r="AY1016" s="75"/>
      <c r="AZ1016" s="75"/>
      <c r="BG1016" s="95"/>
      <c r="BH1016" s="95"/>
      <c r="BI1016" s="95"/>
      <c r="BJ1016" s="95"/>
      <c r="BK1016" s="95"/>
      <c r="BL1016" s="95"/>
      <c r="BM1016" s="95"/>
      <c r="BN1016" s="95"/>
      <c r="BO1016" s="75"/>
      <c r="BP1016" s="75"/>
    </row>
    <row r="1017" spans="27:68" x14ac:dyDescent="0.2">
      <c r="AA1017" s="75"/>
      <c r="AB1017" s="75"/>
      <c r="AC1017" s="75"/>
      <c r="AD1017" s="75"/>
      <c r="AE1017" s="75"/>
      <c r="AG1017" s="84"/>
      <c r="AN1017" s="75"/>
      <c r="AO1017" s="75"/>
      <c r="AP1017" s="75"/>
      <c r="AQ1017" s="75"/>
      <c r="AR1017" s="75"/>
      <c r="AS1017" s="75"/>
      <c r="AT1017" s="75"/>
      <c r="AU1017" s="75"/>
      <c r="AV1017" s="75"/>
      <c r="AW1017" s="75"/>
      <c r="AX1017" s="75"/>
      <c r="AY1017" s="75"/>
      <c r="AZ1017" s="75"/>
      <c r="BG1017" s="95"/>
      <c r="BH1017" s="95"/>
      <c r="BI1017" s="95"/>
      <c r="BJ1017" s="95"/>
      <c r="BK1017" s="95"/>
      <c r="BL1017" s="95"/>
      <c r="BM1017" s="95"/>
      <c r="BN1017" s="95"/>
      <c r="BO1017" s="75"/>
      <c r="BP1017" s="75"/>
    </row>
    <row r="1018" spans="27:68" x14ac:dyDescent="0.2">
      <c r="AA1018" s="75"/>
      <c r="AB1018" s="75"/>
      <c r="AC1018" s="75"/>
      <c r="AD1018" s="75"/>
      <c r="AE1018" s="75"/>
      <c r="AG1018" s="84"/>
      <c r="AN1018" s="75"/>
      <c r="AO1018" s="75"/>
      <c r="AP1018" s="75"/>
      <c r="AQ1018" s="75"/>
      <c r="AR1018" s="75"/>
      <c r="AS1018" s="75"/>
      <c r="AT1018" s="75"/>
      <c r="AU1018" s="75"/>
      <c r="AV1018" s="75"/>
      <c r="AW1018" s="75"/>
      <c r="AX1018" s="75"/>
      <c r="AY1018" s="75"/>
      <c r="AZ1018" s="75"/>
      <c r="BG1018" s="95"/>
      <c r="BH1018" s="95"/>
      <c r="BI1018" s="95"/>
      <c r="BJ1018" s="95"/>
      <c r="BK1018" s="95"/>
      <c r="BL1018" s="95"/>
      <c r="BM1018" s="95"/>
      <c r="BN1018" s="95"/>
      <c r="BO1018" s="75"/>
      <c r="BP1018" s="75"/>
    </row>
    <row r="1019" spans="27:68" x14ac:dyDescent="0.2">
      <c r="AA1019" s="75"/>
      <c r="AB1019" s="75"/>
      <c r="AC1019" s="75"/>
      <c r="AD1019" s="75"/>
      <c r="AE1019" s="75"/>
      <c r="AG1019" s="84"/>
      <c r="AN1019" s="75"/>
      <c r="AO1019" s="75"/>
      <c r="AP1019" s="75"/>
      <c r="AQ1019" s="75"/>
      <c r="AR1019" s="75"/>
      <c r="AS1019" s="75"/>
      <c r="AT1019" s="75"/>
      <c r="AU1019" s="75"/>
      <c r="AV1019" s="75"/>
      <c r="AW1019" s="75"/>
      <c r="AX1019" s="75"/>
      <c r="AY1019" s="75"/>
      <c r="AZ1019" s="75"/>
      <c r="BG1019" s="95"/>
      <c r="BH1019" s="95"/>
      <c r="BI1019" s="95"/>
      <c r="BJ1019" s="95"/>
      <c r="BK1019" s="95"/>
      <c r="BL1019" s="95"/>
      <c r="BM1019" s="95"/>
      <c r="BN1019" s="95"/>
      <c r="BO1019" s="75"/>
      <c r="BP1019" s="75"/>
    </row>
    <row r="1020" spans="27:68" x14ac:dyDescent="0.2">
      <c r="AA1020" s="75"/>
      <c r="AB1020" s="75"/>
      <c r="AC1020" s="75"/>
      <c r="AD1020" s="75"/>
      <c r="AE1020" s="75"/>
      <c r="AG1020" s="84"/>
      <c r="AN1020" s="75"/>
      <c r="AO1020" s="75"/>
      <c r="AP1020" s="75"/>
      <c r="AQ1020" s="75"/>
      <c r="AR1020" s="75"/>
      <c r="AS1020" s="75"/>
      <c r="AT1020" s="75"/>
      <c r="AU1020" s="75"/>
      <c r="AV1020" s="75"/>
      <c r="AW1020" s="75"/>
      <c r="AX1020" s="75"/>
      <c r="AY1020" s="75"/>
      <c r="AZ1020" s="75"/>
      <c r="BG1020" s="95"/>
      <c r="BH1020" s="95"/>
      <c r="BI1020" s="95"/>
      <c r="BJ1020" s="95"/>
      <c r="BK1020" s="95"/>
      <c r="BL1020" s="95"/>
      <c r="BM1020" s="95"/>
      <c r="BN1020" s="95"/>
      <c r="BO1020" s="75"/>
      <c r="BP1020" s="75"/>
    </row>
    <row r="1021" spans="27:68" x14ac:dyDescent="0.2">
      <c r="AA1021" s="75"/>
      <c r="AB1021" s="75"/>
      <c r="AC1021" s="75"/>
      <c r="AD1021" s="75"/>
      <c r="AE1021" s="75"/>
      <c r="AG1021" s="84"/>
      <c r="AN1021" s="75"/>
      <c r="AO1021" s="75"/>
      <c r="AP1021" s="75"/>
      <c r="AQ1021" s="75"/>
      <c r="AR1021" s="75"/>
      <c r="AS1021" s="75"/>
      <c r="AT1021" s="75"/>
      <c r="AU1021" s="75"/>
      <c r="AV1021" s="75"/>
      <c r="AW1021" s="75"/>
      <c r="AX1021" s="75"/>
      <c r="AY1021" s="75"/>
      <c r="AZ1021" s="75"/>
      <c r="BG1021" s="95"/>
      <c r="BH1021" s="95"/>
      <c r="BI1021" s="95"/>
      <c r="BJ1021" s="95"/>
      <c r="BK1021" s="95"/>
      <c r="BL1021" s="95"/>
      <c r="BM1021" s="95"/>
      <c r="BN1021" s="95"/>
      <c r="BO1021" s="75"/>
      <c r="BP1021" s="75"/>
    </row>
    <row r="1022" spans="27:68" x14ac:dyDescent="0.2">
      <c r="AA1022" s="75"/>
      <c r="AB1022" s="75"/>
      <c r="AC1022" s="75"/>
      <c r="AD1022" s="75"/>
      <c r="AE1022" s="75"/>
      <c r="AG1022" s="84"/>
      <c r="AN1022" s="75"/>
      <c r="AO1022" s="75"/>
      <c r="AP1022" s="75"/>
      <c r="AQ1022" s="75"/>
      <c r="AR1022" s="75"/>
      <c r="AS1022" s="75"/>
      <c r="AT1022" s="75"/>
      <c r="AU1022" s="75"/>
      <c r="AV1022" s="75"/>
      <c r="AW1022" s="75"/>
      <c r="AX1022" s="75"/>
      <c r="AY1022" s="75"/>
      <c r="AZ1022" s="75"/>
      <c r="BG1022" s="95"/>
      <c r="BH1022" s="95"/>
      <c r="BI1022" s="95"/>
      <c r="BJ1022" s="95"/>
      <c r="BK1022" s="95"/>
      <c r="BL1022" s="95"/>
      <c r="BM1022" s="95"/>
      <c r="BN1022" s="95"/>
      <c r="BO1022" s="75"/>
      <c r="BP1022" s="75"/>
    </row>
    <row r="1023" spans="27:68" x14ac:dyDescent="0.2">
      <c r="AA1023" s="75"/>
      <c r="AB1023" s="75"/>
      <c r="AC1023" s="75"/>
      <c r="AD1023" s="75"/>
      <c r="AE1023" s="75"/>
      <c r="AG1023" s="84"/>
      <c r="AN1023" s="75"/>
      <c r="AO1023" s="75"/>
      <c r="AP1023" s="75"/>
      <c r="AQ1023" s="75"/>
      <c r="AR1023" s="75"/>
      <c r="AS1023" s="75"/>
      <c r="AT1023" s="75"/>
      <c r="AU1023" s="75"/>
      <c r="AV1023" s="75"/>
      <c r="AW1023" s="75"/>
      <c r="AX1023" s="75"/>
      <c r="AY1023" s="75"/>
      <c r="AZ1023" s="75"/>
      <c r="BG1023" s="95"/>
      <c r="BH1023" s="95"/>
      <c r="BI1023" s="95"/>
      <c r="BJ1023" s="95"/>
      <c r="BK1023" s="95"/>
      <c r="BL1023" s="95"/>
      <c r="BM1023" s="95"/>
      <c r="BN1023" s="95"/>
      <c r="BO1023" s="75"/>
      <c r="BP1023" s="75"/>
    </row>
    <row r="1024" spans="27:68" x14ac:dyDescent="0.2">
      <c r="AA1024" s="75"/>
      <c r="AB1024" s="75"/>
      <c r="AC1024" s="75"/>
      <c r="AD1024" s="75"/>
      <c r="AE1024" s="75"/>
      <c r="AG1024" s="84"/>
      <c r="AN1024" s="75"/>
      <c r="AO1024" s="75"/>
      <c r="AP1024" s="75"/>
      <c r="AQ1024" s="75"/>
      <c r="AR1024" s="75"/>
      <c r="AS1024" s="75"/>
      <c r="AT1024" s="75"/>
      <c r="AU1024" s="75"/>
      <c r="AV1024" s="75"/>
      <c r="AW1024" s="75"/>
      <c r="AX1024" s="75"/>
      <c r="AY1024" s="75"/>
      <c r="AZ1024" s="75"/>
      <c r="BG1024" s="95"/>
      <c r="BH1024" s="95"/>
      <c r="BI1024" s="95"/>
      <c r="BJ1024" s="95"/>
      <c r="BK1024" s="95"/>
      <c r="BL1024" s="95"/>
      <c r="BM1024" s="95"/>
      <c r="BN1024" s="95"/>
      <c r="BO1024" s="75"/>
      <c r="BP1024" s="75"/>
    </row>
    <row r="1025" spans="27:68" x14ac:dyDescent="0.2">
      <c r="AA1025" s="75"/>
      <c r="AB1025" s="75"/>
      <c r="AC1025" s="75"/>
      <c r="AD1025" s="75"/>
      <c r="AE1025" s="75"/>
      <c r="AG1025" s="84"/>
      <c r="AN1025" s="75"/>
      <c r="AO1025" s="75"/>
      <c r="AP1025" s="75"/>
      <c r="AQ1025" s="75"/>
      <c r="AR1025" s="75"/>
      <c r="AS1025" s="75"/>
      <c r="AT1025" s="75"/>
      <c r="AU1025" s="75"/>
      <c r="AV1025" s="75"/>
      <c r="AW1025" s="75"/>
      <c r="AX1025" s="75"/>
      <c r="AY1025" s="75"/>
      <c r="AZ1025" s="75"/>
      <c r="BG1025" s="95"/>
      <c r="BH1025" s="95"/>
      <c r="BI1025" s="95"/>
      <c r="BJ1025" s="95"/>
      <c r="BK1025" s="95"/>
      <c r="BL1025" s="95"/>
      <c r="BM1025" s="95"/>
      <c r="BN1025" s="95"/>
      <c r="BO1025" s="75"/>
      <c r="BP1025" s="75"/>
    </row>
    <row r="1026" spans="27:68" x14ac:dyDescent="0.2">
      <c r="AA1026" s="75"/>
      <c r="AB1026" s="75"/>
      <c r="AC1026" s="75"/>
      <c r="AD1026" s="75"/>
      <c r="AE1026" s="75"/>
      <c r="AG1026" s="84"/>
      <c r="AN1026" s="75"/>
      <c r="AO1026" s="75"/>
      <c r="AP1026" s="75"/>
      <c r="AQ1026" s="75"/>
      <c r="AR1026" s="75"/>
      <c r="AS1026" s="75"/>
      <c r="AT1026" s="75"/>
      <c r="AU1026" s="75"/>
      <c r="AV1026" s="75"/>
      <c r="AW1026" s="75"/>
      <c r="AX1026" s="75"/>
      <c r="AY1026" s="75"/>
      <c r="AZ1026" s="75"/>
      <c r="BG1026" s="95"/>
      <c r="BH1026" s="95"/>
      <c r="BI1026" s="95"/>
      <c r="BJ1026" s="95"/>
      <c r="BK1026" s="95"/>
      <c r="BL1026" s="95"/>
      <c r="BM1026" s="95"/>
      <c r="BN1026" s="95"/>
      <c r="BO1026" s="75"/>
      <c r="BP1026" s="75"/>
    </row>
    <row r="1027" spans="27:68" x14ac:dyDescent="0.2">
      <c r="AA1027" s="75"/>
      <c r="AB1027" s="75"/>
      <c r="AC1027" s="75"/>
      <c r="AD1027" s="75"/>
      <c r="AE1027" s="75"/>
      <c r="AG1027" s="84"/>
      <c r="AN1027" s="75"/>
      <c r="AO1027" s="75"/>
      <c r="AP1027" s="75"/>
      <c r="AQ1027" s="75"/>
      <c r="AR1027" s="75"/>
      <c r="AS1027" s="75"/>
      <c r="AT1027" s="75"/>
      <c r="AU1027" s="75"/>
      <c r="AV1027" s="75"/>
      <c r="AW1027" s="75"/>
      <c r="AX1027" s="75"/>
      <c r="AY1027" s="75"/>
      <c r="AZ1027" s="75"/>
      <c r="BG1027" s="95"/>
      <c r="BH1027" s="95"/>
      <c r="BI1027" s="95"/>
      <c r="BJ1027" s="95"/>
      <c r="BK1027" s="95"/>
      <c r="BL1027" s="95"/>
      <c r="BM1027" s="95"/>
      <c r="BN1027" s="95"/>
      <c r="BO1027" s="75"/>
      <c r="BP1027" s="75"/>
    </row>
    <row r="1028" spans="27:68" x14ac:dyDescent="0.2">
      <c r="AA1028" s="75"/>
      <c r="AB1028" s="75"/>
      <c r="AC1028" s="75"/>
      <c r="AD1028" s="75"/>
      <c r="AE1028" s="75"/>
      <c r="AG1028" s="84"/>
      <c r="AN1028" s="75"/>
      <c r="AO1028" s="75"/>
      <c r="AP1028" s="75"/>
      <c r="AQ1028" s="75"/>
      <c r="AR1028" s="75"/>
      <c r="AS1028" s="75"/>
      <c r="AT1028" s="75"/>
      <c r="AU1028" s="75"/>
      <c r="AV1028" s="75"/>
      <c r="AW1028" s="75"/>
      <c r="AX1028" s="75"/>
      <c r="AY1028" s="75"/>
      <c r="AZ1028" s="75"/>
      <c r="BG1028" s="95"/>
      <c r="BH1028" s="95"/>
      <c r="BI1028" s="95"/>
      <c r="BJ1028" s="95"/>
      <c r="BK1028" s="95"/>
      <c r="BL1028" s="95"/>
      <c r="BM1028" s="95"/>
      <c r="BN1028" s="95"/>
      <c r="BO1028" s="75"/>
      <c r="BP1028" s="75"/>
    </row>
    <row r="1029" spans="27:68" x14ac:dyDescent="0.2">
      <c r="AA1029" s="75"/>
      <c r="AB1029" s="75"/>
      <c r="AC1029" s="75"/>
      <c r="AD1029" s="75"/>
      <c r="AE1029" s="75"/>
      <c r="AG1029" s="84"/>
      <c r="AN1029" s="75"/>
      <c r="AO1029" s="75"/>
      <c r="AP1029" s="75"/>
      <c r="AQ1029" s="75"/>
      <c r="AR1029" s="75"/>
      <c r="AS1029" s="75"/>
      <c r="AT1029" s="75"/>
      <c r="AU1029" s="75"/>
      <c r="AV1029" s="75"/>
      <c r="AW1029" s="75"/>
      <c r="AX1029" s="75"/>
      <c r="AY1029" s="75"/>
      <c r="AZ1029" s="75"/>
      <c r="BG1029" s="95"/>
      <c r="BH1029" s="95"/>
      <c r="BI1029" s="95"/>
      <c r="BJ1029" s="95"/>
      <c r="BK1029" s="95"/>
      <c r="BL1029" s="95"/>
      <c r="BM1029" s="95"/>
      <c r="BN1029" s="95"/>
      <c r="BO1029" s="75"/>
      <c r="BP1029" s="75"/>
    </row>
    <row r="1030" spans="27:68" x14ac:dyDescent="0.2">
      <c r="AA1030" s="75"/>
      <c r="AB1030" s="75"/>
      <c r="AC1030" s="75"/>
      <c r="AD1030" s="75"/>
      <c r="AE1030" s="75"/>
      <c r="AG1030" s="84"/>
      <c r="AN1030" s="75"/>
      <c r="AO1030" s="75"/>
      <c r="AP1030" s="75"/>
      <c r="AQ1030" s="75"/>
      <c r="AR1030" s="75"/>
      <c r="AS1030" s="75"/>
      <c r="AT1030" s="75"/>
      <c r="AU1030" s="75"/>
      <c r="AV1030" s="75"/>
      <c r="AW1030" s="75"/>
      <c r="AX1030" s="75"/>
      <c r="AY1030" s="75"/>
      <c r="AZ1030" s="75"/>
      <c r="BG1030" s="95"/>
      <c r="BH1030" s="95"/>
      <c r="BI1030" s="95"/>
      <c r="BJ1030" s="95"/>
      <c r="BK1030" s="95"/>
      <c r="BL1030" s="95"/>
      <c r="BM1030" s="95"/>
      <c r="BN1030" s="95"/>
      <c r="BO1030" s="75"/>
      <c r="BP1030" s="75"/>
    </row>
    <row r="1031" spans="27:68" x14ac:dyDescent="0.2">
      <c r="AA1031" s="75"/>
      <c r="AB1031" s="75"/>
      <c r="AC1031" s="75"/>
      <c r="AD1031" s="75"/>
      <c r="AE1031" s="75"/>
      <c r="AG1031" s="84"/>
      <c r="AN1031" s="75"/>
      <c r="AO1031" s="75"/>
      <c r="AP1031" s="75"/>
      <c r="AQ1031" s="75"/>
      <c r="AR1031" s="75"/>
      <c r="AS1031" s="75"/>
      <c r="AT1031" s="75"/>
      <c r="AU1031" s="75"/>
      <c r="AV1031" s="75"/>
      <c r="AW1031" s="75"/>
      <c r="AX1031" s="75"/>
      <c r="AY1031" s="75"/>
      <c r="AZ1031" s="75"/>
      <c r="BG1031" s="95"/>
      <c r="BH1031" s="95"/>
      <c r="BI1031" s="95"/>
      <c r="BJ1031" s="95"/>
      <c r="BK1031" s="95"/>
      <c r="BL1031" s="95"/>
      <c r="BM1031" s="95"/>
      <c r="BN1031" s="95"/>
      <c r="BO1031" s="75"/>
      <c r="BP1031" s="75"/>
    </row>
    <row r="1032" spans="27:68" x14ac:dyDescent="0.2">
      <c r="AA1032" s="75"/>
      <c r="AB1032" s="75"/>
      <c r="AC1032" s="75"/>
      <c r="AD1032" s="75"/>
      <c r="AE1032" s="75"/>
      <c r="AG1032" s="84"/>
      <c r="AN1032" s="75"/>
      <c r="AO1032" s="75"/>
      <c r="AP1032" s="75"/>
      <c r="AQ1032" s="75"/>
      <c r="AR1032" s="75"/>
      <c r="AS1032" s="75"/>
      <c r="AT1032" s="75"/>
      <c r="AU1032" s="75"/>
      <c r="AV1032" s="75"/>
      <c r="AW1032" s="75"/>
      <c r="AX1032" s="75"/>
      <c r="AY1032" s="75"/>
      <c r="AZ1032" s="75"/>
      <c r="BG1032" s="95"/>
      <c r="BH1032" s="95"/>
      <c r="BI1032" s="95"/>
      <c r="BJ1032" s="95"/>
      <c r="BK1032" s="95"/>
      <c r="BL1032" s="95"/>
      <c r="BM1032" s="95"/>
      <c r="BN1032" s="95"/>
      <c r="BO1032" s="75"/>
      <c r="BP1032" s="75"/>
    </row>
    <row r="1033" spans="27:68" x14ac:dyDescent="0.2">
      <c r="AA1033" s="75"/>
      <c r="AB1033" s="75"/>
      <c r="AC1033" s="75"/>
      <c r="AD1033" s="75"/>
      <c r="AE1033" s="75"/>
      <c r="AG1033" s="84"/>
      <c r="AN1033" s="75"/>
      <c r="AO1033" s="75"/>
      <c r="AP1033" s="75"/>
      <c r="AQ1033" s="75"/>
      <c r="AR1033" s="75"/>
      <c r="AS1033" s="75"/>
      <c r="AT1033" s="75"/>
      <c r="AU1033" s="75"/>
      <c r="AV1033" s="75"/>
      <c r="AW1033" s="75"/>
      <c r="AX1033" s="75"/>
      <c r="AY1033" s="75"/>
      <c r="AZ1033" s="75"/>
      <c r="BG1033" s="95"/>
      <c r="BH1033" s="95"/>
      <c r="BI1033" s="95"/>
      <c r="BJ1033" s="95"/>
      <c r="BK1033" s="95"/>
      <c r="BL1033" s="95"/>
      <c r="BM1033" s="95"/>
      <c r="BN1033" s="95"/>
      <c r="BO1033" s="75"/>
      <c r="BP1033" s="75"/>
    </row>
    <row r="1034" spans="27:68" x14ac:dyDescent="0.2">
      <c r="AA1034" s="75"/>
      <c r="AB1034" s="75"/>
      <c r="AC1034" s="75"/>
      <c r="AD1034" s="75"/>
      <c r="AE1034" s="75"/>
      <c r="AG1034" s="84"/>
      <c r="AN1034" s="75"/>
      <c r="AO1034" s="75"/>
      <c r="AP1034" s="75"/>
      <c r="AQ1034" s="75"/>
      <c r="AR1034" s="75"/>
      <c r="AS1034" s="75"/>
      <c r="AT1034" s="75"/>
      <c r="AU1034" s="75"/>
      <c r="AV1034" s="75"/>
      <c r="AW1034" s="75"/>
      <c r="AX1034" s="75"/>
      <c r="AY1034" s="75"/>
      <c r="AZ1034" s="75"/>
      <c r="BG1034" s="95"/>
      <c r="BH1034" s="95"/>
      <c r="BI1034" s="95"/>
      <c r="BJ1034" s="95"/>
      <c r="BK1034" s="95"/>
      <c r="BL1034" s="95"/>
      <c r="BM1034" s="95"/>
      <c r="BN1034" s="95"/>
      <c r="BO1034" s="75"/>
      <c r="BP1034" s="75"/>
    </row>
    <row r="1035" spans="27:68" x14ac:dyDescent="0.2">
      <c r="AA1035" s="75"/>
      <c r="AB1035" s="75"/>
      <c r="AC1035" s="75"/>
      <c r="AD1035" s="75"/>
      <c r="AE1035" s="75"/>
      <c r="AG1035" s="84"/>
      <c r="AN1035" s="75"/>
      <c r="AO1035" s="75"/>
      <c r="AP1035" s="75"/>
      <c r="AQ1035" s="75"/>
      <c r="AR1035" s="75"/>
      <c r="AS1035" s="75"/>
      <c r="AT1035" s="75"/>
      <c r="AU1035" s="75"/>
      <c r="AV1035" s="75"/>
      <c r="AW1035" s="75"/>
      <c r="AX1035" s="75"/>
      <c r="AY1035" s="75"/>
      <c r="AZ1035" s="75"/>
      <c r="BG1035" s="95"/>
      <c r="BH1035" s="95"/>
      <c r="BI1035" s="95"/>
      <c r="BJ1035" s="95"/>
      <c r="BK1035" s="95"/>
      <c r="BL1035" s="95"/>
      <c r="BM1035" s="95"/>
      <c r="BN1035" s="95"/>
      <c r="BO1035" s="75"/>
      <c r="BP1035" s="75"/>
    </row>
    <row r="1036" spans="27:68" x14ac:dyDescent="0.2">
      <c r="AA1036" s="75"/>
      <c r="AB1036" s="75"/>
      <c r="AC1036" s="75"/>
      <c r="AD1036" s="75"/>
      <c r="AE1036" s="75"/>
      <c r="AG1036" s="84"/>
      <c r="AN1036" s="75"/>
      <c r="AO1036" s="75"/>
      <c r="AP1036" s="75"/>
      <c r="AQ1036" s="75"/>
      <c r="AR1036" s="75"/>
      <c r="AS1036" s="75"/>
      <c r="AT1036" s="75"/>
      <c r="AU1036" s="75"/>
      <c r="AV1036" s="75"/>
      <c r="AW1036" s="75"/>
      <c r="AX1036" s="75"/>
      <c r="AY1036" s="75"/>
      <c r="AZ1036" s="75"/>
      <c r="BG1036" s="95"/>
      <c r="BH1036" s="95"/>
      <c r="BI1036" s="95"/>
      <c r="BJ1036" s="95"/>
      <c r="BK1036" s="95"/>
      <c r="BL1036" s="95"/>
      <c r="BM1036" s="95"/>
      <c r="BN1036" s="95"/>
      <c r="BO1036" s="75"/>
      <c r="BP1036" s="75"/>
    </row>
    <row r="1037" spans="27:68" x14ac:dyDescent="0.2">
      <c r="AA1037" s="75"/>
      <c r="AB1037" s="75"/>
      <c r="AC1037" s="75"/>
      <c r="AD1037" s="75"/>
      <c r="AE1037" s="75"/>
      <c r="AG1037" s="84"/>
      <c r="AN1037" s="75"/>
      <c r="AO1037" s="75"/>
      <c r="AP1037" s="75"/>
      <c r="AQ1037" s="75"/>
      <c r="AR1037" s="75"/>
      <c r="AS1037" s="75"/>
      <c r="AT1037" s="75"/>
      <c r="AU1037" s="75"/>
      <c r="AV1037" s="75"/>
      <c r="AW1037" s="75"/>
      <c r="AX1037" s="75"/>
      <c r="AY1037" s="75"/>
      <c r="AZ1037" s="75"/>
      <c r="BG1037" s="95"/>
      <c r="BH1037" s="95"/>
      <c r="BI1037" s="95"/>
      <c r="BJ1037" s="95"/>
      <c r="BK1037" s="95"/>
      <c r="BL1037" s="95"/>
      <c r="BM1037" s="95"/>
      <c r="BN1037" s="95"/>
      <c r="BO1037" s="75"/>
      <c r="BP1037" s="75"/>
    </row>
    <row r="1038" spans="27:68" x14ac:dyDescent="0.2">
      <c r="AA1038" s="75"/>
      <c r="AB1038" s="75"/>
      <c r="AC1038" s="75"/>
      <c r="AD1038" s="75"/>
      <c r="AE1038" s="75"/>
      <c r="AG1038" s="84"/>
      <c r="AN1038" s="75"/>
      <c r="AO1038" s="75"/>
      <c r="AP1038" s="75"/>
      <c r="AQ1038" s="75"/>
      <c r="AR1038" s="75"/>
      <c r="AS1038" s="75"/>
      <c r="AT1038" s="75"/>
      <c r="AU1038" s="75"/>
      <c r="AV1038" s="75"/>
      <c r="AW1038" s="75"/>
      <c r="AX1038" s="75"/>
      <c r="AY1038" s="75"/>
      <c r="AZ1038" s="75"/>
      <c r="BG1038" s="95"/>
      <c r="BH1038" s="95"/>
      <c r="BI1038" s="95"/>
      <c r="BJ1038" s="95"/>
      <c r="BK1038" s="95"/>
      <c r="BL1038" s="95"/>
      <c r="BM1038" s="95"/>
      <c r="BN1038" s="95"/>
      <c r="BO1038" s="75"/>
      <c r="BP1038" s="75"/>
    </row>
    <row r="1039" spans="27:68" x14ac:dyDescent="0.2">
      <c r="AA1039" s="75"/>
      <c r="AB1039" s="75"/>
      <c r="AC1039" s="75"/>
      <c r="AD1039" s="75"/>
      <c r="AE1039" s="75"/>
      <c r="AG1039" s="84"/>
      <c r="AN1039" s="75"/>
      <c r="AO1039" s="75"/>
      <c r="AP1039" s="75"/>
      <c r="AQ1039" s="75"/>
      <c r="AR1039" s="75"/>
      <c r="AS1039" s="75"/>
      <c r="AT1039" s="75"/>
      <c r="AU1039" s="75"/>
      <c r="AV1039" s="75"/>
      <c r="AW1039" s="75"/>
      <c r="AX1039" s="75"/>
      <c r="AY1039" s="75"/>
      <c r="AZ1039" s="75"/>
      <c r="BG1039" s="95"/>
      <c r="BH1039" s="95"/>
      <c r="BI1039" s="95"/>
      <c r="BJ1039" s="95"/>
      <c r="BK1039" s="95"/>
      <c r="BL1039" s="95"/>
      <c r="BM1039" s="95"/>
      <c r="BN1039" s="95"/>
      <c r="BO1039" s="75"/>
      <c r="BP1039" s="75"/>
    </row>
    <row r="1040" spans="27:68" x14ac:dyDescent="0.2">
      <c r="AA1040" s="75"/>
      <c r="AB1040" s="75"/>
      <c r="AC1040" s="75"/>
      <c r="AD1040" s="75"/>
      <c r="AE1040" s="75"/>
      <c r="AG1040" s="84"/>
      <c r="AN1040" s="75"/>
      <c r="AO1040" s="75"/>
      <c r="AP1040" s="75"/>
      <c r="AQ1040" s="75"/>
      <c r="AR1040" s="75"/>
      <c r="AS1040" s="75"/>
      <c r="AT1040" s="75"/>
      <c r="AU1040" s="75"/>
      <c r="AV1040" s="75"/>
      <c r="AW1040" s="75"/>
      <c r="AX1040" s="75"/>
      <c r="AY1040" s="75"/>
      <c r="AZ1040" s="75"/>
      <c r="BG1040" s="95"/>
      <c r="BH1040" s="95"/>
      <c r="BI1040" s="95"/>
      <c r="BJ1040" s="95"/>
      <c r="BK1040" s="95"/>
      <c r="BL1040" s="95"/>
      <c r="BM1040" s="95"/>
      <c r="BN1040" s="95"/>
      <c r="BO1040" s="75"/>
      <c r="BP1040" s="75"/>
    </row>
    <row r="1041" spans="27:69" x14ac:dyDescent="0.2">
      <c r="AA1041" s="75"/>
      <c r="AB1041" s="75"/>
      <c r="AC1041" s="75"/>
      <c r="AD1041" s="75"/>
      <c r="AE1041" s="75"/>
      <c r="AG1041" s="84"/>
      <c r="AN1041" s="75"/>
      <c r="AO1041" s="75"/>
      <c r="AP1041" s="75"/>
      <c r="AQ1041" s="75"/>
      <c r="AR1041" s="75"/>
      <c r="AS1041" s="75"/>
      <c r="AT1041" s="75"/>
      <c r="AU1041" s="75"/>
      <c r="AV1041" s="75"/>
      <c r="AW1041" s="75"/>
      <c r="AX1041" s="75"/>
      <c r="AY1041" s="75"/>
      <c r="AZ1041" s="75"/>
      <c r="BG1041" s="95"/>
      <c r="BH1041" s="95"/>
      <c r="BI1041" s="95"/>
      <c r="BJ1041" s="95"/>
      <c r="BK1041" s="95"/>
      <c r="BL1041" s="95"/>
      <c r="BM1041" s="95"/>
      <c r="BN1041" s="95"/>
      <c r="BO1041" s="75"/>
      <c r="BP1041" s="75"/>
    </row>
    <row r="1042" spans="27:69" x14ac:dyDescent="0.2">
      <c r="AA1042" s="75"/>
      <c r="AB1042" s="75"/>
      <c r="AC1042" s="75"/>
      <c r="AD1042" s="75"/>
      <c r="AE1042" s="75"/>
      <c r="AG1042" s="84"/>
      <c r="AN1042" s="75"/>
      <c r="AO1042" s="75"/>
      <c r="AP1042" s="75"/>
      <c r="AQ1042" s="75"/>
      <c r="AR1042" s="75"/>
      <c r="AS1042" s="75"/>
      <c r="AT1042" s="75"/>
      <c r="AU1042" s="75"/>
      <c r="AV1042" s="75"/>
      <c r="AW1042" s="75"/>
      <c r="AX1042" s="75"/>
      <c r="AY1042" s="75"/>
      <c r="AZ1042" s="75"/>
      <c r="BG1042" s="95"/>
      <c r="BH1042" s="95"/>
      <c r="BI1042" s="95"/>
      <c r="BJ1042" s="95"/>
      <c r="BK1042" s="95"/>
      <c r="BL1042" s="95"/>
      <c r="BM1042" s="95"/>
      <c r="BN1042" s="95"/>
      <c r="BO1042" s="75"/>
      <c r="BP1042" s="75"/>
      <c r="BQ1042" s="75"/>
    </row>
    <row r="1043" spans="27:69" x14ac:dyDescent="0.2">
      <c r="AA1043" s="75"/>
      <c r="AB1043" s="75"/>
      <c r="AC1043" s="75"/>
      <c r="AD1043" s="75"/>
      <c r="AE1043" s="75"/>
      <c r="AG1043" s="84"/>
      <c r="AN1043" s="75"/>
      <c r="AO1043" s="75"/>
      <c r="AP1043" s="75"/>
      <c r="AQ1043" s="75"/>
      <c r="AR1043" s="75"/>
      <c r="AS1043" s="75"/>
      <c r="AT1043" s="75"/>
      <c r="AU1043" s="75"/>
      <c r="AV1043" s="75"/>
      <c r="AW1043" s="75"/>
      <c r="AX1043" s="75"/>
      <c r="AY1043" s="75"/>
      <c r="AZ1043" s="75"/>
      <c r="BG1043" s="95"/>
      <c r="BH1043" s="95"/>
      <c r="BI1043" s="95"/>
      <c r="BJ1043" s="95"/>
      <c r="BK1043" s="95"/>
      <c r="BL1043" s="95"/>
      <c r="BM1043" s="95"/>
      <c r="BN1043" s="95"/>
      <c r="BO1043" s="75"/>
      <c r="BP1043" s="75"/>
      <c r="BQ1043" s="75"/>
    </row>
    <row r="1044" spans="27:69" x14ac:dyDescent="0.2">
      <c r="AA1044" s="75"/>
      <c r="AB1044" s="75"/>
      <c r="AC1044" s="75"/>
      <c r="AD1044" s="75"/>
      <c r="AE1044" s="75"/>
      <c r="AG1044" s="84"/>
      <c r="AN1044" s="75"/>
      <c r="AO1044" s="75"/>
      <c r="AP1044" s="75"/>
      <c r="AQ1044" s="75"/>
      <c r="AR1044" s="75"/>
      <c r="AS1044" s="75"/>
      <c r="AT1044" s="75"/>
      <c r="AU1044" s="75"/>
      <c r="AV1044" s="75"/>
      <c r="AW1044" s="75"/>
      <c r="AX1044" s="75"/>
      <c r="AY1044" s="75"/>
      <c r="AZ1044" s="75"/>
      <c r="BG1044" s="95"/>
      <c r="BH1044" s="95"/>
      <c r="BI1044" s="95"/>
      <c r="BJ1044" s="95"/>
      <c r="BK1044" s="95"/>
      <c r="BL1044" s="95"/>
      <c r="BM1044" s="95"/>
      <c r="BN1044" s="95"/>
      <c r="BO1044" s="75"/>
      <c r="BP1044" s="75"/>
    </row>
    <row r="1045" spans="27:69" x14ac:dyDescent="0.2">
      <c r="AA1045" s="75"/>
      <c r="AB1045" s="75"/>
      <c r="AC1045" s="75"/>
      <c r="AD1045" s="75"/>
      <c r="AE1045" s="75"/>
      <c r="AG1045" s="84"/>
      <c r="AN1045" s="75"/>
      <c r="AO1045" s="75"/>
      <c r="AP1045" s="75"/>
      <c r="AQ1045" s="75"/>
      <c r="AR1045" s="75"/>
      <c r="AS1045" s="75"/>
      <c r="AT1045" s="75"/>
      <c r="AU1045" s="75"/>
      <c r="AV1045" s="75"/>
      <c r="AW1045" s="75"/>
      <c r="AX1045" s="75"/>
      <c r="AY1045" s="75"/>
      <c r="AZ1045" s="75"/>
      <c r="BG1045" s="95"/>
      <c r="BH1045" s="95"/>
      <c r="BI1045" s="95"/>
      <c r="BJ1045" s="95"/>
      <c r="BK1045" s="95"/>
      <c r="BL1045" s="95"/>
      <c r="BM1045" s="95"/>
      <c r="BN1045" s="95"/>
      <c r="BO1045" s="75"/>
      <c r="BP1045" s="75"/>
    </row>
    <row r="1046" spans="27:69" x14ac:dyDescent="0.2">
      <c r="AA1046" s="75"/>
      <c r="AB1046" s="75"/>
      <c r="AC1046" s="75"/>
      <c r="AD1046" s="75"/>
      <c r="AE1046" s="75"/>
      <c r="AG1046" s="84"/>
      <c r="AN1046" s="75"/>
      <c r="AO1046" s="75"/>
      <c r="AP1046" s="75"/>
      <c r="AQ1046" s="75"/>
      <c r="AR1046" s="75"/>
      <c r="AS1046" s="75"/>
      <c r="AT1046" s="75"/>
      <c r="AU1046" s="75"/>
      <c r="AV1046" s="75"/>
      <c r="AW1046" s="75"/>
      <c r="AX1046" s="75"/>
      <c r="AY1046" s="75"/>
      <c r="AZ1046" s="75"/>
      <c r="BG1046" s="95"/>
      <c r="BH1046" s="95"/>
      <c r="BI1046" s="95"/>
      <c r="BJ1046" s="95"/>
      <c r="BK1046" s="95"/>
      <c r="BL1046" s="95"/>
      <c r="BM1046" s="95"/>
      <c r="BN1046" s="95"/>
      <c r="BO1046" s="75"/>
      <c r="BP1046" s="75"/>
    </row>
    <row r="1047" spans="27:69" x14ac:dyDescent="0.2">
      <c r="AA1047" s="75"/>
      <c r="AB1047" s="75"/>
      <c r="AC1047" s="75"/>
      <c r="AD1047" s="75"/>
      <c r="AE1047" s="75"/>
      <c r="AG1047" s="84"/>
      <c r="AN1047" s="75"/>
      <c r="AO1047" s="75"/>
      <c r="AP1047" s="75"/>
      <c r="AQ1047" s="75"/>
      <c r="AR1047" s="75"/>
      <c r="AS1047" s="75"/>
      <c r="AT1047" s="75"/>
      <c r="AU1047" s="75"/>
      <c r="AV1047" s="75"/>
      <c r="AW1047" s="75"/>
      <c r="AX1047" s="75"/>
      <c r="AY1047" s="75"/>
      <c r="AZ1047" s="75"/>
      <c r="BG1047" s="95"/>
      <c r="BH1047" s="95"/>
      <c r="BI1047" s="95"/>
      <c r="BJ1047" s="95"/>
      <c r="BK1047" s="95"/>
      <c r="BL1047" s="95"/>
      <c r="BM1047" s="95"/>
      <c r="BN1047" s="95"/>
      <c r="BO1047" s="75"/>
      <c r="BP1047" s="75"/>
    </row>
    <row r="1048" spans="27:69" x14ac:dyDescent="0.2">
      <c r="AA1048" s="75"/>
      <c r="AB1048" s="75"/>
      <c r="AC1048" s="75"/>
      <c r="AD1048" s="75"/>
      <c r="AE1048" s="75"/>
      <c r="AG1048" s="84"/>
      <c r="AN1048" s="75"/>
      <c r="AO1048" s="75"/>
      <c r="AP1048" s="75"/>
      <c r="AQ1048" s="75"/>
      <c r="AR1048" s="75"/>
      <c r="AS1048" s="75"/>
      <c r="AT1048" s="75"/>
      <c r="AU1048" s="75"/>
      <c r="AV1048" s="75"/>
      <c r="AW1048" s="75"/>
      <c r="AX1048" s="75"/>
      <c r="AY1048" s="75"/>
      <c r="AZ1048" s="75"/>
      <c r="BG1048" s="95"/>
      <c r="BH1048" s="95"/>
      <c r="BI1048" s="95"/>
      <c r="BJ1048" s="95"/>
      <c r="BK1048" s="95"/>
      <c r="BL1048" s="95"/>
      <c r="BM1048" s="95"/>
      <c r="BN1048" s="95"/>
      <c r="BO1048" s="75"/>
      <c r="BP1048" s="75"/>
    </row>
    <row r="1049" spans="27:69" x14ac:dyDescent="0.2">
      <c r="AA1049" s="75"/>
      <c r="AB1049" s="75"/>
      <c r="AC1049" s="75"/>
      <c r="AD1049" s="75"/>
      <c r="AE1049" s="75"/>
      <c r="AG1049" s="84"/>
      <c r="AN1049" s="75"/>
      <c r="AO1049" s="75"/>
      <c r="AP1049" s="75"/>
      <c r="AQ1049" s="75"/>
      <c r="AR1049" s="75"/>
      <c r="AS1049" s="75"/>
      <c r="AT1049" s="75"/>
      <c r="AU1049" s="75"/>
      <c r="AV1049" s="75"/>
      <c r="AW1049" s="75"/>
      <c r="AX1049" s="75"/>
      <c r="AY1049" s="75"/>
      <c r="AZ1049" s="75"/>
      <c r="BG1049" s="95"/>
      <c r="BH1049" s="95"/>
      <c r="BI1049" s="95"/>
      <c r="BJ1049" s="95"/>
      <c r="BK1049" s="95"/>
      <c r="BL1049" s="95"/>
      <c r="BM1049" s="95"/>
      <c r="BN1049" s="95"/>
      <c r="BO1049" s="75"/>
      <c r="BP1049" s="75"/>
    </row>
    <row r="1050" spans="27:69" x14ac:dyDescent="0.2">
      <c r="AA1050" s="75"/>
      <c r="AB1050" s="75"/>
      <c r="AC1050" s="75"/>
      <c r="AD1050" s="75"/>
      <c r="AE1050" s="75"/>
      <c r="AG1050" s="84"/>
      <c r="AN1050" s="75"/>
      <c r="AO1050" s="75"/>
      <c r="AP1050" s="75"/>
      <c r="AQ1050" s="75"/>
      <c r="AR1050" s="75"/>
      <c r="AS1050" s="75"/>
      <c r="AT1050" s="75"/>
      <c r="AU1050" s="75"/>
      <c r="AV1050" s="75"/>
      <c r="AW1050" s="75"/>
      <c r="AX1050" s="75"/>
      <c r="AY1050" s="75"/>
      <c r="AZ1050" s="75"/>
      <c r="BG1050" s="95"/>
      <c r="BH1050" s="95"/>
      <c r="BI1050" s="95"/>
      <c r="BJ1050" s="95"/>
      <c r="BK1050" s="95"/>
      <c r="BL1050" s="95"/>
      <c r="BM1050" s="95"/>
      <c r="BN1050" s="95"/>
      <c r="BO1050" s="75"/>
      <c r="BP1050" s="75"/>
    </row>
    <row r="1051" spans="27:69" x14ac:dyDescent="0.2">
      <c r="AA1051" s="75"/>
      <c r="AB1051" s="75"/>
      <c r="AC1051" s="75"/>
      <c r="AD1051" s="75"/>
      <c r="AE1051" s="75"/>
      <c r="AG1051" s="84"/>
      <c r="AN1051" s="75"/>
      <c r="AO1051" s="75"/>
      <c r="AP1051" s="75"/>
      <c r="AQ1051" s="75"/>
      <c r="AR1051" s="75"/>
      <c r="AS1051" s="75"/>
      <c r="AT1051" s="75"/>
      <c r="AU1051" s="75"/>
      <c r="AV1051" s="75"/>
      <c r="AW1051" s="75"/>
      <c r="AX1051" s="75"/>
      <c r="AY1051" s="75"/>
      <c r="AZ1051" s="75"/>
      <c r="BG1051" s="95"/>
      <c r="BH1051" s="95"/>
      <c r="BI1051" s="95"/>
      <c r="BJ1051" s="95"/>
      <c r="BK1051" s="95"/>
      <c r="BL1051" s="95"/>
      <c r="BM1051" s="95"/>
      <c r="BN1051" s="95"/>
      <c r="BO1051" s="75"/>
      <c r="BP1051" s="75"/>
    </row>
    <row r="1052" spans="27:69" x14ac:dyDescent="0.2">
      <c r="AA1052" s="75"/>
      <c r="AB1052" s="75"/>
      <c r="AC1052" s="75"/>
      <c r="AD1052" s="75"/>
      <c r="AE1052" s="75"/>
      <c r="AG1052" s="84"/>
      <c r="AN1052" s="75"/>
      <c r="AO1052" s="75"/>
      <c r="AP1052" s="75"/>
      <c r="AQ1052" s="75"/>
      <c r="AR1052" s="75"/>
      <c r="AS1052" s="75"/>
      <c r="AT1052" s="75"/>
      <c r="AU1052" s="75"/>
      <c r="AV1052" s="75"/>
      <c r="AW1052" s="75"/>
      <c r="AX1052" s="75"/>
      <c r="AY1052" s="75"/>
      <c r="AZ1052" s="75"/>
      <c r="BG1052" s="95"/>
      <c r="BH1052" s="95"/>
      <c r="BI1052" s="95"/>
      <c r="BJ1052" s="95"/>
      <c r="BK1052" s="95"/>
      <c r="BL1052" s="95"/>
      <c r="BM1052" s="95"/>
      <c r="BN1052" s="95"/>
      <c r="BO1052" s="75"/>
      <c r="BP1052" s="75"/>
    </row>
    <row r="1053" spans="27:69" x14ac:dyDescent="0.2">
      <c r="AA1053" s="75"/>
      <c r="AB1053" s="75"/>
      <c r="AC1053" s="75"/>
      <c r="AD1053" s="75"/>
      <c r="AE1053" s="75"/>
      <c r="AG1053" s="84"/>
      <c r="AN1053" s="75"/>
      <c r="AO1053" s="75"/>
      <c r="AP1053" s="75"/>
      <c r="AQ1053" s="75"/>
      <c r="AR1053" s="75"/>
      <c r="AS1053" s="75"/>
      <c r="AT1053" s="75"/>
      <c r="AU1053" s="75"/>
      <c r="AV1053" s="75"/>
      <c r="AW1053" s="75"/>
      <c r="AX1053" s="75"/>
      <c r="AY1053" s="75"/>
      <c r="AZ1053" s="75"/>
      <c r="BG1053" s="95"/>
      <c r="BH1053" s="95"/>
      <c r="BI1053" s="95"/>
      <c r="BJ1053" s="95"/>
      <c r="BK1053" s="95"/>
      <c r="BL1053" s="95"/>
      <c r="BM1053" s="95"/>
      <c r="BN1053" s="95"/>
      <c r="BO1053" s="75"/>
      <c r="BP1053" s="75"/>
    </row>
    <row r="1054" spans="27:69" x14ac:dyDescent="0.2">
      <c r="AA1054" s="75"/>
      <c r="AB1054" s="75"/>
      <c r="AC1054" s="75"/>
      <c r="AD1054" s="75"/>
      <c r="AE1054" s="75"/>
      <c r="AG1054" s="84"/>
      <c r="AN1054" s="75"/>
      <c r="AO1054" s="75"/>
      <c r="AP1054" s="75"/>
      <c r="AQ1054" s="75"/>
      <c r="AR1054" s="75"/>
      <c r="AS1054" s="75"/>
      <c r="AT1054" s="75"/>
      <c r="AU1054" s="75"/>
      <c r="AV1054" s="75"/>
      <c r="AW1054" s="75"/>
      <c r="AX1054" s="75"/>
      <c r="AY1054" s="75"/>
      <c r="AZ1054" s="75"/>
      <c r="BG1054" s="95"/>
      <c r="BH1054" s="95"/>
      <c r="BI1054" s="95"/>
      <c r="BJ1054" s="95"/>
      <c r="BK1054" s="95"/>
      <c r="BL1054" s="95"/>
      <c r="BM1054" s="95"/>
      <c r="BN1054" s="95"/>
      <c r="BO1054" s="75"/>
      <c r="BP1054" s="75"/>
    </row>
    <row r="1055" spans="27:69" x14ac:dyDescent="0.2">
      <c r="AA1055" s="75"/>
      <c r="AB1055" s="75"/>
      <c r="AC1055" s="75"/>
      <c r="AD1055" s="75"/>
      <c r="AE1055" s="75"/>
      <c r="AG1055" s="84"/>
      <c r="AN1055" s="75"/>
      <c r="AO1055" s="75"/>
      <c r="AP1055" s="75"/>
      <c r="AQ1055" s="75"/>
      <c r="AR1055" s="75"/>
      <c r="AS1055" s="75"/>
      <c r="AT1055" s="75"/>
      <c r="AU1055" s="75"/>
      <c r="AV1055" s="75"/>
      <c r="AW1055" s="75"/>
      <c r="AX1055" s="75"/>
      <c r="AY1055" s="75"/>
      <c r="AZ1055" s="75"/>
      <c r="BG1055" s="95"/>
      <c r="BH1055" s="95"/>
      <c r="BI1055" s="95"/>
      <c r="BJ1055" s="95"/>
      <c r="BK1055" s="95"/>
      <c r="BL1055" s="95"/>
      <c r="BM1055" s="95"/>
      <c r="BN1055" s="95"/>
      <c r="BO1055" s="75"/>
      <c r="BP1055" s="75"/>
    </row>
    <row r="1056" spans="27:69" x14ac:dyDescent="0.2">
      <c r="AA1056" s="75"/>
      <c r="AB1056" s="75"/>
      <c r="AC1056" s="75"/>
      <c r="AD1056" s="75"/>
      <c r="AE1056" s="75"/>
      <c r="AG1056" s="84"/>
      <c r="AN1056" s="75"/>
      <c r="AO1056" s="75"/>
      <c r="AP1056" s="75"/>
      <c r="AQ1056" s="75"/>
      <c r="AR1056" s="75"/>
      <c r="AS1056" s="75"/>
      <c r="AT1056" s="75"/>
      <c r="AU1056" s="75"/>
      <c r="AV1056" s="75"/>
      <c r="AW1056" s="75"/>
      <c r="AX1056" s="75"/>
      <c r="AY1056" s="75"/>
      <c r="AZ1056" s="75"/>
      <c r="BG1056" s="95"/>
      <c r="BH1056" s="95"/>
      <c r="BI1056" s="95"/>
      <c r="BJ1056" s="95"/>
      <c r="BK1056" s="95"/>
      <c r="BL1056" s="95"/>
      <c r="BM1056" s="95"/>
      <c r="BN1056" s="95"/>
      <c r="BO1056" s="75"/>
      <c r="BP1056" s="75"/>
    </row>
    <row r="1057" spans="27:85" x14ac:dyDescent="0.2">
      <c r="AA1057" s="75"/>
      <c r="AB1057" s="75"/>
      <c r="AC1057" s="75"/>
      <c r="AD1057" s="75"/>
      <c r="AE1057" s="75"/>
      <c r="AG1057" s="84"/>
      <c r="AN1057" s="75"/>
      <c r="AO1057" s="75"/>
      <c r="AP1057" s="75"/>
      <c r="AQ1057" s="75"/>
      <c r="AR1057" s="75"/>
      <c r="AS1057" s="75"/>
      <c r="AT1057" s="75"/>
      <c r="AU1057" s="75"/>
      <c r="AV1057" s="75"/>
      <c r="AW1057" s="75"/>
      <c r="AX1057" s="75"/>
      <c r="AY1057" s="75"/>
      <c r="AZ1057" s="75"/>
      <c r="BG1057" s="95"/>
      <c r="BH1057" s="95"/>
      <c r="BI1057" s="95"/>
      <c r="BJ1057" s="95"/>
      <c r="BK1057" s="95"/>
      <c r="BL1057" s="95"/>
      <c r="BM1057" s="95"/>
      <c r="BN1057" s="95"/>
      <c r="BO1057" s="75"/>
      <c r="BP1057" s="75"/>
    </row>
    <row r="1058" spans="27:85" x14ac:dyDescent="0.2">
      <c r="AA1058" s="75"/>
      <c r="AB1058" s="75"/>
      <c r="AC1058" s="75"/>
      <c r="AD1058" s="75"/>
      <c r="AE1058" s="75"/>
      <c r="AG1058" s="84"/>
      <c r="AN1058" s="75"/>
      <c r="AO1058" s="75"/>
      <c r="AP1058" s="75"/>
      <c r="AQ1058" s="75"/>
      <c r="AR1058" s="75"/>
      <c r="AS1058" s="75"/>
      <c r="AT1058" s="75"/>
      <c r="AU1058" s="75"/>
      <c r="AV1058" s="75"/>
      <c r="AW1058" s="75"/>
      <c r="AX1058" s="75"/>
      <c r="AY1058" s="75"/>
      <c r="AZ1058" s="75"/>
      <c r="BG1058" s="95"/>
      <c r="BH1058" s="95"/>
      <c r="BI1058" s="95"/>
      <c r="BJ1058" s="95"/>
      <c r="BK1058" s="95"/>
      <c r="BL1058" s="95"/>
      <c r="BM1058" s="95"/>
      <c r="BN1058" s="95"/>
      <c r="BO1058" s="75"/>
      <c r="BP1058" s="75"/>
    </row>
    <row r="1059" spans="27:85" x14ac:dyDescent="0.2">
      <c r="AA1059" s="75"/>
      <c r="AB1059" s="75"/>
      <c r="AC1059" s="75"/>
      <c r="AD1059" s="75"/>
      <c r="AE1059" s="75"/>
      <c r="AG1059" s="84"/>
      <c r="AN1059" s="75"/>
      <c r="AO1059" s="75"/>
      <c r="AP1059" s="75"/>
      <c r="AQ1059" s="75"/>
      <c r="AR1059" s="75"/>
      <c r="AS1059" s="75"/>
      <c r="AT1059" s="75"/>
      <c r="AU1059" s="75"/>
      <c r="AV1059" s="75"/>
      <c r="AW1059" s="75"/>
      <c r="AX1059" s="75"/>
      <c r="AY1059" s="75"/>
      <c r="AZ1059" s="75"/>
      <c r="BG1059" s="95"/>
      <c r="BH1059" s="95"/>
      <c r="BI1059" s="95"/>
      <c r="BJ1059" s="95"/>
      <c r="BK1059" s="95"/>
      <c r="BL1059" s="95"/>
      <c r="BM1059" s="95"/>
      <c r="BN1059" s="95"/>
      <c r="BO1059" s="75"/>
      <c r="BP1059" s="75"/>
    </row>
    <row r="1060" spans="27:85" x14ac:dyDescent="0.2">
      <c r="AA1060" s="75"/>
      <c r="AB1060" s="75"/>
      <c r="AC1060" s="75"/>
      <c r="AD1060" s="75"/>
      <c r="AE1060" s="75"/>
      <c r="AG1060" s="84"/>
      <c r="AN1060" s="75"/>
      <c r="AO1060" s="75"/>
      <c r="AP1060" s="75"/>
      <c r="AQ1060" s="75"/>
      <c r="AR1060" s="75"/>
      <c r="AS1060" s="75"/>
      <c r="AT1060" s="75"/>
      <c r="AU1060" s="75"/>
      <c r="AV1060" s="75"/>
      <c r="AW1060" s="75"/>
      <c r="AX1060" s="75"/>
      <c r="AY1060" s="75"/>
      <c r="AZ1060" s="75"/>
      <c r="BG1060" s="95"/>
      <c r="BH1060" s="95"/>
      <c r="BI1060" s="95"/>
      <c r="BJ1060" s="95"/>
      <c r="BK1060" s="95"/>
      <c r="BL1060" s="95"/>
      <c r="BM1060" s="95"/>
      <c r="BN1060" s="95"/>
      <c r="BO1060" s="75"/>
      <c r="BP1060" s="75"/>
    </row>
    <row r="1061" spans="27:85" x14ac:dyDescent="0.2">
      <c r="AA1061" s="75"/>
      <c r="AB1061" s="75"/>
      <c r="AC1061" s="75"/>
      <c r="AD1061" s="75"/>
      <c r="AE1061" s="75"/>
      <c r="AG1061" s="84"/>
      <c r="AN1061" s="75"/>
      <c r="AO1061" s="75"/>
      <c r="AP1061" s="75"/>
      <c r="AQ1061" s="75"/>
      <c r="AR1061" s="75"/>
      <c r="AS1061" s="75"/>
      <c r="AT1061" s="75"/>
      <c r="AU1061" s="75"/>
      <c r="AV1061" s="75"/>
      <c r="AW1061" s="75"/>
      <c r="AX1061" s="75"/>
      <c r="AY1061" s="75"/>
      <c r="AZ1061" s="75"/>
      <c r="BG1061" s="95"/>
      <c r="BH1061" s="95"/>
      <c r="BI1061" s="95"/>
      <c r="BJ1061" s="95"/>
      <c r="BK1061" s="95"/>
      <c r="BL1061" s="95"/>
      <c r="BM1061" s="95"/>
      <c r="BN1061" s="95"/>
      <c r="BO1061" s="75"/>
      <c r="BP1061" s="75"/>
    </row>
    <row r="1062" spans="27:85" x14ac:dyDescent="0.2">
      <c r="AA1062" s="75"/>
      <c r="AB1062" s="75"/>
      <c r="AC1062" s="75"/>
      <c r="AD1062" s="75"/>
      <c r="AE1062" s="75"/>
      <c r="AG1062" s="84"/>
      <c r="AN1062" s="75"/>
      <c r="AO1062" s="75"/>
      <c r="AP1062" s="75"/>
      <c r="AQ1062" s="75"/>
      <c r="AR1062" s="75"/>
      <c r="AS1062" s="75"/>
      <c r="AT1062" s="75"/>
      <c r="AU1062" s="75"/>
      <c r="AV1062" s="75"/>
      <c r="AW1062" s="75"/>
      <c r="AX1062" s="75"/>
      <c r="AY1062" s="75"/>
      <c r="AZ1062" s="75"/>
      <c r="BG1062" s="95"/>
      <c r="BH1062" s="95"/>
      <c r="BI1062" s="95"/>
      <c r="BJ1062" s="95"/>
      <c r="BK1062" s="95"/>
      <c r="BL1062" s="95"/>
      <c r="BM1062" s="95"/>
      <c r="BN1062" s="95"/>
      <c r="BO1062" s="75"/>
      <c r="BP1062" s="75"/>
    </row>
    <row r="1063" spans="27:85" x14ac:dyDescent="0.2">
      <c r="AA1063" s="75"/>
      <c r="AB1063" s="75"/>
      <c r="AC1063" s="75"/>
      <c r="AD1063" s="75"/>
      <c r="AE1063" s="75"/>
      <c r="AG1063" s="84"/>
      <c r="AN1063" s="75"/>
      <c r="AO1063" s="75"/>
      <c r="AP1063" s="75"/>
      <c r="AQ1063" s="75"/>
      <c r="AR1063" s="75"/>
      <c r="AS1063" s="75"/>
      <c r="AT1063" s="75"/>
      <c r="AU1063" s="75"/>
      <c r="AV1063" s="75"/>
      <c r="AW1063" s="75"/>
      <c r="AX1063" s="75"/>
      <c r="AY1063" s="75"/>
      <c r="AZ1063" s="75"/>
      <c r="BG1063" s="95"/>
      <c r="BH1063" s="95"/>
      <c r="BI1063" s="95"/>
      <c r="BJ1063" s="95"/>
      <c r="BK1063" s="95"/>
      <c r="BL1063" s="95"/>
      <c r="BM1063" s="95"/>
      <c r="BN1063" s="95"/>
      <c r="BO1063" s="75"/>
      <c r="BP1063" s="75"/>
    </row>
    <row r="1064" spans="27:85" x14ac:dyDescent="0.2">
      <c r="AA1064" s="75"/>
      <c r="AB1064" s="75"/>
      <c r="AC1064" s="75"/>
      <c r="AD1064" s="75"/>
      <c r="AE1064" s="75"/>
      <c r="AG1064" s="84"/>
      <c r="AN1064" s="75"/>
      <c r="AO1064" s="75"/>
      <c r="AP1064" s="75"/>
      <c r="AQ1064" s="75"/>
      <c r="AR1064" s="75"/>
      <c r="AS1064" s="75"/>
      <c r="AT1064" s="75"/>
      <c r="AU1064" s="75"/>
      <c r="AV1064" s="75"/>
      <c r="AW1064" s="75"/>
      <c r="AX1064" s="75"/>
      <c r="AY1064" s="75"/>
      <c r="AZ1064" s="75"/>
      <c r="BG1064" s="95"/>
      <c r="BH1064" s="95"/>
      <c r="BI1064" s="95"/>
      <c r="BJ1064" s="95"/>
      <c r="BK1064" s="95"/>
      <c r="BL1064" s="95"/>
      <c r="BM1064" s="95"/>
      <c r="BN1064" s="95"/>
      <c r="BO1064" s="75"/>
      <c r="BP1064" s="75"/>
    </row>
    <row r="1065" spans="27:85" x14ac:dyDescent="0.2">
      <c r="AA1065" s="75"/>
      <c r="AB1065" s="75"/>
      <c r="AC1065" s="75"/>
      <c r="AD1065" s="75"/>
      <c r="AE1065" s="75"/>
      <c r="AG1065" s="84"/>
      <c r="AN1065" s="75"/>
      <c r="AO1065" s="75"/>
      <c r="AP1065" s="75"/>
      <c r="AQ1065" s="75"/>
      <c r="AR1065" s="75"/>
      <c r="AS1065" s="75"/>
      <c r="AT1065" s="75"/>
      <c r="AU1065" s="75"/>
      <c r="AV1065" s="75"/>
      <c r="AW1065" s="75"/>
      <c r="AX1065" s="75"/>
      <c r="AY1065" s="75"/>
      <c r="AZ1065" s="75"/>
      <c r="BG1065" s="95"/>
      <c r="BH1065" s="95"/>
      <c r="BI1065" s="95"/>
      <c r="BJ1065" s="95"/>
      <c r="BK1065" s="95"/>
      <c r="BL1065" s="95"/>
      <c r="BM1065" s="95"/>
      <c r="BN1065" s="95"/>
      <c r="BO1065" s="75"/>
      <c r="BP1065" s="75"/>
    </row>
    <row r="1066" spans="27:85" x14ac:dyDescent="0.2">
      <c r="AA1066" s="75"/>
      <c r="AB1066" s="75"/>
      <c r="AC1066" s="75"/>
      <c r="AD1066" s="75"/>
      <c r="AE1066" s="75"/>
      <c r="AG1066" s="84"/>
      <c r="AN1066" s="75"/>
      <c r="AO1066" s="75"/>
      <c r="AP1066" s="75"/>
      <c r="AQ1066" s="75"/>
      <c r="AR1066" s="75"/>
      <c r="AS1066" s="75"/>
      <c r="AT1066" s="75"/>
      <c r="AU1066" s="75"/>
      <c r="AV1066" s="75"/>
      <c r="AW1066" s="75"/>
      <c r="AX1066" s="75"/>
      <c r="AY1066" s="75"/>
      <c r="AZ1066" s="75"/>
      <c r="BG1066" s="95"/>
      <c r="BH1066" s="95"/>
      <c r="BI1066" s="95"/>
      <c r="BJ1066" s="95"/>
      <c r="BK1066" s="95"/>
      <c r="BL1066" s="95"/>
      <c r="BM1066" s="95"/>
      <c r="BN1066" s="95"/>
      <c r="BO1066" s="75"/>
      <c r="BP1066" s="75"/>
    </row>
    <row r="1067" spans="27:85" x14ac:dyDescent="0.2">
      <c r="AA1067" s="75"/>
      <c r="AB1067" s="75"/>
      <c r="AC1067" s="75"/>
      <c r="AD1067" s="75"/>
      <c r="AE1067" s="75"/>
      <c r="AG1067" s="84"/>
      <c r="AN1067" s="75"/>
      <c r="AO1067" s="75"/>
      <c r="AP1067" s="75"/>
      <c r="AQ1067" s="75"/>
      <c r="AR1067" s="75"/>
      <c r="AS1067" s="75"/>
      <c r="AT1067" s="75"/>
      <c r="AU1067" s="75"/>
      <c r="AV1067" s="75"/>
      <c r="AW1067" s="75"/>
      <c r="AX1067" s="75"/>
      <c r="AY1067" s="75"/>
      <c r="AZ1067" s="75"/>
      <c r="BG1067" s="95"/>
      <c r="BH1067" s="95"/>
      <c r="BI1067" s="95"/>
      <c r="BJ1067" s="95"/>
      <c r="BK1067" s="95"/>
      <c r="BL1067" s="95"/>
      <c r="BM1067" s="95"/>
      <c r="BN1067" s="95"/>
      <c r="BO1067" s="75"/>
      <c r="BP1067" s="75"/>
      <c r="BQ1067" s="75"/>
      <c r="BR1067" s="75"/>
      <c r="BS1067" s="75"/>
      <c r="BT1067" s="75"/>
      <c r="BU1067" s="75"/>
      <c r="BV1067" s="75"/>
      <c r="BW1067" s="75"/>
      <c r="BX1067" s="75"/>
      <c r="BY1067" s="75"/>
      <c r="BZ1067" s="75"/>
      <c r="CA1067" s="75"/>
      <c r="CB1067" s="75"/>
      <c r="CC1067" s="75"/>
      <c r="CD1067" s="75"/>
      <c r="CE1067" s="75"/>
      <c r="CF1067" s="75"/>
      <c r="CG1067" s="75"/>
    </row>
    <row r="1068" spans="27:85" x14ac:dyDescent="0.2">
      <c r="AA1068" s="75"/>
      <c r="AB1068" s="75"/>
      <c r="AC1068" s="75"/>
      <c r="AD1068" s="75"/>
      <c r="AE1068" s="75"/>
      <c r="AG1068" s="84"/>
      <c r="AN1068" s="75"/>
      <c r="AO1068" s="75"/>
      <c r="AP1068" s="75"/>
      <c r="AQ1068" s="75"/>
      <c r="AR1068" s="75"/>
      <c r="AS1068" s="75"/>
      <c r="AT1068" s="75"/>
      <c r="AU1068" s="75"/>
      <c r="AV1068" s="75"/>
      <c r="AW1068" s="75"/>
      <c r="AX1068" s="75"/>
      <c r="AY1068" s="75"/>
      <c r="AZ1068" s="75"/>
      <c r="BG1068" s="95"/>
      <c r="BH1068" s="95"/>
      <c r="BI1068" s="95"/>
      <c r="BJ1068" s="95"/>
      <c r="BK1068" s="95"/>
      <c r="BL1068" s="95"/>
      <c r="BM1068" s="95"/>
      <c r="BN1068" s="95"/>
      <c r="BO1068" s="75"/>
      <c r="BP1068" s="75"/>
    </row>
    <row r="1069" spans="27:85" x14ac:dyDescent="0.2">
      <c r="AA1069" s="75"/>
      <c r="AB1069" s="75"/>
      <c r="AC1069" s="75"/>
      <c r="AD1069" s="75"/>
      <c r="AE1069" s="75"/>
      <c r="AG1069" s="84"/>
      <c r="AN1069" s="75"/>
      <c r="AO1069" s="75"/>
      <c r="AP1069" s="75"/>
      <c r="AQ1069" s="75"/>
      <c r="AR1069" s="75"/>
      <c r="AS1069" s="75"/>
      <c r="AT1069" s="75"/>
      <c r="AU1069" s="75"/>
      <c r="AV1069" s="75"/>
      <c r="AW1069" s="75"/>
      <c r="AX1069" s="75"/>
      <c r="AY1069" s="75"/>
      <c r="AZ1069" s="75"/>
      <c r="BG1069" s="95"/>
      <c r="BH1069" s="95"/>
      <c r="BI1069" s="95"/>
      <c r="BJ1069" s="95"/>
      <c r="BK1069" s="95"/>
      <c r="BL1069" s="95"/>
      <c r="BM1069" s="95"/>
      <c r="BN1069" s="95"/>
      <c r="BO1069" s="75"/>
      <c r="BP1069" s="75"/>
    </row>
    <row r="1070" spans="27:85" x14ac:dyDescent="0.2">
      <c r="AA1070" s="75"/>
      <c r="AB1070" s="75"/>
      <c r="AC1070" s="75"/>
      <c r="AD1070" s="75"/>
      <c r="AE1070" s="75"/>
      <c r="AG1070" s="84"/>
      <c r="AN1070" s="75"/>
      <c r="AO1070" s="75"/>
      <c r="AP1070" s="75"/>
      <c r="AQ1070" s="75"/>
      <c r="AR1070" s="75"/>
      <c r="AS1070" s="75"/>
      <c r="AT1070" s="75"/>
      <c r="AU1070" s="75"/>
      <c r="AV1070" s="75"/>
      <c r="AW1070" s="75"/>
      <c r="AX1070" s="75"/>
      <c r="AY1070" s="75"/>
      <c r="AZ1070" s="75"/>
      <c r="BG1070" s="95"/>
      <c r="BH1070" s="95"/>
      <c r="BI1070" s="95"/>
      <c r="BJ1070" s="95"/>
      <c r="BK1070" s="95"/>
      <c r="BL1070" s="95"/>
      <c r="BM1070" s="95"/>
      <c r="BN1070" s="95"/>
      <c r="BO1070" s="75"/>
      <c r="BP1070" s="75"/>
    </row>
    <row r="1071" spans="27:85" x14ac:dyDescent="0.2">
      <c r="AA1071" s="75"/>
      <c r="AB1071" s="75"/>
      <c r="AC1071" s="75"/>
      <c r="AD1071" s="75"/>
      <c r="AE1071" s="75"/>
      <c r="AG1071" s="84"/>
      <c r="AN1071" s="75"/>
      <c r="AO1071" s="75"/>
      <c r="AP1071" s="75"/>
      <c r="AQ1071" s="75"/>
      <c r="AR1071" s="75"/>
      <c r="AS1071" s="75"/>
      <c r="AT1071" s="75"/>
      <c r="AU1071" s="75"/>
      <c r="AV1071" s="75"/>
      <c r="AW1071" s="75"/>
      <c r="AX1071" s="75"/>
      <c r="AY1071" s="75"/>
      <c r="AZ1071" s="75"/>
      <c r="BG1071" s="95"/>
      <c r="BH1071" s="95"/>
      <c r="BI1071" s="95"/>
      <c r="BJ1071" s="95"/>
      <c r="BK1071" s="95"/>
      <c r="BL1071" s="95"/>
      <c r="BM1071" s="95"/>
      <c r="BN1071" s="95"/>
      <c r="BO1071" s="75"/>
      <c r="BP1071" s="75"/>
    </row>
    <row r="1072" spans="27:85" x14ac:dyDescent="0.2">
      <c r="AA1072" s="75"/>
      <c r="AB1072" s="75"/>
      <c r="AC1072" s="75"/>
      <c r="AD1072" s="75"/>
      <c r="AE1072" s="75"/>
      <c r="AG1072" s="84"/>
      <c r="AN1072" s="75"/>
      <c r="AO1072" s="75"/>
      <c r="AP1072" s="75"/>
      <c r="AQ1072" s="75"/>
      <c r="AR1072" s="75"/>
      <c r="AS1072" s="75"/>
      <c r="AT1072" s="75"/>
      <c r="AU1072" s="75"/>
      <c r="AV1072" s="75"/>
      <c r="AW1072" s="75"/>
      <c r="AX1072" s="75"/>
      <c r="AY1072" s="75"/>
      <c r="AZ1072" s="75"/>
      <c r="BG1072" s="95"/>
      <c r="BH1072" s="95"/>
      <c r="BI1072" s="95"/>
      <c r="BJ1072" s="95"/>
      <c r="BK1072" s="95"/>
      <c r="BL1072" s="95"/>
      <c r="BM1072" s="95"/>
      <c r="BN1072" s="95"/>
      <c r="BO1072" s="75"/>
      <c r="BP1072" s="75"/>
    </row>
    <row r="1073" spans="27:69" x14ac:dyDescent="0.2">
      <c r="AA1073" s="75"/>
      <c r="AB1073" s="75"/>
      <c r="AC1073" s="75"/>
      <c r="AD1073" s="75"/>
      <c r="AE1073" s="75"/>
      <c r="AG1073" s="84"/>
      <c r="AN1073" s="75"/>
      <c r="AO1073" s="75"/>
      <c r="AP1073" s="75"/>
      <c r="AQ1073" s="75"/>
      <c r="AR1073" s="75"/>
      <c r="AS1073" s="75"/>
      <c r="AT1073" s="75"/>
      <c r="AU1073" s="75"/>
      <c r="AV1073" s="75"/>
      <c r="AW1073" s="75"/>
      <c r="AX1073" s="75"/>
      <c r="AY1073" s="75"/>
      <c r="AZ1073" s="75"/>
      <c r="BG1073" s="95"/>
      <c r="BH1073" s="95"/>
      <c r="BI1073" s="95"/>
      <c r="BJ1073" s="95"/>
      <c r="BK1073" s="95"/>
      <c r="BL1073" s="95"/>
      <c r="BM1073" s="95"/>
      <c r="BN1073" s="95"/>
      <c r="BO1073" s="75"/>
      <c r="BP1073" s="75"/>
    </row>
    <row r="1074" spans="27:69" x14ac:dyDescent="0.2">
      <c r="AA1074" s="75"/>
      <c r="AB1074" s="75"/>
      <c r="AC1074" s="75"/>
      <c r="AD1074" s="75"/>
      <c r="AE1074" s="75"/>
      <c r="AG1074" s="84"/>
      <c r="AN1074" s="75"/>
      <c r="AO1074" s="75"/>
      <c r="AP1074" s="75"/>
      <c r="AQ1074" s="75"/>
      <c r="AR1074" s="75"/>
      <c r="AS1074" s="75"/>
      <c r="AT1074" s="75"/>
      <c r="AU1074" s="75"/>
      <c r="AV1074" s="75"/>
      <c r="AW1074" s="75"/>
      <c r="AX1074" s="75"/>
      <c r="AY1074" s="75"/>
      <c r="AZ1074" s="75"/>
      <c r="BG1074" s="95"/>
      <c r="BH1074" s="95"/>
      <c r="BI1074" s="95"/>
      <c r="BJ1074" s="95"/>
      <c r="BK1074" s="95"/>
      <c r="BL1074" s="95"/>
      <c r="BM1074" s="95"/>
      <c r="BN1074" s="95"/>
      <c r="BO1074" s="75"/>
      <c r="BP1074" s="75"/>
    </row>
    <row r="1075" spans="27:69" x14ac:dyDescent="0.2">
      <c r="AA1075" s="75"/>
      <c r="AB1075" s="75"/>
      <c r="AC1075" s="75"/>
      <c r="AD1075" s="75"/>
      <c r="AE1075" s="75"/>
      <c r="AG1075" s="84"/>
      <c r="AN1075" s="75"/>
      <c r="AO1075" s="75"/>
      <c r="AP1075" s="75"/>
      <c r="AQ1075" s="75"/>
      <c r="AR1075" s="75"/>
      <c r="AS1075" s="75"/>
      <c r="AT1075" s="75"/>
      <c r="AU1075" s="75"/>
      <c r="AV1075" s="75"/>
      <c r="AW1075" s="75"/>
      <c r="AX1075" s="75"/>
      <c r="AY1075" s="75"/>
      <c r="AZ1075" s="75"/>
      <c r="BG1075" s="95"/>
      <c r="BH1075" s="95"/>
      <c r="BI1075" s="95"/>
      <c r="BJ1075" s="95"/>
      <c r="BK1075" s="95"/>
      <c r="BL1075" s="95"/>
      <c r="BM1075" s="95"/>
      <c r="BN1075" s="95"/>
      <c r="BO1075" s="75"/>
      <c r="BP1075" s="75"/>
    </row>
    <row r="1076" spans="27:69" x14ac:dyDescent="0.2">
      <c r="AA1076" s="75"/>
      <c r="AB1076" s="75"/>
      <c r="AC1076" s="75"/>
      <c r="AD1076" s="75"/>
      <c r="AE1076" s="75"/>
      <c r="AG1076" s="84"/>
      <c r="AN1076" s="75"/>
      <c r="AO1076" s="75"/>
      <c r="AP1076" s="75"/>
      <c r="AQ1076" s="75"/>
      <c r="AR1076" s="75"/>
      <c r="AS1076" s="75"/>
      <c r="AT1076" s="75"/>
      <c r="AU1076" s="75"/>
      <c r="AV1076" s="75"/>
      <c r="AW1076" s="75"/>
      <c r="AX1076" s="75"/>
      <c r="AY1076" s="75"/>
      <c r="AZ1076" s="75"/>
      <c r="BG1076" s="95"/>
      <c r="BH1076" s="95"/>
      <c r="BI1076" s="95"/>
      <c r="BJ1076" s="95"/>
      <c r="BK1076" s="95"/>
      <c r="BL1076" s="95"/>
      <c r="BM1076" s="95"/>
      <c r="BN1076" s="95"/>
      <c r="BO1076" s="75"/>
      <c r="BP1076" s="75"/>
    </row>
    <row r="1077" spans="27:69" x14ac:dyDescent="0.2">
      <c r="AA1077" s="75"/>
      <c r="AB1077" s="75"/>
      <c r="AC1077" s="75"/>
      <c r="AD1077" s="75"/>
      <c r="AE1077" s="75"/>
      <c r="AG1077" s="84"/>
      <c r="AN1077" s="75"/>
      <c r="AO1077" s="75"/>
      <c r="AP1077" s="75"/>
      <c r="AQ1077" s="75"/>
      <c r="AR1077" s="75"/>
      <c r="AS1077" s="75"/>
      <c r="AT1077" s="75"/>
      <c r="AU1077" s="75"/>
      <c r="AV1077" s="75"/>
      <c r="AW1077" s="75"/>
      <c r="AX1077" s="75"/>
      <c r="AY1077" s="75"/>
      <c r="AZ1077" s="75"/>
      <c r="BG1077" s="95"/>
      <c r="BH1077" s="95"/>
      <c r="BI1077" s="95"/>
      <c r="BJ1077" s="95"/>
      <c r="BK1077" s="95"/>
      <c r="BL1077" s="95"/>
      <c r="BM1077" s="95"/>
      <c r="BN1077" s="95"/>
      <c r="BO1077" s="75"/>
      <c r="BP1077" s="75"/>
    </row>
    <row r="1078" spans="27:69" x14ac:dyDescent="0.2">
      <c r="AA1078" s="75"/>
      <c r="AB1078" s="75"/>
      <c r="AC1078" s="75"/>
      <c r="AD1078" s="75"/>
      <c r="AE1078" s="75"/>
      <c r="AG1078" s="84"/>
      <c r="AN1078" s="75"/>
      <c r="AO1078" s="75"/>
      <c r="AP1078" s="75"/>
      <c r="AQ1078" s="75"/>
      <c r="AR1078" s="75"/>
      <c r="AS1078" s="75"/>
      <c r="AT1078" s="75"/>
      <c r="AU1078" s="75"/>
      <c r="AV1078" s="75"/>
      <c r="AW1078" s="75"/>
      <c r="AX1078" s="75"/>
      <c r="AY1078" s="75"/>
      <c r="AZ1078" s="75"/>
      <c r="BG1078" s="95"/>
      <c r="BH1078" s="95"/>
      <c r="BI1078" s="95"/>
      <c r="BJ1078" s="95"/>
      <c r="BK1078" s="95"/>
      <c r="BL1078" s="95"/>
      <c r="BM1078" s="95"/>
      <c r="BN1078" s="95"/>
      <c r="BO1078" s="75"/>
      <c r="BP1078" s="75"/>
    </row>
    <row r="1079" spans="27:69" x14ac:dyDescent="0.2">
      <c r="AA1079" s="75"/>
      <c r="AB1079" s="75"/>
      <c r="AC1079" s="75"/>
      <c r="AD1079" s="75"/>
      <c r="AE1079" s="75"/>
      <c r="AG1079" s="84"/>
      <c r="AN1079" s="75"/>
      <c r="AO1079" s="75"/>
      <c r="AP1079" s="75"/>
      <c r="AQ1079" s="75"/>
      <c r="AR1079" s="75"/>
      <c r="AS1079" s="75"/>
      <c r="AT1079" s="75"/>
      <c r="AU1079" s="75"/>
      <c r="AV1079" s="75"/>
      <c r="AW1079" s="75"/>
      <c r="AX1079" s="75"/>
      <c r="AY1079" s="75"/>
      <c r="AZ1079" s="75"/>
      <c r="BG1079" s="95"/>
      <c r="BH1079" s="95"/>
      <c r="BI1079" s="95"/>
      <c r="BJ1079" s="95"/>
      <c r="BK1079" s="95"/>
      <c r="BL1079" s="95"/>
      <c r="BM1079" s="95"/>
      <c r="BN1079" s="95"/>
      <c r="BO1079" s="75"/>
      <c r="BP1079" s="75"/>
      <c r="BQ1079" s="75"/>
    </row>
    <row r="1080" spans="27:69" x14ac:dyDescent="0.2">
      <c r="AA1080" s="75"/>
      <c r="AB1080" s="75"/>
      <c r="AC1080" s="75"/>
      <c r="AD1080" s="75"/>
      <c r="AE1080" s="75"/>
      <c r="AG1080" s="84"/>
      <c r="AN1080" s="75"/>
      <c r="AO1080" s="75"/>
      <c r="AP1080" s="75"/>
      <c r="AQ1080" s="75"/>
      <c r="AR1080" s="75"/>
      <c r="AS1080" s="75"/>
      <c r="AT1080" s="75"/>
      <c r="AU1080" s="75"/>
      <c r="AV1080" s="75"/>
      <c r="AW1080" s="75"/>
      <c r="AX1080" s="75"/>
      <c r="AY1080" s="75"/>
      <c r="AZ1080" s="75"/>
      <c r="BG1080" s="95"/>
      <c r="BH1080" s="95"/>
      <c r="BI1080" s="95"/>
      <c r="BJ1080" s="95"/>
      <c r="BK1080" s="95"/>
      <c r="BL1080" s="95"/>
      <c r="BM1080" s="95"/>
      <c r="BN1080" s="95"/>
      <c r="BO1080" s="75"/>
      <c r="BP1080" s="75"/>
    </row>
    <row r="1081" spans="27:69" x14ac:dyDescent="0.2">
      <c r="AA1081" s="75"/>
      <c r="AB1081" s="75"/>
      <c r="AC1081" s="75"/>
      <c r="AD1081" s="75"/>
      <c r="AE1081" s="75"/>
      <c r="AG1081" s="84"/>
      <c r="AN1081" s="75"/>
      <c r="AO1081" s="75"/>
      <c r="AP1081" s="75"/>
      <c r="AQ1081" s="75"/>
      <c r="AR1081" s="75"/>
      <c r="AS1081" s="75"/>
      <c r="AT1081" s="75"/>
      <c r="AU1081" s="75"/>
      <c r="AV1081" s="75"/>
      <c r="AW1081" s="75"/>
      <c r="AX1081" s="75"/>
      <c r="AY1081" s="75"/>
      <c r="AZ1081" s="75"/>
      <c r="BG1081" s="95"/>
      <c r="BH1081" s="95"/>
      <c r="BI1081" s="95"/>
      <c r="BJ1081" s="95"/>
      <c r="BK1081" s="95"/>
      <c r="BL1081" s="95"/>
      <c r="BM1081" s="95"/>
      <c r="BN1081" s="95"/>
      <c r="BO1081" s="75"/>
      <c r="BP1081" s="75"/>
      <c r="BQ1081" s="75"/>
    </row>
    <row r="1082" spans="27:69" x14ac:dyDescent="0.2">
      <c r="AA1082" s="75"/>
      <c r="AB1082" s="75"/>
      <c r="AC1082" s="75"/>
      <c r="AD1082" s="75"/>
      <c r="AE1082" s="75"/>
      <c r="AG1082" s="84"/>
      <c r="AN1082" s="75"/>
      <c r="AO1082" s="75"/>
      <c r="AP1082" s="75"/>
      <c r="AQ1082" s="75"/>
      <c r="AR1082" s="75"/>
      <c r="AS1082" s="75"/>
      <c r="AT1082" s="75"/>
      <c r="AU1082" s="75"/>
      <c r="AV1082" s="75"/>
      <c r="AW1082" s="75"/>
      <c r="AX1082" s="75"/>
      <c r="AY1082" s="75"/>
      <c r="AZ1082" s="75"/>
      <c r="BG1082" s="95"/>
      <c r="BH1082" s="95"/>
      <c r="BI1082" s="95"/>
      <c r="BJ1082" s="95"/>
      <c r="BK1082" s="95"/>
      <c r="BL1082" s="95"/>
      <c r="BM1082" s="95"/>
      <c r="BN1082" s="95"/>
      <c r="BO1082" s="75"/>
      <c r="BP1082" s="75"/>
    </row>
    <row r="1083" spans="27:69" x14ac:dyDescent="0.2">
      <c r="AA1083" s="75"/>
      <c r="AB1083" s="75"/>
      <c r="AC1083" s="75"/>
      <c r="AD1083" s="75"/>
      <c r="AE1083" s="75"/>
      <c r="AG1083" s="84"/>
      <c r="AN1083" s="75"/>
      <c r="AO1083" s="75"/>
      <c r="AP1083" s="75"/>
      <c r="AQ1083" s="75"/>
      <c r="AR1083" s="75"/>
      <c r="AS1083" s="75"/>
      <c r="AT1083" s="75"/>
      <c r="AU1083" s="75"/>
      <c r="AV1083" s="75"/>
      <c r="AW1083" s="75"/>
      <c r="AX1083" s="75"/>
      <c r="AY1083" s="75"/>
      <c r="AZ1083" s="75"/>
      <c r="BG1083" s="95"/>
      <c r="BH1083" s="95"/>
      <c r="BI1083" s="95"/>
      <c r="BJ1083" s="95"/>
      <c r="BK1083" s="95"/>
      <c r="BL1083" s="95"/>
      <c r="BM1083" s="95"/>
      <c r="BN1083" s="95"/>
      <c r="BO1083" s="75"/>
      <c r="BP1083" s="75"/>
    </row>
    <row r="1084" spans="27:69" x14ac:dyDescent="0.2">
      <c r="AA1084" s="75"/>
      <c r="AB1084" s="75"/>
      <c r="AC1084" s="75"/>
      <c r="AD1084" s="75"/>
      <c r="AE1084" s="75"/>
      <c r="AG1084" s="84"/>
      <c r="AN1084" s="75"/>
      <c r="AO1084" s="75"/>
      <c r="AP1084" s="75"/>
      <c r="AQ1084" s="75"/>
      <c r="AR1084" s="75"/>
      <c r="AS1084" s="75"/>
      <c r="AT1084" s="75"/>
      <c r="AU1084" s="75"/>
      <c r="AV1084" s="75"/>
      <c r="AW1084" s="75"/>
      <c r="AX1084" s="75"/>
      <c r="AY1084" s="75"/>
      <c r="AZ1084" s="75"/>
      <c r="BG1084" s="95"/>
      <c r="BH1084" s="95"/>
      <c r="BI1084" s="95"/>
      <c r="BJ1084" s="95"/>
      <c r="BK1084" s="95"/>
      <c r="BL1084" s="95"/>
      <c r="BM1084" s="95"/>
      <c r="BN1084" s="95"/>
      <c r="BO1084" s="75"/>
      <c r="BP1084" s="75"/>
    </row>
    <row r="1085" spans="27:69" x14ac:dyDescent="0.2">
      <c r="AA1085" s="75"/>
      <c r="AB1085" s="75"/>
      <c r="AC1085" s="75"/>
      <c r="AD1085" s="75"/>
      <c r="AE1085" s="75"/>
      <c r="AG1085" s="84"/>
      <c r="AN1085" s="75"/>
      <c r="AO1085" s="75"/>
      <c r="AP1085" s="75"/>
      <c r="AQ1085" s="75"/>
      <c r="AR1085" s="75"/>
      <c r="AS1085" s="75"/>
      <c r="AT1085" s="75"/>
      <c r="AU1085" s="75"/>
      <c r="AV1085" s="75"/>
      <c r="AW1085" s="75"/>
      <c r="AX1085" s="75"/>
      <c r="AY1085" s="75"/>
      <c r="AZ1085" s="75"/>
      <c r="BG1085" s="95"/>
      <c r="BH1085" s="95"/>
      <c r="BI1085" s="95"/>
      <c r="BJ1085" s="95"/>
      <c r="BK1085" s="95"/>
      <c r="BL1085" s="95"/>
      <c r="BM1085" s="95"/>
      <c r="BN1085" s="95"/>
      <c r="BO1085" s="75"/>
      <c r="BP1085" s="75"/>
    </row>
    <row r="1086" spans="27:69" x14ac:dyDescent="0.2">
      <c r="AA1086" s="75"/>
      <c r="AB1086" s="75"/>
      <c r="AC1086" s="75"/>
      <c r="AD1086" s="75"/>
      <c r="AE1086" s="75"/>
      <c r="AG1086" s="84"/>
      <c r="AN1086" s="75"/>
      <c r="AO1086" s="75"/>
      <c r="AP1086" s="75"/>
      <c r="AQ1086" s="75"/>
      <c r="AR1086" s="75"/>
      <c r="AS1086" s="75"/>
      <c r="AT1086" s="75"/>
      <c r="AU1086" s="75"/>
      <c r="AV1086" s="75"/>
      <c r="AW1086" s="75"/>
      <c r="AX1086" s="75"/>
      <c r="AY1086" s="75"/>
      <c r="AZ1086" s="75"/>
      <c r="BG1086" s="95"/>
      <c r="BH1086" s="95"/>
      <c r="BI1086" s="95"/>
      <c r="BJ1086" s="95"/>
      <c r="BK1086" s="95"/>
      <c r="BL1086" s="95"/>
      <c r="BM1086" s="95"/>
      <c r="BN1086" s="95"/>
      <c r="BO1086" s="75"/>
      <c r="BP1086" s="75"/>
    </row>
    <row r="1087" spans="27:69" x14ac:dyDescent="0.2">
      <c r="AA1087" s="75"/>
      <c r="AB1087" s="75"/>
      <c r="AC1087" s="75"/>
      <c r="AD1087" s="75"/>
      <c r="AE1087" s="75"/>
      <c r="AG1087" s="84"/>
      <c r="AN1087" s="75"/>
      <c r="AO1087" s="75"/>
      <c r="AP1087" s="75"/>
      <c r="AQ1087" s="75"/>
      <c r="AR1087" s="75"/>
      <c r="AS1087" s="75"/>
      <c r="AT1087" s="75"/>
      <c r="AU1087" s="75"/>
      <c r="AV1087" s="75"/>
      <c r="AW1087" s="75"/>
      <c r="AX1087" s="75"/>
      <c r="AY1087" s="75"/>
      <c r="AZ1087" s="75"/>
      <c r="BG1087" s="95"/>
      <c r="BH1087" s="95"/>
      <c r="BI1087" s="95"/>
      <c r="BJ1087" s="95"/>
      <c r="BK1087" s="95"/>
      <c r="BL1087" s="95"/>
      <c r="BM1087" s="95"/>
      <c r="BN1087" s="95"/>
      <c r="BO1087" s="75"/>
      <c r="BP1087" s="75"/>
    </row>
    <row r="1088" spans="27:69" x14ac:dyDescent="0.2">
      <c r="AA1088" s="75"/>
      <c r="AB1088" s="75"/>
      <c r="AC1088" s="75"/>
      <c r="AD1088" s="75"/>
      <c r="AE1088" s="75"/>
      <c r="AG1088" s="84"/>
      <c r="AN1088" s="75"/>
      <c r="AO1088" s="75"/>
      <c r="AP1088" s="75"/>
      <c r="AQ1088" s="75"/>
      <c r="AR1088" s="75"/>
      <c r="AS1088" s="75"/>
      <c r="AT1088" s="75"/>
      <c r="AU1088" s="75"/>
      <c r="AV1088" s="75"/>
      <c r="AW1088" s="75"/>
      <c r="AX1088" s="75"/>
      <c r="AY1088" s="75"/>
      <c r="AZ1088" s="75"/>
      <c r="BG1088" s="95"/>
      <c r="BH1088" s="95"/>
      <c r="BI1088" s="95"/>
      <c r="BJ1088" s="95"/>
      <c r="BK1088" s="95"/>
      <c r="BL1088" s="95"/>
      <c r="BM1088" s="95"/>
      <c r="BN1088" s="95"/>
      <c r="BO1088" s="75"/>
      <c r="BP1088" s="75"/>
    </row>
    <row r="1089" spans="27:68" x14ac:dyDescent="0.2">
      <c r="AA1089" s="75"/>
      <c r="AB1089" s="75"/>
      <c r="AC1089" s="75"/>
      <c r="AD1089" s="75"/>
      <c r="AE1089" s="75"/>
      <c r="AG1089" s="84"/>
      <c r="AN1089" s="75"/>
      <c r="AO1089" s="75"/>
      <c r="AP1089" s="75"/>
      <c r="AQ1089" s="75"/>
      <c r="AR1089" s="75"/>
      <c r="AS1089" s="75"/>
      <c r="AT1089" s="75"/>
      <c r="AU1089" s="75"/>
      <c r="AV1089" s="75"/>
      <c r="AW1089" s="75"/>
      <c r="AX1089" s="75"/>
      <c r="AY1089" s="75"/>
      <c r="AZ1089" s="75"/>
      <c r="BG1089" s="95"/>
      <c r="BH1089" s="95"/>
      <c r="BI1089" s="95"/>
      <c r="BJ1089" s="95"/>
      <c r="BK1089" s="95"/>
      <c r="BL1089" s="95"/>
      <c r="BM1089" s="95"/>
      <c r="BN1089" s="95"/>
      <c r="BO1089" s="75"/>
      <c r="BP1089" s="75"/>
    </row>
    <row r="1090" spans="27:68" x14ac:dyDescent="0.2">
      <c r="AA1090" s="75"/>
      <c r="AB1090" s="75"/>
      <c r="AC1090" s="75"/>
      <c r="AD1090" s="75"/>
      <c r="AE1090" s="75"/>
      <c r="AG1090" s="84"/>
      <c r="AN1090" s="75"/>
      <c r="AO1090" s="75"/>
      <c r="AP1090" s="75"/>
      <c r="AQ1090" s="75"/>
      <c r="AR1090" s="75"/>
      <c r="AS1090" s="75"/>
      <c r="AT1090" s="75"/>
      <c r="AU1090" s="75"/>
      <c r="AV1090" s="75"/>
      <c r="AW1090" s="75"/>
      <c r="AX1090" s="75"/>
      <c r="AY1090" s="75"/>
      <c r="AZ1090" s="75"/>
      <c r="BG1090" s="95"/>
      <c r="BH1090" s="95"/>
      <c r="BI1090" s="95"/>
      <c r="BJ1090" s="95"/>
      <c r="BK1090" s="95"/>
      <c r="BL1090" s="95"/>
      <c r="BM1090" s="95"/>
      <c r="BN1090" s="95"/>
      <c r="BO1090" s="75"/>
      <c r="BP1090" s="75"/>
    </row>
    <row r="1091" spans="27:68" x14ac:dyDescent="0.2">
      <c r="AA1091" s="75"/>
      <c r="AB1091" s="75"/>
      <c r="AC1091" s="75"/>
      <c r="AD1091" s="75"/>
      <c r="AE1091" s="75"/>
      <c r="AG1091" s="84"/>
      <c r="AN1091" s="75"/>
      <c r="AO1091" s="75"/>
      <c r="AP1091" s="75"/>
      <c r="AQ1091" s="75"/>
      <c r="AR1091" s="75"/>
      <c r="AS1091" s="75"/>
      <c r="AT1091" s="75"/>
      <c r="AU1091" s="75"/>
      <c r="AV1091" s="75"/>
      <c r="AW1091" s="75"/>
      <c r="AX1091" s="75"/>
      <c r="AY1091" s="75"/>
      <c r="AZ1091" s="75"/>
      <c r="BG1091" s="95"/>
      <c r="BH1091" s="95"/>
      <c r="BI1091" s="95"/>
      <c r="BJ1091" s="95"/>
      <c r="BK1091" s="95"/>
      <c r="BL1091" s="95"/>
      <c r="BM1091" s="95"/>
      <c r="BN1091" s="95"/>
      <c r="BO1091" s="75"/>
      <c r="BP1091" s="75"/>
    </row>
    <row r="1092" spans="27:68" x14ac:dyDescent="0.2">
      <c r="AA1092" s="75"/>
      <c r="AB1092" s="75"/>
      <c r="AC1092" s="75"/>
      <c r="AD1092" s="75"/>
      <c r="AE1092" s="75"/>
      <c r="AG1092" s="84"/>
      <c r="AN1092" s="75"/>
      <c r="AO1092" s="75"/>
      <c r="AP1092" s="75"/>
      <c r="AQ1092" s="75"/>
      <c r="AR1092" s="75"/>
      <c r="AS1092" s="75"/>
      <c r="AT1092" s="75"/>
      <c r="AU1092" s="75"/>
      <c r="AV1092" s="75"/>
      <c r="AW1092" s="75"/>
      <c r="AX1092" s="75"/>
      <c r="AY1092" s="75"/>
      <c r="AZ1092" s="75"/>
      <c r="BG1092" s="95"/>
      <c r="BH1092" s="95"/>
      <c r="BI1092" s="95"/>
      <c r="BJ1092" s="95"/>
      <c r="BK1092" s="95"/>
      <c r="BL1092" s="95"/>
      <c r="BM1092" s="95"/>
      <c r="BN1092" s="95"/>
      <c r="BO1092" s="75"/>
      <c r="BP1092" s="75"/>
    </row>
    <row r="1093" spans="27:68" x14ac:dyDescent="0.2">
      <c r="AA1093" s="75"/>
      <c r="AB1093" s="75"/>
      <c r="AC1093" s="75"/>
      <c r="AD1093" s="75"/>
      <c r="AE1093" s="75"/>
      <c r="AG1093" s="84"/>
      <c r="AN1093" s="75"/>
      <c r="AO1093" s="75"/>
      <c r="AP1093" s="75"/>
      <c r="AQ1093" s="75"/>
      <c r="AR1093" s="75"/>
      <c r="AS1093" s="75"/>
      <c r="AT1093" s="75"/>
      <c r="AU1093" s="75"/>
      <c r="AV1093" s="75"/>
      <c r="AW1093" s="75"/>
      <c r="AX1093" s="75"/>
      <c r="AY1093" s="75"/>
      <c r="AZ1093" s="75"/>
      <c r="BG1093" s="95"/>
      <c r="BH1093" s="95"/>
      <c r="BI1093" s="95"/>
      <c r="BJ1093" s="95"/>
      <c r="BK1093" s="95"/>
      <c r="BL1093" s="95"/>
      <c r="BM1093" s="95"/>
      <c r="BN1093" s="95"/>
      <c r="BO1093" s="75"/>
      <c r="BP1093" s="75"/>
    </row>
    <row r="1094" spans="27:68" x14ac:dyDescent="0.2">
      <c r="AA1094" s="75"/>
      <c r="AB1094" s="75"/>
      <c r="AC1094" s="75"/>
      <c r="AD1094" s="75"/>
      <c r="AE1094" s="75"/>
      <c r="AG1094" s="84"/>
      <c r="AN1094" s="75"/>
      <c r="AO1094" s="75"/>
      <c r="AP1094" s="75"/>
      <c r="AQ1094" s="75"/>
      <c r="AR1094" s="75"/>
      <c r="AS1094" s="75"/>
      <c r="AT1094" s="75"/>
      <c r="AU1094" s="75"/>
      <c r="AV1094" s="75"/>
      <c r="AW1094" s="75"/>
      <c r="AX1094" s="75"/>
      <c r="AY1094" s="75"/>
      <c r="AZ1094" s="75"/>
      <c r="BG1094" s="95"/>
      <c r="BH1094" s="95"/>
      <c r="BI1094" s="95"/>
      <c r="BJ1094" s="95"/>
      <c r="BK1094" s="95"/>
      <c r="BL1094" s="95"/>
      <c r="BM1094" s="95"/>
      <c r="BN1094" s="95"/>
      <c r="BO1094" s="75"/>
      <c r="BP1094" s="75"/>
    </row>
    <row r="1095" spans="27:68" x14ac:dyDescent="0.2">
      <c r="AA1095" s="75"/>
      <c r="AB1095" s="75"/>
      <c r="AC1095" s="75"/>
      <c r="AD1095" s="75"/>
      <c r="AE1095" s="75"/>
      <c r="AG1095" s="84"/>
      <c r="AN1095" s="75"/>
      <c r="AO1095" s="75"/>
      <c r="AP1095" s="75"/>
      <c r="AQ1095" s="75"/>
      <c r="AR1095" s="75"/>
      <c r="AS1095" s="75"/>
      <c r="AT1095" s="75"/>
      <c r="AU1095" s="75"/>
      <c r="AV1095" s="75"/>
      <c r="AW1095" s="75"/>
      <c r="AX1095" s="75"/>
      <c r="AY1095" s="75"/>
      <c r="AZ1095" s="75"/>
      <c r="BG1095" s="95"/>
      <c r="BH1095" s="95"/>
      <c r="BI1095" s="95"/>
      <c r="BJ1095" s="95"/>
      <c r="BK1095" s="95"/>
      <c r="BL1095" s="95"/>
      <c r="BM1095" s="95"/>
      <c r="BN1095" s="95"/>
      <c r="BO1095" s="75"/>
      <c r="BP1095" s="75"/>
    </row>
    <row r="1096" spans="27:68" x14ac:dyDescent="0.2">
      <c r="AA1096" s="75"/>
      <c r="AB1096" s="75"/>
      <c r="AC1096" s="75"/>
      <c r="AD1096" s="75"/>
      <c r="AE1096" s="75"/>
      <c r="AG1096" s="84"/>
      <c r="AN1096" s="75"/>
      <c r="AO1096" s="75"/>
      <c r="AP1096" s="75"/>
      <c r="AQ1096" s="75"/>
      <c r="AR1096" s="75"/>
      <c r="AS1096" s="75"/>
      <c r="AT1096" s="75"/>
      <c r="AU1096" s="75"/>
      <c r="AV1096" s="75"/>
      <c r="AW1096" s="75"/>
      <c r="AX1096" s="75"/>
      <c r="AY1096" s="75"/>
      <c r="AZ1096" s="75"/>
      <c r="BG1096" s="95"/>
      <c r="BH1096" s="95"/>
      <c r="BI1096" s="95"/>
      <c r="BJ1096" s="95"/>
      <c r="BK1096" s="95"/>
      <c r="BL1096" s="95"/>
      <c r="BM1096" s="95"/>
      <c r="BN1096" s="95"/>
      <c r="BO1096" s="75"/>
      <c r="BP1096" s="75"/>
    </row>
    <row r="1097" spans="27:68" x14ac:dyDescent="0.2">
      <c r="AA1097" s="75"/>
      <c r="AB1097" s="75"/>
      <c r="AC1097" s="75"/>
      <c r="AD1097" s="75"/>
      <c r="AE1097" s="75"/>
      <c r="AG1097" s="84"/>
      <c r="AN1097" s="75"/>
      <c r="AO1097" s="75"/>
      <c r="AP1097" s="75"/>
      <c r="AQ1097" s="75"/>
      <c r="AR1097" s="75"/>
      <c r="AS1097" s="75"/>
      <c r="AT1097" s="75"/>
      <c r="AU1097" s="75"/>
      <c r="AV1097" s="75"/>
      <c r="AW1097" s="75"/>
      <c r="AX1097" s="75"/>
      <c r="AY1097" s="75"/>
      <c r="AZ1097" s="75"/>
      <c r="BG1097" s="95"/>
      <c r="BH1097" s="95"/>
      <c r="BI1097" s="95"/>
      <c r="BJ1097" s="95"/>
      <c r="BK1097" s="95"/>
      <c r="BL1097" s="95"/>
      <c r="BM1097" s="95"/>
      <c r="BN1097" s="95"/>
      <c r="BO1097" s="75"/>
      <c r="BP1097" s="75"/>
    </row>
    <row r="1098" spans="27:68" x14ac:dyDescent="0.2">
      <c r="AA1098" s="75"/>
      <c r="AB1098" s="75"/>
      <c r="AC1098" s="75"/>
      <c r="AD1098" s="75"/>
      <c r="AE1098" s="75"/>
      <c r="AG1098" s="84"/>
      <c r="AN1098" s="75"/>
      <c r="AO1098" s="75"/>
      <c r="AP1098" s="75"/>
      <c r="AQ1098" s="75"/>
      <c r="AR1098" s="75"/>
      <c r="AS1098" s="75"/>
      <c r="AT1098" s="75"/>
      <c r="AU1098" s="75"/>
      <c r="AV1098" s="75"/>
      <c r="AW1098" s="75"/>
      <c r="AX1098" s="75"/>
      <c r="AY1098" s="75"/>
      <c r="AZ1098" s="75"/>
      <c r="BG1098" s="95"/>
      <c r="BH1098" s="95"/>
      <c r="BI1098" s="95"/>
      <c r="BJ1098" s="95"/>
      <c r="BK1098" s="95"/>
      <c r="BL1098" s="95"/>
      <c r="BM1098" s="95"/>
      <c r="BN1098" s="95"/>
      <c r="BO1098" s="75"/>
      <c r="BP1098" s="75"/>
    </row>
    <row r="1099" spans="27:68" x14ac:dyDescent="0.2">
      <c r="AA1099" s="75"/>
      <c r="AB1099" s="75"/>
      <c r="AC1099" s="75"/>
      <c r="AD1099" s="75"/>
      <c r="AE1099" s="75"/>
      <c r="AG1099" s="84"/>
      <c r="AN1099" s="75"/>
      <c r="AO1099" s="75"/>
      <c r="AP1099" s="75"/>
      <c r="AQ1099" s="75"/>
      <c r="AR1099" s="75"/>
      <c r="AS1099" s="75"/>
      <c r="AT1099" s="75"/>
      <c r="AU1099" s="75"/>
      <c r="AV1099" s="75"/>
      <c r="AW1099" s="75"/>
      <c r="AX1099" s="75"/>
      <c r="AY1099" s="75"/>
      <c r="AZ1099" s="75"/>
      <c r="BG1099" s="95"/>
      <c r="BH1099" s="95"/>
      <c r="BI1099" s="95"/>
      <c r="BJ1099" s="95"/>
      <c r="BK1099" s="95"/>
      <c r="BL1099" s="95"/>
      <c r="BM1099" s="95"/>
      <c r="BN1099" s="95"/>
      <c r="BO1099" s="75"/>
      <c r="BP1099" s="75"/>
    </row>
    <row r="1100" spans="27:68" x14ac:dyDescent="0.2">
      <c r="AA1100" s="75"/>
      <c r="AB1100" s="75"/>
      <c r="AC1100" s="75"/>
      <c r="AD1100" s="75"/>
      <c r="AE1100" s="75"/>
      <c r="AG1100" s="84"/>
      <c r="AN1100" s="75"/>
      <c r="AO1100" s="75"/>
      <c r="AP1100" s="75"/>
      <c r="AQ1100" s="75"/>
      <c r="AR1100" s="75"/>
      <c r="AS1100" s="75"/>
      <c r="AT1100" s="75"/>
      <c r="AU1100" s="75"/>
      <c r="AV1100" s="75"/>
      <c r="AW1100" s="75"/>
      <c r="AX1100" s="75"/>
      <c r="AY1100" s="75"/>
      <c r="AZ1100" s="75"/>
      <c r="BG1100" s="95"/>
      <c r="BH1100" s="95"/>
      <c r="BI1100" s="95"/>
      <c r="BJ1100" s="95"/>
      <c r="BK1100" s="95"/>
      <c r="BL1100" s="95"/>
      <c r="BM1100" s="95"/>
      <c r="BN1100" s="95"/>
      <c r="BO1100" s="75"/>
      <c r="BP1100" s="75"/>
    </row>
    <row r="1101" spans="27:68" x14ac:dyDescent="0.2">
      <c r="AA1101" s="75"/>
      <c r="AB1101" s="75"/>
      <c r="AC1101" s="75"/>
      <c r="AD1101" s="75"/>
      <c r="AE1101" s="75"/>
      <c r="AG1101" s="84"/>
      <c r="AN1101" s="75"/>
      <c r="AO1101" s="75"/>
      <c r="AP1101" s="75"/>
      <c r="AQ1101" s="75"/>
      <c r="AR1101" s="75"/>
      <c r="AS1101" s="75"/>
      <c r="AT1101" s="75"/>
      <c r="AU1101" s="75"/>
      <c r="AV1101" s="75"/>
      <c r="AW1101" s="75"/>
      <c r="AX1101" s="75"/>
      <c r="AY1101" s="75"/>
      <c r="AZ1101" s="75"/>
      <c r="BG1101" s="95"/>
      <c r="BH1101" s="95"/>
      <c r="BI1101" s="95"/>
      <c r="BJ1101" s="95"/>
      <c r="BK1101" s="95"/>
      <c r="BL1101" s="95"/>
      <c r="BM1101" s="95"/>
      <c r="BN1101" s="95"/>
      <c r="BO1101" s="75"/>
      <c r="BP1101" s="75"/>
    </row>
    <row r="1102" spans="27:68" x14ac:dyDescent="0.2">
      <c r="AA1102" s="75"/>
      <c r="AB1102" s="75"/>
      <c r="AC1102" s="75"/>
      <c r="AD1102" s="75"/>
      <c r="AE1102" s="75"/>
      <c r="AG1102" s="84"/>
      <c r="AN1102" s="75"/>
      <c r="AO1102" s="75"/>
      <c r="AP1102" s="75"/>
      <c r="AQ1102" s="75"/>
      <c r="AR1102" s="75"/>
      <c r="AS1102" s="75"/>
      <c r="AT1102" s="75"/>
      <c r="AU1102" s="75"/>
      <c r="AV1102" s="75"/>
      <c r="AW1102" s="75"/>
      <c r="AX1102" s="75"/>
      <c r="AY1102" s="75"/>
      <c r="AZ1102" s="75"/>
      <c r="BG1102" s="95"/>
      <c r="BH1102" s="95"/>
      <c r="BI1102" s="95"/>
      <c r="BJ1102" s="95"/>
      <c r="BK1102" s="95"/>
      <c r="BL1102" s="95"/>
      <c r="BM1102" s="95"/>
      <c r="BN1102" s="95"/>
      <c r="BO1102" s="75"/>
      <c r="BP1102" s="75"/>
    </row>
    <row r="1103" spans="27:68" x14ac:dyDescent="0.2">
      <c r="AA1103" s="75"/>
      <c r="AB1103" s="75"/>
      <c r="AC1103" s="75"/>
      <c r="AD1103" s="75"/>
      <c r="AE1103" s="75"/>
      <c r="AG1103" s="84"/>
      <c r="AN1103" s="75"/>
      <c r="AO1103" s="75"/>
      <c r="AP1103" s="75"/>
      <c r="AQ1103" s="75"/>
      <c r="AR1103" s="75"/>
      <c r="AS1103" s="75"/>
      <c r="AT1103" s="75"/>
      <c r="AU1103" s="75"/>
      <c r="AV1103" s="75"/>
      <c r="AW1103" s="75"/>
      <c r="AX1103" s="75"/>
      <c r="AY1103" s="75"/>
      <c r="AZ1103" s="75"/>
      <c r="BG1103" s="95"/>
      <c r="BH1103" s="95"/>
      <c r="BI1103" s="95"/>
      <c r="BJ1103" s="95"/>
      <c r="BK1103" s="95"/>
      <c r="BL1103" s="95"/>
      <c r="BM1103" s="95"/>
      <c r="BN1103" s="95"/>
      <c r="BO1103" s="75"/>
      <c r="BP1103" s="75"/>
    </row>
    <row r="1104" spans="27:68" x14ac:dyDescent="0.2">
      <c r="AA1104" s="75"/>
      <c r="AB1104" s="75"/>
      <c r="AC1104" s="75"/>
      <c r="AD1104" s="75"/>
      <c r="AE1104" s="75"/>
      <c r="AG1104" s="84"/>
      <c r="AN1104" s="75"/>
      <c r="AO1104" s="75"/>
      <c r="AP1104" s="75"/>
      <c r="AQ1104" s="75"/>
      <c r="AR1104" s="75"/>
      <c r="AS1104" s="75"/>
      <c r="AT1104" s="75"/>
      <c r="AU1104" s="75"/>
      <c r="AV1104" s="75"/>
      <c r="AW1104" s="75"/>
      <c r="AX1104" s="75"/>
      <c r="AY1104" s="75"/>
      <c r="AZ1104" s="75"/>
      <c r="BG1104" s="95"/>
      <c r="BH1104" s="95"/>
      <c r="BI1104" s="95"/>
      <c r="BJ1104" s="95"/>
      <c r="BK1104" s="95"/>
      <c r="BL1104" s="95"/>
      <c r="BM1104" s="95"/>
      <c r="BN1104" s="95"/>
      <c r="BO1104" s="75"/>
      <c r="BP1104" s="75"/>
    </row>
    <row r="1105" spans="27:68" x14ac:dyDescent="0.2">
      <c r="AA1105" s="75"/>
      <c r="AB1105" s="75"/>
      <c r="AC1105" s="75"/>
      <c r="AD1105" s="75"/>
      <c r="AE1105" s="75"/>
      <c r="AG1105" s="84"/>
      <c r="AN1105" s="75"/>
      <c r="AO1105" s="75"/>
      <c r="AP1105" s="75"/>
      <c r="AQ1105" s="75"/>
      <c r="AR1105" s="75"/>
      <c r="AS1105" s="75"/>
      <c r="AT1105" s="75"/>
      <c r="AU1105" s="75"/>
      <c r="AV1105" s="75"/>
      <c r="AW1105" s="75"/>
      <c r="AX1105" s="75"/>
      <c r="AY1105" s="75"/>
      <c r="AZ1105" s="75"/>
      <c r="BG1105" s="95"/>
      <c r="BH1105" s="95"/>
      <c r="BI1105" s="95"/>
      <c r="BJ1105" s="95"/>
      <c r="BK1105" s="95"/>
      <c r="BL1105" s="95"/>
      <c r="BM1105" s="95"/>
      <c r="BN1105" s="95"/>
      <c r="BO1105" s="75"/>
      <c r="BP1105" s="75"/>
    </row>
    <row r="1106" spans="27:68" x14ac:dyDescent="0.2">
      <c r="AA1106" s="75"/>
      <c r="AB1106" s="75"/>
      <c r="AC1106" s="75"/>
      <c r="AD1106" s="75"/>
      <c r="AE1106" s="75"/>
      <c r="AG1106" s="84"/>
      <c r="AN1106" s="75"/>
      <c r="AO1106" s="75"/>
      <c r="AP1106" s="75"/>
      <c r="AQ1106" s="75"/>
      <c r="AR1106" s="75"/>
      <c r="AS1106" s="75"/>
      <c r="AT1106" s="75"/>
      <c r="AU1106" s="75"/>
      <c r="AV1106" s="75"/>
      <c r="AW1106" s="75"/>
      <c r="AX1106" s="75"/>
      <c r="AY1106" s="75"/>
      <c r="AZ1106" s="75"/>
      <c r="BG1106" s="95"/>
      <c r="BH1106" s="95"/>
      <c r="BI1106" s="95"/>
      <c r="BJ1106" s="95"/>
      <c r="BK1106" s="95"/>
      <c r="BL1106" s="95"/>
      <c r="BM1106" s="95"/>
      <c r="BN1106" s="95"/>
      <c r="BO1106" s="75"/>
      <c r="BP1106" s="75"/>
    </row>
    <row r="1107" spans="27:68" x14ac:dyDescent="0.2">
      <c r="AA1107" s="75"/>
      <c r="AB1107" s="75"/>
      <c r="AC1107" s="75"/>
      <c r="AD1107" s="75"/>
      <c r="AE1107" s="75"/>
      <c r="AG1107" s="84"/>
      <c r="AN1107" s="75"/>
      <c r="AO1107" s="75"/>
      <c r="AP1107" s="75"/>
      <c r="AQ1107" s="75"/>
      <c r="AR1107" s="75"/>
      <c r="AS1107" s="75"/>
      <c r="AT1107" s="75"/>
      <c r="AU1107" s="75"/>
      <c r="AV1107" s="75"/>
      <c r="AW1107" s="75"/>
      <c r="AX1107" s="75"/>
      <c r="AY1107" s="75"/>
      <c r="AZ1107" s="75"/>
      <c r="BG1107" s="95"/>
      <c r="BH1107" s="95"/>
      <c r="BI1107" s="95"/>
      <c r="BJ1107" s="95"/>
      <c r="BK1107" s="95"/>
      <c r="BL1107" s="95"/>
      <c r="BM1107" s="95"/>
      <c r="BN1107" s="95"/>
      <c r="BO1107" s="75"/>
      <c r="BP1107" s="75"/>
    </row>
    <row r="1108" spans="27:68" x14ac:dyDescent="0.2">
      <c r="AA1108" s="75"/>
      <c r="AB1108" s="75"/>
      <c r="AC1108" s="75"/>
      <c r="AD1108" s="75"/>
      <c r="AE1108" s="75"/>
      <c r="AG1108" s="84"/>
      <c r="AN1108" s="75"/>
      <c r="AO1108" s="75"/>
      <c r="AP1108" s="75"/>
      <c r="AQ1108" s="75"/>
      <c r="AR1108" s="75"/>
      <c r="AS1108" s="75"/>
      <c r="AT1108" s="75"/>
      <c r="AU1108" s="75"/>
      <c r="AV1108" s="75"/>
      <c r="AW1108" s="75"/>
      <c r="AX1108" s="75"/>
      <c r="AY1108" s="75"/>
      <c r="AZ1108" s="75"/>
      <c r="BG1108" s="95"/>
      <c r="BH1108" s="95"/>
      <c r="BI1108" s="95"/>
      <c r="BJ1108" s="95"/>
      <c r="BK1108" s="95"/>
      <c r="BL1108" s="95"/>
      <c r="BM1108" s="95"/>
      <c r="BN1108" s="95"/>
      <c r="BO1108" s="75"/>
      <c r="BP1108" s="75"/>
    </row>
    <row r="1109" spans="27:68" x14ac:dyDescent="0.2">
      <c r="AA1109" s="75"/>
      <c r="AB1109" s="75"/>
      <c r="AC1109" s="75"/>
      <c r="AD1109" s="75"/>
      <c r="AE1109" s="75"/>
      <c r="AG1109" s="84"/>
      <c r="AN1109" s="75"/>
      <c r="AO1109" s="75"/>
      <c r="AP1109" s="75"/>
      <c r="AQ1109" s="75"/>
      <c r="AR1109" s="75"/>
      <c r="AS1109" s="75"/>
      <c r="AT1109" s="75"/>
      <c r="AU1109" s="75"/>
      <c r="AV1109" s="75"/>
      <c r="AW1109" s="75"/>
      <c r="AX1109" s="75"/>
      <c r="AY1109" s="75"/>
      <c r="AZ1109" s="75"/>
      <c r="BG1109" s="95"/>
      <c r="BH1109" s="95"/>
      <c r="BI1109" s="95"/>
      <c r="BJ1109" s="95"/>
      <c r="BK1109" s="95"/>
      <c r="BL1109" s="95"/>
      <c r="BM1109" s="95"/>
      <c r="BN1109" s="95"/>
      <c r="BO1109" s="75"/>
      <c r="BP1109" s="75"/>
    </row>
    <row r="1110" spans="27:68" x14ac:dyDescent="0.2">
      <c r="AA1110" s="75"/>
      <c r="AB1110" s="75"/>
      <c r="AC1110" s="75"/>
      <c r="AD1110" s="75"/>
      <c r="AE1110" s="75"/>
      <c r="AG1110" s="84"/>
      <c r="AN1110" s="75"/>
      <c r="AO1110" s="75"/>
      <c r="AP1110" s="75"/>
      <c r="AQ1110" s="75"/>
      <c r="AR1110" s="75"/>
      <c r="AS1110" s="75"/>
      <c r="AT1110" s="75"/>
      <c r="AU1110" s="75"/>
      <c r="AV1110" s="75"/>
      <c r="AW1110" s="75"/>
      <c r="AX1110" s="75"/>
      <c r="AY1110" s="75"/>
      <c r="AZ1110" s="75"/>
      <c r="BG1110" s="95"/>
      <c r="BH1110" s="95"/>
      <c r="BI1110" s="95"/>
      <c r="BJ1110" s="95"/>
      <c r="BK1110" s="95"/>
      <c r="BL1110" s="95"/>
      <c r="BM1110" s="95"/>
      <c r="BN1110" s="95"/>
      <c r="BO1110" s="75"/>
      <c r="BP1110" s="75"/>
    </row>
    <row r="1111" spans="27:68" x14ac:dyDescent="0.2">
      <c r="AA1111" s="75"/>
      <c r="AB1111" s="75"/>
      <c r="AC1111" s="75"/>
      <c r="AD1111" s="75"/>
      <c r="AE1111" s="75"/>
      <c r="AG1111" s="84"/>
      <c r="AN1111" s="75"/>
      <c r="AO1111" s="75"/>
      <c r="AP1111" s="75"/>
      <c r="AQ1111" s="75"/>
      <c r="AR1111" s="75"/>
      <c r="AS1111" s="75"/>
      <c r="AT1111" s="75"/>
      <c r="AU1111" s="75"/>
      <c r="AV1111" s="75"/>
      <c r="AW1111" s="75"/>
      <c r="AX1111" s="75"/>
      <c r="AY1111" s="75"/>
      <c r="AZ1111" s="75"/>
      <c r="BG1111" s="95"/>
      <c r="BH1111" s="95"/>
      <c r="BI1111" s="95"/>
      <c r="BJ1111" s="95"/>
      <c r="BK1111" s="95"/>
      <c r="BL1111" s="95"/>
      <c r="BM1111" s="95"/>
      <c r="BN1111" s="95"/>
      <c r="BO1111" s="75"/>
      <c r="BP1111" s="75"/>
    </row>
    <row r="1112" spans="27:68" x14ac:dyDescent="0.2">
      <c r="AA1112" s="75"/>
      <c r="AB1112" s="75"/>
      <c r="AC1112" s="75"/>
      <c r="AD1112" s="75"/>
      <c r="AE1112" s="75"/>
      <c r="AG1112" s="84"/>
      <c r="AN1112" s="75"/>
      <c r="AO1112" s="75"/>
      <c r="AP1112" s="75"/>
      <c r="AQ1112" s="75"/>
      <c r="AR1112" s="75"/>
      <c r="AS1112" s="75"/>
      <c r="AT1112" s="75"/>
      <c r="AU1112" s="75"/>
      <c r="AV1112" s="75"/>
      <c r="AW1112" s="75"/>
      <c r="AX1112" s="75"/>
      <c r="AY1112" s="75"/>
      <c r="AZ1112" s="75"/>
      <c r="BG1112" s="95"/>
      <c r="BH1112" s="95"/>
      <c r="BI1112" s="95"/>
      <c r="BJ1112" s="95"/>
      <c r="BK1112" s="95"/>
      <c r="BL1112" s="95"/>
      <c r="BM1112" s="95"/>
      <c r="BN1112" s="95"/>
      <c r="BO1112" s="75"/>
      <c r="BP1112" s="75"/>
    </row>
    <row r="1113" spans="27:68" x14ac:dyDescent="0.2">
      <c r="AA1113" s="75"/>
      <c r="AB1113" s="75"/>
      <c r="AC1113" s="75"/>
      <c r="AD1113" s="75"/>
      <c r="AE1113" s="75"/>
      <c r="AG1113" s="84"/>
      <c r="AN1113" s="75"/>
      <c r="AO1113" s="75"/>
      <c r="AP1113" s="75"/>
      <c r="AQ1113" s="75"/>
      <c r="AR1113" s="75"/>
      <c r="AS1113" s="75"/>
      <c r="AT1113" s="75"/>
      <c r="AU1113" s="75"/>
      <c r="AV1113" s="75"/>
      <c r="AW1113" s="75"/>
      <c r="AX1113" s="75"/>
      <c r="AY1113" s="75"/>
      <c r="AZ1113" s="75"/>
      <c r="BG1113" s="95"/>
      <c r="BH1113" s="95"/>
      <c r="BI1113" s="95"/>
      <c r="BJ1113" s="95"/>
      <c r="BK1113" s="95"/>
      <c r="BL1113" s="95"/>
      <c r="BM1113" s="95"/>
      <c r="BN1113" s="95"/>
      <c r="BO1113" s="75"/>
      <c r="BP1113" s="75"/>
    </row>
    <row r="1114" spans="27:68" x14ac:dyDescent="0.2">
      <c r="AA1114" s="75"/>
      <c r="AB1114" s="75"/>
      <c r="AC1114" s="75"/>
      <c r="AD1114" s="75"/>
      <c r="AE1114" s="75"/>
      <c r="AG1114" s="84"/>
      <c r="AN1114" s="75"/>
      <c r="AO1114" s="75"/>
      <c r="AP1114" s="75"/>
      <c r="AQ1114" s="75"/>
      <c r="AR1114" s="75"/>
      <c r="AS1114" s="75"/>
      <c r="AT1114" s="75"/>
      <c r="AU1114" s="75"/>
      <c r="AV1114" s="75"/>
      <c r="AW1114" s="75"/>
      <c r="AX1114" s="75"/>
      <c r="AY1114" s="75"/>
      <c r="AZ1114" s="75"/>
      <c r="BG1114" s="95"/>
      <c r="BH1114" s="95"/>
      <c r="BI1114" s="95"/>
      <c r="BJ1114" s="95"/>
      <c r="BK1114" s="95"/>
      <c r="BL1114" s="95"/>
      <c r="BM1114" s="95"/>
      <c r="BN1114" s="95"/>
      <c r="BO1114" s="75"/>
      <c r="BP1114" s="75"/>
    </row>
    <row r="1115" spans="27:68" x14ac:dyDescent="0.2">
      <c r="AA1115" s="75"/>
      <c r="AB1115" s="75"/>
      <c r="AC1115" s="75"/>
      <c r="AD1115" s="75"/>
      <c r="AE1115" s="75"/>
      <c r="AG1115" s="84"/>
      <c r="AN1115" s="75"/>
      <c r="AO1115" s="75"/>
      <c r="AP1115" s="75"/>
      <c r="AQ1115" s="75"/>
      <c r="AR1115" s="75"/>
      <c r="AS1115" s="75"/>
      <c r="AT1115" s="75"/>
      <c r="AU1115" s="75"/>
      <c r="AV1115" s="75"/>
      <c r="AW1115" s="75"/>
      <c r="AX1115" s="75"/>
      <c r="AY1115" s="75"/>
      <c r="AZ1115" s="75"/>
      <c r="BG1115" s="95"/>
      <c r="BH1115" s="95"/>
      <c r="BI1115" s="95"/>
      <c r="BJ1115" s="95"/>
      <c r="BK1115" s="95"/>
      <c r="BL1115" s="95"/>
      <c r="BM1115" s="95"/>
      <c r="BN1115" s="95"/>
      <c r="BO1115" s="75"/>
      <c r="BP1115" s="75"/>
    </row>
    <row r="1116" spans="27:68" x14ac:dyDescent="0.2">
      <c r="AA1116" s="75"/>
      <c r="AB1116" s="75"/>
      <c r="AC1116" s="75"/>
      <c r="AD1116" s="75"/>
      <c r="AE1116" s="75"/>
      <c r="AG1116" s="84"/>
      <c r="AN1116" s="75"/>
      <c r="AO1116" s="75"/>
      <c r="AP1116" s="75"/>
      <c r="AQ1116" s="75"/>
      <c r="AR1116" s="75"/>
      <c r="AS1116" s="75"/>
      <c r="AT1116" s="75"/>
      <c r="AU1116" s="75"/>
      <c r="AV1116" s="75"/>
      <c r="AW1116" s="75"/>
      <c r="AX1116" s="75"/>
      <c r="AY1116" s="75"/>
      <c r="AZ1116" s="75"/>
      <c r="BG1116" s="95"/>
      <c r="BH1116" s="95"/>
      <c r="BI1116" s="95"/>
      <c r="BJ1116" s="95"/>
      <c r="BK1116" s="95"/>
      <c r="BL1116" s="95"/>
      <c r="BM1116" s="95"/>
      <c r="BN1116" s="95"/>
      <c r="BO1116" s="75"/>
      <c r="BP1116" s="75"/>
    </row>
    <row r="1117" spans="27:68" x14ac:dyDescent="0.2">
      <c r="AA1117" s="75"/>
      <c r="AB1117" s="75"/>
      <c r="AC1117" s="75"/>
      <c r="AD1117" s="75"/>
      <c r="AE1117" s="75"/>
      <c r="AG1117" s="84"/>
      <c r="AN1117" s="75"/>
      <c r="AO1117" s="75"/>
      <c r="AP1117" s="75"/>
      <c r="AQ1117" s="75"/>
      <c r="AR1117" s="75"/>
      <c r="AS1117" s="75"/>
      <c r="AT1117" s="75"/>
      <c r="AU1117" s="75"/>
      <c r="AV1117" s="75"/>
      <c r="AW1117" s="75"/>
      <c r="AX1117" s="75"/>
      <c r="AY1117" s="75"/>
      <c r="AZ1117" s="75"/>
      <c r="BG1117" s="95"/>
      <c r="BH1117" s="95"/>
      <c r="BI1117" s="95"/>
      <c r="BJ1117" s="95"/>
      <c r="BK1117" s="95"/>
      <c r="BL1117" s="95"/>
      <c r="BM1117" s="95"/>
      <c r="BN1117" s="95"/>
      <c r="BO1117" s="75"/>
      <c r="BP1117" s="75"/>
    </row>
    <row r="1118" spans="27:68" x14ac:dyDescent="0.2">
      <c r="AA1118" s="75"/>
      <c r="AB1118" s="75"/>
      <c r="AC1118" s="75"/>
      <c r="AD1118" s="75"/>
      <c r="AE1118" s="75"/>
      <c r="AG1118" s="84"/>
      <c r="AN1118" s="75"/>
      <c r="AO1118" s="75"/>
      <c r="AP1118" s="75"/>
      <c r="AQ1118" s="75"/>
      <c r="AR1118" s="75"/>
      <c r="AS1118" s="75"/>
      <c r="AT1118" s="75"/>
      <c r="AU1118" s="75"/>
      <c r="AV1118" s="75"/>
      <c r="AW1118" s="75"/>
      <c r="AX1118" s="75"/>
      <c r="AY1118" s="75"/>
      <c r="AZ1118" s="75"/>
      <c r="BG1118" s="95"/>
      <c r="BH1118" s="95"/>
      <c r="BI1118" s="95"/>
      <c r="BJ1118" s="95"/>
      <c r="BK1118" s="95"/>
      <c r="BL1118" s="95"/>
      <c r="BM1118" s="95"/>
      <c r="BN1118" s="95"/>
      <c r="BO1118" s="75"/>
      <c r="BP1118" s="75"/>
    </row>
    <row r="1119" spans="27:68" x14ac:dyDescent="0.2">
      <c r="AA1119" s="75"/>
      <c r="AB1119" s="75"/>
      <c r="AC1119" s="75"/>
      <c r="AD1119" s="75"/>
      <c r="AE1119" s="75"/>
      <c r="AG1119" s="84"/>
      <c r="AN1119" s="75"/>
      <c r="AO1119" s="75"/>
      <c r="AP1119" s="75"/>
      <c r="AQ1119" s="75"/>
      <c r="AR1119" s="75"/>
      <c r="AS1119" s="75"/>
      <c r="AT1119" s="75"/>
      <c r="AU1119" s="75"/>
      <c r="AV1119" s="75"/>
      <c r="AW1119" s="75"/>
      <c r="AX1119" s="75"/>
      <c r="AY1119" s="75"/>
      <c r="AZ1119" s="75"/>
      <c r="BG1119" s="95"/>
      <c r="BH1119" s="95"/>
      <c r="BI1119" s="95"/>
      <c r="BJ1119" s="95"/>
      <c r="BK1119" s="95"/>
      <c r="BL1119" s="95"/>
      <c r="BM1119" s="95"/>
      <c r="BN1119" s="95"/>
      <c r="BO1119" s="75"/>
      <c r="BP1119" s="75"/>
    </row>
    <row r="1120" spans="27:68" x14ac:dyDescent="0.2">
      <c r="AA1120" s="75"/>
      <c r="AB1120" s="75"/>
      <c r="AC1120" s="75"/>
      <c r="AD1120" s="75"/>
      <c r="AE1120" s="75"/>
      <c r="AG1120" s="84"/>
      <c r="AN1120" s="75"/>
      <c r="AO1120" s="75"/>
      <c r="AP1120" s="75"/>
      <c r="AQ1120" s="75"/>
      <c r="AR1120" s="75"/>
      <c r="AS1120" s="75"/>
      <c r="AT1120" s="75"/>
      <c r="AU1120" s="75"/>
      <c r="AV1120" s="75"/>
      <c r="AW1120" s="75"/>
      <c r="AX1120" s="75"/>
      <c r="AY1120" s="75"/>
      <c r="AZ1120" s="75"/>
      <c r="BG1120" s="95"/>
      <c r="BH1120" s="95"/>
      <c r="BI1120" s="95"/>
      <c r="BJ1120" s="95"/>
      <c r="BK1120" s="95"/>
      <c r="BL1120" s="95"/>
      <c r="BM1120" s="95"/>
      <c r="BN1120" s="95"/>
      <c r="BO1120" s="75"/>
      <c r="BP1120" s="75"/>
    </row>
    <row r="1121" spans="27:68" x14ac:dyDescent="0.2">
      <c r="AA1121" s="75"/>
      <c r="AB1121" s="75"/>
      <c r="AC1121" s="75"/>
      <c r="AD1121" s="75"/>
      <c r="AE1121" s="75"/>
      <c r="AG1121" s="84"/>
      <c r="AN1121" s="75"/>
      <c r="AO1121" s="75"/>
      <c r="AP1121" s="75"/>
      <c r="AQ1121" s="75"/>
      <c r="AR1121" s="75"/>
      <c r="AS1121" s="75"/>
      <c r="AT1121" s="75"/>
      <c r="AU1121" s="75"/>
      <c r="AV1121" s="75"/>
      <c r="AW1121" s="75"/>
      <c r="AX1121" s="75"/>
      <c r="AY1121" s="75"/>
      <c r="AZ1121" s="75"/>
      <c r="BG1121" s="95"/>
      <c r="BH1121" s="95"/>
      <c r="BI1121" s="95"/>
      <c r="BJ1121" s="95"/>
      <c r="BK1121" s="95"/>
      <c r="BL1121" s="95"/>
      <c r="BM1121" s="95"/>
      <c r="BN1121" s="95"/>
      <c r="BO1121" s="75"/>
      <c r="BP1121" s="75"/>
    </row>
    <row r="1122" spans="27:68" x14ac:dyDescent="0.2">
      <c r="AA1122" s="75"/>
      <c r="AB1122" s="75"/>
      <c r="AC1122" s="75"/>
      <c r="AD1122" s="75"/>
      <c r="AE1122" s="75"/>
      <c r="AG1122" s="84"/>
      <c r="AN1122" s="75"/>
      <c r="AO1122" s="75"/>
      <c r="AP1122" s="75"/>
      <c r="AQ1122" s="75"/>
      <c r="AR1122" s="75"/>
      <c r="AS1122" s="75"/>
      <c r="AT1122" s="75"/>
      <c r="AU1122" s="75"/>
      <c r="AV1122" s="75"/>
      <c r="AW1122" s="75"/>
      <c r="AX1122" s="75"/>
      <c r="AY1122" s="75"/>
      <c r="AZ1122" s="75"/>
      <c r="BG1122" s="95"/>
      <c r="BH1122" s="95"/>
      <c r="BI1122" s="95"/>
      <c r="BJ1122" s="95"/>
      <c r="BK1122" s="95"/>
      <c r="BL1122" s="95"/>
      <c r="BM1122" s="95"/>
      <c r="BN1122" s="95"/>
      <c r="BO1122" s="75"/>
      <c r="BP1122" s="75"/>
    </row>
    <row r="1123" spans="27:68" x14ac:dyDescent="0.2">
      <c r="AA1123" s="75"/>
      <c r="AB1123" s="75"/>
      <c r="AC1123" s="75"/>
      <c r="AD1123" s="75"/>
      <c r="AE1123" s="75"/>
      <c r="AG1123" s="84"/>
      <c r="AN1123" s="75"/>
      <c r="AO1123" s="75"/>
      <c r="AP1123" s="75"/>
      <c r="AQ1123" s="75"/>
      <c r="AR1123" s="75"/>
      <c r="AS1123" s="75"/>
      <c r="AT1123" s="75"/>
      <c r="AU1123" s="75"/>
      <c r="AV1123" s="75"/>
      <c r="AW1123" s="75"/>
      <c r="AX1123" s="75"/>
      <c r="AY1123" s="75"/>
      <c r="AZ1123" s="75"/>
      <c r="BG1123" s="95"/>
      <c r="BH1123" s="95"/>
      <c r="BI1123" s="95"/>
      <c r="BJ1123" s="95"/>
      <c r="BK1123" s="95"/>
      <c r="BL1123" s="95"/>
      <c r="BM1123" s="95"/>
      <c r="BN1123" s="95"/>
      <c r="BO1123" s="75"/>
      <c r="BP1123" s="75"/>
    </row>
    <row r="1124" spans="27:68" x14ac:dyDescent="0.2">
      <c r="AA1124" s="75"/>
      <c r="AB1124" s="75"/>
      <c r="AC1124" s="75"/>
      <c r="AD1124" s="75"/>
      <c r="AE1124" s="75"/>
      <c r="AG1124" s="84"/>
      <c r="AN1124" s="75"/>
      <c r="AO1124" s="75"/>
      <c r="AP1124" s="75"/>
      <c r="AQ1124" s="75"/>
      <c r="AR1124" s="75"/>
      <c r="AS1124" s="75"/>
      <c r="AT1124" s="75"/>
      <c r="AU1124" s="75"/>
      <c r="AV1124" s="75"/>
      <c r="AW1124" s="75"/>
      <c r="AX1124" s="75"/>
      <c r="AY1124" s="75"/>
      <c r="AZ1124" s="75"/>
      <c r="BG1124" s="95"/>
      <c r="BH1124" s="95"/>
      <c r="BI1124" s="95"/>
      <c r="BJ1124" s="95"/>
      <c r="BK1124" s="95"/>
      <c r="BL1124" s="95"/>
      <c r="BM1124" s="95"/>
      <c r="BN1124" s="95"/>
      <c r="BO1124" s="75"/>
      <c r="BP1124" s="75"/>
    </row>
    <row r="1125" spans="27:68" x14ac:dyDescent="0.2">
      <c r="AA1125" s="75"/>
      <c r="AB1125" s="75"/>
      <c r="AC1125" s="75"/>
      <c r="AD1125" s="75"/>
      <c r="AE1125" s="75"/>
      <c r="AG1125" s="84"/>
      <c r="AN1125" s="75"/>
      <c r="AO1125" s="75"/>
      <c r="AP1125" s="75"/>
      <c r="AQ1125" s="75"/>
      <c r="AR1125" s="75"/>
      <c r="AS1125" s="75"/>
      <c r="AT1125" s="75"/>
      <c r="AU1125" s="75"/>
      <c r="AV1125" s="75"/>
      <c r="AW1125" s="75"/>
      <c r="AX1125" s="75"/>
      <c r="AY1125" s="75"/>
      <c r="AZ1125" s="75"/>
      <c r="BG1125" s="95"/>
      <c r="BH1125" s="95"/>
      <c r="BI1125" s="95"/>
      <c r="BJ1125" s="95"/>
      <c r="BK1125" s="95"/>
      <c r="BL1125" s="95"/>
      <c r="BM1125" s="95"/>
      <c r="BN1125" s="95"/>
      <c r="BO1125" s="75"/>
      <c r="BP1125" s="75"/>
    </row>
    <row r="1126" spans="27:68" x14ac:dyDescent="0.2">
      <c r="AA1126" s="75"/>
      <c r="AB1126" s="75"/>
      <c r="AC1126" s="75"/>
      <c r="AD1126" s="75"/>
      <c r="AE1126" s="75"/>
      <c r="AG1126" s="84"/>
      <c r="AN1126" s="75"/>
      <c r="AO1126" s="75"/>
      <c r="AP1126" s="75"/>
      <c r="AQ1126" s="75"/>
      <c r="AR1126" s="75"/>
      <c r="AS1126" s="75"/>
      <c r="AT1126" s="75"/>
      <c r="AU1126" s="75"/>
      <c r="AV1126" s="75"/>
      <c r="AW1126" s="75"/>
      <c r="AX1126" s="75"/>
      <c r="AY1126" s="75"/>
      <c r="AZ1126" s="75"/>
      <c r="BG1126" s="95"/>
      <c r="BH1126" s="95"/>
      <c r="BI1126" s="95"/>
      <c r="BJ1126" s="95"/>
      <c r="BK1126" s="95"/>
      <c r="BL1126" s="95"/>
      <c r="BM1126" s="95"/>
      <c r="BN1126" s="95"/>
      <c r="BO1126" s="75"/>
      <c r="BP1126" s="75"/>
    </row>
    <row r="1127" spans="27:68" x14ac:dyDescent="0.2">
      <c r="AA1127" s="75"/>
      <c r="AB1127" s="75"/>
      <c r="AC1127" s="75"/>
      <c r="AD1127" s="75"/>
      <c r="AE1127" s="75"/>
      <c r="AG1127" s="84"/>
      <c r="AN1127" s="75"/>
      <c r="AO1127" s="75"/>
      <c r="AP1127" s="75"/>
      <c r="AQ1127" s="75"/>
      <c r="AR1127" s="75"/>
      <c r="AS1127" s="75"/>
      <c r="AT1127" s="75"/>
      <c r="AU1127" s="75"/>
      <c r="AV1127" s="75"/>
      <c r="AW1127" s="75"/>
      <c r="AX1127" s="75"/>
      <c r="AY1127" s="75"/>
      <c r="AZ1127" s="75"/>
      <c r="BG1127" s="95"/>
      <c r="BH1127" s="95"/>
      <c r="BI1127" s="95"/>
      <c r="BJ1127" s="95"/>
      <c r="BK1127" s="95"/>
      <c r="BL1127" s="95"/>
      <c r="BM1127" s="95"/>
      <c r="BN1127" s="95"/>
      <c r="BO1127" s="75"/>
      <c r="BP1127" s="75"/>
    </row>
    <row r="1128" spans="27:68" x14ac:dyDescent="0.2">
      <c r="AA1128" s="75"/>
      <c r="AB1128" s="75"/>
      <c r="AC1128" s="75"/>
      <c r="AD1128" s="75"/>
      <c r="AE1128" s="75"/>
      <c r="AG1128" s="84"/>
      <c r="AN1128" s="75"/>
      <c r="AO1128" s="75"/>
      <c r="AP1128" s="75"/>
      <c r="AQ1128" s="75"/>
      <c r="AR1128" s="75"/>
      <c r="AS1128" s="75"/>
      <c r="AT1128" s="75"/>
      <c r="AU1128" s="75"/>
      <c r="AV1128" s="75"/>
      <c r="AW1128" s="75"/>
      <c r="AX1128" s="75"/>
      <c r="AY1128" s="75"/>
      <c r="AZ1128" s="75"/>
      <c r="BG1128" s="95"/>
      <c r="BH1128" s="95"/>
      <c r="BI1128" s="95"/>
      <c r="BJ1128" s="95"/>
      <c r="BK1128" s="95"/>
      <c r="BL1128" s="95"/>
      <c r="BM1128" s="95"/>
      <c r="BN1128" s="95"/>
      <c r="BO1128" s="75"/>
      <c r="BP1128" s="75"/>
    </row>
    <row r="1129" spans="27:68" x14ac:dyDescent="0.2">
      <c r="AA1129" s="75"/>
      <c r="AB1129" s="75"/>
      <c r="AC1129" s="75"/>
      <c r="AD1129" s="75"/>
      <c r="AE1129" s="75"/>
      <c r="AG1129" s="84"/>
      <c r="AN1129" s="75"/>
      <c r="AO1129" s="75"/>
      <c r="AP1129" s="75"/>
      <c r="AQ1129" s="75"/>
      <c r="AR1129" s="75"/>
      <c r="AS1129" s="75"/>
      <c r="AT1129" s="75"/>
      <c r="AU1129" s="75"/>
      <c r="AV1129" s="75"/>
      <c r="AW1129" s="75"/>
      <c r="AX1129" s="75"/>
      <c r="AY1129" s="75"/>
      <c r="AZ1129" s="75"/>
      <c r="BG1129" s="95"/>
      <c r="BH1129" s="95"/>
      <c r="BI1129" s="95"/>
      <c r="BJ1129" s="95"/>
      <c r="BK1129" s="95"/>
      <c r="BL1129" s="95"/>
      <c r="BM1129" s="95"/>
      <c r="BN1129" s="95"/>
      <c r="BO1129" s="75"/>
      <c r="BP1129" s="75"/>
    </row>
    <row r="1130" spans="27:68" x14ac:dyDescent="0.2">
      <c r="AA1130" s="75"/>
      <c r="AB1130" s="75"/>
      <c r="AC1130" s="75"/>
      <c r="AD1130" s="75"/>
      <c r="AE1130" s="75"/>
      <c r="AG1130" s="84"/>
      <c r="AN1130" s="75"/>
      <c r="AO1130" s="75"/>
      <c r="AP1130" s="75"/>
      <c r="AQ1130" s="75"/>
      <c r="AR1130" s="75"/>
      <c r="AS1130" s="75"/>
      <c r="AT1130" s="75"/>
      <c r="AU1130" s="75"/>
      <c r="AV1130" s="75"/>
      <c r="AW1130" s="75"/>
      <c r="AX1130" s="75"/>
      <c r="AY1130" s="75"/>
      <c r="AZ1130" s="75"/>
      <c r="BG1130" s="95"/>
      <c r="BH1130" s="95"/>
      <c r="BI1130" s="95"/>
      <c r="BJ1130" s="95"/>
      <c r="BK1130" s="95"/>
      <c r="BL1130" s="95"/>
      <c r="BM1130" s="95"/>
      <c r="BN1130" s="95"/>
      <c r="BO1130" s="75"/>
      <c r="BP1130" s="75"/>
    </row>
    <row r="1131" spans="27:68" x14ac:dyDescent="0.2">
      <c r="AA1131" s="75"/>
      <c r="AB1131" s="75"/>
      <c r="AC1131" s="75"/>
      <c r="AD1131" s="75"/>
      <c r="AE1131" s="75"/>
      <c r="AG1131" s="84"/>
      <c r="AN1131" s="75"/>
      <c r="AO1131" s="75"/>
      <c r="AP1131" s="75"/>
      <c r="AQ1131" s="75"/>
      <c r="AR1131" s="75"/>
      <c r="AS1131" s="75"/>
      <c r="AT1131" s="75"/>
      <c r="AU1131" s="75"/>
      <c r="AV1131" s="75"/>
      <c r="AW1131" s="75"/>
      <c r="AX1131" s="75"/>
      <c r="AY1131" s="75"/>
      <c r="AZ1131" s="75"/>
      <c r="BG1131" s="95"/>
      <c r="BH1131" s="95"/>
      <c r="BI1131" s="95"/>
      <c r="BJ1131" s="95"/>
      <c r="BK1131" s="95"/>
      <c r="BL1131" s="95"/>
      <c r="BM1131" s="95"/>
      <c r="BN1131" s="95"/>
      <c r="BO1131" s="75"/>
      <c r="BP1131" s="75"/>
    </row>
    <row r="1132" spans="27:68" x14ac:dyDescent="0.2">
      <c r="AA1132" s="75"/>
      <c r="AB1132" s="75"/>
      <c r="AC1132" s="75"/>
      <c r="AD1132" s="75"/>
      <c r="AE1132" s="75"/>
      <c r="AG1132" s="84"/>
      <c r="AN1132" s="75"/>
      <c r="AO1132" s="75"/>
      <c r="AP1132" s="75"/>
      <c r="AQ1132" s="75"/>
      <c r="AR1132" s="75"/>
      <c r="AS1132" s="75"/>
      <c r="AT1132" s="75"/>
      <c r="AU1132" s="75"/>
      <c r="AV1132" s="75"/>
      <c r="AW1132" s="75"/>
      <c r="AX1132" s="75"/>
      <c r="AY1132" s="75"/>
      <c r="AZ1132" s="75"/>
      <c r="BG1132" s="95"/>
      <c r="BH1132" s="95"/>
      <c r="BI1132" s="95"/>
      <c r="BJ1132" s="95"/>
      <c r="BK1132" s="95"/>
      <c r="BL1132" s="95"/>
      <c r="BM1132" s="95"/>
      <c r="BN1132" s="95"/>
      <c r="BO1132" s="75"/>
      <c r="BP1132" s="75"/>
    </row>
    <row r="1133" spans="27:68" x14ac:dyDescent="0.2">
      <c r="AA1133" s="75"/>
      <c r="AB1133" s="75"/>
      <c r="AC1133" s="75"/>
      <c r="AD1133" s="75"/>
      <c r="AE1133" s="75"/>
      <c r="AG1133" s="84"/>
      <c r="AN1133" s="75"/>
      <c r="AO1133" s="75"/>
      <c r="AP1133" s="75"/>
      <c r="AQ1133" s="75"/>
      <c r="AR1133" s="75"/>
      <c r="AS1133" s="75"/>
      <c r="AT1133" s="75"/>
      <c r="AU1133" s="75"/>
      <c r="AV1133" s="75"/>
      <c r="AW1133" s="75"/>
      <c r="AX1133" s="75"/>
      <c r="AY1133" s="75"/>
      <c r="AZ1133" s="75"/>
      <c r="BG1133" s="95"/>
      <c r="BH1133" s="95"/>
      <c r="BI1133" s="95"/>
      <c r="BJ1133" s="95"/>
      <c r="BK1133" s="95"/>
      <c r="BL1133" s="95"/>
      <c r="BM1133" s="95"/>
      <c r="BN1133" s="95"/>
      <c r="BO1133" s="75"/>
      <c r="BP1133" s="75"/>
    </row>
    <row r="1134" spans="27:68" x14ac:dyDescent="0.2">
      <c r="AA1134" s="75"/>
      <c r="AB1134" s="75"/>
      <c r="AC1134" s="75"/>
      <c r="AD1134" s="75"/>
      <c r="AE1134" s="75"/>
      <c r="AG1134" s="84"/>
      <c r="AN1134" s="75"/>
      <c r="AO1134" s="75"/>
      <c r="AP1134" s="75"/>
      <c r="AQ1134" s="75"/>
      <c r="AR1134" s="75"/>
      <c r="AS1134" s="75"/>
      <c r="AT1134" s="75"/>
      <c r="AU1134" s="75"/>
      <c r="AV1134" s="75"/>
      <c r="AW1134" s="75"/>
      <c r="AX1134" s="75"/>
      <c r="AY1134" s="75"/>
      <c r="AZ1134" s="75"/>
      <c r="BG1134" s="95"/>
      <c r="BH1134" s="95"/>
      <c r="BI1134" s="95"/>
      <c r="BJ1134" s="95"/>
      <c r="BK1134" s="95"/>
      <c r="BL1134" s="95"/>
      <c r="BM1134" s="95"/>
      <c r="BN1134" s="95"/>
      <c r="BO1134" s="75"/>
      <c r="BP1134" s="75"/>
    </row>
    <row r="1135" spans="27:68" x14ac:dyDescent="0.2">
      <c r="AA1135" s="75"/>
      <c r="AB1135" s="75"/>
      <c r="AC1135" s="75"/>
      <c r="AD1135" s="75"/>
      <c r="AE1135" s="75"/>
      <c r="AG1135" s="84"/>
      <c r="AN1135" s="75"/>
      <c r="AO1135" s="75"/>
      <c r="AP1135" s="75"/>
      <c r="AQ1135" s="75"/>
      <c r="AR1135" s="75"/>
      <c r="AS1135" s="75"/>
      <c r="AT1135" s="75"/>
      <c r="AU1135" s="75"/>
      <c r="AV1135" s="75"/>
      <c r="AW1135" s="75"/>
      <c r="AX1135" s="75"/>
      <c r="AY1135" s="75"/>
      <c r="AZ1135" s="75"/>
      <c r="BG1135" s="95"/>
      <c r="BH1135" s="95"/>
      <c r="BI1135" s="95"/>
      <c r="BJ1135" s="95"/>
      <c r="BK1135" s="95"/>
      <c r="BL1135" s="95"/>
      <c r="BM1135" s="95"/>
      <c r="BN1135" s="95"/>
      <c r="BO1135" s="75"/>
      <c r="BP1135" s="75"/>
    </row>
    <row r="1136" spans="27:68" x14ac:dyDescent="0.2">
      <c r="AA1136" s="75"/>
      <c r="AB1136" s="75"/>
      <c r="AC1136" s="75"/>
      <c r="AD1136" s="75"/>
      <c r="AE1136" s="75"/>
      <c r="AG1136" s="84"/>
      <c r="AN1136" s="75"/>
      <c r="AO1136" s="75"/>
      <c r="AP1136" s="75"/>
      <c r="AQ1136" s="75"/>
      <c r="AR1136" s="75"/>
      <c r="AS1136" s="75"/>
      <c r="AT1136" s="75"/>
      <c r="AU1136" s="75"/>
      <c r="AV1136" s="75"/>
      <c r="AW1136" s="75"/>
      <c r="AX1136" s="75"/>
      <c r="AY1136" s="75"/>
      <c r="AZ1136" s="75"/>
      <c r="BG1136" s="95"/>
      <c r="BH1136" s="95"/>
      <c r="BI1136" s="95"/>
      <c r="BJ1136" s="95"/>
      <c r="BK1136" s="95"/>
      <c r="BL1136" s="95"/>
      <c r="BM1136" s="95"/>
      <c r="BN1136" s="95"/>
      <c r="BO1136" s="75"/>
      <c r="BP1136" s="75"/>
    </row>
    <row r="1137" spans="27:68" x14ac:dyDescent="0.2">
      <c r="AA1137" s="75"/>
      <c r="AB1137" s="75"/>
      <c r="AC1137" s="75"/>
      <c r="AD1137" s="75"/>
      <c r="AE1137" s="75"/>
      <c r="AG1137" s="84"/>
      <c r="AN1137" s="75"/>
      <c r="AO1137" s="75"/>
      <c r="AP1137" s="75"/>
      <c r="AQ1137" s="75"/>
      <c r="AR1137" s="75"/>
      <c r="AS1137" s="75"/>
      <c r="AT1137" s="75"/>
      <c r="AU1137" s="75"/>
      <c r="AV1137" s="75"/>
      <c r="AW1137" s="75"/>
      <c r="AX1137" s="75"/>
      <c r="AY1137" s="75"/>
      <c r="AZ1137" s="75"/>
      <c r="BG1137" s="95"/>
      <c r="BH1137" s="95"/>
      <c r="BI1137" s="95"/>
      <c r="BJ1137" s="95"/>
      <c r="BK1137" s="95"/>
      <c r="BL1137" s="95"/>
      <c r="BM1137" s="95"/>
      <c r="BN1137" s="95"/>
      <c r="BO1137" s="75"/>
      <c r="BP1137" s="75"/>
    </row>
    <row r="1138" spans="27:68" x14ac:dyDescent="0.2">
      <c r="AA1138" s="75"/>
      <c r="AB1138" s="75"/>
      <c r="AC1138" s="75"/>
      <c r="AD1138" s="75"/>
      <c r="AE1138" s="75"/>
      <c r="AG1138" s="84"/>
      <c r="AN1138" s="75"/>
      <c r="AO1138" s="75"/>
      <c r="AP1138" s="75"/>
      <c r="AQ1138" s="75"/>
      <c r="AR1138" s="75"/>
      <c r="AS1138" s="75"/>
      <c r="AT1138" s="75"/>
      <c r="AU1138" s="75"/>
      <c r="AV1138" s="75"/>
      <c r="AW1138" s="75"/>
      <c r="AX1138" s="75"/>
      <c r="AY1138" s="75"/>
      <c r="AZ1138" s="75"/>
      <c r="BG1138" s="95"/>
      <c r="BH1138" s="95"/>
      <c r="BI1138" s="95"/>
      <c r="BJ1138" s="95"/>
      <c r="BK1138" s="95"/>
      <c r="BL1138" s="95"/>
      <c r="BM1138" s="95"/>
      <c r="BN1138" s="95"/>
      <c r="BO1138" s="75"/>
      <c r="BP1138" s="75"/>
    </row>
    <row r="1139" spans="27:68" x14ac:dyDescent="0.2">
      <c r="AA1139" s="75"/>
      <c r="AB1139" s="75"/>
      <c r="AC1139" s="75"/>
      <c r="AD1139" s="75"/>
      <c r="AE1139" s="75"/>
      <c r="AG1139" s="84"/>
      <c r="AN1139" s="75"/>
      <c r="AO1139" s="75"/>
      <c r="AP1139" s="75"/>
      <c r="AQ1139" s="75"/>
      <c r="AR1139" s="75"/>
      <c r="AS1139" s="75"/>
      <c r="AT1139" s="75"/>
      <c r="AU1139" s="75"/>
      <c r="AV1139" s="75"/>
      <c r="AW1139" s="75"/>
      <c r="AX1139" s="75"/>
      <c r="AY1139" s="75"/>
      <c r="AZ1139" s="75"/>
      <c r="BG1139" s="95"/>
      <c r="BH1139" s="95"/>
      <c r="BI1139" s="95"/>
      <c r="BJ1139" s="95"/>
      <c r="BK1139" s="95"/>
      <c r="BL1139" s="95"/>
      <c r="BM1139" s="95"/>
      <c r="BN1139" s="95"/>
      <c r="BO1139" s="75"/>
      <c r="BP1139" s="75"/>
    </row>
    <row r="1140" spans="27:68" x14ac:dyDescent="0.2">
      <c r="AA1140" s="75"/>
      <c r="AB1140" s="75"/>
      <c r="AC1140" s="75"/>
      <c r="AD1140" s="75"/>
      <c r="AE1140" s="75"/>
      <c r="AG1140" s="84"/>
      <c r="AN1140" s="75"/>
      <c r="AO1140" s="75"/>
      <c r="AP1140" s="75"/>
      <c r="AQ1140" s="75"/>
      <c r="AR1140" s="75"/>
      <c r="AS1140" s="75"/>
      <c r="AT1140" s="75"/>
      <c r="AU1140" s="75"/>
      <c r="AV1140" s="75"/>
      <c r="AW1140" s="75"/>
      <c r="AX1140" s="75"/>
      <c r="AY1140" s="75"/>
      <c r="AZ1140" s="75"/>
      <c r="BG1140" s="95"/>
      <c r="BH1140" s="95"/>
      <c r="BI1140" s="95"/>
      <c r="BJ1140" s="95"/>
      <c r="BK1140" s="95"/>
      <c r="BL1140" s="95"/>
      <c r="BM1140" s="95"/>
      <c r="BN1140" s="95"/>
      <c r="BO1140" s="75"/>
      <c r="BP1140" s="75"/>
    </row>
    <row r="1141" spans="27:68" x14ac:dyDescent="0.2">
      <c r="AA1141" s="75"/>
      <c r="AB1141" s="75"/>
      <c r="AC1141" s="75"/>
      <c r="AD1141" s="75"/>
      <c r="AE1141" s="75"/>
      <c r="AG1141" s="84"/>
      <c r="AN1141" s="75"/>
      <c r="AO1141" s="75"/>
      <c r="AP1141" s="75"/>
      <c r="AQ1141" s="75"/>
      <c r="AR1141" s="75"/>
      <c r="AS1141" s="75"/>
      <c r="AT1141" s="75"/>
      <c r="AU1141" s="75"/>
      <c r="AV1141" s="75"/>
      <c r="AW1141" s="75"/>
      <c r="AX1141" s="75"/>
      <c r="AY1141" s="75"/>
      <c r="AZ1141" s="75"/>
      <c r="BG1141" s="95"/>
      <c r="BH1141" s="95"/>
      <c r="BI1141" s="95"/>
      <c r="BJ1141" s="95"/>
      <c r="BK1141" s="95"/>
      <c r="BL1141" s="95"/>
      <c r="BM1141" s="95"/>
      <c r="BN1141" s="95"/>
      <c r="BO1141" s="75"/>
      <c r="BP1141" s="75"/>
    </row>
    <row r="1142" spans="27:68" x14ac:dyDescent="0.2">
      <c r="AA1142" s="75"/>
      <c r="AB1142" s="75"/>
      <c r="AC1142" s="75"/>
      <c r="AD1142" s="75"/>
      <c r="AE1142" s="75"/>
      <c r="AG1142" s="84"/>
      <c r="AN1142" s="75"/>
      <c r="AO1142" s="75"/>
      <c r="AP1142" s="75"/>
      <c r="AQ1142" s="75"/>
      <c r="AR1142" s="75"/>
      <c r="AS1142" s="75"/>
      <c r="AT1142" s="75"/>
      <c r="AU1142" s="75"/>
      <c r="AV1142" s="75"/>
      <c r="AW1142" s="75"/>
      <c r="AX1142" s="75"/>
      <c r="AY1142" s="75"/>
      <c r="AZ1142" s="75"/>
      <c r="BG1142" s="95"/>
      <c r="BH1142" s="95"/>
      <c r="BI1142" s="95"/>
      <c r="BJ1142" s="95"/>
      <c r="BK1142" s="95"/>
      <c r="BL1142" s="95"/>
      <c r="BM1142" s="95"/>
      <c r="BN1142" s="95"/>
      <c r="BO1142" s="75"/>
      <c r="BP1142" s="75"/>
    </row>
    <row r="1143" spans="27:68" x14ac:dyDescent="0.2">
      <c r="AA1143" s="75"/>
      <c r="AB1143" s="75"/>
      <c r="AC1143" s="75"/>
      <c r="AD1143" s="75"/>
      <c r="AE1143" s="75"/>
      <c r="AG1143" s="84"/>
      <c r="AN1143" s="75"/>
      <c r="AO1143" s="75"/>
      <c r="AP1143" s="75"/>
      <c r="AQ1143" s="75"/>
      <c r="AR1143" s="75"/>
      <c r="AS1143" s="75"/>
      <c r="AT1143" s="75"/>
      <c r="AU1143" s="75"/>
      <c r="AV1143" s="75"/>
      <c r="AW1143" s="75"/>
      <c r="AX1143" s="75"/>
      <c r="AY1143" s="75"/>
      <c r="AZ1143" s="75"/>
      <c r="BG1143" s="95"/>
      <c r="BH1143" s="95"/>
      <c r="BI1143" s="95"/>
      <c r="BJ1143" s="95"/>
      <c r="BK1143" s="95"/>
      <c r="BL1143" s="95"/>
      <c r="BM1143" s="95"/>
      <c r="BN1143" s="95"/>
      <c r="BO1143" s="75"/>
      <c r="BP1143" s="75"/>
    </row>
    <row r="1144" spans="27:68" x14ac:dyDescent="0.2">
      <c r="AA1144" s="75"/>
      <c r="AB1144" s="75"/>
      <c r="AC1144" s="75"/>
      <c r="AD1144" s="75"/>
      <c r="AE1144" s="75"/>
      <c r="AG1144" s="84"/>
      <c r="AN1144" s="75"/>
      <c r="AO1144" s="75"/>
      <c r="AP1144" s="75"/>
      <c r="AQ1144" s="75"/>
      <c r="AR1144" s="75"/>
      <c r="AS1144" s="75"/>
      <c r="AT1144" s="75"/>
      <c r="AU1144" s="75"/>
      <c r="AV1144" s="75"/>
      <c r="AW1144" s="75"/>
      <c r="AX1144" s="75"/>
      <c r="AY1144" s="75"/>
      <c r="AZ1144" s="75"/>
      <c r="BG1144" s="95"/>
      <c r="BH1144" s="95"/>
      <c r="BI1144" s="95"/>
      <c r="BJ1144" s="95"/>
      <c r="BK1144" s="95"/>
      <c r="BL1144" s="95"/>
      <c r="BM1144" s="95"/>
      <c r="BN1144" s="95"/>
      <c r="BO1144" s="75"/>
      <c r="BP1144" s="75"/>
    </row>
    <row r="1145" spans="27:68" x14ac:dyDescent="0.2">
      <c r="AA1145" s="75"/>
      <c r="AB1145" s="75"/>
      <c r="AC1145" s="75"/>
      <c r="AD1145" s="75"/>
      <c r="AE1145" s="75"/>
      <c r="AG1145" s="84"/>
      <c r="AN1145" s="75"/>
      <c r="AO1145" s="75"/>
      <c r="AP1145" s="75"/>
      <c r="AQ1145" s="75"/>
      <c r="AR1145" s="75"/>
      <c r="AS1145" s="75"/>
      <c r="AT1145" s="75"/>
      <c r="AU1145" s="75"/>
      <c r="AV1145" s="75"/>
      <c r="AW1145" s="75"/>
      <c r="AX1145" s="75"/>
      <c r="AY1145" s="75"/>
      <c r="AZ1145" s="75"/>
      <c r="BG1145" s="95"/>
      <c r="BH1145" s="95"/>
      <c r="BI1145" s="95"/>
      <c r="BJ1145" s="95"/>
      <c r="BK1145" s="95"/>
      <c r="BL1145" s="95"/>
      <c r="BM1145" s="95"/>
      <c r="BN1145" s="95"/>
      <c r="BO1145" s="75"/>
      <c r="BP1145" s="75"/>
    </row>
    <row r="1146" spans="27:68" x14ac:dyDescent="0.2">
      <c r="AA1146" s="75"/>
      <c r="AB1146" s="75"/>
      <c r="AC1146" s="75"/>
      <c r="AD1146" s="75"/>
      <c r="AE1146" s="75"/>
      <c r="AG1146" s="84"/>
      <c r="AN1146" s="75"/>
      <c r="AO1146" s="75"/>
      <c r="AP1146" s="75"/>
      <c r="AQ1146" s="75"/>
      <c r="AR1146" s="75"/>
      <c r="AS1146" s="75"/>
      <c r="AT1146" s="75"/>
      <c r="AU1146" s="75"/>
      <c r="AV1146" s="75"/>
      <c r="AW1146" s="75"/>
      <c r="AX1146" s="75"/>
      <c r="AY1146" s="75"/>
      <c r="AZ1146" s="75"/>
      <c r="BG1146" s="95"/>
      <c r="BH1146" s="95"/>
      <c r="BI1146" s="95"/>
      <c r="BJ1146" s="95"/>
      <c r="BK1146" s="95"/>
      <c r="BL1146" s="95"/>
      <c r="BM1146" s="95"/>
      <c r="BN1146" s="95"/>
      <c r="BO1146" s="75"/>
      <c r="BP1146" s="75"/>
    </row>
    <row r="1147" spans="27:68" x14ac:dyDescent="0.2">
      <c r="AA1147" s="75"/>
      <c r="AB1147" s="75"/>
      <c r="AC1147" s="75"/>
      <c r="AD1147" s="75"/>
      <c r="AE1147" s="75"/>
      <c r="AG1147" s="84"/>
      <c r="AN1147" s="75"/>
      <c r="AO1147" s="75"/>
      <c r="AP1147" s="75"/>
      <c r="AQ1147" s="75"/>
      <c r="AR1147" s="75"/>
      <c r="AS1147" s="75"/>
      <c r="AT1147" s="75"/>
      <c r="AU1147" s="75"/>
      <c r="AV1147" s="75"/>
      <c r="AW1147" s="75"/>
      <c r="AX1147" s="75"/>
      <c r="AY1147" s="75"/>
      <c r="AZ1147" s="75"/>
      <c r="BG1147" s="95"/>
      <c r="BH1147" s="95"/>
      <c r="BI1147" s="95"/>
      <c r="BJ1147" s="95"/>
      <c r="BK1147" s="95"/>
      <c r="BL1147" s="95"/>
      <c r="BM1147" s="95"/>
      <c r="BN1147" s="95"/>
      <c r="BO1147" s="75"/>
      <c r="BP1147" s="75"/>
    </row>
    <row r="1148" spans="27:68" x14ac:dyDescent="0.2">
      <c r="AA1148" s="75"/>
      <c r="AB1148" s="75"/>
      <c r="AC1148" s="75"/>
      <c r="AD1148" s="75"/>
      <c r="AE1148" s="75"/>
      <c r="AG1148" s="84"/>
      <c r="AN1148" s="75"/>
      <c r="AO1148" s="75"/>
      <c r="AP1148" s="75"/>
      <c r="AQ1148" s="75"/>
      <c r="AR1148" s="75"/>
      <c r="AS1148" s="75"/>
      <c r="AT1148" s="75"/>
      <c r="AU1148" s="75"/>
      <c r="AV1148" s="75"/>
      <c r="AW1148" s="75"/>
      <c r="AX1148" s="75"/>
      <c r="AY1148" s="75"/>
      <c r="AZ1148" s="75"/>
      <c r="BG1148" s="95"/>
      <c r="BH1148" s="95"/>
      <c r="BI1148" s="95"/>
      <c r="BJ1148" s="95"/>
      <c r="BK1148" s="95"/>
      <c r="BL1148" s="95"/>
      <c r="BM1148" s="95"/>
      <c r="BN1148" s="95"/>
      <c r="BO1148" s="75"/>
      <c r="BP1148" s="75"/>
    </row>
    <row r="1149" spans="27:68" x14ac:dyDescent="0.2">
      <c r="AA1149" s="75"/>
      <c r="AB1149" s="75"/>
      <c r="AC1149" s="75"/>
      <c r="AD1149" s="75"/>
      <c r="AE1149" s="75"/>
      <c r="AG1149" s="84"/>
      <c r="AN1149" s="75"/>
      <c r="AO1149" s="75"/>
      <c r="AP1149" s="75"/>
      <c r="AQ1149" s="75"/>
      <c r="AR1149" s="75"/>
      <c r="AS1149" s="75"/>
      <c r="AT1149" s="75"/>
      <c r="AU1149" s="75"/>
      <c r="AV1149" s="75"/>
      <c r="AW1149" s="75"/>
      <c r="AX1149" s="75"/>
      <c r="AY1149" s="75"/>
      <c r="AZ1149" s="75"/>
      <c r="BG1149" s="95"/>
      <c r="BH1149" s="95"/>
      <c r="BI1149" s="95"/>
      <c r="BJ1149" s="95"/>
      <c r="BK1149" s="95"/>
      <c r="BL1149" s="95"/>
      <c r="BM1149" s="95"/>
      <c r="BN1149" s="95"/>
      <c r="BO1149" s="75"/>
      <c r="BP1149" s="75"/>
    </row>
    <row r="1150" spans="27:68" x14ac:dyDescent="0.2">
      <c r="AA1150" s="75"/>
      <c r="AB1150" s="75"/>
      <c r="AC1150" s="75"/>
      <c r="AD1150" s="75"/>
      <c r="AE1150" s="75"/>
      <c r="AG1150" s="84"/>
      <c r="AN1150" s="75"/>
      <c r="AO1150" s="75"/>
      <c r="AP1150" s="75"/>
      <c r="AQ1150" s="75"/>
      <c r="AR1150" s="75"/>
      <c r="AS1150" s="75"/>
      <c r="AT1150" s="75"/>
      <c r="AU1150" s="75"/>
      <c r="AV1150" s="75"/>
      <c r="AW1150" s="75"/>
      <c r="AX1150" s="75"/>
      <c r="AY1150" s="75"/>
      <c r="AZ1150" s="75"/>
      <c r="BG1150" s="95"/>
      <c r="BH1150" s="95"/>
      <c r="BI1150" s="95"/>
      <c r="BJ1150" s="95"/>
      <c r="BK1150" s="95"/>
      <c r="BL1150" s="95"/>
      <c r="BM1150" s="95"/>
      <c r="BN1150" s="95"/>
      <c r="BO1150" s="75"/>
      <c r="BP1150" s="75"/>
    </row>
    <row r="1151" spans="27:68" x14ac:dyDescent="0.2">
      <c r="AA1151" s="75"/>
      <c r="AB1151" s="75"/>
      <c r="AC1151" s="75"/>
      <c r="AD1151" s="75"/>
      <c r="AE1151" s="75"/>
      <c r="AG1151" s="84"/>
      <c r="AN1151" s="75"/>
      <c r="AO1151" s="75"/>
      <c r="AP1151" s="75"/>
      <c r="AQ1151" s="75"/>
      <c r="AR1151" s="75"/>
      <c r="AS1151" s="75"/>
      <c r="AT1151" s="75"/>
      <c r="AU1151" s="75"/>
      <c r="AV1151" s="75"/>
      <c r="AW1151" s="75"/>
      <c r="AX1151" s="75"/>
      <c r="AY1151" s="75"/>
      <c r="AZ1151" s="75"/>
      <c r="BG1151" s="95"/>
      <c r="BH1151" s="95"/>
      <c r="BI1151" s="95"/>
      <c r="BJ1151" s="95"/>
      <c r="BK1151" s="95"/>
      <c r="BL1151" s="95"/>
      <c r="BM1151" s="95"/>
      <c r="BN1151" s="95"/>
      <c r="BO1151" s="75"/>
      <c r="BP1151" s="75"/>
    </row>
    <row r="1152" spans="27:68" x14ac:dyDescent="0.2">
      <c r="AA1152" s="75"/>
      <c r="AB1152" s="75"/>
      <c r="AC1152" s="75"/>
      <c r="AD1152" s="75"/>
      <c r="AE1152" s="75"/>
      <c r="AG1152" s="84"/>
      <c r="AN1152" s="75"/>
      <c r="AO1152" s="75"/>
      <c r="AP1152" s="75"/>
      <c r="AQ1152" s="75"/>
      <c r="AR1152" s="75"/>
      <c r="AS1152" s="75"/>
      <c r="AT1152" s="75"/>
      <c r="AU1152" s="75"/>
      <c r="AV1152" s="75"/>
      <c r="AW1152" s="75"/>
      <c r="AX1152" s="75"/>
      <c r="AY1152" s="75"/>
      <c r="AZ1152" s="75"/>
      <c r="BG1152" s="95"/>
      <c r="BH1152" s="95"/>
      <c r="BI1152" s="95"/>
      <c r="BJ1152" s="95"/>
      <c r="BK1152" s="95"/>
      <c r="BL1152" s="95"/>
      <c r="BM1152" s="95"/>
      <c r="BN1152" s="95"/>
      <c r="BO1152" s="75"/>
      <c r="BP1152" s="75"/>
    </row>
    <row r="1153" spans="27:69" x14ac:dyDescent="0.2">
      <c r="AA1153" s="75"/>
      <c r="AB1153" s="75"/>
      <c r="AC1153" s="75"/>
      <c r="AD1153" s="75"/>
      <c r="AE1153" s="75"/>
      <c r="AG1153" s="84"/>
      <c r="AN1153" s="75"/>
      <c r="AO1153" s="75"/>
      <c r="AP1153" s="75"/>
      <c r="AQ1153" s="75"/>
      <c r="AR1153" s="75"/>
      <c r="AS1153" s="75"/>
      <c r="AT1153" s="75"/>
      <c r="AU1153" s="75"/>
      <c r="AV1153" s="75"/>
      <c r="AW1153" s="75"/>
      <c r="AX1153" s="75"/>
      <c r="AY1153" s="75"/>
      <c r="AZ1153" s="75"/>
      <c r="BG1153" s="95"/>
      <c r="BH1153" s="95"/>
      <c r="BI1153" s="95"/>
      <c r="BJ1153" s="95"/>
      <c r="BK1153" s="95"/>
      <c r="BL1153" s="95"/>
      <c r="BM1153" s="95"/>
      <c r="BN1153" s="95"/>
      <c r="BO1153" s="75"/>
      <c r="BP1153" s="75"/>
    </row>
    <row r="1154" spans="27:69" x14ac:dyDescent="0.2">
      <c r="AA1154" s="75"/>
      <c r="AB1154" s="75"/>
      <c r="AC1154" s="75"/>
      <c r="AD1154" s="75"/>
      <c r="AE1154" s="75"/>
      <c r="AG1154" s="84"/>
      <c r="AN1154" s="75"/>
      <c r="AO1154" s="75"/>
      <c r="AP1154" s="75"/>
      <c r="AQ1154" s="75"/>
      <c r="AR1154" s="75"/>
      <c r="AS1154" s="75"/>
      <c r="AT1154" s="75"/>
      <c r="AU1154" s="75"/>
      <c r="AV1154" s="75"/>
      <c r="AW1154" s="75"/>
      <c r="AX1154" s="75"/>
      <c r="AY1154" s="75"/>
      <c r="AZ1154" s="75"/>
      <c r="BG1154" s="95"/>
      <c r="BH1154" s="95"/>
      <c r="BI1154" s="95"/>
      <c r="BJ1154" s="95"/>
      <c r="BK1154" s="95"/>
      <c r="BL1154" s="95"/>
      <c r="BM1154" s="95"/>
      <c r="BN1154" s="95"/>
      <c r="BO1154" s="75"/>
      <c r="BP1154" s="75"/>
    </row>
    <row r="1155" spans="27:69" x14ac:dyDescent="0.2">
      <c r="AA1155" s="75"/>
      <c r="AB1155" s="75"/>
      <c r="AC1155" s="75"/>
      <c r="AD1155" s="75"/>
      <c r="AE1155" s="75"/>
      <c r="AG1155" s="84"/>
      <c r="AN1155" s="75"/>
      <c r="AO1155" s="75"/>
      <c r="AP1155" s="75"/>
      <c r="AQ1155" s="75"/>
      <c r="AR1155" s="75"/>
      <c r="AS1155" s="75"/>
      <c r="AT1155" s="75"/>
      <c r="AU1155" s="75"/>
      <c r="AV1155" s="75"/>
      <c r="AW1155" s="75"/>
      <c r="AX1155" s="75"/>
      <c r="AY1155" s="75"/>
      <c r="AZ1155" s="75"/>
      <c r="BG1155" s="95"/>
      <c r="BH1155" s="95"/>
      <c r="BI1155" s="95"/>
      <c r="BJ1155" s="95"/>
      <c r="BK1155" s="95"/>
      <c r="BL1155" s="95"/>
      <c r="BM1155" s="95"/>
      <c r="BN1155" s="95"/>
      <c r="BO1155" s="75"/>
      <c r="BP1155" s="75"/>
      <c r="BQ1155" s="75"/>
    </row>
    <row r="1156" spans="27:69" x14ac:dyDescent="0.2">
      <c r="AA1156" s="75"/>
      <c r="AB1156" s="75"/>
      <c r="AC1156" s="75"/>
      <c r="AD1156" s="75"/>
      <c r="AE1156" s="75"/>
      <c r="AG1156" s="84"/>
      <c r="AN1156" s="75"/>
      <c r="AO1156" s="75"/>
      <c r="AP1156" s="75"/>
      <c r="AQ1156" s="75"/>
      <c r="AR1156" s="75"/>
      <c r="AS1156" s="75"/>
      <c r="AT1156" s="75"/>
      <c r="AU1156" s="75"/>
      <c r="AV1156" s="75"/>
      <c r="AW1156" s="75"/>
      <c r="AX1156" s="75"/>
      <c r="AY1156" s="75"/>
      <c r="AZ1156" s="75"/>
      <c r="BG1156" s="95"/>
      <c r="BH1156" s="95"/>
      <c r="BI1156" s="95"/>
      <c r="BJ1156" s="95"/>
      <c r="BK1156" s="95"/>
      <c r="BL1156" s="95"/>
      <c r="BM1156" s="95"/>
      <c r="BN1156" s="95"/>
      <c r="BO1156" s="75"/>
      <c r="BP1156" s="75"/>
    </row>
    <row r="1157" spans="27:69" x14ac:dyDescent="0.2">
      <c r="AA1157" s="75"/>
      <c r="AB1157" s="75"/>
      <c r="AC1157" s="75"/>
      <c r="AD1157" s="75"/>
      <c r="AE1157" s="75"/>
      <c r="AG1157" s="84"/>
      <c r="AN1157" s="75"/>
      <c r="AO1157" s="75"/>
      <c r="AP1157" s="75"/>
      <c r="AQ1157" s="75"/>
      <c r="AR1157" s="75"/>
      <c r="AS1157" s="75"/>
      <c r="AT1157" s="75"/>
      <c r="AU1157" s="75"/>
      <c r="AV1157" s="75"/>
      <c r="AW1157" s="75"/>
      <c r="AX1157" s="75"/>
      <c r="AY1157" s="75"/>
      <c r="AZ1157" s="75"/>
      <c r="BG1157" s="95"/>
      <c r="BH1157" s="95"/>
      <c r="BI1157" s="95"/>
      <c r="BJ1157" s="95"/>
      <c r="BK1157" s="95"/>
      <c r="BL1157" s="95"/>
      <c r="BM1157" s="95"/>
      <c r="BN1157" s="95"/>
      <c r="BO1157" s="75"/>
      <c r="BP1157" s="75"/>
    </row>
    <row r="1158" spans="27:69" x14ac:dyDescent="0.2">
      <c r="AA1158" s="75"/>
      <c r="AB1158" s="75"/>
      <c r="AC1158" s="75"/>
      <c r="AD1158" s="75"/>
      <c r="AE1158" s="75"/>
      <c r="AG1158" s="84"/>
      <c r="AN1158" s="75"/>
      <c r="AO1158" s="75"/>
      <c r="AP1158" s="75"/>
      <c r="AQ1158" s="75"/>
      <c r="AR1158" s="75"/>
      <c r="AS1158" s="75"/>
      <c r="AT1158" s="75"/>
      <c r="AU1158" s="75"/>
      <c r="AV1158" s="75"/>
      <c r="AW1158" s="75"/>
      <c r="AX1158" s="75"/>
      <c r="AY1158" s="75"/>
      <c r="AZ1158" s="75"/>
      <c r="BG1158" s="95"/>
      <c r="BH1158" s="95"/>
      <c r="BI1158" s="95"/>
      <c r="BJ1158" s="95"/>
      <c r="BK1158" s="95"/>
      <c r="BL1158" s="95"/>
      <c r="BM1158" s="95"/>
      <c r="BN1158" s="95"/>
      <c r="BO1158" s="75"/>
      <c r="BP1158" s="75"/>
    </row>
    <row r="1159" spans="27:69" x14ac:dyDescent="0.2">
      <c r="AA1159" s="75"/>
      <c r="AB1159" s="75"/>
      <c r="AC1159" s="75"/>
      <c r="AD1159" s="75"/>
      <c r="AE1159" s="75"/>
      <c r="AG1159" s="84"/>
      <c r="AN1159" s="75"/>
      <c r="AO1159" s="75"/>
      <c r="AP1159" s="75"/>
      <c r="AQ1159" s="75"/>
      <c r="AR1159" s="75"/>
      <c r="AS1159" s="75"/>
      <c r="AT1159" s="75"/>
      <c r="AU1159" s="75"/>
      <c r="AV1159" s="75"/>
      <c r="AW1159" s="75"/>
      <c r="AX1159" s="75"/>
      <c r="AY1159" s="75"/>
      <c r="AZ1159" s="75"/>
      <c r="BG1159" s="95"/>
      <c r="BH1159" s="95"/>
      <c r="BI1159" s="95"/>
      <c r="BJ1159" s="95"/>
      <c r="BK1159" s="95"/>
      <c r="BL1159" s="95"/>
      <c r="BM1159" s="95"/>
      <c r="BN1159" s="95"/>
      <c r="BO1159" s="75"/>
      <c r="BP1159" s="75"/>
    </row>
    <row r="1160" spans="27:69" x14ac:dyDescent="0.2">
      <c r="AA1160" s="75"/>
      <c r="AB1160" s="75"/>
      <c r="AC1160" s="75"/>
      <c r="AD1160" s="75"/>
      <c r="AE1160" s="75"/>
      <c r="AG1160" s="84"/>
      <c r="AN1160" s="75"/>
      <c r="AO1160" s="75"/>
      <c r="AP1160" s="75"/>
      <c r="AQ1160" s="75"/>
      <c r="AR1160" s="75"/>
      <c r="AS1160" s="75"/>
      <c r="AT1160" s="75"/>
      <c r="AU1160" s="75"/>
      <c r="AV1160" s="75"/>
      <c r="AW1160" s="75"/>
      <c r="AX1160" s="75"/>
      <c r="AY1160" s="75"/>
      <c r="AZ1160" s="75"/>
      <c r="BG1160" s="95"/>
      <c r="BH1160" s="95"/>
      <c r="BI1160" s="95"/>
      <c r="BJ1160" s="95"/>
      <c r="BK1160" s="95"/>
      <c r="BL1160" s="95"/>
      <c r="BM1160" s="95"/>
      <c r="BN1160" s="95"/>
      <c r="BO1160" s="75"/>
      <c r="BP1160" s="75"/>
    </row>
    <row r="1161" spans="27:69" x14ac:dyDescent="0.2">
      <c r="AA1161" s="75"/>
      <c r="AB1161" s="75"/>
      <c r="AC1161" s="75"/>
      <c r="AD1161" s="75"/>
      <c r="AE1161" s="75"/>
      <c r="AG1161" s="84"/>
      <c r="AN1161" s="75"/>
      <c r="AO1161" s="75"/>
      <c r="AP1161" s="75"/>
      <c r="AQ1161" s="75"/>
      <c r="AR1161" s="75"/>
      <c r="AS1161" s="75"/>
      <c r="AT1161" s="75"/>
      <c r="AU1161" s="75"/>
      <c r="AV1161" s="75"/>
      <c r="AW1161" s="75"/>
      <c r="AX1161" s="75"/>
      <c r="AY1161" s="75"/>
      <c r="AZ1161" s="75"/>
      <c r="BG1161" s="95"/>
      <c r="BH1161" s="95"/>
      <c r="BI1161" s="95"/>
      <c r="BJ1161" s="95"/>
      <c r="BK1161" s="95"/>
      <c r="BL1161" s="95"/>
      <c r="BM1161" s="95"/>
      <c r="BN1161" s="95"/>
      <c r="BO1161" s="75"/>
      <c r="BP1161" s="75"/>
    </row>
    <row r="1162" spans="27:69" x14ac:dyDescent="0.2">
      <c r="AA1162" s="75"/>
      <c r="AB1162" s="75"/>
      <c r="AC1162" s="75"/>
      <c r="AD1162" s="75"/>
      <c r="AE1162" s="75"/>
      <c r="AG1162" s="84"/>
      <c r="AN1162" s="75"/>
      <c r="AO1162" s="75"/>
      <c r="AP1162" s="75"/>
      <c r="AQ1162" s="75"/>
      <c r="AR1162" s="75"/>
      <c r="AS1162" s="75"/>
      <c r="AT1162" s="75"/>
      <c r="AU1162" s="75"/>
      <c r="AV1162" s="75"/>
      <c r="AW1162" s="75"/>
      <c r="AX1162" s="75"/>
      <c r="AY1162" s="75"/>
      <c r="AZ1162" s="75"/>
      <c r="BG1162" s="95"/>
      <c r="BH1162" s="95"/>
      <c r="BI1162" s="95"/>
      <c r="BJ1162" s="95"/>
      <c r="BK1162" s="95"/>
      <c r="BL1162" s="95"/>
      <c r="BM1162" s="95"/>
      <c r="BN1162" s="95"/>
      <c r="BO1162" s="75"/>
      <c r="BP1162" s="75"/>
    </row>
    <row r="1163" spans="27:69" x14ac:dyDescent="0.2">
      <c r="AA1163" s="75"/>
      <c r="AB1163" s="75"/>
      <c r="AC1163" s="75"/>
      <c r="AD1163" s="75"/>
      <c r="AE1163" s="75"/>
      <c r="AG1163" s="84"/>
      <c r="AN1163" s="75"/>
      <c r="AO1163" s="75"/>
      <c r="AP1163" s="75"/>
      <c r="AQ1163" s="75"/>
      <c r="AR1163" s="75"/>
      <c r="AS1163" s="75"/>
      <c r="AT1163" s="75"/>
      <c r="AU1163" s="75"/>
      <c r="AV1163" s="75"/>
      <c r="AW1163" s="75"/>
      <c r="AX1163" s="75"/>
      <c r="AY1163" s="75"/>
      <c r="AZ1163" s="75"/>
      <c r="BG1163" s="95"/>
      <c r="BH1163" s="95"/>
      <c r="BI1163" s="95"/>
      <c r="BJ1163" s="95"/>
      <c r="BK1163" s="95"/>
      <c r="BL1163" s="95"/>
      <c r="BM1163" s="95"/>
      <c r="BN1163" s="95"/>
      <c r="BO1163" s="75"/>
      <c r="BP1163" s="75"/>
    </row>
    <row r="1164" spans="27:69" x14ac:dyDescent="0.2">
      <c r="AA1164" s="75"/>
      <c r="AB1164" s="75"/>
      <c r="AC1164" s="75"/>
      <c r="AD1164" s="75"/>
      <c r="AE1164" s="75"/>
      <c r="AG1164" s="84"/>
      <c r="AN1164" s="75"/>
      <c r="AO1164" s="75"/>
      <c r="AP1164" s="75"/>
      <c r="AQ1164" s="75"/>
      <c r="AR1164" s="75"/>
      <c r="AS1164" s="75"/>
      <c r="AT1164" s="75"/>
      <c r="AU1164" s="75"/>
      <c r="AV1164" s="75"/>
      <c r="AW1164" s="75"/>
      <c r="AX1164" s="75"/>
      <c r="AY1164" s="75"/>
      <c r="AZ1164" s="75"/>
      <c r="BG1164" s="95"/>
      <c r="BH1164" s="95"/>
      <c r="BI1164" s="95"/>
      <c r="BJ1164" s="95"/>
      <c r="BK1164" s="95"/>
      <c r="BL1164" s="95"/>
      <c r="BM1164" s="95"/>
      <c r="BN1164" s="95"/>
      <c r="BO1164" s="75"/>
      <c r="BP1164" s="75"/>
    </row>
    <row r="1165" spans="27:69" x14ac:dyDescent="0.2">
      <c r="AA1165" s="75"/>
      <c r="AB1165" s="75"/>
      <c r="AC1165" s="75"/>
      <c r="AD1165" s="75"/>
      <c r="AE1165" s="75"/>
      <c r="AG1165" s="84"/>
      <c r="AN1165" s="75"/>
      <c r="AO1165" s="75"/>
      <c r="AP1165" s="75"/>
      <c r="AQ1165" s="75"/>
      <c r="AR1165" s="75"/>
      <c r="AS1165" s="75"/>
      <c r="AT1165" s="75"/>
      <c r="AU1165" s="75"/>
      <c r="AV1165" s="75"/>
      <c r="AW1165" s="75"/>
      <c r="AX1165" s="75"/>
      <c r="AY1165" s="75"/>
      <c r="AZ1165" s="75"/>
      <c r="BG1165" s="95"/>
      <c r="BH1165" s="95"/>
      <c r="BI1165" s="95"/>
      <c r="BJ1165" s="95"/>
      <c r="BK1165" s="95"/>
      <c r="BL1165" s="95"/>
      <c r="BM1165" s="95"/>
      <c r="BN1165" s="95"/>
      <c r="BO1165" s="75"/>
      <c r="BP1165" s="75"/>
    </row>
    <row r="1166" spans="27:69" x14ac:dyDescent="0.2">
      <c r="AA1166" s="75"/>
      <c r="AB1166" s="75"/>
      <c r="AC1166" s="75"/>
      <c r="AD1166" s="75"/>
      <c r="AE1166" s="75"/>
      <c r="AG1166" s="84"/>
      <c r="AN1166" s="75"/>
      <c r="AO1166" s="75"/>
      <c r="AP1166" s="75"/>
      <c r="AQ1166" s="75"/>
      <c r="AR1166" s="75"/>
      <c r="AS1166" s="75"/>
      <c r="AT1166" s="75"/>
      <c r="AU1166" s="75"/>
      <c r="AV1166" s="75"/>
      <c r="AW1166" s="75"/>
      <c r="AX1166" s="75"/>
      <c r="AY1166" s="75"/>
      <c r="AZ1166" s="75"/>
      <c r="BG1166" s="95"/>
      <c r="BH1166" s="95"/>
      <c r="BI1166" s="95"/>
      <c r="BJ1166" s="95"/>
      <c r="BK1166" s="95"/>
      <c r="BL1166" s="95"/>
      <c r="BM1166" s="95"/>
      <c r="BN1166" s="95"/>
      <c r="BO1166" s="75"/>
      <c r="BP1166" s="75"/>
    </row>
    <row r="1167" spans="27:69" x14ac:dyDescent="0.2">
      <c r="AA1167" s="75"/>
      <c r="AB1167" s="75"/>
      <c r="AC1167" s="75"/>
      <c r="AD1167" s="75"/>
      <c r="AE1167" s="75"/>
      <c r="AG1167" s="84"/>
      <c r="AN1167" s="75"/>
      <c r="AO1167" s="75"/>
      <c r="AP1167" s="75"/>
      <c r="AQ1167" s="75"/>
      <c r="AR1167" s="75"/>
      <c r="AS1167" s="75"/>
      <c r="AT1167" s="75"/>
      <c r="AU1167" s="75"/>
      <c r="AV1167" s="75"/>
      <c r="AW1167" s="75"/>
      <c r="AX1167" s="75"/>
      <c r="AY1167" s="75"/>
      <c r="AZ1167" s="75"/>
      <c r="BG1167" s="95"/>
      <c r="BH1167" s="95"/>
      <c r="BI1167" s="95"/>
      <c r="BJ1167" s="95"/>
      <c r="BK1167" s="95"/>
      <c r="BL1167" s="95"/>
      <c r="BM1167" s="95"/>
      <c r="BN1167" s="95"/>
      <c r="BO1167" s="75"/>
      <c r="BP1167" s="75"/>
    </row>
    <row r="1168" spans="27:69" x14ac:dyDescent="0.2">
      <c r="AA1168" s="75"/>
      <c r="AB1168" s="75"/>
      <c r="AC1168" s="75"/>
      <c r="AD1168" s="75"/>
      <c r="AE1168" s="75"/>
      <c r="AG1168" s="84"/>
      <c r="AN1168" s="75"/>
      <c r="AO1168" s="75"/>
      <c r="AP1168" s="75"/>
      <c r="AQ1168" s="75"/>
      <c r="AR1168" s="75"/>
      <c r="AS1168" s="75"/>
      <c r="AT1168" s="75"/>
      <c r="AU1168" s="75"/>
      <c r="AV1168" s="75"/>
      <c r="AW1168" s="75"/>
      <c r="AX1168" s="75"/>
      <c r="AY1168" s="75"/>
      <c r="AZ1168" s="75"/>
      <c r="BG1168" s="95"/>
      <c r="BH1168" s="95"/>
      <c r="BI1168" s="95"/>
      <c r="BJ1168" s="95"/>
      <c r="BK1168" s="95"/>
      <c r="BL1168" s="95"/>
      <c r="BM1168" s="95"/>
      <c r="BN1168" s="95"/>
      <c r="BO1168" s="75"/>
      <c r="BP1168" s="75"/>
    </row>
    <row r="1169" spans="27:85" x14ac:dyDescent="0.2">
      <c r="AA1169" s="75"/>
      <c r="AB1169" s="75"/>
      <c r="AC1169" s="75"/>
      <c r="AD1169" s="75"/>
      <c r="AE1169" s="75"/>
      <c r="AG1169" s="84"/>
      <c r="AN1169" s="75"/>
      <c r="AO1169" s="75"/>
      <c r="AP1169" s="75"/>
      <c r="AQ1169" s="75"/>
      <c r="AR1169" s="75"/>
      <c r="AS1169" s="75"/>
      <c r="AT1169" s="75"/>
      <c r="AU1169" s="75"/>
      <c r="AV1169" s="75"/>
      <c r="AW1169" s="75"/>
      <c r="AX1169" s="75"/>
      <c r="AY1169" s="75"/>
      <c r="AZ1169" s="75"/>
      <c r="BG1169" s="95"/>
      <c r="BH1169" s="95"/>
      <c r="BI1169" s="95"/>
      <c r="BJ1169" s="95"/>
      <c r="BK1169" s="95"/>
      <c r="BL1169" s="95"/>
      <c r="BM1169" s="95"/>
      <c r="BN1169" s="95"/>
      <c r="BO1169" s="75"/>
      <c r="BP1169" s="75"/>
    </row>
    <row r="1170" spans="27:85" x14ac:dyDescent="0.2">
      <c r="AA1170" s="75"/>
      <c r="AB1170" s="75"/>
      <c r="AC1170" s="75"/>
      <c r="AD1170" s="75"/>
      <c r="AE1170" s="75"/>
      <c r="AG1170" s="84"/>
      <c r="AN1170" s="75"/>
      <c r="AO1170" s="75"/>
      <c r="AP1170" s="75"/>
      <c r="AQ1170" s="75"/>
      <c r="AR1170" s="75"/>
      <c r="AS1170" s="75"/>
      <c r="AT1170" s="75"/>
      <c r="AU1170" s="75"/>
      <c r="AV1170" s="75"/>
      <c r="AW1170" s="75"/>
      <c r="AX1170" s="75"/>
      <c r="AY1170" s="75"/>
      <c r="AZ1170" s="75"/>
      <c r="BG1170" s="95"/>
      <c r="BH1170" s="95"/>
      <c r="BI1170" s="95"/>
      <c r="BJ1170" s="95"/>
      <c r="BK1170" s="95"/>
      <c r="BL1170" s="95"/>
      <c r="BM1170" s="95"/>
      <c r="BN1170" s="95"/>
      <c r="BO1170" s="75"/>
      <c r="BP1170" s="75"/>
    </row>
    <row r="1171" spans="27:85" x14ac:dyDescent="0.2">
      <c r="AA1171" s="75"/>
      <c r="AB1171" s="75"/>
      <c r="AC1171" s="75"/>
      <c r="AD1171" s="75"/>
      <c r="AE1171" s="75"/>
      <c r="AG1171" s="84"/>
      <c r="AN1171" s="75"/>
      <c r="AO1171" s="75"/>
      <c r="AP1171" s="75"/>
      <c r="AQ1171" s="75"/>
      <c r="AR1171" s="75"/>
      <c r="AS1171" s="75"/>
      <c r="AT1171" s="75"/>
      <c r="AU1171" s="75"/>
      <c r="AV1171" s="75"/>
      <c r="AW1171" s="75"/>
      <c r="AX1171" s="75"/>
      <c r="AY1171" s="75"/>
      <c r="AZ1171" s="75"/>
      <c r="BG1171" s="95"/>
      <c r="BH1171" s="95"/>
      <c r="BI1171" s="95"/>
      <c r="BJ1171" s="95"/>
      <c r="BK1171" s="95"/>
      <c r="BL1171" s="95"/>
      <c r="BM1171" s="95"/>
      <c r="BN1171" s="95"/>
      <c r="BO1171" s="75"/>
      <c r="BP1171" s="75"/>
    </row>
    <row r="1172" spans="27:85" x14ac:dyDescent="0.2">
      <c r="AA1172" s="75"/>
      <c r="AB1172" s="75"/>
      <c r="AC1172" s="75"/>
      <c r="AD1172" s="75"/>
      <c r="AE1172" s="75"/>
      <c r="AG1172" s="84"/>
      <c r="AN1172" s="75"/>
      <c r="AO1172" s="75"/>
      <c r="AP1172" s="75"/>
      <c r="AQ1172" s="75"/>
      <c r="AR1172" s="75"/>
      <c r="AS1172" s="75"/>
      <c r="AT1172" s="75"/>
      <c r="AU1172" s="75"/>
      <c r="AV1172" s="75"/>
      <c r="AW1172" s="75"/>
      <c r="AX1172" s="75"/>
      <c r="AY1172" s="75"/>
      <c r="AZ1172" s="75"/>
      <c r="BG1172" s="95"/>
      <c r="BH1172" s="95"/>
      <c r="BI1172" s="95"/>
      <c r="BJ1172" s="95"/>
      <c r="BK1172" s="95"/>
      <c r="BL1172" s="95"/>
      <c r="BM1172" s="95"/>
      <c r="BN1172" s="95"/>
      <c r="BO1172" s="75"/>
      <c r="BP1172" s="75"/>
    </row>
    <row r="1173" spans="27:85" x14ac:dyDescent="0.2">
      <c r="AA1173" s="75"/>
      <c r="AB1173" s="75"/>
      <c r="AC1173" s="75"/>
      <c r="AD1173" s="75"/>
      <c r="AE1173" s="75"/>
      <c r="AG1173" s="84"/>
      <c r="AN1173" s="75"/>
      <c r="AO1173" s="75"/>
      <c r="AP1173" s="75"/>
      <c r="AQ1173" s="75"/>
      <c r="AR1173" s="75"/>
      <c r="AS1173" s="75"/>
      <c r="AT1173" s="75"/>
      <c r="AU1173" s="75"/>
      <c r="AV1173" s="75"/>
      <c r="AW1173" s="75"/>
      <c r="AX1173" s="75"/>
      <c r="AY1173" s="75"/>
      <c r="AZ1173" s="75"/>
      <c r="BG1173" s="95"/>
      <c r="BH1173" s="95"/>
      <c r="BI1173" s="95"/>
      <c r="BJ1173" s="95"/>
      <c r="BK1173" s="95"/>
      <c r="BL1173" s="95"/>
      <c r="BM1173" s="95"/>
      <c r="BN1173" s="95"/>
      <c r="BO1173" s="75"/>
      <c r="BP1173" s="75"/>
    </row>
    <row r="1174" spans="27:85" x14ac:dyDescent="0.2">
      <c r="AA1174" s="75"/>
      <c r="AB1174" s="75"/>
      <c r="AC1174" s="75"/>
      <c r="AD1174" s="75"/>
      <c r="AE1174" s="75"/>
      <c r="AG1174" s="84"/>
      <c r="AN1174" s="75"/>
      <c r="AO1174" s="75"/>
      <c r="AP1174" s="75"/>
      <c r="AQ1174" s="75"/>
      <c r="AR1174" s="75"/>
      <c r="AS1174" s="75"/>
      <c r="AT1174" s="75"/>
      <c r="AU1174" s="75"/>
      <c r="AV1174" s="75"/>
      <c r="AW1174" s="75"/>
      <c r="AX1174" s="75"/>
      <c r="AY1174" s="75"/>
      <c r="AZ1174" s="75"/>
      <c r="BG1174" s="95"/>
      <c r="BH1174" s="95"/>
      <c r="BI1174" s="95"/>
      <c r="BJ1174" s="95"/>
      <c r="BK1174" s="95"/>
      <c r="BL1174" s="95"/>
      <c r="BM1174" s="95"/>
      <c r="BN1174" s="95"/>
      <c r="BO1174" s="75"/>
      <c r="BP1174" s="75"/>
    </row>
    <row r="1175" spans="27:85" x14ac:dyDescent="0.2">
      <c r="AA1175" s="75"/>
      <c r="AB1175" s="75"/>
      <c r="AC1175" s="75"/>
      <c r="AD1175" s="75"/>
      <c r="AE1175" s="75"/>
      <c r="AG1175" s="84"/>
      <c r="AN1175" s="75"/>
      <c r="AO1175" s="75"/>
      <c r="AP1175" s="75"/>
      <c r="AQ1175" s="75"/>
      <c r="AR1175" s="75"/>
      <c r="AS1175" s="75"/>
      <c r="AT1175" s="75"/>
      <c r="AU1175" s="75"/>
      <c r="AV1175" s="75"/>
      <c r="AW1175" s="75"/>
      <c r="AX1175" s="75"/>
      <c r="AY1175" s="75"/>
      <c r="AZ1175" s="75"/>
      <c r="BG1175" s="95"/>
      <c r="BH1175" s="95"/>
      <c r="BI1175" s="95"/>
      <c r="BJ1175" s="95"/>
      <c r="BK1175" s="95"/>
      <c r="BL1175" s="95"/>
      <c r="BM1175" s="95"/>
      <c r="BN1175" s="95"/>
      <c r="BO1175" s="75"/>
      <c r="BP1175" s="75"/>
      <c r="BQ1175" s="75"/>
      <c r="BR1175" s="75"/>
      <c r="BS1175" s="75"/>
      <c r="BT1175" s="75"/>
      <c r="BU1175" s="75"/>
      <c r="BV1175" s="75"/>
      <c r="BW1175" s="75"/>
      <c r="BX1175" s="75"/>
      <c r="BY1175" s="75"/>
      <c r="BZ1175" s="75"/>
      <c r="CA1175" s="75"/>
      <c r="CB1175" s="75"/>
      <c r="CC1175" s="75"/>
      <c r="CD1175" s="75"/>
      <c r="CE1175" s="75"/>
      <c r="CF1175" s="75"/>
      <c r="CG1175" s="75"/>
    </row>
    <row r="1176" spans="27:85" x14ac:dyDescent="0.2">
      <c r="AA1176" s="75"/>
      <c r="AB1176" s="75"/>
      <c r="AC1176" s="75"/>
      <c r="AD1176" s="75"/>
      <c r="AE1176" s="75"/>
      <c r="AG1176" s="84"/>
      <c r="AN1176" s="75"/>
      <c r="AO1176" s="75"/>
      <c r="AP1176" s="75"/>
      <c r="AQ1176" s="75"/>
      <c r="AR1176" s="75"/>
      <c r="AS1176" s="75"/>
      <c r="AT1176" s="75"/>
      <c r="AU1176" s="75"/>
      <c r="AV1176" s="75"/>
      <c r="AW1176" s="75"/>
      <c r="AX1176" s="75"/>
      <c r="AY1176" s="75"/>
      <c r="AZ1176" s="75"/>
      <c r="BG1176" s="95"/>
      <c r="BH1176" s="95"/>
      <c r="BI1176" s="95"/>
      <c r="BJ1176" s="95"/>
      <c r="BK1176" s="95"/>
      <c r="BL1176" s="95"/>
      <c r="BM1176" s="95"/>
      <c r="BN1176" s="95"/>
      <c r="BO1176" s="75"/>
      <c r="BP1176" s="75"/>
    </row>
    <row r="1177" spans="27:85" x14ac:dyDescent="0.2">
      <c r="AA1177" s="75"/>
      <c r="AB1177" s="75"/>
      <c r="AC1177" s="75"/>
      <c r="AD1177" s="75"/>
      <c r="AE1177" s="75"/>
      <c r="AG1177" s="84"/>
      <c r="AN1177" s="75"/>
      <c r="AO1177" s="75"/>
      <c r="AP1177" s="75"/>
      <c r="AQ1177" s="75"/>
      <c r="AR1177" s="75"/>
      <c r="AS1177" s="75"/>
      <c r="AT1177" s="75"/>
      <c r="AU1177" s="75"/>
      <c r="AV1177" s="75"/>
      <c r="AW1177" s="75"/>
      <c r="AX1177" s="75"/>
      <c r="AY1177" s="75"/>
      <c r="AZ1177" s="75"/>
      <c r="BG1177" s="95"/>
      <c r="BH1177" s="95"/>
      <c r="BI1177" s="95"/>
      <c r="BJ1177" s="95"/>
      <c r="BK1177" s="95"/>
      <c r="BL1177" s="95"/>
      <c r="BM1177" s="95"/>
      <c r="BN1177" s="95"/>
      <c r="BO1177" s="75"/>
      <c r="BP1177" s="75"/>
    </row>
    <row r="1178" spans="27:85" x14ac:dyDescent="0.2">
      <c r="AA1178" s="75"/>
      <c r="AB1178" s="75"/>
      <c r="AC1178" s="75"/>
      <c r="AD1178" s="75"/>
      <c r="AE1178" s="75"/>
      <c r="AG1178" s="84"/>
      <c r="AN1178" s="75"/>
      <c r="AO1178" s="75"/>
      <c r="AP1178" s="75"/>
      <c r="AQ1178" s="75"/>
      <c r="AR1178" s="75"/>
      <c r="AS1178" s="75"/>
      <c r="AT1178" s="75"/>
      <c r="AU1178" s="75"/>
      <c r="AV1178" s="75"/>
      <c r="AW1178" s="75"/>
      <c r="AX1178" s="75"/>
      <c r="AY1178" s="75"/>
      <c r="AZ1178" s="75"/>
      <c r="BG1178" s="95"/>
      <c r="BH1178" s="95"/>
      <c r="BI1178" s="95"/>
      <c r="BJ1178" s="95"/>
      <c r="BK1178" s="95"/>
      <c r="BL1178" s="95"/>
      <c r="BM1178" s="95"/>
      <c r="BN1178" s="95"/>
      <c r="BO1178" s="75"/>
      <c r="BP1178" s="75"/>
    </row>
    <row r="1179" spans="27:85" x14ac:dyDescent="0.2">
      <c r="AA1179" s="75"/>
      <c r="AB1179" s="75"/>
      <c r="AC1179" s="75"/>
      <c r="AD1179" s="75"/>
      <c r="AE1179" s="75"/>
      <c r="AG1179" s="84"/>
      <c r="AN1179" s="75"/>
      <c r="AO1179" s="75"/>
      <c r="AP1179" s="75"/>
      <c r="AQ1179" s="75"/>
      <c r="AR1179" s="75"/>
      <c r="AS1179" s="75"/>
      <c r="AT1179" s="75"/>
      <c r="AU1179" s="75"/>
      <c r="AV1179" s="75"/>
      <c r="AW1179" s="75"/>
      <c r="AX1179" s="75"/>
      <c r="AY1179" s="75"/>
      <c r="AZ1179" s="75"/>
      <c r="BG1179" s="95"/>
      <c r="BH1179" s="95"/>
      <c r="BI1179" s="95"/>
      <c r="BJ1179" s="95"/>
      <c r="BK1179" s="95"/>
      <c r="BL1179" s="95"/>
      <c r="BM1179" s="95"/>
      <c r="BN1179" s="95"/>
      <c r="BO1179" s="75"/>
      <c r="BP1179" s="75"/>
    </row>
    <row r="1180" spans="27:85" x14ac:dyDescent="0.2">
      <c r="AA1180" s="75"/>
      <c r="AB1180" s="75"/>
      <c r="AC1180" s="75"/>
      <c r="AD1180" s="75"/>
      <c r="AE1180" s="75"/>
      <c r="AG1180" s="84"/>
      <c r="AN1180" s="75"/>
      <c r="AO1180" s="75"/>
      <c r="AP1180" s="75"/>
      <c r="AQ1180" s="75"/>
      <c r="AR1180" s="75"/>
      <c r="AS1180" s="75"/>
      <c r="AT1180" s="75"/>
      <c r="AU1180" s="75"/>
      <c r="AV1180" s="75"/>
      <c r="AW1180" s="75"/>
      <c r="AX1180" s="75"/>
      <c r="AY1180" s="75"/>
      <c r="AZ1180" s="75"/>
      <c r="BG1180" s="95"/>
      <c r="BH1180" s="95"/>
      <c r="BI1180" s="95"/>
      <c r="BJ1180" s="95"/>
      <c r="BK1180" s="95"/>
      <c r="BL1180" s="95"/>
      <c r="BM1180" s="95"/>
      <c r="BN1180" s="95"/>
      <c r="BO1180" s="75"/>
      <c r="BP1180" s="75"/>
    </row>
    <row r="1181" spans="27:85" x14ac:dyDescent="0.2">
      <c r="AA1181" s="75"/>
      <c r="AB1181" s="75"/>
      <c r="AC1181" s="75"/>
      <c r="AD1181" s="75"/>
      <c r="AE1181" s="75"/>
      <c r="AG1181" s="84"/>
      <c r="AN1181" s="75"/>
      <c r="AO1181" s="75"/>
      <c r="AP1181" s="75"/>
      <c r="AQ1181" s="75"/>
      <c r="AR1181" s="75"/>
      <c r="AS1181" s="75"/>
      <c r="AT1181" s="75"/>
      <c r="AU1181" s="75"/>
      <c r="AV1181" s="75"/>
      <c r="AW1181" s="75"/>
      <c r="AX1181" s="75"/>
      <c r="AY1181" s="75"/>
      <c r="AZ1181" s="75"/>
      <c r="BG1181" s="95"/>
      <c r="BH1181" s="95"/>
      <c r="BI1181" s="95"/>
      <c r="BJ1181" s="95"/>
      <c r="BK1181" s="95"/>
      <c r="BL1181" s="95"/>
      <c r="BM1181" s="95"/>
      <c r="BN1181" s="95"/>
      <c r="BO1181" s="75"/>
      <c r="BP1181" s="75"/>
    </row>
    <row r="1182" spans="27:85" x14ac:dyDescent="0.2">
      <c r="AA1182" s="75"/>
      <c r="AB1182" s="75"/>
      <c r="AC1182" s="75"/>
      <c r="AD1182" s="75"/>
      <c r="AE1182" s="75"/>
      <c r="AG1182" s="84"/>
      <c r="AN1182" s="75"/>
      <c r="AO1182" s="75"/>
      <c r="AP1182" s="75"/>
      <c r="AQ1182" s="75"/>
      <c r="AR1182" s="75"/>
      <c r="AS1182" s="75"/>
      <c r="AT1182" s="75"/>
      <c r="AU1182" s="75"/>
      <c r="AV1182" s="75"/>
      <c r="AW1182" s="75"/>
      <c r="AX1182" s="75"/>
      <c r="AY1182" s="75"/>
      <c r="AZ1182" s="75"/>
      <c r="BG1182" s="95"/>
      <c r="BH1182" s="95"/>
      <c r="BI1182" s="95"/>
      <c r="BJ1182" s="95"/>
      <c r="BK1182" s="95"/>
      <c r="BL1182" s="95"/>
      <c r="BM1182" s="95"/>
      <c r="BN1182" s="95"/>
      <c r="BO1182" s="75"/>
      <c r="BP1182" s="75"/>
    </row>
    <row r="1183" spans="27:85" x14ac:dyDescent="0.2">
      <c r="AA1183" s="75"/>
      <c r="AB1183" s="75"/>
      <c r="AC1183" s="75"/>
      <c r="AD1183" s="75"/>
      <c r="AE1183" s="75"/>
      <c r="AG1183" s="84"/>
      <c r="AN1183" s="75"/>
      <c r="AO1183" s="75"/>
      <c r="AP1183" s="75"/>
      <c r="AQ1183" s="75"/>
      <c r="AR1183" s="75"/>
      <c r="AS1183" s="75"/>
      <c r="AT1183" s="75"/>
      <c r="AU1183" s="75"/>
      <c r="AV1183" s="75"/>
      <c r="AW1183" s="75"/>
      <c r="AX1183" s="75"/>
      <c r="AY1183" s="75"/>
      <c r="AZ1183" s="75"/>
      <c r="BG1183" s="95"/>
      <c r="BH1183" s="95"/>
      <c r="BI1183" s="95"/>
      <c r="BJ1183" s="95"/>
      <c r="BK1183" s="95"/>
      <c r="BL1183" s="95"/>
      <c r="BM1183" s="95"/>
      <c r="BN1183" s="95"/>
      <c r="BO1183" s="75"/>
      <c r="BP1183" s="75"/>
    </row>
    <row r="1184" spans="27:85" x14ac:dyDescent="0.2">
      <c r="AA1184" s="75"/>
      <c r="AB1184" s="75"/>
      <c r="AC1184" s="75"/>
      <c r="AD1184" s="75"/>
      <c r="AE1184" s="75"/>
      <c r="AG1184" s="84"/>
      <c r="AN1184" s="75"/>
      <c r="AO1184" s="75"/>
      <c r="AP1184" s="75"/>
      <c r="AQ1184" s="75"/>
      <c r="AR1184" s="75"/>
      <c r="AS1184" s="75"/>
      <c r="AT1184" s="75"/>
      <c r="AU1184" s="75"/>
      <c r="AV1184" s="75"/>
      <c r="AW1184" s="75"/>
      <c r="AX1184" s="75"/>
      <c r="AY1184" s="75"/>
      <c r="AZ1184" s="75"/>
      <c r="BG1184" s="95"/>
      <c r="BH1184" s="95"/>
      <c r="BI1184" s="95"/>
      <c r="BJ1184" s="95"/>
      <c r="BK1184" s="95"/>
      <c r="BL1184" s="95"/>
      <c r="BM1184" s="95"/>
      <c r="BN1184" s="95"/>
      <c r="BO1184" s="75"/>
      <c r="BP1184" s="75"/>
    </row>
    <row r="1185" spans="27:69" x14ac:dyDescent="0.2">
      <c r="AA1185" s="75"/>
      <c r="AB1185" s="75"/>
      <c r="AC1185" s="75"/>
      <c r="AD1185" s="75"/>
      <c r="AE1185" s="75"/>
      <c r="AG1185" s="84"/>
      <c r="AN1185" s="75"/>
      <c r="AO1185" s="75"/>
      <c r="AP1185" s="75"/>
      <c r="AQ1185" s="75"/>
      <c r="AR1185" s="75"/>
      <c r="AS1185" s="75"/>
      <c r="AT1185" s="75"/>
      <c r="AU1185" s="75"/>
      <c r="AV1185" s="75"/>
      <c r="AW1185" s="75"/>
      <c r="AX1185" s="75"/>
      <c r="AY1185" s="75"/>
      <c r="AZ1185" s="75"/>
      <c r="BG1185" s="95"/>
      <c r="BH1185" s="95"/>
      <c r="BI1185" s="95"/>
      <c r="BJ1185" s="95"/>
      <c r="BK1185" s="95"/>
      <c r="BL1185" s="95"/>
      <c r="BM1185" s="95"/>
      <c r="BN1185" s="95"/>
      <c r="BO1185" s="75"/>
      <c r="BP1185" s="75"/>
    </row>
    <row r="1186" spans="27:69" x14ac:dyDescent="0.2">
      <c r="AA1186" s="75"/>
      <c r="AB1186" s="75"/>
      <c r="AC1186" s="75"/>
      <c r="AD1186" s="75"/>
      <c r="AE1186" s="75"/>
      <c r="AG1186" s="84"/>
      <c r="AN1186" s="75"/>
      <c r="AO1186" s="75"/>
      <c r="AP1186" s="75"/>
      <c r="AQ1186" s="75"/>
      <c r="AR1186" s="75"/>
      <c r="AS1186" s="75"/>
      <c r="AT1186" s="75"/>
      <c r="AU1186" s="75"/>
      <c r="AV1186" s="75"/>
      <c r="AW1186" s="75"/>
      <c r="AX1186" s="75"/>
      <c r="AY1186" s="75"/>
      <c r="AZ1186" s="75"/>
      <c r="BG1186" s="95"/>
      <c r="BH1186" s="95"/>
      <c r="BI1186" s="95"/>
      <c r="BJ1186" s="95"/>
      <c r="BK1186" s="95"/>
      <c r="BL1186" s="95"/>
      <c r="BM1186" s="95"/>
      <c r="BN1186" s="95"/>
      <c r="BO1186" s="75"/>
      <c r="BP1186" s="75"/>
    </row>
    <row r="1187" spans="27:69" x14ac:dyDescent="0.2">
      <c r="AA1187" s="75"/>
      <c r="AB1187" s="75"/>
      <c r="AC1187" s="75"/>
      <c r="AD1187" s="75"/>
      <c r="AE1187" s="75"/>
      <c r="AG1187" s="84"/>
      <c r="AN1187" s="75"/>
      <c r="AO1187" s="75"/>
      <c r="AP1187" s="75"/>
      <c r="AQ1187" s="75"/>
      <c r="AR1187" s="75"/>
      <c r="AS1187" s="75"/>
      <c r="AT1187" s="75"/>
      <c r="AU1187" s="75"/>
      <c r="AV1187" s="75"/>
      <c r="AW1187" s="75"/>
      <c r="AX1187" s="75"/>
      <c r="AY1187" s="75"/>
      <c r="AZ1187" s="75"/>
      <c r="BG1187" s="95"/>
      <c r="BH1187" s="95"/>
      <c r="BI1187" s="95"/>
      <c r="BJ1187" s="95"/>
      <c r="BK1187" s="95"/>
      <c r="BL1187" s="95"/>
      <c r="BM1187" s="95"/>
      <c r="BN1187" s="95"/>
      <c r="BO1187" s="75"/>
      <c r="BP1187" s="75"/>
    </row>
    <row r="1188" spans="27:69" x14ac:dyDescent="0.2">
      <c r="AA1188" s="75"/>
      <c r="AB1188" s="75"/>
      <c r="AC1188" s="75"/>
      <c r="AD1188" s="75"/>
      <c r="AE1188" s="75"/>
      <c r="AG1188" s="84"/>
      <c r="AN1188" s="75"/>
      <c r="AO1188" s="75"/>
      <c r="AP1188" s="75"/>
      <c r="AQ1188" s="75"/>
      <c r="AR1188" s="75"/>
      <c r="AS1188" s="75"/>
      <c r="AT1188" s="75"/>
      <c r="AU1188" s="75"/>
      <c r="AV1188" s="75"/>
      <c r="AW1188" s="75"/>
      <c r="AX1188" s="75"/>
      <c r="AY1188" s="75"/>
      <c r="AZ1188" s="75"/>
      <c r="BG1188" s="95"/>
      <c r="BH1188" s="95"/>
      <c r="BI1188" s="95"/>
      <c r="BJ1188" s="95"/>
      <c r="BK1188" s="95"/>
      <c r="BL1188" s="95"/>
      <c r="BM1188" s="95"/>
      <c r="BN1188" s="95"/>
      <c r="BO1188" s="75"/>
      <c r="BP1188" s="75"/>
      <c r="BQ1188" s="75"/>
    </row>
    <row r="1189" spans="27:69" x14ac:dyDescent="0.2">
      <c r="AA1189" s="75"/>
      <c r="AB1189" s="75"/>
      <c r="AC1189" s="75"/>
      <c r="AD1189" s="75"/>
      <c r="AE1189" s="75"/>
      <c r="AG1189" s="84"/>
      <c r="AN1189" s="75"/>
      <c r="AO1189" s="75"/>
      <c r="AP1189" s="75"/>
      <c r="AQ1189" s="75"/>
      <c r="AR1189" s="75"/>
      <c r="AS1189" s="75"/>
      <c r="AT1189" s="75"/>
      <c r="AU1189" s="75"/>
      <c r="AV1189" s="75"/>
      <c r="AW1189" s="75"/>
      <c r="AX1189" s="75"/>
      <c r="AY1189" s="75"/>
      <c r="AZ1189" s="75"/>
      <c r="BG1189" s="95"/>
      <c r="BH1189" s="95"/>
      <c r="BI1189" s="95"/>
      <c r="BJ1189" s="95"/>
      <c r="BK1189" s="95"/>
      <c r="BL1189" s="95"/>
      <c r="BM1189" s="95"/>
      <c r="BN1189" s="95"/>
      <c r="BO1189" s="75"/>
      <c r="BP1189" s="75"/>
    </row>
    <row r="1190" spans="27:69" x14ac:dyDescent="0.2">
      <c r="AA1190" s="75"/>
      <c r="AB1190" s="75"/>
      <c r="AC1190" s="75"/>
      <c r="AD1190" s="75"/>
      <c r="AE1190" s="75"/>
      <c r="AG1190" s="84"/>
      <c r="AN1190" s="75"/>
      <c r="AO1190" s="75"/>
      <c r="AP1190" s="75"/>
      <c r="AQ1190" s="75"/>
      <c r="AR1190" s="75"/>
      <c r="AS1190" s="75"/>
      <c r="AT1190" s="75"/>
      <c r="AU1190" s="75"/>
      <c r="AV1190" s="75"/>
      <c r="AW1190" s="75"/>
      <c r="AX1190" s="75"/>
      <c r="AY1190" s="75"/>
      <c r="AZ1190" s="75"/>
      <c r="BG1190" s="95"/>
      <c r="BH1190" s="95"/>
      <c r="BI1190" s="95"/>
      <c r="BJ1190" s="95"/>
      <c r="BK1190" s="95"/>
      <c r="BL1190" s="95"/>
      <c r="BM1190" s="95"/>
      <c r="BN1190" s="95"/>
      <c r="BO1190" s="75"/>
      <c r="BP1190" s="75"/>
    </row>
    <row r="1191" spans="27:69" x14ac:dyDescent="0.2">
      <c r="AA1191" s="75"/>
      <c r="AB1191" s="75"/>
      <c r="AC1191" s="75"/>
      <c r="AD1191" s="75"/>
      <c r="AE1191" s="75"/>
      <c r="AG1191" s="84"/>
      <c r="AN1191" s="75"/>
      <c r="AO1191" s="75"/>
      <c r="AP1191" s="75"/>
      <c r="AQ1191" s="75"/>
      <c r="AR1191" s="75"/>
      <c r="AS1191" s="75"/>
      <c r="AT1191" s="75"/>
      <c r="AU1191" s="75"/>
      <c r="AV1191" s="75"/>
      <c r="AW1191" s="75"/>
      <c r="AX1191" s="75"/>
      <c r="AY1191" s="75"/>
      <c r="AZ1191" s="75"/>
      <c r="BG1191" s="95"/>
      <c r="BH1191" s="95"/>
      <c r="BI1191" s="95"/>
      <c r="BJ1191" s="95"/>
      <c r="BK1191" s="95"/>
      <c r="BL1191" s="95"/>
      <c r="BM1191" s="95"/>
      <c r="BN1191" s="95"/>
      <c r="BO1191" s="75"/>
      <c r="BP1191" s="75"/>
      <c r="BQ1191" s="75"/>
    </row>
    <row r="1192" spans="27:69" x14ac:dyDescent="0.2">
      <c r="AA1192" s="75"/>
      <c r="AB1192" s="75"/>
      <c r="AC1192" s="75"/>
      <c r="AD1192" s="75"/>
      <c r="AE1192" s="75"/>
      <c r="AG1192" s="84"/>
      <c r="AN1192" s="75"/>
      <c r="AO1192" s="75"/>
      <c r="AP1192" s="75"/>
      <c r="AQ1192" s="75"/>
      <c r="AR1192" s="75"/>
      <c r="AS1192" s="75"/>
      <c r="AT1192" s="75"/>
      <c r="AU1192" s="75"/>
      <c r="AV1192" s="75"/>
      <c r="AW1192" s="75"/>
      <c r="AX1192" s="75"/>
      <c r="AY1192" s="75"/>
      <c r="AZ1192" s="75"/>
      <c r="BG1192" s="95"/>
      <c r="BH1192" s="95"/>
      <c r="BI1192" s="95"/>
      <c r="BJ1192" s="95"/>
      <c r="BK1192" s="95"/>
      <c r="BL1192" s="95"/>
      <c r="BM1192" s="95"/>
      <c r="BN1192" s="95"/>
      <c r="BO1192" s="75"/>
      <c r="BP1192" s="75"/>
    </row>
    <row r="1193" spans="27:69" x14ac:dyDescent="0.2">
      <c r="AA1193" s="75"/>
      <c r="AB1193" s="75"/>
      <c r="AC1193" s="75"/>
      <c r="AD1193" s="75"/>
      <c r="AE1193" s="75"/>
      <c r="AG1193" s="84"/>
      <c r="AN1193" s="75"/>
      <c r="AO1193" s="75"/>
      <c r="AP1193" s="75"/>
      <c r="AQ1193" s="75"/>
      <c r="AR1193" s="75"/>
      <c r="AS1193" s="75"/>
      <c r="AT1193" s="75"/>
      <c r="AU1193" s="75"/>
      <c r="AV1193" s="75"/>
      <c r="AW1193" s="75"/>
      <c r="AX1193" s="75"/>
      <c r="AY1193" s="75"/>
      <c r="AZ1193" s="75"/>
      <c r="BG1193" s="95"/>
      <c r="BH1193" s="95"/>
      <c r="BI1193" s="95"/>
      <c r="BJ1193" s="95"/>
      <c r="BK1193" s="95"/>
      <c r="BL1193" s="95"/>
      <c r="BM1193" s="95"/>
      <c r="BN1193" s="95"/>
      <c r="BO1193" s="75"/>
      <c r="BP1193" s="75"/>
    </row>
    <row r="1194" spans="27:69" x14ac:dyDescent="0.2">
      <c r="AA1194" s="75"/>
      <c r="AB1194" s="75"/>
      <c r="AC1194" s="75"/>
      <c r="AD1194" s="75"/>
      <c r="AE1194" s="75"/>
      <c r="AG1194" s="84"/>
      <c r="AN1194" s="75"/>
      <c r="AO1194" s="75"/>
      <c r="AP1194" s="75"/>
      <c r="AQ1194" s="75"/>
      <c r="AR1194" s="75"/>
      <c r="AS1194" s="75"/>
      <c r="AT1194" s="75"/>
      <c r="AU1194" s="75"/>
      <c r="AV1194" s="75"/>
      <c r="AW1194" s="75"/>
      <c r="AX1194" s="75"/>
      <c r="AY1194" s="75"/>
      <c r="AZ1194" s="75"/>
      <c r="BG1194" s="95"/>
      <c r="BH1194" s="95"/>
      <c r="BI1194" s="95"/>
      <c r="BJ1194" s="95"/>
      <c r="BK1194" s="95"/>
      <c r="BL1194" s="95"/>
      <c r="BM1194" s="95"/>
      <c r="BN1194" s="95"/>
      <c r="BO1194" s="75"/>
      <c r="BP1194" s="75"/>
    </row>
    <row r="1195" spans="27:69" x14ac:dyDescent="0.2">
      <c r="AA1195" s="75"/>
      <c r="AB1195" s="75"/>
      <c r="AC1195" s="75"/>
      <c r="AD1195" s="75"/>
      <c r="AE1195" s="75"/>
      <c r="AG1195" s="84"/>
      <c r="AN1195" s="75"/>
      <c r="AO1195" s="75"/>
      <c r="AP1195" s="75"/>
      <c r="AQ1195" s="75"/>
      <c r="AR1195" s="75"/>
      <c r="AS1195" s="75"/>
      <c r="AT1195" s="75"/>
      <c r="AU1195" s="75"/>
      <c r="AV1195" s="75"/>
      <c r="AW1195" s="75"/>
      <c r="AX1195" s="75"/>
      <c r="AY1195" s="75"/>
      <c r="AZ1195" s="75"/>
      <c r="BG1195" s="95"/>
      <c r="BH1195" s="95"/>
      <c r="BI1195" s="95"/>
      <c r="BJ1195" s="95"/>
      <c r="BK1195" s="95"/>
      <c r="BL1195" s="95"/>
      <c r="BM1195" s="95"/>
      <c r="BN1195" s="95"/>
      <c r="BO1195" s="75"/>
      <c r="BP1195" s="75"/>
    </row>
    <row r="1196" spans="27:69" x14ac:dyDescent="0.2">
      <c r="AA1196" s="75"/>
      <c r="AB1196" s="75"/>
      <c r="AC1196" s="75"/>
      <c r="AD1196" s="75"/>
      <c r="AE1196" s="75"/>
      <c r="AG1196" s="84"/>
      <c r="AN1196" s="75"/>
      <c r="AO1196" s="75"/>
      <c r="AP1196" s="75"/>
      <c r="AQ1196" s="75"/>
      <c r="AR1196" s="75"/>
      <c r="AS1196" s="75"/>
      <c r="AT1196" s="75"/>
      <c r="AU1196" s="75"/>
      <c r="AV1196" s="75"/>
      <c r="AW1196" s="75"/>
      <c r="AX1196" s="75"/>
      <c r="AY1196" s="75"/>
      <c r="AZ1196" s="75"/>
      <c r="BG1196" s="95"/>
      <c r="BH1196" s="95"/>
      <c r="BI1196" s="95"/>
      <c r="BJ1196" s="95"/>
      <c r="BK1196" s="95"/>
      <c r="BL1196" s="95"/>
      <c r="BM1196" s="95"/>
      <c r="BN1196" s="95"/>
      <c r="BO1196" s="75"/>
      <c r="BP1196" s="75"/>
    </row>
    <row r="1197" spans="27:69" x14ac:dyDescent="0.2">
      <c r="AA1197" s="75"/>
      <c r="AB1197" s="75"/>
      <c r="AC1197" s="75"/>
      <c r="AD1197" s="75"/>
      <c r="AE1197" s="75"/>
      <c r="AG1197" s="84"/>
      <c r="AN1197" s="75"/>
      <c r="AO1197" s="75"/>
      <c r="AP1197" s="75"/>
      <c r="AQ1197" s="75"/>
      <c r="AR1197" s="75"/>
      <c r="AS1197" s="75"/>
      <c r="AT1197" s="75"/>
      <c r="AU1197" s="75"/>
      <c r="AV1197" s="75"/>
      <c r="AW1197" s="75"/>
      <c r="AX1197" s="75"/>
      <c r="AY1197" s="75"/>
      <c r="AZ1197" s="75"/>
      <c r="BG1197" s="95"/>
      <c r="BH1197" s="95"/>
      <c r="BI1197" s="95"/>
      <c r="BJ1197" s="95"/>
      <c r="BK1197" s="95"/>
      <c r="BL1197" s="95"/>
      <c r="BM1197" s="95"/>
      <c r="BN1197" s="95"/>
      <c r="BO1197" s="75"/>
      <c r="BP1197" s="75"/>
    </row>
    <row r="1198" spans="27:69" x14ac:dyDescent="0.2">
      <c r="AA1198" s="75"/>
      <c r="AB1198" s="75"/>
      <c r="AC1198" s="75"/>
      <c r="AD1198" s="75"/>
      <c r="AE1198" s="75"/>
      <c r="AG1198" s="84"/>
      <c r="AN1198" s="75"/>
      <c r="AO1198" s="75"/>
      <c r="AP1198" s="75"/>
      <c r="AQ1198" s="75"/>
      <c r="AR1198" s="75"/>
      <c r="AS1198" s="75"/>
      <c r="AT1198" s="75"/>
      <c r="AU1198" s="75"/>
      <c r="AV1198" s="75"/>
      <c r="AW1198" s="75"/>
      <c r="AX1198" s="75"/>
      <c r="AY1198" s="75"/>
      <c r="AZ1198" s="75"/>
      <c r="BG1198" s="95"/>
      <c r="BH1198" s="95"/>
      <c r="BI1198" s="95"/>
      <c r="BJ1198" s="95"/>
      <c r="BK1198" s="95"/>
      <c r="BL1198" s="95"/>
      <c r="BM1198" s="95"/>
      <c r="BN1198" s="95"/>
      <c r="BO1198" s="75"/>
      <c r="BP1198" s="75"/>
    </row>
    <row r="1199" spans="27:69" x14ac:dyDescent="0.2">
      <c r="AA1199" s="75"/>
      <c r="AB1199" s="75"/>
      <c r="AC1199" s="75"/>
      <c r="AD1199" s="75"/>
      <c r="AE1199" s="75"/>
      <c r="AG1199" s="84"/>
      <c r="AN1199" s="75"/>
      <c r="AO1199" s="75"/>
      <c r="AP1199" s="75"/>
      <c r="AQ1199" s="75"/>
      <c r="AR1199" s="75"/>
      <c r="AS1199" s="75"/>
      <c r="AT1199" s="75"/>
      <c r="AU1199" s="75"/>
      <c r="AV1199" s="75"/>
      <c r="AW1199" s="75"/>
      <c r="AX1199" s="75"/>
      <c r="AY1199" s="75"/>
      <c r="AZ1199" s="75"/>
      <c r="BG1199" s="95"/>
      <c r="BH1199" s="95"/>
      <c r="BI1199" s="95"/>
      <c r="BJ1199" s="95"/>
      <c r="BK1199" s="95"/>
      <c r="BL1199" s="95"/>
      <c r="BM1199" s="95"/>
      <c r="BN1199" s="95"/>
      <c r="BO1199" s="75"/>
      <c r="BP1199" s="75"/>
    </row>
    <row r="1200" spans="27:69" x14ac:dyDescent="0.2">
      <c r="AA1200" s="75"/>
      <c r="AB1200" s="75"/>
      <c r="AC1200" s="75"/>
      <c r="AD1200" s="75"/>
      <c r="AE1200" s="75"/>
      <c r="AG1200" s="84"/>
      <c r="AN1200" s="75"/>
      <c r="AO1200" s="75"/>
      <c r="AP1200" s="75"/>
      <c r="AQ1200" s="75"/>
      <c r="AR1200" s="75"/>
      <c r="AS1200" s="75"/>
      <c r="AT1200" s="75"/>
      <c r="AU1200" s="75"/>
      <c r="AV1200" s="75"/>
      <c r="AW1200" s="75"/>
      <c r="AX1200" s="75"/>
      <c r="AY1200" s="75"/>
      <c r="AZ1200" s="75"/>
      <c r="BG1200" s="95"/>
      <c r="BH1200" s="95"/>
      <c r="BI1200" s="95"/>
      <c r="BJ1200" s="95"/>
      <c r="BK1200" s="95"/>
      <c r="BL1200" s="95"/>
      <c r="BM1200" s="95"/>
      <c r="BN1200" s="95"/>
      <c r="BO1200" s="75"/>
      <c r="BP1200" s="75"/>
    </row>
    <row r="1201" spans="27:69" x14ac:dyDescent="0.2">
      <c r="AA1201" s="75"/>
      <c r="AB1201" s="75"/>
      <c r="AC1201" s="75"/>
      <c r="AD1201" s="75"/>
      <c r="AE1201" s="75"/>
      <c r="AG1201" s="84"/>
      <c r="AN1201" s="75"/>
      <c r="AO1201" s="75"/>
      <c r="AP1201" s="75"/>
      <c r="AQ1201" s="75"/>
      <c r="AR1201" s="75"/>
      <c r="AS1201" s="75"/>
      <c r="AT1201" s="75"/>
      <c r="AU1201" s="75"/>
      <c r="AV1201" s="75"/>
      <c r="AW1201" s="75"/>
      <c r="AX1201" s="75"/>
      <c r="AY1201" s="75"/>
      <c r="AZ1201" s="75"/>
      <c r="BG1201" s="95"/>
      <c r="BH1201" s="95"/>
      <c r="BI1201" s="95"/>
      <c r="BJ1201" s="95"/>
      <c r="BK1201" s="95"/>
      <c r="BL1201" s="95"/>
      <c r="BM1201" s="95"/>
      <c r="BN1201" s="95"/>
      <c r="BO1201" s="75"/>
      <c r="BP1201" s="75"/>
    </row>
    <row r="1202" spans="27:69" x14ac:dyDescent="0.2">
      <c r="AA1202" s="75"/>
      <c r="AB1202" s="75"/>
      <c r="AC1202" s="75"/>
      <c r="AD1202" s="75"/>
      <c r="AE1202" s="75"/>
      <c r="AG1202" s="84"/>
      <c r="AN1202" s="75"/>
      <c r="AO1202" s="75"/>
      <c r="AP1202" s="75"/>
      <c r="AQ1202" s="75"/>
      <c r="AR1202" s="75"/>
      <c r="AS1202" s="75"/>
      <c r="AT1202" s="75"/>
      <c r="AU1202" s="75"/>
      <c r="AV1202" s="75"/>
      <c r="AW1202" s="75"/>
      <c r="AX1202" s="75"/>
      <c r="AY1202" s="75"/>
      <c r="AZ1202" s="75"/>
      <c r="BG1202" s="95"/>
      <c r="BH1202" s="95"/>
      <c r="BI1202" s="95"/>
      <c r="BJ1202" s="95"/>
      <c r="BK1202" s="95"/>
      <c r="BL1202" s="95"/>
      <c r="BM1202" s="95"/>
      <c r="BN1202" s="95"/>
      <c r="BO1202" s="75"/>
      <c r="BP1202" s="75"/>
    </row>
    <row r="1203" spans="27:69" x14ac:dyDescent="0.2">
      <c r="AA1203" s="75"/>
      <c r="AB1203" s="75"/>
      <c r="AC1203" s="75"/>
      <c r="AD1203" s="75"/>
      <c r="AE1203" s="75"/>
      <c r="AG1203" s="84"/>
      <c r="AN1203" s="75"/>
      <c r="AO1203" s="75"/>
      <c r="AP1203" s="75"/>
      <c r="AQ1203" s="75"/>
      <c r="AR1203" s="75"/>
      <c r="AS1203" s="75"/>
      <c r="AT1203" s="75"/>
      <c r="AU1203" s="75"/>
      <c r="AV1203" s="75"/>
      <c r="AW1203" s="75"/>
      <c r="AX1203" s="75"/>
      <c r="AY1203" s="75"/>
      <c r="AZ1203" s="75"/>
      <c r="BG1203" s="95"/>
      <c r="BH1203" s="95"/>
      <c r="BI1203" s="95"/>
      <c r="BJ1203" s="95"/>
      <c r="BK1203" s="95"/>
      <c r="BL1203" s="95"/>
      <c r="BM1203" s="95"/>
      <c r="BN1203" s="95"/>
      <c r="BO1203" s="75"/>
      <c r="BP1203" s="75"/>
      <c r="BQ1203" s="75"/>
    </row>
    <row r="1204" spans="27:69" x14ac:dyDescent="0.2">
      <c r="AA1204" s="75"/>
      <c r="AB1204" s="75"/>
      <c r="AC1204" s="75"/>
      <c r="AD1204" s="75"/>
      <c r="AE1204" s="75"/>
      <c r="AG1204" s="84"/>
      <c r="AN1204" s="75"/>
      <c r="AO1204" s="75"/>
      <c r="AP1204" s="75"/>
      <c r="AQ1204" s="75"/>
      <c r="AR1204" s="75"/>
      <c r="AS1204" s="75"/>
      <c r="AT1204" s="75"/>
      <c r="AU1204" s="75"/>
      <c r="AV1204" s="75"/>
      <c r="AW1204" s="75"/>
      <c r="AX1204" s="75"/>
      <c r="AY1204" s="75"/>
      <c r="AZ1204" s="75"/>
      <c r="BG1204" s="95"/>
      <c r="BH1204" s="95"/>
      <c r="BI1204" s="95"/>
      <c r="BJ1204" s="95"/>
      <c r="BK1204" s="95"/>
      <c r="BL1204" s="95"/>
      <c r="BM1204" s="95"/>
      <c r="BN1204" s="95"/>
      <c r="BO1204" s="75"/>
      <c r="BP1204" s="75"/>
    </row>
    <row r="1205" spans="27:69" x14ac:dyDescent="0.2">
      <c r="AA1205" s="75"/>
      <c r="AB1205" s="75"/>
      <c r="AC1205" s="75"/>
      <c r="AD1205" s="75"/>
      <c r="AE1205" s="75"/>
      <c r="AG1205" s="84"/>
      <c r="AN1205" s="75"/>
      <c r="AO1205" s="75"/>
      <c r="AP1205" s="75"/>
      <c r="AQ1205" s="75"/>
      <c r="AR1205" s="75"/>
      <c r="AS1205" s="75"/>
      <c r="AT1205" s="75"/>
      <c r="AU1205" s="75"/>
      <c r="AV1205" s="75"/>
      <c r="AW1205" s="75"/>
      <c r="AX1205" s="75"/>
      <c r="AY1205" s="75"/>
      <c r="AZ1205" s="75"/>
      <c r="BG1205" s="95"/>
      <c r="BH1205" s="95"/>
      <c r="BI1205" s="95"/>
      <c r="BJ1205" s="95"/>
      <c r="BK1205" s="95"/>
      <c r="BL1205" s="95"/>
      <c r="BM1205" s="95"/>
      <c r="BN1205" s="95"/>
      <c r="BO1205" s="75"/>
      <c r="BP1205" s="75"/>
    </row>
    <row r="1206" spans="27:69" x14ac:dyDescent="0.2">
      <c r="AA1206" s="75"/>
      <c r="AB1206" s="75"/>
      <c r="AC1206" s="75"/>
      <c r="AD1206" s="75"/>
      <c r="AE1206" s="75"/>
      <c r="AG1206" s="84"/>
      <c r="AN1206" s="75"/>
      <c r="AO1206" s="75"/>
      <c r="AP1206" s="75"/>
      <c r="AQ1206" s="75"/>
      <c r="AR1206" s="75"/>
      <c r="AS1206" s="75"/>
      <c r="AT1206" s="75"/>
      <c r="AU1206" s="75"/>
      <c r="AV1206" s="75"/>
      <c r="AW1206" s="75"/>
      <c r="AX1206" s="75"/>
      <c r="AY1206" s="75"/>
      <c r="AZ1206" s="75"/>
      <c r="BG1206" s="95"/>
      <c r="BH1206" s="95"/>
      <c r="BI1206" s="95"/>
      <c r="BJ1206" s="95"/>
      <c r="BK1206" s="95"/>
      <c r="BL1206" s="95"/>
      <c r="BM1206" s="95"/>
      <c r="BN1206" s="95"/>
      <c r="BO1206" s="75"/>
      <c r="BP1206" s="75"/>
    </row>
    <row r="1207" spans="27:69" x14ac:dyDescent="0.2">
      <c r="AA1207" s="75"/>
      <c r="AB1207" s="75"/>
      <c r="AC1207" s="75"/>
      <c r="AD1207" s="75"/>
      <c r="AE1207" s="75"/>
      <c r="AG1207" s="84"/>
      <c r="AN1207" s="75"/>
      <c r="AO1207" s="75"/>
      <c r="AP1207" s="75"/>
      <c r="AQ1207" s="75"/>
      <c r="AR1207" s="75"/>
      <c r="AS1207" s="75"/>
      <c r="AT1207" s="75"/>
      <c r="AU1207" s="75"/>
      <c r="AV1207" s="75"/>
      <c r="AW1207" s="75"/>
      <c r="AX1207" s="75"/>
      <c r="AY1207" s="75"/>
      <c r="AZ1207" s="75"/>
      <c r="BG1207" s="95"/>
      <c r="BH1207" s="95"/>
      <c r="BI1207" s="95"/>
      <c r="BJ1207" s="95"/>
      <c r="BK1207" s="95"/>
      <c r="BL1207" s="95"/>
      <c r="BM1207" s="95"/>
      <c r="BN1207" s="95"/>
      <c r="BO1207" s="75"/>
      <c r="BP1207" s="75"/>
    </row>
    <row r="1208" spans="27:69" x14ac:dyDescent="0.2">
      <c r="AA1208" s="75"/>
      <c r="AB1208" s="75"/>
      <c r="AC1208" s="75"/>
      <c r="AD1208" s="75"/>
      <c r="AE1208" s="75"/>
      <c r="AG1208" s="84"/>
      <c r="AN1208" s="75"/>
      <c r="AO1208" s="75"/>
      <c r="AP1208" s="75"/>
      <c r="AQ1208" s="75"/>
      <c r="AR1208" s="75"/>
      <c r="AS1208" s="75"/>
      <c r="AT1208" s="75"/>
      <c r="AU1208" s="75"/>
      <c r="AV1208" s="75"/>
      <c r="AW1208" s="75"/>
      <c r="AX1208" s="75"/>
      <c r="AY1208" s="75"/>
      <c r="AZ1208" s="75"/>
      <c r="BG1208" s="95"/>
      <c r="BH1208" s="95"/>
      <c r="BI1208" s="95"/>
      <c r="BJ1208" s="95"/>
      <c r="BK1208" s="95"/>
      <c r="BL1208" s="95"/>
      <c r="BM1208" s="95"/>
      <c r="BN1208" s="95"/>
      <c r="BO1208" s="75"/>
      <c r="BP1208" s="75"/>
    </row>
    <row r="1209" spans="27:69" x14ac:dyDescent="0.2">
      <c r="AA1209" s="75"/>
      <c r="AB1209" s="75"/>
      <c r="AC1209" s="75"/>
      <c r="AD1209" s="75"/>
      <c r="AE1209" s="75"/>
      <c r="AG1209" s="84"/>
      <c r="AN1209" s="75"/>
      <c r="AO1209" s="75"/>
      <c r="AP1209" s="75"/>
      <c r="AQ1209" s="75"/>
      <c r="AR1209" s="75"/>
      <c r="AS1209" s="75"/>
      <c r="AT1209" s="75"/>
      <c r="AU1209" s="75"/>
      <c r="AV1209" s="75"/>
      <c r="AW1209" s="75"/>
      <c r="AX1209" s="75"/>
      <c r="AY1209" s="75"/>
      <c r="AZ1209" s="75"/>
      <c r="BG1209" s="95"/>
      <c r="BH1209" s="95"/>
      <c r="BI1209" s="95"/>
      <c r="BJ1209" s="95"/>
      <c r="BK1209" s="95"/>
      <c r="BL1209" s="95"/>
      <c r="BM1209" s="95"/>
      <c r="BN1209" s="95"/>
      <c r="BO1209" s="75"/>
      <c r="BP1209" s="75"/>
    </row>
    <row r="1210" spans="27:69" x14ac:dyDescent="0.2">
      <c r="AA1210" s="75"/>
      <c r="AB1210" s="75"/>
      <c r="AC1210" s="75"/>
      <c r="AD1210" s="75"/>
      <c r="AE1210" s="75"/>
      <c r="AG1210" s="84"/>
      <c r="AN1210" s="75"/>
      <c r="AO1210" s="75"/>
      <c r="AP1210" s="75"/>
      <c r="AQ1210" s="75"/>
      <c r="AR1210" s="75"/>
      <c r="AS1210" s="75"/>
      <c r="AT1210" s="75"/>
      <c r="AU1210" s="75"/>
      <c r="AV1210" s="75"/>
      <c r="AW1210" s="75"/>
      <c r="AX1210" s="75"/>
      <c r="AY1210" s="75"/>
      <c r="AZ1210" s="75"/>
      <c r="BG1210" s="95"/>
      <c r="BH1210" s="95"/>
      <c r="BI1210" s="95"/>
      <c r="BJ1210" s="95"/>
      <c r="BK1210" s="95"/>
      <c r="BL1210" s="95"/>
      <c r="BM1210" s="95"/>
      <c r="BN1210" s="95"/>
      <c r="BO1210" s="75"/>
      <c r="BP1210" s="75"/>
    </row>
    <row r="1211" spans="27:69" x14ac:dyDescent="0.2">
      <c r="AA1211" s="75"/>
      <c r="AB1211" s="75"/>
      <c r="AC1211" s="75"/>
      <c r="AD1211" s="75"/>
      <c r="AE1211" s="75"/>
      <c r="AG1211" s="84"/>
      <c r="AN1211" s="75"/>
      <c r="AO1211" s="75"/>
      <c r="AP1211" s="75"/>
      <c r="AQ1211" s="75"/>
      <c r="AR1211" s="75"/>
      <c r="AS1211" s="75"/>
      <c r="AT1211" s="75"/>
      <c r="AU1211" s="75"/>
      <c r="AV1211" s="75"/>
      <c r="AW1211" s="75"/>
      <c r="AX1211" s="75"/>
      <c r="AY1211" s="75"/>
      <c r="AZ1211" s="75"/>
      <c r="BG1211" s="95"/>
      <c r="BH1211" s="95"/>
      <c r="BI1211" s="95"/>
      <c r="BJ1211" s="95"/>
      <c r="BK1211" s="95"/>
      <c r="BL1211" s="95"/>
      <c r="BM1211" s="95"/>
      <c r="BN1211" s="95"/>
      <c r="BO1211" s="75"/>
      <c r="BP1211" s="75"/>
    </row>
    <row r="1212" spans="27:69" x14ac:dyDescent="0.2">
      <c r="AA1212" s="75"/>
      <c r="AB1212" s="75"/>
      <c r="AC1212" s="75"/>
      <c r="AD1212" s="75"/>
      <c r="AE1212" s="75"/>
      <c r="AG1212" s="84"/>
      <c r="AN1212" s="75"/>
      <c r="AO1212" s="75"/>
      <c r="AP1212" s="75"/>
      <c r="AQ1212" s="75"/>
      <c r="AR1212" s="75"/>
      <c r="AS1212" s="75"/>
      <c r="AT1212" s="75"/>
      <c r="AU1212" s="75"/>
      <c r="AV1212" s="75"/>
      <c r="AW1212" s="75"/>
      <c r="AX1212" s="75"/>
      <c r="AY1212" s="75"/>
      <c r="AZ1212" s="75"/>
      <c r="BG1212" s="95"/>
      <c r="BH1212" s="95"/>
      <c r="BI1212" s="95"/>
      <c r="BJ1212" s="95"/>
      <c r="BK1212" s="95"/>
      <c r="BL1212" s="95"/>
      <c r="BM1212" s="95"/>
      <c r="BN1212" s="95"/>
      <c r="BO1212" s="75"/>
      <c r="BP1212" s="75"/>
    </row>
    <row r="1213" spans="27:69" x14ac:dyDescent="0.2">
      <c r="AA1213" s="75"/>
      <c r="AB1213" s="75"/>
      <c r="AC1213" s="75"/>
      <c r="AD1213" s="75"/>
      <c r="AE1213" s="75"/>
      <c r="AG1213" s="84"/>
      <c r="AN1213" s="75"/>
      <c r="AO1213" s="75"/>
      <c r="AP1213" s="75"/>
      <c r="AQ1213" s="75"/>
      <c r="AR1213" s="75"/>
      <c r="AS1213" s="75"/>
      <c r="AT1213" s="75"/>
      <c r="AU1213" s="75"/>
      <c r="AV1213" s="75"/>
      <c r="AW1213" s="75"/>
      <c r="AX1213" s="75"/>
      <c r="AY1213" s="75"/>
      <c r="AZ1213" s="75"/>
      <c r="BG1213" s="95"/>
      <c r="BH1213" s="95"/>
      <c r="BI1213" s="95"/>
      <c r="BJ1213" s="95"/>
      <c r="BK1213" s="95"/>
      <c r="BL1213" s="95"/>
      <c r="BM1213" s="95"/>
      <c r="BN1213" s="95"/>
      <c r="BO1213" s="75"/>
      <c r="BP1213" s="75"/>
    </row>
    <row r="1214" spans="27:69" x14ac:dyDescent="0.2">
      <c r="AA1214" s="75"/>
      <c r="AB1214" s="75"/>
      <c r="AC1214" s="75"/>
      <c r="AD1214" s="75"/>
      <c r="AE1214" s="75"/>
      <c r="AG1214" s="84"/>
      <c r="AN1214" s="75"/>
      <c r="AO1214" s="75"/>
      <c r="AP1214" s="75"/>
      <c r="AQ1214" s="75"/>
      <c r="AR1214" s="75"/>
      <c r="AS1214" s="75"/>
      <c r="AT1214" s="75"/>
      <c r="AU1214" s="75"/>
      <c r="AV1214" s="75"/>
      <c r="AW1214" s="75"/>
      <c r="AX1214" s="75"/>
      <c r="AY1214" s="75"/>
      <c r="AZ1214" s="75"/>
      <c r="BG1214" s="95"/>
      <c r="BH1214" s="95"/>
      <c r="BI1214" s="95"/>
      <c r="BJ1214" s="95"/>
      <c r="BK1214" s="95"/>
      <c r="BL1214" s="95"/>
      <c r="BM1214" s="95"/>
      <c r="BN1214" s="95"/>
      <c r="BO1214" s="75"/>
      <c r="BP1214" s="75"/>
    </row>
    <row r="1215" spans="27:69" x14ac:dyDescent="0.2">
      <c r="AA1215" s="75"/>
      <c r="AB1215" s="75"/>
      <c r="AC1215" s="75"/>
      <c r="AD1215" s="75"/>
      <c r="AE1215" s="75"/>
      <c r="AG1215" s="84"/>
      <c r="AN1215" s="75"/>
      <c r="AO1215" s="75"/>
      <c r="AP1215" s="75"/>
      <c r="AQ1215" s="75"/>
      <c r="AR1215" s="75"/>
      <c r="AS1215" s="75"/>
      <c r="AT1215" s="75"/>
      <c r="AU1215" s="75"/>
      <c r="AV1215" s="75"/>
      <c r="AW1215" s="75"/>
      <c r="AX1215" s="75"/>
      <c r="AY1215" s="75"/>
      <c r="AZ1215" s="75"/>
      <c r="BG1215" s="95"/>
      <c r="BH1215" s="95"/>
      <c r="BI1215" s="95"/>
      <c r="BJ1215" s="95"/>
      <c r="BK1215" s="95"/>
      <c r="BL1215" s="95"/>
      <c r="BM1215" s="95"/>
      <c r="BN1215" s="95"/>
      <c r="BO1215" s="75"/>
      <c r="BP1215" s="75"/>
    </row>
    <row r="1216" spans="27:69" x14ac:dyDescent="0.2">
      <c r="AA1216" s="75"/>
      <c r="AB1216" s="75"/>
      <c r="AC1216" s="75"/>
      <c r="AD1216" s="75"/>
      <c r="AE1216" s="75"/>
      <c r="AG1216" s="84"/>
      <c r="AN1216" s="75"/>
      <c r="AO1216" s="75"/>
      <c r="AP1216" s="75"/>
      <c r="AQ1216" s="75"/>
      <c r="AR1216" s="75"/>
      <c r="AS1216" s="75"/>
      <c r="AT1216" s="75"/>
      <c r="AU1216" s="75"/>
      <c r="AV1216" s="75"/>
      <c r="AW1216" s="75"/>
      <c r="AX1216" s="75"/>
      <c r="AY1216" s="75"/>
      <c r="AZ1216" s="75"/>
      <c r="BG1216" s="95"/>
      <c r="BH1216" s="95"/>
      <c r="BI1216" s="95"/>
      <c r="BJ1216" s="95"/>
      <c r="BK1216" s="95"/>
      <c r="BL1216" s="95"/>
      <c r="BM1216" s="95"/>
      <c r="BN1216" s="95"/>
      <c r="BO1216" s="75"/>
      <c r="BP1216" s="75"/>
    </row>
    <row r="1217" spans="27:85" x14ac:dyDescent="0.2">
      <c r="AA1217" s="75"/>
      <c r="AB1217" s="75"/>
      <c r="AC1217" s="75"/>
      <c r="AD1217" s="75"/>
      <c r="AE1217" s="75"/>
      <c r="AG1217" s="84"/>
      <c r="AN1217" s="75"/>
      <c r="AO1217" s="75"/>
      <c r="AP1217" s="75"/>
      <c r="AQ1217" s="75"/>
      <c r="AR1217" s="75"/>
      <c r="AS1217" s="75"/>
      <c r="AT1217" s="75"/>
      <c r="AU1217" s="75"/>
      <c r="AV1217" s="75"/>
      <c r="AW1217" s="75"/>
      <c r="AX1217" s="75"/>
      <c r="AY1217" s="75"/>
      <c r="AZ1217" s="75"/>
      <c r="BG1217" s="95"/>
      <c r="BH1217" s="95"/>
      <c r="BI1217" s="95"/>
      <c r="BJ1217" s="95"/>
      <c r="BK1217" s="95"/>
      <c r="BL1217" s="95"/>
      <c r="BM1217" s="95"/>
      <c r="BN1217" s="95"/>
      <c r="BO1217" s="75"/>
      <c r="BP1217" s="75"/>
    </row>
    <row r="1218" spans="27:85" x14ac:dyDescent="0.2">
      <c r="AA1218" s="75"/>
      <c r="AB1218" s="75"/>
      <c r="AC1218" s="75"/>
      <c r="AD1218" s="75"/>
      <c r="AE1218" s="75"/>
      <c r="AG1218" s="84"/>
      <c r="AN1218" s="75"/>
      <c r="AO1218" s="75"/>
      <c r="AP1218" s="75"/>
      <c r="AQ1218" s="75"/>
      <c r="AR1218" s="75"/>
      <c r="AS1218" s="75"/>
      <c r="AT1218" s="75"/>
      <c r="AU1218" s="75"/>
      <c r="AV1218" s="75"/>
      <c r="AW1218" s="75"/>
      <c r="AX1218" s="75"/>
      <c r="AY1218" s="75"/>
      <c r="AZ1218" s="75"/>
      <c r="BG1218" s="95"/>
      <c r="BH1218" s="95"/>
      <c r="BI1218" s="95"/>
      <c r="BJ1218" s="95"/>
      <c r="BK1218" s="95"/>
      <c r="BL1218" s="95"/>
      <c r="BM1218" s="95"/>
      <c r="BN1218" s="95"/>
      <c r="BO1218" s="75"/>
      <c r="BP1218" s="75"/>
    </row>
    <row r="1219" spans="27:85" x14ac:dyDescent="0.2">
      <c r="AA1219" s="75"/>
      <c r="AB1219" s="75"/>
      <c r="AC1219" s="75"/>
      <c r="AD1219" s="75"/>
      <c r="AE1219" s="75"/>
      <c r="AG1219" s="84"/>
      <c r="AN1219" s="75"/>
      <c r="AO1219" s="75"/>
      <c r="AP1219" s="75"/>
      <c r="AQ1219" s="75"/>
      <c r="AR1219" s="75"/>
      <c r="AS1219" s="75"/>
      <c r="AT1219" s="75"/>
      <c r="AU1219" s="75"/>
      <c r="AV1219" s="75"/>
      <c r="AW1219" s="75"/>
      <c r="AX1219" s="75"/>
      <c r="AY1219" s="75"/>
      <c r="AZ1219" s="75"/>
      <c r="BG1219" s="95"/>
      <c r="BH1219" s="95"/>
      <c r="BI1219" s="95"/>
      <c r="BJ1219" s="95"/>
      <c r="BK1219" s="95"/>
      <c r="BL1219" s="95"/>
      <c r="BM1219" s="95"/>
      <c r="BN1219" s="95"/>
      <c r="BO1219" s="75"/>
      <c r="BP1219" s="75"/>
    </row>
    <row r="1220" spans="27:85" x14ac:dyDescent="0.2">
      <c r="AA1220" s="75"/>
      <c r="AB1220" s="75"/>
      <c r="AC1220" s="75"/>
      <c r="AD1220" s="75"/>
      <c r="AE1220" s="75"/>
      <c r="AG1220" s="84"/>
      <c r="AN1220" s="75"/>
      <c r="AO1220" s="75"/>
      <c r="AP1220" s="75"/>
      <c r="AQ1220" s="75"/>
      <c r="AR1220" s="75"/>
      <c r="AS1220" s="75"/>
      <c r="AT1220" s="75"/>
      <c r="AU1220" s="75"/>
      <c r="AV1220" s="75"/>
      <c r="AW1220" s="75"/>
      <c r="AX1220" s="75"/>
      <c r="AY1220" s="75"/>
      <c r="AZ1220" s="75"/>
      <c r="BG1220" s="95"/>
      <c r="BH1220" s="95"/>
      <c r="BI1220" s="95"/>
      <c r="BJ1220" s="95"/>
      <c r="BK1220" s="95"/>
      <c r="BL1220" s="95"/>
      <c r="BM1220" s="95"/>
      <c r="BN1220" s="95"/>
      <c r="BO1220" s="75"/>
      <c r="BP1220" s="75"/>
    </row>
    <row r="1221" spans="27:85" x14ac:dyDescent="0.2">
      <c r="AA1221" s="75"/>
      <c r="AB1221" s="75"/>
      <c r="AC1221" s="75"/>
      <c r="AD1221" s="75"/>
      <c r="AE1221" s="75"/>
      <c r="AG1221" s="84"/>
      <c r="AN1221" s="75"/>
      <c r="AO1221" s="75"/>
      <c r="AP1221" s="75"/>
      <c r="AQ1221" s="75"/>
      <c r="AR1221" s="75"/>
      <c r="AS1221" s="75"/>
      <c r="AT1221" s="75"/>
      <c r="AU1221" s="75"/>
      <c r="AV1221" s="75"/>
      <c r="AW1221" s="75"/>
      <c r="AX1221" s="75"/>
      <c r="AY1221" s="75"/>
      <c r="AZ1221" s="75"/>
      <c r="BG1221" s="95"/>
      <c r="BH1221" s="95"/>
      <c r="BI1221" s="95"/>
      <c r="BJ1221" s="95"/>
      <c r="BK1221" s="95"/>
      <c r="BL1221" s="95"/>
      <c r="BM1221" s="95"/>
      <c r="BN1221" s="95"/>
      <c r="BO1221" s="75"/>
      <c r="BP1221" s="75"/>
    </row>
    <row r="1222" spans="27:85" x14ac:dyDescent="0.2">
      <c r="AA1222" s="75"/>
      <c r="AB1222" s="75"/>
      <c r="AC1222" s="75"/>
      <c r="AD1222" s="75"/>
      <c r="AE1222" s="75"/>
      <c r="AG1222" s="84"/>
      <c r="AN1222" s="75"/>
      <c r="AO1222" s="75"/>
      <c r="AP1222" s="75"/>
      <c r="AQ1222" s="75"/>
      <c r="AR1222" s="75"/>
      <c r="AS1222" s="75"/>
      <c r="AT1222" s="75"/>
      <c r="AU1222" s="75"/>
      <c r="AV1222" s="75"/>
      <c r="AW1222" s="75"/>
      <c r="AX1222" s="75"/>
      <c r="AY1222" s="75"/>
      <c r="AZ1222" s="75"/>
      <c r="BG1222" s="95"/>
      <c r="BH1222" s="95"/>
      <c r="BI1222" s="95"/>
      <c r="BJ1222" s="95"/>
      <c r="BK1222" s="95"/>
      <c r="BL1222" s="95"/>
      <c r="BM1222" s="95"/>
      <c r="BN1222" s="95"/>
      <c r="BO1222" s="75"/>
      <c r="BP1222" s="75"/>
    </row>
    <row r="1223" spans="27:85" x14ac:dyDescent="0.2">
      <c r="AA1223" s="75"/>
      <c r="AB1223" s="75"/>
      <c r="AC1223" s="75"/>
      <c r="AD1223" s="75"/>
      <c r="AE1223" s="75"/>
      <c r="AG1223" s="84"/>
      <c r="AN1223" s="75"/>
      <c r="AO1223" s="75"/>
      <c r="AP1223" s="75"/>
      <c r="AQ1223" s="75"/>
      <c r="AR1223" s="75"/>
      <c r="AS1223" s="75"/>
      <c r="AT1223" s="75"/>
      <c r="AU1223" s="75"/>
      <c r="AV1223" s="75"/>
      <c r="AW1223" s="75"/>
      <c r="AX1223" s="75"/>
      <c r="AY1223" s="75"/>
      <c r="AZ1223" s="75"/>
      <c r="BG1223" s="95"/>
      <c r="BH1223" s="95"/>
      <c r="BI1223" s="95"/>
      <c r="BJ1223" s="95"/>
      <c r="BK1223" s="95"/>
      <c r="BL1223" s="95"/>
      <c r="BM1223" s="95"/>
      <c r="BN1223" s="95"/>
      <c r="BO1223" s="75"/>
      <c r="BP1223" s="75"/>
    </row>
    <row r="1224" spans="27:85" x14ac:dyDescent="0.2">
      <c r="AA1224" s="75"/>
      <c r="AB1224" s="75"/>
      <c r="AC1224" s="75"/>
      <c r="AD1224" s="75"/>
      <c r="AE1224" s="75"/>
      <c r="AG1224" s="84"/>
      <c r="AN1224" s="75"/>
      <c r="AO1224" s="75"/>
      <c r="AP1224" s="75"/>
      <c r="AQ1224" s="75"/>
      <c r="AR1224" s="75"/>
      <c r="AS1224" s="75"/>
      <c r="AT1224" s="75"/>
      <c r="AU1224" s="75"/>
      <c r="AV1224" s="75"/>
      <c r="AW1224" s="75"/>
      <c r="AX1224" s="75"/>
      <c r="AY1224" s="75"/>
      <c r="AZ1224" s="75"/>
      <c r="BG1224" s="95"/>
      <c r="BH1224" s="95"/>
      <c r="BI1224" s="95"/>
      <c r="BJ1224" s="95"/>
      <c r="BK1224" s="95"/>
      <c r="BL1224" s="95"/>
      <c r="BM1224" s="95"/>
      <c r="BN1224" s="95"/>
      <c r="BO1224" s="75"/>
      <c r="BP1224" s="75"/>
    </row>
    <row r="1225" spans="27:85" x14ac:dyDescent="0.2">
      <c r="AA1225" s="75"/>
      <c r="AB1225" s="75"/>
      <c r="AC1225" s="75"/>
      <c r="AD1225" s="75"/>
      <c r="AE1225" s="75"/>
      <c r="AG1225" s="84"/>
      <c r="AN1225" s="75"/>
      <c r="AO1225" s="75"/>
      <c r="AP1225" s="75"/>
      <c r="AQ1225" s="75"/>
      <c r="AR1225" s="75"/>
      <c r="AS1225" s="75"/>
      <c r="AT1225" s="75"/>
      <c r="AU1225" s="75"/>
      <c r="AV1225" s="75"/>
      <c r="AW1225" s="75"/>
      <c r="AX1225" s="75"/>
      <c r="AY1225" s="75"/>
      <c r="AZ1225" s="75"/>
      <c r="BG1225" s="95"/>
      <c r="BH1225" s="95"/>
      <c r="BI1225" s="95"/>
      <c r="BJ1225" s="95"/>
      <c r="BK1225" s="95"/>
      <c r="BL1225" s="95"/>
      <c r="BM1225" s="95"/>
      <c r="BN1225" s="95"/>
      <c r="BO1225" s="75"/>
      <c r="BP1225" s="75"/>
    </row>
    <row r="1226" spans="27:85" x14ac:dyDescent="0.2">
      <c r="AA1226" s="75"/>
      <c r="AB1226" s="75"/>
      <c r="AC1226" s="75"/>
      <c r="AD1226" s="75"/>
      <c r="AE1226" s="75"/>
      <c r="AG1226" s="84"/>
      <c r="AN1226" s="75"/>
      <c r="AO1226" s="75"/>
      <c r="AP1226" s="75"/>
      <c r="AQ1226" s="75"/>
      <c r="AR1226" s="75"/>
      <c r="AS1226" s="75"/>
      <c r="AT1226" s="75"/>
      <c r="AU1226" s="75"/>
      <c r="AV1226" s="75"/>
      <c r="AW1226" s="75"/>
      <c r="AX1226" s="75"/>
      <c r="AY1226" s="75"/>
      <c r="AZ1226" s="75"/>
      <c r="BG1226" s="95"/>
      <c r="BH1226" s="95"/>
      <c r="BI1226" s="95"/>
      <c r="BJ1226" s="95"/>
      <c r="BK1226" s="95"/>
      <c r="BL1226" s="95"/>
      <c r="BM1226" s="95"/>
      <c r="BN1226" s="95"/>
      <c r="BO1226" s="75"/>
      <c r="BP1226" s="75"/>
    </row>
    <row r="1227" spans="27:85" x14ac:dyDescent="0.2">
      <c r="AA1227" s="75"/>
      <c r="AB1227" s="75"/>
      <c r="AC1227" s="75"/>
      <c r="AD1227" s="75"/>
      <c r="AE1227" s="75"/>
      <c r="AG1227" s="84"/>
      <c r="AN1227" s="75"/>
      <c r="AO1227" s="75"/>
      <c r="AP1227" s="75"/>
      <c r="AQ1227" s="75"/>
      <c r="AR1227" s="75"/>
      <c r="AS1227" s="75"/>
      <c r="AT1227" s="75"/>
      <c r="AU1227" s="75"/>
      <c r="AV1227" s="75"/>
      <c r="AW1227" s="75"/>
      <c r="AX1227" s="75"/>
      <c r="AY1227" s="75"/>
      <c r="AZ1227" s="75"/>
      <c r="BG1227" s="95"/>
      <c r="BH1227" s="95"/>
      <c r="BI1227" s="95"/>
      <c r="BJ1227" s="95"/>
      <c r="BK1227" s="95"/>
      <c r="BL1227" s="95"/>
      <c r="BM1227" s="95"/>
      <c r="BN1227" s="95"/>
      <c r="BO1227" s="75"/>
      <c r="BP1227" s="75"/>
    </row>
    <row r="1228" spans="27:85" x14ac:dyDescent="0.2">
      <c r="AA1228" s="75"/>
      <c r="AB1228" s="75"/>
      <c r="AC1228" s="75"/>
      <c r="AD1228" s="75"/>
      <c r="AE1228" s="75"/>
      <c r="AG1228" s="84"/>
      <c r="AN1228" s="75"/>
      <c r="AO1228" s="75"/>
      <c r="AP1228" s="75"/>
      <c r="AQ1228" s="75"/>
      <c r="AR1228" s="75"/>
      <c r="AS1228" s="75"/>
      <c r="AT1228" s="75"/>
      <c r="AU1228" s="75"/>
      <c r="AV1228" s="75"/>
      <c r="AW1228" s="75"/>
      <c r="AX1228" s="75"/>
      <c r="AY1228" s="75"/>
      <c r="AZ1228" s="75"/>
      <c r="BG1228" s="95"/>
      <c r="BH1228" s="95"/>
      <c r="BI1228" s="95"/>
      <c r="BJ1228" s="95"/>
      <c r="BK1228" s="95"/>
      <c r="BL1228" s="95"/>
      <c r="BM1228" s="95"/>
      <c r="BN1228" s="95"/>
      <c r="BO1228" s="75"/>
      <c r="BP1228" s="75"/>
    </row>
    <row r="1229" spans="27:85" x14ac:dyDescent="0.2">
      <c r="AA1229" s="75"/>
      <c r="AB1229" s="75"/>
      <c r="AC1229" s="75"/>
      <c r="AD1229" s="75"/>
      <c r="AE1229" s="75"/>
      <c r="AG1229" s="84"/>
      <c r="AN1229" s="75"/>
      <c r="AO1229" s="75"/>
      <c r="AP1229" s="75"/>
      <c r="AQ1229" s="75"/>
      <c r="AR1229" s="75"/>
      <c r="AS1229" s="75"/>
      <c r="AT1229" s="75"/>
      <c r="AU1229" s="75"/>
      <c r="AV1229" s="75"/>
      <c r="AW1229" s="75"/>
      <c r="AX1229" s="75"/>
      <c r="AY1229" s="75"/>
      <c r="AZ1229" s="75"/>
      <c r="BG1229" s="95"/>
      <c r="BH1229" s="95"/>
      <c r="BI1229" s="95"/>
      <c r="BJ1229" s="95"/>
      <c r="BK1229" s="95"/>
      <c r="BL1229" s="95"/>
      <c r="BM1229" s="95"/>
      <c r="BN1229" s="95"/>
      <c r="BO1229" s="75"/>
      <c r="BP1229" s="75"/>
    </row>
    <row r="1230" spans="27:85" x14ac:dyDescent="0.2">
      <c r="AA1230" s="75"/>
      <c r="AB1230" s="75"/>
      <c r="AC1230" s="75"/>
      <c r="AD1230" s="75"/>
      <c r="AE1230" s="75"/>
      <c r="AG1230" s="84"/>
      <c r="AN1230" s="75"/>
      <c r="AO1230" s="75"/>
      <c r="AP1230" s="75"/>
      <c r="AQ1230" s="75"/>
      <c r="AR1230" s="75"/>
      <c r="AS1230" s="75"/>
      <c r="AT1230" s="75"/>
      <c r="AU1230" s="75"/>
      <c r="AV1230" s="75"/>
      <c r="AW1230" s="75"/>
      <c r="AX1230" s="75"/>
      <c r="AY1230" s="75"/>
      <c r="AZ1230" s="75"/>
      <c r="BG1230" s="95"/>
      <c r="BH1230" s="95"/>
      <c r="BI1230" s="95"/>
      <c r="BJ1230" s="95"/>
      <c r="BK1230" s="95"/>
      <c r="BL1230" s="95"/>
      <c r="BM1230" s="95"/>
      <c r="BN1230" s="95"/>
      <c r="BO1230" s="75"/>
      <c r="BP1230" s="75"/>
      <c r="BQ1230" s="75"/>
      <c r="BR1230" s="75"/>
      <c r="BS1230" s="75"/>
      <c r="BT1230" s="75"/>
      <c r="BU1230" s="75"/>
      <c r="BV1230" s="75"/>
      <c r="BW1230" s="75"/>
      <c r="BX1230" s="75"/>
      <c r="BY1230" s="75"/>
      <c r="BZ1230" s="75"/>
      <c r="CA1230" s="75"/>
      <c r="CB1230" s="75"/>
      <c r="CC1230" s="75"/>
      <c r="CD1230" s="75"/>
      <c r="CE1230" s="75"/>
      <c r="CF1230" s="75"/>
      <c r="CG1230" s="75"/>
    </row>
    <row r="1231" spans="27:85" x14ac:dyDescent="0.2">
      <c r="AA1231" s="75"/>
      <c r="AB1231" s="75"/>
      <c r="AC1231" s="75"/>
      <c r="AD1231" s="75"/>
      <c r="AE1231" s="75"/>
      <c r="AG1231" s="84"/>
      <c r="AN1231" s="75"/>
      <c r="AO1231" s="75"/>
      <c r="AP1231" s="75"/>
      <c r="AQ1231" s="75"/>
      <c r="AR1231" s="75"/>
      <c r="AS1231" s="75"/>
      <c r="AT1231" s="75"/>
      <c r="AU1231" s="75"/>
      <c r="AV1231" s="75"/>
      <c r="AW1231" s="75"/>
      <c r="AX1231" s="75"/>
      <c r="AY1231" s="75"/>
      <c r="AZ1231" s="75"/>
      <c r="BG1231" s="95"/>
      <c r="BH1231" s="95"/>
      <c r="BI1231" s="95"/>
      <c r="BJ1231" s="95"/>
      <c r="BK1231" s="95"/>
      <c r="BL1231" s="95"/>
      <c r="BM1231" s="95"/>
      <c r="BN1231" s="95"/>
      <c r="BO1231" s="75"/>
      <c r="BP1231" s="75"/>
    </row>
    <row r="1232" spans="27:85" x14ac:dyDescent="0.2">
      <c r="AA1232" s="75"/>
      <c r="AB1232" s="75"/>
      <c r="AC1232" s="75"/>
      <c r="AD1232" s="75"/>
      <c r="AE1232" s="75"/>
      <c r="AG1232" s="84"/>
      <c r="AN1232" s="75"/>
      <c r="AO1232" s="75"/>
      <c r="AP1232" s="75"/>
      <c r="AQ1232" s="75"/>
      <c r="AR1232" s="75"/>
      <c r="AS1232" s="75"/>
      <c r="AT1232" s="75"/>
      <c r="AU1232" s="75"/>
      <c r="AV1232" s="75"/>
      <c r="AW1232" s="75"/>
      <c r="AX1232" s="75"/>
      <c r="AY1232" s="75"/>
      <c r="AZ1232" s="75"/>
      <c r="BG1232" s="95"/>
      <c r="BH1232" s="95"/>
      <c r="BI1232" s="95"/>
      <c r="BJ1232" s="95"/>
      <c r="BK1232" s="95"/>
      <c r="BL1232" s="95"/>
      <c r="BM1232" s="95"/>
      <c r="BN1232" s="95"/>
      <c r="BO1232" s="75"/>
      <c r="BP1232" s="75"/>
    </row>
    <row r="1233" spans="27:85" x14ac:dyDescent="0.2">
      <c r="AA1233" s="75"/>
      <c r="AB1233" s="75"/>
      <c r="AC1233" s="75"/>
      <c r="AD1233" s="75"/>
      <c r="AE1233" s="75"/>
      <c r="AG1233" s="84"/>
      <c r="AN1233" s="75"/>
      <c r="AO1233" s="75"/>
      <c r="AP1233" s="75"/>
      <c r="AQ1233" s="75"/>
      <c r="AR1233" s="75"/>
      <c r="AS1233" s="75"/>
      <c r="AT1233" s="75"/>
      <c r="AU1233" s="75"/>
      <c r="AV1233" s="75"/>
      <c r="AW1233" s="75"/>
      <c r="AX1233" s="75"/>
      <c r="AY1233" s="75"/>
      <c r="AZ1233" s="75"/>
      <c r="BG1233" s="95"/>
      <c r="BH1233" s="95"/>
      <c r="BI1233" s="95"/>
      <c r="BJ1233" s="95"/>
      <c r="BK1233" s="95"/>
      <c r="BL1233" s="95"/>
      <c r="BM1233" s="95"/>
      <c r="BN1233" s="95"/>
      <c r="BO1233" s="75"/>
      <c r="BP1233" s="75"/>
    </row>
    <row r="1234" spans="27:85" x14ac:dyDescent="0.2">
      <c r="AA1234" s="75"/>
      <c r="AB1234" s="75"/>
      <c r="AC1234" s="75"/>
      <c r="AD1234" s="75"/>
      <c r="AE1234" s="75"/>
      <c r="AG1234" s="84"/>
      <c r="AN1234" s="75"/>
      <c r="AO1234" s="75"/>
      <c r="AP1234" s="75"/>
      <c r="AQ1234" s="75"/>
      <c r="AR1234" s="75"/>
      <c r="AS1234" s="75"/>
      <c r="AT1234" s="75"/>
      <c r="AU1234" s="75"/>
      <c r="AV1234" s="75"/>
      <c r="AW1234" s="75"/>
      <c r="AX1234" s="75"/>
      <c r="AY1234" s="75"/>
      <c r="AZ1234" s="75"/>
      <c r="BG1234" s="95"/>
      <c r="BH1234" s="95"/>
      <c r="BI1234" s="95"/>
      <c r="BJ1234" s="95"/>
      <c r="BK1234" s="95"/>
      <c r="BL1234" s="95"/>
      <c r="BM1234" s="95"/>
      <c r="BN1234" s="95"/>
      <c r="BO1234" s="75"/>
      <c r="BP1234" s="75"/>
    </row>
    <row r="1235" spans="27:85" x14ac:dyDescent="0.2">
      <c r="AA1235" s="75"/>
      <c r="AB1235" s="75"/>
      <c r="AC1235" s="75"/>
      <c r="AD1235" s="75"/>
      <c r="AE1235" s="75"/>
      <c r="AG1235" s="84"/>
      <c r="AN1235" s="75"/>
      <c r="AO1235" s="75"/>
      <c r="AP1235" s="75"/>
      <c r="AQ1235" s="75"/>
      <c r="AR1235" s="75"/>
      <c r="AS1235" s="75"/>
      <c r="AT1235" s="75"/>
      <c r="AU1235" s="75"/>
      <c r="AV1235" s="75"/>
      <c r="AW1235" s="75"/>
      <c r="AX1235" s="75"/>
      <c r="AY1235" s="75"/>
      <c r="AZ1235" s="75"/>
      <c r="BG1235" s="95"/>
      <c r="BH1235" s="95"/>
      <c r="BI1235" s="95"/>
      <c r="BJ1235" s="95"/>
      <c r="BK1235" s="95"/>
      <c r="BL1235" s="95"/>
      <c r="BM1235" s="95"/>
      <c r="BN1235" s="95"/>
      <c r="BO1235" s="75"/>
      <c r="BP1235" s="75"/>
    </row>
    <row r="1236" spans="27:85" x14ac:dyDescent="0.2">
      <c r="AA1236" s="75"/>
      <c r="AB1236" s="75"/>
      <c r="AC1236" s="75"/>
      <c r="AD1236" s="75"/>
      <c r="AE1236" s="75"/>
      <c r="AG1236" s="84"/>
      <c r="AN1236" s="75"/>
      <c r="AO1236" s="75"/>
      <c r="AP1236" s="75"/>
      <c r="AQ1236" s="75"/>
      <c r="AR1236" s="75"/>
      <c r="AS1236" s="75"/>
      <c r="AT1236" s="75"/>
      <c r="AU1236" s="75"/>
      <c r="AV1236" s="75"/>
      <c r="AW1236" s="75"/>
      <c r="AX1236" s="75"/>
      <c r="AY1236" s="75"/>
      <c r="AZ1236" s="75"/>
      <c r="BG1236" s="95"/>
      <c r="BH1236" s="95"/>
      <c r="BI1236" s="95"/>
      <c r="BJ1236" s="95"/>
      <c r="BK1236" s="95"/>
      <c r="BL1236" s="95"/>
      <c r="BM1236" s="95"/>
      <c r="BN1236" s="95"/>
      <c r="BO1236" s="75"/>
      <c r="BP1236" s="75"/>
    </row>
    <row r="1237" spans="27:85" x14ac:dyDescent="0.2">
      <c r="AA1237" s="75"/>
      <c r="AB1237" s="75"/>
      <c r="AC1237" s="75"/>
      <c r="AD1237" s="75"/>
      <c r="AE1237" s="75"/>
      <c r="AG1237" s="84"/>
      <c r="AN1237" s="75"/>
      <c r="AO1237" s="75"/>
      <c r="AP1237" s="75"/>
      <c r="AQ1237" s="75"/>
      <c r="AR1237" s="75"/>
      <c r="AS1237" s="75"/>
      <c r="AT1237" s="75"/>
      <c r="AU1237" s="75"/>
      <c r="AV1237" s="75"/>
      <c r="AW1237" s="75"/>
      <c r="AX1237" s="75"/>
      <c r="AY1237" s="75"/>
      <c r="AZ1237" s="75"/>
      <c r="BG1237" s="95"/>
      <c r="BH1237" s="95"/>
      <c r="BI1237" s="95"/>
      <c r="BJ1237" s="95"/>
      <c r="BK1237" s="95"/>
      <c r="BL1237" s="95"/>
      <c r="BM1237" s="95"/>
      <c r="BN1237" s="95"/>
      <c r="BO1237" s="75"/>
      <c r="BP1237" s="75"/>
    </row>
    <row r="1238" spans="27:85" x14ac:dyDescent="0.2">
      <c r="AA1238" s="75"/>
      <c r="AB1238" s="75"/>
      <c r="AC1238" s="75"/>
      <c r="AD1238" s="75"/>
      <c r="AE1238" s="75"/>
      <c r="AG1238" s="84"/>
      <c r="AN1238" s="75"/>
      <c r="AO1238" s="75"/>
      <c r="AP1238" s="75"/>
      <c r="AQ1238" s="75"/>
      <c r="AR1238" s="75"/>
      <c r="AS1238" s="75"/>
      <c r="AT1238" s="75"/>
      <c r="AU1238" s="75"/>
      <c r="AV1238" s="75"/>
      <c r="AW1238" s="75"/>
      <c r="AX1238" s="75"/>
      <c r="AY1238" s="75"/>
      <c r="AZ1238" s="75"/>
      <c r="BG1238" s="95"/>
      <c r="BH1238" s="95"/>
      <c r="BI1238" s="95"/>
      <c r="BJ1238" s="95"/>
      <c r="BK1238" s="95"/>
      <c r="BL1238" s="95"/>
      <c r="BM1238" s="95"/>
      <c r="BN1238" s="95"/>
      <c r="BO1238" s="75"/>
      <c r="BP1238" s="75"/>
    </row>
    <row r="1239" spans="27:85" x14ac:dyDescent="0.2">
      <c r="AA1239" s="75"/>
      <c r="AB1239" s="75"/>
      <c r="AC1239" s="75"/>
      <c r="AD1239" s="75"/>
      <c r="AE1239" s="75"/>
      <c r="AG1239" s="84"/>
      <c r="AN1239" s="75"/>
      <c r="AO1239" s="75"/>
      <c r="AP1239" s="75"/>
      <c r="AQ1239" s="75"/>
      <c r="AR1239" s="75"/>
      <c r="AS1239" s="75"/>
      <c r="AT1239" s="75"/>
      <c r="AU1239" s="75"/>
      <c r="AV1239" s="75"/>
      <c r="AW1239" s="75"/>
      <c r="AX1239" s="75"/>
      <c r="AY1239" s="75"/>
      <c r="AZ1239" s="75"/>
      <c r="BG1239" s="95"/>
      <c r="BH1239" s="95"/>
      <c r="BI1239" s="95"/>
      <c r="BJ1239" s="95"/>
      <c r="BK1239" s="95"/>
      <c r="BL1239" s="95"/>
      <c r="BM1239" s="95"/>
      <c r="BN1239" s="95"/>
      <c r="BO1239" s="75"/>
      <c r="BP1239" s="75"/>
    </row>
    <row r="1240" spans="27:85" x14ac:dyDescent="0.2">
      <c r="AA1240" s="75"/>
      <c r="AB1240" s="75"/>
      <c r="AC1240" s="75"/>
      <c r="AD1240" s="75"/>
      <c r="AE1240" s="75"/>
      <c r="AG1240" s="84"/>
      <c r="AN1240" s="75"/>
      <c r="AO1240" s="75"/>
      <c r="AP1240" s="75"/>
      <c r="AQ1240" s="75"/>
      <c r="AR1240" s="75"/>
      <c r="AS1240" s="75"/>
      <c r="AT1240" s="75"/>
      <c r="AU1240" s="75"/>
      <c r="AV1240" s="75"/>
      <c r="AW1240" s="75"/>
      <c r="AX1240" s="75"/>
      <c r="AY1240" s="75"/>
      <c r="AZ1240" s="75"/>
      <c r="BG1240" s="95"/>
      <c r="BH1240" s="95"/>
      <c r="BI1240" s="95"/>
      <c r="BJ1240" s="95"/>
      <c r="BK1240" s="95"/>
      <c r="BL1240" s="95"/>
      <c r="BM1240" s="95"/>
      <c r="BN1240" s="95"/>
      <c r="BO1240" s="75"/>
      <c r="BP1240" s="75"/>
    </row>
    <row r="1241" spans="27:85" x14ac:dyDescent="0.2">
      <c r="AA1241" s="75"/>
      <c r="AB1241" s="75"/>
      <c r="AC1241" s="75"/>
      <c r="AD1241" s="75"/>
      <c r="AE1241" s="75"/>
      <c r="AG1241" s="84"/>
      <c r="AN1241" s="75"/>
      <c r="AO1241" s="75"/>
      <c r="AP1241" s="75"/>
      <c r="AQ1241" s="75"/>
      <c r="AR1241" s="75"/>
      <c r="AS1241" s="75"/>
      <c r="AT1241" s="75"/>
      <c r="AU1241" s="75"/>
      <c r="AV1241" s="75"/>
      <c r="AW1241" s="75"/>
      <c r="AX1241" s="75"/>
      <c r="AY1241" s="75"/>
      <c r="AZ1241" s="75"/>
      <c r="BG1241" s="95"/>
      <c r="BH1241" s="95"/>
      <c r="BI1241" s="95"/>
      <c r="BJ1241" s="95"/>
      <c r="BK1241" s="95"/>
      <c r="BL1241" s="95"/>
      <c r="BM1241" s="95"/>
      <c r="BN1241" s="95"/>
      <c r="BO1241" s="75"/>
      <c r="BP1241" s="75"/>
    </row>
    <row r="1242" spans="27:85" x14ac:dyDescent="0.2">
      <c r="AA1242" s="75"/>
      <c r="AB1242" s="75"/>
      <c r="AC1242" s="75"/>
      <c r="AD1242" s="75"/>
      <c r="AE1242" s="75"/>
      <c r="AG1242" s="84"/>
      <c r="AN1242" s="75"/>
      <c r="AO1242" s="75"/>
      <c r="AP1242" s="75"/>
      <c r="AQ1242" s="75"/>
      <c r="AR1242" s="75"/>
      <c r="AS1242" s="75"/>
      <c r="AT1242" s="75"/>
      <c r="AU1242" s="75"/>
      <c r="AV1242" s="75"/>
      <c r="AW1242" s="75"/>
      <c r="AX1242" s="75"/>
      <c r="AY1242" s="75"/>
      <c r="AZ1242" s="75"/>
      <c r="BG1242" s="95"/>
      <c r="BH1242" s="95"/>
      <c r="BI1242" s="95"/>
      <c r="BJ1242" s="95"/>
      <c r="BK1242" s="95"/>
      <c r="BL1242" s="95"/>
      <c r="BM1242" s="95"/>
      <c r="BN1242" s="95"/>
      <c r="BO1242" s="75"/>
      <c r="BP1242" s="75"/>
    </row>
    <row r="1243" spans="27:85" x14ac:dyDescent="0.2">
      <c r="AA1243" s="75"/>
      <c r="AB1243" s="75"/>
      <c r="AC1243" s="75"/>
      <c r="AD1243" s="75"/>
      <c r="AE1243" s="75"/>
      <c r="AG1243" s="84"/>
      <c r="AN1243" s="75"/>
      <c r="AO1243" s="75"/>
      <c r="AP1243" s="75"/>
      <c r="AQ1243" s="75"/>
      <c r="AR1243" s="75"/>
      <c r="AS1243" s="75"/>
      <c r="AT1243" s="75"/>
      <c r="AU1243" s="75"/>
      <c r="AV1243" s="75"/>
      <c r="AW1243" s="75"/>
      <c r="AX1243" s="75"/>
      <c r="AY1243" s="75"/>
      <c r="AZ1243" s="75"/>
      <c r="BG1243" s="95"/>
      <c r="BH1243" s="95"/>
      <c r="BI1243" s="95"/>
      <c r="BJ1243" s="95"/>
      <c r="BK1243" s="95"/>
      <c r="BL1243" s="95"/>
      <c r="BM1243" s="95"/>
      <c r="BN1243" s="95"/>
      <c r="BO1243" s="75"/>
      <c r="BP1243" s="75"/>
    </row>
    <row r="1244" spans="27:85" x14ac:dyDescent="0.2">
      <c r="AA1244" s="75"/>
      <c r="AB1244" s="75"/>
      <c r="AC1244" s="75"/>
      <c r="AD1244" s="75"/>
      <c r="AE1244" s="75"/>
      <c r="AG1244" s="84"/>
      <c r="AN1244" s="75"/>
      <c r="AO1244" s="75"/>
      <c r="AP1244" s="75"/>
      <c r="AQ1244" s="75"/>
      <c r="AR1244" s="75"/>
      <c r="AS1244" s="75"/>
      <c r="AT1244" s="75"/>
      <c r="AU1244" s="75"/>
      <c r="AV1244" s="75"/>
      <c r="AW1244" s="75"/>
      <c r="AX1244" s="75"/>
      <c r="AY1244" s="75"/>
      <c r="AZ1244" s="75"/>
      <c r="BG1244" s="95"/>
      <c r="BH1244" s="95"/>
      <c r="BI1244" s="95"/>
      <c r="BJ1244" s="95"/>
      <c r="BK1244" s="95"/>
      <c r="BL1244" s="95"/>
      <c r="BM1244" s="95"/>
      <c r="BN1244" s="95"/>
      <c r="BO1244" s="75"/>
      <c r="BP1244" s="75"/>
    </row>
    <row r="1245" spans="27:85" x14ac:dyDescent="0.2">
      <c r="AA1245" s="75"/>
      <c r="AB1245" s="75"/>
      <c r="AC1245" s="75"/>
      <c r="AD1245" s="75"/>
      <c r="AE1245" s="75"/>
      <c r="AG1245" s="84"/>
      <c r="AN1245" s="75"/>
      <c r="AO1245" s="75"/>
      <c r="AP1245" s="75"/>
      <c r="AQ1245" s="75"/>
      <c r="AR1245" s="75"/>
      <c r="AS1245" s="75"/>
      <c r="AT1245" s="75"/>
      <c r="AU1245" s="75"/>
      <c r="AV1245" s="75"/>
      <c r="AW1245" s="75"/>
      <c r="AX1245" s="75"/>
      <c r="AY1245" s="75"/>
      <c r="AZ1245" s="75"/>
      <c r="BG1245" s="95"/>
      <c r="BH1245" s="95"/>
      <c r="BI1245" s="95"/>
      <c r="BJ1245" s="95"/>
      <c r="BK1245" s="95"/>
      <c r="BL1245" s="95"/>
      <c r="BM1245" s="95"/>
      <c r="BN1245" s="95"/>
      <c r="BO1245" s="75"/>
      <c r="BP1245" s="75"/>
    </row>
    <row r="1246" spans="27:85" x14ac:dyDescent="0.2">
      <c r="AA1246" s="75"/>
      <c r="AB1246" s="75"/>
      <c r="AC1246" s="75"/>
      <c r="AD1246" s="75"/>
      <c r="AE1246" s="75"/>
      <c r="AG1246" s="84"/>
      <c r="AN1246" s="75"/>
      <c r="AO1246" s="75"/>
      <c r="AP1246" s="75"/>
      <c r="AQ1246" s="75"/>
      <c r="AR1246" s="75"/>
      <c r="AS1246" s="75"/>
      <c r="AT1246" s="75"/>
      <c r="AU1246" s="75"/>
      <c r="AV1246" s="75"/>
      <c r="AW1246" s="75"/>
      <c r="AX1246" s="75"/>
      <c r="AY1246" s="75"/>
      <c r="AZ1246" s="75"/>
      <c r="BG1246" s="95"/>
      <c r="BH1246" s="95"/>
      <c r="BI1246" s="95"/>
      <c r="BJ1246" s="95"/>
      <c r="BK1246" s="95"/>
      <c r="BL1246" s="95"/>
      <c r="BM1246" s="95"/>
      <c r="BN1246" s="95"/>
      <c r="BO1246" s="75"/>
      <c r="BP1246" s="75"/>
    </row>
    <row r="1247" spans="27:85" x14ac:dyDescent="0.2">
      <c r="AA1247" s="75"/>
      <c r="AB1247" s="75"/>
      <c r="AC1247" s="75"/>
      <c r="AD1247" s="75"/>
      <c r="AE1247" s="75"/>
      <c r="AG1247" s="84"/>
      <c r="AN1247" s="75"/>
      <c r="AO1247" s="75"/>
      <c r="AP1247" s="75"/>
      <c r="AQ1247" s="75"/>
      <c r="AR1247" s="75"/>
      <c r="AS1247" s="75"/>
      <c r="AT1247" s="75"/>
      <c r="AU1247" s="75"/>
      <c r="AV1247" s="75"/>
      <c r="AW1247" s="75"/>
      <c r="AX1247" s="75"/>
      <c r="AY1247" s="75"/>
      <c r="AZ1247" s="75"/>
      <c r="BG1247" s="95"/>
      <c r="BH1247" s="95"/>
      <c r="BI1247" s="95"/>
      <c r="BJ1247" s="95"/>
      <c r="BK1247" s="95"/>
      <c r="BL1247" s="95"/>
      <c r="BM1247" s="95"/>
      <c r="BN1247" s="95"/>
      <c r="BO1247" s="75"/>
      <c r="BP1247" s="75"/>
      <c r="BQ1247" s="75"/>
      <c r="BR1247" s="75"/>
      <c r="BS1247" s="75"/>
      <c r="BT1247" s="75"/>
      <c r="BU1247" s="75"/>
      <c r="BV1247" s="75"/>
      <c r="BW1247" s="75"/>
      <c r="BX1247" s="75"/>
      <c r="BY1247" s="75"/>
      <c r="BZ1247" s="75"/>
      <c r="CA1247" s="75"/>
      <c r="CB1247" s="75"/>
      <c r="CC1247" s="75"/>
      <c r="CD1247" s="75"/>
      <c r="CE1247" s="75"/>
      <c r="CF1247" s="75"/>
      <c r="CG1247" s="75"/>
    </row>
    <row r="1248" spans="27:85" x14ac:dyDescent="0.2">
      <c r="AA1248" s="75"/>
      <c r="AB1248" s="75"/>
      <c r="AC1248" s="75"/>
      <c r="AD1248" s="75"/>
      <c r="AE1248" s="75"/>
      <c r="AG1248" s="84"/>
      <c r="AN1248" s="75"/>
      <c r="AO1248" s="75"/>
      <c r="AP1248" s="75"/>
      <c r="AQ1248" s="75"/>
      <c r="AR1248" s="75"/>
      <c r="AS1248" s="75"/>
      <c r="AT1248" s="75"/>
      <c r="AU1248" s="75"/>
      <c r="AV1248" s="75"/>
      <c r="AW1248" s="75"/>
      <c r="AX1248" s="75"/>
      <c r="AY1248" s="75"/>
      <c r="AZ1248" s="75"/>
      <c r="BG1248" s="95"/>
      <c r="BH1248" s="95"/>
      <c r="BI1248" s="95"/>
      <c r="BJ1248" s="95"/>
      <c r="BK1248" s="95"/>
      <c r="BL1248" s="95"/>
      <c r="BM1248" s="95"/>
      <c r="BN1248" s="95"/>
      <c r="BO1248" s="75"/>
      <c r="BP1248" s="75"/>
    </row>
    <row r="1249" spans="27:85" x14ac:dyDescent="0.2">
      <c r="AA1249" s="75"/>
      <c r="AB1249" s="75"/>
      <c r="AC1249" s="75"/>
      <c r="AD1249" s="75"/>
      <c r="AE1249" s="75"/>
      <c r="AG1249" s="84"/>
      <c r="AN1249" s="75"/>
      <c r="AO1249" s="75"/>
      <c r="AP1249" s="75"/>
      <c r="AQ1249" s="75"/>
      <c r="AR1249" s="75"/>
      <c r="AS1249" s="75"/>
      <c r="AT1249" s="75"/>
      <c r="AU1249" s="75"/>
      <c r="AV1249" s="75"/>
      <c r="AW1249" s="75"/>
      <c r="AX1249" s="75"/>
      <c r="AY1249" s="75"/>
      <c r="AZ1249" s="75"/>
      <c r="BG1249" s="95"/>
      <c r="BH1249" s="95"/>
      <c r="BI1249" s="95"/>
      <c r="BJ1249" s="95"/>
      <c r="BK1249" s="95"/>
      <c r="BL1249" s="95"/>
      <c r="BM1249" s="95"/>
      <c r="BN1249" s="95"/>
      <c r="BO1249" s="75"/>
      <c r="BP1249" s="75"/>
    </row>
    <row r="1250" spans="27:85" x14ac:dyDescent="0.2">
      <c r="AA1250" s="75"/>
      <c r="AB1250" s="75"/>
      <c r="AC1250" s="75"/>
      <c r="AD1250" s="75"/>
      <c r="AE1250" s="75"/>
      <c r="AG1250" s="84"/>
      <c r="AN1250" s="75"/>
      <c r="AO1250" s="75"/>
      <c r="AP1250" s="75"/>
      <c r="AQ1250" s="75"/>
      <c r="AR1250" s="75"/>
      <c r="AS1250" s="75"/>
      <c r="AT1250" s="75"/>
      <c r="AU1250" s="75"/>
      <c r="AV1250" s="75"/>
      <c r="AW1250" s="75"/>
      <c r="AX1250" s="75"/>
      <c r="AY1250" s="75"/>
      <c r="AZ1250" s="75"/>
      <c r="BG1250" s="95"/>
      <c r="BH1250" s="95"/>
      <c r="BI1250" s="95"/>
      <c r="BJ1250" s="95"/>
      <c r="BK1250" s="95"/>
      <c r="BL1250" s="95"/>
      <c r="BM1250" s="95"/>
      <c r="BN1250" s="95"/>
      <c r="BO1250" s="75"/>
      <c r="BP1250" s="75"/>
    </row>
    <row r="1251" spans="27:85" x14ac:dyDescent="0.2">
      <c r="AA1251" s="75"/>
      <c r="AB1251" s="75"/>
      <c r="AC1251" s="75"/>
      <c r="AD1251" s="75"/>
      <c r="AE1251" s="75"/>
      <c r="AG1251" s="84"/>
      <c r="AN1251" s="75"/>
      <c r="AO1251" s="75"/>
      <c r="AP1251" s="75"/>
      <c r="AQ1251" s="75"/>
      <c r="AR1251" s="75"/>
      <c r="AS1251" s="75"/>
      <c r="AT1251" s="75"/>
      <c r="AU1251" s="75"/>
      <c r="AV1251" s="75"/>
      <c r="AW1251" s="75"/>
      <c r="AX1251" s="75"/>
      <c r="AY1251" s="75"/>
      <c r="AZ1251" s="75"/>
      <c r="BG1251" s="95"/>
      <c r="BH1251" s="95"/>
      <c r="BI1251" s="95"/>
      <c r="BJ1251" s="95"/>
      <c r="BK1251" s="95"/>
      <c r="BL1251" s="95"/>
      <c r="BM1251" s="95"/>
      <c r="BN1251" s="95"/>
      <c r="BO1251" s="75"/>
      <c r="BP1251" s="75"/>
    </row>
    <row r="1252" spans="27:85" x14ac:dyDescent="0.2">
      <c r="AA1252" s="75"/>
      <c r="AB1252" s="75"/>
      <c r="AC1252" s="75"/>
      <c r="AD1252" s="75"/>
      <c r="AE1252" s="75"/>
      <c r="AG1252" s="84"/>
      <c r="AN1252" s="75"/>
      <c r="AO1252" s="75"/>
      <c r="AP1252" s="75"/>
      <c r="AQ1252" s="75"/>
      <c r="AR1252" s="75"/>
      <c r="AS1252" s="75"/>
      <c r="AT1252" s="75"/>
      <c r="AU1252" s="75"/>
      <c r="AV1252" s="75"/>
      <c r="AW1252" s="75"/>
      <c r="AX1252" s="75"/>
      <c r="AY1252" s="75"/>
      <c r="AZ1252" s="75"/>
      <c r="BG1252" s="95"/>
      <c r="BH1252" s="95"/>
      <c r="BI1252" s="95"/>
      <c r="BJ1252" s="95"/>
      <c r="BK1252" s="95"/>
      <c r="BL1252" s="95"/>
      <c r="BM1252" s="95"/>
      <c r="BN1252" s="95"/>
      <c r="BO1252" s="75"/>
      <c r="BP1252" s="75"/>
    </row>
    <row r="1253" spans="27:85" x14ac:dyDescent="0.2">
      <c r="AA1253" s="75"/>
      <c r="AB1253" s="75"/>
      <c r="AC1253" s="75"/>
      <c r="AD1253" s="75"/>
      <c r="AE1253" s="75"/>
      <c r="AG1253" s="84"/>
      <c r="AN1253" s="75"/>
      <c r="AO1253" s="75"/>
      <c r="AP1253" s="75"/>
      <c r="AQ1253" s="75"/>
      <c r="AR1253" s="75"/>
      <c r="AS1253" s="75"/>
      <c r="AT1253" s="75"/>
      <c r="AU1253" s="75"/>
      <c r="AV1253" s="75"/>
      <c r="AW1253" s="75"/>
      <c r="AX1253" s="75"/>
      <c r="AY1253" s="75"/>
      <c r="AZ1253" s="75"/>
      <c r="BG1253" s="95"/>
      <c r="BH1253" s="95"/>
      <c r="BI1253" s="95"/>
      <c r="BJ1253" s="95"/>
      <c r="BK1253" s="95"/>
      <c r="BL1253" s="95"/>
      <c r="BM1253" s="95"/>
      <c r="BN1253" s="95"/>
      <c r="BO1253" s="75"/>
      <c r="BP1253" s="75"/>
    </row>
    <row r="1254" spans="27:85" x14ac:dyDescent="0.2">
      <c r="AA1254" s="75"/>
      <c r="AB1254" s="75"/>
      <c r="AC1254" s="75"/>
      <c r="AD1254" s="75"/>
      <c r="AE1254" s="75"/>
      <c r="AG1254" s="84"/>
      <c r="AN1254" s="75"/>
      <c r="AO1254" s="75"/>
      <c r="AP1254" s="75"/>
      <c r="AQ1254" s="75"/>
      <c r="AR1254" s="75"/>
      <c r="AS1254" s="75"/>
      <c r="AT1254" s="75"/>
      <c r="AU1254" s="75"/>
      <c r="AV1254" s="75"/>
      <c r="AW1254" s="75"/>
      <c r="AX1254" s="75"/>
      <c r="AY1254" s="75"/>
      <c r="AZ1254" s="75"/>
      <c r="BG1254" s="95"/>
      <c r="BH1254" s="95"/>
      <c r="BI1254" s="95"/>
      <c r="BJ1254" s="95"/>
      <c r="BK1254" s="95"/>
      <c r="BL1254" s="95"/>
      <c r="BM1254" s="95"/>
      <c r="BN1254" s="95"/>
      <c r="BO1254" s="75"/>
      <c r="BP1254" s="75"/>
    </row>
    <row r="1255" spans="27:85" x14ac:dyDescent="0.2">
      <c r="AA1255" s="75"/>
      <c r="AB1255" s="75"/>
      <c r="AC1255" s="75"/>
      <c r="AD1255" s="75"/>
      <c r="AE1255" s="75"/>
      <c r="AG1255" s="84"/>
      <c r="AN1255" s="75"/>
      <c r="AO1255" s="75"/>
      <c r="AP1255" s="75"/>
      <c r="AQ1255" s="75"/>
      <c r="AR1255" s="75"/>
      <c r="AS1255" s="75"/>
      <c r="AT1255" s="75"/>
      <c r="AU1255" s="75"/>
      <c r="AV1255" s="75"/>
      <c r="AW1255" s="75"/>
      <c r="AX1255" s="75"/>
      <c r="AY1255" s="75"/>
      <c r="AZ1255" s="75"/>
      <c r="BG1255" s="95"/>
      <c r="BH1255" s="95"/>
      <c r="BI1255" s="95"/>
      <c r="BJ1255" s="95"/>
      <c r="BK1255" s="95"/>
      <c r="BL1255" s="95"/>
      <c r="BM1255" s="95"/>
      <c r="BN1255" s="95"/>
      <c r="BO1255" s="75"/>
      <c r="BP1255" s="75"/>
    </row>
    <row r="1256" spans="27:85" x14ac:dyDescent="0.2">
      <c r="AA1256" s="75"/>
      <c r="AB1256" s="75"/>
      <c r="AC1256" s="75"/>
      <c r="AD1256" s="75"/>
      <c r="AE1256" s="75"/>
      <c r="AG1256" s="84"/>
      <c r="AN1256" s="75"/>
      <c r="AO1256" s="75"/>
      <c r="AP1256" s="75"/>
      <c r="AQ1256" s="75"/>
      <c r="AR1256" s="75"/>
      <c r="AS1256" s="75"/>
      <c r="AT1256" s="75"/>
      <c r="AU1256" s="75"/>
      <c r="AV1256" s="75"/>
      <c r="AW1256" s="75"/>
      <c r="AX1256" s="75"/>
      <c r="AY1256" s="75"/>
      <c r="AZ1256" s="75"/>
      <c r="BG1256" s="95"/>
      <c r="BH1256" s="95"/>
      <c r="BI1256" s="95"/>
      <c r="BJ1256" s="95"/>
      <c r="BK1256" s="95"/>
      <c r="BL1256" s="95"/>
      <c r="BM1256" s="95"/>
      <c r="BN1256" s="95"/>
      <c r="BO1256" s="75"/>
      <c r="BP1256" s="75"/>
      <c r="BQ1256" s="75"/>
      <c r="BR1256" s="75"/>
      <c r="BS1256" s="75"/>
      <c r="BT1256" s="75"/>
      <c r="BU1256" s="75"/>
      <c r="BV1256" s="75"/>
      <c r="BW1256" s="75"/>
      <c r="BX1256" s="75"/>
      <c r="BY1256" s="75"/>
      <c r="BZ1256" s="75"/>
      <c r="CA1256" s="75"/>
      <c r="CB1256" s="75"/>
      <c r="CC1256" s="75"/>
      <c r="CD1256" s="75"/>
      <c r="CE1256" s="75"/>
      <c r="CF1256" s="75"/>
      <c r="CG1256" s="75"/>
    </row>
    <row r="1257" spans="27:85" x14ac:dyDescent="0.2">
      <c r="AA1257" s="75"/>
      <c r="AB1257" s="75"/>
      <c r="AC1257" s="75"/>
      <c r="AD1257" s="75"/>
      <c r="AE1257" s="75"/>
      <c r="AG1257" s="84"/>
      <c r="AN1257" s="75"/>
      <c r="AO1257" s="75"/>
      <c r="AP1257" s="75"/>
      <c r="AQ1257" s="75"/>
      <c r="AR1257" s="75"/>
      <c r="AS1257" s="75"/>
      <c r="AT1257" s="75"/>
      <c r="AU1257" s="75"/>
      <c r="AV1257" s="75"/>
      <c r="AW1257" s="75"/>
      <c r="AX1257" s="75"/>
      <c r="AY1257" s="75"/>
      <c r="AZ1257" s="75"/>
      <c r="BG1257" s="95"/>
      <c r="BH1257" s="95"/>
      <c r="BI1257" s="95"/>
      <c r="BJ1257" s="95"/>
      <c r="BK1257" s="95"/>
      <c r="BL1257" s="95"/>
      <c r="BM1257" s="95"/>
      <c r="BN1257" s="95"/>
      <c r="BO1257" s="75"/>
      <c r="BP1257" s="75"/>
    </row>
    <row r="1258" spans="27:85" x14ac:dyDescent="0.2">
      <c r="AA1258" s="75"/>
      <c r="AB1258" s="75"/>
      <c r="AC1258" s="75"/>
      <c r="AD1258" s="75"/>
      <c r="AE1258" s="75"/>
      <c r="AG1258" s="84"/>
      <c r="AN1258" s="75"/>
      <c r="AO1258" s="75"/>
      <c r="AP1258" s="75"/>
      <c r="AQ1258" s="75"/>
      <c r="AR1258" s="75"/>
      <c r="AS1258" s="75"/>
      <c r="AT1258" s="75"/>
      <c r="AU1258" s="75"/>
      <c r="AV1258" s="75"/>
      <c r="AW1258" s="75"/>
      <c r="AX1258" s="75"/>
      <c r="AY1258" s="75"/>
      <c r="AZ1258" s="75"/>
      <c r="BG1258" s="95"/>
      <c r="BH1258" s="95"/>
      <c r="BI1258" s="95"/>
      <c r="BJ1258" s="95"/>
      <c r="BK1258" s="95"/>
      <c r="BL1258" s="95"/>
      <c r="BM1258" s="95"/>
      <c r="BN1258" s="95"/>
      <c r="BO1258" s="75"/>
      <c r="BP1258" s="75"/>
    </row>
    <row r="1259" spans="27:85" x14ac:dyDescent="0.2">
      <c r="AA1259" s="75"/>
      <c r="AB1259" s="75"/>
      <c r="AC1259" s="75"/>
      <c r="AD1259" s="75"/>
      <c r="AE1259" s="75"/>
      <c r="AG1259" s="84"/>
      <c r="AN1259" s="75"/>
      <c r="AO1259" s="75"/>
      <c r="AP1259" s="75"/>
      <c r="AQ1259" s="75"/>
      <c r="AR1259" s="75"/>
      <c r="AS1259" s="75"/>
      <c r="AT1259" s="75"/>
      <c r="AU1259" s="75"/>
      <c r="AV1259" s="75"/>
      <c r="AW1259" s="75"/>
      <c r="AX1259" s="75"/>
      <c r="AY1259" s="75"/>
      <c r="AZ1259" s="75"/>
      <c r="BG1259" s="95"/>
      <c r="BH1259" s="95"/>
      <c r="BI1259" s="95"/>
      <c r="BJ1259" s="95"/>
      <c r="BK1259" s="95"/>
      <c r="BL1259" s="95"/>
      <c r="BM1259" s="95"/>
      <c r="BN1259" s="95"/>
      <c r="BO1259" s="75"/>
      <c r="BP1259" s="75"/>
    </row>
    <row r="1260" spans="27:85" x14ac:dyDescent="0.2">
      <c r="AA1260" s="75"/>
      <c r="AB1260" s="75"/>
      <c r="AC1260" s="75"/>
      <c r="AD1260" s="75"/>
      <c r="AE1260" s="75"/>
      <c r="AG1260" s="84"/>
      <c r="AN1260" s="75"/>
      <c r="AO1260" s="75"/>
      <c r="AP1260" s="75"/>
      <c r="AQ1260" s="75"/>
      <c r="AR1260" s="75"/>
      <c r="AS1260" s="75"/>
      <c r="AT1260" s="75"/>
      <c r="AU1260" s="75"/>
      <c r="AV1260" s="75"/>
      <c r="AW1260" s="75"/>
      <c r="AX1260" s="75"/>
      <c r="AY1260" s="75"/>
      <c r="AZ1260" s="75"/>
      <c r="BG1260" s="95"/>
      <c r="BH1260" s="95"/>
      <c r="BI1260" s="95"/>
      <c r="BJ1260" s="95"/>
      <c r="BK1260" s="95"/>
      <c r="BL1260" s="95"/>
      <c r="BM1260" s="95"/>
      <c r="BN1260" s="95"/>
      <c r="BO1260" s="75"/>
      <c r="BP1260" s="75"/>
    </row>
    <row r="1261" spans="27:85" x14ac:dyDescent="0.2">
      <c r="AA1261" s="75"/>
      <c r="AB1261" s="75"/>
      <c r="AC1261" s="75"/>
      <c r="AD1261" s="75"/>
      <c r="AE1261" s="75"/>
      <c r="AG1261" s="84"/>
      <c r="AN1261" s="75"/>
      <c r="AO1261" s="75"/>
      <c r="AP1261" s="75"/>
      <c r="AQ1261" s="75"/>
      <c r="AR1261" s="75"/>
      <c r="AS1261" s="75"/>
      <c r="AT1261" s="75"/>
      <c r="AU1261" s="75"/>
      <c r="AV1261" s="75"/>
      <c r="AW1261" s="75"/>
      <c r="AX1261" s="75"/>
      <c r="AY1261" s="75"/>
      <c r="AZ1261" s="75"/>
      <c r="BG1261" s="95"/>
      <c r="BH1261" s="95"/>
      <c r="BI1261" s="95"/>
      <c r="BJ1261" s="95"/>
      <c r="BK1261" s="95"/>
      <c r="BL1261" s="95"/>
      <c r="BM1261" s="95"/>
      <c r="BN1261" s="95"/>
      <c r="BO1261" s="75"/>
      <c r="BP1261" s="75"/>
    </row>
    <row r="1262" spans="27:85" x14ac:dyDescent="0.2">
      <c r="AA1262" s="75"/>
      <c r="AB1262" s="75"/>
      <c r="AC1262" s="75"/>
      <c r="AD1262" s="75"/>
      <c r="AE1262" s="75"/>
      <c r="AG1262" s="84"/>
      <c r="AN1262" s="75"/>
      <c r="AO1262" s="75"/>
      <c r="AP1262" s="75"/>
      <c r="AQ1262" s="75"/>
      <c r="AR1262" s="75"/>
      <c r="AS1262" s="75"/>
      <c r="AT1262" s="75"/>
      <c r="AU1262" s="75"/>
      <c r="AV1262" s="75"/>
      <c r="AW1262" s="75"/>
      <c r="AX1262" s="75"/>
      <c r="AY1262" s="75"/>
      <c r="AZ1262" s="75"/>
      <c r="BG1262" s="95"/>
      <c r="BH1262" s="95"/>
      <c r="BI1262" s="95"/>
      <c r="BJ1262" s="95"/>
      <c r="BK1262" s="95"/>
      <c r="BL1262" s="95"/>
      <c r="BM1262" s="95"/>
      <c r="BN1262" s="95"/>
      <c r="BO1262" s="75"/>
      <c r="BP1262" s="75"/>
    </row>
    <row r="1263" spans="27:85" x14ac:dyDescent="0.2">
      <c r="AA1263" s="75"/>
      <c r="AB1263" s="75"/>
      <c r="AC1263" s="75"/>
      <c r="AD1263" s="75"/>
      <c r="AE1263" s="75"/>
      <c r="AG1263" s="84"/>
      <c r="AN1263" s="75"/>
      <c r="AO1263" s="75"/>
      <c r="AP1263" s="75"/>
      <c r="AQ1263" s="75"/>
      <c r="AR1263" s="75"/>
      <c r="AS1263" s="75"/>
      <c r="AT1263" s="75"/>
      <c r="AU1263" s="75"/>
      <c r="AV1263" s="75"/>
      <c r="AW1263" s="75"/>
      <c r="AX1263" s="75"/>
      <c r="AY1263" s="75"/>
      <c r="AZ1263" s="75"/>
      <c r="BG1263" s="95"/>
      <c r="BH1263" s="95"/>
      <c r="BI1263" s="95"/>
      <c r="BJ1263" s="95"/>
      <c r="BK1263" s="95"/>
      <c r="BL1263" s="95"/>
      <c r="BM1263" s="95"/>
      <c r="BN1263" s="95"/>
      <c r="BO1263" s="75"/>
      <c r="BP1263" s="75"/>
    </row>
    <row r="1264" spans="27:85" x14ac:dyDescent="0.2">
      <c r="AA1264" s="75"/>
      <c r="AB1264" s="75"/>
      <c r="AC1264" s="75"/>
      <c r="AD1264" s="75"/>
      <c r="AE1264" s="75"/>
      <c r="AG1264" s="84"/>
      <c r="AN1264" s="75"/>
      <c r="AO1264" s="75"/>
      <c r="AP1264" s="75"/>
      <c r="AQ1264" s="75"/>
      <c r="AR1264" s="75"/>
      <c r="AS1264" s="75"/>
      <c r="AT1264" s="75"/>
      <c r="AU1264" s="75"/>
      <c r="AV1264" s="75"/>
      <c r="AW1264" s="75"/>
      <c r="AX1264" s="75"/>
      <c r="AY1264" s="75"/>
      <c r="AZ1264" s="75"/>
      <c r="BG1264" s="95"/>
      <c r="BH1264" s="95"/>
      <c r="BI1264" s="95"/>
      <c r="BJ1264" s="95"/>
      <c r="BK1264" s="95"/>
      <c r="BL1264" s="95"/>
      <c r="BM1264" s="95"/>
      <c r="BN1264" s="95"/>
      <c r="BO1264" s="75"/>
      <c r="BP1264" s="75"/>
    </row>
    <row r="1265" spans="27:68" x14ac:dyDescent="0.2">
      <c r="AA1265" s="75"/>
      <c r="AB1265" s="75"/>
      <c r="AC1265" s="75"/>
      <c r="AD1265" s="75"/>
      <c r="AE1265" s="75"/>
      <c r="AG1265" s="84"/>
      <c r="AN1265" s="75"/>
      <c r="AO1265" s="75"/>
      <c r="AP1265" s="75"/>
      <c r="AQ1265" s="75"/>
      <c r="AR1265" s="75"/>
      <c r="AS1265" s="75"/>
      <c r="AT1265" s="75"/>
      <c r="AU1265" s="75"/>
      <c r="AV1265" s="75"/>
      <c r="AW1265" s="75"/>
      <c r="AX1265" s="75"/>
      <c r="AY1265" s="75"/>
      <c r="AZ1265" s="75"/>
      <c r="BG1265" s="95"/>
      <c r="BH1265" s="95"/>
      <c r="BI1265" s="95"/>
      <c r="BJ1265" s="95"/>
      <c r="BK1265" s="95"/>
      <c r="BL1265" s="95"/>
      <c r="BM1265" s="95"/>
      <c r="BN1265" s="95"/>
      <c r="BO1265" s="75"/>
      <c r="BP1265" s="75"/>
    </row>
    <row r="1266" spans="27:68" x14ac:dyDescent="0.2">
      <c r="AA1266" s="75"/>
      <c r="AB1266" s="75"/>
      <c r="AC1266" s="75"/>
      <c r="AD1266" s="75"/>
      <c r="AE1266" s="75"/>
      <c r="AG1266" s="84"/>
      <c r="AN1266" s="75"/>
      <c r="AO1266" s="75"/>
      <c r="AP1266" s="75"/>
      <c r="AQ1266" s="75"/>
      <c r="AR1266" s="75"/>
      <c r="AS1266" s="75"/>
      <c r="AT1266" s="75"/>
      <c r="AU1266" s="75"/>
      <c r="AV1266" s="75"/>
      <c r="AW1266" s="75"/>
      <c r="AX1266" s="75"/>
      <c r="AY1266" s="75"/>
      <c r="AZ1266" s="75"/>
      <c r="BG1266" s="95"/>
      <c r="BH1266" s="95"/>
      <c r="BI1266" s="95"/>
      <c r="BJ1266" s="95"/>
      <c r="BK1266" s="95"/>
      <c r="BL1266" s="95"/>
      <c r="BM1266" s="95"/>
      <c r="BN1266" s="95"/>
      <c r="BO1266" s="75"/>
      <c r="BP1266" s="75"/>
    </row>
    <row r="1267" spans="27:68" x14ac:dyDescent="0.2">
      <c r="AA1267" s="75"/>
      <c r="AB1267" s="75"/>
      <c r="AC1267" s="75"/>
      <c r="AD1267" s="75"/>
      <c r="AE1267" s="75"/>
      <c r="AG1267" s="84"/>
      <c r="AN1267" s="75"/>
      <c r="AO1267" s="75"/>
      <c r="AP1267" s="75"/>
      <c r="AQ1267" s="75"/>
      <c r="AR1267" s="75"/>
      <c r="AS1267" s="75"/>
      <c r="AT1267" s="75"/>
      <c r="AU1267" s="75"/>
      <c r="AV1267" s="75"/>
      <c r="AW1267" s="75"/>
      <c r="AX1267" s="75"/>
      <c r="AY1267" s="75"/>
      <c r="AZ1267" s="75"/>
      <c r="BG1267" s="95"/>
      <c r="BH1267" s="95"/>
      <c r="BI1267" s="95"/>
      <c r="BJ1267" s="95"/>
      <c r="BK1267" s="95"/>
      <c r="BL1267" s="95"/>
      <c r="BM1267" s="95"/>
      <c r="BN1267" s="95"/>
      <c r="BO1267" s="75"/>
      <c r="BP1267" s="75"/>
    </row>
    <row r="1268" spans="27:68" x14ac:dyDescent="0.2">
      <c r="AA1268" s="75"/>
      <c r="AB1268" s="75"/>
      <c r="AC1268" s="75"/>
      <c r="AD1268" s="75"/>
      <c r="AE1268" s="75"/>
      <c r="AG1268" s="84"/>
      <c r="AN1268" s="75"/>
      <c r="AO1268" s="75"/>
      <c r="AP1268" s="75"/>
      <c r="AQ1268" s="75"/>
      <c r="AR1268" s="75"/>
      <c r="AS1268" s="75"/>
      <c r="AT1268" s="75"/>
      <c r="AU1268" s="75"/>
      <c r="AV1268" s="75"/>
      <c r="AW1268" s="75"/>
      <c r="AX1268" s="75"/>
      <c r="AY1268" s="75"/>
      <c r="AZ1268" s="75"/>
      <c r="BG1268" s="95"/>
      <c r="BH1268" s="95"/>
      <c r="BI1268" s="95"/>
      <c r="BJ1268" s="95"/>
      <c r="BK1268" s="95"/>
      <c r="BL1268" s="95"/>
      <c r="BM1268" s="95"/>
      <c r="BN1268" s="95"/>
      <c r="BO1268" s="75"/>
      <c r="BP1268" s="75"/>
    </row>
    <row r="1269" spans="27:68" x14ac:dyDescent="0.2">
      <c r="AA1269" s="75"/>
      <c r="AB1269" s="75"/>
      <c r="AC1269" s="75"/>
      <c r="AD1269" s="75"/>
      <c r="AE1269" s="75"/>
      <c r="AG1269" s="84"/>
      <c r="AN1269" s="75"/>
      <c r="AO1269" s="75"/>
      <c r="AP1269" s="75"/>
      <c r="AQ1269" s="75"/>
      <c r="AR1269" s="75"/>
      <c r="AS1269" s="75"/>
      <c r="AT1269" s="75"/>
      <c r="AU1269" s="75"/>
      <c r="AV1269" s="75"/>
      <c r="AW1269" s="75"/>
      <c r="AX1269" s="75"/>
      <c r="AY1269" s="75"/>
      <c r="AZ1269" s="75"/>
      <c r="BG1269" s="95"/>
      <c r="BH1269" s="95"/>
      <c r="BI1269" s="95"/>
      <c r="BJ1269" s="95"/>
      <c r="BK1269" s="95"/>
      <c r="BL1269" s="95"/>
      <c r="BM1269" s="95"/>
      <c r="BN1269" s="95"/>
      <c r="BO1269" s="75"/>
      <c r="BP1269" s="75"/>
    </row>
    <row r="1270" spans="27:68" x14ac:dyDescent="0.2">
      <c r="AA1270" s="75"/>
      <c r="AB1270" s="75"/>
      <c r="AC1270" s="75"/>
      <c r="AD1270" s="75"/>
      <c r="AE1270" s="75"/>
      <c r="AG1270" s="84"/>
      <c r="AN1270" s="75"/>
      <c r="AO1270" s="75"/>
      <c r="AP1270" s="75"/>
      <c r="AQ1270" s="75"/>
      <c r="AR1270" s="75"/>
      <c r="AS1270" s="75"/>
      <c r="AT1270" s="75"/>
      <c r="AU1270" s="75"/>
      <c r="AV1270" s="75"/>
      <c r="AW1270" s="75"/>
      <c r="AX1270" s="75"/>
      <c r="AY1270" s="75"/>
      <c r="AZ1270" s="75"/>
      <c r="BG1270" s="95"/>
      <c r="BH1270" s="95"/>
      <c r="BI1270" s="95"/>
      <c r="BJ1270" s="95"/>
      <c r="BK1270" s="95"/>
      <c r="BL1270" s="95"/>
      <c r="BM1270" s="95"/>
      <c r="BN1270" s="95"/>
      <c r="BO1270" s="75"/>
      <c r="BP1270" s="75"/>
    </row>
    <row r="1271" spans="27:68" x14ac:dyDescent="0.2">
      <c r="AA1271" s="75"/>
      <c r="AB1271" s="75"/>
      <c r="AC1271" s="75"/>
      <c r="AD1271" s="75"/>
      <c r="AE1271" s="75"/>
      <c r="AG1271" s="84"/>
      <c r="AN1271" s="75"/>
      <c r="AO1271" s="75"/>
      <c r="AP1271" s="75"/>
      <c r="AQ1271" s="75"/>
      <c r="AR1271" s="75"/>
      <c r="AS1271" s="75"/>
      <c r="AT1271" s="75"/>
      <c r="AU1271" s="75"/>
      <c r="AV1271" s="75"/>
      <c r="AW1271" s="75"/>
      <c r="AX1271" s="75"/>
      <c r="AY1271" s="75"/>
      <c r="AZ1271" s="75"/>
      <c r="BG1271" s="95"/>
      <c r="BH1271" s="95"/>
      <c r="BI1271" s="95"/>
      <c r="BJ1271" s="95"/>
      <c r="BK1271" s="95"/>
      <c r="BL1271" s="95"/>
      <c r="BM1271" s="95"/>
      <c r="BN1271" s="95"/>
      <c r="BO1271" s="75"/>
      <c r="BP1271" s="75"/>
    </row>
    <row r="1272" spans="27:68" x14ac:dyDescent="0.2">
      <c r="AA1272" s="75"/>
      <c r="AB1272" s="75"/>
      <c r="AC1272" s="75"/>
      <c r="AD1272" s="75"/>
      <c r="AE1272" s="75"/>
      <c r="AG1272" s="84"/>
      <c r="AN1272" s="75"/>
      <c r="AO1272" s="75"/>
      <c r="AP1272" s="75"/>
      <c r="AQ1272" s="75"/>
      <c r="AR1272" s="75"/>
      <c r="AS1272" s="75"/>
      <c r="AT1272" s="75"/>
      <c r="AU1272" s="75"/>
      <c r="AV1272" s="75"/>
      <c r="AW1272" s="75"/>
      <c r="AX1272" s="75"/>
      <c r="AY1272" s="75"/>
      <c r="AZ1272" s="75"/>
      <c r="BG1272" s="95"/>
      <c r="BH1272" s="95"/>
      <c r="BI1272" s="95"/>
      <c r="BJ1272" s="95"/>
      <c r="BK1272" s="95"/>
      <c r="BL1272" s="95"/>
      <c r="BM1272" s="95"/>
      <c r="BN1272" s="95"/>
      <c r="BO1272" s="75"/>
      <c r="BP1272" s="75"/>
    </row>
    <row r="1273" spans="27:68" x14ac:dyDescent="0.2">
      <c r="AA1273" s="75"/>
      <c r="AB1273" s="75"/>
      <c r="AC1273" s="75"/>
      <c r="AD1273" s="75"/>
      <c r="AE1273" s="75"/>
      <c r="AG1273" s="84"/>
      <c r="AN1273" s="75"/>
      <c r="AO1273" s="75"/>
      <c r="AP1273" s="75"/>
      <c r="AQ1273" s="75"/>
      <c r="AR1273" s="75"/>
      <c r="AS1273" s="75"/>
      <c r="AT1273" s="75"/>
      <c r="AU1273" s="75"/>
      <c r="AV1273" s="75"/>
      <c r="AW1273" s="75"/>
      <c r="AX1273" s="75"/>
      <c r="AY1273" s="75"/>
      <c r="AZ1273" s="75"/>
      <c r="BG1273" s="95"/>
      <c r="BH1273" s="95"/>
      <c r="BI1273" s="95"/>
      <c r="BJ1273" s="95"/>
      <c r="BK1273" s="95"/>
      <c r="BL1273" s="95"/>
      <c r="BM1273" s="95"/>
      <c r="BN1273" s="95"/>
      <c r="BO1273" s="75"/>
      <c r="BP1273" s="75"/>
    </row>
    <row r="1274" spans="27:68" x14ac:dyDescent="0.2">
      <c r="AA1274" s="75"/>
      <c r="AB1274" s="75"/>
      <c r="AC1274" s="75"/>
      <c r="AD1274" s="75"/>
      <c r="AE1274" s="75"/>
      <c r="AG1274" s="84"/>
      <c r="AN1274" s="75"/>
      <c r="AO1274" s="75"/>
      <c r="AP1274" s="75"/>
      <c r="AQ1274" s="75"/>
      <c r="AR1274" s="75"/>
      <c r="AS1274" s="75"/>
      <c r="AT1274" s="75"/>
      <c r="AU1274" s="75"/>
      <c r="AV1274" s="75"/>
      <c r="AW1274" s="75"/>
      <c r="AX1274" s="75"/>
      <c r="AY1274" s="75"/>
      <c r="AZ1274" s="75"/>
      <c r="BG1274" s="95"/>
      <c r="BH1274" s="95"/>
      <c r="BI1274" s="95"/>
      <c r="BJ1274" s="95"/>
      <c r="BK1274" s="95"/>
      <c r="BL1274" s="95"/>
      <c r="BM1274" s="95"/>
      <c r="BN1274" s="95"/>
      <c r="BO1274" s="75"/>
      <c r="BP1274" s="75"/>
    </row>
    <row r="1275" spans="27:68" x14ac:dyDescent="0.2">
      <c r="AA1275" s="75"/>
      <c r="AB1275" s="75"/>
      <c r="AC1275" s="75"/>
      <c r="AD1275" s="75"/>
      <c r="AE1275" s="75"/>
      <c r="AG1275" s="84"/>
      <c r="AN1275" s="75"/>
      <c r="AO1275" s="75"/>
      <c r="AP1275" s="75"/>
      <c r="AQ1275" s="75"/>
      <c r="AR1275" s="75"/>
      <c r="AS1275" s="75"/>
      <c r="AT1275" s="75"/>
      <c r="AU1275" s="75"/>
      <c r="AV1275" s="75"/>
      <c r="AW1275" s="75"/>
      <c r="AX1275" s="75"/>
      <c r="AY1275" s="75"/>
      <c r="AZ1275" s="75"/>
      <c r="BG1275" s="95"/>
      <c r="BH1275" s="95"/>
      <c r="BI1275" s="95"/>
      <c r="BJ1275" s="95"/>
      <c r="BK1275" s="95"/>
      <c r="BL1275" s="95"/>
      <c r="BM1275" s="95"/>
      <c r="BN1275" s="95"/>
      <c r="BO1275" s="75"/>
      <c r="BP1275" s="75"/>
    </row>
    <row r="1276" spans="27:68" x14ac:dyDescent="0.2">
      <c r="AA1276" s="75"/>
      <c r="AB1276" s="75"/>
      <c r="AC1276" s="75"/>
      <c r="AD1276" s="75"/>
      <c r="AE1276" s="75"/>
      <c r="AG1276" s="84"/>
      <c r="AN1276" s="75"/>
      <c r="AO1276" s="75"/>
      <c r="AP1276" s="75"/>
      <c r="AQ1276" s="75"/>
      <c r="AR1276" s="75"/>
      <c r="AS1276" s="75"/>
      <c r="AT1276" s="75"/>
      <c r="AU1276" s="75"/>
      <c r="AV1276" s="75"/>
      <c r="AW1276" s="75"/>
      <c r="AX1276" s="75"/>
      <c r="AY1276" s="75"/>
      <c r="AZ1276" s="75"/>
      <c r="BG1276" s="95"/>
      <c r="BH1276" s="95"/>
      <c r="BI1276" s="95"/>
      <c r="BJ1276" s="95"/>
      <c r="BK1276" s="95"/>
      <c r="BL1276" s="95"/>
      <c r="BM1276" s="95"/>
      <c r="BN1276" s="95"/>
      <c r="BO1276" s="75"/>
      <c r="BP1276" s="75"/>
    </row>
    <row r="1277" spans="27:68" x14ac:dyDescent="0.2">
      <c r="AA1277" s="75"/>
      <c r="AB1277" s="75"/>
      <c r="AC1277" s="75"/>
      <c r="AD1277" s="75"/>
      <c r="AE1277" s="75"/>
      <c r="AG1277" s="84"/>
      <c r="AN1277" s="75"/>
      <c r="AO1277" s="75"/>
      <c r="AP1277" s="75"/>
      <c r="AQ1277" s="75"/>
      <c r="AR1277" s="75"/>
      <c r="AS1277" s="75"/>
      <c r="AT1277" s="75"/>
      <c r="AU1277" s="75"/>
      <c r="AV1277" s="75"/>
      <c r="AW1277" s="75"/>
      <c r="AX1277" s="75"/>
      <c r="AY1277" s="75"/>
      <c r="AZ1277" s="75"/>
      <c r="BG1277" s="95"/>
      <c r="BH1277" s="95"/>
      <c r="BI1277" s="95"/>
      <c r="BJ1277" s="95"/>
      <c r="BK1277" s="95"/>
      <c r="BL1277" s="95"/>
      <c r="BM1277" s="95"/>
      <c r="BN1277" s="95"/>
      <c r="BO1277" s="75"/>
      <c r="BP1277" s="75"/>
    </row>
    <row r="1278" spans="27:68" x14ac:dyDescent="0.2">
      <c r="AA1278" s="75"/>
      <c r="AB1278" s="75"/>
      <c r="AC1278" s="75"/>
      <c r="AD1278" s="75"/>
      <c r="AE1278" s="75"/>
      <c r="AG1278" s="84"/>
      <c r="AN1278" s="75"/>
      <c r="AO1278" s="75"/>
      <c r="AP1278" s="75"/>
      <c r="AQ1278" s="75"/>
      <c r="AR1278" s="75"/>
      <c r="AS1278" s="75"/>
      <c r="AT1278" s="75"/>
      <c r="AU1278" s="75"/>
      <c r="AV1278" s="75"/>
      <c r="AW1278" s="75"/>
      <c r="AX1278" s="75"/>
      <c r="AY1278" s="75"/>
      <c r="AZ1278" s="75"/>
      <c r="BG1278" s="95"/>
      <c r="BH1278" s="95"/>
      <c r="BI1278" s="95"/>
      <c r="BJ1278" s="95"/>
      <c r="BK1278" s="95"/>
      <c r="BL1278" s="95"/>
      <c r="BM1278" s="95"/>
      <c r="BN1278" s="95"/>
      <c r="BO1278" s="75"/>
      <c r="BP1278" s="75"/>
    </row>
    <row r="1279" spans="27:68" x14ac:dyDescent="0.2">
      <c r="AA1279" s="75"/>
      <c r="AB1279" s="75"/>
      <c r="AC1279" s="75"/>
      <c r="AD1279" s="75"/>
      <c r="AE1279" s="75"/>
      <c r="AG1279" s="84"/>
      <c r="AN1279" s="75"/>
      <c r="AO1279" s="75"/>
      <c r="AP1279" s="75"/>
      <c r="AQ1279" s="75"/>
      <c r="AR1279" s="75"/>
      <c r="AS1279" s="75"/>
      <c r="AT1279" s="75"/>
      <c r="AU1279" s="75"/>
      <c r="AV1279" s="75"/>
      <c r="AW1279" s="75"/>
      <c r="AX1279" s="75"/>
      <c r="AY1279" s="75"/>
      <c r="AZ1279" s="75"/>
      <c r="BG1279" s="95"/>
      <c r="BH1279" s="95"/>
      <c r="BI1279" s="95"/>
      <c r="BJ1279" s="95"/>
      <c r="BK1279" s="95"/>
      <c r="BL1279" s="95"/>
      <c r="BM1279" s="95"/>
      <c r="BN1279" s="95"/>
      <c r="BO1279" s="75"/>
      <c r="BP1279" s="75"/>
    </row>
    <row r="1280" spans="27:68" x14ac:dyDescent="0.2">
      <c r="AA1280" s="75"/>
      <c r="AB1280" s="75"/>
      <c r="AC1280" s="75"/>
      <c r="AD1280" s="75"/>
      <c r="AE1280" s="75"/>
      <c r="AG1280" s="84"/>
      <c r="AN1280" s="75"/>
      <c r="AO1280" s="75"/>
      <c r="AP1280" s="75"/>
      <c r="AQ1280" s="75"/>
      <c r="AR1280" s="75"/>
      <c r="AS1280" s="75"/>
      <c r="AT1280" s="75"/>
      <c r="AU1280" s="75"/>
      <c r="AV1280" s="75"/>
      <c r="AW1280" s="75"/>
      <c r="AX1280" s="75"/>
      <c r="AY1280" s="75"/>
      <c r="AZ1280" s="75"/>
      <c r="BG1280" s="95"/>
      <c r="BH1280" s="95"/>
      <c r="BI1280" s="95"/>
      <c r="BJ1280" s="95"/>
      <c r="BK1280" s="95"/>
      <c r="BL1280" s="95"/>
      <c r="BM1280" s="95"/>
      <c r="BN1280" s="95"/>
      <c r="BO1280" s="75"/>
      <c r="BP1280" s="75"/>
    </row>
    <row r="1281" spans="27:85" x14ac:dyDescent="0.2">
      <c r="AA1281" s="75"/>
      <c r="AB1281" s="75"/>
      <c r="AC1281" s="75"/>
      <c r="AD1281" s="75"/>
      <c r="AE1281" s="75"/>
      <c r="AG1281" s="84"/>
      <c r="AN1281" s="75"/>
      <c r="AO1281" s="75"/>
      <c r="AP1281" s="75"/>
      <c r="AQ1281" s="75"/>
      <c r="AR1281" s="75"/>
      <c r="AS1281" s="75"/>
      <c r="AT1281" s="75"/>
      <c r="AU1281" s="75"/>
      <c r="AV1281" s="75"/>
      <c r="AW1281" s="75"/>
      <c r="AX1281" s="75"/>
      <c r="AY1281" s="75"/>
      <c r="AZ1281" s="75"/>
      <c r="BG1281" s="95"/>
      <c r="BH1281" s="95"/>
      <c r="BI1281" s="95"/>
      <c r="BJ1281" s="95"/>
      <c r="BK1281" s="95"/>
      <c r="BL1281" s="95"/>
      <c r="BM1281" s="95"/>
      <c r="BN1281" s="95"/>
      <c r="BO1281" s="75"/>
      <c r="BP1281" s="75"/>
    </row>
    <row r="1282" spans="27:85" x14ac:dyDescent="0.2">
      <c r="AA1282" s="75"/>
      <c r="AB1282" s="75"/>
      <c r="AC1282" s="75"/>
      <c r="AD1282" s="75"/>
      <c r="AE1282" s="75"/>
      <c r="AG1282" s="84"/>
      <c r="AN1282" s="75"/>
      <c r="AO1282" s="75"/>
      <c r="AP1282" s="75"/>
      <c r="AQ1282" s="75"/>
      <c r="AR1282" s="75"/>
      <c r="AS1282" s="75"/>
      <c r="AT1282" s="75"/>
      <c r="AU1282" s="75"/>
      <c r="AV1282" s="75"/>
      <c r="AW1282" s="75"/>
      <c r="AX1282" s="75"/>
      <c r="AY1282" s="75"/>
      <c r="AZ1282" s="75"/>
      <c r="BG1282" s="95"/>
      <c r="BH1282" s="95"/>
      <c r="BI1282" s="95"/>
      <c r="BJ1282" s="95"/>
      <c r="BK1282" s="95"/>
      <c r="BL1282" s="95"/>
      <c r="BM1282" s="95"/>
      <c r="BN1282" s="95"/>
      <c r="BO1282" s="75"/>
      <c r="BP1282" s="75"/>
    </row>
    <row r="1283" spans="27:85" x14ac:dyDescent="0.2">
      <c r="AA1283" s="75"/>
      <c r="AB1283" s="75"/>
      <c r="AC1283" s="75"/>
      <c r="AD1283" s="75"/>
      <c r="AE1283" s="75"/>
      <c r="AG1283" s="84"/>
      <c r="AN1283" s="75"/>
      <c r="AO1283" s="75"/>
      <c r="AP1283" s="75"/>
      <c r="AQ1283" s="75"/>
      <c r="AR1283" s="75"/>
      <c r="AS1283" s="75"/>
      <c r="AT1283" s="75"/>
      <c r="AU1283" s="75"/>
      <c r="AV1283" s="75"/>
      <c r="AW1283" s="75"/>
      <c r="AX1283" s="75"/>
      <c r="AY1283" s="75"/>
      <c r="AZ1283" s="75"/>
      <c r="BG1283" s="95"/>
      <c r="BH1283" s="95"/>
      <c r="BI1283" s="95"/>
      <c r="BJ1283" s="95"/>
      <c r="BK1283" s="95"/>
      <c r="BL1283" s="95"/>
      <c r="BM1283" s="95"/>
      <c r="BN1283" s="95"/>
      <c r="BO1283" s="75"/>
      <c r="BP1283" s="75"/>
    </row>
    <row r="1284" spans="27:85" x14ac:dyDescent="0.2">
      <c r="AA1284" s="75"/>
      <c r="AB1284" s="75"/>
      <c r="AC1284" s="75"/>
      <c r="AD1284" s="75"/>
      <c r="AE1284" s="75"/>
      <c r="AG1284" s="84"/>
      <c r="AN1284" s="75"/>
      <c r="AO1284" s="75"/>
      <c r="AP1284" s="75"/>
      <c r="AQ1284" s="75"/>
      <c r="AR1284" s="75"/>
      <c r="AS1284" s="75"/>
      <c r="AT1284" s="75"/>
      <c r="AU1284" s="75"/>
      <c r="AV1284" s="75"/>
      <c r="AW1284" s="75"/>
      <c r="AX1284" s="75"/>
      <c r="AY1284" s="75"/>
      <c r="AZ1284" s="75"/>
      <c r="BG1284" s="95"/>
      <c r="BH1284" s="95"/>
      <c r="BI1284" s="95"/>
      <c r="BJ1284" s="95"/>
      <c r="BK1284" s="95"/>
      <c r="BL1284" s="95"/>
      <c r="BM1284" s="95"/>
      <c r="BN1284" s="95"/>
      <c r="BO1284" s="75"/>
      <c r="BP1284" s="75"/>
    </row>
    <row r="1285" spans="27:85" x14ac:dyDescent="0.2">
      <c r="AA1285" s="75"/>
      <c r="AB1285" s="75"/>
      <c r="AC1285" s="75"/>
      <c r="AD1285" s="75"/>
      <c r="AE1285" s="75"/>
      <c r="AG1285" s="84"/>
      <c r="AN1285" s="75"/>
      <c r="AO1285" s="75"/>
      <c r="AP1285" s="75"/>
      <c r="AQ1285" s="75"/>
      <c r="AR1285" s="75"/>
      <c r="AS1285" s="75"/>
      <c r="AT1285" s="75"/>
      <c r="AU1285" s="75"/>
      <c r="AV1285" s="75"/>
      <c r="AW1285" s="75"/>
      <c r="AX1285" s="75"/>
      <c r="AY1285" s="75"/>
      <c r="AZ1285" s="75"/>
      <c r="BG1285" s="95"/>
      <c r="BH1285" s="95"/>
      <c r="BI1285" s="95"/>
      <c r="BJ1285" s="95"/>
      <c r="BK1285" s="95"/>
      <c r="BL1285" s="95"/>
      <c r="BM1285" s="95"/>
      <c r="BN1285" s="95"/>
      <c r="BO1285" s="75"/>
      <c r="BP1285" s="75"/>
    </row>
    <row r="1286" spans="27:85" x14ac:dyDescent="0.2">
      <c r="AA1286" s="75"/>
      <c r="AB1286" s="75"/>
      <c r="AC1286" s="75"/>
      <c r="AD1286" s="75"/>
      <c r="AE1286" s="75"/>
      <c r="AG1286" s="84"/>
      <c r="AN1286" s="75"/>
      <c r="AO1286" s="75"/>
      <c r="AP1286" s="75"/>
      <c r="AQ1286" s="75"/>
      <c r="AR1286" s="75"/>
      <c r="AS1286" s="75"/>
      <c r="AT1286" s="75"/>
      <c r="AU1286" s="75"/>
      <c r="AV1286" s="75"/>
      <c r="AW1286" s="75"/>
      <c r="AX1286" s="75"/>
      <c r="AY1286" s="75"/>
      <c r="AZ1286" s="75"/>
      <c r="BG1286" s="95"/>
      <c r="BH1286" s="95"/>
      <c r="BI1286" s="95"/>
      <c r="BJ1286" s="95"/>
      <c r="BK1286" s="95"/>
      <c r="BL1286" s="95"/>
      <c r="BM1286" s="95"/>
      <c r="BN1286" s="95"/>
      <c r="BO1286" s="75"/>
      <c r="BP1286" s="75"/>
    </row>
    <row r="1287" spans="27:85" x14ac:dyDescent="0.2">
      <c r="AA1287" s="75"/>
      <c r="AB1287" s="75"/>
      <c r="AC1287" s="75"/>
      <c r="AD1287" s="75"/>
      <c r="AE1287" s="75"/>
      <c r="AG1287" s="84"/>
      <c r="AN1287" s="75"/>
      <c r="AO1287" s="75"/>
      <c r="AP1287" s="75"/>
      <c r="AQ1287" s="75"/>
      <c r="AR1287" s="75"/>
      <c r="AS1287" s="75"/>
      <c r="AT1287" s="75"/>
      <c r="AU1287" s="75"/>
      <c r="AV1287" s="75"/>
      <c r="AW1287" s="75"/>
      <c r="AX1287" s="75"/>
      <c r="AY1287" s="75"/>
      <c r="AZ1287" s="75"/>
      <c r="BG1287" s="95"/>
      <c r="BH1287" s="95"/>
      <c r="BI1287" s="95"/>
      <c r="BJ1287" s="95"/>
      <c r="BK1287" s="95"/>
      <c r="BL1287" s="95"/>
      <c r="BM1287" s="95"/>
      <c r="BN1287" s="95"/>
      <c r="BO1287" s="75"/>
      <c r="BP1287" s="75"/>
    </row>
    <row r="1288" spans="27:85" x14ac:dyDescent="0.2">
      <c r="AA1288" s="75"/>
      <c r="AB1288" s="75"/>
      <c r="AC1288" s="75"/>
      <c r="AD1288" s="75"/>
      <c r="AE1288" s="75"/>
      <c r="AG1288" s="84"/>
      <c r="AN1288" s="75"/>
      <c r="AO1288" s="75"/>
      <c r="AP1288" s="75"/>
      <c r="AQ1288" s="75"/>
      <c r="AR1288" s="75"/>
      <c r="AS1288" s="75"/>
      <c r="AT1288" s="75"/>
      <c r="AU1288" s="75"/>
      <c r="AV1288" s="75"/>
      <c r="AW1288" s="75"/>
      <c r="AX1288" s="75"/>
      <c r="AY1288" s="75"/>
      <c r="AZ1288" s="75"/>
      <c r="BG1288" s="95"/>
      <c r="BH1288" s="95"/>
      <c r="BI1288" s="95"/>
      <c r="BJ1288" s="95"/>
      <c r="BK1288" s="95"/>
      <c r="BL1288" s="95"/>
      <c r="BM1288" s="95"/>
      <c r="BN1288" s="95"/>
      <c r="BO1288" s="75"/>
      <c r="BP1288" s="75"/>
    </row>
    <row r="1289" spans="27:85" x14ac:dyDescent="0.2">
      <c r="AA1289" s="75"/>
      <c r="AB1289" s="75"/>
      <c r="AC1289" s="75"/>
      <c r="AD1289" s="75"/>
      <c r="AE1289" s="75"/>
      <c r="AG1289" s="84"/>
      <c r="AN1289" s="75"/>
      <c r="AO1289" s="75"/>
      <c r="AP1289" s="75"/>
      <c r="AQ1289" s="75"/>
      <c r="AR1289" s="75"/>
      <c r="AS1289" s="75"/>
      <c r="AT1289" s="75"/>
      <c r="AU1289" s="75"/>
      <c r="AV1289" s="75"/>
      <c r="AW1289" s="75"/>
      <c r="AX1289" s="75"/>
      <c r="AY1289" s="75"/>
      <c r="AZ1289" s="75"/>
      <c r="BG1289" s="95"/>
      <c r="BH1289" s="95"/>
      <c r="BI1289" s="95"/>
      <c r="BJ1289" s="95"/>
      <c r="BK1289" s="95"/>
      <c r="BL1289" s="95"/>
      <c r="BM1289" s="95"/>
      <c r="BN1289" s="95"/>
      <c r="BO1289" s="75"/>
      <c r="BP1289" s="75"/>
      <c r="BQ1289" s="75"/>
      <c r="BR1289" s="75"/>
      <c r="BS1289" s="75"/>
      <c r="BT1289" s="75"/>
      <c r="BU1289" s="75"/>
      <c r="BV1289" s="75"/>
      <c r="BW1289" s="75"/>
      <c r="BX1289" s="75"/>
      <c r="BY1289" s="75"/>
      <c r="BZ1289" s="75"/>
      <c r="CA1289" s="75"/>
      <c r="CB1289" s="75"/>
      <c r="CC1289" s="75"/>
      <c r="CD1289" s="75"/>
      <c r="CE1289" s="75"/>
      <c r="CF1289" s="75"/>
      <c r="CG1289" s="75"/>
    </row>
    <row r="1290" spans="27:85" x14ac:dyDescent="0.2">
      <c r="AA1290" s="75"/>
      <c r="AB1290" s="75"/>
      <c r="AC1290" s="75"/>
      <c r="AD1290" s="75"/>
      <c r="AE1290" s="75"/>
      <c r="AG1290" s="84"/>
      <c r="AN1290" s="75"/>
      <c r="AO1290" s="75"/>
      <c r="AP1290" s="75"/>
      <c r="AQ1290" s="75"/>
      <c r="AR1290" s="75"/>
      <c r="AS1290" s="75"/>
      <c r="AT1290" s="75"/>
      <c r="AU1290" s="75"/>
      <c r="AV1290" s="75"/>
      <c r="AW1290" s="75"/>
      <c r="AX1290" s="75"/>
      <c r="AY1290" s="75"/>
      <c r="AZ1290" s="75"/>
      <c r="BG1290" s="95"/>
      <c r="BH1290" s="95"/>
      <c r="BI1290" s="95"/>
      <c r="BJ1290" s="95"/>
      <c r="BK1290" s="95"/>
      <c r="BL1290" s="95"/>
      <c r="BM1290" s="95"/>
      <c r="BN1290" s="95"/>
      <c r="BO1290" s="75"/>
      <c r="BP1290" s="75"/>
    </row>
    <row r="1291" spans="27:85" x14ac:dyDescent="0.2">
      <c r="AA1291" s="75"/>
      <c r="AB1291" s="75"/>
      <c r="AC1291" s="75"/>
      <c r="AD1291" s="75"/>
      <c r="AE1291" s="75"/>
      <c r="AG1291" s="84"/>
      <c r="AN1291" s="75"/>
      <c r="AO1291" s="75"/>
      <c r="AP1291" s="75"/>
      <c r="AQ1291" s="75"/>
      <c r="AR1291" s="75"/>
      <c r="AS1291" s="75"/>
      <c r="AT1291" s="75"/>
      <c r="AU1291" s="75"/>
      <c r="AV1291" s="75"/>
      <c r="AW1291" s="75"/>
      <c r="AX1291" s="75"/>
      <c r="AY1291" s="75"/>
      <c r="AZ1291" s="75"/>
      <c r="BG1291" s="95"/>
      <c r="BH1291" s="95"/>
      <c r="BI1291" s="95"/>
      <c r="BJ1291" s="95"/>
      <c r="BK1291" s="95"/>
      <c r="BL1291" s="95"/>
      <c r="BM1291" s="95"/>
      <c r="BN1291" s="95"/>
      <c r="BO1291" s="75"/>
      <c r="BP1291" s="75"/>
      <c r="BQ1291" s="75"/>
      <c r="BR1291" s="75"/>
      <c r="BS1291" s="75"/>
      <c r="BT1291" s="75"/>
      <c r="BU1291" s="75"/>
      <c r="BV1291" s="75"/>
      <c r="BW1291" s="75"/>
      <c r="BX1291" s="75"/>
      <c r="BY1291" s="75"/>
      <c r="BZ1291" s="75"/>
      <c r="CA1291" s="75"/>
      <c r="CB1291" s="75"/>
      <c r="CC1291" s="75"/>
      <c r="CD1291" s="75"/>
      <c r="CE1291" s="75"/>
      <c r="CF1291" s="75"/>
      <c r="CG1291" s="75"/>
    </row>
    <row r="1292" spans="27:85" x14ac:dyDescent="0.2">
      <c r="AA1292" s="75"/>
      <c r="AB1292" s="75"/>
      <c r="AC1292" s="75"/>
      <c r="AD1292" s="75"/>
      <c r="AE1292" s="75"/>
      <c r="AG1292" s="84"/>
      <c r="AN1292" s="75"/>
      <c r="AO1292" s="75"/>
      <c r="AP1292" s="75"/>
      <c r="AQ1292" s="75"/>
      <c r="AR1292" s="75"/>
      <c r="AS1292" s="75"/>
      <c r="AT1292" s="75"/>
      <c r="AU1292" s="75"/>
      <c r="AV1292" s="75"/>
      <c r="AW1292" s="75"/>
      <c r="AX1292" s="75"/>
      <c r="AY1292" s="75"/>
      <c r="AZ1292" s="75"/>
      <c r="BG1292" s="95"/>
      <c r="BH1292" s="95"/>
      <c r="BI1292" s="95"/>
      <c r="BJ1292" s="95"/>
      <c r="BK1292" s="95"/>
      <c r="BL1292" s="95"/>
      <c r="BM1292" s="95"/>
      <c r="BN1292" s="95"/>
      <c r="BO1292" s="75"/>
      <c r="BP1292" s="75"/>
    </row>
    <row r="1293" spans="27:85" x14ac:dyDescent="0.2">
      <c r="AA1293" s="75"/>
      <c r="AB1293" s="75"/>
      <c r="AC1293" s="75"/>
      <c r="AD1293" s="75"/>
      <c r="AE1293" s="75"/>
      <c r="AG1293" s="84"/>
      <c r="AN1293" s="75"/>
      <c r="AO1293" s="75"/>
      <c r="AP1293" s="75"/>
      <c r="AQ1293" s="75"/>
      <c r="AR1293" s="75"/>
      <c r="AS1293" s="75"/>
      <c r="AT1293" s="75"/>
      <c r="AU1293" s="75"/>
      <c r="AV1293" s="75"/>
      <c r="AW1293" s="75"/>
      <c r="AX1293" s="75"/>
      <c r="AY1293" s="75"/>
      <c r="AZ1293" s="75"/>
      <c r="BG1293" s="95"/>
      <c r="BH1293" s="95"/>
      <c r="BI1293" s="95"/>
      <c r="BJ1293" s="95"/>
      <c r="BK1293" s="95"/>
      <c r="BL1293" s="95"/>
      <c r="BM1293" s="95"/>
      <c r="BN1293" s="95"/>
      <c r="BO1293" s="75"/>
      <c r="BP1293" s="75"/>
      <c r="BQ1293" s="75"/>
    </row>
    <row r="1294" spans="27:85" x14ac:dyDescent="0.2">
      <c r="AA1294" s="75"/>
      <c r="AB1294" s="75"/>
      <c r="AC1294" s="75"/>
      <c r="AD1294" s="75"/>
      <c r="AE1294" s="75"/>
      <c r="AG1294" s="84"/>
      <c r="AN1294" s="75"/>
      <c r="AO1294" s="75"/>
      <c r="AP1294" s="75"/>
      <c r="AQ1294" s="75"/>
      <c r="AR1294" s="75"/>
      <c r="AS1294" s="75"/>
      <c r="AT1294" s="75"/>
      <c r="AU1294" s="75"/>
      <c r="AV1294" s="75"/>
      <c r="AW1294" s="75"/>
      <c r="AX1294" s="75"/>
      <c r="AY1294" s="75"/>
      <c r="AZ1294" s="75"/>
      <c r="BG1294" s="95"/>
      <c r="BH1294" s="95"/>
      <c r="BI1294" s="95"/>
      <c r="BJ1294" s="95"/>
      <c r="BK1294" s="95"/>
      <c r="BL1294" s="95"/>
      <c r="BM1294" s="95"/>
      <c r="BN1294" s="95"/>
      <c r="BO1294" s="75"/>
      <c r="BP1294" s="75"/>
    </row>
    <row r="1295" spans="27:85" x14ac:dyDescent="0.2">
      <c r="AA1295" s="75"/>
      <c r="AB1295" s="75"/>
      <c r="AC1295" s="75"/>
      <c r="AD1295" s="75"/>
      <c r="AE1295" s="75"/>
      <c r="AG1295" s="84"/>
      <c r="AN1295" s="75"/>
      <c r="AO1295" s="75"/>
      <c r="AP1295" s="75"/>
      <c r="AQ1295" s="75"/>
      <c r="AR1295" s="75"/>
      <c r="AS1295" s="75"/>
      <c r="AT1295" s="75"/>
      <c r="AU1295" s="75"/>
      <c r="AV1295" s="75"/>
      <c r="AW1295" s="75"/>
      <c r="AX1295" s="75"/>
      <c r="AY1295" s="75"/>
      <c r="AZ1295" s="75"/>
      <c r="BG1295" s="95"/>
      <c r="BH1295" s="95"/>
      <c r="BI1295" s="95"/>
      <c r="BJ1295" s="95"/>
      <c r="BK1295" s="95"/>
      <c r="BL1295" s="95"/>
      <c r="BM1295" s="95"/>
      <c r="BN1295" s="95"/>
      <c r="BO1295" s="75"/>
      <c r="BP1295" s="75"/>
      <c r="BQ1295" s="75"/>
      <c r="BR1295" s="75"/>
      <c r="BS1295" s="75"/>
      <c r="BT1295" s="75"/>
      <c r="BU1295" s="75"/>
      <c r="BV1295" s="75"/>
      <c r="BW1295" s="75"/>
      <c r="BX1295" s="75"/>
      <c r="BY1295" s="75"/>
      <c r="BZ1295" s="75"/>
      <c r="CA1295" s="75"/>
      <c r="CB1295" s="75"/>
      <c r="CC1295" s="75"/>
      <c r="CD1295" s="75"/>
      <c r="CE1295" s="75"/>
      <c r="CF1295" s="75"/>
      <c r="CG1295" s="75"/>
    </row>
    <row r="1296" spans="27:85" x14ac:dyDescent="0.2">
      <c r="AA1296" s="75"/>
      <c r="AB1296" s="75"/>
      <c r="AC1296" s="75"/>
      <c r="AD1296" s="75"/>
      <c r="AE1296" s="75"/>
      <c r="AG1296" s="84"/>
      <c r="AN1296" s="75"/>
      <c r="AO1296" s="75"/>
      <c r="AP1296" s="75"/>
      <c r="AQ1296" s="75"/>
      <c r="AR1296" s="75"/>
      <c r="AS1296" s="75"/>
      <c r="AT1296" s="75"/>
      <c r="AU1296" s="75"/>
      <c r="AV1296" s="75"/>
      <c r="AW1296" s="75"/>
      <c r="AX1296" s="75"/>
      <c r="AY1296" s="75"/>
      <c r="AZ1296" s="75"/>
      <c r="BG1296" s="95"/>
      <c r="BH1296" s="95"/>
      <c r="BI1296" s="95"/>
      <c r="BJ1296" s="95"/>
      <c r="BK1296" s="95"/>
      <c r="BL1296" s="95"/>
      <c r="BM1296" s="95"/>
      <c r="BN1296" s="95"/>
      <c r="BO1296" s="75"/>
      <c r="BP1296" s="75"/>
    </row>
    <row r="1297" spans="27:69" x14ac:dyDescent="0.2">
      <c r="AA1297" s="75"/>
      <c r="AB1297" s="75"/>
      <c r="AC1297" s="75"/>
      <c r="AD1297" s="75"/>
      <c r="AE1297" s="75"/>
      <c r="AG1297" s="84"/>
      <c r="AN1297" s="75"/>
      <c r="AO1297" s="75"/>
      <c r="AP1297" s="75"/>
      <c r="AQ1297" s="75"/>
      <c r="AR1297" s="75"/>
      <c r="AS1297" s="75"/>
      <c r="AT1297" s="75"/>
      <c r="AU1297" s="75"/>
      <c r="AV1297" s="75"/>
      <c r="AW1297" s="75"/>
      <c r="AX1297" s="75"/>
      <c r="AY1297" s="75"/>
      <c r="AZ1297" s="75"/>
      <c r="BG1297" s="95"/>
      <c r="BH1297" s="95"/>
      <c r="BI1297" s="95"/>
      <c r="BJ1297" s="95"/>
      <c r="BK1297" s="95"/>
      <c r="BL1297" s="95"/>
      <c r="BM1297" s="95"/>
      <c r="BN1297" s="95"/>
      <c r="BO1297" s="75"/>
      <c r="BP1297" s="75"/>
    </row>
    <row r="1298" spans="27:69" x14ac:dyDescent="0.2">
      <c r="AA1298" s="75"/>
      <c r="AB1298" s="75"/>
      <c r="AC1298" s="75"/>
      <c r="AD1298" s="75"/>
      <c r="AE1298" s="75"/>
      <c r="AG1298" s="84"/>
      <c r="AN1298" s="75"/>
      <c r="AO1298" s="75"/>
      <c r="AP1298" s="75"/>
      <c r="AQ1298" s="75"/>
      <c r="AR1298" s="75"/>
      <c r="AS1298" s="75"/>
      <c r="AT1298" s="75"/>
      <c r="AU1298" s="75"/>
      <c r="AV1298" s="75"/>
      <c r="AW1298" s="75"/>
      <c r="AX1298" s="75"/>
      <c r="AY1298" s="75"/>
      <c r="AZ1298" s="75"/>
      <c r="BG1298" s="95"/>
      <c r="BH1298" s="95"/>
      <c r="BI1298" s="95"/>
      <c r="BJ1298" s="95"/>
      <c r="BK1298" s="95"/>
      <c r="BL1298" s="95"/>
      <c r="BM1298" s="95"/>
      <c r="BN1298" s="95"/>
      <c r="BO1298" s="75"/>
      <c r="BP1298" s="75"/>
    </row>
    <row r="1299" spans="27:69" x14ac:dyDescent="0.2">
      <c r="AA1299" s="75"/>
      <c r="AB1299" s="75"/>
      <c r="AC1299" s="75"/>
      <c r="AD1299" s="75"/>
      <c r="AE1299" s="75"/>
      <c r="AG1299" s="84"/>
      <c r="AN1299" s="75"/>
      <c r="AO1299" s="75"/>
      <c r="AP1299" s="75"/>
      <c r="AQ1299" s="75"/>
      <c r="AR1299" s="75"/>
      <c r="AS1299" s="75"/>
      <c r="AT1299" s="75"/>
      <c r="AU1299" s="75"/>
      <c r="AV1299" s="75"/>
      <c r="AW1299" s="75"/>
      <c r="AX1299" s="75"/>
      <c r="AY1299" s="75"/>
      <c r="AZ1299" s="75"/>
      <c r="BG1299" s="95"/>
      <c r="BH1299" s="95"/>
      <c r="BI1299" s="95"/>
      <c r="BJ1299" s="95"/>
      <c r="BK1299" s="95"/>
      <c r="BL1299" s="95"/>
      <c r="BM1299" s="95"/>
      <c r="BN1299" s="95"/>
      <c r="BO1299" s="75"/>
      <c r="BP1299" s="75"/>
      <c r="BQ1299" s="75"/>
    </row>
    <row r="1300" spans="27:69" x14ac:dyDescent="0.2">
      <c r="AA1300" s="75"/>
      <c r="AB1300" s="75"/>
      <c r="AC1300" s="75"/>
      <c r="AD1300" s="75"/>
      <c r="AE1300" s="75"/>
      <c r="AG1300" s="84"/>
      <c r="AN1300" s="75"/>
      <c r="AO1300" s="75"/>
      <c r="AP1300" s="75"/>
      <c r="AQ1300" s="75"/>
      <c r="AR1300" s="75"/>
      <c r="AS1300" s="75"/>
      <c r="AT1300" s="75"/>
      <c r="AU1300" s="75"/>
      <c r="AV1300" s="75"/>
      <c r="AW1300" s="75"/>
      <c r="AX1300" s="75"/>
      <c r="AY1300" s="75"/>
      <c r="AZ1300" s="75"/>
      <c r="BG1300" s="95"/>
      <c r="BH1300" s="95"/>
      <c r="BI1300" s="95"/>
      <c r="BJ1300" s="95"/>
      <c r="BK1300" s="95"/>
      <c r="BL1300" s="95"/>
      <c r="BM1300" s="95"/>
      <c r="BN1300" s="95"/>
      <c r="BO1300" s="75"/>
      <c r="BP1300" s="75"/>
    </row>
    <row r="1301" spans="27:69" x14ac:dyDescent="0.2">
      <c r="AA1301" s="75"/>
      <c r="AB1301" s="75"/>
      <c r="AC1301" s="75"/>
      <c r="AD1301" s="75"/>
      <c r="AE1301" s="75"/>
      <c r="AG1301" s="84"/>
      <c r="AN1301" s="75"/>
      <c r="AO1301" s="75"/>
      <c r="AP1301" s="75"/>
      <c r="AQ1301" s="75"/>
      <c r="AR1301" s="75"/>
      <c r="AS1301" s="75"/>
      <c r="AT1301" s="75"/>
      <c r="AU1301" s="75"/>
      <c r="AV1301" s="75"/>
      <c r="AW1301" s="75"/>
      <c r="AX1301" s="75"/>
      <c r="AY1301" s="75"/>
      <c r="AZ1301" s="75"/>
      <c r="BG1301" s="95"/>
      <c r="BH1301" s="95"/>
      <c r="BI1301" s="95"/>
      <c r="BJ1301" s="95"/>
      <c r="BK1301" s="95"/>
      <c r="BL1301" s="95"/>
      <c r="BM1301" s="95"/>
      <c r="BN1301" s="95"/>
      <c r="BO1301" s="75"/>
      <c r="BP1301" s="75"/>
    </row>
    <row r="1302" spans="27:69" x14ac:dyDescent="0.2">
      <c r="AA1302" s="75"/>
      <c r="AB1302" s="75"/>
      <c r="AC1302" s="75"/>
      <c r="AD1302" s="75"/>
      <c r="AE1302" s="75"/>
      <c r="AG1302" s="84"/>
      <c r="AN1302" s="75"/>
      <c r="AO1302" s="75"/>
      <c r="AP1302" s="75"/>
      <c r="AQ1302" s="75"/>
      <c r="AR1302" s="75"/>
      <c r="AS1302" s="75"/>
      <c r="AT1302" s="75"/>
      <c r="AU1302" s="75"/>
      <c r="AV1302" s="75"/>
      <c r="AW1302" s="75"/>
      <c r="AX1302" s="75"/>
      <c r="AY1302" s="75"/>
      <c r="AZ1302" s="75"/>
      <c r="BG1302" s="95"/>
      <c r="BH1302" s="95"/>
      <c r="BI1302" s="95"/>
      <c r="BJ1302" s="95"/>
      <c r="BK1302" s="95"/>
      <c r="BL1302" s="95"/>
      <c r="BM1302" s="95"/>
      <c r="BN1302" s="95"/>
      <c r="BO1302" s="75"/>
      <c r="BP1302" s="75"/>
    </row>
    <row r="1303" spans="27:69" x14ac:dyDescent="0.2">
      <c r="AA1303" s="75"/>
      <c r="AB1303" s="75"/>
      <c r="AC1303" s="75"/>
      <c r="AD1303" s="75"/>
      <c r="AE1303" s="75"/>
      <c r="AG1303" s="84"/>
      <c r="AN1303" s="75"/>
      <c r="AO1303" s="75"/>
      <c r="AP1303" s="75"/>
      <c r="AQ1303" s="75"/>
      <c r="AR1303" s="75"/>
      <c r="AS1303" s="75"/>
      <c r="AT1303" s="75"/>
      <c r="AU1303" s="75"/>
      <c r="AV1303" s="75"/>
      <c r="AW1303" s="75"/>
      <c r="AX1303" s="75"/>
      <c r="AY1303" s="75"/>
      <c r="AZ1303" s="75"/>
      <c r="BG1303" s="95"/>
      <c r="BH1303" s="95"/>
      <c r="BI1303" s="95"/>
      <c r="BJ1303" s="95"/>
      <c r="BK1303" s="95"/>
      <c r="BL1303" s="95"/>
      <c r="BM1303" s="95"/>
      <c r="BN1303" s="95"/>
      <c r="BO1303" s="75"/>
      <c r="BP1303" s="75"/>
    </row>
    <row r="1304" spans="27:69" x14ac:dyDescent="0.2">
      <c r="AA1304" s="75"/>
      <c r="AB1304" s="75"/>
      <c r="AC1304" s="75"/>
      <c r="AD1304" s="75"/>
      <c r="AE1304" s="75"/>
      <c r="AG1304" s="84"/>
      <c r="AN1304" s="75"/>
      <c r="AO1304" s="75"/>
      <c r="AP1304" s="75"/>
      <c r="AQ1304" s="75"/>
      <c r="AR1304" s="75"/>
      <c r="AS1304" s="75"/>
      <c r="AT1304" s="75"/>
      <c r="AU1304" s="75"/>
      <c r="AV1304" s="75"/>
      <c r="AW1304" s="75"/>
      <c r="AX1304" s="75"/>
      <c r="AY1304" s="75"/>
      <c r="AZ1304" s="75"/>
      <c r="BG1304" s="95"/>
      <c r="BH1304" s="95"/>
      <c r="BI1304" s="95"/>
      <c r="BJ1304" s="95"/>
      <c r="BK1304" s="95"/>
      <c r="BL1304" s="95"/>
      <c r="BM1304" s="95"/>
      <c r="BN1304" s="95"/>
      <c r="BO1304" s="75"/>
      <c r="BP1304" s="75"/>
    </row>
    <row r="1305" spans="27:69" x14ac:dyDescent="0.2">
      <c r="AA1305" s="75"/>
      <c r="AB1305" s="75"/>
      <c r="AC1305" s="75"/>
      <c r="AD1305" s="75"/>
      <c r="AE1305" s="75"/>
      <c r="AG1305" s="84"/>
      <c r="AN1305" s="75"/>
      <c r="AO1305" s="75"/>
      <c r="AP1305" s="75"/>
      <c r="AQ1305" s="75"/>
      <c r="AR1305" s="75"/>
      <c r="AS1305" s="75"/>
      <c r="AT1305" s="75"/>
      <c r="AU1305" s="75"/>
      <c r="AV1305" s="75"/>
      <c r="AW1305" s="75"/>
      <c r="AX1305" s="75"/>
      <c r="AY1305" s="75"/>
      <c r="AZ1305" s="75"/>
      <c r="BG1305" s="95"/>
      <c r="BH1305" s="95"/>
      <c r="BI1305" s="95"/>
      <c r="BJ1305" s="95"/>
      <c r="BK1305" s="95"/>
      <c r="BL1305" s="95"/>
      <c r="BM1305" s="95"/>
      <c r="BN1305" s="95"/>
      <c r="BO1305" s="75"/>
      <c r="BP1305" s="75"/>
    </row>
    <row r="1306" spans="27:69" x14ac:dyDescent="0.2">
      <c r="AA1306" s="75"/>
      <c r="AB1306" s="75"/>
      <c r="AC1306" s="75"/>
      <c r="AD1306" s="75"/>
      <c r="AE1306" s="75"/>
      <c r="AG1306" s="84"/>
      <c r="AN1306" s="75"/>
      <c r="AO1306" s="75"/>
      <c r="AP1306" s="75"/>
      <c r="AQ1306" s="75"/>
      <c r="AR1306" s="75"/>
      <c r="AS1306" s="75"/>
      <c r="AT1306" s="75"/>
      <c r="AU1306" s="75"/>
      <c r="AV1306" s="75"/>
      <c r="AW1306" s="75"/>
      <c r="AX1306" s="75"/>
      <c r="AY1306" s="75"/>
      <c r="AZ1306" s="75"/>
      <c r="BG1306" s="95"/>
      <c r="BH1306" s="95"/>
      <c r="BI1306" s="95"/>
      <c r="BJ1306" s="95"/>
      <c r="BK1306" s="95"/>
      <c r="BL1306" s="95"/>
      <c r="BM1306" s="95"/>
      <c r="BN1306" s="95"/>
      <c r="BO1306" s="75"/>
      <c r="BP1306" s="75"/>
    </row>
    <row r="1307" spans="27:69" x14ac:dyDescent="0.2">
      <c r="AA1307" s="75"/>
      <c r="AB1307" s="75"/>
      <c r="AC1307" s="75"/>
      <c r="AD1307" s="75"/>
      <c r="AE1307" s="75"/>
      <c r="AG1307" s="84"/>
      <c r="AN1307" s="75"/>
      <c r="AO1307" s="75"/>
      <c r="AP1307" s="75"/>
      <c r="AQ1307" s="75"/>
      <c r="AR1307" s="75"/>
      <c r="AS1307" s="75"/>
      <c r="AT1307" s="75"/>
      <c r="AU1307" s="75"/>
      <c r="AV1307" s="75"/>
      <c r="AW1307" s="75"/>
      <c r="AX1307" s="75"/>
      <c r="AY1307" s="75"/>
      <c r="AZ1307" s="75"/>
      <c r="BG1307" s="95"/>
      <c r="BH1307" s="95"/>
      <c r="BI1307" s="95"/>
      <c r="BJ1307" s="95"/>
      <c r="BK1307" s="95"/>
      <c r="BL1307" s="95"/>
      <c r="BM1307" s="95"/>
      <c r="BN1307" s="95"/>
      <c r="BO1307" s="75"/>
      <c r="BP1307" s="75"/>
    </row>
    <row r="1308" spans="27:69" x14ac:dyDescent="0.2">
      <c r="AA1308" s="75"/>
      <c r="AB1308" s="75"/>
      <c r="AC1308" s="75"/>
      <c r="AD1308" s="75"/>
      <c r="AE1308" s="75"/>
      <c r="AG1308" s="84"/>
      <c r="AN1308" s="75"/>
      <c r="AO1308" s="75"/>
      <c r="AP1308" s="75"/>
      <c r="AQ1308" s="75"/>
      <c r="AR1308" s="75"/>
      <c r="AS1308" s="75"/>
      <c r="AT1308" s="75"/>
      <c r="AU1308" s="75"/>
      <c r="AV1308" s="75"/>
      <c r="AW1308" s="75"/>
      <c r="AX1308" s="75"/>
      <c r="AY1308" s="75"/>
      <c r="AZ1308" s="75"/>
      <c r="BG1308" s="95"/>
      <c r="BH1308" s="95"/>
      <c r="BI1308" s="95"/>
      <c r="BJ1308" s="95"/>
      <c r="BK1308" s="95"/>
      <c r="BL1308" s="95"/>
      <c r="BM1308" s="95"/>
      <c r="BN1308" s="95"/>
      <c r="BO1308" s="75"/>
      <c r="BP1308" s="75"/>
    </row>
    <row r="1309" spans="27:69" x14ac:dyDescent="0.2">
      <c r="AA1309" s="75"/>
      <c r="AB1309" s="75"/>
      <c r="AC1309" s="75"/>
      <c r="AD1309" s="75"/>
      <c r="AE1309" s="75"/>
      <c r="AG1309" s="84"/>
      <c r="AN1309" s="75"/>
      <c r="AO1309" s="75"/>
      <c r="AP1309" s="75"/>
      <c r="AQ1309" s="75"/>
      <c r="AR1309" s="75"/>
      <c r="AS1309" s="75"/>
      <c r="AT1309" s="75"/>
      <c r="AU1309" s="75"/>
      <c r="AV1309" s="75"/>
      <c r="AW1309" s="75"/>
      <c r="AX1309" s="75"/>
      <c r="AY1309" s="75"/>
      <c r="AZ1309" s="75"/>
      <c r="BG1309" s="95"/>
      <c r="BH1309" s="95"/>
      <c r="BI1309" s="95"/>
      <c r="BJ1309" s="95"/>
      <c r="BK1309" s="95"/>
      <c r="BL1309" s="95"/>
      <c r="BM1309" s="95"/>
      <c r="BN1309" s="95"/>
      <c r="BO1309" s="75"/>
      <c r="BP1309" s="75"/>
    </row>
    <row r="1310" spans="27:69" x14ac:dyDescent="0.2">
      <c r="AA1310" s="75"/>
      <c r="AB1310" s="75"/>
      <c r="AC1310" s="75"/>
      <c r="AD1310" s="75"/>
      <c r="AE1310" s="75"/>
      <c r="AG1310" s="84"/>
      <c r="AN1310" s="75"/>
      <c r="AO1310" s="75"/>
      <c r="AP1310" s="75"/>
      <c r="AQ1310" s="75"/>
      <c r="AR1310" s="75"/>
      <c r="AS1310" s="75"/>
      <c r="AT1310" s="75"/>
      <c r="AU1310" s="75"/>
      <c r="AV1310" s="75"/>
      <c r="AW1310" s="75"/>
      <c r="AX1310" s="75"/>
      <c r="AY1310" s="75"/>
      <c r="AZ1310" s="75"/>
      <c r="BG1310" s="95"/>
      <c r="BH1310" s="95"/>
      <c r="BI1310" s="95"/>
      <c r="BJ1310" s="95"/>
      <c r="BK1310" s="95"/>
      <c r="BL1310" s="95"/>
      <c r="BM1310" s="95"/>
      <c r="BN1310" s="95"/>
      <c r="BO1310" s="75"/>
      <c r="BP1310" s="75"/>
    </row>
    <row r="1311" spans="27:69" x14ac:dyDescent="0.2">
      <c r="AA1311" s="75"/>
      <c r="AB1311" s="75"/>
      <c r="AC1311" s="75"/>
      <c r="AD1311" s="75"/>
      <c r="AE1311" s="75"/>
      <c r="AG1311" s="84"/>
      <c r="AN1311" s="75"/>
      <c r="AO1311" s="75"/>
      <c r="AP1311" s="75"/>
      <c r="AQ1311" s="75"/>
      <c r="AR1311" s="75"/>
      <c r="AS1311" s="75"/>
      <c r="AT1311" s="75"/>
      <c r="AU1311" s="75"/>
      <c r="AV1311" s="75"/>
      <c r="AW1311" s="75"/>
      <c r="AX1311" s="75"/>
      <c r="AY1311" s="75"/>
      <c r="AZ1311" s="75"/>
      <c r="BG1311" s="95"/>
      <c r="BH1311" s="95"/>
      <c r="BI1311" s="95"/>
      <c r="BJ1311" s="95"/>
      <c r="BK1311" s="95"/>
      <c r="BL1311" s="95"/>
      <c r="BM1311" s="95"/>
      <c r="BN1311" s="95"/>
      <c r="BO1311" s="75"/>
      <c r="BP1311" s="75"/>
    </row>
    <row r="1312" spans="27:69" x14ac:dyDescent="0.2">
      <c r="AA1312" s="75"/>
      <c r="AB1312" s="75"/>
      <c r="AC1312" s="75"/>
      <c r="AD1312" s="75"/>
      <c r="AE1312" s="75"/>
      <c r="AG1312" s="84"/>
      <c r="AN1312" s="75"/>
      <c r="AO1312" s="75"/>
      <c r="AP1312" s="75"/>
      <c r="AQ1312" s="75"/>
      <c r="AR1312" s="75"/>
      <c r="AS1312" s="75"/>
      <c r="AT1312" s="75"/>
      <c r="AU1312" s="75"/>
      <c r="AV1312" s="75"/>
      <c r="AW1312" s="75"/>
      <c r="AX1312" s="75"/>
      <c r="AY1312" s="75"/>
      <c r="AZ1312" s="75"/>
      <c r="BG1312" s="95"/>
      <c r="BH1312" s="95"/>
      <c r="BI1312" s="95"/>
      <c r="BJ1312" s="95"/>
      <c r="BK1312" s="95"/>
      <c r="BL1312" s="95"/>
      <c r="BM1312" s="95"/>
      <c r="BN1312" s="95"/>
      <c r="BO1312" s="75"/>
      <c r="BP1312" s="75"/>
    </row>
    <row r="1313" spans="27:85" x14ac:dyDescent="0.2">
      <c r="AA1313" s="75"/>
      <c r="AB1313" s="75"/>
      <c r="AC1313" s="75"/>
      <c r="AD1313" s="75"/>
      <c r="AE1313" s="75"/>
      <c r="AG1313" s="84"/>
      <c r="AN1313" s="75"/>
      <c r="AO1313" s="75"/>
      <c r="AP1313" s="75"/>
      <c r="AQ1313" s="75"/>
      <c r="AR1313" s="75"/>
      <c r="AS1313" s="75"/>
      <c r="AT1313" s="75"/>
      <c r="AU1313" s="75"/>
      <c r="AV1313" s="75"/>
      <c r="AW1313" s="75"/>
      <c r="AX1313" s="75"/>
      <c r="AY1313" s="75"/>
      <c r="AZ1313" s="75"/>
      <c r="BG1313" s="95"/>
      <c r="BH1313" s="95"/>
      <c r="BI1313" s="95"/>
      <c r="BJ1313" s="95"/>
      <c r="BK1313" s="95"/>
      <c r="BL1313" s="95"/>
      <c r="BM1313" s="95"/>
      <c r="BN1313" s="95"/>
      <c r="BO1313" s="75"/>
      <c r="BP1313" s="75"/>
    </row>
    <row r="1314" spans="27:85" x14ac:dyDescent="0.2">
      <c r="AA1314" s="75"/>
      <c r="AB1314" s="75"/>
      <c r="AC1314" s="75"/>
      <c r="AD1314" s="75"/>
      <c r="AE1314" s="75"/>
      <c r="AG1314" s="84"/>
      <c r="AN1314" s="75"/>
      <c r="AO1314" s="75"/>
      <c r="AP1314" s="75"/>
      <c r="AQ1314" s="75"/>
      <c r="AR1314" s="75"/>
      <c r="AS1314" s="75"/>
      <c r="AT1314" s="75"/>
      <c r="AU1314" s="75"/>
      <c r="AV1314" s="75"/>
      <c r="AW1314" s="75"/>
      <c r="AX1314" s="75"/>
      <c r="AY1314" s="75"/>
      <c r="AZ1314" s="75"/>
      <c r="BG1314" s="95"/>
      <c r="BH1314" s="95"/>
      <c r="BI1314" s="95"/>
      <c r="BJ1314" s="95"/>
      <c r="BK1314" s="95"/>
      <c r="BL1314" s="95"/>
      <c r="BM1314" s="95"/>
      <c r="BN1314" s="95"/>
      <c r="BO1314" s="75"/>
      <c r="BP1314" s="75"/>
    </row>
    <row r="1315" spans="27:85" x14ac:dyDescent="0.2">
      <c r="AA1315" s="75"/>
      <c r="AB1315" s="75"/>
      <c r="AC1315" s="75"/>
      <c r="AD1315" s="75"/>
      <c r="AE1315" s="75"/>
      <c r="AG1315" s="84"/>
      <c r="AN1315" s="75"/>
      <c r="AO1315" s="75"/>
      <c r="AP1315" s="75"/>
      <c r="AQ1315" s="75"/>
      <c r="AR1315" s="75"/>
      <c r="AS1315" s="75"/>
      <c r="AT1315" s="75"/>
      <c r="AU1315" s="75"/>
      <c r="AV1315" s="75"/>
      <c r="AW1315" s="75"/>
      <c r="AX1315" s="75"/>
      <c r="AY1315" s="75"/>
      <c r="AZ1315" s="75"/>
      <c r="BG1315" s="95"/>
      <c r="BH1315" s="95"/>
      <c r="BI1315" s="95"/>
      <c r="BJ1315" s="95"/>
      <c r="BK1315" s="95"/>
      <c r="BL1315" s="95"/>
      <c r="BM1315" s="95"/>
      <c r="BN1315" s="95"/>
      <c r="BO1315" s="75"/>
      <c r="BP1315" s="75"/>
    </row>
    <row r="1316" spans="27:85" x14ac:dyDescent="0.2">
      <c r="AA1316" s="75"/>
      <c r="AB1316" s="75"/>
      <c r="AC1316" s="75"/>
      <c r="AD1316" s="75"/>
      <c r="AE1316" s="75"/>
      <c r="AG1316" s="84"/>
      <c r="AN1316" s="75"/>
      <c r="AO1316" s="75"/>
      <c r="AP1316" s="75"/>
      <c r="AQ1316" s="75"/>
      <c r="AR1316" s="75"/>
      <c r="AS1316" s="75"/>
      <c r="AT1316" s="75"/>
      <c r="AU1316" s="75"/>
      <c r="AV1316" s="75"/>
      <c r="AW1316" s="75"/>
      <c r="AX1316" s="75"/>
      <c r="AY1316" s="75"/>
      <c r="AZ1316" s="75"/>
      <c r="BG1316" s="95"/>
      <c r="BH1316" s="95"/>
      <c r="BI1316" s="95"/>
      <c r="BJ1316" s="95"/>
      <c r="BK1316" s="95"/>
      <c r="BL1316" s="95"/>
      <c r="BM1316" s="95"/>
      <c r="BN1316" s="95"/>
      <c r="BO1316" s="75"/>
      <c r="BP1316" s="75"/>
    </row>
    <row r="1317" spans="27:85" x14ac:dyDescent="0.2">
      <c r="AA1317" s="75"/>
      <c r="AB1317" s="75"/>
      <c r="AC1317" s="75"/>
      <c r="AD1317" s="75"/>
      <c r="AE1317" s="75"/>
      <c r="AG1317" s="84"/>
      <c r="AN1317" s="75"/>
      <c r="AO1317" s="75"/>
      <c r="AP1317" s="75"/>
      <c r="AQ1317" s="75"/>
      <c r="AR1317" s="75"/>
      <c r="AS1317" s="75"/>
      <c r="AT1317" s="75"/>
      <c r="AU1317" s="75"/>
      <c r="AV1317" s="75"/>
      <c r="AW1317" s="75"/>
      <c r="AX1317" s="75"/>
      <c r="AY1317" s="75"/>
      <c r="AZ1317" s="75"/>
      <c r="BG1317" s="95"/>
      <c r="BH1317" s="95"/>
      <c r="BI1317" s="95"/>
      <c r="BJ1317" s="95"/>
      <c r="BK1317" s="95"/>
      <c r="BL1317" s="95"/>
      <c r="BM1317" s="95"/>
      <c r="BN1317" s="95"/>
      <c r="BO1317" s="75"/>
      <c r="BP1317" s="75"/>
    </row>
    <row r="1318" spans="27:85" x14ac:dyDescent="0.2">
      <c r="AA1318" s="75"/>
      <c r="AB1318" s="75"/>
      <c r="AC1318" s="75"/>
      <c r="AD1318" s="75"/>
      <c r="AE1318" s="75"/>
      <c r="AG1318" s="84"/>
      <c r="AN1318" s="75"/>
      <c r="AO1318" s="75"/>
      <c r="AP1318" s="75"/>
      <c r="AQ1318" s="75"/>
      <c r="AR1318" s="75"/>
      <c r="AS1318" s="75"/>
      <c r="AT1318" s="75"/>
      <c r="AU1318" s="75"/>
      <c r="AV1318" s="75"/>
      <c r="AW1318" s="75"/>
      <c r="AX1318" s="75"/>
      <c r="AY1318" s="75"/>
      <c r="AZ1318" s="75"/>
      <c r="BG1318" s="95"/>
      <c r="BH1318" s="95"/>
      <c r="BI1318" s="95"/>
      <c r="BJ1318" s="95"/>
      <c r="BK1318" s="95"/>
      <c r="BL1318" s="95"/>
      <c r="BM1318" s="95"/>
      <c r="BN1318" s="95"/>
      <c r="BO1318" s="75"/>
      <c r="BP1318" s="75"/>
    </row>
    <row r="1319" spans="27:85" x14ac:dyDescent="0.2">
      <c r="AA1319" s="75"/>
      <c r="AB1319" s="75"/>
      <c r="AC1319" s="75"/>
      <c r="AD1319" s="75"/>
      <c r="AE1319" s="75"/>
      <c r="AG1319" s="84"/>
      <c r="AN1319" s="75"/>
      <c r="AO1319" s="75"/>
      <c r="AP1319" s="75"/>
      <c r="AQ1319" s="75"/>
      <c r="AR1319" s="75"/>
      <c r="AS1319" s="75"/>
      <c r="AT1319" s="75"/>
      <c r="AU1319" s="75"/>
      <c r="AV1319" s="75"/>
      <c r="AW1319" s="75"/>
      <c r="AX1319" s="75"/>
      <c r="AY1319" s="75"/>
      <c r="AZ1319" s="75"/>
      <c r="BG1319" s="95"/>
      <c r="BH1319" s="95"/>
      <c r="BI1319" s="95"/>
      <c r="BJ1319" s="95"/>
      <c r="BK1319" s="95"/>
      <c r="BL1319" s="95"/>
      <c r="BM1319" s="95"/>
      <c r="BN1319" s="95"/>
      <c r="BO1319" s="75"/>
      <c r="BP1319" s="75"/>
    </row>
    <row r="1320" spans="27:85" x14ac:dyDescent="0.2">
      <c r="AA1320" s="75"/>
      <c r="AB1320" s="75"/>
      <c r="AC1320" s="75"/>
      <c r="AD1320" s="75"/>
      <c r="AE1320" s="75"/>
      <c r="AG1320" s="84"/>
      <c r="AN1320" s="75"/>
      <c r="AO1320" s="75"/>
      <c r="AP1320" s="75"/>
      <c r="AQ1320" s="75"/>
      <c r="AR1320" s="75"/>
      <c r="AS1320" s="75"/>
      <c r="AT1320" s="75"/>
      <c r="AU1320" s="75"/>
      <c r="AV1320" s="75"/>
      <c r="AW1320" s="75"/>
      <c r="AX1320" s="75"/>
      <c r="AY1320" s="75"/>
      <c r="AZ1320" s="75"/>
      <c r="BG1320" s="95"/>
      <c r="BH1320" s="95"/>
      <c r="BI1320" s="95"/>
      <c r="BJ1320" s="95"/>
      <c r="BK1320" s="95"/>
      <c r="BL1320" s="95"/>
      <c r="BM1320" s="95"/>
      <c r="BN1320" s="95"/>
      <c r="BO1320" s="75"/>
      <c r="BP1320" s="75"/>
    </row>
    <row r="1321" spans="27:85" x14ac:dyDescent="0.2">
      <c r="AA1321" s="75"/>
      <c r="AB1321" s="75"/>
      <c r="AC1321" s="75"/>
      <c r="AD1321" s="75"/>
      <c r="AE1321" s="75"/>
      <c r="AG1321" s="84"/>
      <c r="AN1321" s="75"/>
      <c r="AO1321" s="75"/>
      <c r="AP1321" s="75"/>
      <c r="AQ1321" s="75"/>
      <c r="AR1321" s="75"/>
      <c r="AS1321" s="75"/>
      <c r="AT1321" s="75"/>
      <c r="AU1321" s="75"/>
      <c r="AV1321" s="75"/>
      <c r="AW1321" s="75"/>
      <c r="AX1321" s="75"/>
      <c r="AY1321" s="75"/>
      <c r="AZ1321" s="75"/>
      <c r="BG1321" s="95"/>
      <c r="BH1321" s="95"/>
      <c r="BI1321" s="95"/>
      <c r="BJ1321" s="95"/>
      <c r="BK1321" s="95"/>
      <c r="BL1321" s="95"/>
      <c r="BM1321" s="95"/>
      <c r="BN1321" s="95"/>
      <c r="BO1321" s="75"/>
      <c r="BP1321" s="75"/>
    </row>
    <row r="1322" spans="27:85" x14ac:dyDescent="0.2">
      <c r="AA1322" s="75"/>
      <c r="AB1322" s="75"/>
      <c r="AC1322" s="75"/>
      <c r="AD1322" s="75"/>
      <c r="AE1322" s="75"/>
      <c r="AG1322" s="84"/>
      <c r="AN1322" s="75"/>
      <c r="AO1322" s="75"/>
      <c r="AP1322" s="75"/>
      <c r="AQ1322" s="75"/>
      <c r="AR1322" s="75"/>
      <c r="AS1322" s="75"/>
      <c r="AT1322" s="75"/>
      <c r="AU1322" s="75"/>
      <c r="AV1322" s="75"/>
      <c r="AW1322" s="75"/>
      <c r="AX1322" s="75"/>
      <c r="AY1322" s="75"/>
      <c r="AZ1322" s="75"/>
      <c r="BG1322" s="95"/>
      <c r="BH1322" s="95"/>
      <c r="BI1322" s="95"/>
      <c r="BJ1322" s="95"/>
      <c r="BK1322" s="95"/>
      <c r="BL1322" s="95"/>
      <c r="BM1322" s="95"/>
      <c r="BN1322" s="95"/>
      <c r="BO1322" s="75"/>
      <c r="BP1322" s="75"/>
    </row>
    <row r="1323" spans="27:85" x14ac:dyDescent="0.2">
      <c r="AA1323" s="75"/>
      <c r="AB1323" s="75"/>
      <c r="AC1323" s="75"/>
      <c r="AD1323" s="75"/>
      <c r="AE1323" s="75"/>
      <c r="AG1323" s="84"/>
      <c r="AN1323" s="75"/>
      <c r="AO1323" s="75"/>
      <c r="AP1323" s="75"/>
      <c r="AQ1323" s="75"/>
      <c r="AR1323" s="75"/>
      <c r="AS1323" s="75"/>
      <c r="AT1323" s="75"/>
      <c r="AU1323" s="75"/>
      <c r="AV1323" s="75"/>
      <c r="AW1323" s="75"/>
      <c r="AX1323" s="75"/>
      <c r="AY1323" s="75"/>
      <c r="AZ1323" s="75"/>
      <c r="BG1323" s="95"/>
      <c r="BH1323" s="95"/>
      <c r="BI1323" s="95"/>
      <c r="BJ1323" s="95"/>
      <c r="BK1323" s="95"/>
      <c r="BL1323" s="95"/>
      <c r="BM1323" s="95"/>
      <c r="BN1323" s="95"/>
      <c r="BO1323" s="75"/>
      <c r="BP1323" s="75"/>
      <c r="BQ1323" s="75"/>
      <c r="BR1323" s="75"/>
      <c r="BS1323" s="75"/>
      <c r="BT1323" s="75"/>
      <c r="BU1323" s="75"/>
      <c r="BV1323" s="75"/>
      <c r="BW1323" s="75"/>
      <c r="BX1323" s="75"/>
      <c r="BY1323" s="75"/>
      <c r="BZ1323" s="75"/>
      <c r="CA1323" s="75"/>
      <c r="CB1323" s="75"/>
      <c r="CC1323" s="75"/>
      <c r="CD1323" s="75"/>
      <c r="CE1323" s="75"/>
      <c r="CF1323" s="75"/>
      <c r="CG1323" s="75"/>
    </row>
    <row r="1324" spans="27:85" x14ac:dyDescent="0.2">
      <c r="AA1324" s="75"/>
      <c r="AB1324" s="75"/>
      <c r="AC1324" s="75"/>
      <c r="AD1324" s="75"/>
      <c r="AE1324" s="75"/>
      <c r="AG1324" s="84"/>
      <c r="AN1324" s="75"/>
      <c r="AO1324" s="75"/>
      <c r="AP1324" s="75"/>
      <c r="AQ1324" s="75"/>
      <c r="AR1324" s="75"/>
      <c r="AS1324" s="75"/>
      <c r="AT1324" s="75"/>
      <c r="AU1324" s="75"/>
      <c r="AV1324" s="75"/>
      <c r="AW1324" s="75"/>
      <c r="AX1324" s="75"/>
      <c r="AY1324" s="75"/>
      <c r="AZ1324" s="75"/>
      <c r="BG1324" s="95"/>
      <c r="BH1324" s="95"/>
      <c r="BI1324" s="95"/>
      <c r="BJ1324" s="95"/>
      <c r="BK1324" s="95"/>
      <c r="BL1324" s="95"/>
      <c r="BM1324" s="95"/>
      <c r="BN1324" s="95"/>
      <c r="BO1324" s="75"/>
      <c r="BP1324" s="75"/>
    </row>
    <row r="1325" spans="27:85" x14ac:dyDescent="0.2">
      <c r="AA1325" s="75"/>
      <c r="AB1325" s="75"/>
      <c r="AC1325" s="75"/>
      <c r="AD1325" s="75"/>
      <c r="AE1325" s="75"/>
      <c r="AG1325" s="84"/>
      <c r="AN1325" s="75"/>
      <c r="AO1325" s="75"/>
      <c r="AP1325" s="75"/>
      <c r="AQ1325" s="75"/>
      <c r="AR1325" s="75"/>
      <c r="AS1325" s="75"/>
      <c r="AT1325" s="75"/>
      <c r="AU1325" s="75"/>
      <c r="AV1325" s="75"/>
      <c r="AW1325" s="75"/>
      <c r="AX1325" s="75"/>
      <c r="AY1325" s="75"/>
      <c r="AZ1325" s="75"/>
      <c r="BG1325" s="95"/>
      <c r="BH1325" s="95"/>
      <c r="BI1325" s="95"/>
      <c r="BJ1325" s="95"/>
      <c r="BK1325" s="95"/>
      <c r="BL1325" s="95"/>
      <c r="BM1325" s="95"/>
      <c r="BN1325" s="95"/>
      <c r="BO1325" s="75"/>
      <c r="BP1325" s="75"/>
      <c r="BQ1325" s="75"/>
      <c r="BR1325" s="75"/>
      <c r="BS1325" s="75"/>
      <c r="BT1325" s="75"/>
      <c r="BU1325" s="75"/>
      <c r="BV1325" s="75"/>
      <c r="BW1325" s="75"/>
      <c r="BX1325" s="75"/>
      <c r="BY1325" s="75"/>
      <c r="BZ1325" s="75"/>
      <c r="CA1325" s="75"/>
      <c r="CB1325" s="75"/>
      <c r="CC1325" s="75"/>
      <c r="CD1325" s="75"/>
      <c r="CE1325" s="75"/>
      <c r="CF1325" s="75"/>
      <c r="CG1325" s="75"/>
    </row>
    <row r="1326" spans="27:85" x14ac:dyDescent="0.2">
      <c r="AA1326" s="75"/>
      <c r="AB1326" s="75"/>
      <c r="AC1326" s="75"/>
      <c r="AD1326" s="75"/>
      <c r="AE1326" s="75"/>
      <c r="AG1326" s="84"/>
      <c r="AN1326" s="75"/>
      <c r="AO1326" s="75"/>
      <c r="AP1326" s="75"/>
      <c r="AQ1326" s="75"/>
      <c r="AR1326" s="75"/>
      <c r="AS1326" s="75"/>
      <c r="AT1326" s="75"/>
      <c r="AU1326" s="75"/>
      <c r="AV1326" s="75"/>
      <c r="AW1326" s="75"/>
      <c r="AX1326" s="75"/>
      <c r="AY1326" s="75"/>
      <c r="AZ1326" s="75"/>
      <c r="BG1326" s="95"/>
      <c r="BH1326" s="95"/>
      <c r="BI1326" s="95"/>
      <c r="BJ1326" s="95"/>
      <c r="BK1326" s="95"/>
      <c r="BL1326" s="95"/>
      <c r="BM1326" s="95"/>
      <c r="BN1326" s="95"/>
      <c r="BO1326" s="75"/>
      <c r="BP1326" s="75"/>
    </row>
    <row r="1327" spans="27:85" x14ac:dyDescent="0.2">
      <c r="AA1327" s="75"/>
      <c r="AB1327" s="75"/>
      <c r="AC1327" s="75"/>
      <c r="AD1327" s="75"/>
      <c r="AE1327" s="75"/>
      <c r="AG1327" s="84"/>
      <c r="AN1327" s="75"/>
      <c r="AO1327" s="75"/>
      <c r="AP1327" s="75"/>
      <c r="AQ1327" s="75"/>
      <c r="AR1327" s="75"/>
      <c r="AS1327" s="75"/>
      <c r="AT1327" s="75"/>
      <c r="AU1327" s="75"/>
      <c r="AV1327" s="75"/>
      <c r="AW1327" s="75"/>
      <c r="AX1327" s="75"/>
      <c r="AY1327" s="75"/>
      <c r="AZ1327" s="75"/>
      <c r="BG1327" s="95"/>
      <c r="BH1327" s="95"/>
      <c r="BI1327" s="95"/>
      <c r="BJ1327" s="95"/>
      <c r="BK1327" s="95"/>
      <c r="BL1327" s="95"/>
      <c r="BM1327" s="95"/>
      <c r="BN1327" s="95"/>
      <c r="BO1327" s="75"/>
      <c r="BP1327" s="75"/>
      <c r="BQ1327" s="75"/>
      <c r="BR1327" s="75"/>
      <c r="BS1327" s="75"/>
      <c r="BT1327" s="75"/>
      <c r="BU1327" s="75"/>
      <c r="BV1327" s="75"/>
      <c r="BW1327" s="75"/>
      <c r="BX1327" s="75"/>
      <c r="BY1327" s="75"/>
      <c r="BZ1327" s="75"/>
      <c r="CA1327" s="75"/>
      <c r="CB1327" s="75"/>
      <c r="CC1327" s="75"/>
      <c r="CD1327" s="75"/>
      <c r="CE1327" s="75"/>
      <c r="CF1327" s="75"/>
      <c r="CG1327" s="75"/>
    </row>
    <row r="1328" spans="27:85" x14ac:dyDescent="0.2">
      <c r="AA1328" s="75"/>
      <c r="AB1328" s="75"/>
      <c r="AC1328" s="75"/>
      <c r="AD1328" s="75"/>
      <c r="AE1328" s="75"/>
      <c r="AG1328" s="84"/>
      <c r="AN1328" s="75"/>
      <c r="AO1328" s="75"/>
      <c r="AP1328" s="75"/>
      <c r="AQ1328" s="75"/>
      <c r="AR1328" s="75"/>
      <c r="AS1328" s="75"/>
      <c r="AT1328" s="75"/>
      <c r="AU1328" s="75"/>
      <c r="AV1328" s="75"/>
      <c r="AW1328" s="75"/>
      <c r="AX1328" s="75"/>
      <c r="AY1328" s="75"/>
      <c r="AZ1328" s="75"/>
      <c r="BG1328" s="95"/>
      <c r="BH1328" s="95"/>
      <c r="BI1328" s="95"/>
      <c r="BJ1328" s="95"/>
      <c r="BK1328" s="95"/>
      <c r="BL1328" s="95"/>
      <c r="BM1328" s="95"/>
      <c r="BN1328" s="95"/>
      <c r="BO1328" s="75"/>
      <c r="BP1328" s="75"/>
    </row>
    <row r="1329" spans="27:85" x14ac:dyDescent="0.2">
      <c r="AA1329" s="75"/>
      <c r="AB1329" s="75"/>
      <c r="AC1329" s="75"/>
      <c r="AD1329" s="75"/>
      <c r="AE1329" s="75"/>
      <c r="AG1329" s="84"/>
      <c r="AN1329" s="75"/>
      <c r="AO1329" s="75"/>
      <c r="AP1329" s="75"/>
      <c r="AQ1329" s="75"/>
      <c r="AR1329" s="75"/>
      <c r="AS1329" s="75"/>
      <c r="AT1329" s="75"/>
      <c r="AU1329" s="75"/>
      <c r="AV1329" s="75"/>
      <c r="AW1329" s="75"/>
      <c r="AX1329" s="75"/>
      <c r="AY1329" s="75"/>
      <c r="AZ1329" s="75"/>
      <c r="BG1329" s="95"/>
      <c r="BH1329" s="95"/>
      <c r="BI1329" s="95"/>
      <c r="BJ1329" s="95"/>
      <c r="BK1329" s="95"/>
      <c r="BL1329" s="95"/>
      <c r="BM1329" s="95"/>
      <c r="BN1329" s="95"/>
      <c r="BO1329" s="75"/>
      <c r="BP1329" s="75"/>
    </row>
    <row r="1330" spans="27:85" x14ac:dyDescent="0.2">
      <c r="AA1330" s="75"/>
      <c r="AB1330" s="75"/>
      <c r="AC1330" s="75"/>
      <c r="AD1330" s="75"/>
      <c r="AE1330" s="75"/>
      <c r="AG1330" s="84"/>
      <c r="AN1330" s="75"/>
      <c r="AO1330" s="75"/>
      <c r="AP1330" s="75"/>
      <c r="AQ1330" s="75"/>
      <c r="AR1330" s="75"/>
      <c r="AS1330" s="75"/>
      <c r="AT1330" s="75"/>
      <c r="AU1330" s="75"/>
      <c r="AV1330" s="75"/>
      <c r="AW1330" s="75"/>
      <c r="AX1330" s="75"/>
      <c r="AY1330" s="75"/>
      <c r="AZ1330" s="75"/>
      <c r="BG1330" s="95"/>
      <c r="BH1330" s="95"/>
      <c r="BI1330" s="95"/>
      <c r="BJ1330" s="95"/>
      <c r="BK1330" s="95"/>
      <c r="BL1330" s="95"/>
      <c r="BM1330" s="95"/>
      <c r="BN1330" s="95"/>
      <c r="BO1330" s="75"/>
      <c r="BP1330" s="75"/>
    </row>
    <row r="1331" spans="27:85" x14ac:dyDescent="0.2">
      <c r="AA1331" s="75"/>
      <c r="AB1331" s="75"/>
      <c r="AC1331" s="75"/>
      <c r="AD1331" s="75"/>
      <c r="AE1331" s="75"/>
      <c r="AG1331" s="84"/>
      <c r="AN1331" s="75"/>
      <c r="AO1331" s="75"/>
      <c r="AP1331" s="75"/>
      <c r="AQ1331" s="75"/>
      <c r="AR1331" s="75"/>
      <c r="AS1331" s="75"/>
      <c r="AT1331" s="75"/>
      <c r="AU1331" s="75"/>
      <c r="AV1331" s="75"/>
      <c r="AW1331" s="75"/>
      <c r="AX1331" s="75"/>
      <c r="AY1331" s="75"/>
      <c r="AZ1331" s="75"/>
      <c r="BG1331" s="95"/>
      <c r="BH1331" s="95"/>
      <c r="BI1331" s="95"/>
      <c r="BJ1331" s="95"/>
      <c r="BK1331" s="95"/>
      <c r="BL1331" s="95"/>
      <c r="BM1331" s="95"/>
      <c r="BN1331" s="95"/>
      <c r="BO1331" s="75"/>
      <c r="BP1331" s="75"/>
    </row>
    <row r="1332" spans="27:85" x14ac:dyDescent="0.2">
      <c r="AA1332" s="75"/>
      <c r="AB1332" s="75"/>
      <c r="AC1332" s="75"/>
      <c r="AD1332" s="75"/>
      <c r="AE1332" s="75"/>
      <c r="AG1332" s="84"/>
      <c r="AN1332" s="75"/>
      <c r="AO1332" s="75"/>
      <c r="AP1332" s="75"/>
      <c r="AQ1332" s="75"/>
      <c r="AR1332" s="75"/>
      <c r="AS1332" s="75"/>
      <c r="AT1332" s="75"/>
      <c r="AU1332" s="75"/>
      <c r="AV1332" s="75"/>
      <c r="AW1332" s="75"/>
      <c r="AX1332" s="75"/>
      <c r="AY1332" s="75"/>
      <c r="AZ1332" s="75"/>
      <c r="BG1332" s="95"/>
      <c r="BH1332" s="95"/>
      <c r="BI1332" s="95"/>
      <c r="BJ1332" s="95"/>
      <c r="BK1332" s="95"/>
      <c r="BL1332" s="95"/>
      <c r="BM1332" s="95"/>
      <c r="BN1332" s="95"/>
      <c r="BO1332" s="75"/>
      <c r="BP1332" s="75"/>
    </row>
    <row r="1333" spans="27:85" x14ac:dyDescent="0.2">
      <c r="AA1333" s="75"/>
      <c r="AB1333" s="75"/>
      <c r="AC1333" s="75"/>
      <c r="AD1333" s="75"/>
      <c r="AE1333" s="75"/>
      <c r="AG1333" s="84"/>
      <c r="AN1333" s="75"/>
      <c r="AO1333" s="75"/>
      <c r="AP1333" s="75"/>
      <c r="AQ1333" s="75"/>
      <c r="AR1333" s="75"/>
      <c r="AS1333" s="75"/>
      <c r="AT1333" s="75"/>
      <c r="AU1333" s="75"/>
      <c r="AV1333" s="75"/>
      <c r="AW1333" s="75"/>
      <c r="AX1333" s="75"/>
      <c r="AY1333" s="75"/>
      <c r="AZ1333" s="75"/>
      <c r="BG1333" s="95"/>
      <c r="BH1333" s="95"/>
      <c r="BI1333" s="95"/>
      <c r="BJ1333" s="95"/>
      <c r="BK1333" s="95"/>
      <c r="BL1333" s="95"/>
      <c r="BM1333" s="95"/>
      <c r="BN1333" s="95"/>
      <c r="BO1333" s="75"/>
      <c r="BP1333" s="75"/>
    </row>
    <row r="1334" spans="27:85" x14ac:dyDescent="0.2">
      <c r="AA1334" s="75"/>
      <c r="AB1334" s="75"/>
      <c r="AC1334" s="75"/>
      <c r="AD1334" s="75"/>
      <c r="AE1334" s="75"/>
      <c r="AG1334" s="84"/>
      <c r="AN1334" s="75"/>
      <c r="AO1334" s="75"/>
      <c r="AP1334" s="75"/>
      <c r="AQ1334" s="75"/>
      <c r="AR1334" s="75"/>
      <c r="AS1334" s="75"/>
      <c r="AT1334" s="75"/>
      <c r="AU1334" s="75"/>
      <c r="AV1334" s="75"/>
      <c r="AW1334" s="75"/>
      <c r="AX1334" s="75"/>
      <c r="AY1334" s="75"/>
      <c r="AZ1334" s="75"/>
      <c r="BG1334" s="95"/>
      <c r="BH1334" s="95"/>
      <c r="BI1334" s="95"/>
      <c r="BJ1334" s="95"/>
      <c r="BK1334" s="95"/>
      <c r="BL1334" s="95"/>
      <c r="BM1334" s="95"/>
      <c r="BN1334" s="95"/>
      <c r="BO1334" s="75"/>
      <c r="BP1334" s="75"/>
    </row>
    <row r="1335" spans="27:85" x14ac:dyDescent="0.2">
      <c r="AA1335" s="75"/>
      <c r="AB1335" s="75"/>
      <c r="AC1335" s="75"/>
      <c r="AD1335" s="75"/>
      <c r="AE1335" s="75"/>
      <c r="AG1335" s="84"/>
      <c r="AN1335" s="75"/>
      <c r="AO1335" s="75"/>
      <c r="AP1335" s="75"/>
      <c r="AQ1335" s="75"/>
      <c r="AR1335" s="75"/>
      <c r="AS1335" s="75"/>
      <c r="AT1335" s="75"/>
      <c r="AU1335" s="75"/>
      <c r="AV1335" s="75"/>
      <c r="AW1335" s="75"/>
      <c r="AX1335" s="75"/>
      <c r="AY1335" s="75"/>
      <c r="AZ1335" s="75"/>
      <c r="BG1335" s="95"/>
      <c r="BH1335" s="95"/>
      <c r="BI1335" s="95"/>
      <c r="BJ1335" s="95"/>
      <c r="BK1335" s="95"/>
      <c r="BL1335" s="95"/>
      <c r="BM1335" s="95"/>
      <c r="BN1335" s="95"/>
      <c r="BO1335" s="75"/>
      <c r="BP1335" s="75"/>
    </row>
    <row r="1336" spans="27:85" x14ac:dyDescent="0.2">
      <c r="AA1336" s="75"/>
      <c r="AB1336" s="75"/>
      <c r="AC1336" s="75"/>
      <c r="AD1336" s="75"/>
      <c r="AE1336" s="75"/>
      <c r="AG1336" s="84"/>
      <c r="AN1336" s="75"/>
      <c r="AO1336" s="75"/>
      <c r="AP1336" s="75"/>
      <c r="AQ1336" s="75"/>
      <c r="AR1336" s="75"/>
      <c r="AS1336" s="75"/>
      <c r="AT1336" s="75"/>
      <c r="AU1336" s="75"/>
      <c r="AV1336" s="75"/>
      <c r="AW1336" s="75"/>
      <c r="AX1336" s="75"/>
      <c r="AY1336" s="75"/>
      <c r="AZ1336" s="75"/>
      <c r="BG1336" s="95"/>
      <c r="BH1336" s="95"/>
      <c r="BI1336" s="95"/>
      <c r="BJ1336" s="95"/>
      <c r="BK1336" s="95"/>
      <c r="BL1336" s="95"/>
      <c r="BM1336" s="95"/>
      <c r="BN1336" s="95"/>
      <c r="BO1336" s="75"/>
      <c r="BP1336" s="75"/>
      <c r="BQ1336" s="75"/>
    </row>
    <row r="1337" spans="27:85" x14ac:dyDescent="0.2">
      <c r="AA1337" s="75"/>
      <c r="AB1337" s="75"/>
      <c r="AC1337" s="75"/>
      <c r="AD1337" s="75"/>
      <c r="AE1337" s="75"/>
      <c r="AG1337" s="84"/>
      <c r="AN1337" s="75"/>
      <c r="AO1337" s="75"/>
      <c r="AP1337" s="75"/>
      <c r="AQ1337" s="75"/>
      <c r="AR1337" s="75"/>
      <c r="AS1337" s="75"/>
      <c r="AT1337" s="75"/>
      <c r="AU1337" s="75"/>
      <c r="AV1337" s="75"/>
      <c r="AW1337" s="75"/>
      <c r="AX1337" s="75"/>
      <c r="AY1337" s="75"/>
      <c r="AZ1337" s="75"/>
      <c r="BG1337" s="95"/>
      <c r="BH1337" s="95"/>
      <c r="BI1337" s="95"/>
      <c r="BJ1337" s="95"/>
      <c r="BK1337" s="95"/>
      <c r="BL1337" s="95"/>
      <c r="BM1337" s="95"/>
      <c r="BN1337" s="95"/>
      <c r="BO1337" s="75"/>
      <c r="BP1337" s="75"/>
    </row>
    <row r="1338" spans="27:85" x14ac:dyDescent="0.2">
      <c r="AA1338" s="75"/>
      <c r="AB1338" s="75"/>
      <c r="AC1338" s="75"/>
      <c r="AD1338" s="75"/>
      <c r="AE1338" s="75"/>
      <c r="AG1338" s="84"/>
      <c r="AN1338" s="75"/>
      <c r="AO1338" s="75"/>
      <c r="AP1338" s="75"/>
      <c r="AQ1338" s="75"/>
      <c r="AR1338" s="75"/>
      <c r="AS1338" s="75"/>
      <c r="AT1338" s="75"/>
      <c r="AU1338" s="75"/>
      <c r="AV1338" s="75"/>
      <c r="AW1338" s="75"/>
      <c r="AX1338" s="75"/>
      <c r="AY1338" s="75"/>
      <c r="AZ1338" s="75"/>
      <c r="BG1338" s="95"/>
      <c r="BH1338" s="95"/>
      <c r="BI1338" s="95"/>
      <c r="BJ1338" s="95"/>
      <c r="BK1338" s="95"/>
      <c r="BL1338" s="95"/>
      <c r="BM1338" s="95"/>
      <c r="BN1338" s="95"/>
      <c r="BO1338" s="75"/>
      <c r="BP1338" s="75"/>
      <c r="BQ1338" s="75"/>
    </row>
    <row r="1339" spans="27:85" x14ac:dyDescent="0.2">
      <c r="AA1339" s="75"/>
      <c r="AB1339" s="75"/>
      <c r="AC1339" s="75"/>
      <c r="AD1339" s="75"/>
      <c r="AE1339" s="75"/>
      <c r="AG1339" s="84"/>
      <c r="AN1339" s="75"/>
      <c r="AO1339" s="75"/>
      <c r="AP1339" s="75"/>
      <c r="AQ1339" s="75"/>
      <c r="AR1339" s="75"/>
      <c r="AS1339" s="75"/>
      <c r="AT1339" s="75"/>
      <c r="AU1339" s="75"/>
      <c r="AV1339" s="75"/>
      <c r="AW1339" s="75"/>
      <c r="AX1339" s="75"/>
      <c r="AY1339" s="75"/>
      <c r="AZ1339" s="75"/>
      <c r="BG1339" s="95"/>
      <c r="BH1339" s="95"/>
      <c r="BI1339" s="95"/>
      <c r="BJ1339" s="95"/>
      <c r="BK1339" s="95"/>
      <c r="BL1339" s="95"/>
      <c r="BM1339" s="95"/>
      <c r="BN1339" s="95"/>
      <c r="BO1339" s="75"/>
      <c r="BP1339" s="75"/>
      <c r="BQ1339" s="75"/>
      <c r="BR1339" s="75"/>
      <c r="BS1339" s="75"/>
      <c r="BT1339" s="75"/>
      <c r="BU1339" s="75"/>
      <c r="BV1339" s="75"/>
      <c r="BW1339" s="75"/>
      <c r="BX1339" s="75"/>
      <c r="BY1339" s="75"/>
      <c r="BZ1339" s="75"/>
      <c r="CA1339" s="75"/>
      <c r="CB1339" s="75"/>
      <c r="CC1339" s="75"/>
      <c r="CD1339" s="75"/>
      <c r="CE1339" s="75"/>
      <c r="CF1339" s="75"/>
      <c r="CG1339" s="75"/>
    </row>
    <row r="1340" spans="27:85" x14ac:dyDescent="0.2">
      <c r="AA1340" s="75"/>
      <c r="AB1340" s="75"/>
      <c r="AC1340" s="75"/>
      <c r="AD1340" s="75"/>
      <c r="AE1340" s="75"/>
      <c r="AG1340" s="84"/>
      <c r="AN1340" s="75"/>
      <c r="AO1340" s="75"/>
      <c r="AP1340" s="75"/>
      <c r="AQ1340" s="75"/>
      <c r="AR1340" s="75"/>
      <c r="AS1340" s="75"/>
      <c r="AT1340" s="75"/>
      <c r="AU1340" s="75"/>
      <c r="AV1340" s="75"/>
      <c r="AW1340" s="75"/>
      <c r="AX1340" s="75"/>
      <c r="AY1340" s="75"/>
      <c r="AZ1340" s="75"/>
      <c r="BG1340" s="95"/>
      <c r="BH1340" s="95"/>
      <c r="BI1340" s="95"/>
      <c r="BJ1340" s="95"/>
      <c r="BK1340" s="95"/>
      <c r="BL1340" s="95"/>
      <c r="BM1340" s="95"/>
      <c r="BN1340" s="95"/>
      <c r="BO1340" s="75"/>
      <c r="BP1340" s="75"/>
    </row>
    <row r="1341" spans="27:85" x14ac:dyDescent="0.2">
      <c r="AA1341" s="75"/>
      <c r="AB1341" s="75"/>
      <c r="AC1341" s="75"/>
      <c r="AD1341" s="75"/>
      <c r="AE1341" s="75"/>
      <c r="AG1341" s="84"/>
      <c r="AN1341" s="75"/>
      <c r="AO1341" s="75"/>
      <c r="AP1341" s="75"/>
      <c r="AQ1341" s="75"/>
      <c r="AR1341" s="75"/>
      <c r="AS1341" s="75"/>
      <c r="AT1341" s="75"/>
      <c r="AU1341" s="75"/>
      <c r="AV1341" s="75"/>
      <c r="AW1341" s="75"/>
      <c r="AX1341" s="75"/>
      <c r="AY1341" s="75"/>
      <c r="AZ1341" s="75"/>
      <c r="BG1341" s="95"/>
      <c r="BH1341" s="95"/>
      <c r="BI1341" s="95"/>
      <c r="BJ1341" s="95"/>
      <c r="BK1341" s="95"/>
      <c r="BL1341" s="95"/>
      <c r="BM1341" s="95"/>
      <c r="BN1341" s="95"/>
      <c r="BO1341" s="75"/>
      <c r="BP1341" s="75"/>
    </row>
    <row r="1342" spans="27:85" x14ac:dyDescent="0.2">
      <c r="AA1342" s="75"/>
      <c r="AB1342" s="75"/>
      <c r="AC1342" s="75"/>
      <c r="AD1342" s="75"/>
      <c r="AE1342" s="75"/>
      <c r="AG1342" s="84"/>
      <c r="AN1342" s="75"/>
      <c r="AO1342" s="75"/>
      <c r="AP1342" s="75"/>
      <c r="AQ1342" s="75"/>
      <c r="AR1342" s="75"/>
      <c r="AS1342" s="75"/>
      <c r="AT1342" s="75"/>
      <c r="AU1342" s="75"/>
      <c r="AV1342" s="75"/>
      <c r="AW1342" s="75"/>
      <c r="AX1342" s="75"/>
      <c r="AY1342" s="75"/>
      <c r="AZ1342" s="75"/>
      <c r="BG1342" s="95"/>
      <c r="BH1342" s="95"/>
      <c r="BI1342" s="95"/>
      <c r="BJ1342" s="95"/>
      <c r="BK1342" s="95"/>
      <c r="BL1342" s="95"/>
      <c r="BM1342" s="95"/>
      <c r="BN1342" s="95"/>
      <c r="BO1342" s="75"/>
      <c r="BP1342" s="75"/>
    </row>
    <row r="1343" spans="27:85" x14ac:dyDescent="0.2">
      <c r="AA1343" s="75"/>
      <c r="AB1343" s="75"/>
      <c r="AC1343" s="75"/>
      <c r="AD1343" s="75"/>
      <c r="AE1343" s="75"/>
      <c r="AG1343" s="84"/>
      <c r="AN1343" s="75"/>
      <c r="AO1343" s="75"/>
      <c r="AP1343" s="75"/>
      <c r="AQ1343" s="75"/>
      <c r="AR1343" s="75"/>
      <c r="AS1343" s="75"/>
      <c r="AT1343" s="75"/>
      <c r="AU1343" s="75"/>
      <c r="AV1343" s="75"/>
      <c r="AW1343" s="75"/>
      <c r="AX1343" s="75"/>
      <c r="AY1343" s="75"/>
      <c r="AZ1343" s="75"/>
      <c r="BG1343" s="95"/>
      <c r="BH1343" s="95"/>
      <c r="BI1343" s="95"/>
      <c r="BJ1343" s="95"/>
      <c r="BK1343" s="95"/>
      <c r="BL1343" s="95"/>
      <c r="BM1343" s="95"/>
      <c r="BN1343" s="95"/>
      <c r="BO1343" s="75"/>
      <c r="BP1343" s="75"/>
    </row>
    <row r="1344" spans="27:85" x14ac:dyDescent="0.2">
      <c r="AA1344" s="75"/>
      <c r="AB1344" s="75"/>
      <c r="AC1344" s="75"/>
      <c r="AD1344" s="75"/>
      <c r="AE1344" s="75"/>
      <c r="AG1344" s="84"/>
      <c r="AN1344" s="75"/>
      <c r="AO1344" s="75"/>
      <c r="AP1344" s="75"/>
      <c r="AQ1344" s="75"/>
      <c r="AR1344" s="75"/>
      <c r="AS1344" s="75"/>
      <c r="AT1344" s="75"/>
      <c r="AU1344" s="75"/>
      <c r="AV1344" s="75"/>
      <c r="AW1344" s="75"/>
      <c r="AX1344" s="75"/>
      <c r="AY1344" s="75"/>
      <c r="AZ1344" s="75"/>
      <c r="BG1344" s="95"/>
      <c r="BH1344" s="95"/>
      <c r="BI1344" s="95"/>
      <c r="BJ1344" s="95"/>
      <c r="BK1344" s="95"/>
      <c r="BL1344" s="95"/>
      <c r="BM1344" s="95"/>
      <c r="BN1344" s="95"/>
      <c r="BO1344" s="75"/>
      <c r="BP1344" s="75"/>
    </row>
    <row r="1345" spans="27:85" x14ac:dyDescent="0.2">
      <c r="AA1345" s="75"/>
      <c r="AB1345" s="75"/>
      <c r="AC1345" s="75"/>
      <c r="AD1345" s="75"/>
      <c r="AE1345" s="75"/>
      <c r="AG1345" s="84"/>
      <c r="AN1345" s="75"/>
      <c r="AO1345" s="75"/>
      <c r="AP1345" s="75"/>
      <c r="AQ1345" s="75"/>
      <c r="AR1345" s="75"/>
      <c r="AS1345" s="75"/>
      <c r="AT1345" s="75"/>
      <c r="AU1345" s="75"/>
      <c r="AV1345" s="75"/>
      <c r="AW1345" s="75"/>
      <c r="AX1345" s="75"/>
      <c r="AY1345" s="75"/>
      <c r="AZ1345" s="75"/>
      <c r="BG1345" s="95"/>
      <c r="BH1345" s="95"/>
      <c r="BI1345" s="95"/>
      <c r="BJ1345" s="95"/>
      <c r="BK1345" s="95"/>
      <c r="BL1345" s="95"/>
      <c r="BM1345" s="95"/>
      <c r="BN1345" s="95"/>
      <c r="BO1345" s="75"/>
      <c r="BP1345" s="75"/>
    </row>
    <row r="1346" spans="27:85" x14ac:dyDescent="0.2">
      <c r="AA1346" s="75"/>
      <c r="AB1346" s="75"/>
      <c r="AC1346" s="75"/>
      <c r="AD1346" s="75"/>
      <c r="AE1346" s="75"/>
      <c r="AG1346" s="84"/>
      <c r="AN1346" s="75"/>
      <c r="AO1346" s="75"/>
      <c r="AP1346" s="75"/>
      <c r="AQ1346" s="75"/>
      <c r="AR1346" s="75"/>
      <c r="AS1346" s="75"/>
      <c r="AT1346" s="75"/>
      <c r="AU1346" s="75"/>
      <c r="AV1346" s="75"/>
      <c r="AW1346" s="75"/>
      <c r="AX1346" s="75"/>
      <c r="AY1346" s="75"/>
      <c r="AZ1346" s="75"/>
      <c r="BG1346" s="95"/>
      <c r="BH1346" s="95"/>
      <c r="BI1346" s="95"/>
      <c r="BJ1346" s="95"/>
      <c r="BK1346" s="95"/>
      <c r="BL1346" s="95"/>
      <c r="BM1346" s="95"/>
      <c r="BN1346" s="95"/>
      <c r="BO1346" s="75"/>
      <c r="BP1346" s="75"/>
      <c r="BQ1346" s="75"/>
      <c r="BR1346" s="75"/>
      <c r="BS1346" s="75"/>
      <c r="BT1346" s="75"/>
      <c r="BU1346" s="75"/>
      <c r="BV1346" s="75"/>
      <c r="BW1346" s="75"/>
      <c r="BX1346" s="75"/>
      <c r="BY1346" s="75"/>
      <c r="BZ1346" s="75"/>
      <c r="CA1346" s="75"/>
      <c r="CB1346" s="75"/>
      <c r="CC1346" s="75"/>
      <c r="CD1346" s="75"/>
      <c r="CE1346" s="75"/>
      <c r="CF1346" s="75"/>
      <c r="CG1346" s="75"/>
    </row>
    <row r="1347" spans="27:85" x14ac:dyDescent="0.2">
      <c r="AA1347" s="75"/>
      <c r="AB1347" s="75"/>
      <c r="AC1347" s="75"/>
      <c r="AD1347" s="75"/>
      <c r="AE1347" s="75"/>
      <c r="AG1347" s="84"/>
      <c r="AN1347" s="75"/>
      <c r="AO1347" s="75"/>
      <c r="AP1347" s="75"/>
      <c r="AQ1347" s="75"/>
      <c r="AR1347" s="75"/>
      <c r="AS1347" s="75"/>
      <c r="AT1347" s="75"/>
      <c r="AU1347" s="75"/>
      <c r="AV1347" s="75"/>
      <c r="AW1347" s="75"/>
      <c r="AX1347" s="75"/>
      <c r="AY1347" s="75"/>
      <c r="AZ1347" s="75"/>
      <c r="BG1347" s="95"/>
      <c r="BH1347" s="95"/>
      <c r="BI1347" s="95"/>
      <c r="BJ1347" s="95"/>
      <c r="BK1347" s="95"/>
      <c r="BL1347" s="95"/>
      <c r="BM1347" s="95"/>
      <c r="BN1347" s="95"/>
      <c r="BO1347" s="75"/>
      <c r="BP1347" s="75"/>
      <c r="BQ1347" s="75"/>
      <c r="BS1347" s="75"/>
    </row>
    <row r="1348" spans="27:85" x14ac:dyDescent="0.2">
      <c r="AA1348" s="75"/>
      <c r="AB1348" s="75"/>
      <c r="AC1348" s="75"/>
      <c r="AD1348" s="75"/>
      <c r="AE1348" s="75"/>
      <c r="AG1348" s="84"/>
      <c r="AN1348" s="75"/>
      <c r="AO1348" s="75"/>
      <c r="AP1348" s="75"/>
      <c r="AQ1348" s="75"/>
      <c r="AR1348" s="75"/>
      <c r="AS1348" s="75"/>
      <c r="AT1348" s="75"/>
      <c r="AU1348" s="75"/>
      <c r="AV1348" s="75"/>
      <c r="AW1348" s="75"/>
      <c r="AX1348" s="75"/>
      <c r="AY1348" s="75"/>
      <c r="AZ1348" s="75"/>
      <c r="BG1348" s="95"/>
      <c r="BH1348" s="95"/>
      <c r="BI1348" s="95"/>
      <c r="BJ1348" s="95"/>
      <c r="BK1348" s="95"/>
      <c r="BL1348" s="95"/>
      <c r="BM1348" s="95"/>
      <c r="BN1348" s="95"/>
      <c r="BO1348" s="75"/>
      <c r="BP1348" s="75"/>
      <c r="BQ1348" s="75"/>
      <c r="BR1348" s="75"/>
      <c r="BS1348" s="75"/>
      <c r="BT1348" s="75"/>
      <c r="BU1348" s="75"/>
      <c r="BV1348" s="75"/>
      <c r="BW1348" s="75"/>
      <c r="BX1348" s="75"/>
      <c r="BY1348" s="75"/>
      <c r="BZ1348" s="75"/>
      <c r="CA1348" s="75"/>
      <c r="CB1348" s="75"/>
      <c r="CC1348" s="75"/>
      <c r="CD1348" s="75"/>
      <c r="CE1348" s="75"/>
      <c r="CF1348" s="75"/>
      <c r="CG1348" s="75"/>
    </row>
    <row r="1349" spans="27:85" x14ac:dyDescent="0.2">
      <c r="AA1349" s="75"/>
      <c r="AB1349" s="75"/>
      <c r="AC1349" s="75"/>
      <c r="AD1349" s="75"/>
      <c r="AE1349" s="75"/>
      <c r="AG1349" s="84"/>
      <c r="AN1349" s="75"/>
      <c r="AO1349" s="75"/>
      <c r="AP1349" s="75"/>
      <c r="AQ1349" s="75"/>
      <c r="AR1349" s="75"/>
      <c r="AS1349" s="75"/>
      <c r="AT1349" s="75"/>
      <c r="AU1349" s="75"/>
      <c r="AV1349" s="75"/>
      <c r="AW1349" s="75"/>
      <c r="AX1349" s="75"/>
      <c r="AY1349" s="75"/>
      <c r="AZ1349" s="75"/>
      <c r="BG1349" s="95"/>
      <c r="BH1349" s="95"/>
      <c r="BI1349" s="95"/>
      <c r="BJ1349" s="95"/>
      <c r="BK1349" s="95"/>
      <c r="BL1349" s="95"/>
      <c r="BM1349" s="95"/>
      <c r="BN1349" s="95"/>
      <c r="BO1349" s="75"/>
      <c r="BP1349" s="75"/>
      <c r="BQ1349" s="75"/>
      <c r="BR1349" s="75"/>
      <c r="BS1349" s="75"/>
      <c r="BT1349" s="75"/>
      <c r="BU1349" s="75"/>
      <c r="BV1349" s="75"/>
      <c r="BW1349" s="75"/>
      <c r="BX1349" s="75"/>
      <c r="BY1349" s="75"/>
      <c r="BZ1349" s="75"/>
      <c r="CA1349" s="75"/>
      <c r="CB1349" s="75"/>
      <c r="CC1349" s="75"/>
      <c r="CD1349" s="75"/>
      <c r="CE1349" s="75"/>
      <c r="CF1349" s="75"/>
      <c r="CG1349" s="75"/>
    </row>
    <row r="1350" spans="27:85" x14ac:dyDescent="0.2">
      <c r="AA1350" s="75"/>
      <c r="AB1350" s="75"/>
      <c r="AC1350" s="75"/>
      <c r="AD1350" s="75"/>
      <c r="AE1350" s="75"/>
      <c r="AG1350" s="84"/>
      <c r="AN1350" s="75"/>
      <c r="AO1350" s="75"/>
      <c r="AP1350" s="75"/>
      <c r="AQ1350" s="75"/>
      <c r="AR1350" s="75"/>
      <c r="AS1350" s="75"/>
      <c r="AT1350" s="75"/>
      <c r="AU1350" s="75"/>
      <c r="AV1350" s="75"/>
      <c r="AW1350" s="75"/>
      <c r="AX1350" s="75"/>
      <c r="AY1350" s="75"/>
      <c r="AZ1350" s="75"/>
      <c r="BG1350" s="95"/>
      <c r="BH1350" s="95"/>
      <c r="BI1350" s="95"/>
      <c r="BJ1350" s="95"/>
      <c r="BK1350" s="95"/>
      <c r="BL1350" s="95"/>
      <c r="BM1350" s="95"/>
      <c r="BN1350" s="95"/>
      <c r="BO1350" s="75"/>
      <c r="BP1350" s="75"/>
    </row>
    <row r="1351" spans="27:85" x14ac:dyDescent="0.2">
      <c r="AA1351" s="75"/>
      <c r="AB1351" s="75"/>
      <c r="AC1351" s="75"/>
      <c r="AD1351" s="75"/>
      <c r="AE1351" s="75"/>
      <c r="AG1351" s="84"/>
      <c r="AN1351" s="75"/>
      <c r="AO1351" s="75"/>
      <c r="AP1351" s="75"/>
      <c r="AQ1351" s="75"/>
      <c r="AR1351" s="75"/>
      <c r="AS1351" s="75"/>
      <c r="AT1351" s="75"/>
      <c r="AU1351" s="75"/>
      <c r="AV1351" s="75"/>
      <c r="AW1351" s="75"/>
      <c r="AX1351" s="75"/>
      <c r="AY1351" s="75"/>
      <c r="AZ1351" s="75"/>
      <c r="BG1351" s="95"/>
      <c r="BH1351" s="95"/>
      <c r="BI1351" s="95"/>
      <c r="BJ1351" s="95"/>
      <c r="BK1351" s="95"/>
      <c r="BL1351" s="95"/>
      <c r="BM1351" s="95"/>
      <c r="BN1351" s="95"/>
      <c r="BO1351" s="75"/>
      <c r="BP1351" s="75"/>
    </row>
    <row r="1352" spans="27:85" x14ac:dyDescent="0.2">
      <c r="AA1352" s="75"/>
      <c r="AB1352" s="75"/>
      <c r="AC1352" s="75"/>
      <c r="AD1352" s="75"/>
      <c r="AE1352" s="75"/>
      <c r="AG1352" s="84"/>
      <c r="AN1352" s="75"/>
      <c r="AO1352" s="75"/>
      <c r="AP1352" s="75"/>
      <c r="AQ1352" s="75"/>
      <c r="AR1352" s="75"/>
      <c r="AS1352" s="75"/>
      <c r="AT1352" s="75"/>
      <c r="AU1352" s="75"/>
      <c r="AV1352" s="75"/>
      <c r="AW1352" s="75"/>
      <c r="AX1352" s="75"/>
      <c r="AY1352" s="75"/>
      <c r="AZ1352" s="75"/>
      <c r="BG1352" s="95"/>
      <c r="BH1352" s="95"/>
      <c r="BI1352" s="95"/>
      <c r="BJ1352" s="95"/>
      <c r="BK1352" s="95"/>
      <c r="BL1352" s="95"/>
      <c r="BM1352" s="95"/>
      <c r="BN1352" s="95"/>
      <c r="BO1352" s="75"/>
      <c r="BP1352" s="75"/>
    </row>
    <row r="1353" spans="27:85" x14ac:dyDescent="0.2">
      <c r="AA1353" s="75"/>
      <c r="AB1353" s="75"/>
      <c r="AC1353" s="75"/>
      <c r="AD1353" s="75"/>
      <c r="AE1353" s="75"/>
      <c r="AG1353" s="84"/>
      <c r="AN1353" s="75"/>
      <c r="AO1353" s="75"/>
      <c r="AP1353" s="75"/>
      <c r="AQ1353" s="75"/>
      <c r="AR1353" s="75"/>
      <c r="AS1353" s="75"/>
      <c r="AT1353" s="75"/>
      <c r="AU1353" s="75"/>
      <c r="AV1353" s="75"/>
      <c r="AW1353" s="75"/>
      <c r="AX1353" s="75"/>
      <c r="AY1353" s="75"/>
      <c r="AZ1353" s="75"/>
      <c r="BG1353" s="95"/>
      <c r="BH1353" s="95"/>
      <c r="BI1353" s="95"/>
      <c r="BJ1353" s="95"/>
      <c r="BK1353" s="95"/>
      <c r="BL1353" s="95"/>
      <c r="BM1353" s="95"/>
      <c r="BN1353" s="95"/>
      <c r="BO1353" s="75"/>
      <c r="BP1353" s="75"/>
    </row>
    <row r="1354" spans="27:85" x14ac:dyDescent="0.2">
      <c r="AA1354" s="75"/>
      <c r="AB1354" s="75"/>
      <c r="AC1354" s="75"/>
      <c r="AD1354" s="75"/>
      <c r="AE1354" s="75"/>
      <c r="AG1354" s="84"/>
      <c r="AN1354" s="75"/>
      <c r="AO1354" s="75"/>
      <c r="AP1354" s="75"/>
      <c r="AQ1354" s="75"/>
      <c r="AR1354" s="75"/>
      <c r="AS1354" s="75"/>
      <c r="AT1354" s="75"/>
      <c r="AU1354" s="75"/>
      <c r="AV1354" s="75"/>
      <c r="AW1354" s="75"/>
      <c r="AX1354" s="75"/>
      <c r="AY1354" s="75"/>
      <c r="AZ1354" s="75"/>
      <c r="BG1354" s="95"/>
      <c r="BH1354" s="95"/>
      <c r="BI1354" s="95"/>
      <c r="BJ1354" s="95"/>
      <c r="BK1354" s="95"/>
      <c r="BL1354" s="95"/>
      <c r="BM1354" s="95"/>
      <c r="BN1354" s="95"/>
      <c r="BO1354" s="75"/>
      <c r="BP1354" s="75"/>
    </row>
    <row r="1355" spans="27:85" x14ac:dyDescent="0.2">
      <c r="AA1355" s="75"/>
      <c r="AB1355" s="75"/>
      <c r="AC1355" s="75"/>
      <c r="AD1355" s="75"/>
      <c r="AE1355" s="75"/>
      <c r="AG1355" s="84"/>
      <c r="AN1355" s="75"/>
      <c r="AO1355" s="75"/>
      <c r="AP1355" s="75"/>
      <c r="AQ1355" s="75"/>
      <c r="AR1355" s="75"/>
      <c r="AS1355" s="75"/>
      <c r="AT1355" s="75"/>
      <c r="AU1355" s="75"/>
      <c r="AV1355" s="75"/>
      <c r="AW1355" s="75"/>
      <c r="AX1355" s="75"/>
      <c r="AY1355" s="75"/>
      <c r="AZ1355" s="75"/>
      <c r="BG1355" s="95"/>
      <c r="BH1355" s="95"/>
      <c r="BI1355" s="95"/>
      <c r="BJ1355" s="95"/>
      <c r="BK1355" s="95"/>
      <c r="BL1355" s="95"/>
      <c r="BM1355" s="95"/>
      <c r="BN1355" s="95"/>
      <c r="BO1355" s="75"/>
      <c r="BP1355" s="75"/>
    </row>
    <row r="1356" spans="27:85" x14ac:dyDescent="0.2">
      <c r="AA1356" s="75"/>
      <c r="AB1356" s="75"/>
      <c r="AC1356" s="75"/>
      <c r="AD1356" s="75"/>
      <c r="AE1356" s="75"/>
      <c r="AG1356" s="84"/>
      <c r="AN1356" s="75"/>
      <c r="AO1356" s="75"/>
      <c r="AP1356" s="75"/>
      <c r="AQ1356" s="75"/>
      <c r="AR1356" s="75"/>
      <c r="AS1356" s="75"/>
      <c r="AT1356" s="75"/>
      <c r="AU1356" s="75"/>
      <c r="AV1356" s="75"/>
      <c r="AW1356" s="75"/>
      <c r="AX1356" s="75"/>
      <c r="AY1356" s="75"/>
      <c r="AZ1356" s="75"/>
      <c r="BG1356" s="95"/>
      <c r="BH1356" s="95"/>
      <c r="BI1356" s="95"/>
      <c r="BJ1356" s="95"/>
      <c r="BK1356" s="95"/>
      <c r="BL1356" s="95"/>
      <c r="BM1356" s="95"/>
      <c r="BN1356" s="95"/>
      <c r="BO1356" s="75"/>
      <c r="BP1356" s="75"/>
    </row>
    <row r="1357" spans="27:85" x14ac:dyDescent="0.2">
      <c r="AA1357" s="75"/>
      <c r="AB1357" s="75"/>
      <c r="AC1357" s="75"/>
      <c r="AD1357" s="75"/>
      <c r="AE1357" s="75"/>
      <c r="AG1357" s="84"/>
      <c r="AN1357" s="75"/>
      <c r="AO1357" s="75"/>
      <c r="AP1357" s="75"/>
      <c r="AQ1357" s="75"/>
      <c r="AR1357" s="75"/>
      <c r="AS1357" s="75"/>
      <c r="AT1357" s="75"/>
      <c r="AU1357" s="75"/>
      <c r="AV1357" s="75"/>
      <c r="AW1357" s="75"/>
      <c r="AX1357" s="75"/>
      <c r="AY1357" s="75"/>
      <c r="AZ1357" s="75"/>
      <c r="BG1357" s="95"/>
      <c r="BH1357" s="95"/>
      <c r="BI1357" s="95"/>
      <c r="BJ1357" s="95"/>
      <c r="BK1357" s="95"/>
      <c r="BL1357" s="95"/>
      <c r="BM1357" s="95"/>
      <c r="BN1357" s="95"/>
      <c r="BO1357" s="75"/>
      <c r="BP1357" s="75"/>
    </row>
    <row r="1358" spans="27:85" x14ac:dyDescent="0.2">
      <c r="AA1358" s="75"/>
      <c r="AB1358" s="75"/>
      <c r="AC1358" s="75"/>
      <c r="AD1358" s="75"/>
      <c r="AE1358" s="75"/>
      <c r="AG1358" s="84"/>
      <c r="AN1358" s="75"/>
      <c r="AO1358" s="75"/>
      <c r="AP1358" s="75"/>
      <c r="AQ1358" s="75"/>
      <c r="AR1358" s="75"/>
      <c r="AS1358" s="75"/>
      <c r="AT1358" s="75"/>
      <c r="AU1358" s="75"/>
      <c r="AV1358" s="75"/>
      <c r="AW1358" s="75"/>
      <c r="AX1358" s="75"/>
      <c r="AY1358" s="75"/>
      <c r="AZ1358" s="75"/>
      <c r="BG1358" s="95"/>
      <c r="BH1358" s="95"/>
      <c r="BI1358" s="95"/>
      <c r="BJ1358" s="95"/>
      <c r="BK1358" s="95"/>
      <c r="BL1358" s="95"/>
      <c r="BM1358" s="95"/>
      <c r="BN1358" s="95"/>
      <c r="BO1358" s="75"/>
      <c r="BP1358" s="75"/>
    </row>
    <row r="1359" spans="27:85" x14ac:dyDescent="0.2">
      <c r="AA1359" s="75"/>
      <c r="AB1359" s="75"/>
      <c r="AC1359" s="75"/>
      <c r="AD1359" s="75"/>
      <c r="AE1359" s="75"/>
      <c r="AG1359" s="84"/>
      <c r="AN1359" s="75"/>
      <c r="AO1359" s="75"/>
      <c r="AP1359" s="75"/>
      <c r="AQ1359" s="75"/>
      <c r="AR1359" s="75"/>
      <c r="AS1359" s="75"/>
      <c r="AT1359" s="75"/>
      <c r="AU1359" s="75"/>
      <c r="AV1359" s="75"/>
      <c r="AW1359" s="75"/>
      <c r="AX1359" s="75"/>
      <c r="AY1359" s="75"/>
      <c r="AZ1359" s="75"/>
      <c r="BG1359" s="95"/>
      <c r="BH1359" s="95"/>
      <c r="BI1359" s="95"/>
      <c r="BJ1359" s="95"/>
      <c r="BK1359" s="95"/>
      <c r="BL1359" s="95"/>
      <c r="BM1359" s="95"/>
      <c r="BN1359" s="95"/>
      <c r="BO1359" s="75"/>
      <c r="BP1359" s="75"/>
    </row>
    <row r="1360" spans="27:85" x14ac:dyDescent="0.2">
      <c r="AA1360" s="75"/>
      <c r="AB1360" s="75"/>
      <c r="AC1360" s="75"/>
      <c r="AD1360" s="75"/>
      <c r="AE1360" s="75"/>
      <c r="AG1360" s="84"/>
      <c r="AN1360" s="75"/>
      <c r="AO1360" s="75"/>
      <c r="AP1360" s="75"/>
      <c r="AQ1360" s="75"/>
      <c r="AR1360" s="75"/>
      <c r="AS1360" s="75"/>
      <c r="AT1360" s="75"/>
      <c r="AU1360" s="75"/>
      <c r="AV1360" s="75"/>
      <c r="AW1360" s="75"/>
      <c r="AX1360" s="75"/>
      <c r="AY1360" s="75"/>
      <c r="AZ1360" s="75"/>
      <c r="BG1360" s="95"/>
      <c r="BH1360" s="95"/>
      <c r="BI1360" s="95"/>
      <c r="BJ1360" s="95"/>
      <c r="BK1360" s="95"/>
      <c r="BL1360" s="95"/>
      <c r="BM1360" s="95"/>
      <c r="BN1360" s="95"/>
      <c r="BO1360" s="75"/>
      <c r="BP1360" s="75"/>
    </row>
    <row r="1361" spans="27:85" x14ac:dyDescent="0.2">
      <c r="AA1361" s="75"/>
      <c r="AB1361" s="75"/>
      <c r="AC1361" s="75"/>
      <c r="AD1361" s="75"/>
      <c r="AE1361" s="75"/>
      <c r="AG1361" s="84"/>
      <c r="AN1361" s="75"/>
      <c r="AO1361" s="75"/>
      <c r="AP1361" s="75"/>
      <c r="AQ1361" s="75"/>
      <c r="AR1361" s="75"/>
      <c r="AS1361" s="75"/>
      <c r="AT1361" s="75"/>
      <c r="AU1361" s="75"/>
      <c r="AV1361" s="75"/>
      <c r="AW1361" s="75"/>
      <c r="AX1361" s="75"/>
      <c r="AY1361" s="75"/>
      <c r="AZ1361" s="75"/>
      <c r="BG1361" s="95"/>
      <c r="BH1361" s="95"/>
      <c r="BI1361" s="95"/>
      <c r="BJ1361" s="95"/>
      <c r="BK1361" s="95"/>
      <c r="BL1361" s="95"/>
      <c r="BM1361" s="95"/>
      <c r="BN1361" s="95"/>
      <c r="BO1361" s="75"/>
      <c r="BP1361" s="75"/>
    </row>
    <row r="1362" spans="27:85" x14ac:dyDescent="0.2">
      <c r="AA1362" s="75"/>
      <c r="AB1362" s="75"/>
      <c r="AC1362" s="75"/>
      <c r="AD1362" s="75"/>
      <c r="AE1362" s="75"/>
      <c r="AG1362" s="84"/>
      <c r="AN1362" s="75"/>
      <c r="AO1362" s="75"/>
      <c r="AP1362" s="75"/>
      <c r="AQ1362" s="75"/>
      <c r="AR1362" s="75"/>
      <c r="AS1362" s="75"/>
      <c r="AT1362" s="75"/>
      <c r="AU1362" s="75"/>
      <c r="AV1362" s="75"/>
      <c r="AW1362" s="75"/>
      <c r="AX1362" s="75"/>
      <c r="AY1362" s="75"/>
      <c r="AZ1362" s="75"/>
      <c r="BG1362" s="95"/>
      <c r="BH1362" s="95"/>
      <c r="BI1362" s="95"/>
      <c r="BJ1362" s="95"/>
      <c r="BK1362" s="95"/>
      <c r="BL1362" s="95"/>
      <c r="BM1362" s="95"/>
      <c r="BN1362" s="95"/>
      <c r="BO1362" s="75"/>
      <c r="BP1362" s="75"/>
    </row>
    <row r="1363" spans="27:85" x14ac:dyDescent="0.2">
      <c r="AA1363" s="75"/>
      <c r="AB1363" s="75"/>
      <c r="AC1363" s="75"/>
      <c r="AD1363" s="75"/>
      <c r="AE1363" s="75"/>
      <c r="AG1363" s="84"/>
      <c r="AN1363" s="75"/>
      <c r="AO1363" s="75"/>
      <c r="AP1363" s="75"/>
      <c r="AQ1363" s="75"/>
      <c r="AR1363" s="75"/>
      <c r="AS1363" s="75"/>
      <c r="AT1363" s="75"/>
      <c r="AU1363" s="75"/>
      <c r="AV1363" s="75"/>
      <c r="AW1363" s="75"/>
      <c r="AX1363" s="75"/>
      <c r="AY1363" s="75"/>
      <c r="AZ1363" s="75"/>
      <c r="BG1363" s="95"/>
      <c r="BH1363" s="95"/>
      <c r="BI1363" s="95"/>
      <c r="BJ1363" s="95"/>
      <c r="BK1363" s="95"/>
      <c r="BL1363" s="95"/>
      <c r="BM1363" s="95"/>
      <c r="BN1363" s="95"/>
      <c r="BO1363" s="75"/>
      <c r="BP1363" s="75"/>
    </row>
    <row r="1364" spans="27:85" x14ac:dyDescent="0.2">
      <c r="AA1364" s="75"/>
      <c r="AB1364" s="75"/>
      <c r="AC1364" s="75"/>
      <c r="AD1364" s="75"/>
      <c r="AE1364" s="75"/>
      <c r="AG1364" s="84"/>
      <c r="AN1364" s="75"/>
      <c r="AO1364" s="75"/>
      <c r="AP1364" s="75"/>
      <c r="AQ1364" s="75"/>
      <c r="AR1364" s="75"/>
      <c r="AS1364" s="75"/>
      <c r="AT1364" s="75"/>
      <c r="AU1364" s="75"/>
      <c r="AV1364" s="75"/>
      <c r="AW1364" s="75"/>
      <c r="AX1364" s="75"/>
      <c r="AY1364" s="75"/>
      <c r="AZ1364" s="75"/>
      <c r="BG1364" s="95"/>
      <c r="BH1364" s="95"/>
      <c r="BI1364" s="95"/>
      <c r="BJ1364" s="95"/>
      <c r="BK1364" s="95"/>
      <c r="BL1364" s="95"/>
      <c r="BM1364" s="95"/>
      <c r="BN1364" s="95"/>
      <c r="BO1364" s="75"/>
      <c r="BP1364" s="75"/>
    </row>
    <row r="1365" spans="27:85" x14ac:dyDescent="0.2">
      <c r="AA1365" s="75"/>
      <c r="AB1365" s="75"/>
      <c r="AC1365" s="75"/>
      <c r="AD1365" s="75"/>
      <c r="AE1365" s="75"/>
      <c r="AG1365" s="84"/>
      <c r="AN1365" s="75"/>
      <c r="AO1365" s="75"/>
      <c r="AP1365" s="75"/>
      <c r="AQ1365" s="75"/>
      <c r="AR1365" s="75"/>
      <c r="AS1365" s="75"/>
      <c r="AT1365" s="75"/>
      <c r="AU1365" s="75"/>
      <c r="AV1365" s="75"/>
      <c r="AW1365" s="75"/>
      <c r="AX1365" s="75"/>
      <c r="AY1365" s="75"/>
      <c r="AZ1365" s="75"/>
      <c r="BG1365" s="95"/>
      <c r="BH1365" s="95"/>
      <c r="BI1365" s="95"/>
      <c r="BJ1365" s="95"/>
      <c r="BK1365" s="95"/>
      <c r="BL1365" s="95"/>
      <c r="BM1365" s="95"/>
      <c r="BN1365" s="95"/>
      <c r="BO1365" s="75"/>
      <c r="BP1365" s="75"/>
    </row>
    <row r="1366" spans="27:85" x14ac:dyDescent="0.2">
      <c r="AA1366" s="75"/>
      <c r="AB1366" s="75"/>
      <c r="AC1366" s="75"/>
      <c r="AD1366" s="75"/>
      <c r="AE1366" s="75"/>
      <c r="AG1366" s="84"/>
      <c r="AN1366" s="75"/>
      <c r="AO1366" s="75"/>
      <c r="AP1366" s="75"/>
      <c r="AQ1366" s="75"/>
      <c r="AR1366" s="75"/>
      <c r="AS1366" s="75"/>
      <c r="AT1366" s="75"/>
      <c r="AU1366" s="75"/>
      <c r="AV1366" s="75"/>
      <c r="AW1366" s="75"/>
      <c r="AX1366" s="75"/>
      <c r="AY1366" s="75"/>
      <c r="AZ1366" s="75"/>
      <c r="BG1366" s="95"/>
      <c r="BH1366" s="95"/>
      <c r="BI1366" s="95"/>
      <c r="BJ1366" s="95"/>
      <c r="BK1366" s="95"/>
      <c r="BL1366" s="95"/>
      <c r="BM1366" s="95"/>
      <c r="BN1366" s="95"/>
      <c r="BO1366" s="75"/>
      <c r="BP1366" s="75"/>
    </row>
    <row r="1367" spans="27:85" x14ac:dyDescent="0.2">
      <c r="AA1367" s="75"/>
      <c r="AB1367" s="75"/>
      <c r="AC1367" s="75"/>
      <c r="AD1367" s="75"/>
      <c r="AE1367" s="75"/>
      <c r="AG1367" s="84"/>
      <c r="AN1367" s="75"/>
      <c r="AO1367" s="75"/>
      <c r="AP1367" s="75"/>
      <c r="AQ1367" s="75"/>
      <c r="AR1367" s="75"/>
      <c r="AS1367" s="75"/>
      <c r="AT1367" s="75"/>
      <c r="AU1367" s="75"/>
      <c r="AV1367" s="75"/>
      <c r="AW1367" s="75"/>
      <c r="AX1367" s="75"/>
      <c r="AY1367" s="75"/>
      <c r="AZ1367" s="75"/>
      <c r="BG1367" s="95"/>
      <c r="BH1367" s="95"/>
      <c r="BI1367" s="95"/>
      <c r="BJ1367" s="95"/>
      <c r="BK1367" s="95"/>
      <c r="BL1367" s="95"/>
      <c r="BM1367" s="95"/>
      <c r="BN1367" s="95"/>
      <c r="BO1367" s="75"/>
      <c r="BP1367" s="75"/>
      <c r="BQ1367" s="75"/>
      <c r="BS1367" s="75"/>
      <c r="BT1367" s="75"/>
      <c r="BU1367" s="75"/>
      <c r="BV1367" s="75"/>
      <c r="BW1367" s="75"/>
      <c r="BX1367" s="75"/>
      <c r="BY1367" s="75"/>
      <c r="BZ1367" s="75"/>
      <c r="CA1367" s="75"/>
      <c r="CB1367" s="75"/>
      <c r="CC1367" s="75"/>
      <c r="CD1367" s="75"/>
      <c r="CE1367" s="75"/>
      <c r="CF1367" s="75"/>
      <c r="CG1367" s="75"/>
    </row>
    <row r="1368" spans="27:85" x14ac:dyDescent="0.2">
      <c r="AA1368" s="75"/>
      <c r="AB1368" s="75"/>
      <c r="AC1368" s="75"/>
      <c r="AD1368" s="75"/>
      <c r="AE1368" s="75"/>
      <c r="AG1368" s="84"/>
      <c r="AN1368" s="75"/>
      <c r="AO1368" s="75"/>
      <c r="AP1368" s="75"/>
      <c r="AQ1368" s="75"/>
      <c r="AR1368" s="75"/>
      <c r="AS1368" s="75"/>
      <c r="AT1368" s="75"/>
      <c r="AU1368" s="75"/>
      <c r="AV1368" s="75"/>
      <c r="AW1368" s="75"/>
      <c r="AX1368" s="75"/>
      <c r="AY1368" s="75"/>
      <c r="AZ1368" s="75"/>
      <c r="BG1368" s="95"/>
      <c r="BH1368" s="95"/>
      <c r="BI1368" s="95"/>
      <c r="BJ1368" s="95"/>
      <c r="BK1368" s="95"/>
      <c r="BL1368" s="95"/>
      <c r="BM1368" s="95"/>
      <c r="BN1368" s="95"/>
      <c r="BO1368" s="75"/>
      <c r="BP1368" s="75"/>
    </row>
    <row r="1369" spans="27:85" x14ac:dyDescent="0.2">
      <c r="AA1369" s="75"/>
      <c r="AB1369" s="75"/>
      <c r="AC1369" s="75"/>
      <c r="AD1369" s="75"/>
      <c r="AE1369" s="75"/>
      <c r="AG1369" s="84"/>
      <c r="AN1369" s="75"/>
      <c r="AO1369" s="75"/>
      <c r="AP1369" s="75"/>
      <c r="AQ1369" s="75"/>
      <c r="AR1369" s="75"/>
      <c r="AS1369" s="75"/>
      <c r="AT1369" s="75"/>
      <c r="AU1369" s="75"/>
      <c r="AV1369" s="75"/>
      <c r="AW1369" s="75"/>
      <c r="AX1369" s="75"/>
      <c r="AY1369" s="75"/>
      <c r="AZ1369" s="75"/>
      <c r="BG1369" s="95"/>
      <c r="BH1369" s="95"/>
      <c r="BI1369" s="95"/>
      <c r="BJ1369" s="95"/>
      <c r="BK1369" s="95"/>
      <c r="BL1369" s="95"/>
      <c r="BM1369" s="95"/>
      <c r="BN1369" s="95"/>
      <c r="BO1369" s="75"/>
      <c r="BP1369" s="75"/>
    </row>
    <row r="1370" spans="27:85" x14ac:dyDescent="0.2">
      <c r="AA1370" s="75"/>
      <c r="AB1370" s="75"/>
      <c r="AC1370" s="75"/>
      <c r="AD1370" s="75"/>
      <c r="AE1370" s="75"/>
      <c r="AG1370" s="84"/>
      <c r="AN1370" s="75"/>
      <c r="AO1370" s="75"/>
      <c r="AP1370" s="75"/>
      <c r="AQ1370" s="75"/>
      <c r="AR1370" s="75"/>
      <c r="AS1370" s="75"/>
      <c r="AT1370" s="75"/>
      <c r="AU1370" s="75"/>
      <c r="AV1370" s="75"/>
      <c r="AW1370" s="75"/>
      <c r="AX1370" s="75"/>
      <c r="AY1370" s="75"/>
      <c r="AZ1370" s="75"/>
      <c r="BG1370" s="95"/>
      <c r="BH1370" s="95"/>
      <c r="BI1370" s="95"/>
      <c r="BJ1370" s="95"/>
      <c r="BK1370" s="95"/>
      <c r="BL1370" s="95"/>
      <c r="BM1370" s="95"/>
      <c r="BN1370" s="95"/>
      <c r="BO1370" s="75"/>
      <c r="BP1370" s="75"/>
    </row>
    <row r="1371" spans="27:85" x14ac:dyDescent="0.2">
      <c r="AA1371" s="75"/>
      <c r="AB1371" s="75"/>
      <c r="AC1371" s="75"/>
      <c r="AD1371" s="75"/>
      <c r="AE1371" s="75"/>
      <c r="AG1371" s="84"/>
      <c r="AN1371" s="75"/>
      <c r="AO1371" s="75"/>
      <c r="AP1371" s="75"/>
      <c r="AQ1371" s="75"/>
      <c r="AR1371" s="75"/>
      <c r="AS1371" s="75"/>
      <c r="AT1371" s="75"/>
      <c r="AU1371" s="75"/>
      <c r="AV1371" s="75"/>
      <c r="AW1371" s="75"/>
      <c r="AX1371" s="75"/>
      <c r="AY1371" s="75"/>
      <c r="AZ1371" s="75"/>
      <c r="BG1371" s="95"/>
      <c r="BH1371" s="95"/>
      <c r="BI1371" s="95"/>
      <c r="BJ1371" s="95"/>
      <c r="BK1371" s="95"/>
      <c r="BL1371" s="95"/>
      <c r="BM1371" s="95"/>
      <c r="BN1371" s="95"/>
      <c r="BO1371" s="75"/>
      <c r="BP1371" s="75"/>
      <c r="BQ1371" s="75"/>
      <c r="BS1371" s="75"/>
    </row>
    <row r="1372" spans="27:85" x14ac:dyDescent="0.2">
      <c r="AA1372" s="75"/>
      <c r="AB1372" s="75"/>
      <c r="AC1372" s="75"/>
      <c r="AD1372" s="75"/>
      <c r="AE1372" s="75"/>
      <c r="AG1372" s="84"/>
      <c r="AN1372" s="75"/>
      <c r="AO1372" s="75"/>
      <c r="AP1372" s="75"/>
      <c r="AQ1372" s="75"/>
      <c r="AR1372" s="75"/>
      <c r="AS1372" s="75"/>
      <c r="AT1372" s="75"/>
      <c r="AU1372" s="75"/>
      <c r="AV1372" s="75"/>
      <c r="AW1372" s="75"/>
      <c r="AX1372" s="75"/>
      <c r="AY1372" s="75"/>
      <c r="AZ1372" s="75"/>
      <c r="BG1372" s="95"/>
      <c r="BH1372" s="95"/>
      <c r="BI1372" s="95"/>
      <c r="BJ1372" s="95"/>
      <c r="BK1372" s="95"/>
      <c r="BL1372" s="95"/>
      <c r="BM1372" s="95"/>
      <c r="BN1372" s="95"/>
      <c r="BO1372" s="75"/>
      <c r="BP1372" s="75"/>
    </row>
    <row r="1373" spans="27:85" x14ac:dyDescent="0.2">
      <c r="AA1373" s="75"/>
      <c r="AB1373" s="75"/>
      <c r="AC1373" s="75"/>
      <c r="AD1373" s="75"/>
      <c r="AE1373" s="75"/>
      <c r="AG1373" s="84"/>
      <c r="AN1373" s="75"/>
      <c r="AO1373" s="75"/>
      <c r="AP1373" s="75"/>
      <c r="AQ1373" s="75"/>
      <c r="AR1373" s="75"/>
      <c r="AS1373" s="75"/>
      <c r="AT1373" s="75"/>
      <c r="AU1373" s="75"/>
      <c r="AV1373" s="75"/>
      <c r="AW1373" s="75"/>
      <c r="AX1373" s="75"/>
      <c r="AY1373" s="75"/>
      <c r="AZ1373" s="75"/>
      <c r="BG1373" s="95"/>
      <c r="BH1373" s="95"/>
      <c r="BI1373" s="95"/>
      <c r="BJ1373" s="95"/>
      <c r="BK1373" s="95"/>
      <c r="BL1373" s="95"/>
      <c r="BM1373" s="95"/>
      <c r="BN1373" s="95"/>
      <c r="BO1373" s="75"/>
      <c r="BP1373" s="75"/>
      <c r="BQ1373" s="75"/>
      <c r="BS1373" s="75"/>
      <c r="BT1373" s="75"/>
      <c r="BU1373" s="75"/>
      <c r="BV1373" s="75"/>
      <c r="BW1373" s="75"/>
      <c r="BX1373" s="75"/>
      <c r="BY1373" s="75"/>
      <c r="BZ1373" s="75"/>
      <c r="CA1373" s="75"/>
      <c r="CB1373" s="75"/>
      <c r="CC1373" s="75"/>
      <c r="CD1373" s="75"/>
      <c r="CE1373" s="75"/>
      <c r="CF1373" s="75"/>
      <c r="CG1373" s="75"/>
    </row>
    <row r="1374" spans="27:85" x14ac:dyDescent="0.2">
      <c r="AA1374" s="75"/>
      <c r="AB1374" s="75"/>
      <c r="AC1374" s="75"/>
      <c r="AD1374" s="75"/>
      <c r="AE1374" s="75"/>
      <c r="AG1374" s="84"/>
      <c r="AN1374" s="75"/>
      <c r="AO1374" s="75"/>
      <c r="AP1374" s="75"/>
      <c r="AQ1374" s="75"/>
      <c r="AR1374" s="75"/>
      <c r="AS1374" s="75"/>
      <c r="AT1374" s="75"/>
      <c r="AU1374" s="75"/>
      <c r="AV1374" s="75"/>
      <c r="AW1374" s="75"/>
      <c r="AX1374" s="75"/>
      <c r="AY1374" s="75"/>
      <c r="AZ1374" s="75"/>
      <c r="BG1374" s="95"/>
      <c r="BH1374" s="95"/>
      <c r="BI1374" s="95"/>
      <c r="BJ1374" s="95"/>
      <c r="BK1374" s="95"/>
      <c r="BL1374" s="95"/>
      <c r="BM1374" s="95"/>
      <c r="BN1374" s="95"/>
      <c r="BO1374" s="75"/>
      <c r="BP1374" s="75"/>
    </row>
    <row r="1375" spans="27:85" x14ac:dyDescent="0.2">
      <c r="AA1375" s="75"/>
      <c r="AB1375" s="75"/>
      <c r="AC1375" s="75"/>
      <c r="AD1375" s="75"/>
      <c r="AE1375" s="75"/>
      <c r="AG1375" s="84"/>
      <c r="AN1375" s="75"/>
      <c r="AO1375" s="75"/>
      <c r="AP1375" s="75"/>
      <c r="AQ1375" s="75"/>
      <c r="AR1375" s="75"/>
      <c r="AS1375" s="75"/>
      <c r="AT1375" s="75"/>
      <c r="AU1375" s="75"/>
      <c r="AV1375" s="75"/>
      <c r="AW1375" s="75"/>
      <c r="AX1375" s="75"/>
      <c r="AY1375" s="75"/>
      <c r="AZ1375" s="75"/>
      <c r="BG1375" s="95"/>
      <c r="BH1375" s="95"/>
      <c r="BI1375" s="95"/>
      <c r="BJ1375" s="95"/>
      <c r="BK1375" s="95"/>
      <c r="BL1375" s="95"/>
      <c r="BM1375" s="95"/>
      <c r="BN1375" s="95"/>
      <c r="BO1375" s="75"/>
      <c r="BP1375" s="75"/>
    </row>
    <row r="1376" spans="27:85" x14ac:dyDescent="0.2">
      <c r="AA1376" s="75"/>
      <c r="AB1376" s="75"/>
      <c r="AC1376" s="75"/>
      <c r="AD1376" s="75"/>
      <c r="AE1376" s="75"/>
      <c r="AG1376" s="84"/>
      <c r="AN1376" s="75"/>
      <c r="AO1376" s="75"/>
      <c r="AP1376" s="75"/>
      <c r="AQ1376" s="75"/>
      <c r="AR1376" s="75"/>
      <c r="AS1376" s="75"/>
      <c r="AT1376" s="75"/>
      <c r="AU1376" s="75"/>
      <c r="AV1376" s="75"/>
      <c r="AW1376" s="75"/>
      <c r="AX1376" s="75"/>
      <c r="AY1376" s="75"/>
      <c r="AZ1376" s="75"/>
      <c r="BG1376" s="95"/>
      <c r="BH1376" s="95"/>
      <c r="BI1376" s="95"/>
      <c r="BJ1376" s="95"/>
      <c r="BK1376" s="95"/>
      <c r="BL1376" s="95"/>
      <c r="BM1376" s="95"/>
      <c r="BN1376" s="95"/>
      <c r="BO1376" s="75"/>
      <c r="BP1376" s="75"/>
      <c r="BQ1376" s="75"/>
    </row>
    <row r="1377" spans="27:85" x14ac:dyDescent="0.2">
      <c r="AA1377" s="75"/>
      <c r="AB1377" s="75"/>
      <c r="AC1377" s="75"/>
      <c r="AD1377" s="75"/>
      <c r="AE1377" s="75"/>
      <c r="AG1377" s="84"/>
      <c r="AN1377" s="75"/>
      <c r="AO1377" s="75"/>
      <c r="AP1377" s="75"/>
      <c r="AQ1377" s="75"/>
      <c r="AR1377" s="75"/>
      <c r="AS1377" s="75"/>
      <c r="AT1377" s="75"/>
      <c r="AU1377" s="75"/>
      <c r="AV1377" s="75"/>
      <c r="AW1377" s="75"/>
      <c r="AX1377" s="75"/>
      <c r="AY1377" s="75"/>
      <c r="AZ1377" s="75"/>
      <c r="BG1377" s="95"/>
      <c r="BH1377" s="95"/>
      <c r="BI1377" s="95"/>
      <c r="BJ1377" s="95"/>
      <c r="BK1377" s="95"/>
      <c r="BL1377" s="95"/>
      <c r="BM1377" s="95"/>
      <c r="BN1377" s="95"/>
      <c r="BO1377" s="75"/>
      <c r="BP1377" s="75"/>
      <c r="BQ1377" s="75"/>
    </row>
    <row r="1378" spans="27:85" x14ac:dyDescent="0.2">
      <c r="AA1378" s="75"/>
      <c r="AB1378" s="75"/>
      <c r="AC1378" s="75"/>
      <c r="AD1378" s="75"/>
      <c r="AE1378" s="75"/>
      <c r="AG1378" s="84"/>
      <c r="AN1378" s="75"/>
      <c r="AO1378" s="75"/>
      <c r="AP1378" s="75"/>
      <c r="AQ1378" s="75"/>
      <c r="AR1378" s="75"/>
      <c r="AS1378" s="75"/>
      <c r="AT1378" s="75"/>
      <c r="AU1378" s="75"/>
      <c r="AV1378" s="75"/>
      <c r="AW1378" s="75"/>
      <c r="AX1378" s="75"/>
      <c r="AY1378" s="75"/>
      <c r="AZ1378" s="75"/>
      <c r="BG1378" s="95"/>
      <c r="BH1378" s="95"/>
      <c r="BI1378" s="95"/>
      <c r="BJ1378" s="95"/>
      <c r="BK1378" s="95"/>
      <c r="BL1378" s="95"/>
      <c r="BM1378" s="95"/>
      <c r="BN1378" s="95"/>
      <c r="BO1378" s="75"/>
      <c r="BP1378" s="75"/>
      <c r="BQ1378" s="75"/>
      <c r="BR1378" s="75"/>
      <c r="BS1378" s="75"/>
      <c r="BT1378" s="75"/>
      <c r="BU1378" s="75"/>
      <c r="BV1378" s="75"/>
      <c r="BW1378" s="75"/>
      <c r="BX1378" s="75"/>
      <c r="BY1378" s="75"/>
      <c r="BZ1378" s="75"/>
      <c r="CA1378" s="75"/>
      <c r="CB1378" s="75"/>
      <c r="CC1378" s="75"/>
      <c r="CD1378" s="75"/>
      <c r="CE1378" s="75"/>
      <c r="CF1378" s="75"/>
      <c r="CG1378" s="75"/>
    </row>
    <row r="1379" spans="27:85" x14ac:dyDescent="0.2">
      <c r="AA1379" s="75"/>
      <c r="AB1379" s="75"/>
      <c r="AC1379" s="75"/>
      <c r="AD1379" s="75"/>
      <c r="AE1379" s="75"/>
      <c r="AG1379" s="84"/>
      <c r="AN1379" s="75"/>
      <c r="AO1379" s="75"/>
      <c r="AP1379" s="75"/>
      <c r="AQ1379" s="75"/>
      <c r="AR1379" s="75"/>
      <c r="AS1379" s="75"/>
      <c r="AT1379" s="75"/>
      <c r="AU1379" s="75"/>
      <c r="AV1379" s="75"/>
      <c r="AW1379" s="75"/>
      <c r="AX1379" s="75"/>
      <c r="AY1379" s="75"/>
      <c r="AZ1379" s="75"/>
      <c r="BG1379" s="95"/>
      <c r="BH1379" s="95"/>
      <c r="BI1379" s="95"/>
      <c r="BJ1379" s="95"/>
      <c r="BK1379" s="95"/>
      <c r="BL1379" s="95"/>
      <c r="BM1379" s="95"/>
      <c r="BN1379" s="95"/>
      <c r="BO1379" s="75"/>
      <c r="BP1379" s="75"/>
    </row>
    <row r="1380" spans="27:85" x14ac:dyDescent="0.2">
      <c r="AA1380" s="75"/>
      <c r="AB1380" s="75"/>
      <c r="AC1380" s="75"/>
      <c r="AD1380" s="75"/>
      <c r="AE1380" s="75"/>
      <c r="AG1380" s="84"/>
      <c r="AN1380" s="75"/>
      <c r="AO1380" s="75"/>
      <c r="AP1380" s="75"/>
      <c r="AQ1380" s="75"/>
      <c r="AR1380" s="75"/>
      <c r="AS1380" s="75"/>
      <c r="AT1380" s="75"/>
      <c r="AU1380" s="75"/>
      <c r="AV1380" s="75"/>
      <c r="AW1380" s="75"/>
      <c r="AX1380" s="75"/>
      <c r="AY1380" s="75"/>
      <c r="AZ1380" s="75"/>
      <c r="BG1380" s="95"/>
      <c r="BH1380" s="95"/>
      <c r="BI1380" s="95"/>
      <c r="BJ1380" s="95"/>
      <c r="BK1380" s="95"/>
      <c r="BL1380" s="95"/>
      <c r="BM1380" s="95"/>
      <c r="BN1380" s="95"/>
      <c r="BO1380" s="75"/>
      <c r="BP1380" s="75"/>
    </row>
    <row r="1381" spans="27:85" x14ac:dyDescent="0.2">
      <c r="AA1381" s="75"/>
      <c r="AB1381" s="75"/>
      <c r="AC1381" s="75"/>
      <c r="AD1381" s="75"/>
      <c r="AE1381" s="75"/>
      <c r="AG1381" s="84"/>
      <c r="AN1381" s="75"/>
      <c r="AO1381" s="75"/>
      <c r="AP1381" s="75"/>
      <c r="AQ1381" s="75"/>
      <c r="AR1381" s="75"/>
      <c r="AS1381" s="75"/>
      <c r="AT1381" s="75"/>
      <c r="AU1381" s="75"/>
      <c r="AV1381" s="75"/>
      <c r="AW1381" s="75"/>
      <c r="AX1381" s="75"/>
      <c r="AY1381" s="75"/>
      <c r="AZ1381" s="75"/>
      <c r="BG1381" s="95"/>
      <c r="BH1381" s="95"/>
      <c r="BI1381" s="95"/>
      <c r="BJ1381" s="95"/>
      <c r="BK1381" s="95"/>
      <c r="BL1381" s="95"/>
      <c r="BM1381" s="95"/>
      <c r="BN1381" s="95"/>
      <c r="BO1381" s="75"/>
      <c r="BP1381" s="75"/>
      <c r="BQ1381" s="75"/>
      <c r="BS1381" s="75"/>
      <c r="BT1381" s="75"/>
      <c r="BU1381" s="75"/>
      <c r="BV1381" s="75"/>
      <c r="BW1381" s="75"/>
      <c r="BX1381" s="75"/>
      <c r="BY1381" s="75"/>
      <c r="BZ1381" s="75"/>
      <c r="CA1381" s="75"/>
      <c r="CB1381" s="75"/>
      <c r="CC1381" s="75"/>
      <c r="CD1381" s="75"/>
      <c r="CE1381" s="75"/>
      <c r="CF1381" s="75"/>
      <c r="CG1381" s="75"/>
    </row>
    <row r="1382" spans="27:85" x14ac:dyDescent="0.2">
      <c r="AA1382" s="75"/>
      <c r="AB1382" s="75"/>
      <c r="AC1382" s="75"/>
      <c r="AD1382" s="75"/>
      <c r="AE1382" s="75"/>
      <c r="AG1382" s="84"/>
      <c r="AN1382" s="75"/>
      <c r="AO1382" s="75"/>
      <c r="AP1382" s="75"/>
      <c r="AQ1382" s="75"/>
      <c r="AR1382" s="75"/>
      <c r="AS1382" s="75"/>
      <c r="AT1382" s="75"/>
      <c r="AU1382" s="75"/>
      <c r="AV1382" s="75"/>
      <c r="AW1382" s="75"/>
      <c r="AX1382" s="75"/>
      <c r="AY1382" s="75"/>
      <c r="AZ1382" s="75"/>
      <c r="BG1382" s="95"/>
      <c r="BH1382" s="95"/>
      <c r="BI1382" s="95"/>
      <c r="BJ1382" s="95"/>
      <c r="BK1382" s="95"/>
      <c r="BL1382" s="95"/>
      <c r="BM1382" s="95"/>
      <c r="BN1382" s="95"/>
      <c r="BO1382" s="75"/>
      <c r="BP1382" s="75"/>
      <c r="BQ1382" s="75"/>
      <c r="BR1382" s="75"/>
      <c r="BS1382" s="75"/>
      <c r="BT1382" s="75"/>
      <c r="BU1382" s="75"/>
      <c r="BV1382" s="75"/>
      <c r="BW1382" s="75"/>
      <c r="BX1382" s="75"/>
      <c r="BY1382" s="75"/>
      <c r="BZ1382" s="75"/>
      <c r="CA1382" s="75"/>
      <c r="CB1382" s="75"/>
      <c r="CC1382" s="75"/>
      <c r="CD1382" s="75"/>
      <c r="CE1382" s="75"/>
      <c r="CF1382" s="75"/>
      <c r="CG1382" s="75"/>
    </row>
    <row r="1383" spans="27:85" x14ac:dyDescent="0.2">
      <c r="AA1383" s="75"/>
      <c r="AB1383" s="75"/>
      <c r="AC1383" s="75"/>
      <c r="AD1383" s="75"/>
      <c r="AE1383" s="75"/>
      <c r="AG1383" s="84"/>
      <c r="AN1383" s="75"/>
      <c r="AO1383" s="75"/>
      <c r="AP1383" s="75"/>
      <c r="AQ1383" s="75"/>
      <c r="AR1383" s="75"/>
      <c r="AS1383" s="75"/>
      <c r="AT1383" s="75"/>
      <c r="AU1383" s="75"/>
      <c r="AV1383" s="75"/>
      <c r="AW1383" s="75"/>
      <c r="AX1383" s="75"/>
      <c r="AY1383" s="75"/>
      <c r="AZ1383" s="75"/>
      <c r="BG1383" s="95"/>
      <c r="BH1383" s="95"/>
      <c r="BI1383" s="95"/>
      <c r="BJ1383" s="95"/>
      <c r="BK1383" s="95"/>
      <c r="BL1383" s="95"/>
      <c r="BM1383" s="95"/>
      <c r="BN1383" s="95"/>
      <c r="BO1383" s="75"/>
      <c r="BP1383" s="75"/>
    </row>
    <row r="1384" spans="27:85" x14ac:dyDescent="0.2">
      <c r="AA1384" s="75"/>
      <c r="AB1384" s="75"/>
      <c r="AC1384" s="75"/>
      <c r="AD1384" s="75"/>
      <c r="AE1384" s="75"/>
      <c r="AG1384" s="84"/>
      <c r="AN1384" s="75"/>
      <c r="AO1384" s="75"/>
      <c r="AP1384" s="75"/>
      <c r="AQ1384" s="75"/>
      <c r="AR1384" s="75"/>
      <c r="AS1384" s="75"/>
      <c r="AT1384" s="75"/>
      <c r="AU1384" s="75"/>
      <c r="AV1384" s="75"/>
      <c r="AW1384" s="75"/>
      <c r="AX1384" s="75"/>
      <c r="AY1384" s="75"/>
      <c r="AZ1384" s="75"/>
      <c r="BG1384" s="95"/>
      <c r="BH1384" s="95"/>
      <c r="BI1384" s="95"/>
      <c r="BJ1384" s="95"/>
      <c r="BK1384" s="95"/>
      <c r="BL1384" s="95"/>
      <c r="BM1384" s="95"/>
      <c r="BN1384" s="95"/>
      <c r="BO1384" s="75"/>
      <c r="BP1384" s="75"/>
    </row>
    <row r="1385" spans="27:85" x14ac:dyDescent="0.2">
      <c r="AA1385" s="75"/>
      <c r="AB1385" s="75"/>
      <c r="AC1385" s="75"/>
      <c r="AD1385" s="75"/>
      <c r="AE1385" s="75"/>
      <c r="AG1385" s="84"/>
      <c r="AN1385" s="75"/>
      <c r="AO1385" s="75"/>
      <c r="AP1385" s="75"/>
      <c r="AQ1385" s="75"/>
      <c r="AR1385" s="75"/>
      <c r="AS1385" s="75"/>
      <c r="AT1385" s="75"/>
      <c r="AU1385" s="75"/>
      <c r="AV1385" s="75"/>
      <c r="AW1385" s="75"/>
      <c r="AX1385" s="75"/>
      <c r="AY1385" s="75"/>
      <c r="AZ1385" s="75"/>
      <c r="BG1385" s="95"/>
      <c r="BH1385" s="95"/>
      <c r="BI1385" s="95"/>
      <c r="BJ1385" s="95"/>
      <c r="BK1385" s="95"/>
      <c r="BL1385" s="95"/>
      <c r="BM1385" s="95"/>
      <c r="BN1385" s="95"/>
      <c r="BO1385" s="75"/>
      <c r="BP1385" s="75"/>
    </row>
    <row r="1386" spans="27:85" x14ac:dyDescent="0.2">
      <c r="AA1386" s="75"/>
      <c r="AB1386" s="75"/>
      <c r="AC1386" s="75"/>
      <c r="AD1386" s="75"/>
      <c r="AE1386" s="75"/>
      <c r="AG1386" s="84"/>
      <c r="AN1386" s="75"/>
      <c r="AO1386" s="75"/>
      <c r="AP1386" s="75"/>
      <c r="AQ1386" s="75"/>
      <c r="AR1386" s="75"/>
      <c r="AS1386" s="75"/>
      <c r="AT1386" s="75"/>
      <c r="AU1386" s="75"/>
      <c r="AV1386" s="75"/>
      <c r="AW1386" s="75"/>
      <c r="AX1386" s="75"/>
      <c r="AY1386" s="75"/>
      <c r="AZ1386" s="75"/>
      <c r="BG1386" s="95"/>
      <c r="BH1386" s="95"/>
      <c r="BI1386" s="95"/>
      <c r="BJ1386" s="95"/>
      <c r="BK1386" s="95"/>
      <c r="BL1386" s="95"/>
      <c r="BM1386" s="95"/>
      <c r="BN1386" s="95"/>
      <c r="BO1386" s="75"/>
      <c r="BP1386" s="75"/>
    </row>
    <row r="1387" spans="27:85" x14ac:dyDescent="0.2">
      <c r="AA1387" s="75"/>
      <c r="AB1387" s="75"/>
      <c r="AC1387" s="75"/>
      <c r="AD1387" s="75"/>
      <c r="AE1387" s="75"/>
      <c r="AG1387" s="84"/>
      <c r="AN1387" s="75"/>
      <c r="AO1387" s="75"/>
      <c r="AP1387" s="75"/>
      <c r="AQ1387" s="75"/>
      <c r="AR1387" s="75"/>
      <c r="AS1387" s="75"/>
      <c r="AT1387" s="75"/>
      <c r="AU1387" s="75"/>
      <c r="AV1387" s="75"/>
      <c r="AW1387" s="75"/>
      <c r="AX1387" s="75"/>
      <c r="AY1387" s="75"/>
      <c r="AZ1387" s="75"/>
      <c r="BG1387" s="95"/>
      <c r="BH1387" s="95"/>
      <c r="BI1387" s="95"/>
      <c r="BJ1387" s="95"/>
      <c r="BK1387" s="95"/>
      <c r="BL1387" s="95"/>
      <c r="BM1387" s="95"/>
      <c r="BN1387" s="95"/>
      <c r="BO1387" s="75"/>
      <c r="BP1387" s="75"/>
      <c r="BQ1387" s="75"/>
      <c r="BS1387" s="75"/>
      <c r="BT1387" s="75"/>
      <c r="BU1387" s="75"/>
      <c r="BV1387" s="75"/>
      <c r="BW1387" s="75"/>
      <c r="BX1387" s="75"/>
      <c r="BY1387" s="75"/>
      <c r="BZ1387" s="75"/>
      <c r="CA1387" s="75"/>
      <c r="CB1387" s="75"/>
      <c r="CC1387" s="75"/>
      <c r="CD1387" s="75"/>
      <c r="CE1387" s="75"/>
      <c r="CF1387" s="75"/>
      <c r="CG1387" s="75"/>
    </row>
    <row r="1388" spans="27:85" x14ac:dyDescent="0.2">
      <c r="AA1388" s="75"/>
      <c r="AB1388" s="75"/>
      <c r="AC1388" s="75"/>
      <c r="AD1388" s="75"/>
      <c r="AE1388" s="75"/>
      <c r="AG1388" s="84"/>
      <c r="AN1388" s="75"/>
      <c r="AO1388" s="75"/>
      <c r="AP1388" s="75"/>
      <c r="AQ1388" s="75"/>
      <c r="AR1388" s="75"/>
      <c r="AS1388" s="75"/>
      <c r="AT1388" s="75"/>
      <c r="AU1388" s="75"/>
      <c r="AV1388" s="75"/>
      <c r="AW1388" s="75"/>
      <c r="AX1388" s="75"/>
      <c r="AY1388" s="75"/>
      <c r="AZ1388" s="75"/>
      <c r="BG1388" s="95"/>
      <c r="BH1388" s="95"/>
      <c r="BI1388" s="95"/>
      <c r="BJ1388" s="95"/>
      <c r="BK1388" s="95"/>
      <c r="BL1388" s="95"/>
      <c r="BM1388" s="95"/>
      <c r="BN1388" s="95"/>
      <c r="BO1388" s="75"/>
      <c r="BP1388" s="75"/>
      <c r="BQ1388" s="75"/>
      <c r="BS1388" s="75"/>
      <c r="BT1388" s="75"/>
      <c r="BU1388" s="75"/>
      <c r="BV1388" s="75"/>
      <c r="BW1388" s="75"/>
      <c r="BX1388" s="75"/>
      <c r="BY1388" s="75"/>
      <c r="BZ1388" s="75"/>
      <c r="CA1388" s="75"/>
      <c r="CB1388" s="75"/>
      <c r="CC1388" s="75"/>
      <c r="CD1388" s="75"/>
      <c r="CE1388" s="75"/>
      <c r="CF1388" s="75"/>
      <c r="CG1388" s="75"/>
    </row>
    <row r="1389" spans="27:85" x14ac:dyDescent="0.2">
      <c r="AA1389" s="75"/>
      <c r="AB1389" s="75"/>
      <c r="AC1389" s="75"/>
      <c r="AD1389" s="75"/>
      <c r="AE1389" s="75"/>
      <c r="AG1389" s="84"/>
      <c r="AN1389" s="75"/>
      <c r="AO1389" s="75"/>
      <c r="AP1389" s="75"/>
      <c r="AQ1389" s="75"/>
      <c r="AR1389" s="75"/>
      <c r="AS1389" s="75"/>
      <c r="AT1389" s="75"/>
      <c r="AU1389" s="75"/>
      <c r="AV1389" s="75"/>
      <c r="AW1389" s="75"/>
      <c r="AX1389" s="75"/>
      <c r="AY1389" s="75"/>
      <c r="AZ1389" s="75"/>
      <c r="BG1389" s="95"/>
      <c r="BH1389" s="95"/>
      <c r="BI1389" s="95"/>
      <c r="BJ1389" s="95"/>
      <c r="BK1389" s="95"/>
      <c r="BL1389" s="95"/>
      <c r="BM1389" s="95"/>
      <c r="BN1389" s="95"/>
      <c r="BO1389" s="75"/>
      <c r="BP1389" s="75"/>
    </row>
    <row r="1390" spans="27:85" x14ac:dyDescent="0.2">
      <c r="AA1390" s="75"/>
      <c r="AB1390" s="75"/>
      <c r="AC1390" s="75"/>
      <c r="AD1390" s="75"/>
      <c r="AE1390" s="75"/>
      <c r="AG1390" s="84"/>
      <c r="AN1390" s="75"/>
      <c r="AO1390" s="75"/>
      <c r="AP1390" s="75"/>
      <c r="AQ1390" s="75"/>
      <c r="AR1390" s="75"/>
      <c r="AS1390" s="75"/>
      <c r="AT1390" s="75"/>
      <c r="AU1390" s="75"/>
      <c r="AV1390" s="75"/>
      <c r="AW1390" s="75"/>
      <c r="AX1390" s="75"/>
      <c r="AY1390" s="75"/>
      <c r="AZ1390" s="75"/>
      <c r="BG1390" s="95"/>
      <c r="BH1390" s="95"/>
      <c r="BI1390" s="95"/>
      <c r="BJ1390" s="95"/>
      <c r="BK1390" s="95"/>
      <c r="BL1390" s="95"/>
      <c r="BM1390" s="95"/>
      <c r="BN1390" s="95"/>
      <c r="BO1390" s="75"/>
      <c r="BP1390" s="75"/>
    </row>
    <row r="1391" spans="27:85" x14ac:dyDescent="0.2">
      <c r="AA1391" s="75"/>
      <c r="AB1391" s="75"/>
      <c r="AC1391" s="75"/>
      <c r="AD1391" s="75"/>
      <c r="AE1391" s="75"/>
      <c r="AG1391" s="84"/>
      <c r="AN1391" s="75"/>
      <c r="AO1391" s="75"/>
      <c r="AP1391" s="75"/>
      <c r="AQ1391" s="75"/>
      <c r="AR1391" s="75"/>
      <c r="AS1391" s="75"/>
      <c r="AT1391" s="75"/>
      <c r="AU1391" s="75"/>
      <c r="AV1391" s="75"/>
      <c r="AW1391" s="75"/>
      <c r="AX1391" s="75"/>
      <c r="AY1391" s="75"/>
      <c r="AZ1391" s="75"/>
      <c r="BG1391" s="95"/>
      <c r="BH1391" s="95"/>
      <c r="BI1391" s="95"/>
      <c r="BJ1391" s="95"/>
      <c r="BK1391" s="95"/>
      <c r="BL1391" s="95"/>
      <c r="BM1391" s="95"/>
      <c r="BN1391" s="95"/>
      <c r="BO1391" s="75"/>
      <c r="BP1391" s="75"/>
    </row>
    <row r="1392" spans="27:85" x14ac:dyDescent="0.2">
      <c r="AA1392" s="75"/>
      <c r="AB1392" s="75"/>
      <c r="AC1392" s="75"/>
      <c r="AD1392" s="75"/>
      <c r="AE1392" s="75"/>
      <c r="AG1392" s="84"/>
      <c r="AN1392" s="75"/>
      <c r="AO1392" s="75"/>
      <c r="AP1392" s="75"/>
      <c r="AQ1392" s="75"/>
      <c r="AR1392" s="75"/>
      <c r="AS1392" s="75"/>
      <c r="AT1392" s="75"/>
      <c r="AU1392" s="75"/>
      <c r="AV1392" s="75"/>
      <c r="AW1392" s="75"/>
      <c r="AX1392" s="75"/>
      <c r="AY1392" s="75"/>
      <c r="AZ1392" s="75"/>
      <c r="BG1392" s="95"/>
      <c r="BH1392" s="95"/>
      <c r="BI1392" s="95"/>
      <c r="BJ1392" s="95"/>
      <c r="BK1392" s="95"/>
      <c r="BL1392" s="95"/>
      <c r="BM1392" s="95"/>
      <c r="BN1392" s="95"/>
      <c r="BO1392" s="75"/>
      <c r="BP1392" s="75"/>
    </row>
    <row r="1393" spans="27:85" x14ac:dyDescent="0.2">
      <c r="AA1393" s="75"/>
      <c r="AB1393" s="75"/>
      <c r="AC1393" s="75"/>
      <c r="AD1393" s="75"/>
      <c r="AE1393" s="75"/>
      <c r="AG1393" s="84"/>
      <c r="AN1393" s="75"/>
      <c r="AO1393" s="75"/>
      <c r="AP1393" s="75"/>
      <c r="AQ1393" s="75"/>
      <c r="AR1393" s="75"/>
      <c r="AS1393" s="75"/>
      <c r="AT1393" s="75"/>
      <c r="AU1393" s="75"/>
      <c r="AV1393" s="75"/>
      <c r="AW1393" s="75"/>
      <c r="AX1393" s="75"/>
      <c r="AY1393" s="75"/>
      <c r="AZ1393" s="75"/>
      <c r="BG1393" s="95"/>
      <c r="BH1393" s="95"/>
      <c r="BI1393" s="95"/>
      <c r="BJ1393" s="95"/>
      <c r="BK1393" s="95"/>
      <c r="BL1393" s="95"/>
      <c r="BM1393" s="95"/>
      <c r="BN1393" s="95"/>
      <c r="BO1393" s="75"/>
      <c r="BP1393" s="75"/>
    </row>
    <row r="1394" spans="27:85" x14ac:dyDescent="0.2">
      <c r="AA1394" s="75"/>
      <c r="AB1394" s="75"/>
      <c r="AC1394" s="75"/>
      <c r="AD1394" s="75"/>
      <c r="AE1394" s="75"/>
      <c r="AG1394" s="84"/>
      <c r="AN1394" s="75"/>
      <c r="AO1394" s="75"/>
      <c r="AP1394" s="75"/>
      <c r="AQ1394" s="75"/>
      <c r="AR1394" s="75"/>
      <c r="AS1394" s="75"/>
      <c r="AT1394" s="75"/>
      <c r="AU1394" s="75"/>
      <c r="AV1394" s="75"/>
      <c r="AW1394" s="75"/>
      <c r="AX1394" s="75"/>
      <c r="AY1394" s="75"/>
      <c r="AZ1394" s="75"/>
      <c r="BG1394" s="95"/>
      <c r="BH1394" s="95"/>
      <c r="BI1394" s="95"/>
      <c r="BJ1394" s="95"/>
      <c r="BK1394" s="95"/>
      <c r="BL1394" s="95"/>
      <c r="BM1394" s="95"/>
      <c r="BN1394" s="95"/>
      <c r="BO1394" s="75"/>
      <c r="BP1394" s="75"/>
    </row>
    <row r="1395" spans="27:85" x14ac:dyDescent="0.2">
      <c r="AA1395" s="75"/>
      <c r="AB1395" s="75"/>
      <c r="AC1395" s="75"/>
      <c r="AD1395" s="75"/>
      <c r="AE1395" s="75"/>
      <c r="AG1395" s="84"/>
      <c r="AN1395" s="75"/>
      <c r="AO1395" s="75"/>
      <c r="AP1395" s="75"/>
      <c r="AQ1395" s="75"/>
      <c r="AR1395" s="75"/>
      <c r="AS1395" s="75"/>
      <c r="AT1395" s="75"/>
      <c r="AU1395" s="75"/>
      <c r="AV1395" s="75"/>
      <c r="AW1395" s="75"/>
      <c r="AX1395" s="75"/>
      <c r="AY1395" s="75"/>
      <c r="AZ1395" s="75"/>
      <c r="BG1395" s="95"/>
      <c r="BH1395" s="95"/>
      <c r="BI1395" s="95"/>
      <c r="BJ1395" s="95"/>
      <c r="BK1395" s="95"/>
      <c r="BL1395" s="95"/>
      <c r="BM1395" s="95"/>
      <c r="BN1395" s="95"/>
      <c r="BO1395" s="75"/>
      <c r="BP1395" s="75"/>
    </row>
    <row r="1396" spans="27:85" x14ac:dyDescent="0.2">
      <c r="AA1396" s="75"/>
      <c r="AB1396" s="75"/>
      <c r="AC1396" s="75"/>
      <c r="AD1396" s="75"/>
      <c r="AE1396" s="75"/>
      <c r="AG1396" s="84"/>
      <c r="AN1396" s="75"/>
      <c r="AO1396" s="75"/>
      <c r="AP1396" s="75"/>
      <c r="AQ1396" s="75"/>
      <c r="AR1396" s="75"/>
      <c r="AS1396" s="75"/>
      <c r="AT1396" s="75"/>
      <c r="AU1396" s="75"/>
      <c r="AV1396" s="75"/>
      <c r="AW1396" s="75"/>
      <c r="AX1396" s="75"/>
      <c r="AY1396" s="75"/>
      <c r="AZ1396" s="75"/>
      <c r="BG1396" s="95"/>
      <c r="BH1396" s="95"/>
      <c r="BI1396" s="95"/>
      <c r="BJ1396" s="95"/>
      <c r="BK1396" s="95"/>
      <c r="BL1396" s="95"/>
      <c r="BM1396" s="95"/>
      <c r="BN1396" s="95"/>
      <c r="BO1396" s="75"/>
      <c r="BP1396" s="75"/>
      <c r="BQ1396" s="75"/>
      <c r="BS1396" s="75"/>
      <c r="BT1396" s="75"/>
      <c r="BU1396" s="75"/>
      <c r="BV1396" s="75"/>
      <c r="BW1396" s="75"/>
      <c r="BX1396" s="75"/>
      <c r="BY1396" s="75"/>
      <c r="BZ1396" s="75"/>
      <c r="CA1396" s="75"/>
      <c r="CB1396" s="75"/>
      <c r="CC1396" s="75"/>
      <c r="CD1396" s="75"/>
      <c r="CE1396" s="75"/>
      <c r="CF1396" s="75"/>
      <c r="CG1396" s="75"/>
    </row>
    <row r="1397" spans="27:85" x14ac:dyDescent="0.2">
      <c r="AA1397" s="75"/>
      <c r="AB1397" s="75"/>
      <c r="AC1397" s="75"/>
      <c r="AD1397" s="75"/>
      <c r="AE1397" s="75"/>
      <c r="AG1397" s="84"/>
      <c r="AN1397" s="75"/>
      <c r="AO1397" s="75"/>
      <c r="AP1397" s="75"/>
      <c r="AQ1397" s="75"/>
      <c r="AR1397" s="75"/>
      <c r="AS1397" s="75"/>
      <c r="AT1397" s="75"/>
      <c r="AU1397" s="75"/>
      <c r="AV1397" s="75"/>
      <c r="AW1397" s="75"/>
      <c r="AX1397" s="75"/>
      <c r="AY1397" s="75"/>
      <c r="AZ1397" s="75"/>
      <c r="BG1397" s="95"/>
      <c r="BH1397" s="95"/>
      <c r="BI1397" s="95"/>
      <c r="BJ1397" s="95"/>
      <c r="BK1397" s="95"/>
      <c r="BL1397" s="95"/>
      <c r="BM1397" s="95"/>
      <c r="BN1397" s="95"/>
      <c r="BO1397" s="75"/>
      <c r="BP1397" s="75"/>
    </row>
    <row r="1398" spans="27:85" x14ac:dyDescent="0.2">
      <c r="AA1398" s="75"/>
      <c r="AB1398" s="75"/>
      <c r="AC1398" s="75"/>
      <c r="AD1398" s="75"/>
      <c r="AE1398" s="75"/>
      <c r="AG1398" s="84"/>
      <c r="AN1398" s="75"/>
      <c r="AO1398" s="75"/>
      <c r="AP1398" s="75"/>
      <c r="AQ1398" s="75"/>
      <c r="AR1398" s="75"/>
      <c r="AS1398" s="75"/>
      <c r="AT1398" s="75"/>
      <c r="AU1398" s="75"/>
      <c r="AV1398" s="75"/>
      <c r="AW1398" s="75"/>
      <c r="AX1398" s="75"/>
      <c r="AY1398" s="75"/>
      <c r="AZ1398" s="75"/>
      <c r="BG1398" s="95"/>
      <c r="BH1398" s="95"/>
      <c r="BI1398" s="95"/>
      <c r="BJ1398" s="95"/>
      <c r="BK1398" s="95"/>
      <c r="BL1398" s="95"/>
      <c r="BM1398" s="95"/>
      <c r="BN1398" s="95"/>
      <c r="BO1398" s="75"/>
      <c r="BP1398" s="75"/>
    </row>
    <row r="1399" spans="27:85" x14ac:dyDescent="0.2">
      <c r="AA1399" s="75"/>
      <c r="AB1399" s="75"/>
      <c r="AC1399" s="75"/>
      <c r="AD1399" s="75"/>
      <c r="AE1399" s="75"/>
      <c r="AG1399" s="84"/>
      <c r="AN1399" s="75"/>
      <c r="AO1399" s="75"/>
      <c r="AP1399" s="75"/>
      <c r="AQ1399" s="75"/>
      <c r="AR1399" s="75"/>
      <c r="AS1399" s="75"/>
      <c r="AT1399" s="75"/>
      <c r="AU1399" s="75"/>
      <c r="AV1399" s="75"/>
      <c r="AW1399" s="75"/>
      <c r="AX1399" s="75"/>
      <c r="AY1399" s="75"/>
      <c r="AZ1399" s="75"/>
      <c r="BG1399" s="95"/>
      <c r="BH1399" s="95"/>
      <c r="BI1399" s="95"/>
      <c r="BJ1399" s="95"/>
      <c r="BK1399" s="95"/>
      <c r="BL1399" s="95"/>
      <c r="BM1399" s="95"/>
      <c r="BN1399" s="95"/>
      <c r="BO1399" s="75"/>
      <c r="BP1399" s="75"/>
    </row>
    <row r="1400" spans="27:85" x14ac:dyDescent="0.2">
      <c r="AA1400" s="75"/>
      <c r="AB1400" s="75"/>
      <c r="AC1400" s="75"/>
      <c r="AD1400" s="75"/>
      <c r="AE1400" s="75"/>
      <c r="AG1400" s="84"/>
      <c r="AN1400" s="75"/>
      <c r="AO1400" s="75"/>
      <c r="AP1400" s="75"/>
      <c r="AQ1400" s="75"/>
      <c r="AR1400" s="75"/>
      <c r="AS1400" s="75"/>
      <c r="AT1400" s="75"/>
      <c r="AU1400" s="75"/>
      <c r="AV1400" s="75"/>
      <c r="AW1400" s="75"/>
      <c r="AX1400" s="75"/>
      <c r="AY1400" s="75"/>
      <c r="AZ1400" s="75"/>
      <c r="BG1400" s="95"/>
      <c r="BH1400" s="95"/>
      <c r="BI1400" s="95"/>
      <c r="BJ1400" s="95"/>
      <c r="BK1400" s="95"/>
      <c r="BL1400" s="95"/>
      <c r="BM1400" s="95"/>
      <c r="BN1400" s="95"/>
      <c r="BO1400" s="75"/>
      <c r="BP1400" s="75"/>
    </row>
    <row r="1401" spans="27:85" x14ac:dyDescent="0.2">
      <c r="AA1401" s="75"/>
      <c r="AB1401" s="75"/>
      <c r="AC1401" s="75"/>
      <c r="AD1401" s="75"/>
      <c r="AE1401" s="75"/>
      <c r="AG1401" s="84"/>
      <c r="AN1401" s="75"/>
      <c r="AO1401" s="75"/>
      <c r="AP1401" s="75"/>
      <c r="AQ1401" s="75"/>
      <c r="AR1401" s="75"/>
      <c r="AS1401" s="75"/>
      <c r="AT1401" s="75"/>
      <c r="AU1401" s="75"/>
      <c r="AV1401" s="75"/>
      <c r="AW1401" s="75"/>
      <c r="AX1401" s="75"/>
      <c r="AY1401" s="75"/>
      <c r="AZ1401" s="75"/>
      <c r="BG1401" s="95"/>
      <c r="BH1401" s="95"/>
      <c r="BI1401" s="95"/>
      <c r="BJ1401" s="95"/>
      <c r="BK1401" s="95"/>
      <c r="BL1401" s="95"/>
      <c r="BM1401" s="95"/>
      <c r="BN1401" s="95"/>
      <c r="BO1401" s="75"/>
      <c r="BP1401" s="75"/>
    </row>
    <row r="1402" spans="27:85" x14ac:dyDescent="0.2">
      <c r="AA1402" s="75"/>
      <c r="AB1402" s="75"/>
      <c r="AC1402" s="75"/>
      <c r="AD1402" s="75"/>
      <c r="AE1402" s="75"/>
      <c r="AG1402" s="84"/>
      <c r="AN1402" s="75"/>
      <c r="AO1402" s="75"/>
      <c r="AP1402" s="75"/>
      <c r="AQ1402" s="75"/>
      <c r="AR1402" s="75"/>
      <c r="AS1402" s="75"/>
      <c r="AT1402" s="75"/>
      <c r="AU1402" s="75"/>
      <c r="AV1402" s="75"/>
      <c r="AW1402" s="75"/>
      <c r="AX1402" s="75"/>
      <c r="AY1402" s="75"/>
      <c r="AZ1402" s="75"/>
      <c r="BG1402" s="95"/>
      <c r="BH1402" s="95"/>
      <c r="BI1402" s="95"/>
      <c r="BJ1402" s="95"/>
      <c r="BK1402" s="95"/>
      <c r="BL1402" s="95"/>
      <c r="BM1402" s="95"/>
      <c r="BN1402" s="95"/>
      <c r="BO1402" s="75"/>
      <c r="BP1402" s="75"/>
      <c r="BQ1402" s="75"/>
      <c r="BR1402" s="75"/>
      <c r="BS1402" s="75"/>
      <c r="BT1402" s="75"/>
      <c r="BU1402" s="75"/>
      <c r="BV1402" s="75"/>
      <c r="BW1402" s="75"/>
      <c r="BX1402" s="75"/>
      <c r="BY1402" s="75"/>
      <c r="BZ1402" s="75"/>
      <c r="CA1402" s="75"/>
      <c r="CB1402" s="75"/>
      <c r="CC1402" s="75"/>
      <c r="CD1402" s="75"/>
      <c r="CE1402" s="75"/>
      <c r="CF1402" s="75"/>
      <c r="CG1402" s="75"/>
    </row>
    <row r="1403" spans="27:85" x14ac:dyDescent="0.2">
      <c r="AA1403" s="75"/>
      <c r="AB1403" s="75"/>
      <c r="AC1403" s="75"/>
      <c r="AD1403" s="75"/>
      <c r="AE1403" s="75"/>
      <c r="AG1403" s="84"/>
      <c r="AN1403" s="75"/>
      <c r="AO1403" s="75"/>
      <c r="AP1403" s="75"/>
      <c r="AQ1403" s="75"/>
      <c r="AR1403" s="75"/>
      <c r="AS1403" s="75"/>
      <c r="AT1403" s="75"/>
      <c r="AU1403" s="75"/>
      <c r="AV1403" s="75"/>
      <c r="AW1403" s="75"/>
      <c r="AX1403" s="75"/>
      <c r="AY1403" s="75"/>
      <c r="AZ1403" s="75"/>
      <c r="BG1403" s="95"/>
      <c r="BH1403" s="95"/>
      <c r="BI1403" s="95"/>
      <c r="BJ1403" s="95"/>
      <c r="BK1403" s="95"/>
      <c r="BL1403" s="95"/>
      <c r="BM1403" s="95"/>
      <c r="BN1403" s="95"/>
      <c r="BO1403" s="75"/>
      <c r="BP1403" s="75"/>
    </row>
    <row r="1404" spans="27:85" x14ac:dyDescent="0.2">
      <c r="AA1404" s="75"/>
      <c r="AB1404" s="75"/>
      <c r="AC1404" s="75"/>
      <c r="AD1404" s="75"/>
      <c r="AE1404" s="75"/>
      <c r="AG1404" s="84"/>
      <c r="AN1404" s="75"/>
      <c r="AO1404" s="75"/>
      <c r="AP1404" s="75"/>
      <c r="AQ1404" s="75"/>
      <c r="AR1404" s="75"/>
      <c r="AS1404" s="75"/>
      <c r="AT1404" s="75"/>
      <c r="AU1404" s="75"/>
      <c r="AV1404" s="75"/>
      <c r="AW1404" s="75"/>
      <c r="AX1404" s="75"/>
      <c r="AY1404" s="75"/>
      <c r="AZ1404" s="75"/>
      <c r="BG1404" s="95"/>
      <c r="BH1404" s="95"/>
      <c r="BI1404" s="95"/>
      <c r="BJ1404" s="95"/>
      <c r="BK1404" s="95"/>
      <c r="BL1404" s="95"/>
      <c r="BM1404" s="95"/>
      <c r="BN1404" s="95"/>
      <c r="BO1404" s="75"/>
      <c r="BP1404" s="75"/>
    </row>
    <row r="1405" spans="27:85" x14ac:dyDescent="0.2">
      <c r="AA1405" s="75"/>
      <c r="AB1405" s="75"/>
      <c r="AC1405" s="75"/>
      <c r="AD1405" s="75"/>
      <c r="AE1405" s="75"/>
      <c r="AG1405" s="84"/>
      <c r="AN1405" s="75"/>
      <c r="AO1405" s="75"/>
      <c r="AP1405" s="75"/>
      <c r="AQ1405" s="75"/>
      <c r="AR1405" s="75"/>
      <c r="AS1405" s="75"/>
      <c r="AT1405" s="75"/>
      <c r="AU1405" s="75"/>
      <c r="AV1405" s="75"/>
      <c r="AW1405" s="75"/>
      <c r="AX1405" s="75"/>
      <c r="AY1405" s="75"/>
      <c r="AZ1405" s="75"/>
      <c r="BG1405" s="95"/>
      <c r="BH1405" s="95"/>
      <c r="BI1405" s="95"/>
      <c r="BJ1405" s="95"/>
      <c r="BK1405" s="95"/>
      <c r="BL1405" s="95"/>
      <c r="BM1405" s="95"/>
      <c r="BN1405" s="95"/>
      <c r="BO1405" s="75"/>
      <c r="BP1405" s="75"/>
    </row>
    <row r="1406" spans="27:85" x14ac:dyDescent="0.2">
      <c r="AA1406" s="75"/>
      <c r="AB1406" s="75"/>
      <c r="AC1406" s="75"/>
      <c r="AD1406" s="75"/>
      <c r="AE1406" s="75"/>
      <c r="AG1406" s="84"/>
      <c r="AN1406" s="75"/>
      <c r="AO1406" s="75"/>
      <c r="AP1406" s="75"/>
      <c r="AQ1406" s="75"/>
      <c r="AR1406" s="75"/>
      <c r="AS1406" s="75"/>
      <c r="AT1406" s="75"/>
      <c r="AU1406" s="75"/>
      <c r="AV1406" s="75"/>
      <c r="AW1406" s="75"/>
      <c r="AX1406" s="75"/>
      <c r="AY1406" s="75"/>
      <c r="AZ1406" s="75"/>
      <c r="BG1406" s="95"/>
      <c r="BH1406" s="95"/>
      <c r="BI1406" s="95"/>
      <c r="BJ1406" s="95"/>
      <c r="BK1406" s="95"/>
      <c r="BL1406" s="95"/>
      <c r="BM1406" s="95"/>
      <c r="BN1406" s="95"/>
      <c r="BO1406" s="75"/>
      <c r="BP1406" s="75"/>
    </row>
    <row r="1407" spans="27:85" x14ac:dyDescent="0.2">
      <c r="AA1407" s="75"/>
      <c r="AB1407" s="75"/>
      <c r="AC1407" s="75"/>
      <c r="AD1407" s="75"/>
      <c r="AE1407" s="75"/>
      <c r="AG1407" s="84"/>
      <c r="AN1407" s="75"/>
      <c r="AO1407" s="75"/>
      <c r="AP1407" s="75"/>
      <c r="AQ1407" s="75"/>
      <c r="AR1407" s="75"/>
      <c r="AS1407" s="75"/>
      <c r="AT1407" s="75"/>
      <c r="AU1407" s="75"/>
      <c r="AV1407" s="75"/>
      <c r="AW1407" s="75"/>
      <c r="AX1407" s="75"/>
      <c r="AY1407" s="75"/>
      <c r="AZ1407" s="75"/>
      <c r="BG1407" s="95"/>
      <c r="BH1407" s="95"/>
      <c r="BI1407" s="95"/>
      <c r="BJ1407" s="95"/>
      <c r="BK1407" s="95"/>
      <c r="BL1407" s="95"/>
      <c r="BM1407" s="95"/>
      <c r="BN1407" s="95"/>
      <c r="BO1407" s="75"/>
      <c r="BP1407" s="75"/>
    </row>
    <row r="1408" spans="27:85" x14ac:dyDescent="0.2">
      <c r="AA1408" s="75"/>
      <c r="AB1408" s="75"/>
      <c r="AC1408" s="75"/>
      <c r="AD1408" s="75"/>
      <c r="AE1408" s="75"/>
      <c r="AG1408" s="84"/>
      <c r="AN1408" s="75"/>
      <c r="AO1408" s="75"/>
      <c r="AP1408" s="75"/>
      <c r="AQ1408" s="75"/>
      <c r="AR1408" s="75"/>
      <c r="AS1408" s="75"/>
      <c r="AT1408" s="75"/>
      <c r="AU1408" s="75"/>
      <c r="AV1408" s="75"/>
      <c r="AW1408" s="75"/>
      <c r="AX1408" s="75"/>
      <c r="AY1408" s="75"/>
      <c r="AZ1408" s="75"/>
      <c r="BG1408" s="95"/>
      <c r="BH1408" s="95"/>
      <c r="BI1408" s="95"/>
      <c r="BJ1408" s="95"/>
      <c r="BK1408" s="95"/>
      <c r="BL1408" s="95"/>
      <c r="BM1408" s="95"/>
      <c r="BN1408" s="95"/>
      <c r="BO1408" s="75"/>
      <c r="BP1408" s="75"/>
    </row>
    <row r="1409" spans="27:85" x14ac:dyDescent="0.2">
      <c r="AA1409" s="75"/>
      <c r="AB1409" s="75"/>
      <c r="AC1409" s="75"/>
      <c r="AD1409" s="75"/>
      <c r="AE1409" s="75"/>
      <c r="AG1409" s="84"/>
      <c r="AN1409" s="75"/>
      <c r="AO1409" s="75"/>
      <c r="AP1409" s="75"/>
      <c r="AQ1409" s="75"/>
      <c r="AR1409" s="75"/>
      <c r="AS1409" s="75"/>
      <c r="AT1409" s="75"/>
      <c r="AU1409" s="75"/>
      <c r="AV1409" s="75"/>
      <c r="AW1409" s="75"/>
      <c r="AX1409" s="75"/>
      <c r="AY1409" s="75"/>
      <c r="AZ1409" s="75"/>
      <c r="BG1409" s="95"/>
      <c r="BH1409" s="95"/>
      <c r="BI1409" s="95"/>
      <c r="BJ1409" s="95"/>
      <c r="BK1409" s="95"/>
      <c r="BL1409" s="95"/>
      <c r="BM1409" s="95"/>
      <c r="BN1409" s="95"/>
      <c r="BO1409" s="75"/>
      <c r="BP1409" s="75"/>
    </row>
    <row r="1410" spans="27:85" x14ac:dyDescent="0.2">
      <c r="AA1410" s="75"/>
      <c r="AB1410" s="75"/>
      <c r="AC1410" s="75"/>
      <c r="AD1410" s="75"/>
      <c r="AE1410" s="75"/>
      <c r="AG1410" s="84"/>
      <c r="AN1410" s="75"/>
      <c r="AO1410" s="75"/>
      <c r="AP1410" s="75"/>
      <c r="AQ1410" s="75"/>
      <c r="AR1410" s="75"/>
      <c r="AS1410" s="75"/>
      <c r="AT1410" s="75"/>
      <c r="AU1410" s="75"/>
      <c r="AV1410" s="75"/>
      <c r="AW1410" s="75"/>
      <c r="AX1410" s="75"/>
      <c r="AY1410" s="75"/>
      <c r="AZ1410" s="75"/>
      <c r="BG1410" s="95"/>
      <c r="BH1410" s="95"/>
      <c r="BI1410" s="95"/>
      <c r="BJ1410" s="95"/>
      <c r="BK1410" s="95"/>
      <c r="BL1410" s="95"/>
      <c r="BM1410" s="95"/>
      <c r="BN1410" s="95"/>
      <c r="BO1410" s="75"/>
      <c r="BP1410" s="75"/>
    </row>
    <row r="1411" spans="27:85" x14ac:dyDescent="0.2">
      <c r="AA1411" s="75"/>
      <c r="AB1411" s="75"/>
      <c r="AC1411" s="75"/>
      <c r="AD1411" s="75"/>
      <c r="AE1411" s="75"/>
      <c r="AG1411" s="84"/>
      <c r="AN1411" s="75"/>
      <c r="AO1411" s="75"/>
      <c r="AP1411" s="75"/>
      <c r="AQ1411" s="75"/>
      <c r="AR1411" s="75"/>
      <c r="AS1411" s="75"/>
      <c r="AT1411" s="75"/>
      <c r="AU1411" s="75"/>
      <c r="AV1411" s="75"/>
      <c r="AW1411" s="75"/>
      <c r="AX1411" s="75"/>
      <c r="AY1411" s="75"/>
      <c r="AZ1411" s="75"/>
      <c r="BG1411" s="95"/>
      <c r="BH1411" s="95"/>
      <c r="BI1411" s="95"/>
      <c r="BJ1411" s="95"/>
      <c r="BK1411" s="95"/>
      <c r="BL1411" s="95"/>
      <c r="BM1411" s="95"/>
      <c r="BN1411" s="95"/>
      <c r="BO1411" s="75"/>
      <c r="BP1411" s="75"/>
    </row>
    <row r="1412" spans="27:85" x14ac:dyDescent="0.2">
      <c r="AA1412" s="75"/>
      <c r="AB1412" s="75"/>
      <c r="AC1412" s="75"/>
      <c r="AD1412" s="75"/>
      <c r="AE1412" s="75"/>
      <c r="AG1412" s="84"/>
      <c r="AN1412" s="75"/>
      <c r="AO1412" s="75"/>
      <c r="AP1412" s="75"/>
      <c r="AQ1412" s="75"/>
      <c r="AR1412" s="75"/>
      <c r="AS1412" s="75"/>
      <c r="AT1412" s="75"/>
      <c r="AU1412" s="75"/>
      <c r="AV1412" s="75"/>
      <c r="AW1412" s="75"/>
      <c r="AX1412" s="75"/>
      <c r="AY1412" s="75"/>
      <c r="AZ1412" s="75"/>
      <c r="BG1412" s="95"/>
      <c r="BH1412" s="95"/>
      <c r="BI1412" s="95"/>
      <c r="BJ1412" s="95"/>
      <c r="BK1412" s="95"/>
      <c r="BL1412" s="95"/>
      <c r="BM1412" s="95"/>
      <c r="BN1412" s="95"/>
      <c r="BO1412" s="75"/>
      <c r="BP1412" s="75"/>
    </row>
    <row r="1413" spans="27:85" x14ac:dyDescent="0.2">
      <c r="AA1413" s="75"/>
      <c r="AB1413" s="75"/>
      <c r="AC1413" s="75"/>
      <c r="AD1413" s="75"/>
      <c r="AE1413" s="75"/>
      <c r="AG1413" s="84"/>
      <c r="AN1413" s="75"/>
      <c r="AO1413" s="75"/>
      <c r="AP1413" s="75"/>
      <c r="AQ1413" s="75"/>
      <c r="AR1413" s="75"/>
      <c r="AS1413" s="75"/>
      <c r="AT1413" s="75"/>
      <c r="AU1413" s="75"/>
      <c r="AV1413" s="75"/>
      <c r="AW1413" s="75"/>
      <c r="AX1413" s="75"/>
      <c r="AY1413" s="75"/>
      <c r="AZ1413" s="75"/>
      <c r="BG1413" s="95"/>
      <c r="BH1413" s="95"/>
      <c r="BI1413" s="95"/>
      <c r="BJ1413" s="95"/>
      <c r="BK1413" s="95"/>
      <c r="BL1413" s="95"/>
      <c r="BM1413" s="95"/>
      <c r="BN1413" s="95"/>
      <c r="BO1413" s="75"/>
      <c r="BP1413" s="75"/>
    </row>
    <row r="1414" spans="27:85" x14ac:dyDescent="0.2">
      <c r="AA1414" s="75"/>
      <c r="AB1414" s="75"/>
      <c r="AC1414" s="75"/>
      <c r="AD1414" s="75"/>
      <c r="AE1414" s="75"/>
      <c r="AG1414" s="84"/>
      <c r="AN1414" s="75"/>
      <c r="AO1414" s="75"/>
      <c r="AP1414" s="75"/>
      <c r="AQ1414" s="75"/>
      <c r="AR1414" s="75"/>
      <c r="AS1414" s="75"/>
      <c r="AT1414" s="75"/>
      <c r="AU1414" s="75"/>
      <c r="AV1414" s="75"/>
      <c r="AW1414" s="75"/>
      <c r="AX1414" s="75"/>
      <c r="AY1414" s="75"/>
      <c r="AZ1414" s="75"/>
      <c r="BG1414" s="95"/>
      <c r="BH1414" s="95"/>
      <c r="BI1414" s="95"/>
      <c r="BJ1414" s="95"/>
      <c r="BK1414" s="95"/>
      <c r="BL1414" s="95"/>
      <c r="BM1414" s="95"/>
      <c r="BN1414" s="95"/>
      <c r="BO1414" s="75"/>
      <c r="BP1414" s="75"/>
    </row>
    <row r="1415" spans="27:85" x14ac:dyDescent="0.2">
      <c r="AA1415" s="75"/>
      <c r="AB1415" s="75"/>
      <c r="AC1415" s="75"/>
      <c r="AD1415" s="75"/>
      <c r="AE1415" s="75"/>
      <c r="AG1415" s="84"/>
      <c r="AN1415" s="75"/>
      <c r="AO1415" s="75"/>
      <c r="AP1415" s="75"/>
      <c r="AQ1415" s="75"/>
      <c r="AR1415" s="75"/>
      <c r="AS1415" s="75"/>
      <c r="AT1415" s="75"/>
      <c r="AU1415" s="75"/>
      <c r="AV1415" s="75"/>
      <c r="AW1415" s="75"/>
      <c r="AX1415" s="75"/>
      <c r="AY1415" s="75"/>
      <c r="AZ1415" s="75"/>
      <c r="BG1415" s="95"/>
      <c r="BH1415" s="95"/>
      <c r="BI1415" s="95"/>
      <c r="BJ1415" s="95"/>
      <c r="BK1415" s="95"/>
      <c r="BL1415" s="95"/>
      <c r="BM1415" s="95"/>
      <c r="BN1415" s="95"/>
      <c r="BO1415" s="75"/>
      <c r="BP1415" s="75"/>
    </row>
    <row r="1416" spans="27:85" x14ac:dyDescent="0.2">
      <c r="AA1416" s="75"/>
      <c r="AB1416" s="75"/>
      <c r="AC1416" s="75"/>
      <c r="AD1416" s="75"/>
      <c r="AE1416" s="75"/>
      <c r="AG1416" s="84"/>
      <c r="AN1416" s="75"/>
      <c r="AO1416" s="75"/>
      <c r="AP1416" s="75"/>
      <c r="AQ1416" s="75"/>
      <c r="AR1416" s="75"/>
      <c r="AS1416" s="75"/>
      <c r="AT1416" s="75"/>
      <c r="AU1416" s="75"/>
      <c r="AV1416" s="75"/>
      <c r="AW1416" s="75"/>
      <c r="AX1416" s="75"/>
      <c r="AY1416" s="75"/>
      <c r="AZ1416" s="75"/>
      <c r="BG1416" s="95"/>
      <c r="BH1416" s="95"/>
      <c r="BI1416" s="95"/>
      <c r="BJ1416" s="95"/>
      <c r="BK1416" s="95"/>
      <c r="BL1416" s="95"/>
      <c r="BM1416" s="95"/>
      <c r="BN1416" s="95"/>
      <c r="BO1416" s="75"/>
      <c r="BP1416" s="75"/>
      <c r="BQ1416" s="75"/>
      <c r="BR1416" s="75"/>
      <c r="BS1416" s="75"/>
      <c r="BT1416" s="75"/>
      <c r="BU1416" s="75"/>
      <c r="BV1416" s="75"/>
      <c r="BW1416" s="75"/>
      <c r="BX1416" s="75"/>
      <c r="BY1416" s="75"/>
      <c r="BZ1416" s="75"/>
      <c r="CA1416" s="75"/>
      <c r="CB1416" s="75"/>
      <c r="CC1416" s="75"/>
      <c r="CD1416" s="75"/>
      <c r="CE1416" s="75"/>
      <c r="CF1416" s="75"/>
      <c r="CG1416" s="75"/>
    </row>
    <row r="1417" spans="27:85" x14ac:dyDescent="0.2">
      <c r="AA1417" s="75"/>
      <c r="AB1417" s="75"/>
      <c r="AC1417" s="75"/>
      <c r="AD1417" s="75"/>
      <c r="AE1417" s="75"/>
      <c r="AG1417" s="84"/>
      <c r="AN1417" s="75"/>
      <c r="AO1417" s="75"/>
      <c r="AP1417" s="75"/>
      <c r="AQ1417" s="75"/>
      <c r="AR1417" s="75"/>
      <c r="AS1417" s="75"/>
      <c r="AT1417" s="75"/>
      <c r="AU1417" s="75"/>
      <c r="AV1417" s="75"/>
      <c r="AW1417" s="75"/>
      <c r="AX1417" s="75"/>
      <c r="AY1417" s="75"/>
      <c r="AZ1417" s="75"/>
      <c r="BG1417" s="95"/>
      <c r="BH1417" s="95"/>
      <c r="BI1417" s="95"/>
      <c r="BJ1417" s="95"/>
      <c r="BK1417" s="95"/>
      <c r="BL1417" s="95"/>
      <c r="BM1417" s="95"/>
      <c r="BN1417" s="95"/>
      <c r="BO1417" s="75"/>
      <c r="BP1417" s="75"/>
    </row>
    <row r="1418" spans="27:85" x14ac:dyDescent="0.2">
      <c r="AA1418" s="75"/>
      <c r="AB1418" s="75"/>
      <c r="AC1418" s="75"/>
      <c r="AD1418" s="75"/>
      <c r="AE1418" s="75"/>
      <c r="AG1418" s="84"/>
      <c r="AN1418" s="75"/>
      <c r="AO1418" s="75"/>
      <c r="AP1418" s="75"/>
      <c r="AQ1418" s="75"/>
      <c r="AR1418" s="75"/>
      <c r="AS1418" s="75"/>
      <c r="AT1418" s="75"/>
      <c r="AU1418" s="75"/>
      <c r="AV1418" s="75"/>
      <c r="AW1418" s="75"/>
      <c r="AX1418" s="75"/>
      <c r="AY1418" s="75"/>
      <c r="AZ1418" s="75"/>
      <c r="BG1418" s="95"/>
      <c r="BH1418" s="95"/>
      <c r="BI1418" s="95"/>
      <c r="BJ1418" s="95"/>
      <c r="BK1418" s="95"/>
      <c r="BL1418" s="95"/>
      <c r="BM1418" s="95"/>
      <c r="BN1418" s="95"/>
      <c r="BO1418" s="75"/>
      <c r="BP1418" s="75"/>
    </row>
    <row r="1419" spans="27:85" x14ac:dyDescent="0.2">
      <c r="AA1419" s="75"/>
      <c r="AB1419" s="75"/>
      <c r="AC1419" s="75"/>
      <c r="AD1419" s="75"/>
      <c r="AE1419" s="75"/>
      <c r="AG1419" s="84"/>
      <c r="AN1419" s="75"/>
      <c r="AO1419" s="75"/>
      <c r="AP1419" s="75"/>
      <c r="AQ1419" s="75"/>
      <c r="AR1419" s="75"/>
      <c r="AS1419" s="75"/>
      <c r="AT1419" s="75"/>
      <c r="AU1419" s="75"/>
      <c r="AV1419" s="75"/>
      <c r="AW1419" s="75"/>
      <c r="AX1419" s="75"/>
      <c r="AY1419" s="75"/>
      <c r="AZ1419" s="75"/>
      <c r="BG1419" s="95"/>
      <c r="BH1419" s="95"/>
      <c r="BI1419" s="95"/>
      <c r="BJ1419" s="95"/>
      <c r="BK1419" s="95"/>
      <c r="BL1419" s="95"/>
      <c r="BM1419" s="95"/>
      <c r="BN1419" s="95"/>
      <c r="BO1419" s="75"/>
      <c r="BP1419" s="75"/>
    </row>
    <row r="1420" spans="27:85" x14ac:dyDescent="0.2">
      <c r="AA1420" s="75"/>
      <c r="AB1420" s="75"/>
      <c r="AC1420" s="75"/>
      <c r="AD1420" s="75"/>
      <c r="AE1420" s="75"/>
      <c r="AG1420" s="84"/>
      <c r="AN1420" s="75"/>
      <c r="AO1420" s="75"/>
      <c r="AP1420" s="75"/>
      <c r="AQ1420" s="75"/>
      <c r="AR1420" s="75"/>
      <c r="AS1420" s="75"/>
      <c r="AT1420" s="75"/>
      <c r="AU1420" s="75"/>
      <c r="AV1420" s="75"/>
      <c r="AW1420" s="75"/>
      <c r="AX1420" s="75"/>
      <c r="AY1420" s="75"/>
      <c r="AZ1420" s="75"/>
      <c r="BG1420" s="95"/>
      <c r="BH1420" s="95"/>
      <c r="BI1420" s="95"/>
      <c r="BJ1420" s="95"/>
      <c r="BK1420" s="95"/>
      <c r="BL1420" s="95"/>
      <c r="BM1420" s="95"/>
      <c r="BN1420" s="95"/>
      <c r="BO1420" s="75"/>
      <c r="BP1420" s="75"/>
    </row>
    <row r="1421" spans="27:85" x14ac:dyDescent="0.2">
      <c r="AA1421" s="75"/>
      <c r="AB1421" s="75"/>
      <c r="AC1421" s="75"/>
      <c r="AD1421" s="75"/>
      <c r="AE1421" s="75"/>
      <c r="AG1421" s="84"/>
      <c r="AN1421" s="75"/>
      <c r="AO1421" s="75"/>
      <c r="AP1421" s="75"/>
      <c r="AQ1421" s="75"/>
      <c r="AR1421" s="75"/>
      <c r="AS1421" s="75"/>
      <c r="AT1421" s="75"/>
      <c r="AU1421" s="75"/>
      <c r="AV1421" s="75"/>
      <c r="AW1421" s="75"/>
      <c r="AX1421" s="75"/>
      <c r="AY1421" s="75"/>
      <c r="AZ1421" s="75"/>
      <c r="BG1421" s="95"/>
      <c r="BH1421" s="95"/>
      <c r="BI1421" s="95"/>
      <c r="BJ1421" s="95"/>
      <c r="BK1421" s="95"/>
      <c r="BL1421" s="95"/>
      <c r="BM1421" s="95"/>
      <c r="BN1421" s="95"/>
      <c r="BO1421" s="75"/>
      <c r="BP1421" s="75"/>
    </row>
    <row r="1422" spans="27:85" x14ac:dyDescent="0.2">
      <c r="AA1422" s="75"/>
      <c r="AB1422" s="75"/>
      <c r="AC1422" s="75"/>
      <c r="AD1422" s="75"/>
      <c r="AE1422" s="75"/>
      <c r="AG1422" s="84"/>
      <c r="AN1422" s="75"/>
      <c r="AO1422" s="75"/>
      <c r="AP1422" s="75"/>
      <c r="AQ1422" s="75"/>
      <c r="AR1422" s="75"/>
      <c r="AS1422" s="75"/>
      <c r="AT1422" s="75"/>
      <c r="AU1422" s="75"/>
      <c r="AV1422" s="75"/>
      <c r="AW1422" s="75"/>
      <c r="AX1422" s="75"/>
      <c r="AY1422" s="75"/>
      <c r="AZ1422" s="75"/>
      <c r="BG1422" s="95"/>
      <c r="BH1422" s="95"/>
      <c r="BI1422" s="95"/>
      <c r="BJ1422" s="95"/>
      <c r="BK1422" s="95"/>
      <c r="BL1422" s="95"/>
      <c r="BM1422" s="95"/>
      <c r="BN1422" s="95"/>
      <c r="BO1422" s="75"/>
      <c r="BP1422" s="75"/>
    </row>
    <row r="1423" spans="27:85" x14ac:dyDescent="0.2">
      <c r="AA1423" s="75"/>
      <c r="AB1423" s="75"/>
      <c r="AC1423" s="75"/>
      <c r="AD1423" s="75"/>
      <c r="AE1423" s="75"/>
      <c r="AG1423" s="84"/>
      <c r="AN1423" s="75"/>
      <c r="AO1423" s="75"/>
      <c r="AP1423" s="75"/>
      <c r="AQ1423" s="75"/>
      <c r="AR1423" s="75"/>
      <c r="AS1423" s="75"/>
      <c r="AT1423" s="75"/>
      <c r="AU1423" s="75"/>
      <c r="AV1423" s="75"/>
      <c r="AW1423" s="75"/>
      <c r="AX1423" s="75"/>
      <c r="AY1423" s="75"/>
      <c r="AZ1423" s="75"/>
      <c r="BG1423" s="95"/>
      <c r="BH1423" s="95"/>
      <c r="BI1423" s="95"/>
      <c r="BJ1423" s="95"/>
      <c r="BK1423" s="95"/>
      <c r="BL1423" s="95"/>
      <c r="BM1423" s="95"/>
      <c r="BN1423" s="95"/>
      <c r="BO1423" s="75"/>
      <c r="BP1423" s="75"/>
    </row>
    <row r="1424" spans="27:85" x14ac:dyDescent="0.2">
      <c r="AA1424" s="75"/>
      <c r="AB1424" s="75"/>
      <c r="AC1424" s="75"/>
      <c r="AD1424" s="75"/>
      <c r="AE1424" s="75"/>
      <c r="AG1424" s="84"/>
      <c r="AN1424" s="75"/>
      <c r="AO1424" s="75"/>
      <c r="AP1424" s="75"/>
      <c r="AQ1424" s="75"/>
      <c r="AR1424" s="75"/>
      <c r="AS1424" s="75"/>
      <c r="AT1424" s="75"/>
      <c r="AU1424" s="75"/>
      <c r="AV1424" s="75"/>
      <c r="AW1424" s="75"/>
      <c r="AX1424" s="75"/>
      <c r="AY1424" s="75"/>
      <c r="AZ1424" s="75"/>
      <c r="BG1424" s="95"/>
      <c r="BH1424" s="95"/>
      <c r="BI1424" s="95"/>
      <c r="BJ1424" s="95"/>
      <c r="BK1424" s="95"/>
      <c r="BL1424" s="95"/>
      <c r="BM1424" s="95"/>
      <c r="BN1424" s="95"/>
      <c r="BO1424" s="75"/>
      <c r="BP1424" s="75"/>
    </row>
    <row r="1425" spans="27:85" x14ac:dyDescent="0.2">
      <c r="AA1425" s="75"/>
      <c r="AB1425" s="75"/>
      <c r="AC1425" s="75"/>
      <c r="AD1425" s="75"/>
      <c r="AE1425" s="75"/>
      <c r="AG1425" s="84"/>
      <c r="AN1425" s="75"/>
      <c r="AO1425" s="75"/>
      <c r="AP1425" s="75"/>
      <c r="AQ1425" s="75"/>
      <c r="AR1425" s="75"/>
      <c r="AS1425" s="75"/>
      <c r="AT1425" s="75"/>
      <c r="AU1425" s="75"/>
      <c r="AV1425" s="75"/>
      <c r="AW1425" s="75"/>
      <c r="AX1425" s="75"/>
      <c r="AY1425" s="75"/>
      <c r="AZ1425" s="75"/>
      <c r="BG1425" s="95"/>
      <c r="BH1425" s="95"/>
      <c r="BI1425" s="95"/>
      <c r="BJ1425" s="95"/>
      <c r="BK1425" s="95"/>
      <c r="BL1425" s="95"/>
      <c r="BM1425" s="95"/>
      <c r="BN1425" s="95"/>
      <c r="BO1425" s="75"/>
      <c r="BP1425" s="75"/>
    </row>
    <row r="1426" spans="27:85" x14ac:dyDescent="0.2">
      <c r="AA1426" s="75"/>
      <c r="AB1426" s="75"/>
      <c r="AC1426" s="75"/>
      <c r="AD1426" s="75"/>
      <c r="AE1426" s="75"/>
      <c r="AG1426" s="84"/>
      <c r="AN1426" s="75"/>
      <c r="AO1426" s="75"/>
      <c r="AP1426" s="75"/>
      <c r="AQ1426" s="75"/>
      <c r="AR1426" s="75"/>
      <c r="AS1426" s="75"/>
      <c r="AT1426" s="75"/>
      <c r="AU1426" s="75"/>
      <c r="AV1426" s="75"/>
      <c r="AW1426" s="75"/>
      <c r="AX1426" s="75"/>
      <c r="AY1426" s="75"/>
      <c r="AZ1426" s="75"/>
      <c r="BG1426" s="95"/>
      <c r="BH1426" s="95"/>
      <c r="BI1426" s="95"/>
      <c r="BJ1426" s="95"/>
      <c r="BK1426" s="95"/>
      <c r="BL1426" s="95"/>
      <c r="BM1426" s="95"/>
      <c r="BN1426" s="95"/>
      <c r="BO1426" s="75"/>
      <c r="BP1426" s="75"/>
    </row>
    <row r="1427" spans="27:85" x14ac:dyDescent="0.2">
      <c r="AA1427" s="75"/>
      <c r="AB1427" s="75"/>
      <c r="AC1427" s="75"/>
      <c r="AD1427" s="75"/>
      <c r="AE1427" s="75"/>
      <c r="AG1427" s="84"/>
      <c r="AN1427" s="75"/>
      <c r="AO1427" s="75"/>
      <c r="AP1427" s="75"/>
      <c r="AQ1427" s="75"/>
      <c r="AR1427" s="75"/>
      <c r="AS1427" s="75"/>
      <c r="AT1427" s="75"/>
      <c r="AU1427" s="75"/>
      <c r="AV1427" s="75"/>
      <c r="AW1427" s="75"/>
      <c r="AX1427" s="75"/>
      <c r="AY1427" s="75"/>
      <c r="AZ1427" s="75"/>
      <c r="BG1427" s="95"/>
      <c r="BH1427" s="95"/>
      <c r="BI1427" s="95"/>
      <c r="BJ1427" s="95"/>
      <c r="BK1427" s="95"/>
      <c r="BL1427" s="95"/>
      <c r="BM1427" s="95"/>
      <c r="BN1427" s="95"/>
      <c r="BO1427" s="75"/>
      <c r="BP1427" s="75"/>
    </row>
    <row r="1428" spans="27:85" x14ac:dyDescent="0.2">
      <c r="AA1428" s="75"/>
      <c r="AB1428" s="75"/>
      <c r="AC1428" s="75"/>
      <c r="AD1428" s="75"/>
      <c r="AE1428" s="75"/>
      <c r="AG1428" s="84"/>
      <c r="AN1428" s="75"/>
      <c r="AO1428" s="75"/>
      <c r="AP1428" s="75"/>
      <c r="AQ1428" s="75"/>
      <c r="AR1428" s="75"/>
      <c r="AS1428" s="75"/>
      <c r="AT1428" s="75"/>
      <c r="AU1428" s="75"/>
      <c r="AV1428" s="75"/>
      <c r="AW1428" s="75"/>
      <c r="AX1428" s="75"/>
      <c r="AY1428" s="75"/>
      <c r="AZ1428" s="75"/>
      <c r="BG1428" s="95"/>
      <c r="BH1428" s="95"/>
      <c r="BI1428" s="95"/>
      <c r="BJ1428" s="95"/>
      <c r="BK1428" s="95"/>
      <c r="BL1428" s="95"/>
      <c r="BM1428" s="95"/>
      <c r="BN1428" s="95"/>
      <c r="BO1428" s="75"/>
      <c r="BP1428" s="75"/>
    </row>
    <row r="1429" spans="27:85" x14ac:dyDescent="0.2">
      <c r="AA1429" s="75"/>
      <c r="AB1429" s="75"/>
      <c r="AC1429" s="75"/>
      <c r="AD1429" s="75"/>
      <c r="AE1429" s="75"/>
      <c r="AG1429" s="84"/>
      <c r="AN1429" s="75"/>
      <c r="AO1429" s="75"/>
      <c r="AP1429" s="75"/>
      <c r="AQ1429" s="75"/>
      <c r="AR1429" s="75"/>
      <c r="AS1429" s="75"/>
      <c r="AT1429" s="75"/>
      <c r="AU1429" s="75"/>
      <c r="AV1429" s="75"/>
      <c r="AW1429" s="75"/>
      <c r="AX1429" s="75"/>
      <c r="AY1429" s="75"/>
      <c r="AZ1429" s="75"/>
      <c r="BG1429" s="95"/>
      <c r="BH1429" s="95"/>
      <c r="BI1429" s="95"/>
      <c r="BJ1429" s="95"/>
      <c r="BK1429" s="95"/>
      <c r="BL1429" s="95"/>
      <c r="BM1429" s="95"/>
      <c r="BN1429" s="95"/>
      <c r="BO1429" s="75"/>
      <c r="BP1429" s="75"/>
    </row>
    <row r="1430" spans="27:85" x14ac:dyDescent="0.2">
      <c r="AA1430" s="75"/>
      <c r="AB1430" s="75"/>
      <c r="AC1430" s="75"/>
      <c r="AD1430" s="75"/>
      <c r="AE1430" s="75"/>
      <c r="AG1430" s="84"/>
      <c r="AN1430" s="75"/>
      <c r="AO1430" s="75"/>
      <c r="AP1430" s="75"/>
      <c r="AQ1430" s="75"/>
      <c r="AR1430" s="75"/>
      <c r="AS1430" s="75"/>
      <c r="AT1430" s="75"/>
      <c r="AU1430" s="75"/>
      <c r="AV1430" s="75"/>
      <c r="AW1430" s="75"/>
      <c r="AX1430" s="75"/>
      <c r="AY1430" s="75"/>
      <c r="AZ1430" s="75"/>
      <c r="BG1430" s="95"/>
      <c r="BH1430" s="95"/>
      <c r="BI1430" s="95"/>
      <c r="BJ1430" s="95"/>
      <c r="BK1430" s="95"/>
      <c r="BL1430" s="95"/>
      <c r="BM1430" s="95"/>
      <c r="BN1430" s="95"/>
      <c r="BO1430" s="75"/>
      <c r="BP1430" s="75"/>
    </row>
    <row r="1431" spans="27:85" x14ac:dyDescent="0.2">
      <c r="AA1431" s="75"/>
      <c r="AB1431" s="75"/>
      <c r="AC1431" s="75"/>
      <c r="AD1431" s="75"/>
      <c r="AE1431" s="75"/>
      <c r="AG1431" s="84"/>
      <c r="AN1431" s="75"/>
      <c r="AO1431" s="75"/>
      <c r="AP1431" s="75"/>
      <c r="AQ1431" s="75"/>
      <c r="AR1431" s="75"/>
      <c r="AS1431" s="75"/>
      <c r="AT1431" s="75"/>
      <c r="AU1431" s="75"/>
      <c r="AV1431" s="75"/>
      <c r="AW1431" s="75"/>
      <c r="AX1431" s="75"/>
      <c r="AY1431" s="75"/>
      <c r="AZ1431" s="75"/>
      <c r="BG1431" s="95"/>
      <c r="BH1431" s="95"/>
      <c r="BI1431" s="95"/>
      <c r="BJ1431" s="95"/>
      <c r="BK1431" s="95"/>
      <c r="BL1431" s="95"/>
      <c r="BM1431" s="95"/>
      <c r="BN1431" s="95"/>
      <c r="BO1431" s="75"/>
      <c r="BP1431" s="75"/>
    </row>
    <row r="1432" spans="27:85" x14ac:dyDescent="0.2">
      <c r="AA1432" s="75"/>
      <c r="AB1432" s="75"/>
      <c r="AC1432" s="75"/>
      <c r="AD1432" s="75"/>
      <c r="AE1432" s="75"/>
      <c r="AG1432" s="84"/>
      <c r="AN1432" s="75"/>
      <c r="AO1432" s="75"/>
      <c r="AP1432" s="75"/>
      <c r="AQ1432" s="75"/>
      <c r="AR1432" s="75"/>
      <c r="AS1432" s="75"/>
      <c r="AT1432" s="75"/>
      <c r="AU1432" s="75"/>
      <c r="AV1432" s="75"/>
      <c r="AW1432" s="75"/>
      <c r="AX1432" s="75"/>
      <c r="AY1432" s="75"/>
      <c r="AZ1432" s="75"/>
      <c r="BG1432" s="95"/>
      <c r="BH1432" s="95"/>
      <c r="BI1432" s="95"/>
      <c r="BJ1432" s="95"/>
      <c r="BK1432" s="95"/>
      <c r="BL1432" s="95"/>
      <c r="BM1432" s="95"/>
      <c r="BN1432" s="95"/>
      <c r="BO1432" s="75"/>
      <c r="BP1432" s="75"/>
    </row>
    <row r="1433" spans="27:85" x14ac:dyDescent="0.2">
      <c r="AA1433" s="75"/>
      <c r="AB1433" s="75"/>
      <c r="AC1433" s="75"/>
      <c r="AD1433" s="75"/>
      <c r="AE1433" s="75"/>
      <c r="AG1433" s="84"/>
      <c r="AN1433" s="75"/>
      <c r="AO1433" s="75"/>
      <c r="AP1433" s="75"/>
      <c r="AQ1433" s="75"/>
      <c r="AR1433" s="75"/>
      <c r="AS1433" s="75"/>
      <c r="AT1433" s="75"/>
      <c r="AU1433" s="75"/>
      <c r="AV1433" s="75"/>
      <c r="AW1433" s="75"/>
      <c r="AX1433" s="75"/>
      <c r="AY1433" s="75"/>
      <c r="AZ1433" s="75"/>
      <c r="BG1433" s="95"/>
      <c r="BH1433" s="95"/>
      <c r="BI1433" s="95"/>
      <c r="BJ1433" s="95"/>
      <c r="BK1433" s="95"/>
      <c r="BL1433" s="95"/>
      <c r="BM1433" s="95"/>
      <c r="BN1433" s="95"/>
      <c r="BO1433" s="75"/>
      <c r="BP1433" s="75"/>
      <c r="BQ1433" s="75"/>
      <c r="BR1433" s="75"/>
      <c r="BS1433" s="75"/>
      <c r="BT1433" s="75"/>
      <c r="BU1433" s="75"/>
      <c r="BV1433" s="75"/>
      <c r="BW1433" s="75"/>
      <c r="BX1433" s="75"/>
      <c r="BY1433" s="75"/>
      <c r="BZ1433" s="75"/>
      <c r="CA1433" s="75"/>
      <c r="CB1433" s="75"/>
      <c r="CC1433" s="75"/>
      <c r="CD1433" s="75"/>
      <c r="CE1433" s="75"/>
      <c r="CF1433" s="75"/>
      <c r="CG1433" s="75"/>
    </row>
    <row r="1434" spans="27:85" x14ac:dyDescent="0.2">
      <c r="AA1434" s="75"/>
      <c r="AB1434" s="75"/>
      <c r="AC1434" s="75"/>
      <c r="AD1434" s="75"/>
      <c r="AE1434" s="75"/>
      <c r="AG1434" s="84"/>
      <c r="AN1434" s="75"/>
      <c r="AO1434" s="75"/>
      <c r="AP1434" s="75"/>
      <c r="AQ1434" s="75"/>
      <c r="AR1434" s="75"/>
      <c r="AS1434" s="75"/>
      <c r="AT1434" s="75"/>
      <c r="AU1434" s="75"/>
      <c r="AV1434" s="75"/>
      <c r="AW1434" s="75"/>
      <c r="AX1434" s="75"/>
      <c r="AY1434" s="75"/>
      <c r="AZ1434" s="75"/>
      <c r="BG1434" s="95"/>
      <c r="BH1434" s="95"/>
      <c r="BI1434" s="95"/>
      <c r="BJ1434" s="95"/>
      <c r="BK1434" s="95"/>
      <c r="BL1434" s="95"/>
      <c r="BM1434" s="95"/>
      <c r="BN1434" s="95"/>
      <c r="BO1434" s="75"/>
      <c r="BP1434" s="75"/>
    </row>
    <row r="1435" spans="27:85" x14ac:dyDescent="0.2">
      <c r="AA1435" s="75"/>
      <c r="AB1435" s="75"/>
      <c r="AC1435" s="75"/>
      <c r="AD1435" s="75"/>
      <c r="AE1435" s="75"/>
      <c r="AG1435" s="84"/>
      <c r="AN1435" s="75"/>
      <c r="AO1435" s="75"/>
      <c r="AP1435" s="75"/>
      <c r="AQ1435" s="75"/>
      <c r="AR1435" s="75"/>
      <c r="AS1435" s="75"/>
      <c r="AT1435" s="75"/>
      <c r="AU1435" s="75"/>
      <c r="AV1435" s="75"/>
      <c r="AW1435" s="75"/>
      <c r="AX1435" s="75"/>
      <c r="AY1435" s="75"/>
      <c r="AZ1435" s="75"/>
      <c r="BG1435" s="95"/>
      <c r="BH1435" s="95"/>
      <c r="BI1435" s="95"/>
      <c r="BJ1435" s="95"/>
      <c r="BK1435" s="95"/>
      <c r="BL1435" s="95"/>
      <c r="BM1435" s="95"/>
      <c r="BN1435" s="95"/>
      <c r="BO1435" s="75"/>
      <c r="BP1435" s="75"/>
      <c r="BQ1435" s="75"/>
    </row>
    <row r="1436" spans="27:85" x14ac:dyDescent="0.2">
      <c r="AA1436" s="75"/>
      <c r="AB1436" s="75"/>
      <c r="AC1436" s="75"/>
      <c r="AD1436" s="75"/>
      <c r="AE1436" s="75"/>
      <c r="AG1436" s="84"/>
      <c r="AN1436" s="75"/>
      <c r="AO1436" s="75"/>
      <c r="AP1436" s="75"/>
      <c r="AQ1436" s="75"/>
      <c r="AR1436" s="75"/>
      <c r="AS1436" s="75"/>
      <c r="AT1436" s="75"/>
      <c r="AU1436" s="75"/>
      <c r="AV1436" s="75"/>
      <c r="AW1436" s="75"/>
      <c r="AX1436" s="75"/>
      <c r="AY1436" s="75"/>
      <c r="AZ1436" s="75"/>
      <c r="BG1436" s="95"/>
      <c r="BH1436" s="95"/>
      <c r="BI1436" s="95"/>
      <c r="BJ1436" s="95"/>
      <c r="BK1436" s="95"/>
      <c r="BL1436" s="95"/>
      <c r="BM1436" s="95"/>
      <c r="BN1436" s="95"/>
      <c r="BO1436" s="75"/>
      <c r="BP1436" s="75"/>
      <c r="BQ1436" s="75"/>
    </row>
    <row r="1437" spans="27:85" x14ac:dyDescent="0.2">
      <c r="AA1437" s="75"/>
      <c r="AB1437" s="75"/>
      <c r="AC1437" s="75"/>
      <c r="AD1437" s="75"/>
      <c r="AE1437" s="75"/>
      <c r="AG1437" s="84"/>
      <c r="AN1437" s="75"/>
      <c r="AO1437" s="75"/>
      <c r="AP1437" s="75"/>
      <c r="AQ1437" s="75"/>
      <c r="AR1437" s="75"/>
      <c r="AS1437" s="75"/>
      <c r="AT1437" s="75"/>
      <c r="AU1437" s="75"/>
      <c r="AV1437" s="75"/>
      <c r="AW1437" s="75"/>
      <c r="AX1437" s="75"/>
      <c r="AY1437" s="75"/>
      <c r="AZ1437" s="75"/>
      <c r="BG1437" s="95"/>
      <c r="BH1437" s="95"/>
      <c r="BI1437" s="95"/>
      <c r="BJ1437" s="95"/>
      <c r="BK1437" s="95"/>
      <c r="BL1437" s="95"/>
      <c r="BM1437" s="95"/>
      <c r="BN1437" s="95"/>
      <c r="BO1437" s="75"/>
      <c r="BP1437" s="75"/>
      <c r="BQ1437" s="75"/>
    </row>
    <row r="1438" spans="27:85" x14ac:dyDescent="0.2">
      <c r="AA1438" s="75"/>
      <c r="AB1438" s="75"/>
      <c r="AC1438" s="75"/>
      <c r="AD1438" s="75"/>
      <c r="AE1438" s="75"/>
      <c r="AG1438" s="84"/>
      <c r="AN1438" s="75"/>
      <c r="AO1438" s="75"/>
      <c r="AP1438" s="75"/>
      <c r="AQ1438" s="75"/>
      <c r="AR1438" s="75"/>
      <c r="AS1438" s="75"/>
      <c r="AT1438" s="75"/>
      <c r="AU1438" s="75"/>
      <c r="AV1438" s="75"/>
      <c r="AW1438" s="75"/>
      <c r="AX1438" s="75"/>
      <c r="AY1438" s="75"/>
      <c r="AZ1438" s="75"/>
      <c r="BG1438" s="95"/>
      <c r="BH1438" s="95"/>
      <c r="BI1438" s="95"/>
      <c r="BJ1438" s="95"/>
      <c r="BK1438" s="95"/>
      <c r="BL1438" s="95"/>
      <c r="BM1438" s="95"/>
      <c r="BN1438" s="95"/>
      <c r="BO1438" s="75"/>
      <c r="BP1438" s="75"/>
      <c r="BQ1438" s="75"/>
      <c r="BS1438" s="75"/>
    </row>
    <row r="1439" spans="27:85" x14ac:dyDescent="0.2">
      <c r="AA1439" s="75"/>
      <c r="AB1439" s="75"/>
      <c r="AC1439" s="75"/>
      <c r="AD1439" s="75"/>
      <c r="AE1439" s="75"/>
      <c r="AG1439" s="84"/>
      <c r="AN1439" s="75"/>
      <c r="AO1439" s="75"/>
      <c r="AP1439" s="75"/>
      <c r="AQ1439" s="75"/>
      <c r="AR1439" s="75"/>
      <c r="AS1439" s="75"/>
      <c r="AT1439" s="75"/>
      <c r="AU1439" s="75"/>
      <c r="AV1439" s="75"/>
      <c r="AW1439" s="75"/>
      <c r="AX1439" s="75"/>
      <c r="AY1439" s="75"/>
      <c r="AZ1439" s="75"/>
      <c r="BG1439" s="95"/>
      <c r="BH1439" s="95"/>
      <c r="BI1439" s="95"/>
      <c r="BJ1439" s="95"/>
      <c r="BK1439" s="95"/>
      <c r="BL1439" s="95"/>
      <c r="BM1439" s="95"/>
      <c r="BN1439" s="95"/>
      <c r="BO1439" s="75"/>
      <c r="BP1439" s="75"/>
      <c r="BQ1439" s="75"/>
      <c r="BS1439" s="75"/>
    </row>
    <row r="1440" spans="27:85" x14ac:dyDescent="0.2">
      <c r="AA1440" s="75"/>
      <c r="AB1440" s="75"/>
      <c r="AC1440" s="75"/>
      <c r="AD1440" s="75"/>
      <c r="AE1440" s="75"/>
      <c r="AG1440" s="84"/>
      <c r="AN1440" s="75"/>
      <c r="AO1440" s="75"/>
      <c r="AP1440" s="75"/>
      <c r="AQ1440" s="75"/>
      <c r="AR1440" s="75"/>
      <c r="AS1440" s="75"/>
      <c r="AT1440" s="75"/>
      <c r="AU1440" s="75"/>
      <c r="AV1440" s="75"/>
      <c r="AW1440" s="75"/>
      <c r="AX1440" s="75"/>
      <c r="AY1440" s="75"/>
      <c r="AZ1440" s="75"/>
      <c r="BG1440" s="95"/>
      <c r="BH1440" s="95"/>
      <c r="BI1440" s="95"/>
      <c r="BJ1440" s="95"/>
      <c r="BK1440" s="95"/>
      <c r="BL1440" s="95"/>
      <c r="BM1440" s="95"/>
      <c r="BN1440" s="95"/>
      <c r="BO1440" s="75"/>
      <c r="BP1440" s="75"/>
      <c r="BQ1440" s="75"/>
      <c r="BR1440" s="75"/>
      <c r="BS1440" s="75"/>
      <c r="BT1440" s="75"/>
      <c r="BU1440" s="75"/>
      <c r="BV1440" s="75"/>
      <c r="BW1440" s="75"/>
      <c r="BX1440" s="75"/>
      <c r="BY1440" s="75"/>
      <c r="BZ1440" s="75"/>
      <c r="CA1440" s="75"/>
      <c r="CB1440" s="75"/>
      <c r="CC1440" s="75"/>
      <c r="CD1440" s="75"/>
      <c r="CE1440" s="75"/>
      <c r="CF1440" s="75"/>
      <c r="CG1440" s="75"/>
    </row>
    <row r="1441" spans="27:85" x14ac:dyDescent="0.2">
      <c r="AA1441" s="75"/>
      <c r="AB1441" s="75"/>
      <c r="AC1441" s="75"/>
      <c r="AD1441" s="75"/>
      <c r="AE1441" s="75"/>
      <c r="AG1441" s="84"/>
      <c r="AN1441" s="75"/>
      <c r="AO1441" s="75"/>
      <c r="AP1441" s="75"/>
      <c r="AQ1441" s="75"/>
      <c r="AR1441" s="75"/>
      <c r="AS1441" s="75"/>
      <c r="AT1441" s="75"/>
      <c r="AU1441" s="75"/>
      <c r="AV1441" s="75"/>
      <c r="AW1441" s="75"/>
      <c r="AX1441" s="75"/>
      <c r="AY1441" s="75"/>
      <c r="AZ1441" s="75"/>
      <c r="BG1441" s="95"/>
      <c r="BH1441" s="95"/>
      <c r="BI1441" s="95"/>
      <c r="BJ1441" s="95"/>
      <c r="BK1441" s="95"/>
      <c r="BL1441" s="95"/>
      <c r="BM1441" s="95"/>
      <c r="BN1441" s="95"/>
      <c r="BO1441" s="75"/>
      <c r="BP1441" s="75"/>
    </row>
    <row r="1442" spans="27:85" x14ac:dyDescent="0.2">
      <c r="AA1442" s="75"/>
      <c r="AB1442" s="75"/>
      <c r="AC1442" s="75"/>
      <c r="AD1442" s="75"/>
      <c r="AE1442" s="75"/>
      <c r="AG1442" s="84"/>
      <c r="AN1442" s="75"/>
      <c r="AO1442" s="75"/>
      <c r="AP1442" s="75"/>
      <c r="AQ1442" s="75"/>
      <c r="AR1442" s="75"/>
      <c r="AS1442" s="75"/>
      <c r="AT1442" s="75"/>
      <c r="AU1442" s="75"/>
      <c r="AV1442" s="75"/>
      <c r="AW1442" s="75"/>
      <c r="AX1442" s="75"/>
      <c r="AY1442" s="75"/>
      <c r="AZ1442" s="75"/>
      <c r="BG1442" s="95"/>
      <c r="BH1442" s="95"/>
      <c r="BI1442" s="95"/>
      <c r="BJ1442" s="95"/>
      <c r="BK1442" s="95"/>
      <c r="BL1442" s="95"/>
      <c r="BM1442" s="95"/>
      <c r="BN1442" s="95"/>
      <c r="BO1442" s="75"/>
      <c r="BP1442" s="75"/>
    </row>
    <row r="1443" spans="27:85" x14ac:dyDescent="0.2">
      <c r="AA1443" s="75"/>
      <c r="AB1443" s="75"/>
      <c r="AC1443" s="75"/>
      <c r="AD1443" s="75"/>
      <c r="AE1443" s="75"/>
      <c r="AG1443" s="84"/>
      <c r="AN1443" s="75"/>
      <c r="AO1443" s="75"/>
      <c r="AP1443" s="75"/>
      <c r="AQ1443" s="75"/>
      <c r="AR1443" s="75"/>
      <c r="AS1443" s="75"/>
      <c r="AT1443" s="75"/>
      <c r="AU1443" s="75"/>
      <c r="AV1443" s="75"/>
      <c r="AW1443" s="75"/>
      <c r="AX1443" s="75"/>
      <c r="AY1443" s="75"/>
      <c r="AZ1443" s="75"/>
      <c r="BG1443" s="95"/>
      <c r="BH1443" s="95"/>
      <c r="BI1443" s="95"/>
      <c r="BJ1443" s="95"/>
      <c r="BK1443" s="95"/>
      <c r="BL1443" s="95"/>
      <c r="BM1443" s="95"/>
      <c r="BN1443" s="95"/>
      <c r="BO1443" s="75"/>
      <c r="BP1443" s="75"/>
    </row>
    <row r="1444" spans="27:85" x14ac:dyDescent="0.2">
      <c r="AA1444" s="75"/>
      <c r="AB1444" s="75"/>
      <c r="AC1444" s="75"/>
      <c r="AD1444" s="75"/>
      <c r="AE1444" s="75"/>
      <c r="AG1444" s="84"/>
      <c r="AN1444" s="75"/>
      <c r="AO1444" s="75"/>
      <c r="AP1444" s="75"/>
      <c r="AQ1444" s="75"/>
      <c r="AR1444" s="75"/>
      <c r="AS1444" s="75"/>
      <c r="AT1444" s="75"/>
      <c r="AU1444" s="75"/>
      <c r="AV1444" s="75"/>
      <c r="AW1444" s="75"/>
      <c r="AX1444" s="75"/>
      <c r="AY1444" s="75"/>
      <c r="AZ1444" s="75"/>
      <c r="BG1444" s="95"/>
      <c r="BH1444" s="95"/>
      <c r="BI1444" s="95"/>
      <c r="BJ1444" s="95"/>
      <c r="BK1444" s="95"/>
      <c r="BL1444" s="95"/>
      <c r="BM1444" s="95"/>
      <c r="BN1444" s="95"/>
      <c r="BO1444" s="75"/>
      <c r="BP1444" s="75"/>
      <c r="BQ1444" s="75"/>
      <c r="BR1444" s="75"/>
      <c r="BS1444" s="75"/>
      <c r="BT1444" s="75"/>
      <c r="BU1444" s="75"/>
      <c r="BV1444" s="75"/>
      <c r="BW1444" s="75"/>
      <c r="BX1444" s="75"/>
      <c r="BY1444" s="75"/>
      <c r="BZ1444" s="75"/>
      <c r="CA1444" s="75"/>
      <c r="CB1444" s="75"/>
      <c r="CC1444" s="75"/>
      <c r="CD1444" s="75"/>
      <c r="CE1444" s="75"/>
      <c r="CF1444" s="75"/>
      <c r="CG1444" s="75"/>
    </row>
    <row r="1445" spans="27:85" x14ac:dyDescent="0.2">
      <c r="AA1445" s="75"/>
      <c r="AB1445" s="75"/>
      <c r="AC1445" s="75"/>
      <c r="AD1445" s="75"/>
      <c r="AE1445" s="75"/>
      <c r="AG1445" s="84"/>
      <c r="AN1445" s="75"/>
      <c r="AO1445" s="75"/>
      <c r="AP1445" s="75"/>
      <c r="AQ1445" s="75"/>
      <c r="AR1445" s="75"/>
      <c r="AS1445" s="75"/>
      <c r="AT1445" s="75"/>
      <c r="AU1445" s="75"/>
      <c r="AV1445" s="75"/>
      <c r="AW1445" s="75"/>
      <c r="AX1445" s="75"/>
      <c r="AY1445" s="75"/>
      <c r="AZ1445" s="75"/>
      <c r="BG1445" s="95"/>
      <c r="BH1445" s="95"/>
      <c r="BI1445" s="95"/>
      <c r="BJ1445" s="95"/>
      <c r="BK1445" s="95"/>
      <c r="BL1445" s="95"/>
      <c r="BM1445" s="95"/>
      <c r="BN1445" s="95"/>
      <c r="BO1445" s="75"/>
      <c r="BP1445" s="75"/>
      <c r="BQ1445" s="75"/>
      <c r="BS1445" s="75"/>
    </row>
    <row r="1446" spans="27:85" x14ac:dyDescent="0.2">
      <c r="AA1446" s="75"/>
      <c r="AB1446" s="75"/>
      <c r="AC1446" s="75"/>
      <c r="AD1446" s="75"/>
      <c r="AE1446" s="75"/>
      <c r="AG1446" s="84"/>
      <c r="AN1446" s="75"/>
      <c r="AO1446" s="75"/>
      <c r="AP1446" s="75"/>
      <c r="AQ1446" s="75"/>
      <c r="AR1446" s="75"/>
      <c r="AS1446" s="75"/>
      <c r="AT1446" s="75"/>
      <c r="AU1446" s="75"/>
      <c r="AV1446" s="75"/>
      <c r="AW1446" s="75"/>
      <c r="AX1446" s="75"/>
      <c r="AY1446" s="75"/>
      <c r="AZ1446" s="75"/>
      <c r="BG1446" s="95"/>
      <c r="BH1446" s="95"/>
      <c r="BI1446" s="95"/>
      <c r="BJ1446" s="95"/>
      <c r="BK1446" s="95"/>
      <c r="BL1446" s="95"/>
      <c r="BM1446" s="95"/>
      <c r="BN1446" s="95"/>
      <c r="BO1446" s="75"/>
      <c r="BP1446" s="75"/>
      <c r="BQ1446" s="75"/>
      <c r="BS1446" s="75"/>
      <c r="BT1446" s="75"/>
      <c r="BU1446" s="75"/>
      <c r="BV1446" s="75"/>
      <c r="BW1446" s="75"/>
      <c r="BX1446" s="75"/>
      <c r="BY1446" s="75"/>
      <c r="BZ1446" s="75"/>
      <c r="CA1446" s="75"/>
      <c r="CB1446" s="75"/>
      <c r="CC1446" s="75"/>
      <c r="CD1446" s="75"/>
      <c r="CE1446" s="75"/>
      <c r="CF1446" s="75"/>
      <c r="CG1446" s="75"/>
    </row>
    <row r="1447" spans="27:85" x14ac:dyDescent="0.2">
      <c r="AA1447" s="75"/>
      <c r="AB1447" s="75"/>
      <c r="AC1447" s="75"/>
      <c r="AD1447" s="75"/>
      <c r="AE1447" s="75"/>
      <c r="AG1447" s="84"/>
      <c r="AN1447" s="75"/>
      <c r="AO1447" s="75"/>
      <c r="AP1447" s="75"/>
      <c r="AQ1447" s="75"/>
      <c r="AR1447" s="75"/>
      <c r="AS1447" s="75"/>
      <c r="AT1447" s="75"/>
      <c r="AU1447" s="75"/>
      <c r="AV1447" s="75"/>
      <c r="AW1447" s="75"/>
      <c r="AX1447" s="75"/>
      <c r="AY1447" s="75"/>
      <c r="AZ1447" s="75"/>
      <c r="BG1447" s="95"/>
      <c r="BH1447" s="95"/>
      <c r="BI1447" s="95"/>
      <c r="BJ1447" s="95"/>
      <c r="BK1447" s="95"/>
      <c r="BL1447" s="95"/>
      <c r="BM1447" s="95"/>
      <c r="BN1447" s="95"/>
      <c r="BO1447" s="75"/>
      <c r="BP1447" s="75"/>
      <c r="BQ1447" s="75"/>
      <c r="BR1447" s="75"/>
      <c r="BS1447" s="75"/>
      <c r="BT1447" s="75"/>
      <c r="BU1447" s="75"/>
      <c r="BV1447" s="75"/>
      <c r="BW1447" s="75"/>
      <c r="BX1447" s="75"/>
      <c r="BY1447" s="75"/>
      <c r="BZ1447" s="75"/>
      <c r="CA1447" s="75"/>
      <c r="CB1447" s="75"/>
      <c r="CC1447" s="75"/>
      <c r="CD1447" s="75"/>
      <c r="CE1447" s="75"/>
      <c r="CF1447" s="75"/>
      <c r="CG1447" s="75"/>
    </row>
    <row r="1448" spans="27:85" x14ac:dyDescent="0.2">
      <c r="AA1448" s="75"/>
      <c r="AB1448" s="75"/>
      <c r="AC1448" s="75"/>
      <c r="AD1448" s="75"/>
      <c r="AE1448" s="75"/>
      <c r="AG1448" s="84"/>
      <c r="AN1448" s="75"/>
      <c r="AO1448" s="75"/>
      <c r="AP1448" s="75"/>
      <c r="AQ1448" s="75"/>
      <c r="AR1448" s="75"/>
      <c r="AS1448" s="75"/>
      <c r="AT1448" s="75"/>
      <c r="AU1448" s="75"/>
      <c r="AV1448" s="75"/>
      <c r="AW1448" s="75"/>
      <c r="AX1448" s="75"/>
      <c r="AY1448" s="75"/>
      <c r="AZ1448" s="75"/>
      <c r="BG1448" s="95"/>
      <c r="BH1448" s="95"/>
      <c r="BI1448" s="95"/>
      <c r="BJ1448" s="95"/>
      <c r="BK1448" s="95"/>
      <c r="BL1448" s="95"/>
      <c r="BM1448" s="95"/>
      <c r="BN1448" s="95"/>
      <c r="BO1448" s="75"/>
      <c r="BP1448" s="75"/>
      <c r="BQ1448" s="75"/>
      <c r="BR1448" s="75"/>
      <c r="BS1448" s="75"/>
      <c r="BT1448" s="75"/>
      <c r="BU1448" s="75"/>
      <c r="BV1448" s="75"/>
      <c r="BW1448" s="75"/>
      <c r="BX1448" s="75"/>
      <c r="BY1448" s="75"/>
      <c r="BZ1448" s="75"/>
      <c r="CA1448" s="75"/>
      <c r="CB1448" s="75"/>
      <c r="CC1448" s="75"/>
      <c r="CD1448" s="75"/>
      <c r="CE1448" s="75"/>
      <c r="CF1448" s="75"/>
      <c r="CG1448" s="75"/>
    </row>
    <row r="1449" spans="27:85" x14ac:dyDescent="0.2">
      <c r="AA1449" s="75"/>
      <c r="AB1449" s="75"/>
      <c r="AC1449" s="75"/>
      <c r="AD1449" s="75"/>
      <c r="AE1449" s="75"/>
      <c r="AG1449" s="84"/>
      <c r="AN1449" s="75"/>
      <c r="AO1449" s="75"/>
      <c r="AP1449" s="75"/>
      <c r="AQ1449" s="75"/>
      <c r="AR1449" s="75"/>
      <c r="AS1449" s="75"/>
      <c r="AT1449" s="75"/>
      <c r="AU1449" s="75"/>
      <c r="AV1449" s="75"/>
      <c r="AW1449" s="75"/>
      <c r="AX1449" s="75"/>
      <c r="AY1449" s="75"/>
      <c r="AZ1449" s="75"/>
      <c r="BG1449" s="95"/>
      <c r="BH1449" s="95"/>
      <c r="BI1449" s="95"/>
      <c r="BJ1449" s="95"/>
      <c r="BK1449" s="95"/>
      <c r="BL1449" s="95"/>
      <c r="BM1449" s="95"/>
      <c r="BN1449" s="95"/>
      <c r="BO1449" s="75"/>
      <c r="BP1449" s="75"/>
      <c r="BQ1449" s="75"/>
    </row>
    <row r="1450" spans="27:85" x14ac:dyDescent="0.2">
      <c r="AA1450" s="75"/>
      <c r="AB1450" s="75"/>
      <c r="AC1450" s="75"/>
      <c r="AD1450" s="75"/>
      <c r="AE1450" s="75"/>
      <c r="AG1450" s="84"/>
      <c r="AN1450" s="75"/>
      <c r="AO1450" s="75"/>
      <c r="AP1450" s="75"/>
      <c r="AQ1450" s="75"/>
      <c r="AR1450" s="75"/>
      <c r="AS1450" s="75"/>
      <c r="AT1450" s="75"/>
      <c r="AU1450" s="75"/>
      <c r="AV1450" s="75"/>
      <c r="AW1450" s="75"/>
      <c r="AX1450" s="75"/>
      <c r="AY1450" s="75"/>
      <c r="AZ1450" s="75"/>
      <c r="BG1450" s="95"/>
      <c r="BH1450" s="95"/>
      <c r="BI1450" s="95"/>
      <c r="BJ1450" s="95"/>
      <c r="BK1450" s="95"/>
      <c r="BL1450" s="95"/>
      <c r="BM1450" s="95"/>
      <c r="BN1450" s="95"/>
      <c r="BO1450" s="75"/>
      <c r="BP1450" s="75"/>
    </row>
    <row r="1451" spans="27:85" x14ac:dyDescent="0.2">
      <c r="AA1451" s="75"/>
      <c r="AB1451" s="75"/>
      <c r="AC1451" s="75"/>
      <c r="AD1451" s="75"/>
      <c r="AE1451" s="75"/>
      <c r="AG1451" s="84"/>
      <c r="AN1451" s="75"/>
      <c r="AO1451" s="75"/>
      <c r="AP1451" s="75"/>
      <c r="AQ1451" s="75"/>
      <c r="AR1451" s="75"/>
      <c r="AS1451" s="75"/>
      <c r="AT1451" s="75"/>
      <c r="AU1451" s="75"/>
      <c r="AV1451" s="75"/>
      <c r="AW1451" s="75"/>
      <c r="AX1451" s="75"/>
      <c r="AY1451" s="75"/>
      <c r="AZ1451" s="75"/>
      <c r="BG1451" s="95"/>
      <c r="BH1451" s="95"/>
      <c r="BI1451" s="95"/>
      <c r="BJ1451" s="95"/>
      <c r="BK1451" s="95"/>
      <c r="BL1451" s="95"/>
      <c r="BM1451" s="95"/>
      <c r="BN1451" s="95"/>
      <c r="BO1451" s="75"/>
      <c r="BP1451" s="75"/>
      <c r="BQ1451" s="75"/>
      <c r="BS1451" s="75"/>
    </row>
    <row r="1452" spans="27:85" x14ac:dyDescent="0.2">
      <c r="AA1452" s="75"/>
      <c r="AB1452" s="75"/>
      <c r="AC1452" s="75"/>
      <c r="AD1452" s="75"/>
      <c r="AE1452" s="75"/>
      <c r="AG1452" s="84"/>
      <c r="AN1452" s="75"/>
      <c r="AO1452" s="75"/>
      <c r="AP1452" s="75"/>
      <c r="AQ1452" s="75"/>
      <c r="AR1452" s="75"/>
      <c r="AS1452" s="75"/>
      <c r="AT1452" s="75"/>
      <c r="AU1452" s="75"/>
      <c r="AV1452" s="75"/>
      <c r="AW1452" s="75"/>
      <c r="AX1452" s="75"/>
      <c r="AY1452" s="75"/>
      <c r="AZ1452" s="75"/>
      <c r="BG1452" s="95"/>
      <c r="BH1452" s="95"/>
      <c r="BI1452" s="95"/>
      <c r="BJ1452" s="95"/>
      <c r="BK1452" s="95"/>
      <c r="BL1452" s="95"/>
      <c r="BM1452" s="95"/>
      <c r="BN1452" s="95"/>
      <c r="BO1452" s="75"/>
      <c r="BP1452" s="75"/>
      <c r="BQ1452" s="75"/>
      <c r="BS1452" s="75"/>
      <c r="BT1452" s="75"/>
      <c r="BU1452" s="75"/>
      <c r="BV1452" s="75"/>
      <c r="BW1452" s="75"/>
      <c r="BX1452" s="75"/>
      <c r="BY1452" s="75"/>
      <c r="BZ1452" s="75"/>
      <c r="CA1452" s="75"/>
      <c r="CB1452" s="75"/>
      <c r="CC1452" s="75"/>
      <c r="CD1452" s="75"/>
      <c r="CE1452" s="75"/>
      <c r="CF1452" s="75"/>
      <c r="CG1452" s="75"/>
    </row>
    <row r="1453" spans="27:85" x14ac:dyDescent="0.2">
      <c r="AA1453" s="75"/>
      <c r="AB1453" s="75"/>
      <c r="AC1453" s="75"/>
      <c r="AD1453" s="75"/>
      <c r="AE1453" s="75"/>
      <c r="AG1453" s="84"/>
      <c r="AN1453" s="75"/>
      <c r="AO1453" s="75"/>
      <c r="AP1453" s="75"/>
      <c r="AQ1453" s="75"/>
      <c r="AR1453" s="75"/>
      <c r="AS1453" s="75"/>
      <c r="AT1453" s="75"/>
      <c r="AU1453" s="75"/>
      <c r="AV1453" s="75"/>
      <c r="AW1453" s="75"/>
      <c r="AX1453" s="75"/>
      <c r="AY1453" s="75"/>
      <c r="AZ1453" s="75"/>
      <c r="BG1453" s="95"/>
      <c r="BH1453" s="95"/>
      <c r="BI1453" s="95"/>
      <c r="BJ1453" s="95"/>
      <c r="BK1453" s="95"/>
      <c r="BL1453" s="95"/>
      <c r="BM1453" s="95"/>
      <c r="BN1453" s="95"/>
      <c r="BO1453" s="75"/>
      <c r="BP1453" s="75"/>
      <c r="BQ1453" s="75"/>
      <c r="BR1453" s="75"/>
      <c r="BS1453" s="75"/>
      <c r="BT1453" s="75"/>
      <c r="BU1453" s="75"/>
      <c r="BV1453" s="75"/>
      <c r="BW1453" s="75"/>
      <c r="BX1453" s="75"/>
      <c r="BY1453" s="75"/>
      <c r="BZ1453" s="75"/>
      <c r="CA1453" s="75"/>
      <c r="CB1453" s="75"/>
      <c r="CC1453" s="75"/>
      <c r="CD1453" s="75"/>
      <c r="CE1453" s="75"/>
      <c r="CF1453" s="75"/>
      <c r="CG1453" s="75"/>
    </row>
    <row r="1454" spans="27:85" x14ac:dyDescent="0.2">
      <c r="AA1454" s="75"/>
      <c r="AB1454" s="75"/>
      <c r="AC1454" s="75"/>
      <c r="AD1454" s="75"/>
      <c r="AE1454" s="75"/>
      <c r="AG1454" s="84"/>
      <c r="AN1454" s="75"/>
      <c r="AO1454" s="75"/>
      <c r="AP1454" s="75"/>
      <c r="AQ1454" s="75"/>
      <c r="AR1454" s="75"/>
      <c r="AS1454" s="75"/>
      <c r="AT1454" s="75"/>
      <c r="AU1454" s="75"/>
      <c r="AV1454" s="75"/>
      <c r="AW1454" s="75"/>
      <c r="AX1454" s="75"/>
      <c r="AY1454" s="75"/>
      <c r="AZ1454" s="75"/>
      <c r="BG1454" s="95"/>
      <c r="BH1454" s="95"/>
      <c r="BI1454" s="95"/>
      <c r="BJ1454" s="95"/>
      <c r="BK1454" s="95"/>
      <c r="BL1454" s="95"/>
      <c r="BM1454" s="95"/>
      <c r="BN1454" s="95"/>
      <c r="BO1454" s="75"/>
      <c r="BP1454" s="75"/>
      <c r="BQ1454" s="75"/>
      <c r="BR1454" s="75"/>
      <c r="BS1454" s="75"/>
      <c r="BT1454" s="75"/>
      <c r="BU1454" s="75"/>
      <c r="BV1454" s="75"/>
      <c r="BW1454" s="75"/>
      <c r="BX1454" s="75"/>
      <c r="BY1454" s="75"/>
      <c r="BZ1454" s="75"/>
      <c r="CA1454" s="75"/>
      <c r="CB1454" s="75"/>
      <c r="CC1454" s="75"/>
      <c r="CD1454" s="75"/>
      <c r="CE1454" s="75"/>
      <c r="CF1454" s="75"/>
      <c r="CG1454" s="75"/>
    </row>
    <row r="1455" spans="27:85" x14ac:dyDescent="0.2">
      <c r="AA1455" s="75"/>
      <c r="AB1455" s="75"/>
      <c r="AC1455" s="75"/>
      <c r="AD1455" s="75"/>
      <c r="AE1455" s="75"/>
      <c r="AG1455" s="84"/>
      <c r="AN1455" s="75"/>
      <c r="AO1455" s="75"/>
      <c r="AP1455" s="75"/>
      <c r="AQ1455" s="75"/>
      <c r="AR1455" s="75"/>
      <c r="AS1455" s="75"/>
      <c r="AT1455" s="75"/>
      <c r="AU1455" s="75"/>
      <c r="AV1455" s="75"/>
      <c r="AW1455" s="75"/>
      <c r="AX1455" s="75"/>
      <c r="AY1455" s="75"/>
      <c r="AZ1455" s="75"/>
      <c r="BG1455" s="95"/>
      <c r="BH1455" s="95"/>
      <c r="BI1455" s="95"/>
      <c r="BJ1455" s="95"/>
      <c r="BK1455" s="95"/>
      <c r="BL1455" s="95"/>
      <c r="BM1455" s="95"/>
      <c r="BN1455" s="95"/>
      <c r="BO1455" s="75"/>
      <c r="BP1455" s="75"/>
    </row>
    <row r="1456" spans="27:85" x14ac:dyDescent="0.2">
      <c r="AA1456" s="75"/>
      <c r="AB1456" s="75"/>
      <c r="AC1456" s="75"/>
      <c r="AD1456" s="75"/>
      <c r="AE1456" s="75"/>
      <c r="AG1456" s="84"/>
      <c r="AN1456" s="75"/>
      <c r="AO1456" s="75"/>
      <c r="AP1456" s="75"/>
      <c r="AQ1456" s="75"/>
      <c r="AR1456" s="75"/>
      <c r="AS1456" s="75"/>
      <c r="AT1456" s="75"/>
      <c r="AU1456" s="75"/>
      <c r="AV1456" s="75"/>
      <c r="AW1456" s="75"/>
      <c r="AX1456" s="75"/>
      <c r="AY1456" s="75"/>
      <c r="AZ1456" s="75"/>
      <c r="BG1456" s="95"/>
      <c r="BH1456" s="95"/>
      <c r="BI1456" s="95"/>
      <c r="BJ1456" s="95"/>
      <c r="BK1456" s="95"/>
      <c r="BL1456" s="95"/>
      <c r="BM1456" s="95"/>
      <c r="BN1456" s="95"/>
      <c r="BO1456" s="75"/>
      <c r="BP1456" s="75"/>
    </row>
    <row r="1457" spans="27:85" x14ac:dyDescent="0.2">
      <c r="AA1457" s="75"/>
      <c r="AB1457" s="75"/>
      <c r="AC1457" s="75"/>
      <c r="AD1457" s="75"/>
      <c r="AE1457" s="75"/>
      <c r="AG1457" s="84"/>
      <c r="AN1457" s="75"/>
      <c r="AO1457" s="75"/>
      <c r="AP1457" s="75"/>
      <c r="AQ1457" s="75"/>
      <c r="AR1457" s="75"/>
      <c r="AS1457" s="75"/>
      <c r="AT1457" s="75"/>
      <c r="AU1457" s="75"/>
      <c r="AV1457" s="75"/>
      <c r="AW1457" s="75"/>
      <c r="AX1457" s="75"/>
      <c r="AY1457" s="75"/>
      <c r="AZ1457" s="75"/>
      <c r="BG1457" s="95"/>
      <c r="BH1457" s="95"/>
      <c r="BI1457" s="95"/>
      <c r="BJ1457" s="95"/>
      <c r="BK1457" s="95"/>
      <c r="BL1457" s="95"/>
      <c r="BM1457" s="95"/>
      <c r="BN1457" s="95"/>
      <c r="BO1457" s="75"/>
      <c r="BP1457" s="75"/>
      <c r="BQ1457" s="75"/>
      <c r="BS1457" s="75"/>
      <c r="BT1457" s="75"/>
      <c r="BU1457" s="75"/>
      <c r="BV1457" s="75"/>
      <c r="BW1457" s="75"/>
      <c r="BX1457" s="75"/>
      <c r="BY1457" s="75"/>
      <c r="BZ1457" s="75"/>
      <c r="CA1457" s="75"/>
      <c r="CB1457" s="75"/>
      <c r="CC1457" s="75"/>
      <c r="CD1457" s="75"/>
      <c r="CE1457" s="75"/>
      <c r="CF1457" s="75"/>
      <c r="CG1457" s="75"/>
    </row>
    <row r="1458" spans="27:85" x14ac:dyDescent="0.2">
      <c r="AA1458" s="75"/>
      <c r="AB1458" s="75"/>
      <c r="AC1458" s="75"/>
      <c r="AD1458" s="75"/>
      <c r="AE1458" s="75"/>
      <c r="AG1458" s="84"/>
      <c r="AN1458" s="75"/>
      <c r="AO1458" s="75"/>
      <c r="AP1458" s="75"/>
      <c r="AQ1458" s="75"/>
      <c r="AR1458" s="75"/>
      <c r="AS1458" s="75"/>
      <c r="AT1458" s="75"/>
      <c r="AU1458" s="75"/>
      <c r="AV1458" s="75"/>
      <c r="AW1458" s="75"/>
      <c r="AX1458" s="75"/>
      <c r="AY1458" s="75"/>
      <c r="AZ1458" s="75"/>
      <c r="BG1458" s="95"/>
      <c r="BH1458" s="95"/>
      <c r="BI1458" s="95"/>
      <c r="BJ1458" s="95"/>
      <c r="BK1458" s="95"/>
      <c r="BL1458" s="95"/>
      <c r="BM1458" s="95"/>
      <c r="BN1458" s="95"/>
      <c r="BO1458" s="75"/>
      <c r="BP1458" s="75"/>
      <c r="BQ1458" s="75"/>
      <c r="BR1458" s="75"/>
      <c r="BS1458" s="75"/>
      <c r="BT1458" s="75"/>
      <c r="BU1458" s="75"/>
      <c r="BV1458" s="75"/>
      <c r="BW1458" s="75"/>
      <c r="BX1458" s="75"/>
      <c r="BY1458" s="75"/>
      <c r="BZ1458" s="75"/>
      <c r="CA1458" s="75"/>
      <c r="CB1458" s="75"/>
      <c r="CC1458" s="75"/>
      <c r="CD1458" s="75"/>
      <c r="CE1458" s="75"/>
      <c r="CF1458" s="75"/>
      <c r="CG1458" s="75"/>
    </row>
    <row r="1459" spans="27:85" x14ac:dyDescent="0.2">
      <c r="AA1459" s="75"/>
      <c r="AB1459" s="75"/>
      <c r="AC1459" s="75"/>
      <c r="AD1459" s="75"/>
      <c r="AE1459" s="75"/>
      <c r="AG1459" s="84"/>
      <c r="AN1459" s="75"/>
      <c r="AO1459" s="75"/>
      <c r="AP1459" s="75"/>
      <c r="AQ1459" s="75"/>
      <c r="AR1459" s="75"/>
      <c r="AS1459" s="75"/>
      <c r="AT1459" s="75"/>
      <c r="AU1459" s="75"/>
      <c r="AV1459" s="75"/>
      <c r="AW1459" s="75"/>
      <c r="AX1459" s="75"/>
      <c r="AY1459" s="75"/>
      <c r="AZ1459" s="75"/>
      <c r="BG1459" s="95"/>
      <c r="BH1459" s="95"/>
      <c r="BI1459" s="95"/>
      <c r="BJ1459" s="95"/>
      <c r="BK1459" s="95"/>
      <c r="BL1459" s="95"/>
      <c r="BM1459" s="95"/>
      <c r="BN1459" s="95"/>
      <c r="BO1459" s="75"/>
      <c r="BP1459" s="75"/>
      <c r="BQ1459" s="75"/>
      <c r="BR1459" s="75"/>
      <c r="BS1459" s="75"/>
      <c r="BT1459" s="75"/>
      <c r="BU1459" s="75"/>
      <c r="BV1459" s="75"/>
      <c r="BW1459" s="75"/>
      <c r="BX1459" s="75"/>
      <c r="BY1459" s="75"/>
      <c r="BZ1459" s="75"/>
      <c r="CA1459" s="75"/>
      <c r="CB1459" s="75"/>
      <c r="CC1459" s="75"/>
      <c r="CD1459" s="75"/>
      <c r="CE1459" s="75"/>
      <c r="CF1459" s="75"/>
      <c r="CG1459" s="75"/>
    </row>
    <row r="1460" spans="27:85" x14ac:dyDescent="0.2">
      <c r="AA1460" s="75"/>
      <c r="AB1460" s="75"/>
      <c r="AC1460" s="75"/>
      <c r="AD1460" s="75"/>
      <c r="AE1460" s="75"/>
      <c r="AG1460" s="84"/>
      <c r="AN1460" s="75"/>
      <c r="AO1460" s="75"/>
      <c r="AP1460" s="75"/>
      <c r="AQ1460" s="75"/>
      <c r="AR1460" s="75"/>
      <c r="AS1460" s="75"/>
      <c r="AT1460" s="75"/>
      <c r="AU1460" s="75"/>
      <c r="AV1460" s="75"/>
      <c r="AW1460" s="75"/>
      <c r="AX1460" s="75"/>
      <c r="AY1460" s="75"/>
      <c r="AZ1460" s="75"/>
      <c r="BG1460" s="95"/>
      <c r="BH1460" s="95"/>
      <c r="BI1460" s="95"/>
      <c r="BJ1460" s="95"/>
      <c r="BK1460" s="95"/>
      <c r="BL1460" s="95"/>
      <c r="BM1460" s="95"/>
      <c r="BN1460" s="95"/>
      <c r="BO1460" s="75"/>
      <c r="BP1460" s="75"/>
    </row>
    <row r="1461" spans="27:85" x14ac:dyDescent="0.2">
      <c r="AA1461" s="75"/>
      <c r="AB1461" s="75"/>
      <c r="AC1461" s="75"/>
      <c r="AD1461" s="75"/>
      <c r="AE1461" s="75"/>
      <c r="AG1461" s="84"/>
      <c r="AN1461" s="75"/>
      <c r="AO1461" s="75"/>
      <c r="AP1461" s="75"/>
      <c r="AQ1461" s="75"/>
      <c r="AR1461" s="75"/>
      <c r="AS1461" s="75"/>
      <c r="AT1461" s="75"/>
      <c r="AU1461" s="75"/>
      <c r="AV1461" s="75"/>
      <c r="AW1461" s="75"/>
      <c r="AX1461" s="75"/>
      <c r="AY1461" s="75"/>
      <c r="AZ1461" s="75"/>
      <c r="BG1461" s="95"/>
      <c r="BH1461" s="95"/>
      <c r="BI1461" s="95"/>
      <c r="BJ1461" s="95"/>
      <c r="BK1461" s="95"/>
      <c r="BL1461" s="95"/>
      <c r="BM1461" s="95"/>
      <c r="BN1461" s="95"/>
      <c r="BO1461" s="75"/>
      <c r="BP1461" s="75"/>
      <c r="BQ1461" s="75"/>
      <c r="BR1461" s="75"/>
      <c r="BS1461" s="75"/>
      <c r="BT1461" s="75"/>
      <c r="BU1461" s="75"/>
      <c r="BV1461" s="75"/>
      <c r="BW1461" s="75"/>
      <c r="BX1461" s="75"/>
      <c r="BY1461" s="75"/>
      <c r="BZ1461" s="75"/>
      <c r="CA1461" s="75"/>
      <c r="CB1461" s="75"/>
      <c r="CC1461" s="75"/>
      <c r="CD1461" s="75"/>
      <c r="CE1461" s="75"/>
      <c r="CF1461" s="75"/>
      <c r="CG1461" s="75"/>
    </row>
    <row r="1462" spans="27:85" x14ac:dyDescent="0.2">
      <c r="AA1462" s="75"/>
      <c r="AB1462" s="75"/>
      <c r="AC1462" s="75"/>
      <c r="AD1462" s="75"/>
      <c r="AE1462" s="75"/>
      <c r="AG1462" s="84"/>
      <c r="AN1462" s="75"/>
      <c r="AO1462" s="75"/>
      <c r="AP1462" s="75"/>
      <c r="AQ1462" s="75"/>
      <c r="AR1462" s="75"/>
      <c r="AS1462" s="75"/>
      <c r="AT1462" s="75"/>
      <c r="AU1462" s="75"/>
      <c r="AV1462" s="75"/>
      <c r="AW1462" s="75"/>
      <c r="AX1462" s="75"/>
      <c r="AY1462" s="75"/>
      <c r="AZ1462" s="75"/>
      <c r="BG1462" s="95"/>
      <c r="BH1462" s="95"/>
      <c r="BI1462" s="95"/>
      <c r="BJ1462" s="95"/>
      <c r="BK1462" s="95"/>
      <c r="BL1462" s="95"/>
      <c r="BM1462" s="95"/>
      <c r="BN1462" s="95"/>
      <c r="BO1462" s="75"/>
      <c r="BP1462" s="75"/>
      <c r="BQ1462" s="75"/>
    </row>
    <row r="1463" spans="27:85" x14ac:dyDescent="0.2">
      <c r="AA1463" s="75"/>
      <c r="AB1463" s="75"/>
      <c r="AC1463" s="75"/>
      <c r="AD1463" s="75"/>
      <c r="AE1463" s="75"/>
      <c r="AG1463" s="84"/>
      <c r="AN1463" s="75"/>
      <c r="AO1463" s="75"/>
      <c r="AP1463" s="75"/>
      <c r="AQ1463" s="75"/>
      <c r="AR1463" s="75"/>
      <c r="AS1463" s="75"/>
      <c r="AT1463" s="75"/>
      <c r="AU1463" s="75"/>
      <c r="AV1463" s="75"/>
      <c r="AW1463" s="75"/>
      <c r="AX1463" s="75"/>
      <c r="AY1463" s="75"/>
      <c r="AZ1463" s="75"/>
      <c r="BG1463" s="95"/>
      <c r="BH1463" s="95"/>
      <c r="BI1463" s="95"/>
      <c r="BJ1463" s="95"/>
      <c r="BK1463" s="95"/>
      <c r="BL1463" s="95"/>
      <c r="BM1463" s="95"/>
      <c r="BN1463" s="95"/>
      <c r="BO1463" s="75"/>
      <c r="BP1463" s="75"/>
      <c r="BQ1463" s="75"/>
    </row>
    <row r="1464" spans="27:85" x14ac:dyDescent="0.2">
      <c r="AA1464" s="75"/>
      <c r="AB1464" s="75"/>
      <c r="AC1464" s="75"/>
      <c r="AD1464" s="75"/>
      <c r="AE1464" s="75"/>
      <c r="AG1464" s="84"/>
      <c r="AN1464" s="75"/>
      <c r="AO1464" s="75"/>
      <c r="AP1464" s="75"/>
      <c r="AQ1464" s="75"/>
      <c r="AR1464" s="75"/>
      <c r="AS1464" s="75"/>
      <c r="AT1464" s="75"/>
      <c r="AU1464" s="75"/>
      <c r="AV1464" s="75"/>
      <c r="AW1464" s="75"/>
      <c r="AX1464" s="75"/>
      <c r="AY1464" s="75"/>
      <c r="AZ1464" s="75"/>
      <c r="BG1464" s="95"/>
      <c r="BH1464" s="95"/>
      <c r="BI1464" s="95"/>
      <c r="BJ1464" s="95"/>
      <c r="BK1464" s="95"/>
      <c r="BL1464" s="95"/>
      <c r="BM1464" s="95"/>
      <c r="BN1464" s="95"/>
      <c r="BO1464" s="75"/>
      <c r="BP1464" s="75"/>
      <c r="BQ1464" s="75"/>
    </row>
    <row r="1465" spans="27:85" x14ac:dyDescent="0.2">
      <c r="AA1465" s="75"/>
      <c r="AB1465" s="75"/>
      <c r="AC1465" s="75"/>
      <c r="AD1465" s="75"/>
      <c r="AE1465" s="75"/>
      <c r="AG1465" s="84"/>
      <c r="AN1465" s="75"/>
      <c r="AO1465" s="75"/>
      <c r="AP1465" s="75"/>
      <c r="AQ1465" s="75"/>
      <c r="AR1465" s="75"/>
      <c r="AS1465" s="75"/>
      <c r="AT1465" s="75"/>
      <c r="AU1465" s="75"/>
      <c r="AV1465" s="75"/>
      <c r="AW1465" s="75"/>
      <c r="AX1465" s="75"/>
      <c r="AY1465" s="75"/>
      <c r="AZ1465" s="75"/>
      <c r="BG1465" s="95"/>
      <c r="BH1465" s="95"/>
      <c r="BI1465" s="95"/>
      <c r="BJ1465" s="95"/>
      <c r="BK1465" s="95"/>
      <c r="BL1465" s="95"/>
      <c r="BM1465" s="95"/>
      <c r="BN1465" s="95"/>
      <c r="BO1465" s="75"/>
      <c r="BP1465" s="75"/>
      <c r="BQ1465" s="75"/>
      <c r="BR1465" s="75"/>
      <c r="BS1465" s="75"/>
      <c r="BT1465" s="75"/>
      <c r="BU1465" s="75"/>
      <c r="BV1465" s="75"/>
      <c r="BW1465" s="75"/>
      <c r="BX1465" s="75"/>
      <c r="BY1465" s="75"/>
      <c r="BZ1465" s="75"/>
      <c r="CA1465" s="75"/>
      <c r="CB1465" s="75"/>
      <c r="CC1465" s="75"/>
      <c r="CD1465" s="75"/>
      <c r="CE1465" s="75"/>
      <c r="CF1465" s="75"/>
      <c r="CG1465" s="75"/>
    </row>
    <row r="1466" spans="27:85" x14ac:dyDescent="0.2">
      <c r="AA1466" s="75"/>
      <c r="AB1466" s="75"/>
      <c r="AC1466" s="75"/>
      <c r="AD1466" s="75"/>
      <c r="AE1466" s="75"/>
      <c r="AG1466" s="84"/>
      <c r="AN1466" s="75"/>
      <c r="AO1466" s="75"/>
      <c r="AP1466" s="75"/>
      <c r="AQ1466" s="75"/>
      <c r="AR1466" s="75"/>
      <c r="AS1466" s="75"/>
      <c r="AT1466" s="75"/>
      <c r="AU1466" s="75"/>
      <c r="AV1466" s="75"/>
      <c r="AW1466" s="75"/>
      <c r="AX1466" s="75"/>
      <c r="AY1466" s="75"/>
      <c r="AZ1466" s="75"/>
      <c r="BG1466" s="95"/>
      <c r="BH1466" s="95"/>
      <c r="BI1466" s="95"/>
      <c r="BJ1466" s="95"/>
      <c r="BK1466" s="95"/>
      <c r="BL1466" s="95"/>
      <c r="BM1466" s="95"/>
      <c r="BN1466" s="95"/>
      <c r="BO1466" s="75"/>
      <c r="BP1466" s="75"/>
      <c r="BQ1466" s="75"/>
      <c r="BR1466" s="75"/>
      <c r="BS1466" s="75"/>
      <c r="BT1466" s="75"/>
      <c r="BU1466" s="75"/>
      <c r="BV1466" s="75"/>
      <c r="BW1466" s="75"/>
      <c r="BX1466" s="75"/>
      <c r="BY1466" s="75"/>
      <c r="BZ1466" s="75"/>
      <c r="CA1466" s="75"/>
      <c r="CB1466" s="75"/>
      <c r="CC1466" s="75"/>
      <c r="CD1466" s="75"/>
      <c r="CE1466" s="75"/>
      <c r="CF1466" s="75"/>
      <c r="CG1466" s="75"/>
    </row>
    <row r="1467" spans="27:85" x14ac:dyDescent="0.2">
      <c r="AA1467" s="75"/>
      <c r="AB1467" s="75"/>
      <c r="AC1467" s="75"/>
      <c r="AD1467" s="75"/>
      <c r="AE1467" s="75"/>
      <c r="AG1467" s="84"/>
      <c r="AN1467" s="75"/>
      <c r="AO1467" s="75"/>
      <c r="AP1467" s="75"/>
      <c r="AQ1467" s="75"/>
      <c r="AR1467" s="75"/>
      <c r="AS1467" s="75"/>
      <c r="AT1467" s="75"/>
      <c r="AU1467" s="75"/>
      <c r="AV1467" s="75"/>
      <c r="AW1467" s="75"/>
      <c r="AX1467" s="75"/>
      <c r="AY1467" s="75"/>
      <c r="AZ1467" s="75"/>
      <c r="BG1467" s="95"/>
      <c r="BH1467" s="95"/>
      <c r="BI1467" s="95"/>
      <c r="BJ1467" s="95"/>
      <c r="BK1467" s="95"/>
      <c r="BL1467" s="95"/>
      <c r="BM1467" s="95"/>
      <c r="BN1467" s="95"/>
      <c r="BO1467" s="75"/>
      <c r="BP1467" s="75"/>
    </row>
    <row r="1468" spans="27:85" x14ac:dyDescent="0.2">
      <c r="AA1468" s="75"/>
      <c r="AB1468" s="75"/>
      <c r="AC1468" s="75"/>
      <c r="AD1468" s="75"/>
      <c r="AE1468" s="75"/>
      <c r="AG1468" s="84"/>
      <c r="AN1468" s="75"/>
      <c r="AO1468" s="75"/>
      <c r="AP1468" s="75"/>
      <c r="AQ1468" s="75"/>
      <c r="AR1468" s="75"/>
      <c r="AS1468" s="75"/>
      <c r="AT1468" s="75"/>
      <c r="AU1468" s="75"/>
      <c r="AV1468" s="75"/>
      <c r="AW1468" s="75"/>
      <c r="AX1468" s="75"/>
      <c r="AY1468" s="75"/>
      <c r="AZ1468" s="75"/>
      <c r="BG1468" s="95"/>
      <c r="BH1468" s="95"/>
      <c r="BI1468" s="95"/>
      <c r="BJ1468" s="95"/>
      <c r="BK1468" s="95"/>
      <c r="BL1468" s="95"/>
      <c r="BM1468" s="95"/>
      <c r="BN1468" s="95"/>
      <c r="BO1468" s="75"/>
      <c r="BP1468" s="75"/>
      <c r="BQ1468" s="75"/>
      <c r="BR1468" s="75"/>
      <c r="BS1468" s="75"/>
      <c r="BT1468" s="75"/>
      <c r="BU1468" s="75"/>
      <c r="BV1468" s="75"/>
      <c r="BW1468" s="75"/>
      <c r="BX1468" s="75"/>
      <c r="BY1468" s="75"/>
      <c r="BZ1468" s="75"/>
      <c r="CA1468" s="75"/>
      <c r="CB1468" s="75"/>
      <c r="CC1468" s="75"/>
      <c r="CD1468" s="75"/>
      <c r="CE1468" s="75"/>
      <c r="CF1468" s="75"/>
      <c r="CG1468" s="75"/>
    </row>
    <row r="1469" spans="27:85" x14ac:dyDescent="0.2">
      <c r="AA1469" s="75"/>
      <c r="AB1469" s="75"/>
      <c r="AC1469" s="75"/>
      <c r="AD1469" s="75"/>
      <c r="AE1469" s="75"/>
      <c r="AG1469" s="84"/>
      <c r="AN1469" s="75"/>
      <c r="AO1469" s="75"/>
      <c r="AP1469" s="75"/>
      <c r="AQ1469" s="75"/>
      <c r="AR1469" s="75"/>
      <c r="AS1469" s="75"/>
      <c r="AT1469" s="75"/>
      <c r="AU1469" s="75"/>
      <c r="AV1469" s="75"/>
      <c r="AW1469" s="75"/>
      <c r="AX1469" s="75"/>
      <c r="AY1469" s="75"/>
      <c r="AZ1469" s="75"/>
      <c r="BG1469" s="95"/>
      <c r="BH1469" s="95"/>
      <c r="BI1469" s="95"/>
      <c r="BJ1469" s="95"/>
      <c r="BK1469" s="95"/>
      <c r="BL1469" s="95"/>
      <c r="BM1469" s="95"/>
      <c r="BN1469" s="95"/>
      <c r="BO1469" s="75"/>
      <c r="BP1469" s="75"/>
      <c r="BQ1469" s="75"/>
    </row>
    <row r="1470" spans="27:85" x14ac:dyDescent="0.2">
      <c r="AA1470" s="75"/>
      <c r="AB1470" s="75"/>
      <c r="AC1470" s="75"/>
      <c r="AD1470" s="75"/>
      <c r="AE1470" s="75"/>
      <c r="AG1470" s="84"/>
      <c r="AN1470" s="75"/>
      <c r="AO1470" s="75"/>
      <c r="AP1470" s="75"/>
      <c r="AQ1470" s="75"/>
      <c r="AR1470" s="75"/>
      <c r="AS1470" s="75"/>
      <c r="AT1470" s="75"/>
      <c r="AU1470" s="75"/>
      <c r="AV1470" s="75"/>
      <c r="AW1470" s="75"/>
      <c r="AX1470" s="75"/>
      <c r="AY1470" s="75"/>
      <c r="AZ1470" s="75"/>
      <c r="BG1470" s="95"/>
      <c r="BH1470" s="95"/>
      <c r="BI1470" s="95"/>
      <c r="BJ1470" s="95"/>
      <c r="BK1470" s="95"/>
      <c r="BL1470" s="95"/>
      <c r="BM1470" s="95"/>
      <c r="BN1470" s="95"/>
      <c r="BO1470" s="75"/>
      <c r="BP1470" s="75"/>
      <c r="BQ1470" s="75"/>
    </row>
    <row r="1471" spans="27:85" x14ac:dyDescent="0.2">
      <c r="AA1471" s="75"/>
      <c r="AB1471" s="75"/>
      <c r="AC1471" s="75"/>
      <c r="AD1471" s="75"/>
      <c r="AE1471" s="75"/>
      <c r="AG1471" s="84"/>
      <c r="AN1471" s="75"/>
      <c r="AO1471" s="75"/>
      <c r="AP1471" s="75"/>
      <c r="AQ1471" s="75"/>
      <c r="AR1471" s="75"/>
      <c r="AS1471" s="75"/>
      <c r="AT1471" s="75"/>
      <c r="AU1471" s="75"/>
      <c r="AV1471" s="75"/>
      <c r="AW1471" s="75"/>
      <c r="AX1471" s="75"/>
      <c r="AY1471" s="75"/>
      <c r="AZ1471" s="75"/>
      <c r="BG1471" s="95"/>
      <c r="BH1471" s="95"/>
      <c r="BI1471" s="95"/>
      <c r="BJ1471" s="95"/>
      <c r="BK1471" s="95"/>
      <c r="BL1471" s="95"/>
      <c r="BM1471" s="95"/>
      <c r="BN1471" s="95"/>
      <c r="BO1471" s="75"/>
      <c r="BP1471" s="75"/>
    </row>
    <row r="1472" spans="27:85" x14ac:dyDescent="0.2">
      <c r="AA1472" s="75"/>
      <c r="AB1472" s="75"/>
      <c r="AC1472" s="75"/>
      <c r="AD1472" s="75"/>
      <c r="AE1472" s="75"/>
      <c r="AG1472" s="84"/>
      <c r="AN1472" s="75"/>
      <c r="AO1472" s="75"/>
      <c r="AP1472" s="75"/>
      <c r="AQ1472" s="75"/>
      <c r="AR1472" s="75"/>
      <c r="AS1472" s="75"/>
      <c r="AT1472" s="75"/>
      <c r="AU1472" s="75"/>
      <c r="AV1472" s="75"/>
      <c r="AW1472" s="75"/>
      <c r="AX1472" s="75"/>
      <c r="AY1472" s="75"/>
      <c r="AZ1472" s="75"/>
      <c r="BG1472" s="95"/>
      <c r="BH1472" s="95"/>
      <c r="BI1472" s="95"/>
      <c r="BJ1472" s="95"/>
      <c r="BK1472" s="95"/>
      <c r="BL1472" s="95"/>
      <c r="BM1472" s="95"/>
      <c r="BN1472" s="95"/>
      <c r="BO1472" s="75"/>
      <c r="BP1472" s="75"/>
      <c r="BQ1472" s="75"/>
      <c r="BS1472" s="75"/>
      <c r="BT1472" s="75"/>
      <c r="BU1472" s="75"/>
      <c r="BV1472" s="75"/>
      <c r="BW1472" s="75"/>
      <c r="BX1472" s="75"/>
      <c r="BY1472" s="75"/>
      <c r="BZ1472" s="75"/>
      <c r="CA1472" s="75"/>
      <c r="CB1472" s="75"/>
      <c r="CC1472" s="75"/>
      <c r="CD1472" s="75"/>
      <c r="CE1472" s="75"/>
      <c r="CF1472" s="75"/>
      <c r="CG1472" s="75"/>
    </row>
    <row r="1473" spans="27:85" x14ac:dyDescent="0.2">
      <c r="AA1473" s="75"/>
      <c r="AB1473" s="75"/>
      <c r="AC1473" s="75"/>
      <c r="AD1473" s="75"/>
      <c r="AE1473" s="75"/>
      <c r="AG1473" s="84"/>
      <c r="AN1473" s="75"/>
      <c r="AO1473" s="75"/>
      <c r="AP1473" s="75"/>
      <c r="AQ1473" s="75"/>
      <c r="AR1473" s="75"/>
      <c r="AS1473" s="75"/>
      <c r="AT1473" s="75"/>
      <c r="AU1473" s="75"/>
      <c r="AV1473" s="75"/>
      <c r="AW1473" s="75"/>
      <c r="AX1473" s="75"/>
      <c r="AY1473" s="75"/>
      <c r="AZ1473" s="75"/>
      <c r="BG1473" s="95"/>
      <c r="BH1473" s="95"/>
      <c r="BI1473" s="95"/>
      <c r="BJ1473" s="95"/>
      <c r="BK1473" s="95"/>
      <c r="BL1473" s="95"/>
      <c r="BM1473" s="95"/>
      <c r="BN1473" s="95"/>
      <c r="BO1473" s="75"/>
      <c r="BP1473" s="75"/>
      <c r="BQ1473" s="75"/>
      <c r="BS1473" s="75"/>
    </row>
    <row r="1474" spans="27:85" x14ac:dyDescent="0.2">
      <c r="AA1474" s="75"/>
      <c r="AB1474" s="75"/>
      <c r="AC1474" s="75"/>
      <c r="AD1474" s="75"/>
      <c r="AE1474" s="75"/>
      <c r="AG1474" s="84"/>
      <c r="AN1474" s="75"/>
      <c r="AO1474" s="75"/>
      <c r="AP1474" s="75"/>
      <c r="AQ1474" s="75"/>
      <c r="AR1474" s="75"/>
      <c r="AS1474" s="75"/>
      <c r="AT1474" s="75"/>
      <c r="AU1474" s="75"/>
      <c r="AV1474" s="75"/>
      <c r="AW1474" s="75"/>
      <c r="AX1474" s="75"/>
      <c r="AY1474" s="75"/>
      <c r="AZ1474" s="75"/>
      <c r="BG1474" s="95"/>
      <c r="BH1474" s="95"/>
      <c r="BI1474" s="95"/>
      <c r="BJ1474" s="95"/>
      <c r="BK1474" s="95"/>
      <c r="BL1474" s="95"/>
      <c r="BM1474" s="95"/>
      <c r="BN1474" s="95"/>
      <c r="BO1474" s="75"/>
      <c r="BP1474" s="75"/>
      <c r="BQ1474" s="75"/>
      <c r="BS1474" s="75"/>
    </row>
    <row r="1475" spans="27:85" x14ac:dyDescent="0.2">
      <c r="AA1475" s="75"/>
      <c r="AB1475" s="75"/>
      <c r="AC1475" s="75"/>
      <c r="AD1475" s="75"/>
      <c r="AE1475" s="75"/>
      <c r="AG1475" s="84"/>
      <c r="AN1475" s="75"/>
      <c r="AO1475" s="75"/>
      <c r="AP1475" s="75"/>
      <c r="AQ1475" s="75"/>
      <c r="AR1475" s="75"/>
      <c r="AS1475" s="75"/>
      <c r="AT1475" s="75"/>
      <c r="AU1475" s="75"/>
      <c r="AV1475" s="75"/>
      <c r="AW1475" s="75"/>
      <c r="AX1475" s="75"/>
      <c r="AY1475" s="75"/>
      <c r="AZ1475" s="75"/>
      <c r="BG1475" s="95"/>
      <c r="BH1475" s="95"/>
      <c r="BI1475" s="95"/>
      <c r="BJ1475" s="95"/>
      <c r="BK1475" s="95"/>
      <c r="BL1475" s="95"/>
      <c r="BM1475" s="95"/>
      <c r="BN1475" s="95"/>
      <c r="BO1475" s="75"/>
      <c r="BP1475" s="75"/>
      <c r="BQ1475" s="75"/>
      <c r="BR1475" s="75"/>
      <c r="BS1475" s="75"/>
      <c r="BT1475" s="75"/>
      <c r="BU1475" s="75"/>
      <c r="BV1475" s="75"/>
      <c r="BW1475" s="75"/>
      <c r="BX1475" s="75"/>
      <c r="BY1475" s="75"/>
      <c r="BZ1475" s="75"/>
      <c r="CA1475" s="75"/>
      <c r="CB1475" s="75"/>
      <c r="CC1475" s="75"/>
      <c r="CD1475" s="75"/>
      <c r="CE1475" s="75"/>
      <c r="CF1475" s="75"/>
      <c r="CG1475" s="75"/>
    </row>
    <row r="1476" spans="27:85" x14ac:dyDescent="0.2">
      <c r="AA1476" s="75"/>
      <c r="AB1476" s="75"/>
      <c r="AC1476" s="75"/>
      <c r="AD1476" s="75"/>
      <c r="AE1476" s="75"/>
      <c r="AG1476" s="84"/>
      <c r="AN1476" s="75"/>
      <c r="AO1476" s="75"/>
      <c r="AP1476" s="75"/>
      <c r="AQ1476" s="75"/>
      <c r="AR1476" s="75"/>
      <c r="AS1476" s="75"/>
      <c r="AT1476" s="75"/>
      <c r="AU1476" s="75"/>
      <c r="AV1476" s="75"/>
      <c r="AW1476" s="75"/>
      <c r="AX1476" s="75"/>
      <c r="AY1476" s="75"/>
      <c r="AZ1476" s="75"/>
      <c r="BG1476" s="95"/>
      <c r="BH1476" s="95"/>
      <c r="BI1476" s="95"/>
      <c r="BJ1476" s="95"/>
      <c r="BK1476" s="95"/>
      <c r="BL1476" s="95"/>
      <c r="BM1476" s="95"/>
      <c r="BN1476" s="95"/>
      <c r="BO1476" s="75"/>
      <c r="BP1476" s="75"/>
      <c r="BQ1476" s="75"/>
      <c r="BR1476" s="75"/>
      <c r="BS1476" s="75"/>
      <c r="BT1476" s="75"/>
      <c r="BU1476" s="75"/>
      <c r="BV1476" s="75"/>
      <c r="BW1476" s="75"/>
      <c r="BX1476" s="75"/>
      <c r="BY1476" s="75"/>
      <c r="BZ1476" s="75"/>
      <c r="CA1476" s="75"/>
      <c r="CB1476" s="75"/>
      <c r="CC1476" s="75"/>
      <c r="CD1476" s="75"/>
      <c r="CE1476" s="75"/>
      <c r="CF1476" s="75"/>
      <c r="CG1476" s="75"/>
    </row>
    <row r="1477" spans="27:85" x14ac:dyDescent="0.2">
      <c r="AA1477" s="75"/>
      <c r="AB1477" s="75"/>
      <c r="AC1477" s="75"/>
      <c r="AD1477" s="75"/>
      <c r="AE1477" s="75"/>
      <c r="AG1477" s="84"/>
      <c r="AN1477" s="75"/>
      <c r="AO1477" s="75"/>
      <c r="AP1477" s="75"/>
      <c r="AQ1477" s="75"/>
      <c r="AR1477" s="75"/>
      <c r="AS1477" s="75"/>
      <c r="AT1477" s="75"/>
      <c r="AU1477" s="75"/>
      <c r="AV1477" s="75"/>
      <c r="AW1477" s="75"/>
      <c r="AX1477" s="75"/>
      <c r="AY1477" s="75"/>
      <c r="AZ1477" s="75"/>
      <c r="BG1477" s="95"/>
      <c r="BH1477" s="95"/>
      <c r="BI1477" s="95"/>
      <c r="BJ1477" s="95"/>
      <c r="BK1477" s="95"/>
      <c r="BL1477" s="95"/>
      <c r="BM1477" s="95"/>
      <c r="BN1477" s="95"/>
      <c r="BO1477" s="75"/>
      <c r="BP1477" s="75"/>
      <c r="BQ1477" s="75"/>
      <c r="BR1477" s="75"/>
      <c r="BS1477" s="75"/>
      <c r="BT1477" s="75"/>
      <c r="BU1477" s="75"/>
      <c r="BV1477" s="75"/>
      <c r="BW1477" s="75"/>
      <c r="BX1477" s="75"/>
      <c r="BY1477" s="75"/>
      <c r="BZ1477" s="75"/>
      <c r="CA1477" s="75"/>
      <c r="CB1477" s="75"/>
      <c r="CC1477" s="75"/>
      <c r="CD1477" s="75"/>
      <c r="CE1477" s="75"/>
      <c r="CF1477" s="75"/>
      <c r="CG1477" s="75"/>
    </row>
    <row r="1478" spans="27:85" x14ac:dyDescent="0.2">
      <c r="AA1478" s="75"/>
      <c r="AB1478" s="75"/>
      <c r="AC1478" s="75"/>
      <c r="AD1478" s="75"/>
      <c r="AE1478" s="75"/>
      <c r="AG1478" s="84"/>
      <c r="AN1478" s="75"/>
      <c r="AO1478" s="75"/>
      <c r="AP1478" s="75"/>
      <c r="AQ1478" s="75"/>
      <c r="AR1478" s="75"/>
      <c r="AS1478" s="75"/>
      <c r="AT1478" s="75"/>
      <c r="AU1478" s="75"/>
      <c r="AV1478" s="75"/>
      <c r="AW1478" s="75"/>
      <c r="AX1478" s="75"/>
      <c r="AY1478" s="75"/>
      <c r="AZ1478" s="75"/>
      <c r="BG1478" s="95"/>
      <c r="BH1478" s="95"/>
      <c r="BI1478" s="95"/>
      <c r="BJ1478" s="95"/>
      <c r="BK1478" s="95"/>
      <c r="BL1478" s="95"/>
      <c r="BM1478" s="95"/>
      <c r="BN1478" s="95"/>
      <c r="BO1478" s="75"/>
      <c r="BP1478" s="75"/>
      <c r="BQ1478" s="75"/>
      <c r="BR1478" s="75"/>
      <c r="BS1478" s="75"/>
      <c r="BT1478" s="75"/>
      <c r="BU1478" s="75"/>
      <c r="BV1478" s="75"/>
      <c r="BW1478" s="75"/>
      <c r="BX1478" s="75"/>
      <c r="BY1478" s="75"/>
      <c r="BZ1478" s="75"/>
      <c r="CA1478" s="75"/>
      <c r="CB1478" s="75"/>
      <c r="CC1478" s="75"/>
      <c r="CD1478" s="75"/>
      <c r="CE1478" s="75"/>
      <c r="CF1478" s="75"/>
      <c r="CG1478" s="75"/>
    </row>
    <row r="1479" spans="27:85" x14ac:dyDescent="0.2">
      <c r="AA1479" s="75"/>
      <c r="AB1479" s="75"/>
      <c r="AC1479" s="75"/>
      <c r="AD1479" s="75"/>
      <c r="AE1479" s="75"/>
      <c r="AG1479" s="84"/>
      <c r="AN1479" s="75"/>
      <c r="AO1479" s="75"/>
      <c r="AP1479" s="75"/>
      <c r="AQ1479" s="75"/>
      <c r="AR1479" s="75"/>
      <c r="AS1479" s="75"/>
      <c r="AT1479" s="75"/>
      <c r="AU1479" s="75"/>
      <c r="AV1479" s="75"/>
      <c r="AW1479" s="75"/>
      <c r="AX1479" s="75"/>
      <c r="AY1479" s="75"/>
      <c r="AZ1479" s="75"/>
      <c r="BG1479" s="95"/>
      <c r="BH1479" s="95"/>
      <c r="BI1479" s="95"/>
      <c r="BJ1479" s="95"/>
      <c r="BK1479" s="95"/>
      <c r="BL1479" s="95"/>
      <c r="BM1479" s="95"/>
      <c r="BN1479" s="95"/>
      <c r="BO1479" s="75"/>
      <c r="BP1479" s="75"/>
      <c r="BQ1479" s="75"/>
    </row>
    <row r="1480" spans="27:85" x14ac:dyDescent="0.2">
      <c r="AA1480" s="75"/>
      <c r="AB1480" s="75"/>
      <c r="AC1480" s="75"/>
      <c r="AD1480" s="75"/>
      <c r="AE1480" s="75"/>
      <c r="AG1480" s="84"/>
      <c r="AN1480" s="75"/>
      <c r="AO1480" s="75"/>
      <c r="AP1480" s="75"/>
      <c r="AQ1480" s="75"/>
      <c r="AR1480" s="75"/>
      <c r="AS1480" s="75"/>
      <c r="AT1480" s="75"/>
      <c r="AU1480" s="75"/>
      <c r="AV1480" s="75"/>
      <c r="AW1480" s="75"/>
      <c r="AX1480" s="75"/>
      <c r="AY1480" s="75"/>
      <c r="AZ1480" s="75"/>
      <c r="BG1480" s="95"/>
      <c r="BH1480" s="95"/>
      <c r="BI1480" s="95"/>
      <c r="BJ1480" s="95"/>
      <c r="BK1480" s="95"/>
      <c r="BL1480" s="95"/>
      <c r="BM1480" s="95"/>
      <c r="BN1480" s="95"/>
      <c r="BO1480" s="75"/>
      <c r="BP1480" s="75"/>
    </row>
    <row r="1481" spans="27:85" x14ac:dyDescent="0.2">
      <c r="AA1481" s="75"/>
      <c r="AB1481" s="75"/>
      <c r="AC1481" s="75"/>
      <c r="AD1481" s="75"/>
      <c r="AE1481" s="75"/>
      <c r="AG1481" s="84"/>
      <c r="AN1481" s="75"/>
      <c r="AO1481" s="75"/>
      <c r="AP1481" s="75"/>
      <c r="AQ1481" s="75"/>
      <c r="AR1481" s="75"/>
      <c r="AS1481" s="75"/>
      <c r="AT1481" s="75"/>
      <c r="AU1481" s="75"/>
      <c r="AV1481" s="75"/>
      <c r="AW1481" s="75"/>
      <c r="AX1481" s="75"/>
      <c r="AY1481" s="75"/>
      <c r="AZ1481" s="75"/>
      <c r="BG1481" s="95"/>
      <c r="BH1481" s="95"/>
      <c r="BI1481" s="95"/>
      <c r="BJ1481" s="95"/>
      <c r="BK1481" s="95"/>
      <c r="BL1481" s="95"/>
      <c r="BM1481" s="95"/>
      <c r="BN1481" s="95"/>
      <c r="BO1481" s="75"/>
      <c r="BP1481" s="75"/>
    </row>
    <row r="1482" spans="27:85" x14ac:dyDescent="0.2">
      <c r="AA1482" s="75"/>
      <c r="AB1482" s="75"/>
      <c r="AC1482" s="75"/>
      <c r="AD1482" s="75"/>
      <c r="AE1482" s="75"/>
      <c r="AG1482" s="84"/>
      <c r="AN1482" s="75"/>
      <c r="AO1482" s="75"/>
      <c r="AP1482" s="75"/>
      <c r="AQ1482" s="75"/>
      <c r="AR1482" s="75"/>
      <c r="AS1482" s="75"/>
      <c r="AT1482" s="75"/>
      <c r="AU1482" s="75"/>
      <c r="AV1482" s="75"/>
      <c r="AW1482" s="75"/>
      <c r="AX1482" s="75"/>
      <c r="AY1482" s="75"/>
      <c r="AZ1482" s="75"/>
      <c r="BG1482" s="95"/>
      <c r="BH1482" s="95"/>
      <c r="BI1482" s="95"/>
      <c r="BJ1482" s="95"/>
      <c r="BK1482" s="95"/>
      <c r="BL1482" s="95"/>
      <c r="BM1482" s="95"/>
      <c r="BN1482" s="95"/>
      <c r="BO1482" s="75"/>
      <c r="BP1482" s="75"/>
      <c r="BQ1482" s="75"/>
    </row>
    <row r="1483" spans="27:85" x14ac:dyDescent="0.2">
      <c r="AA1483" s="75"/>
      <c r="AB1483" s="75"/>
      <c r="AC1483" s="75"/>
      <c r="AD1483" s="75"/>
      <c r="AE1483" s="75"/>
      <c r="AG1483" s="84"/>
      <c r="AN1483" s="75"/>
      <c r="AO1483" s="75"/>
      <c r="AP1483" s="75"/>
      <c r="AQ1483" s="75"/>
      <c r="AR1483" s="75"/>
      <c r="AS1483" s="75"/>
      <c r="AT1483" s="75"/>
      <c r="AU1483" s="75"/>
      <c r="AV1483" s="75"/>
      <c r="AW1483" s="75"/>
      <c r="AX1483" s="75"/>
      <c r="AY1483" s="75"/>
      <c r="AZ1483" s="75"/>
      <c r="BG1483" s="95"/>
      <c r="BH1483" s="95"/>
      <c r="BI1483" s="95"/>
      <c r="BJ1483" s="95"/>
      <c r="BK1483" s="95"/>
      <c r="BL1483" s="95"/>
      <c r="BM1483" s="95"/>
      <c r="BN1483" s="95"/>
      <c r="BO1483" s="75"/>
      <c r="BP1483" s="75"/>
      <c r="BQ1483" s="75"/>
      <c r="BR1483" s="75"/>
      <c r="BS1483" s="75"/>
      <c r="BT1483" s="75"/>
      <c r="BU1483" s="75"/>
      <c r="BV1483" s="75"/>
      <c r="BW1483" s="75"/>
      <c r="BX1483" s="75"/>
      <c r="BY1483" s="75"/>
      <c r="BZ1483" s="75"/>
      <c r="CA1483" s="75"/>
      <c r="CB1483" s="75"/>
      <c r="CC1483" s="75"/>
      <c r="CD1483" s="75"/>
      <c r="CE1483" s="75"/>
      <c r="CF1483" s="75"/>
      <c r="CG1483" s="75"/>
    </row>
    <row r="1484" spans="27:85" x14ac:dyDescent="0.2">
      <c r="AA1484" s="75"/>
      <c r="AB1484" s="75"/>
      <c r="AC1484" s="75"/>
      <c r="AD1484" s="75"/>
      <c r="AE1484" s="75"/>
      <c r="AG1484" s="84"/>
      <c r="AN1484" s="75"/>
      <c r="AO1484" s="75"/>
      <c r="AP1484" s="75"/>
      <c r="AQ1484" s="75"/>
      <c r="AR1484" s="75"/>
      <c r="AS1484" s="75"/>
      <c r="AT1484" s="75"/>
      <c r="AU1484" s="75"/>
      <c r="AV1484" s="75"/>
      <c r="AW1484" s="75"/>
      <c r="AX1484" s="75"/>
      <c r="AY1484" s="75"/>
      <c r="AZ1484" s="75"/>
      <c r="BG1484" s="95"/>
      <c r="BH1484" s="95"/>
      <c r="BI1484" s="95"/>
      <c r="BJ1484" s="95"/>
      <c r="BK1484" s="95"/>
      <c r="BL1484" s="95"/>
      <c r="BM1484" s="95"/>
      <c r="BN1484" s="95"/>
      <c r="BO1484" s="75"/>
      <c r="BP1484" s="75"/>
      <c r="BQ1484" s="75"/>
      <c r="BR1484" s="75"/>
      <c r="BS1484" s="75"/>
      <c r="BT1484" s="75"/>
      <c r="BU1484" s="75"/>
      <c r="BV1484" s="75"/>
      <c r="BW1484" s="75"/>
      <c r="BX1484" s="75"/>
      <c r="BY1484" s="75"/>
      <c r="BZ1484" s="75"/>
      <c r="CA1484" s="75"/>
      <c r="CB1484" s="75"/>
      <c r="CC1484" s="75"/>
      <c r="CD1484" s="75"/>
      <c r="CE1484" s="75"/>
      <c r="CF1484" s="75"/>
      <c r="CG1484" s="75"/>
    </row>
    <row r="1485" spans="27:85" x14ac:dyDescent="0.2">
      <c r="AA1485" s="75"/>
      <c r="AB1485" s="75"/>
      <c r="AC1485" s="75"/>
      <c r="AD1485" s="75"/>
      <c r="AE1485" s="75"/>
      <c r="AG1485" s="84"/>
      <c r="AN1485" s="75"/>
      <c r="AO1485" s="75"/>
      <c r="AP1485" s="75"/>
      <c r="AQ1485" s="75"/>
      <c r="AR1485" s="75"/>
      <c r="AS1485" s="75"/>
      <c r="AT1485" s="75"/>
      <c r="AU1485" s="75"/>
      <c r="AV1485" s="75"/>
      <c r="AW1485" s="75"/>
      <c r="AX1485" s="75"/>
      <c r="AY1485" s="75"/>
      <c r="AZ1485" s="75"/>
      <c r="BG1485" s="95"/>
      <c r="BH1485" s="95"/>
      <c r="BI1485" s="95"/>
      <c r="BJ1485" s="95"/>
      <c r="BK1485" s="95"/>
      <c r="BL1485" s="95"/>
      <c r="BM1485" s="95"/>
      <c r="BN1485" s="95"/>
      <c r="BO1485" s="75"/>
      <c r="BP1485" s="75"/>
    </row>
    <row r="1486" spans="27:85" x14ac:dyDescent="0.2">
      <c r="AA1486" s="75"/>
      <c r="AB1486" s="75"/>
      <c r="AC1486" s="75"/>
      <c r="AD1486" s="75"/>
      <c r="AE1486" s="75"/>
      <c r="AG1486" s="84"/>
      <c r="AN1486" s="75"/>
      <c r="AO1486" s="75"/>
      <c r="AP1486" s="75"/>
      <c r="AQ1486" s="75"/>
      <c r="AR1486" s="75"/>
      <c r="AS1486" s="75"/>
      <c r="AT1486" s="75"/>
      <c r="AU1486" s="75"/>
      <c r="AV1486" s="75"/>
      <c r="AW1486" s="75"/>
      <c r="AX1486" s="75"/>
      <c r="AY1486" s="75"/>
      <c r="AZ1486" s="75"/>
      <c r="BG1486" s="95"/>
      <c r="BH1486" s="95"/>
      <c r="BI1486" s="95"/>
      <c r="BJ1486" s="95"/>
      <c r="BK1486" s="95"/>
      <c r="BL1486" s="95"/>
      <c r="BM1486" s="95"/>
      <c r="BN1486" s="95"/>
      <c r="BO1486" s="75"/>
      <c r="BP1486" s="75"/>
      <c r="BQ1486" s="75"/>
      <c r="BS1486" s="75"/>
    </row>
    <row r="1487" spans="27:85" x14ac:dyDescent="0.2">
      <c r="AA1487" s="75"/>
      <c r="AB1487" s="75"/>
      <c r="AC1487" s="75"/>
      <c r="AD1487" s="75"/>
      <c r="AE1487" s="75"/>
      <c r="AG1487" s="84"/>
      <c r="AN1487" s="75"/>
      <c r="AO1487" s="75"/>
      <c r="AP1487" s="75"/>
      <c r="AQ1487" s="75"/>
      <c r="AR1487" s="75"/>
      <c r="AS1487" s="75"/>
      <c r="AT1487" s="75"/>
      <c r="AU1487" s="75"/>
      <c r="AV1487" s="75"/>
      <c r="AW1487" s="75"/>
      <c r="AX1487" s="75"/>
      <c r="AY1487" s="75"/>
      <c r="AZ1487" s="75"/>
      <c r="BG1487" s="95"/>
      <c r="BH1487" s="95"/>
      <c r="BI1487" s="95"/>
      <c r="BJ1487" s="95"/>
      <c r="BK1487" s="95"/>
      <c r="BL1487" s="95"/>
      <c r="BM1487" s="95"/>
      <c r="BN1487" s="95"/>
      <c r="BO1487" s="75"/>
      <c r="BP1487" s="75"/>
      <c r="BQ1487" s="75"/>
    </row>
    <row r="1488" spans="27:85" x14ac:dyDescent="0.2">
      <c r="AA1488" s="75"/>
      <c r="AB1488" s="75"/>
      <c r="AC1488" s="75"/>
      <c r="AD1488" s="75"/>
      <c r="AE1488" s="75"/>
      <c r="AG1488" s="84"/>
      <c r="AN1488" s="75"/>
      <c r="AO1488" s="75"/>
      <c r="AP1488" s="75"/>
      <c r="AQ1488" s="75"/>
      <c r="AR1488" s="75"/>
      <c r="AS1488" s="75"/>
      <c r="AT1488" s="75"/>
      <c r="AU1488" s="75"/>
      <c r="AV1488" s="75"/>
      <c r="AW1488" s="75"/>
      <c r="AX1488" s="75"/>
      <c r="AY1488" s="75"/>
      <c r="AZ1488" s="75"/>
      <c r="BG1488" s="95"/>
      <c r="BH1488" s="95"/>
      <c r="BI1488" s="95"/>
      <c r="BJ1488" s="95"/>
      <c r="BK1488" s="95"/>
      <c r="BL1488" s="95"/>
      <c r="BM1488" s="95"/>
      <c r="BN1488" s="95"/>
      <c r="BO1488" s="75"/>
      <c r="BP1488" s="75"/>
    </row>
    <row r="1489" spans="27:85" x14ac:dyDescent="0.2">
      <c r="AA1489" s="75"/>
      <c r="AB1489" s="75"/>
      <c r="AC1489" s="75"/>
      <c r="AD1489" s="75"/>
      <c r="AE1489" s="75"/>
      <c r="AG1489" s="84"/>
      <c r="AN1489" s="75"/>
      <c r="AO1489" s="75"/>
      <c r="AP1489" s="75"/>
      <c r="AQ1489" s="75"/>
      <c r="AR1489" s="75"/>
      <c r="AS1489" s="75"/>
      <c r="AT1489" s="75"/>
      <c r="AU1489" s="75"/>
      <c r="AV1489" s="75"/>
      <c r="AW1489" s="75"/>
      <c r="AX1489" s="75"/>
      <c r="AY1489" s="75"/>
      <c r="AZ1489" s="75"/>
      <c r="BG1489" s="95"/>
      <c r="BH1489" s="95"/>
      <c r="BI1489" s="95"/>
      <c r="BJ1489" s="95"/>
      <c r="BK1489" s="95"/>
      <c r="BL1489" s="95"/>
      <c r="BM1489" s="95"/>
      <c r="BN1489" s="95"/>
      <c r="BO1489" s="75"/>
      <c r="BP1489" s="75"/>
    </row>
    <row r="1490" spans="27:85" x14ac:dyDescent="0.2">
      <c r="AA1490" s="75"/>
      <c r="AB1490" s="75"/>
      <c r="AC1490" s="75"/>
      <c r="AD1490" s="75"/>
      <c r="AE1490" s="75"/>
      <c r="AG1490" s="84"/>
      <c r="AN1490" s="75"/>
      <c r="AO1490" s="75"/>
      <c r="AP1490" s="75"/>
      <c r="AQ1490" s="75"/>
      <c r="AR1490" s="75"/>
      <c r="AS1490" s="75"/>
      <c r="AT1490" s="75"/>
      <c r="AU1490" s="75"/>
      <c r="AV1490" s="75"/>
      <c r="AW1490" s="75"/>
      <c r="AX1490" s="75"/>
      <c r="AY1490" s="75"/>
      <c r="AZ1490" s="75"/>
      <c r="BG1490" s="95"/>
      <c r="BH1490" s="95"/>
      <c r="BI1490" s="95"/>
      <c r="BJ1490" s="95"/>
      <c r="BK1490" s="95"/>
      <c r="BL1490" s="95"/>
      <c r="BM1490" s="95"/>
      <c r="BN1490" s="95"/>
      <c r="BO1490" s="75"/>
      <c r="BP1490" s="75"/>
    </row>
    <row r="1491" spans="27:85" x14ac:dyDescent="0.2">
      <c r="AA1491" s="75"/>
      <c r="AB1491" s="75"/>
      <c r="AC1491" s="75"/>
      <c r="AD1491" s="75"/>
      <c r="AE1491" s="75"/>
      <c r="AG1491" s="84"/>
      <c r="AN1491" s="75"/>
      <c r="AO1491" s="75"/>
      <c r="AP1491" s="75"/>
      <c r="AQ1491" s="75"/>
      <c r="AR1491" s="75"/>
      <c r="AS1491" s="75"/>
      <c r="AT1491" s="75"/>
      <c r="AU1491" s="75"/>
      <c r="AV1491" s="75"/>
      <c r="AW1491" s="75"/>
      <c r="AX1491" s="75"/>
      <c r="AY1491" s="75"/>
      <c r="AZ1491" s="75"/>
      <c r="BG1491" s="95"/>
      <c r="BH1491" s="95"/>
      <c r="BI1491" s="95"/>
      <c r="BJ1491" s="95"/>
      <c r="BK1491" s="95"/>
      <c r="BL1491" s="95"/>
      <c r="BM1491" s="95"/>
      <c r="BN1491" s="95"/>
      <c r="BO1491" s="75"/>
      <c r="BP1491" s="75"/>
    </row>
    <row r="1492" spans="27:85" x14ac:dyDescent="0.2">
      <c r="AA1492" s="75"/>
      <c r="AB1492" s="75"/>
      <c r="AC1492" s="75"/>
      <c r="AD1492" s="75"/>
      <c r="AE1492" s="75"/>
      <c r="AG1492" s="84"/>
      <c r="AN1492" s="75"/>
      <c r="AO1492" s="75"/>
      <c r="AP1492" s="75"/>
      <c r="AQ1492" s="75"/>
      <c r="AR1492" s="75"/>
      <c r="AS1492" s="75"/>
      <c r="AT1492" s="75"/>
      <c r="AU1492" s="75"/>
      <c r="AV1492" s="75"/>
      <c r="AW1492" s="75"/>
      <c r="AX1492" s="75"/>
      <c r="AY1492" s="75"/>
      <c r="AZ1492" s="75"/>
      <c r="BG1492" s="95"/>
      <c r="BH1492" s="95"/>
      <c r="BI1492" s="95"/>
      <c r="BJ1492" s="95"/>
      <c r="BK1492" s="95"/>
      <c r="BL1492" s="95"/>
      <c r="BM1492" s="95"/>
      <c r="BN1492" s="95"/>
      <c r="BO1492" s="75"/>
      <c r="BP1492" s="75"/>
      <c r="BQ1492" s="75"/>
      <c r="BR1492" s="75"/>
      <c r="BS1492" s="75"/>
      <c r="BT1492" s="75"/>
      <c r="BU1492" s="75"/>
      <c r="BV1492" s="75"/>
      <c r="BW1492" s="75"/>
      <c r="BX1492" s="75"/>
      <c r="BY1492" s="75"/>
      <c r="BZ1492" s="75"/>
      <c r="CA1492" s="75"/>
      <c r="CB1492" s="75"/>
      <c r="CC1492" s="75"/>
      <c r="CD1492" s="75"/>
      <c r="CE1492" s="75"/>
      <c r="CF1492" s="75"/>
      <c r="CG1492" s="75"/>
    </row>
    <row r="1493" spans="27:85" x14ac:dyDescent="0.2">
      <c r="AA1493" s="75"/>
      <c r="AB1493" s="75"/>
      <c r="AC1493" s="75"/>
      <c r="AD1493" s="75"/>
      <c r="AE1493" s="75"/>
      <c r="AG1493" s="84"/>
      <c r="AN1493" s="75"/>
      <c r="AO1493" s="75"/>
      <c r="AP1493" s="75"/>
      <c r="AQ1493" s="75"/>
      <c r="AR1493" s="75"/>
      <c r="AS1493" s="75"/>
      <c r="AT1493" s="75"/>
      <c r="AU1493" s="75"/>
      <c r="AV1493" s="75"/>
      <c r="AW1493" s="75"/>
      <c r="AX1493" s="75"/>
      <c r="AY1493" s="75"/>
      <c r="AZ1493" s="75"/>
      <c r="BG1493" s="95"/>
      <c r="BH1493" s="95"/>
      <c r="BI1493" s="95"/>
      <c r="BJ1493" s="95"/>
      <c r="BK1493" s="95"/>
      <c r="BL1493" s="95"/>
      <c r="BM1493" s="95"/>
      <c r="BN1493" s="95"/>
      <c r="BO1493" s="75"/>
      <c r="BP1493" s="75"/>
    </row>
    <row r="1494" spans="27:85" x14ac:dyDescent="0.2">
      <c r="AA1494" s="75"/>
      <c r="AB1494" s="75"/>
      <c r="AC1494" s="75"/>
      <c r="AD1494" s="75"/>
      <c r="AE1494" s="75"/>
      <c r="AG1494" s="84"/>
      <c r="AN1494" s="75"/>
      <c r="AO1494" s="75"/>
      <c r="AP1494" s="75"/>
      <c r="AQ1494" s="75"/>
      <c r="AR1494" s="75"/>
      <c r="AS1494" s="75"/>
      <c r="AT1494" s="75"/>
      <c r="AU1494" s="75"/>
      <c r="AV1494" s="75"/>
      <c r="AW1494" s="75"/>
      <c r="AX1494" s="75"/>
      <c r="AY1494" s="75"/>
      <c r="AZ1494" s="75"/>
      <c r="BG1494" s="95"/>
      <c r="BH1494" s="95"/>
      <c r="BI1494" s="95"/>
      <c r="BJ1494" s="95"/>
      <c r="BK1494" s="95"/>
      <c r="BL1494" s="95"/>
      <c r="BM1494" s="95"/>
      <c r="BN1494" s="95"/>
      <c r="BO1494" s="75"/>
      <c r="BP1494" s="75"/>
      <c r="BQ1494" s="75"/>
      <c r="BR1494" s="75"/>
      <c r="BS1494" s="75"/>
      <c r="BT1494" s="75"/>
      <c r="BU1494" s="75"/>
      <c r="BV1494" s="75"/>
      <c r="BW1494" s="75"/>
      <c r="BX1494" s="75"/>
      <c r="BY1494" s="75"/>
      <c r="BZ1494" s="75"/>
      <c r="CA1494" s="75"/>
      <c r="CB1494" s="75"/>
      <c r="CC1494" s="75"/>
      <c r="CD1494" s="75"/>
      <c r="CE1494" s="75"/>
      <c r="CF1494" s="75"/>
      <c r="CG1494" s="75"/>
    </row>
    <row r="1495" spans="27:85" x14ac:dyDescent="0.2">
      <c r="AA1495" s="75"/>
      <c r="AB1495" s="75"/>
      <c r="AC1495" s="75"/>
      <c r="AD1495" s="75"/>
      <c r="AE1495" s="75"/>
      <c r="AG1495" s="84"/>
      <c r="AN1495" s="75"/>
      <c r="AO1495" s="75"/>
      <c r="AP1495" s="75"/>
      <c r="AQ1495" s="75"/>
      <c r="AR1495" s="75"/>
      <c r="AS1495" s="75"/>
      <c r="AT1495" s="75"/>
      <c r="AU1495" s="75"/>
      <c r="AV1495" s="75"/>
      <c r="AW1495" s="75"/>
      <c r="AX1495" s="75"/>
      <c r="AY1495" s="75"/>
      <c r="AZ1495" s="75"/>
      <c r="BG1495" s="95"/>
      <c r="BH1495" s="95"/>
      <c r="BI1495" s="95"/>
      <c r="BJ1495" s="95"/>
      <c r="BK1495" s="95"/>
      <c r="BL1495" s="95"/>
      <c r="BM1495" s="95"/>
      <c r="BN1495" s="95"/>
      <c r="BO1495" s="75"/>
      <c r="BP1495" s="75"/>
      <c r="BQ1495" s="75"/>
      <c r="BS1495" s="75"/>
    </row>
    <row r="1496" spans="27:85" x14ac:dyDescent="0.2">
      <c r="AA1496" s="75"/>
      <c r="AB1496" s="75"/>
      <c r="AC1496" s="75"/>
      <c r="AD1496" s="75"/>
      <c r="AE1496" s="75"/>
      <c r="AG1496" s="84"/>
      <c r="AN1496" s="75"/>
      <c r="AO1496" s="75"/>
      <c r="AP1496" s="75"/>
      <c r="AQ1496" s="75"/>
      <c r="AR1496" s="75"/>
      <c r="AS1496" s="75"/>
      <c r="AT1496" s="75"/>
      <c r="AU1496" s="75"/>
      <c r="AV1496" s="75"/>
      <c r="AW1496" s="75"/>
      <c r="AX1496" s="75"/>
      <c r="AY1496" s="75"/>
      <c r="AZ1496" s="75"/>
      <c r="BG1496" s="95"/>
      <c r="BH1496" s="95"/>
      <c r="BI1496" s="95"/>
      <c r="BJ1496" s="95"/>
      <c r="BK1496" s="95"/>
      <c r="BL1496" s="95"/>
      <c r="BM1496" s="95"/>
      <c r="BN1496" s="95"/>
      <c r="BO1496" s="75"/>
      <c r="BP1496" s="75"/>
      <c r="BQ1496" s="75"/>
    </row>
    <row r="1497" spans="27:85" x14ac:dyDescent="0.2">
      <c r="AA1497" s="75"/>
      <c r="AB1497" s="75"/>
      <c r="AC1497" s="75"/>
      <c r="AD1497" s="75"/>
      <c r="AE1497" s="75"/>
      <c r="AG1497" s="84"/>
      <c r="AN1497" s="75"/>
      <c r="AO1497" s="75"/>
      <c r="AP1497" s="75"/>
      <c r="AQ1497" s="75"/>
      <c r="AR1497" s="75"/>
      <c r="AS1497" s="75"/>
      <c r="AT1497" s="75"/>
      <c r="AU1497" s="75"/>
      <c r="AV1497" s="75"/>
      <c r="AW1497" s="75"/>
      <c r="AX1497" s="75"/>
      <c r="AY1497" s="75"/>
      <c r="AZ1497" s="75"/>
      <c r="BG1497" s="95"/>
      <c r="BH1497" s="95"/>
      <c r="BI1497" s="95"/>
      <c r="BJ1497" s="95"/>
      <c r="BK1497" s="95"/>
      <c r="BL1497" s="95"/>
      <c r="BM1497" s="95"/>
      <c r="BN1497" s="95"/>
      <c r="BO1497" s="75"/>
      <c r="BP1497" s="75"/>
      <c r="BQ1497" s="75"/>
    </row>
    <row r="1498" spans="27:85" x14ac:dyDescent="0.2">
      <c r="AA1498" s="75"/>
      <c r="AB1498" s="75"/>
      <c r="AC1498" s="75"/>
      <c r="AD1498" s="75"/>
      <c r="AE1498" s="75"/>
      <c r="AG1498" s="84"/>
      <c r="AN1498" s="75"/>
      <c r="AO1498" s="75"/>
      <c r="AP1498" s="75"/>
      <c r="AQ1498" s="75"/>
      <c r="AR1498" s="75"/>
      <c r="AS1498" s="75"/>
      <c r="AT1498" s="75"/>
      <c r="AU1498" s="75"/>
      <c r="AV1498" s="75"/>
      <c r="AW1498" s="75"/>
      <c r="AX1498" s="75"/>
      <c r="AY1498" s="75"/>
      <c r="AZ1498" s="75"/>
      <c r="BG1498" s="95"/>
      <c r="BH1498" s="95"/>
      <c r="BI1498" s="95"/>
      <c r="BJ1498" s="95"/>
      <c r="BK1498" s="95"/>
      <c r="BL1498" s="95"/>
      <c r="BM1498" s="95"/>
      <c r="BN1498" s="95"/>
      <c r="BO1498" s="75"/>
      <c r="BP1498" s="75"/>
      <c r="BQ1498" s="75"/>
      <c r="BS1498" s="75"/>
    </row>
    <row r="1499" spans="27:85" x14ac:dyDescent="0.2">
      <c r="AA1499" s="75"/>
      <c r="AB1499" s="75"/>
      <c r="AC1499" s="75"/>
      <c r="AD1499" s="75"/>
      <c r="AE1499" s="75"/>
      <c r="AG1499" s="84"/>
      <c r="AN1499" s="75"/>
      <c r="AO1499" s="75"/>
      <c r="AP1499" s="75"/>
      <c r="AQ1499" s="75"/>
      <c r="AR1499" s="75"/>
      <c r="AS1499" s="75"/>
      <c r="AT1499" s="75"/>
      <c r="AU1499" s="75"/>
      <c r="AV1499" s="75"/>
      <c r="AW1499" s="75"/>
      <c r="AX1499" s="75"/>
      <c r="AY1499" s="75"/>
      <c r="AZ1499" s="75"/>
      <c r="BG1499" s="95"/>
      <c r="BH1499" s="95"/>
      <c r="BI1499" s="95"/>
      <c r="BJ1499" s="95"/>
      <c r="BK1499" s="95"/>
      <c r="BL1499" s="95"/>
      <c r="BM1499" s="95"/>
      <c r="BN1499" s="95"/>
      <c r="BO1499" s="75"/>
      <c r="BP1499" s="75"/>
      <c r="BQ1499" s="75"/>
      <c r="BR1499" s="75"/>
      <c r="BS1499" s="75"/>
      <c r="BT1499" s="75"/>
      <c r="BU1499" s="75"/>
      <c r="BV1499" s="75"/>
      <c r="BW1499" s="75"/>
      <c r="BX1499" s="75"/>
      <c r="BY1499" s="75"/>
      <c r="BZ1499" s="75"/>
      <c r="CA1499" s="75"/>
      <c r="CB1499" s="75"/>
      <c r="CC1499" s="75"/>
      <c r="CD1499" s="75"/>
      <c r="CE1499" s="75"/>
      <c r="CF1499" s="75"/>
      <c r="CG1499" s="75"/>
    </row>
    <row r="1500" spans="27:85" x14ac:dyDescent="0.2">
      <c r="AA1500" s="75"/>
      <c r="AB1500" s="75"/>
      <c r="AC1500" s="75"/>
      <c r="AD1500" s="75"/>
      <c r="AE1500" s="75"/>
      <c r="AG1500" s="84"/>
      <c r="AN1500" s="75"/>
      <c r="AO1500" s="75"/>
      <c r="AP1500" s="75"/>
      <c r="AQ1500" s="75"/>
      <c r="AR1500" s="75"/>
      <c r="AS1500" s="75"/>
      <c r="AT1500" s="75"/>
      <c r="AU1500" s="75"/>
      <c r="AV1500" s="75"/>
      <c r="AW1500" s="75"/>
      <c r="AX1500" s="75"/>
      <c r="AY1500" s="75"/>
      <c r="AZ1500" s="75"/>
      <c r="BG1500" s="95"/>
      <c r="BH1500" s="95"/>
      <c r="BI1500" s="95"/>
      <c r="BJ1500" s="95"/>
      <c r="BK1500" s="95"/>
      <c r="BL1500" s="95"/>
      <c r="BM1500" s="95"/>
      <c r="BN1500" s="95"/>
      <c r="BO1500" s="75"/>
      <c r="BP1500" s="75"/>
      <c r="BQ1500" s="75"/>
    </row>
    <row r="1501" spans="27:85" x14ac:dyDescent="0.2">
      <c r="AA1501" s="75"/>
      <c r="AB1501" s="75"/>
      <c r="AC1501" s="75"/>
      <c r="AD1501" s="75"/>
      <c r="AE1501" s="75"/>
      <c r="AG1501" s="84"/>
      <c r="AN1501" s="75"/>
      <c r="AO1501" s="75"/>
      <c r="AP1501" s="75"/>
      <c r="AQ1501" s="75"/>
      <c r="AR1501" s="75"/>
      <c r="AS1501" s="75"/>
      <c r="AT1501" s="75"/>
      <c r="AU1501" s="75"/>
      <c r="AV1501" s="75"/>
      <c r="AW1501" s="75"/>
      <c r="AX1501" s="75"/>
      <c r="AY1501" s="75"/>
      <c r="AZ1501" s="75"/>
      <c r="BG1501" s="95"/>
      <c r="BH1501" s="95"/>
      <c r="BI1501" s="95"/>
      <c r="BJ1501" s="95"/>
      <c r="BK1501" s="95"/>
      <c r="BL1501" s="95"/>
      <c r="BM1501" s="95"/>
      <c r="BN1501" s="95"/>
      <c r="BO1501" s="75"/>
      <c r="BP1501" s="75"/>
      <c r="BQ1501" s="75"/>
      <c r="BS1501" s="75"/>
    </row>
    <row r="1502" spans="27:85" x14ac:dyDescent="0.2">
      <c r="AA1502" s="75"/>
      <c r="AB1502" s="75"/>
      <c r="AC1502" s="75"/>
      <c r="AD1502" s="75"/>
      <c r="AE1502" s="75"/>
      <c r="AG1502" s="84"/>
      <c r="AN1502" s="75"/>
      <c r="AO1502" s="75"/>
      <c r="AP1502" s="75"/>
      <c r="AQ1502" s="75"/>
      <c r="AR1502" s="75"/>
      <c r="AS1502" s="75"/>
      <c r="AT1502" s="75"/>
      <c r="AU1502" s="75"/>
      <c r="AV1502" s="75"/>
      <c r="AW1502" s="75"/>
      <c r="AX1502" s="75"/>
      <c r="AY1502" s="75"/>
      <c r="AZ1502" s="75"/>
      <c r="BG1502" s="95"/>
      <c r="BH1502" s="95"/>
      <c r="BI1502" s="95"/>
      <c r="BJ1502" s="95"/>
      <c r="BK1502" s="95"/>
      <c r="BL1502" s="95"/>
      <c r="BM1502" s="95"/>
      <c r="BN1502" s="95"/>
      <c r="BO1502" s="75"/>
      <c r="BP1502" s="75"/>
      <c r="BQ1502" s="75"/>
      <c r="BR1502" s="75"/>
      <c r="BS1502" s="75"/>
      <c r="BT1502" s="75"/>
      <c r="BU1502" s="75"/>
      <c r="BV1502" s="75"/>
      <c r="BW1502" s="75"/>
      <c r="BX1502" s="75"/>
      <c r="BY1502" s="75"/>
      <c r="BZ1502" s="75"/>
      <c r="CA1502" s="75"/>
      <c r="CB1502" s="75"/>
      <c r="CC1502" s="75"/>
      <c r="CD1502" s="75"/>
      <c r="CE1502" s="75"/>
      <c r="CF1502" s="75"/>
      <c r="CG1502" s="75"/>
    </row>
    <row r="1503" spans="27:85" x14ac:dyDescent="0.2">
      <c r="AA1503" s="75"/>
      <c r="AB1503" s="75"/>
      <c r="AC1503" s="75"/>
      <c r="AD1503" s="75"/>
      <c r="AE1503" s="75"/>
      <c r="AG1503" s="84"/>
      <c r="AN1503" s="75"/>
      <c r="AO1503" s="75"/>
      <c r="AP1503" s="75"/>
      <c r="AQ1503" s="75"/>
      <c r="AR1503" s="75"/>
      <c r="AS1503" s="75"/>
      <c r="AT1503" s="75"/>
      <c r="AU1503" s="75"/>
      <c r="AV1503" s="75"/>
      <c r="AW1503" s="75"/>
      <c r="AX1503" s="75"/>
      <c r="AY1503" s="75"/>
      <c r="AZ1503" s="75"/>
      <c r="BG1503" s="95"/>
      <c r="BH1503" s="95"/>
      <c r="BI1503" s="95"/>
      <c r="BJ1503" s="95"/>
      <c r="BK1503" s="95"/>
      <c r="BL1503" s="95"/>
      <c r="BM1503" s="95"/>
      <c r="BN1503" s="95"/>
      <c r="BO1503" s="75"/>
      <c r="BP1503" s="75"/>
      <c r="BQ1503" s="75"/>
    </row>
    <row r="1504" spans="27:85" x14ac:dyDescent="0.2">
      <c r="AA1504" s="75"/>
      <c r="AB1504" s="75"/>
      <c r="AC1504" s="75"/>
      <c r="AD1504" s="75"/>
      <c r="AE1504" s="75"/>
      <c r="AG1504" s="84"/>
      <c r="AN1504" s="75"/>
      <c r="AO1504" s="75"/>
      <c r="AP1504" s="75"/>
      <c r="AQ1504" s="75"/>
      <c r="AR1504" s="75"/>
      <c r="AS1504" s="75"/>
      <c r="AT1504" s="75"/>
      <c r="AU1504" s="75"/>
      <c r="AV1504" s="75"/>
      <c r="AW1504" s="75"/>
      <c r="AX1504" s="75"/>
      <c r="AY1504" s="75"/>
      <c r="AZ1504" s="75"/>
      <c r="BG1504" s="95"/>
      <c r="BH1504" s="95"/>
      <c r="BI1504" s="95"/>
      <c r="BJ1504" s="95"/>
      <c r="BK1504" s="95"/>
      <c r="BL1504" s="95"/>
      <c r="BM1504" s="95"/>
      <c r="BN1504" s="95"/>
      <c r="BO1504" s="75"/>
      <c r="BP1504" s="75"/>
      <c r="BQ1504" s="75"/>
    </row>
    <row r="1505" spans="27:85" x14ac:dyDescent="0.2">
      <c r="AA1505" s="75"/>
      <c r="AB1505" s="75"/>
      <c r="AC1505" s="75"/>
      <c r="AD1505" s="75"/>
      <c r="AE1505" s="75"/>
      <c r="AG1505" s="84"/>
      <c r="AN1505" s="75"/>
      <c r="AO1505" s="75"/>
      <c r="AP1505" s="75"/>
      <c r="AQ1505" s="75"/>
      <c r="AR1505" s="75"/>
      <c r="AS1505" s="75"/>
      <c r="AT1505" s="75"/>
      <c r="AU1505" s="75"/>
      <c r="AV1505" s="75"/>
      <c r="AW1505" s="75"/>
      <c r="AX1505" s="75"/>
      <c r="AY1505" s="75"/>
      <c r="AZ1505" s="75"/>
      <c r="BG1505" s="95"/>
      <c r="BH1505" s="95"/>
      <c r="BI1505" s="95"/>
      <c r="BJ1505" s="95"/>
      <c r="BK1505" s="95"/>
      <c r="BL1505" s="95"/>
      <c r="BM1505" s="95"/>
      <c r="BN1505" s="95"/>
      <c r="BO1505" s="75"/>
      <c r="BP1505" s="75"/>
      <c r="BQ1505" s="75"/>
      <c r="BS1505" s="75"/>
      <c r="BT1505" s="75"/>
      <c r="BU1505" s="75"/>
      <c r="BV1505" s="75"/>
      <c r="BW1505" s="75"/>
      <c r="BX1505" s="75"/>
      <c r="BY1505" s="75"/>
      <c r="BZ1505" s="75"/>
      <c r="CA1505" s="75"/>
      <c r="CB1505" s="75"/>
      <c r="CC1505" s="75"/>
      <c r="CD1505" s="75"/>
      <c r="CE1505" s="75"/>
      <c r="CF1505" s="75"/>
      <c r="CG1505" s="75"/>
    </row>
    <row r="1506" spans="27:85" x14ac:dyDescent="0.2">
      <c r="AA1506" s="75"/>
      <c r="AB1506" s="75"/>
      <c r="AC1506" s="75"/>
      <c r="AD1506" s="75"/>
      <c r="AE1506" s="75"/>
      <c r="AG1506" s="84"/>
      <c r="AN1506" s="75"/>
      <c r="AO1506" s="75"/>
      <c r="AP1506" s="75"/>
      <c r="AQ1506" s="75"/>
      <c r="AR1506" s="75"/>
      <c r="AS1506" s="75"/>
      <c r="AT1506" s="75"/>
      <c r="AU1506" s="75"/>
      <c r="AV1506" s="75"/>
      <c r="AW1506" s="75"/>
      <c r="AX1506" s="75"/>
      <c r="AY1506" s="75"/>
      <c r="AZ1506" s="75"/>
      <c r="BG1506" s="95"/>
      <c r="BH1506" s="95"/>
      <c r="BI1506" s="95"/>
      <c r="BJ1506" s="95"/>
      <c r="BK1506" s="95"/>
      <c r="BL1506" s="95"/>
      <c r="BM1506" s="95"/>
      <c r="BN1506" s="95"/>
      <c r="BO1506" s="75"/>
      <c r="BP1506" s="75"/>
      <c r="BQ1506" s="75"/>
    </row>
    <row r="1507" spans="27:85" x14ac:dyDescent="0.2">
      <c r="AA1507" s="75"/>
      <c r="AB1507" s="75"/>
      <c r="AC1507" s="75"/>
      <c r="AD1507" s="75"/>
      <c r="AE1507" s="75"/>
      <c r="AG1507" s="84"/>
      <c r="AN1507" s="75"/>
      <c r="AO1507" s="75"/>
      <c r="AP1507" s="75"/>
      <c r="AQ1507" s="75"/>
      <c r="AR1507" s="75"/>
      <c r="AS1507" s="75"/>
      <c r="AT1507" s="75"/>
      <c r="AU1507" s="75"/>
      <c r="AV1507" s="75"/>
      <c r="AW1507" s="75"/>
      <c r="AX1507" s="75"/>
      <c r="AY1507" s="75"/>
      <c r="AZ1507" s="75"/>
      <c r="BG1507" s="95"/>
      <c r="BH1507" s="95"/>
      <c r="BI1507" s="95"/>
      <c r="BJ1507" s="95"/>
      <c r="BK1507" s="95"/>
      <c r="BL1507" s="95"/>
      <c r="BM1507" s="95"/>
      <c r="BN1507" s="95"/>
      <c r="BO1507" s="75"/>
      <c r="BP1507" s="75"/>
      <c r="BQ1507" s="75"/>
      <c r="BS1507" s="75"/>
      <c r="BT1507" s="75"/>
      <c r="BU1507" s="75"/>
      <c r="BV1507" s="75"/>
      <c r="BW1507" s="75"/>
      <c r="BX1507" s="75"/>
      <c r="BY1507" s="75"/>
      <c r="BZ1507" s="75"/>
      <c r="CA1507" s="75"/>
      <c r="CB1507" s="75"/>
      <c r="CC1507" s="75"/>
      <c r="CD1507" s="75"/>
      <c r="CE1507" s="75"/>
      <c r="CF1507" s="75"/>
      <c r="CG1507" s="75"/>
    </row>
    <row r="1508" spans="27:85" x14ac:dyDescent="0.2">
      <c r="AA1508" s="75"/>
      <c r="AB1508" s="75"/>
      <c r="AC1508" s="75"/>
      <c r="AD1508" s="75"/>
      <c r="AE1508" s="75"/>
      <c r="AG1508" s="84"/>
      <c r="AN1508" s="75"/>
      <c r="AO1508" s="75"/>
      <c r="AP1508" s="75"/>
      <c r="AQ1508" s="75"/>
      <c r="AR1508" s="75"/>
      <c r="AS1508" s="75"/>
      <c r="AT1508" s="75"/>
      <c r="AU1508" s="75"/>
      <c r="AV1508" s="75"/>
      <c r="AW1508" s="75"/>
      <c r="AX1508" s="75"/>
      <c r="AY1508" s="75"/>
      <c r="AZ1508" s="75"/>
      <c r="BG1508" s="95"/>
      <c r="BH1508" s="95"/>
      <c r="BI1508" s="95"/>
      <c r="BJ1508" s="95"/>
      <c r="BK1508" s="95"/>
      <c r="BL1508" s="95"/>
      <c r="BM1508" s="95"/>
      <c r="BN1508" s="95"/>
      <c r="BO1508" s="75"/>
      <c r="BP1508" s="75"/>
    </row>
    <row r="1509" spans="27:85" x14ac:dyDescent="0.2">
      <c r="AA1509" s="75"/>
      <c r="AB1509" s="75"/>
      <c r="AC1509" s="75"/>
      <c r="AD1509" s="75"/>
      <c r="AE1509" s="75"/>
      <c r="AG1509" s="84"/>
      <c r="AN1509" s="75"/>
      <c r="AO1509" s="75"/>
      <c r="AP1509" s="75"/>
      <c r="AQ1509" s="75"/>
      <c r="AR1509" s="75"/>
      <c r="AS1509" s="75"/>
      <c r="AT1509" s="75"/>
      <c r="AU1509" s="75"/>
      <c r="AV1509" s="75"/>
      <c r="AW1509" s="75"/>
      <c r="AX1509" s="75"/>
      <c r="AY1509" s="75"/>
      <c r="AZ1509" s="75"/>
      <c r="BG1509" s="95"/>
      <c r="BH1509" s="95"/>
      <c r="BI1509" s="95"/>
      <c r="BJ1509" s="95"/>
      <c r="BK1509" s="95"/>
      <c r="BL1509" s="95"/>
      <c r="BM1509" s="95"/>
      <c r="BN1509" s="95"/>
      <c r="BO1509" s="75"/>
      <c r="BP1509" s="75"/>
      <c r="BQ1509" s="75"/>
      <c r="BS1509" s="75"/>
    </row>
    <row r="1510" spans="27:85" x14ac:dyDescent="0.2">
      <c r="AA1510" s="75"/>
      <c r="AB1510" s="75"/>
      <c r="AC1510" s="75"/>
      <c r="AD1510" s="75"/>
      <c r="AE1510" s="75"/>
      <c r="AG1510" s="84"/>
      <c r="AN1510" s="75"/>
      <c r="AO1510" s="75"/>
      <c r="AP1510" s="75"/>
      <c r="AQ1510" s="75"/>
      <c r="AR1510" s="75"/>
      <c r="AS1510" s="75"/>
      <c r="AT1510" s="75"/>
      <c r="AU1510" s="75"/>
      <c r="AV1510" s="75"/>
      <c r="AW1510" s="75"/>
      <c r="AX1510" s="75"/>
      <c r="AY1510" s="75"/>
      <c r="AZ1510" s="75"/>
      <c r="BG1510" s="95"/>
      <c r="BH1510" s="95"/>
      <c r="BI1510" s="95"/>
      <c r="BJ1510" s="95"/>
      <c r="BK1510" s="95"/>
      <c r="BL1510" s="95"/>
      <c r="BM1510" s="95"/>
      <c r="BN1510" s="95"/>
      <c r="BO1510" s="75"/>
      <c r="BP1510" s="75"/>
    </row>
    <row r="1511" spans="27:85" x14ac:dyDescent="0.2">
      <c r="AA1511" s="75"/>
      <c r="AB1511" s="75"/>
      <c r="AC1511" s="75"/>
      <c r="AD1511" s="75"/>
      <c r="AE1511" s="75"/>
      <c r="AG1511" s="84"/>
      <c r="AN1511" s="75"/>
      <c r="AO1511" s="75"/>
      <c r="AP1511" s="75"/>
      <c r="AQ1511" s="75"/>
      <c r="AR1511" s="75"/>
      <c r="AS1511" s="75"/>
      <c r="AT1511" s="75"/>
      <c r="AU1511" s="75"/>
      <c r="AV1511" s="75"/>
      <c r="AW1511" s="75"/>
      <c r="AX1511" s="75"/>
      <c r="AY1511" s="75"/>
      <c r="AZ1511" s="75"/>
      <c r="BG1511" s="95"/>
      <c r="BH1511" s="95"/>
      <c r="BI1511" s="95"/>
      <c r="BJ1511" s="95"/>
      <c r="BK1511" s="95"/>
      <c r="BL1511" s="95"/>
      <c r="BM1511" s="95"/>
      <c r="BN1511" s="95"/>
      <c r="BO1511" s="75"/>
      <c r="BP1511" s="75"/>
      <c r="BQ1511" s="75"/>
    </row>
    <row r="1512" spans="27:85" x14ac:dyDescent="0.2">
      <c r="AA1512" s="75"/>
      <c r="AB1512" s="75"/>
      <c r="AC1512" s="75"/>
      <c r="AD1512" s="75"/>
      <c r="AE1512" s="75"/>
      <c r="AG1512" s="84"/>
      <c r="AN1512" s="75"/>
      <c r="AO1512" s="75"/>
      <c r="AP1512" s="75"/>
      <c r="AQ1512" s="75"/>
      <c r="AR1512" s="75"/>
      <c r="AS1512" s="75"/>
      <c r="AT1512" s="75"/>
      <c r="AU1512" s="75"/>
      <c r="AV1512" s="75"/>
      <c r="AW1512" s="75"/>
      <c r="AX1512" s="75"/>
      <c r="AY1512" s="75"/>
      <c r="AZ1512" s="75"/>
      <c r="BG1512" s="95"/>
      <c r="BH1512" s="95"/>
      <c r="BI1512" s="95"/>
      <c r="BJ1512" s="95"/>
      <c r="BK1512" s="95"/>
      <c r="BL1512" s="95"/>
      <c r="BM1512" s="95"/>
      <c r="BN1512" s="95"/>
      <c r="BO1512" s="75"/>
      <c r="BP1512" s="75"/>
      <c r="BQ1512" s="75"/>
      <c r="BR1512" s="75"/>
      <c r="BS1512" s="75"/>
      <c r="BT1512" s="75"/>
      <c r="BU1512" s="75"/>
      <c r="BV1512" s="75"/>
      <c r="BW1512" s="75"/>
      <c r="BX1512" s="75"/>
      <c r="BY1512" s="75"/>
      <c r="BZ1512" s="75"/>
      <c r="CA1512" s="75"/>
      <c r="CB1512" s="75"/>
      <c r="CC1512" s="75"/>
      <c r="CD1512" s="75"/>
      <c r="CE1512" s="75"/>
      <c r="CF1512" s="75"/>
      <c r="CG1512" s="75"/>
    </row>
    <row r="1513" spans="27:85" x14ac:dyDescent="0.2">
      <c r="AA1513" s="75"/>
      <c r="AB1513" s="75"/>
      <c r="AC1513" s="75"/>
      <c r="AD1513" s="75"/>
      <c r="AE1513" s="75"/>
      <c r="AG1513" s="84"/>
      <c r="AN1513" s="75"/>
      <c r="AO1513" s="75"/>
      <c r="AP1513" s="75"/>
      <c r="AQ1513" s="75"/>
      <c r="AR1513" s="75"/>
      <c r="AS1513" s="75"/>
      <c r="AT1513" s="75"/>
      <c r="AU1513" s="75"/>
      <c r="AV1513" s="75"/>
      <c r="AW1513" s="75"/>
      <c r="AX1513" s="75"/>
      <c r="AY1513" s="75"/>
      <c r="AZ1513" s="75"/>
      <c r="BG1513" s="95"/>
      <c r="BH1513" s="95"/>
      <c r="BI1513" s="95"/>
      <c r="BJ1513" s="95"/>
      <c r="BK1513" s="95"/>
      <c r="BL1513" s="95"/>
      <c r="BM1513" s="95"/>
      <c r="BN1513" s="95"/>
      <c r="BO1513" s="75"/>
      <c r="BP1513" s="75"/>
    </row>
    <row r="1514" spans="27:85" x14ac:dyDescent="0.2">
      <c r="AA1514" s="75"/>
      <c r="AB1514" s="75"/>
      <c r="AC1514" s="75"/>
      <c r="AD1514" s="75"/>
      <c r="AE1514" s="75"/>
      <c r="AG1514" s="84"/>
      <c r="AN1514" s="75"/>
      <c r="AO1514" s="75"/>
      <c r="AP1514" s="75"/>
      <c r="AQ1514" s="75"/>
      <c r="AR1514" s="75"/>
      <c r="AS1514" s="75"/>
      <c r="AT1514" s="75"/>
      <c r="AU1514" s="75"/>
      <c r="AV1514" s="75"/>
      <c r="AW1514" s="75"/>
      <c r="AX1514" s="75"/>
      <c r="AY1514" s="75"/>
      <c r="AZ1514" s="75"/>
      <c r="BG1514" s="95"/>
      <c r="BH1514" s="95"/>
      <c r="BI1514" s="95"/>
      <c r="BJ1514" s="95"/>
      <c r="BK1514" s="95"/>
      <c r="BL1514" s="95"/>
      <c r="BM1514" s="95"/>
      <c r="BN1514" s="95"/>
      <c r="BO1514" s="75"/>
      <c r="BP1514" s="75"/>
      <c r="BQ1514" s="75"/>
      <c r="BS1514" s="75"/>
    </row>
    <row r="1515" spans="27:85" x14ac:dyDescent="0.2">
      <c r="AA1515" s="75"/>
      <c r="AB1515" s="75"/>
      <c r="AC1515" s="75"/>
      <c r="AD1515" s="75"/>
      <c r="AE1515" s="75"/>
      <c r="AG1515" s="84"/>
      <c r="AN1515" s="75"/>
      <c r="AO1515" s="75"/>
      <c r="AP1515" s="75"/>
      <c r="AQ1515" s="75"/>
      <c r="AR1515" s="75"/>
      <c r="AS1515" s="75"/>
      <c r="AT1515" s="75"/>
      <c r="AU1515" s="75"/>
      <c r="AV1515" s="75"/>
      <c r="AW1515" s="75"/>
      <c r="AX1515" s="75"/>
      <c r="AY1515" s="75"/>
      <c r="AZ1515" s="75"/>
      <c r="BG1515" s="95"/>
      <c r="BH1515" s="95"/>
      <c r="BI1515" s="95"/>
      <c r="BJ1515" s="95"/>
      <c r="BK1515" s="95"/>
      <c r="BL1515" s="95"/>
      <c r="BM1515" s="95"/>
      <c r="BN1515" s="95"/>
      <c r="BO1515" s="75"/>
      <c r="BP1515" s="75"/>
      <c r="BQ1515" s="75"/>
      <c r="BR1515" s="75"/>
      <c r="BS1515" s="75"/>
      <c r="BT1515" s="75"/>
      <c r="BU1515" s="75"/>
      <c r="BV1515" s="75"/>
      <c r="BW1515" s="75"/>
      <c r="BX1515" s="75"/>
      <c r="BY1515" s="75"/>
      <c r="BZ1515" s="75"/>
      <c r="CA1515" s="75"/>
      <c r="CB1515" s="75"/>
      <c r="CC1515" s="75"/>
      <c r="CD1515" s="75"/>
      <c r="CE1515" s="75"/>
      <c r="CF1515" s="75"/>
      <c r="CG1515" s="75"/>
    </row>
    <row r="1516" spans="27:85" x14ac:dyDescent="0.2">
      <c r="AA1516" s="75"/>
      <c r="AB1516" s="75"/>
      <c r="AC1516" s="75"/>
      <c r="AD1516" s="75"/>
      <c r="AE1516" s="75"/>
      <c r="AG1516" s="84"/>
      <c r="AN1516" s="75"/>
      <c r="AO1516" s="75"/>
      <c r="AP1516" s="75"/>
      <c r="AQ1516" s="75"/>
      <c r="AR1516" s="75"/>
      <c r="AS1516" s="75"/>
      <c r="AT1516" s="75"/>
      <c r="AU1516" s="75"/>
      <c r="AV1516" s="75"/>
      <c r="AW1516" s="75"/>
      <c r="AX1516" s="75"/>
      <c r="AY1516" s="75"/>
      <c r="AZ1516" s="75"/>
      <c r="BG1516" s="95"/>
      <c r="BH1516" s="95"/>
      <c r="BI1516" s="95"/>
      <c r="BJ1516" s="95"/>
      <c r="BK1516" s="95"/>
      <c r="BL1516" s="95"/>
      <c r="BM1516" s="95"/>
      <c r="BN1516" s="95"/>
      <c r="BO1516" s="75"/>
      <c r="BP1516" s="75"/>
      <c r="BQ1516" s="75"/>
      <c r="BR1516" s="75"/>
      <c r="BS1516" s="75"/>
      <c r="BT1516" s="75"/>
      <c r="BU1516" s="75"/>
      <c r="BV1516" s="75"/>
      <c r="BW1516" s="75"/>
      <c r="BX1516" s="75"/>
      <c r="BY1516" s="75"/>
      <c r="BZ1516" s="75"/>
      <c r="CA1516" s="75"/>
      <c r="CB1516" s="75"/>
      <c r="CC1516" s="75"/>
      <c r="CD1516" s="75"/>
      <c r="CE1516" s="75"/>
      <c r="CF1516" s="75"/>
      <c r="CG1516" s="75"/>
    </row>
    <row r="1517" spans="27:85" x14ac:dyDescent="0.2">
      <c r="AA1517" s="75"/>
      <c r="AB1517" s="75"/>
      <c r="AC1517" s="75"/>
      <c r="AD1517" s="75"/>
      <c r="AE1517" s="75"/>
      <c r="AG1517" s="84"/>
      <c r="AN1517" s="75"/>
      <c r="AO1517" s="75"/>
      <c r="AP1517" s="75"/>
      <c r="AQ1517" s="75"/>
      <c r="AR1517" s="75"/>
      <c r="AS1517" s="75"/>
      <c r="AT1517" s="75"/>
      <c r="AU1517" s="75"/>
      <c r="AV1517" s="75"/>
      <c r="AW1517" s="75"/>
      <c r="AX1517" s="75"/>
      <c r="AY1517" s="75"/>
      <c r="AZ1517" s="75"/>
      <c r="BG1517" s="95"/>
      <c r="BH1517" s="95"/>
      <c r="BI1517" s="95"/>
      <c r="BJ1517" s="95"/>
      <c r="BK1517" s="95"/>
      <c r="BL1517" s="95"/>
      <c r="BM1517" s="95"/>
      <c r="BN1517" s="95"/>
      <c r="BO1517" s="75"/>
      <c r="BP1517" s="75"/>
      <c r="BQ1517" s="75"/>
      <c r="BR1517" s="75"/>
      <c r="BS1517" s="75"/>
      <c r="BT1517" s="75"/>
      <c r="BU1517" s="75"/>
      <c r="BV1517" s="75"/>
      <c r="BW1517" s="75"/>
      <c r="BX1517" s="75"/>
      <c r="BY1517" s="75"/>
      <c r="BZ1517" s="75"/>
      <c r="CA1517" s="75"/>
      <c r="CB1517" s="75"/>
      <c r="CC1517" s="75"/>
      <c r="CD1517" s="75"/>
      <c r="CE1517" s="75"/>
      <c r="CF1517" s="75"/>
      <c r="CG1517" s="75"/>
    </row>
    <row r="1518" spans="27:85" x14ac:dyDescent="0.2">
      <c r="AA1518" s="75"/>
      <c r="AB1518" s="75"/>
      <c r="AC1518" s="75"/>
      <c r="AD1518" s="75"/>
      <c r="AE1518" s="75"/>
      <c r="AG1518" s="84"/>
      <c r="AN1518" s="75"/>
      <c r="AO1518" s="75"/>
      <c r="AP1518" s="75"/>
      <c r="AQ1518" s="75"/>
      <c r="AR1518" s="75"/>
      <c r="AS1518" s="75"/>
      <c r="AT1518" s="75"/>
      <c r="AU1518" s="75"/>
      <c r="AV1518" s="75"/>
      <c r="AW1518" s="75"/>
      <c r="AX1518" s="75"/>
      <c r="AY1518" s="75"/>
      <c r="AZ1518" s="75"/>
      <c r="BG1518" s="95"/>
      <c r="BH1518" s="95"/>
      <c r="BI1518" s="95"/>
      <c r="BJ1518" s="95"/>
      <c r="BK1518" s="95"/>
      <c r="BL1518" s="95"/>
      <c r="BM1518" s="95"/>
      <c r="BN1518" s="95"/>
      <c r="BO1518" s="75"/>
      <c r="BP1518" s="75"/>
      <c r="BQ1518" s="75"/>
    </row>
    <row r="1519" spans="27:85" x14ac:dyDescent="0.2">
      <c r="AA1519" s="75"/>
      <c r="AB1519" s="75"/>
      <c r="AC1519" s="75"/>
      <c r="AD1519" s="75"/>
      <c r="AE1519" s="75"/>
      <c r="AG1519" s="84"/>
      <c r="AN1519" s="75"/>
      <c r="AO1519" s="75"/>
      <c r="AP1519" s="75"/>
      <c r="AQ1519" s="75"/>
      <c r="AR1519" s="75"/>
      <c r="AS1519" s="75"/>
      <c r="AT1519" s="75"/>
      <c r="AU1519" s="75"/>
      <c r="AV1519" s="75"/>
      <c r="AW1519" s="75"/>
      <c r="AX1519" s="75"/>
      <c r="AY1519" s="75"/>
      <c r="AZ1519" s="75"/>
      <c r="BG1519" s="95"/>
      <c r="BH1519" s="95"/>
      <c r="BI1519" s="95"/>
      <c r="BJ1519" s="95"/>
      <c r="BK1519" s="95"/>
      <c r="BL1519" s="95"/>
      <c r="BM1519" s="95"/>
      <c r="BN1519" s="95"/>
      <c r="BO1519" s="75"/>
      <c r="BP1519" s="75"/>
      <c r="BQ1519" s="75"/>
    </row>
    <row r="1520" spans="27:85" x14ac:dyDescent="0.2">
      <c r="AA1520" s="75"/>
      <c r="AB1520" s="75"/>
      <c r="AC1520" s="75"/>
      <c r="AD1520" s="75"/>
      <c r="AE1520" s="75"/>
      <c r="AG1520" s="84"/>
      <c r="AN1520" s="75"/>
      <c r="AO1520" s="75"/>
      <c r="AP1520" s="75"/>
      <c r="AQ1520" s="75"/>
      <c r="AR1520" s="75"/>
      <c r="AS1520" s="75"/>
      <c r="AT1520" s="75"/>
      <c r="AU1520" s="75"/>
      <c r="AV1520" s="75"/>
      <c r="AW1520" s="75"/>
      <c r="AX1520" s="75"/>
      <c r="AY1520" s="75"/>
      <c r="AZ1520" s="75"/>
      <c r="BG1520" s="95"/>
      <c r="BH1520" s="95"/>
      <c r="BI1520" s="95"/>
      <c r="BJ1520" s="95"/>
      <c r="BK1520" s="95"/>
      <c r="BL1520" s="95"/>
      <c r="BM1520" s="95"/>
      <c r="BN1520" s="95"/>
      <c r="BO1520" s="75"/>
      <c r="BP1520" s="75"/>
      <c r="BQ1520" s="75"/>
      <c r="BS1520" s="75"/>
      <c r="BT1520" s="75"/>
      <c r="BU1520" s="75"/>
      <c r="BV1520" s="75"/>
      <c r="BW1520" s="75"/>
      <c r="BX1520" s="75"/>
      <c r="BY1520" s="75"/>
      <c r="BZ1520" s="75"/>
      <c r="CA1520" s="75"/>
      <c r="CB1520" s="75"/>
      <c r="CC1520" s="75"/>
      <c r="CD1520" s="75"/>
      <c r="CE1520" s="75"/>
      <c r="CF1520" s="75"/>
      <c r="CG1520" s="75"/>
    </row>
    <row r="1521" spans="27:85" x14ac:dyDescent="0.2">
      <c r="AA1521" s="75"/>
      <c r="AB1521" s="75"/>
      <c r="AC1521" s="75"/>
      <c r="AD1521" s="75"/>
      <c r="AE1521" s="75"/>
      <c r="AG1521" s="84"/>
      <c r="AN1521" s="75"/>
      <c r="AO1521" s="75"/>
      <c r="AP1521" s="75"/>
      <c r="AQ1521" s="75"/>
      <c r="AR1521" s="75"/>
      <c r="AS1521" s="75"/>
      <c r="AT1521" s="75"/>
      <c r="AU1521" s="75"/>
      <c r="AV1521" s="75"/>
      <c r="AW1521" s="75"/>
      <c r="AX1521" s="75"/>
      <c r="AY1521" s="75"/>
      <c r="AZ1521" s="75"/>
      <c r="BG1521" s="95"/>
      <c r="BH1521" s="95"/>
      <c r="BI1521" s="95"/>
      <c r="BJ1521" s="95"/>
      <c r="BK1521" s="95"/>
      <c r="BL1521" s="95"/>
      <c r="BM1521" s="95"/>
      <c r="BN1521" s="95"/>
      <c r="BO1521" s="75"/>
      <c r="BP1521" s="75"/>
      <c r="BQ1521" s="75"/>
    </row>
    <row r="1522" spans="27:85" x14ac:dyDescent="0.2">
      <c r="AA1522" s="75"/>
      <c r="AB1522" s="75"/>
      <c r="AC1522" s="75"/>
      <c r="AD1522" s="75"/>
      <c r="AE1522" s="75"/>
      <c r="AG1522" s="84"/>
      <c r="AN1522" s="75"/>
      <c r="AO1522" s="75"/>
      <c r="AP1522" s="75"/>
      <c r="AQ1522" s="75"/>
      <c r="AR1522" s="75"/>
      <c r="AS1522" s="75"/>
      <c r="AT1522" s="75"/>
      <c r="AU1522" s="75"/>
      <c r="AV1522" s="75"/>
      <c r="AW1522" s="75"/>
      <c r="AX1522" s="75"/>
      <c r="AY1522" s="75"/>
      <c r="AZ1522" s="75"/>
      <c r="BG1522" s="95"/>
      <c r="BH1522" s="95"/>
      <c r="BI1522" s="95"/>
      <c r="BJ1522" s="95"/>
      <c r="BK1522" s="95"/>
      <c r="BL1522" s="95"/>
      <c r="BM1522" s="95"/>
      <c r="BN1522" s="95"/>
      <c r="BO1522" s="75"/>
      <c r="BP1522" s="75"/>
      <c r="BQ1522" s="75"/>
      <c r="BS1522" s="75"/>
      <c r="BT1522" s="75"/>
      <c r="BU1522" s="75"/>
      <c r="BV1522" s="75"/>
      <c r="BW1522" s="75"/>
      <c r="BX1522" s="75"/>
      <c r="BY1522" s="75"/>
      <c r="BZ1522" s="75"/>
      <c r="CA1522" s="75"/>
      <c r="CB1522" s="75"/>
      <c r="CC1522" s="75"/>
      <c r="CD1522" s="75"/>
      <c r="CE1522" s="75"/>
      <c r="CF1522" s="75"/>
      <c r="CG1522" s="75"/>
    </row>
    <row r="1523" spans="27:85" x14ac:dyDescent="0.2">
      <c r="AA1523" s="75"/>
      <c r="AB1523" s="75"/>
      <c r="AC1523" s="75"/>
      <c r="AD1523" s="75"/>
      <c r="AE1523" s="75"/>
      <c r="AG1523" s="84"/>
      <c r="AN1523" s="75"/>
      <c r="AO1523" s="75"/>
      <c r="AP1523" s="75"/>
      <c r="AQ1523" s="75"/>
      <c r="AR1523" s="75"/>
      <c r="AS1523" s="75"/>
      <c r="AT1523" s="75"/>
      <c r="AU1523" s="75"/>
      <c r="AV1523" s="75"/>
      <c r="AW1523" s="75"/>
      <c r="AX1523" s="75"/>
      <c r="AY1523" s="75"/>
      <c r="AZ1523" s="75"/>
      <c r="BG1523" s="95"/>
      <c r="BH1523" s="95"/>
      <c r="BI1523" s="95"/>
      <c r="BJ1523" s="95"/>
      <c r="BK1523" s="95"/>
      <c r="BL1523" s="95"/>
      <c r="BM1523" s="95"/>
      <c r="BN1523" s="95"/>
      <c r="BO1523" s="75"/>
      <c r="BP1523" s="75"/>
      <c r="BQ1523" s="75"/>
    </row>
    <row r="1524" spans="27:85" x14ac:dyDescent="0.2">
      <c r="AA1524" s="75"/>
      <c r="AB1524" s="75"/>
      <c r="AC1524" s="75"/>
      <c r="AD1524" s="75"/>
      <c r="AE1524" s="75"/>
      <c r="AG1524" s="84"/>
      <c r="AN1524" s="75"/>
      <c r="AO1524" s="75"/>
      <c r="AP1524" s="75"/>
      <c r="AQ1524" s="75"/>
      <c r="AR1524" s="75"/>
      <c r="AS1524" s="75"/>
      <c r="AT1524" s="75"/>
      <c r="AU1524" s="75"/>
      <c r="AV1524" s="75"/>
      <c r="AW1524" s="75"/>
      <c r="AX1524" s="75"/>
      <c r="AY1524" s="75"/>
      <c r="AZ1524" s="75"/>
      <c r="BG1524" s="95"/>
      <c r="BH1524" s="95"/>
      <c r="BI1524" s="95"/>
      <c r="BJ1524" s="95"/>
      <c r="BK1524" s="95"/>
      <c r="BL1524" s="95"/>
      <c r="BM1524" s="95"/>
      <c r="BN1524" s="95"/>
      <c r="BO1524" s="75"/>
      <c r="BP1524" s="75"/>
      <c r="BQ1524" s="75"/>
    </row>
    <row r="1525" spans="27:85" x14ac:dyDescent="0.2">
      <c r="AA1525" s="75"/>
      <c r="AB1525" s="75"/>
      <c r="AC1525" s="75"/>
      <c r="AD1525" s="75"/>
      <c r="AE1525" s="75"/>
      <c r="AG1525" s="84"/>
      <c r="AN1525" s="75"/>
      <c r="AO1525" s="75"/>
      <c r="AP1525" s="75"/>
      <c r="AQ1525" s="75"/>
      <c r="AR1525" s="75"/>
      <c r="AS1525" s="75"/>
      <c r="AT1525" s="75"/>
      <c r="AU1525" s="75"/>
      <c r="AV1525" s="75"/>
      <c r="AW1525" s="75"/>
      <c r="AX1525" s="75"/>
      <c r="AY1525" s="75"/>
      <c r="AZ1525" s="75"/>
      <c r="BG1525" s="95"/>
      <c r="BH1525" s="95"/>
      <c r="BI1525" s="95"/>
      <c r="BJ1525" s="95"/>
      <c r="BK1525" s="95"/>
      <c r="BL1525" s="95"/>
      <c r="BM1525" s="95"/>
      <c r="BN1525" s="95"/>
      <c r="BO1525" s="75"/>
      <c r="BP1525" s="75"/>
      <c r="BQ1525" s="75"/>
      <c r="BS1525" s="75"/>
    </row>
    <row r="1526" spans="27:85" x14ac:dyDescent="0.2">
      <c r="AA1526" s="75"/>
      <c r="AB1526" s="75"/>
      <c r="AC1526" s="75"/>
      <c r="AD1526" s="75"/>
      <c r="AE1526" s="75"/>
      <c r="AG1526" s="84"/>
      <c r="AN1526" s="75"/>
      <c r="AO1526" s="75"/>
      <c r="AP1526" s="75"/>
      <c r="AQ1526" s="75"/>
      <c r="AR1526" s="75"/>
      <c r="AS1526" s="75"/>
      <c r="AT1526" s="75"/>
      <c r="AU1526" s="75"/>
      <c r="AV1526" s="75"/>
      <c r="AW1526" s="75"/>
      <c r="AX1526" s="75"/>
      <c r="AY1526" s="75"/>
      <c r="AZ1526" s="75"/>
      <c r="BG1526" s="95"/>
      <c r="BH1526" s="95"/>
      <c r="BI1526" s="95"/>
      <c r="BJ1526" s="95"/>
      <c r="BK1526" s="95"/>
      <c r="BL1526" s="95"/>
      <c r="BM1526" s="95"/>
      <c r="BN1526" s="95"/>
      <c r="BO1526" s="75"/>
      <c r="BP1526" s="75"/>
      <c r="BQ1526" s="75"/>
    </row>
    <row r="1527" spans="27:85" x14ac:dyDescent="0.2">
      <c r="AA1527" s="75"/>
      <c r="AB1527" s="75"/>
      <c r="AC1527" s="75"/>
      <c r="AD1527" s="75"/>
      <c r="AE1527" s="75"/>
      <c r="AG1527" s="84"/>
      <c r="AN1527" s="75"/>
      <c r="AO1527" s="75"/>
      <c r="AP1527" s="75"/>
      <c r="AQ1527" s="75"/>
      <c r="AR1527" s="75"/>
      <c r="AS1527" s="75"/>
      <c r="AT1527" s="75"/>
      <c r="AU1527" s="75"/>
      <c r="AV1527" s="75"/>
      <c r="AW1527" s="75"/>
      <c r="AX1527" s="75"/>
      <c r="AY1527" s="75"/>
      <c r="AZ1527" s="75"/>
      <c r="BG1527" s="95"/>
      <c r="BH1527" s="95"/>
      <c r="BI1527" s="95"/>
      <c r="BJ1527" s="95"/>
      <c r="BK1527" s="95"/>
      <c r="BL1527" s="95"/>
      <c r="BM1527" s="95"/>
      <c r="BN1527" s="95"/>
      <c r="BO1527" s="75"/>
      <c r="BP1527" s="75"/>
      <c r="BQ1527" s="75"/>
      <c r="BS1527" s="75"/>
    </row>
    <row r="1528" spans="27:85" x14ac:dyDescent="0.2">
      <c r="AA1528" s="75"/>
      <c r="AB1528" s="75"/>
      <c r="AC1528" s="75"/>
      <c r="AD1528" s="75"/>
      <c r="AE1528" s="75"/>
      <c r="AG1528" s="84"/>
      <c r="AN1528" s="75"/>
      <c r="AO1528" s="75"/>
      <c r="AP1528" s="75"/>
      <c r="AQ1528" s="75"/>
      <c r="AR1528" s="75"/>
      <c r="AS1528" s="75"/>
      <c r="AT1528" s="75"/>
      <c r="AU1528" s="75"/>
      <c r="AV1528" s="75"/>
      <c r="AW1528" s="75"/>
      <c r="AX1528" s="75"/>
      <c r="AY1528" s="75"/>
      <c r="AZ1528" s="75"/>
      <c r="BG1528" s="95"/>
      <c r="BH1528" s="95"/>
      <c r="BI1528" s="95"/>
      <c r="BJ1528" s="95"/>
      <c r="BK1528" s="95"/>
      <c r="BL1528" s="95"/>
      <c r="BM1528" s="95"/>
      <c r="BN1528" s="95"/>
      <c r="BO1528" s="75"/>
      <c r="BP1528" s="75"/>
      <c r="BQ1528" s="75"/>
    </row>
    <row r="1529" spans="27:85" x14ac:dyDescent="0.2">
      <c r="AA1529" s="75"/>
      <c r="AB1529" s="75"/>
      <c r="AC1529" s="75"/>
      <c r="AD1529" s="75"/>
      <c r="AE1529" s="75"/>
      <c r="AG1529" s="84"/>
      <c r="AN1529" s="75"/>
      <c r="AO1529" s="75"/>
      <c r="AP1529" s="75"/>
      <c r="AQ1529" s="75"/>
      <c r="AR1529" s="75"/>
      <c r="AS1529" s="75"/>
      <c r="AT1529" s="75"/>
      <c r="AU1529" s="75"/>
      <c r="AV1529" s="75"/>
      <c r="AW1529" s="75"/>
      <c r="AX1529" s="75"/>
      <c r="AY1529" s="75"/>
      <c r="AZ1529" s="75"/>
      <c r="BG1529" s="95"/>
      <c r="BH1529" s="95"/>
      <c r="BI1529" s="95"/>
      <c r="BJ1529" s="95"/>
      <c r="BK1529" s="95"/>
      <c r="BL1529" s="95"/>
      <c r="BM1529" s="95"/>
      <c r="BN1529" s="95"/>
      <c r="BO1529" s="75"/>
      <c r="BP1529" s="75"/>
      <c r="BQ1529" s="75"/>
    </row>
    <row r="1530" spans="27:85" x14ac:dyDescent="0.2">
      <c r="AA1530" s="75"/>
      <c r="AB1530" s="75"/>
      <c r="AC1530" s="75"/>
      <c r="AD1530" s="75"/>
      <c r="AE1530" s="75"/>
      <c r="AG1530" s="84"/>
      <c r="AN1530" s="75"/>
      <c r="AO1530" s="75"/>
      <c r="AP1530" s="75"/>
      <c r="AQ1530" s="75"/>
      <c r="AR1530" s="75"/>
      <c r="AS1530" s="75"/>
      <c r="AT1530" s="75"/>
      <c r="AU1530" s="75"/>
      <c r="AV1530" s="75"/>
      <c r="AW1530" s="75"/>
      <c r="AX1530" s="75"/>
      <c r="AY1530" s="75"/>
      <c r="AZ1530" s="75"/>
      <c r="BG1530" s="95"/>
      <c r="BH1530" s="95"/>
      <c r="BI1530" s="95"/>
      <c r="BJ1530" s="95"/>
      <c r="BK1530" s="95"/>
      <c r="BL1530" s="95"/>
      <c r="BM1530" s="95"/>
      <c r="BN1530" s="95"/>
      <c r="BO1530" s="75"/>
      <c r="BP1530" s="75"/>
      <c r="BQ1530" s="75"/>
    </row>
    <row r="1531" spans="27:85" x14ac:dyDescent="0.2">
      <c r="AA1531" s="75"/>
      <c r="AB1531" s="75"/>
      <c r="AC1531" s="75"/>
      <c r="AD1531" s="75"/>
      <c r="AE1531" s="75"/>
      <c r="AG1531" s="84"/>
      <c r="AN1531" s="75"/>
      <c r="AO1531" s="75"/>
      <c r="AP1531" s="75"/>
      <c r="AQ1531" s="75"/>
      <c r="AR1531" s="75"/>
      <c r="AS1531" s="75"/>
      <c r="AT1531" s="75"/>
      <c r="AU1531" s="75"/>
      <c r="AV1531" s="75"/>
      <c r="AW1531" s="75"/>
      <c r="AX1531" s="75"/>
      <c r="AY1531" s="75"/>
      <c r="AZ1531" s="75"/>
      <c r="BG1531" s="95"/>
      <c r="BH1531" s="95"/>
      <c r="BI1531" s="95"/>
      <c r="BJ1531" s="95"/>
      <c r="BK1531" s="95"/>
      <c r="BL1531" s="95"/>
      <c r="BM1531" s="95"/>
      <c r="BN1531" s="95"/>
      <c r="BO1531" s="75"/>
      <c r="BP1531" s="75"/>
    </row>
    <row r="1532" spans="27:85" x14ac:dyDescent="0.2">
      <c r="AA1532" s="75"/>
      <c r="AB1532" s="75"/>
      <c r="AC1532" s="75"/>
      <c r="AD1532" s="75"/>
      <c r="AE1532" s="75"/>
      <c r="AG1532" s="84"/>
      <c r="AN1532" s="75"/>
      <c r="AO1532" s="75"/>
      <c r="AP1532" s="75"/>
      <c r="AQ1532" s="75"/>
      <c r="AR1532" s="75"/>
      <c r="AS1532" s="75"/>
      <c r="AT1532" s="75"/>
      <c r="AU1532" s="75"/>
      <c r="AV1532" s="75"/>
      <c r="AW1532" s="75"/>
      <c r="AX1532" s="75"/>
      <c r="AY1532" s="75"/>
      <c r="AZ1532" s="75"/>
      <c r="BG1532" s="95"/>
      <c r="BH1532" s="95"/>
      <c r="BI1532" s="95"/>
      <c r="BJ1532" s="95"/>
      <c r="BK1532" s="95"/>
      <c r="BL1532" s="95"/>
      <c r="BM1532" s="95"/>
      <c r="BN1532" s="95"/>
      <c r="BO1532" s="75"/>
      <c r="BP1532" s="75"/>
      <c r="BQ1532" s="75"/>
    </row>
    <row r="1533" spans="27:85" x14ac:dyDescent="0.2">
      <c r="AA1533" s="75"/>
      <c r="AB1533" s="75"/>
      <c r="AC1533" s="75"/>
      <c r="AD1533" s="75"/>
      <c r="AE1533" s="75"/>
      <c r="AG1533" s="84"/>
      <c r="AN1533" s="75"/>
      <c r="AO1533" s="75"/>
      <c r="AP1533" s="75"/>
      <c r="AQ1533" s="75"/>
      <c r="AR1533" s="75"/>
      <c r="AS1533" s="75"/>
      <c r="AT1533" s="75"/>
      <c r="AU1533" s="75"/>
      <c r="AV1533" s="75"/>
      <c r="AW1533" s="75"/>
      <c r="AX1533" s="75"/>
      <c r="AY1533" s="75"/>
      <c r="AZ1533" s="75"/>
      <c r="BG1533" s="95"/>
      <c r="BH1533" s="95"/>
      <c r="BI1533" s="95"/>
      <c r="BJ1533" s="95"/>
      <c r="BK1533" s="95"/>
      <c r="BL1533" s="95"/>
      <c r="BM1533" s="95"/>
      <c r="BN1533" s="95"/>
      <c r="BO1533" s="75"/>
      <c r="BP1533" s="75"/>
      <c r="BQ1533" s="75"/>
      <c r="BR1533" s="75"/>
      <c r="BS1533" s="75"/>
      <c r="BT1533" s="75"/>
      <c r="BU1533" s="75"/>
      <c r="BV1533" s="75"/>
      <c r="BW1533" s="75"/>
      <c r="BX1533" s="75"/>
      <c r="BY1533" s="75"/>
      <c r="BZ1533" s="75"/>
      <c r="CA1533" s="75"/>
      <c r="CB1533" s="75"/>
      <c r="CC1533" s="75"/>
      <c r="CD1533" s="75"/>
      <c r="CE1533" s="75"/>
      <c r="CF1533" s="75"/>
      <c r="CG1533" s="75"/>
    </row>
    <row r="1534" spans="27:85" x14ac:dyDescent="0.2">
      <c r="AA1534" s="75"/>
      <c r="AB1534" s="75"/>
      <c r="AC1534" s="75"/>
      <c r="AD1534" s="75"/>
      <c r="AE1534" s="75"/>
      <c r="AG1534" s="84"/>
      <c r="AN1534" s="75"/>
      <c r="AO1534" s="75"/>
      <c r="AP1534" s="75"/>
      <c r="AQ1534" s="75"/>
      <c r="AR1534" s="75"/>
      <c r="AS1534" s="75"/>
      <c r="AT1534" s="75"/>
      <c r="AU1534" s="75"/>
      <c r="AV1534" s="75"/>
      <c r="AW1534" s="75"/>
      <c r="AX1534" s="75"/>
      <c r="AY1534" s="75"/>
      <c r="AZ1534" s="75"/>
      <c r="BG1534" s="95"/>
      <c r="BH1534" s="95"/>
      <c r="BI1534" s="95"/>
      <c r="BJ1534" s="95"/>
      <c r="BK1534" s="95"/>
      <c r="BL1534" s="95"/>
      <c r="BM1534" s="95"/>
      <c r="BN1534" s="95"/>
      <c r="BO1534" s="75"/>
      <c r="BP1534" s="75"/>
    </row>
    <row r="1535" spans="27:85" x14ac:dyDescent="0.2">
      <c r="AA1535" s="75"/>
      <c r="AB1535" s="75"/>
      <c r="AC1535" s="75"/>
      <c r="AD1535" s="75"/>
      <c r="AE1535" s="75"/>
      <c r="AG1535" s="84"/>
      <c r="AN1535" s="75"/>
      <c r="AO1535" s="75"/>
      <c r="AP1535" s="75"/>
      <c r="AQ1535" s="75"/>
      <c r="AR1535" s="75"/>
      <c r="AS1535" s="75"/>
      <c r="AT1535" s="75"/>
      <c r="AU1535" s="75"/>
      <c r="AV1535" s="75"/>
      <c r="AW1535" s="75"/>
      <c r="AX1535" s="75"/>
      <c r="AY1535" s="75"/>
      <c r="AZ1535" s="75"/>
      <c r="BG1535" s="95"/>
      <c r="BH1535" s="95"/>
      <c r="BI1535" s="95"/>
      <c r="BJ1535" s="95"/>
      <c r="BK1535" s="95"/>
      <c r="BL1535" s="95"/>
      <c r="BM1535" s="95"/>
      <c r="BN1535" s="95"/>
      <c r="BO1535" s="75"/>
      <c r="BP1535" s="75"/>
    </row>
    <row r="1536" spans="27:85" x14ac:dyDescent="0.2">
      <c r="AA1536" s="75"/>
      <c r="AB1536" s="75"/>
      <c r="AC1536" s="75"/>
      <c r="AD1536" s="75"/>
      <c r="AE1536" s="75"/>
      <c r="AG1536" s="84"/>
      <c r="AN1536" s="75"/>
      <c r="AO1536" s="75"/>
      <c r="AP1536" s="75"/>
      <c r="AQ1536" s="75"/>
      <c r="AR1536" s="75"/>
      <c r="AS1536" s="75"/>
      <c r="AT1536" s="75"/>
      <c r="AU1536" s="75"/>
      <c r="AV1536" s="75"/>
      <c r="AW1536" s="75"/>
      <c r="AX1536" s="75"/>
      <c r="AY1536" s="75"/>
      <c r="AZ1536" s="75"/>
      <c r="BG1536" s="95"/>
      <c r="BH1536" s="95"/>
      <c r="BI1536" s="95"/>
      <c r="BJ1536" s="95"/>
      <c r="BK1536" s="95"/>
      <c r="BL1536" s="95"/>
      <c r="BM1536" s="95"/>
      <c r="BN1536" s="95"/>
      <c r="BO1536" s="75"/>
      <c r="BP1536" s="75"/>
    </row>
    <row r="1537" spans="27:85" x14ac:dyDescent="0.2">
      <c r="AA1537" s="75"/>
      <c r="AB1537" s="75"/>
      <c r="AC1537" s="75"/>
      <c r="AD1537" s="75"/>
      <c r="AE1537" s="75"/>
      <c r="AG1537" s="84"/>
      <c r="AN1537" s="75"/>
      <c r="AO1537" s="75"/>
      <c r="AP1537" s="75"/>
      <c r="AQ1537" s="75"/>
      <c r="AR1537" s="75"/>
      <c r="AS1537" s="75"/>
      <c r="AT1537" s="75"/>
      <c r="AU1537" s="75"/>
      <c r="AV1537" s="75"/>
      <c r="AW1537" s="75"/>
      <c r="AX1537" s="75"/>
      <c r="AY1537" s="75"/>
      <c r="AZ1537" s="75"/>
      <c r="BG1537" s="95"/>
      <c r="BH1537" s="95"/>
      <c r="BI1537" s="95"/>
      <c r="BJ1537" s="95"/>
      <c r="BK1537" s="95"/>
      <c r="BL1537" s="95"/>
      <c r="BM1537" s="95"/>
      <c r="BN1537" s="95"/>
      <c r="BO1537" s="75"/>
      <c r="BP1537" s="75"/>
      <c r="BQ1537" s="75"/>
    </row>
    <row r="1538" spans="27:85" x14ac:dyDescent="0.2">
      <c r="AA1538" s="75"/>
      <c r="AB1538" s="75"/>
      <c r="AC1538" s="75"/>
      <c r="AD1538" s="75"/>
      <c r="AE1538" s="75"/>
      <c r="AG1538" s="84"/>
      <c r="AN1538" s="75"/>
      <c r="AO1538" s="75"/>
      <c r="AP1538" s="75"/>
      <c r="AQ1538" s="75"/>
      <c r="AR1538" s="75"/>
      <c r="AS1538" s="75"/>
      <c r="AT1538" s="75"/>
      <c r="AU1538" s="75"/>
      <c r="AV1538" s="75"/>
      <c r="AW1538" s="75"/>
      <c r="AX1538" s="75"/>
      <c r="AY1538" s="75"/>
      <c r="AZ1538" s="75"/>
      <c r="BG1538" s="95"/>
      <c r="BH1538" s="95"/>
      <c r="BI1538" s="95"/>
      <c r="BJ1538" s="95"/>
      <c r="BK1538" s="95"/>
      <c r="BL1538" s="95"/>
      <c r="BM1538" s="95"/>
      <c r="BN1538" s="95"/>
      <c r="BO1538" s="75"/>
      <c r="BP1538" s="75"/>
      <c r="BQ1538" s="75"/>
    </row>
    <row r="1539" spans="27:85" x14ac:dyDescent="0.2">
      <c r="AA1539" s="75"/>
      <c r="AB1539" s="75"/>
      <c r="AC1539" s="75"/>
      <c r="AD1539" s="75"/>
      <c r="AE1539" s="75"/>
      <c r="AG1539" s="84"/>
      <c r="AN1539" s="75"/>
      <c r="AO1539" s="75"/>
      <c r="AP1539" s="75"/>
      <c r="AQ1539" s="75"/>
      <c r="AR1539" s="75"/>
      <c r="AS1539" s="75"/>
      <c r="AT1539" s="75"/>
      <c r="AU1539" s="75"/>
      <c r="AV1539" s="75"/>
      <c r="AW1539" s="75"/>
      <c r="AX1539" s="75"/>
      <c r="AY1539" s="75"/>
      <c r="AZ1539" s="75"/>
      <c r="BG1539" s="95"/>
      <c r="BH1539" s="95"/>
      <c r="BI1539" s="95"/>
      <c r="BJ1539" s="95"/>
      <c r="BK1539" s="95"/>
      <c r="BL1539" s="95"/>
      <c r="BM1539" s="95"/>
      <c r="BN1539" s="95"/>
      <c r="BO1539" s="75"/>
      <c r="BP1539" s="75"/>
      <c r="BQ1539" s="75"/>
    </row>
    <row r="1540" spans="27:85" x14ac:dyDescent="0.2">
      <c r="AA1540" s="75"/>
      <c r="AB1540" s="75"/>
      <c r="AC1540" s="75"/>
      <c r="AD1540" s="75"/>
      <c r="AE1540" s="75"/>
      <c r="AG1540" s="84"/>
      <c r="AN1540" s="75"/>
      <c r="AO1540" s="75"/>
      <c r="AP1540" s="75"/>
      <c r="AQ1540" s="75"/>
      <c r="AR1540" s="75"/>
      <c r="AS1540" s="75"/>
      <c r="AT1540" s="75"/>
      <c r="AU1540" s="75"/>
      <c r="AV1540" s="75"/>
      <c r="AW1540" s="75"/>
      <c r="AX1540" s="75"/>
      <c r="AY1540" s="75"/>
      <c r="AZ1540" s="75"/>
      <c r="BG1540" s="95"/>
      <c r="BH1540" s="95"/>
      <c r="BI1540" s="95"/>
      <c r="BJ1540" s="95"/>
      <c r="BK1540" s="95"/>
      <c r="BL1540" s="95"/>
      <c r="BM1540" s="95"/>
      <c r="BN1540" s="95"/>
      <c r="BO1540" s="75"/>
      <c r="BP1540" s="75"/>
    </row>
    <row r="1541" spans="27:85" x14ac:dyDescent="0.2">
      <c r="AA1541" s="75"/>
      <c r="AB1541" s="75"/>
      <c r="AC1541" s="75"/>
      <c r="AD1541" s="75"/>
      <c r="AE1541" s="75"/>
      <c r="AG1541" s="84"/>
      <c r="AN1541" s="75"/>
      <c r="AO1541" s="75"/>
      <c r="AP1541" s="75"/>
      <c r="AQ1541" s="75"/>
      <c r="AR1541" s="75"/>
      <c r="AS1541" s="75"/>
      <c r="AT1541" s="75"/>
      <c r="AU1541" s="75"/>
      <c r="AV1541" s="75"/>
      <c r="AW1541" s="75"/>
      <c r="AX1541" s="75"/>
      <c r="AY1541" s="75"/>
      <c r="AZ1541" s="75"/>
      <c r="BG1541" s="95"/>
      <c r="BH1541" s="95"/>
      <c r="BI1541" s="95"/>
      <c r="BJ1541" s="95"/>
      <c r="BK1541" s="95"/>
      <c r="BL1541" s="95"/>
      <c r="BM1541" s="95"/>
      <c r="BN1541" s="95"/>
      <c r="BO1541" s="75"/>
      <c r="BP1541" s="75"/>
      <c r="BQ1541" s="75"/>
      <c r="BR1541" s="75"/>
      <c r="BS1541" s="75"/>
      <c r="BT1541" s="75"/>
      <c r="BU1541" s="75"/>
      <c r="BV1541" s="75"/>
      <c r="BW1541" s="75"/>
      <c r="BX1541" s="75"/>
      <c r="BY1541" s="75"/>
      <c r="BZ1541" s="75"/>
      <c r="CA1541" s="75"/>
      <c r="CB1541" s="75"/>
      <c r="CC1541" s="75"/>
      <c r="CD1541" s="75"/>
      <c r="CE1541" s="75"/>
      <c r="CF1541" s="75"/>
      <c r="CG1541" s="75"/>
    </row>
    <row r="1542" spans="27:85" x14ac:dyDescent="0.2">
      <c r="AA1542" s="75"/>
      <c r="AB1542" s="75"/>
      <c r="AC1542" s="75"/>
      <c r="AD1542" s="75"/>
      <c r="AE1542" s="75"/>
      <c r="AG1542" s="84"/>
      <c r="AN1542" s="75"/>
      <c r="AO1542" s="75"/>
      <c r="AP1542" s="75"/>
      <c r="AQ1542" s="75"/>
      <c r="AR1542" s="75"/>
      <c r="AS1542" s="75"/>
      <c r="AT1542" s="75"/>
      <c r="AU1542" s="75"/>
      <c r="AV1542" s="75"/>
      <c r="AW1542" s="75"/>
      <c r="AX1542" s="75"/>
      <c r="AY1542" s="75"/>
      <c r="AZ1542" s="75"/>
      <c r="BG1542" s="95"/>
      <c r="BH1542" s="95"/>
      <c r="BI1542" s="95"/>
      <c r="BJ1542" s="95"/>
      <c r="BK1542" s="95"/>
      <c r="BL1542" s="95"/>
      <c r="BM1542" s="95"/>
      <c r="BN1542" s="95"/>
      <c r="BO1542" s="75"/>
      <c r="BP1542" s="75"/>
      <c r="BQ1542" s="75"/>
      <c r="BS1542" s="75"/>
      <c r="BT1542" s="75"/>
      <c r="BU1542" s="75"/>
      <c r="BV1542" s="75"/>
      <c r="BW1542" s="75"/>
      <c r="BX1542" s="75"/>
      <c r="BY1542" s="75"/>
      <c r="BZ1542" s="75"/>
      <c r="CA1542" s="75"/>
      <c r="CB1542" s="75"/>
      <c r="CC1542" s="75"/>
      <c r="CD1542" s="75"/>
      <c r="CE1542" s="75"/>
      <c r="CF1542" s="75"/>
      <c r="CG1542" s="75"/>
    </row>
    <row r="1543" spans="27:85" x14ac:dyDescent="0.2">
      <c r="AA1543" s="75"/>
      <c r="AB1543" s="75"/>
      <c r="AC1543" s="75"/>
      <c r="AD1543" s="75"/>
      <c r="AE1543" s="75"/>
      <c r="AG1543" s="84"/>
      <c r="AN1543" s="75"/>
      <c r="AO1543" s="75"/>
      <c r="AP1543" s="75"/>
      <c r="AQ1543" s="75"/>
      <c r="AR1543" s="75"/>
      <c r="AS1543" s="75"/>
      <c r="AT1543" s="75"/>
      <c r="AU1543" s="75"/>
      <c r="AV1543" s="75"/>
      <c r="AW1543" s="75"/>
      <c r="AX1543" s="75"/>
      <c r="AY1543" s="75"/>
      <c r="AZ1543" s="75"/>
      <c r="BG1543" s="95"/>
      <c r="BH1543" s="95"/>
      <c r="BI1543" s="95"/>
      <c r="BJ1543" s="95"/>
      <c r="BK1543" s="95"/>
      <c r="BL1543" s="95"/>
      <c r="BM1543" s="95"/>
      <c r="BN1543" s="95"/>
      <c r="BO1543" s="75"/>
      <c r="BP1543" s="75"/>
    </row>
    <row r="1544" spans="27:85" x14ac:dyDescent="0.2">
      <c r="AA1544" s="75"/>
      <c r="AB1544" s="75"/>
      <c r="AC1544" s="75"/>
      <c r="AD1544" s="75"/>
      <c r="AE1544" s="75"/>
      <c r="AG1544" s="84"/>
      <c r="AN1544" s="75"/>
      <c r="AO1544" s="75"/>
      <c r="AP1544" s="75"/>
      <c r="AQ1544" s="75"/>
      <c r="AR1544" s="75"/>
      <c r="AS1544" s="75"/>
      <c r="AT1544" s="75"/>
      <c r="AU1544" s="75"/>
      <c r="AV1544" s="75"/>
      <c r="AW1544" s="75"/>
      <c r="AX1544" s="75"/>
      <c r="AY1544" s="75"/>
      <c r="AZ1544" s="75"/>
      <c r="BG1544" s="95"/>
      <c r="BH1544" s="95"/>
      <c r="BI1544" s="95"/>
      <c r="BJ1544" s="95"/>
      <c r="BK1544" s="95"/>
      <c r="BL1544" s="95"/>
      <c r="BM1544" s="95"/>
      <c r="BN1544" s="95"/>
      <c r="BO1544" s="75"/>
      <c r="BP1544" s="75"/>
      <c r="BQ1544" s="75"/>
    </row>
    <row r="1545" spans="27:85" x14ac:dyDescent="0.2">
      <c r="AA1545" s="75"/>
      <c r="AB1545" s="75"/>
      <c r="AC1545" s="75"/>
      <c r="AD1545" s="75"/>
      <c r="AE1545" s="75"/>
      <c r="AG1545" s="84"/>
      <c r="AN1545" s="75"/>
      <c r="AO1545" s="75"/>
      <c r="AP1545" s="75"/>
      <c r="AQ1545" s="75"/>
      <c r="AR1545" s="75"/>
      <c r="AS1545" s="75"/>
      <c r="AT1545" s="75"/>
      <c r="AU1545" s="75"/>
      <c r="AV1545" s="75"/>
      <c r="AW1545" s="75"/>
      <c r="AX1545" s="75"/>
      <c r="AY1545" s="75"/>
      <c r="AZ1545" s="75"/>
      <c r="BG1545" s="95"/>
      <c r="BH1545" s="95"/>
      <c r="BI1545" s="95"/>
      <c r="BJ1545" s="95"/>
      <c r="BK1545" s="95"/>
      <c r="BL1545" s="95"/>
      <c r="BM1545" s="95"/>
      <c r="BN1545" s="95"/>
      <c r="BO1545" s="75"/>
      <c r="BP1545" s="75"/>
    </row>
    <row r="1546" spans="27:85" x14ac:dyDescent="0.2">
      <c r="AA1546" s="75"/>
      <c r="AB1546" s="75"/>
      <c r="AC1546" s="75"/>
      <c r="AD1546" s="75"/>
      <c r="AE1546" s="75"/>
      <c r="AG1546" s="84"/>
      <c r="AN1546" s="75"/>
      <c r="AO1546" s="75"/>
      <c r="AP1546" s="75"/>
      <c r="AQ1546" s="75"/>
      <c r="AR1546" s="75"/>
      <c r="AS1546" s="75"/>
      <c r="AT1546" s="75"/>
      <c r="AU1546" s="75"/>
      <c r="AV1546" s="75"/>
      <c r="AW1546" s="75"/>
      <c r="AX1546" s="75"/>
      <c r="AY1546" s="75"/>
      <c r="AZ1546" s="75"/>
      <c r="BG1546" s="95"/>
      <c r="BH1546" s="95"/>
      <c r="BI1546" s="95"/>
      <c r="BJ1546" s="95"/>
      <c r="BK1546" s="95"/>
      <c r="BL1546" s="95"/>
      <c r="BM1546" s="95"/>
      <c r="BN1546" s="95"/>
      <c r="BO1546" s="75"/>
      <c r="BP1546" s="75"/>
      <c r="BQ1546" s="75"/>
      <c r="BR1546" s="75"/>
      <c r="BS1546" s="75"/>
      <c r="BT1546" s="75"/>
      <c r="BU1546" s="75"/>
      <c r="BV1546" s="75"/>
      <c r="BW1546" s="75"/>
      <c r="BX1546" s="75"/>
      <c r="BY1546" s="75"/>
      <c r="BZ1546" s="75"/>
      <c r="CA1546" s="75"/>
      <c r="CB1546" s="75"/>
      <c r="CC1546" s="75"/>
      <c r="CD1546" s="75"/>
      <c r="CE1546" s="75"/>
      <c r="CF1546" s="75"/>
      <c r="CG1546" s="75"/>
    </row>
    <row r="1547" spans="27:85" x14ac:dyDescent="0.2">
      <c r="AA1547" s="75"/>
      <c r="AB1547" s="75"/>
      <c r="AC1547" s="75"/>
      <c r="AD1547" s="75"/>
      <c r="AE1547" s="75"/>
      <c r="AG1547" s="84"/>
      <c r="AN1547" s="75"/>
      <c r="AO1547" s="75"/>
      <c r="AP1547" s="75"/>
      <c r="AQ1547" s="75"/>
      <c r="AR1547" s="75"/>
      <c r="AS1547" s="75"/>
      <c r="AT1547" s="75"/>
      <c r="AU1547" s="75"/>
      <c r="AV1547" s="75"/>
      <c r="AW1547" s="75"/>
      <c r="AX1547" s="75"/>
      <c r="AY1547" s="75"/>
      <c r="AZ1547" s="75"/>
      <c r="BG1547" s="95"/>
      <c r="BH1547" s="95"/>
      <c r="BI1547" s="95"/>
      <c r="BJ1547" s="95"/>
      <c r="BK1547" s="95"/>
      <c r="BL1547" s="95"/>
      <c r="BM1547" s="95"/>
      <c r="BN1547" s="95"/>
      <c r="BO1547" s="75"/>
      <c r="BP1547" s="75"/>
    </row>
    <row r="1548" spans="27:85" x14ac:dyDescent="0.2">
      <c r="AA1548" s="75"/>
      <c r="AB1548" s="75"/>
      <c r="AC1548" s="75"/>
      <c r="AD1548" s="75"/>
      <c r="AE1548" s="75"/>
      <c r="AG1548" s="84"/>
      <c r="AN1548" s="75"/>
      <c r="AO1548" s="75"/>
      <c r="AP1548" s="75"/>
      <c r="AQ1548" s="75"/>
      <c r="AR1548" s="75"/>
      <c r="AS1548" s="75"/>
      <c r="AT1548" s="75"/>
      <c r="AU1548" s="75"/>
      <c r="AV1548" s="75"/>
      <c r="AW1548" s="75"/>
      <c r="AX1548" s="75"/>
      <c r="AY1548" s="75"/>
      <c r="AZ1548" s="75"/>
      <c r="BG1548" s="95"/>
      <c r="BH1548" s="95"/>
      <c r="BI1548" s="95"/>
      <c r="BJ1548" s="95"/>
      <c r="BK1548" s="95"/>
      <c r="BL1548" s="95"/>
      <c r="BM1548" s="95"/>
      <c r="BN1548" s="95"/>
      <c r="BO1548" s="75"/>
      <c r="BP1548" s="75"/>
      <c r="BQ1548" s="75"/>
      <c r="BS1548" s="75"/>
    </row>
    <row r="1549" spans="27:85" x14ac:dyDescent="0.2">
      <c r="AA1549" s="75"/>
      <c r="AB1549" s="75"/>
      <c r="AC1549" s="75"/>
      <c r="AD1549" s="75"/>
      <c r="AE1549" s="75"/>
      <c r="AG1549" s="84"/>
      <c r="AN1549" s="75"/>
      <c r="AO1549" s="75"/>
      <c r="AP1549" s="75"/>
      <c r="AQ1549" s="75"/>
      <c r="AR1549" s="75"/>
      <c r="AS1549" s="75"/>
      <c r="AT1549" s="75"/>
      <c r="AU1549" s="75"/>
      <c r="AV1549" s="75"/>
      <c r="AW1549" s="75"/>
      <c r="AX1549" s="75"/>
      <c r="AY1549" s="75"/>
      <c r="AZ1549" s="75"/>
      <c r="BG1549" s="95"/>
      <c r="BH1549" s="95"/>
      <c r="BI1549" s="95"/>
      <c r="BJ1549" s="95"/>
      <c r="BK1549" s="95"/>
      <c r="BL1549" s="95"/>
      <c r="BM1549" s="95"/>
      <c r="BN1549" s="95"/>
      <c r="BO1549" s="75"/>
      <c r="BP1549" s="75"/>
      <c r="BQ1549" s="75"/>
      <c r="BS1549" s="75"/>
    </row>
    <row r="1550" spans="27:85" x14ac:dyDescent="0.2">
      <c r="AA1550" s="75"/>
      <c r="AB1550" s="75"/>
      <c r="AC1550" s="75"/>
      <c r="AD1550" s="75"/>
      <c r="AE1550" s="75"/>
      <c r="AG1550" s="84"/>
      <c r="AN1550" s="75"/>
      <c r="AO1550" s="75"/>
      <c r="AP1550" s="75"/>
      <c r="AQ1550" s="75"/>
      <c r="AR1550" s="75"/>
      <c r="AS1550" s="75"/>
      <c r="AT1550" s="75"/>
      <c r="AU1550" s="75"/>
      <c r="AV1550" s="75"/>
      <c r="AW1550" s="75"/>
      <c r="AX1550" s="75"/>
      <c r="AY1550" s="75"/>
      <c r="AZ1550" s="75"/>
      <c r="BG1550" s="95"/>
      <c r="BH1550" s="95"/>
      <c r="BI1550" s="95"/>
      <c r="BJ1550" s="95"/>
      <c r="BK1550" s="95"/>
      <c r="BL1550" s="95"/>
      <c r="BM1550" s="95"/>
      <c r="BN1550" s="95"/>
      <c r="BO1550" s="75"/>
      <c r="BP1550" s="75"/>
      <c r="BQ1550" s="75"/>
      <c r="BS1550" s="75"/>
    </row>
    <row r="1551" spans="27:85" x14ac:dyDescent="0.2">
      <c r="AA1551" s="75"/>
      <c r="AB1551" s="75"/>
      <c r="AC1551" s="75"/>
      <c r="AD1551" s="75"/>
      <c r="AE1551" s="75"/>
      <c r="AG1551" s="84"/>
      <c r="AN1551" s="75"/>
      <c r="AO1551" s="75"/>
      <c r="AP1551" s="75"/>
      <c r="AQ1551" s="75"/>
      <c r="AR1551" s="75"/>
      <c r="AS1551" s="75"/>
      <c r="AT1551" s="75"/>
      <c r="AU1551" s="75"/>
      <c r="AV1551" s="75"/>
      <c r="AW1551" s="75"/>
      <c r="AX1551" s="75"/>
      <c r="AY1551" s="75"/>
      <c r="AZ1551" s="75"/>
      <c r="BG1551" s="95"/>
      <c r="BH1551" s="95"/>
      <c r="BI1551" s="95"/>
      <c r="BJ1551" s="95"/>
      <c r="BK1551" s="95"/>
      <c r="BL1551" s="95"/>
      <c r="BM1551" s="95"/>
      <c r="BN1551" s="95"/>
      <c r="BO1551" s="75"/>
      <c r="BP1551" s="75"/>
      <c r="BQ1551" s="75"/>
    </row>
    <row r="1552" spans="27:85" x14ac:dyDescent="0.2">
      <c r="AA1552" s="75"/>
      <c r="AB1552" s="75"/>
      <c r="AC1552" s="75"/>
      <c r="AD1552" s="75"/>
      <c r="AE1552" s="75"/>
      <c r="AG1552" s="84"/>
      <c r="AN1552" s="75"/>
      <c r="AO1552" s="75"/>
      <c r="AP1552" s="75"/>
      <c r="AQ1552" s="75"/>
      <c r="AR1552" s="75"/>
      <c r="AS1552" s="75"/>
      <c r="AT1552" s="75"/>
      <c r="AU1552" s="75"/>
      <c r="AV1552" s="75"/>
      <c r="AW1552" s="75"/>
      <c r="AX1552" s="75"/>
      <c r="AY1552" s="75"/>
      <c r="AZ1552" s="75"/>
      <c r="BG1552" s="95"/>
      <c r="BH1552" s="95"/>
      <c r="BI1552" s="95"/>
      <c r="BJ1552" s="95"/>
      <c r="BK1552" s="95"/>
      <c r="BL1552" s="95"/>
      <c r="BM1552" s="95"/>
      <c r="BN1552" s="95"/>
      <c r="BO1552" s="75"/>
      <c r="BP1552" s="75"/>
    </row>
    <row r="1553" spans="27:85" x14ac:dyDescent="0.2">
      <c r="AA1553" s="75"/>
      <c r="AB1553" s="75"/>
      <c r="AC1553" s="75"/>
      <c r="AD1553" s="75"/>
      <c r="AE1553" s="75"/>
      <c r="AG1553" s="84"/>
      <c r="AN1553" s="75"/>
      <c r="AO1553" s="75"/>
      <c r="AP1553" s="75"/>
      <c r="AQ1553" s="75"/>
      <c r="AR1553" s="75"/>
      <c r="AS1553" s="75"/>
      <c r="AT1553" s="75"/>
      <c r="AU1553" s="75"/>
      <c r="AV1553" s="75"/>
      <c r="AW1553" s="75"/>
      <c r="AX1553" s="75"/>
      <c r="AY1553" s="75"/>
      <c r="AZ1553" s="75"/>
      <c r="BG1553" s="95"/>
      <c r="BH1553" s="95"/>
      <c r="BI1553" s="95"/>
      <c r="BJ1553" s="95"/>
      <c r="BK1553" s="95"/>
      <c r="BL1553" s="95"/>
      <c r="BM1553" s="95"/>
      <c r="BN1553" s="95"/>
      <c r="BO1553" s="75"/>
      <c r="BP1553" s="75"/>
      <c r="BQ1553" s="75"/>
    </row>
    <row r="1554" spans="27:85" x14ac:dyDescent="0.2">
      <c r="AA1554" s="75"/>
      <c r="AB1554" s="75"/>
      <c r="AC1554" s="75"/>
      <c r="AD1554" s="75"/>
      <c r="AE1554" s="75"/>
      <c r="AG1554" s="84"/>
      <c r="AN1554" s="75"/>
      <c r="AO1554" s="75"/>
      <c r="AP1554" s="75"/>
      <c r="AQ1554" s="75"/>
      <c r="AR1554" s="75"/>
      <c r="AS1554" s="75"/>
      <c r="AT1554" s="75"/>
      <c r="AU1554" s="75"/>
      <c r="AV1554" s="75"/>
      <c r="AW1554" s="75"/>
      <c r="AX1554" s="75"/>
      <c r="AY1554" s="75"/>
      <c r="AZ1554" s="75"/>
      <c r="BG1554" s="95"/>
      <c r="BH1554" s="95"/>
      <c r="BI1554" s="95"/>
      <c r="BJ1554" s="95"/>
      <c r="BK1554" s="95"/>
      <c r="BL1554" s="95"/>
      <c r="BM1554" s="95"/>
      <c r="BN1554" s="95"/>
      <c r="BO1554" s="75"/>
      <c r="BP1554" s="75"/>
      <c r="BQ1554" s="75"/>
    </row>
    <row r="1555" spans="27:85" x14ac:dyDescent="0.2">
      <c r="AA1555" s="75"/>
      <c r="AB1555" s="75"/>
      <c r="AC1555" s="75"/>
      <c r="AD1555" s="75"/>
      <c r="AE1555" s="75"/>
      <c r="AG1555" s="84"/>
      <c r="AN1555" s="75"/>
      <c r="AO1555" s="75"/>
      <c r="AP1555" s="75"/>
      <c r="AQ1555" s="75"/>
      <c r="AR1555" s="75"/>
      <c r="AS1555" s="75"/>
      <c r="AT1555" s="75"/>
      <c r="AU1555" s="75"/>
      <c r="AV1555" s="75"/>
      <c r="AW1555" s="75"/>
      <c r="AX1555" s="75"/>
      <c r="AY1555" s="75"/>
      <c r="AZ1555" s="75"/>
      <c r="BG1555" s="95"/>
      <c r="BH1555" s="95"/>
      <c r="BI1555" s="95"/>
      <c r="BJ1555" s="95"/>
      <c r="BK1555" s="95"/>
      <c r="BL1555" s="95"/>
      <c r="BM1555" s="95"/>
      <c r="BN1555" s="95"/>
      <c r="BO1555" s="75"/>
      <c r="BP1555" s="75"/>
      <c r="BQ1555" s="75"/>
      <c r="BR1555" s="75"/>
      <c r="BS1555" s="75"/>
      <c r="BT1555" s="75"/>
      <c r="BU1555" s="75"/>
      <c r="BV1555" s="75"/>
      <c r="BW1555" s="75"/>
      <c r="BX1555" s="75"/>
      <c r="BY1555" s="75"/>
      <c r="BZ1555" s="75"/>
      <c r="CA1555" s="75"/>
      <c r="CB1555" s="75"/>
      <c r="CC1555" s="75"/>
      <c r="CD1555" s="75"/>
      <c r="CE1555" s="75"/>
      <c r="CF1555" s="75"/>
      <c r="CG1555" s="75"/>
    </row>
    <row r="1556" spans="27:85" x14ac:dyDescent="0.2">
      <c r="AA1556" s="75"/>
      <c r="AB1556" s="75"/>
      <c r="AC1556" s="75"/>
      <c r="AD1556" s="75"/>
      <c r="AE1556" s="75"/>
      <c r="AG1556" s="84"/>
      <c r="AN1556" s="75"/>
      <c r="AO1556" s="75"/>
      <c r="AP1556" s="75"/>
      <c r="AQ1556" s="75"/>
      <c r="AR1556" s="75"/>
      <c r="AS1556" s="75"/>
      <c r="AT1556" s="75"/>
      <c r="AU1556" s="75"/>
      <c r="AV1556" s="75"/>
      <c r="AW1556" s="75"/>
      <c r="AX1556" s="75"/>
      <c r="AY1556" s="75"/>
      <c r="AZ1556" s="75"/>
      <c r="BG1556" s="95"/>
      <c r="BH1556" s="95"/>
      <c r="BI1556" s="95"/>
      <c r="BJ1556" s="95"/>
      <c r="BK1556" s="95"/>
      <c r="BL1556" s="95"/>
      <c r="BM1556" s="95"/>
      <c r="BN1556" s="95"/>
      <c r="BO1556" s="75"/>
      <c r="BP1556" s="75"/>
    </row>
    <row r="1557" spans="27:85" x14ac:dyDescent="0.2">
      <c r="AA1557" s="75"/>
      <c r="AB1557" s="75"/>
      <c r="AC1557" s="75"/>
      <c r="AD1557" s="75"/>
      <c r="AE1557" s="75"/>
      <c r="AG1557" s="84"/>
      <c r="AN1557" s="75"/>
      <c r="AO1557" s="75"/>
      <c r="AP1557" s="75"/>
      <c r="AQ1557" s="75"/>
      <c r="AR1557" s="75"/>
      <c r="AS1557" s="75"/>
      <c r="AT1557" s="75"/>
      <c r="AU1557" s="75"/>
      <c r="AV1557" s="75"/>
      <c r="AW1557" s="75"/>
      <c r="AX1557" s="75"/>
      <c r="AY1557" s="75"/>
      <c r="AZ1557" s="75"/>
      <c r="BG1557" s="95"/>
      <c r="BH1557" s="95"/>
      <c r="BI1557" s="95"/>
      <c r="BJ1557" s="95"/>
      <c r="BK1557" s="95"/>
      <c r="BL1557" s="95"/>
      <c r="BM1557" s="95"/>
      <c r="BN1557" s="95"/>
      <c r="BO1557" s="75"/>
      <c r="BP1557" s="75"/>
    </row>
    <row r="1558" spans="27:85" x14ac:dyDescent="0.2">
      <c r="AA1558" s="75"/>
      <c r="AB1558" s="75"/>
      <c r="AC1558" s="75"/>
      <c r="AD1558" s="75"/>
      <c r="AE1558" s="75"/>
      <c r="AG1558" s="84"/>
      <c r="AN1558" s="75"/>
      <c r="AO1558" s="75"/>
      <c r="AP1558" s="75"/>
      <c r="AQ1558" s="75"/>
      <c r="AR1558" s="75"/>
      <c r="AS1558" s="75"/>
      <c r="AT1558" s="75"/>
      <c r="AU1558" s="75"/>
      <c r="AV1558" s="75"/>
      <c r="AW1558" s="75"/>
      <c r="AX1558" s="75"/>
      <c r="AY1558" s="75"/>
      <c r="AZ1558" s="75"/>
      <c r="BG1558" s="95"/>
      <c r="BH1558" s="95"/>
      <c r="BI1558" s="95"/>
      <c r="BJ1558" s="95"/>
      <c r="BK1558" s="95"/>
      <c r="BL1558" s="95"/>
      <c r="BM1558" s="95"/>
      <c r="BN1558" s="95"/>
      <c r="BO1558" s="75"/>
      <c r="BP1558" s="75"/>
      <c r="BQ1558" s="75"/>
      <c r="BR1558" s="75"/>
      <c r="BS1558" s="75"/>
      <c r="BT1558" s="75"/>
      <c r="BU1558" s="75"/>
      <c r="BV1558" s="75"/>
      <c r="BW1558" s="75"/>
      <c r="BX1558" s="75"/>
      <c r="BY1558" s="75"/>
      <c r="BZ1558" s="75"/>
      <c r="CA1558" s="75"/>
      <c r="CB1558" s="75"/>
      <c r="CC1558" s="75"/>
      <c r="CD1558" s="75"/>
      <c r="CE1558" s="75"/>
      <c r="CF1558" s="75"/>
      <c r="CG1558" s="75"/>
    </row>
    <row r="1559" spans="27:85" x14ac:dyDescent="0.2">
      <c r="AA1559" s="75"/>
      <c r="AB1559" s="75"/>
      <c r="AC1559" s="75"/>
      <c r="AD1559" s="75"/>
      <c r="AE1559" s="75"/>
      <c r="AG1559" s="84"/>
      <c r="AN1559" s="75"/>
      <c r="AO1559" s="75"/>
      <c r="AP1559" s="75"/>
      <c r="AQ1559" s="75"/>
      <c r="AR1559" s="75"/>
      <c r="AS1559" s="75"/>
      <c r="AT1559" s="75"/>
      <c r="AU1559" s="75"/>
      <c r="AV1559" s="75"/>
      <c r="AW1559" s="75"/>
      <c r="AX1559" s="75"/>
      <c r="AY1559" s="75"/>
      <c r="AZ1559" s="75"/>
      <c r="BG1559" s="95"/>
      <c r="BH1559" s="95"/>
      <c r="BI1559" s="95"/>
      <c r="BJ1559" s="95"/>
      <c r="BK1559" s="95"/>
      <c r="BL1559" s="95"/>
      <c r="BM1559" s="95"/>
      <c r="BN1559" s="95"/>
      <c r="BO1559" s="75"/>
      <c r="BP1559" s="75"/>
      <c r="BQ1559" s="75"/>
      <c r="BS1559" s="75"/>
      <c r="BT1559" s="75"/>
      <c r="BU1559" s="75"/>
      <c r="BV1559" s="75"/>
      <c r="BW1559" s="75"/>
      <c r="BX1559" s="75"/>
      <c r="BY1559" s="75"/>
      <c r="BZ1559" s="75"/>
      <c r="CA1559" s="75"/>
      <c r="CB1559" s="75"/>
      <c r="CC1559" s="75"/>
      <c r="CD1559" s="75"/>
      <c r="CE1559" s="75"/>
      <c r="CF1559" s="75"/>
      <c r="CG1559" s="75"/>
    </row>
    <row r="1560" spans="27:85" x14ac:dyDescent="0.2">
      <c r="AA1560" s="75"/>
      <c r="AB1560" s="75"/>
      <c r="AC1560" s="75"/>
      <c r="AD1560" s="75"/>
      <c r="AE1560" s="75"/>
      <c r="AG1560" s="84"/>
      <c r="AN1560" s="75"/>
      <c r="AO1560" s="75"/>
      <c r="AP1560" s="75"/>
      <c r="AQ1560" s="75"/>
      <c r="AR1560" s="75"/>
      <c r="AS1560" s="75"/>
      <c r="AT1560" s="75"/>
      <c r="AU1560" s="75"/>
      <c r="AV1560" s="75"/>
      <c r="AW1560" s="75"/>
      <c r="AX1560" s="75"/>
      <c r="AY1560" s="75"/>
      <c r="AZ1560" s="75"/>
      <c r="BG1560" s="95"/>
      <c r="BH1560" s="95"/>
      <c r="BI1560" s="95"/>
      <c r="BJ1560" s="95"/>
      <c r="BK1560" s="95"/>
      <c r="BL1560" s="95"/>
      <c r="BM1560" s="95"/>
      <c r="BN1560" s="95"/>
      <c r="BO1560" s="75"/>
      <c r="BP1560" s="75"/>
      <c r="BQ1560" s="75"/>
      <c r="BS1560" s="75"/>
    </row>
    <row r="1561" spans="27:85" x14ac:dyDescent="0.2">
      <c r="AA1561" s="75"/>
      <c r="AB1561" s="75"/>
      <c r="AC1561" s="75"/>
      <c r="AD1561" s="75"/>
      <c r="AE1561" s="75"/>
      <c r="AG1561" s="84"/>
      <c r="AN1561" s="75"/>
      <c r="AO1561" s="75"/>
      <c r="AP1561" s="75"/>
      <c r="AQ1561" s="75"/>
      <c r="AR1561" s="75"/>
      <c r="AS1561" s="75"/>
      <c r="AT1561" s="75"/>
      <c r="AU1561" s="75"/>
      <c r="AV1561" s="75"/>
      <c r="AW1561" s="75"/>
      <c r="AX1561" s="75"/>
      <c r="AY1561" s="75"/>
      <c r="AZ1561" s="75"/>
      <c r="BG1561" s="95"/>
      <c r="BH1561" s="95"/>
      <c r="BI1561" s="95"/>
      <c r="BJ1561" s="95"/>
      <c r="BK1561" s="95"/>
      <c r="BL1561" s="95"/>
      <c r="BM1561" s="95"/>
      <c r="BN1561" s="95"/>
      <c r="BO1561" s="75"/>
      <c r="BP1561" s="75"/>
    </row>
    <row r="1562" spans="27:85" x14ac:dyDescent="0.2">
      <c r="AA1562" s="75"/>
      <c r="AB1562" s="75"/>
      <c r="AC1562" s="75"/>
      <c r="AD1562" s="75"/>
      <c r="AE1562" s="75"/>
      <c r="AG1562" s="84"/>
      <c r="AN1562" s="75"/>
      <c r="AO1562" s="75"/>
      <c r="AP1562" s="75"/>
      <c r="AQ1562" s="75"/>
      <c r="AR1562" s="75"/>
      <c r="AS1562" s="75"/>
      <c r="AT1562" s="75"/>
      <c r="AU1562" s="75"/>
      <c r="AV1562" s="75"/>
      <c r="AW1562" s="75"/>
      <c r="AX1562" s="75"/>
      <c r="AY1562" s="75"/>
      <c r="AZ1562" s="75"/>
      <c r="BG1562" s="95"/>
      <c r="BH1562" s="95"/>
      <c r="BI1562" s="95"/>
      <c r="BJ1562" s="95"/>
      <c r="BK1562" s="95"/>
      <c r="BL1562" s="95"/>
      <c r="BM1562" s="95"/>
      <c r="BN1562" s="95"/>
      <c r="BO1562" s="75"/>
      <c r="BP1562" s="75"/>
      <c r="BQ1562" s="75"/>
    </row>
    <row r="1563" spans="27:85" x14ac:dyDescent="0.2">
      <c r="AA1563" s="75"/>
      <c r="AB1563" s="75"/>
      <c r="AC1563" s="75"/>
      <c r="AD1563" s="75"/>
      <c r="AE1563" s="75"/>
      <c r="AG1563" s="84"/>
      <c r="AN1563" s="75"/>
      <c r="AO1563" s="75"/>
      <c r="AP1563" s="75"/>
      <c r="AQ1563" s="75"/>
      <c r="AR1563" s="75"/>
      <c r="AS1563" s="75"/>
      <c r="AT1563" s="75"/>
      <c r="AU1563" s="75"/>
      <c r="AV1563" s="75"/>
      <c r="AW1563" s="75"/>
      <c r="AX1563" s="75"/>
      <c r="AY1563" s="75"/>
      <c r="AZ1563" s="75"/>
      <c r="BG1563" s="95"/>
      <c r="BH1563" s="95"/>
      <c r="BI1563" s="95"/>
      <c r="BJ1563" s="95"/>
      <c r="BK1563" s="95"/>
      <c r="BL1563" s="95"/>
      <c r="BM1563" s="95"/>
      <c r="BN1563" s="95"/>
      <c r="BO1563" s="75"/>
      <c r="BP1563" s="75"/>
      <c r="BQ1563" s="75"/>
    </row>
    <row r="1564" spans="27:85" x14ac:dyDescent="0.2">
      <c r="AA1564" s="75"/>
      <c r="AB1564" s="75"/>
      <c r="AC1564" s="75"/>
      <c r="AD1564" s="75"/>
      <c r="AE1564" s="75"/>
      <c r="AG1564" s="84"/>
      <c r="AN1564" s="75"/>
      <c r="AO1564" s="75"/>
      <c r="AP1564" s="75"/>
      <c r="AQ1564" s="75"/>
      <c r="AR1564" s="75"/>
      <c r="AS1564" s="75"/>
      <c r="AT1564" s="75"/>
      <c r="AU1564" s="75"/>
      <c r="AV1564" s="75"/>
      <c r="AW1564" s="75"/>
      <c r="AX1564" s="75"/>
      <c r="AY1564" s="75"/>
      <c r="AZ1564" s="75"/>
      <c r="BG1564" s="95"/>
      <c r="BH1564" s="95"/>
      <c r="BI1564" s="95"/>
      <c r="BJ1564" s="95"/>
      <c r="BK1564" s="95"/>
      <c r="BL1564" s="95"/>
      <c r="BM1564" s="95"/>
      <c r="BN1564" s="95"/>
      <c r="BO1564" s="75"/>
      <c r="BP1564" s="75"/>
      <c r="BQ1564" s="75"/>
      <c r="BS1564" s="75"/>
    </row>
    <row r="1565" spans="27:85" x14ac:dyDescent="0.2">
      <c r="AA1565" s="75"/>
      <c r="AB1565" s="75"/>
      <c r="AC1565" s="75"/>
      <c r="AD1565" s="75"/>
      <c r="AE1565" s="75"/>
      <c r="AG1565" s="84"/>
      <c r="AN1565" s="75"/>
      <c r="AO1565" s="75"/>
      <c r="AP1565" s="75"/>
      <c r="AQ1565" s="75"/>
      <c r="AR1565" s="75"/>
      <c r="AS1565" s="75"/>
      <c r="AT1565" s="75"/>
      <c r="AU1565" s="75"/>
      <c r="AV1565" s="75"/>
      <c r="AW1565" s="75"/>
      <c r="AX1565" s="75"/>
      <c r="AY1565" s="75"/>
      <c r="AZ1565" s="75"/>
      <c r="BG1565" s="95"/>
      <c r="BH1565" s="95"/>
      <c r="BI1565" s="95"/>
      <c r="BJ1565" s="95"/>
      <c r="BK1565" s="95"/>
      <c r="BL1565" s="95"/>
      <c r="BM1565" s="95"/>
      <c r="BN1565" s="95"/>
      <c r="BO1565" s="75"/>
      <c r="BP1565" s="75"/>
      <c r="BQ1565" s="75"/>
      <c r="BS1565" s="75"/>
      <c r="BT1565" s="75"/>
      <c r="BU1565" s="75"/>
      <c r="BV1565" s="75"/>
      <c r="BW1565" s="75"/>
      <c r="BX1565" s="75"/>
      <c r="BY1565" s="75"/>
      <c r="BZ1565" s="75"/>
      <c r="CA1565" s="75"/>
      <c r="CB1565" s="75"/>
      <c r="CC1565" s="75"/>
      <c r="CD1565" s="75"/>
      <c r="CE1565" s="75"/>
      <c r="CF1565" s="75"/>
      <c r="CG1565" s="75"/>
    </row>
    <row r="1566" spans="27:85" x14ac:dyDescent="0.2">
      <c r="AA1566" s="75"/>
      <c r="AB1566" s="75"/>
      <c r="AC1566" s="75"/>
      <c r="AD1566" s="75"/>
      <c r="AE1566" s="75"/>
      <c r="AG1566" s="84"/>
      <c r="AN1566" s="75"/>
      <c r="AO1566" s="75"/>
      <c r="AP1566" s="75"/>
      <c r="AQ1566" s="75"/>
      <c r="AR1566" s="75"/>
      <c r="AS1566" s="75"/>
      <c r="AT1566" s="75"/>
      <c r="AU1566" s="75"/>
      <c r="AV1566" s="75"/>
      <c r="AW1566" s="75"/>
      <c r="AX1566" s="75"/>
      <c r="AY1566" s="75"/>
      <c r="AZ1566" s="75"/>
      <c r="BG1566" s="95"/>
      <c r="BH1566" s="95"/>
      <c r="BI1566" s="95"/>
      <c r="BJ1566" s="95"/>
      <c r="BK1566" s="95"/>
      <c r="BL1566" s="95"/>
      <c r="BM1566" s="95"/>
      <c r="BN1566" s="95"/>
      <c r="BO1566" s="75"/>
      <c r="BP1566" s="75"/>
      <c r="BQ1566" s="75"/>
    </row>
    <row r="1567" spans="27:85" x14ac:dyDescent="0.2">
      <c r="AA1567" s="75"/>
      <c r="AB1567" s="75"/>
      <c r="AC1567" s="75"/>
      <c r="AD1567" s="75"/>
      <c r="AE1567" s="75"/>
      <c r="AG1567" s="84"/>
      <c r="AN1567" s="75"/>
      <c r="AO1567" s="75"/>
      <c r="AP1567" s="75"/>
      <c r="AQ1567" s="75"/>
      <c r="AR1567" s="75"/>
      <c r="AS1567" s="75"/>
      <c r="AT1567" s="75"/>
      <c r="AU1567" s="75"/>
      <c r="AV1567" s="75"/>
      <c r="AW1567" s="75"/>
      <c r="AX1567" s="75"/>
      <c r="AY1567" s="75"/>
      <c r="AZ1567" s="75"/>
      <c r="BG1567" s="95"/>
      <c r="BH1567" s="95"/>
      <c r="BI1567" s="95"/>
      <c r="BJ1567" s="95"/>
      <c r="BK1567" s="95"/>
      <c r="BL1567" s="95"/>
      <c r="BM1567" s="95"/>
      <c r="BN1567" s="95"/>
      <c r="BO1567" s="75"/>
      <c r="BP1567" s="75"/>
      <c r="BQ1567" s="75"/>
    </row>
    <row r="1568" spans="27:85" x14ac:dyDescent="0.2">
      <c r="AA1568" s="75"/>
      <c r="AB1568" s="75"/>
      <c r="AC1568" s="75"/>
      <c r="AD1568" s="75"/>
      <c r="AE1568" s="75"/>
      <c r="AG1568" s="84"/>
      <c r="AN1568" s="75"/>
      <c r="AO1568" s="75"/>
      <c r="AP1568" s="75"/>
      <c r="AQ1568" s="75"/>
      <c r="AR1568" s="75"/>
      <c r="AS1568" s="75"/>
      <c r="AT1568" s="75"/>
      <c r="AU1568" s="75"/>
      <c r="AV1568" s="75"/>
      <c r="AW1568" s="75"/>
      <c r="AX1568" s="75"/>
      <c r="AY1568" s="75"/>
      <c r="AZ1568" s="75"/>
      <c r="BG1568" s="95"/>
      <c r="BH1568" s="95"/>
      <c r="BI1568" s="95"/>
      <c r="BJ1568" s="95"/>
      <c r="BK1568" s="95"/>
      <c r="BL1568" s="95"/>
      <c r="BM1568" s="95"/>
      <c r="BN1568" s="95"/>
      <c r="BO1568" s="75"/>
      <c r="BP1568" s="75"/>
      <c r="BQ1568" s="75"/>
    </row>
    <row r="1569" spans="27:85" x14ac:dyDescent="0.2">
      <c r="AA1569" s="75"/>
      <c r="AB1569" s="75"/>
      <c r="AC1569" s="75"/>
      <c r="AD1569" s="75"/>
      <c r="AE1569" s="75"/>
      <c r="AG1569" s="84"/>
      <c r="AN1569" s="75"/>
      <c r="AO1569" s="75"/>
      <c r="AP1569" s="75"/>
      <c r="AQ1569" s="75"/>
      <c r="AR1569" s="75"/>
      <c r="AS1569" s="75"/>
      <c r="AT1569" s="75"/>
      <c r="AU1569" s="75"/>
      <c r="AV1569" s="75"/>
      <c r="AW1569" s="75"/>
      <c r="AX1569" s="75"/>
      <c r="AY1569" s="75"/>
      <c r="AZ1569" s="75"/>
      <c r="BG1569" s="95"/>
      <c r="BH1569" s="95"/>
      <c r="BI1569" s="95"/>
      <c r="BJ1569" s="95"/>
      <c r="BK1569" s="95"/>
      <c r="BL1569" s="95"/>
      <c r="BM1569" s="95"/>
      <c r="BN1569" s="95"/>
      <c r="BO1569" s="75"/>
      <c r="BP1569" s="75"/>
      <c r="BQ1569" s="75"/>
      <c r="BS1569" s="75"/>
    </row>
    <row r="1570" spans="27:85" x14ac:dyDescent="0.2">
      <c r="AA1570" s="75"/>
      <c r="AB1570" s="75"/>
      <c r="AC1570" s="75"/>
      <c r="AD1570" s="75"/>
      <c r="AE1570" s="75"/>
      <c r="AG1570" s="84"/>
      <c r="AN1570" s="75"/>
      <c r="AO1570" s="75"/>
      <c r="AP1570" s="75"/>
      <c r="AQ1570" s="75"/>
      <c r="AR1570" s="75"/>
      <c r="AS1570" s="75"/>
      <c r="AT1570" s="75"/>
      <c r="AU1570" s="75"/>
      <c r="AV1570" s="75"/>
      <c r="AW1570" s="75"/>
      <c r="AX1570" s="75"/>
      <c r="AY1570" s="75"/>
      <c r="AZ1570" s="75"/>
      <c r="BG1570" s="95"/>
      <c r="BH1570" s="95"/>
      <c r="BI1570" s="95"/>
      <c r="BJ1570" s="95"/>
      <c r="BK1570" s="95"/>
      <c r="BL1570" s="95"/>
      <c r="BM1570" s="95"/>
      <c r="BN1570" s="95"/>
      <c r="BO1570" s="75"/>
      <c r="BP1570" s="75"/>
      <c r="BQ1570" s="75"/>
      <c r="BS1570" s="75"/>
      <c r="BT1570" s="75"/>
      <c r="BU1570" s="75"/>
      <c r="BV1570" s="75"/>
      <c r="BW1570" s="75"/>
      <c r="BX1570" s="75"/>
      <c r="BY1570" s="75"/>
      <c r="BZ1570" s="75"/>
      <c r="CA1570" s="75"/>
      <c r="CB1570" s="75"/>
      <c r="CC1570" s="75"/>
      <c r="CD1570" s="75"/>
      <c r="CE1570" s="75"/>
      <c r="CF1570" s="75"/>
      <c r="CG1570" s="75"/>
    </row>
    <row r="1571" spans="27:85" x14ac:dyDescent="0.2">
      <c r="AA1571" s="75"/>
      <c r="AB1571" s="75"/>
      <c r="AC1571" s="75"/>
      <c r="AD1571" s="75"/>
      <c r="AE1571" s="75"/>
      <c r="AG1571" s="84"/>
      <c r="AN1571" s="75"/>
      <c r="AO1571" s="75"/>
      <c r="AP1571" s="75"/>
      <c r="AQ1571" s="75"/>
      <c r="AR1571" s="75"/>
      <c r="AS1571" s="75"/>
      <c r="AT1571" s="75"/>
      <c r="AU1571" s="75"/>
      <c r="AV1571" s="75"/>
      <c r="AW1571" s="75"/>
      <c r="AX1571" s="75"/>
      <c r="AY1571" s="75"/>
      <c r="AZ1571" s="75"/>
      <c r="BG1571" s="95"/>
      <c r="BH1571" s="95"/>
      <c r="BI1571" s="95"/>
      <c r="BJ1571" s="95"/>
      <c r="BK1571" s="95"/>
      <c r="BL1571" s="95"/>
      <c r="BM1571" s="95"/>
      <c r="BN1571" s="95"/>
      <c r="BO1571" s="75"/>
      <c r="BP1571" s="75"/>
    </row>
    <row r="1572" spans="27:85" x14ac:dyDescent="0.2">
      <c r="AA1572" s="75"/>
      <c r="AB1572" s="75"/>
      <c r="AC1572" s="75"/>
      <c r="AD1572" s="75"/>
      <c r="AE1572" s="75"/>
      <c r="AG1572" s="84"/>
      <c r="AN1572" s="75"/>
      <c r="AO1572" s="75"/>
      <c r="AP1572" s="75"/>
      <c r="AQ1572" s="75"/>
      <c r="AR1572" s="75"/>
      <c r="AS1572" s="75"/>
      <c r="AT1572" s="75"/>
      <c r="AU1572" s="75"/>
      <c r="AV1572" s="75"/>
      <c r="AW1572" s="75"/>
      <c r="AX1572" s="75"/>
      <c r="AY1572" s="75"/>
      <c r="AZ1572" s="75"/>
      <c r="BG1572" s="95"/>
      <c r="BH1572" s="95"/>
      <c r="BI1572" s="95"/>
      <c r="BJ1572" s="95"/>
      <c r="BK1572" s="95"/>
      <c r="BL1572" s="95"/>
      <c r="BM1572" s="95"/>
      <c r="BN1572" s="95"/>
      <c r="BO1572" s="75"/>
      <c r="BP1572" s="75"/>
      <c r="BQ1572" s="75"/>
    </row>
    <row r="1573" spans="27:85" x14ac:dyDescent="0.2">
      <c r="AA1573" s="75"/>
      <c r="AB1573" s="75"/>
      <c r="AC1573" s="75"/>
      <c r="AD1573" s="75"/>
      <c r="AE1573" s="75"/>
      <c r="AG1573" s="84"/>
      <c r="AN1573" s="75"/>
      <c r="AO1573" s="75"/>
      <c r="AP1573" s="75"/>
      <c r="AQ1573" s="75"/>
      <c r="AR1573" s="75"/>
      <c r="AS1573" s="75"/>
      <c r="AT1573" s="75"/>
      <c r="AU1573" s="75"/>
      <c r="AV1573" s="75"/>
      <c r="AW1573" s="75"/>
      <c r="AX1573" s="75"/>
      <c r="AY1573" s="75"/>
      <c r="AZ1573" s="75"/>
      <c r="BG1573" s="95"/>
      <c r="BH1573" s="95"/>
      <c r="BI1573" s="95"/>
      <c r="BJ1573" s="95"/>
      <c r="BK1573" s="95"/>
      <c r="BL1573" s="95"/>
      <c r="BM1573" s="95"/>
      <c r="BN1573" s="95"/>
      <c r="BO1573" s="75"/>
      <c r="BP1573" s="75"/>
      <c r="BQ1573" s="75"/>
    </row>
    <row r="1574" spans="27:85" x14ac:dyDescent="0.2">
      <c r="AA1574" s="75"/>
      <c r="AB1574" s="75"/>
      <c r="AC1574" s="75"/>
      <c r="AD1574" s="75"/>
      <c r="AE1574" s="75"/>
      <c r="AG1574" s="84"/>
      <c r="AN1574" s="75"/>
      <c r="AO1574" s="75"/>
      <c r="AP1574" s="75"/>
      <c r="AQ1574" s="75"/>
      <c r="AR1574" s="75"/>
      <c r="AS1574" s="75"/>
      <c r="AT1574" s="75"/>
      <c r="AU1574" s="75"/>
      <c r="AV1574" s="75"/>
      <c r="AW1574" s="75"/>
      <c r="AX1574" s="75"/>
      <c r="AY1574" s="75"/>
      <c r="AZ1574" s="75"/>
      <c r="BG1574" s="95"/>
      <c r="BH1574" s="95"/>
      <c r="BI1574" s="95"/>
      <c r="BJ1574" s="95"/>
      <c r="BK1574" s="95"/>
      <c r="BL1574" s="95"/>
      <c r="BM1574" s="95"/>
      <c r="BN1574" s="95"/>
      <c r="BO1574" s="75"/>
      <c r="BP1574" s="75"/>
      <c r="BQ1574" s="75"/>
      <c r="BS1574" s="75"/>
    </row>
    <row r="1575" spans="27:85" x14ac:dyDescent="0.2">
      <c r="AA1575" s="75"/>
      <c r="AB1575" s="75"/>
      <c r="AC1575" s="75"/>
      <c r="AD1575" s="75"/>
      <c r="AE1575" s="75"/>
      <c r="AG1575" s="84"/>
      <c r="AN1575" s="75"/>
      <c r="AO1575" s="75"/>
      <c r="AP1575" s="75"/>
      <c r="AQ1575" s="75"/>
      <c r="AR1575" s="75"/>
      <c r="AS1575" s="75"/>
      <c r="AT1575" s="75"/>
      <c r="AU1575" s="75"/>
      <c r="AV1575" s="75"/>
      <c r="AW1575" s="75"/>
      <c r="AX1575" s="75"/>
      <c r="AY1575" s="75"/>
      <c r="AZ1575" s="75"/>
      <c r="BG1575" s="95"/>
      <c r="BH1575" s="95"/>
      <c r="BI1575" s="95"/>
      <c r="BJ1575" s="95"/>
      <c r="BK1575" s="95"/>
      <c r="BL1575" s="95"/>
      <c r="BM1575" s="95"/>
      <c r="BN1575" s="95"/>
      <c r="BO1575" s="75"/>
      <c r="BP1575" s="75"/>
      <c r="BQ1575" s="75"/>
    </row>
    <row r="1576" spans="27:85" x14ac:dyDescent="0.2">
      <c r="AA1576" s="75"/>
      <c r="AB1576" s="75"/>
      <c r="AC1576" s="75"/>
      <c r="AD1576" s="75"/>
      <c r="AE1576" s="75"/>
      <c r="AG1576" s="84"/>
      <c r="AN1576" s="75"/>
      <c r="AO1576" s="75"/>
      <c r="AP1576" s="75"/>
      <c r="AQ1576" s="75"/>
      <c r="AR1576" s="75"/>
      <c r="AS1576" s="75"/>
      <c r="AT1576" s="75"/>
      <c r="AU1576" s="75"/>
      <c r="AV1576" s="75"/>
      <c r="AW1576" s="75"/>
      <c r="AX1576" s="75"/>
      <c r="AY1576" s="75"/>
      <c r="AZ1576" s="75"/>
      <c r="BG1576" s="95"/>
      <c r="BH1576" s="95"/>
      <c r="BI1576" s="95"/>
      <c r="BJ1576" s="95"/>
      <c r="BK1576" s="95"/>
      <c r="BL1576" s="95"/>
      <c r="BM1576" s="95"/>
      <c r="BN1576" s="95"/>
      <c r="BO1576" s="75"/>
      <c r="BP1576" s="75"/>
    </row>
    <row r="1577" spans="27:85" x14ac:dyDescent="0.2">
      <c r="AA1577" s="75"/>
      <c r="AB1577" s="75"/>
      <c r="AC1577" s="75"/>
      <c r="AD1577" s="75"/>
      <c r="AE1577" s="75"/>
      <c r="AG1577" s="84"/>
      <c r="AN1577" s="75"/>
      <c r="AO1577" s="75"/>
      <c r="AP1577" s="75"/>
      <c r="AQ1577" s="75"/>
      <c r="AR1577" s="75"/>
      <c r="AS1577" s="75"/>
      <c r="AT1577" s="75"/>
      <c r="AU1577" s="75"/>
      <c r="AV1577" s="75"/>
      <c r="AW1577" s="75"/>
      <c r="AX1577" s="75"/>
      <c r="AY1577" s="75"/>
      <c r="AZ1577" s="75"/>
      <c r="BG1577" s="95"/>
      <c r="BH1577" s="95"/>
      <c r="BI1577" s="95"/>
      <c r="BJ1577" s="95"/>
      <c r="BK1577" s="95"/>
      <c r="BL1577" s="95"/>
      <c r="BM1577" s="95"/>
      <c r="BN1577" s="95"/>
      <c r="BO1577" s="75"/>
      <c r="BP1577" s="75"/>
    </row>
    <row r="1578" spans="27:85" x14ac:dyDescent="0.2">
      <c r="AA1578" s="75"/>
      <c r="AB1578" s="75"/>
      <c r="AC1578" s="75"/>
      <c r="AD1578" s="75"/>
      <c r="AE1578" s="75"/>
      <c r="AG1578" s="84"/>
      <c r="AN1578" s="75"/>
      <c r="AO1578" s="75"/>
      <c r="AP1578" s="75"/>
      <c r="AQ1578" s="75"/>
      <c r="AR1578" s="75"/>
      <c r="AS1578" s="75"/>
      <c r="AT1578" s="75"/>
      <c r="AU1578" s="75"/>
      <c r="AV1578" s="75"/>
      <c r="AW1578" s="75"/>
      <c r="AX1578" s="75"/>
      <c r="AY1578" s="75"/>
      <c r="AZ1578" s="75"/>
      <c r="BG1578" s="95"/>
      <c r="BH1578" s="95"/>
      <c r="BI1578" s="95"/>
      <c r="BJ1578" s="95"/>
      <c r="BK1578" s="95"/>
      <c r="BL1578" s="95"/>
      <c r="BM1578" s="95"/>
      <c r="BN1578" s="95"/>
      <c r="BO1578" s="75"/>
      <c r="BP1578" s="75"/>
      <c r="BQ1578" s="75"/>
      <c r="BR1578" s="75"/>
      <c r="BS1578" s="75"/>
      <c r="BT1578" s="75"/>
      <c r="BU1578" s="75"/>
      <c r="BV1578" s="75"/>
      <c r="BW1578" s="75"/>
      <c r="BX1578" s="75"/>
      <c r="BY1578" s="75"/>
      <c r="BZ1578" s="75"/>
      <c r="CA1578" s="75"/>
      <c r="CB1578" s="75"/>
      <c r="CC1578" s="75"/>
      <c r="CD1578" s="75"/>
      <c r="CE1578" s="75"/>
      <c r="CF1578" s="75"/>
      <c r="CG1578" s="75"/>
    </row>
    <row r="1579" spans="27:85" x14ac:dyDescent="0.2">
      <c r="AA1579" s="75"/>
      <c r="AB1579" s="75"/>
      <c r="AC1579" s="75"/>
      <c r="AD1579" s="75"/>
      <c r="AE1579" s="75"/>
      <c r="AG1579" s="84"/>
      <c r="AN1579" s="75"/>
      <c r="AO1579" s="75"/>
      <c r="AP1579" s="75"/>
      <c r="AQ1579" s="75"/>
      <c r="AR1579" s="75"/>
      <c r="AS1579" s="75"/>
      <c r="AT1579" s="75"/>
      <c r="AU1579" s="75"/>
      <c r="AV1579" s="75"/>
      <c r="AW1579" s="75"/>
      <c r="AX1579" s="75"/>
      <c r="AY1579" s="75"/>
      <c r="AZ1579" s="75"/>
      <c r="BG1579" s="95"/>
      <c r="BH1579" s="95"/>
      <c r="BI1579" s="95"/>
      <c r="BJ1579" s="95"/>
      <c r="BK1579" s="95"/>
      <c r="BL1579" s="95"/>
      <c r="BM1579" s="95"/>
      <c r="BN1579" s="95"/>
      <c r="BO1579" s="75"/>
      <c r="BP1579" s="75"/>
    </row>
    <row r="1580" spans="27:85" x14ac:dyDescent="0.2">
      <c r="AA1580" s="75"/>
      <c r="AB1580" s="75"/>
      <c r="AC1580" s="75"/>
      <c r="AD1580" s="75"/>
      <c r="AE1580" s="75"/>
      <c r="AG1580" s="84"/>
      <c r="AN1580" s="75"/>
      <c r="AO1580" s="75"/>
      <c r="AP1580" s="75"/>
      <c r="AQ1580" s="75"/>
      <c r="AR1580" s="75"/>
      <c r="AS1580" s="75"/>
      <c r="AT1580" s="75"/>
      <c r="AU1580" s="75"/>
      <c r="AV1580" s="75"/>
      <c r="AW1580" s="75"/>
      <c r="AX1580" s="75"/>
      <c r="AY1580" s="75"/>
      <c r="AZ1580" s="75"/>
      <c r="BG1580" s="95"/>
      <c r="BH1580" s="95"/>
      <c r="BI1580" s="95"/>
      <c r="BJ1580" s="95"/>
      <c r="BK1580" s="95"/>
      <c r="BL1580" s="95"/>
      <c r="BM1580" s="95"/>
      <c r="BN1580" s="95"/>
      <c r="BO1580" s="75"/>
      <c r="BP1580" s="75"/>
      <c r="BQ1580" s="75"/>
      <c r="BR1580" s="75"/>
      <c r="BS1580" s="75"/>
      <c r="BT1580" s="75"/>
      <c r="BU1580" s="75"/>
      <c r="BV1580" s="75"/>
      <c r="BW1580" s="75"/>
      <c r="BX1580" s="75"/>
      <c r="BY1580" s="75"/>
      <c r="BZ1580" s="75"/>
      <c r="CA1580" s="75"/>
      <c r="CB1580" s="75"/>
      <c r="CC1580" s="75"/>
      <c r="CD1580" s="75"/>
      <c r="CE1580" s="75"/>
      <c r="CF1580" s="75"/>
      <c r="CG1580" s="75"/>
    </row>
    <row r="1581" spans="27:85" x14ac:dyDescent="0.2">
      <c r="AA1581" s="75"/>
      <c r="AB1581" s="75"/>
      <c r="AC1581" s="75"/>
      <c r="AD1581" s="75"/>
      <c r="AE1581" s="75"/>
      <c r="AG1581" s="84"/>
      <c r="AN1581" s="75"/>
      <c r="AO1581" s="75"/>
      <c r="AP1581" s="75"/>
      <c r="AQ1581" s="75"/>
      <c r="AR1581" s="75"/>
      <c r="AS1581" s="75"/>
      <c r="AT1581" s="75"/>
      <c r="AU1581" s="75"/>
      <c r="AV1581" s="75"/>
      <c r="AW1581" s="75"/>
      <c r="AX1581" s="75"/>
      <c r="AY1581" s="75"/>
      <c r="AZ1581" s="75"/>
      <c r="BG1581" s="95"/>
      <c r="BH1581" s="95"/>
      <c r="BI1581" s="95"/>
      <c r="BJ1581" s="95"/>
      <c r="BK1581" s="95"/>
      <c r="BL1581" s="95"/>
      <c r="BM1581" s="95"/>
      <c r="BN1581" s="95"/>
      <c r="BO1581" s="75"/>
      <c r="BP1581" s="75"/>
      <c r="BQ1581" s="75"/>
      <c r="BS1581" s="75"/>
      <c r="BT1581" s="75"/>
      <c r="BU1581" s="75"/>
      <c r="BV1581" s="75"/>
      <c r="BW1581" s="75"/>
      <c r="BX1581" s="75"/>
      <c r="BY1581" s="75"/>
      <c r="BZ1581" s="75"/>
      <c r="CA1581" s="75"/>
      <c r="CB1581" s="75"/>
      <c r="CC1581" s="75"/>
      <c r="CD1581" s="75"/>
      <c r="CE1581" s="75"/>
      <c r="CF1581" s="75"/>
      <c r="CG1581" s="75"/>
    </row>
    <row r="1582" spans="27:85" x14ac:dyDescent="0.2">
      <c r="AA1582" s="75"/>
      <c r="AB1582" s="75"/>
      <c r="AC1582" s="75"/>
      <c r="AD1582" s="75"/>
      <c r="AE1582" s="75"/>
      <c r="AG1582" s="84"/>
      <c r="AN1582" s="75"/>
      <c r="AO1582" s="75"/>
      <c r="AP1582" s="75"/>
      <c r="AQ1582" s="75"/>
      <c r="AR1582" s="75"/>
      <c r="AS1582" s="75"/>
      <c r="AT1582" s="75"/>
      <c r="AU1582" s="75"/>
      <c r="AV1582" s="75"/>
      <c r="AW1582" s="75"/>
      <c r="AX1582" s="75"/>
      <c r="AY1582" s="75"/>
      <c r="AZ1582" s="75"/>
      <c r="BG1582" s="95"/>
      <c r="BH1582" s="95"/>
      <c r="BI1582" s="95"/>
      <c r="BJ1582" s="95"/>
      <c r="BK1582" s="95"/>
      <c r="BL1582" s="95"/>
      <c r="BM1582" s="95"/>
      <c r="BN1582" s="95"/>
      <c r="BO1582" s="75"/>
      <c r="BP1582" s="75"/>
      <c r="BQ1582" s="75"/>
      <c r="BR1582" s="75"/>
      <c r="BS1582" s="75"/>
      <c r="BT1582" s="75"/>
      <c r="BU1582" s="75"/>
      <c r="BV1582" s="75"/>
      <c r="BW1582" s="75"/>
      <c r="BX1582" s="75"/>
      <c r="BY1582" s="75"/>
      <c r="BZ1582" s="75"/>
      <c r="CA1582" s="75"/>
      <c r="CB1582" s="75"/>
      <c r="CC1582" s="75"/>
      <c r="CD1582" s="75"/>
      <c r="CE1582" s="75"/>
      <c r="CF1582" s="75"/>
      <c r="CG1582" s="75"/>
    </row>
    <row r="1583" spans="27:85" x14ac:dyDescent="0.2">
      <c r="AA1583" s="75"/>
      <c r="AB1583" s="75"/>
      <c r="AC1583" s="75"/>
      <c r="AD1583" s="75"/>
      <c r="AE1583" s="75"/>
      <c r="AG1583" s="84"/>
      <c r="AN1583" s="75"/>
      <c r="AO1583" s="75"/>
      <c r="AP1583" s="75"/>
      <c r="AQ1583" s="75"/>
      <c r="AR1583" s="75"/>
      <c r="AS1583" s="75"/>
      <c r="AT1583" s="75"/>
      <c r="AU1583" s="75"/>
      <c r="AV1583" s="75"/>
      <c r="AW1583" s="75"/>
      <c r="AX1583" s="75"/>
      <c r="AY1583" s="75"/>
      <c r="AZ1583" s="75"/>
      <c r="BG1583" s="95"/>
      <c r="BH1583" s="95"/>
      <c r="BI1583" s="95"/>
      <c r="BJ1583" s="95"/>
      <c r="BK1583" s="95"/>
      <c r="BL1583" s="95"/>
      <c r="BM1583" s="95"/>
      <c r="BN1583" s="95"/>
      <c r="BO1583" s="75"/>
      <c r="BP1583" s="75"/>
      <c r="BQ1583" s="75"/>
      <c r="BS1583" s="75"/>
      <c r="BT1583" s="75"/>
      <c r="BU1583" s="75"/>
      <c r="BV1583" s="75"/>
      <c r="BW1583" s="75"/>
      <c r="BX1583" s="75"/>
      <c r="BY1583" s="75"/>
      <c r="BZ1583" s="75"/>
      <c r="CA1583" s="75"/>
      <c r="CB1583" s="75"/>
      <c r="CC1583" s="75"/>
      <c r="CD1583" s="75"/>
      <c r="CE1583" s="75"/>
      <c r="CF1583" s="75"/>
      <c r="CG1583" s="75"/>
    </row>
    <row r="1584" spans="27:85" x14ac:dyDescent="0.2">
      <c r="AA1584" s="75"/>
      <c r="AB1584" s="75"/>
      <c r="AC1584" s="75"/>
      <c r="AD1584" s="75"/>
      <c r="AE1584" s="75"/>
      <c r="AG1584" s="84"/>
      <c r="AN1584" s="75"/>
      <c r="AO1584" s="75"/>
      <c r="AP1584" s="75"/>
      <c r="AQ1584" s="75"/>
      <c r="AR1584" s="75"/>
      <c r="AS1584" s="75"/>
      <c r="AT1584" s="75"/>
      <c r="AU1584" s="75"/>
      <c r="AV1584" s="75"/>
      <c r="AW1584" s="75"/>
      <c r="AX1584" s="75"/>
      <c r="AY1584" s="75"/>
      <c r="AZ1584" s="75"/>
      <c r="BG1584" s="95"/>
      <c r="BH1584" s="95"/>
      <c r="BI1584" s="95"/>
      <c r="BJ1584" s="95"/>
      <c r="BK1584" s="95"/>
      <c r="BL1584" s="95"/>
      <c r="BM1584" s="95"/>
      <c r="BN1584" s="95"/>
      <c r="BO1584" s="75"/>
      <c r="BP1584" s="75"/>
      <c r="BQ1584" s="75"/>
      <c r="BR1584" s="75"/>
      <c r="BS1584" s="75"/>
      <c r="BT1584" s="75"/>
      <c r="BU1584" s="75"/>
      <c r="BV1584" s="75"/>
      <c r="BW1584" s="75"/>
      <c r="BX1584" s="75"/>
      <c r="BY1584" s="75"/>
      <c r="BZ1584" s="75"/>
      <c r="CA1584" s="75"/>
      <c r="CB1584" s="75"/>
      <c r="CC1584" s="75"/>
      <c r="CD1584" s="75"/>
      <c r="CE1584" s="75"/>
      <c r="CF1584" s="75"/>
      <c r="CG1584" s="75"/>
    </row>
    <row r="1585" spans="27:85" x14ac:dyDescent="0.2">
      <c r="AA1585" s="75"/>
      <c r="AB1585" s="75"/>
      <c r="AC1585" s="75"/>
      <c r="AD1585" s="75"/>
      <c r="AE1585" s="75"/>
      <c r="AG1585" s="84"/>
      <c r="AN1585" s="75"/>
      <c r="AO1585" s="75"/>
      <c r="AP1585" s="75"/>
      <c r="AQ1585" s="75"/>
      <c r="AR1585" s="75"/>
      <c r="AS1585" s="75"/>
      <c r="AT1585" s="75"/>
      <c r="AU1585" s="75"/>
      <c r="AV1585" s="75"/>
      <c r="AW1585" s="75"/>
      <c r="AX1585" s="75"/>
      <c r="AY1585" s="75"/>
      <c r="AZ1585" s="75"/>
      <c r="BG1585" s="95"/>
      <c r="BH1585" s="95"/>
      <c r="BI1585" s="95"/>
      <c r="BJ1585" s="95"/>
      <c r="BK1585" s="95"/>
      <c r="BL1585" s="95"/>
      <c r="BM1585" s="95"/>
      <c r="BN1585" s="95"/>
      <c r="BO1585" s="75"/>
      <c r="BP1585" s="75"/>
      <c r="BQ1585" s="75"/>
      <c r="BS1585" s="75"/>
    </row>
    <row r="1586" spans="27:85" x14ac:dyDescent="0.2">
      <c r="AA1586" s="75"/>
      <c r="AB1586" s="75"/>
      <c r="AC1586" s="75"/>
      <c r="AD1586" s="75"/>
      <c r="AE1586" s="75"/>
      <c r="AG1586" s="84"/>
      <c r="AN1586" s="75"/>
      <c r="AO1586" s="75"/>
      <c r="AP1586" s="75"/>
      <c r="AQ1586" s="75"/>
      <c r="AR1586" s="75"/>
      <c r="AS1586" s="75"/>
      <c r="AT1586" s="75"/>
      <c r="AU1586" s="75"/>
      <c r="AV1586" s="75"/>
      <c r="AW1586" s="75"/>
      <c r="AX1586" s="75"/>
      <c r="AY1586" s="75"/>
      <c r="AZ1586" s="75"/>
      <c r="BG1586" s="95"/>
      <c r="BH1586" s="95"/>
      <c r="BI1586" s="95"/>
      <c r="BJ1586" s="95"/>
      <c r="BK1586" s="95"/>
      <c r="BL1586" s="95"/>
      <c r="BM1586" s="95"/>
      <c r="BN1586" s="95"/>
      <c r="BO1586" s="75"/>
      <c r="BP1586" s="75"/>
      <c r="BQ1586" s="75"/>
      <c r="BR1586" s="75"/>
      <c r="BS1586" s="75"/>
      <c r="BT1586" s="75"/>
      <c r="BU1586" s="75"/>
      <c r="BV1586" s="75"/>
      <c r="BW1586" s="75"/>
      <c r="BX1586" s="75"/>
      <c r="BY1586" s="75"/>
      <c r="BZ1586" s="75"/>
      <c r="CA1586" s="75"/>
      <c r="CB1586" s="75"/>
      <c r="CC1586" s="75"/>
      <c r="CD1586" s="75"/>
      <c r="CE1586" s="75"/>
      <c r="CF1586" s="75"/>
      <c r="CG1586" s="75"/>
    </row>
    <row r="1587" spans="27:85" x14ac:dyDescent="0.2">
      <c r="AA1587" s="75"/>
      <c r="AB1587" s="75"/>
      <c r="AC1587" s="75"/>
      <c r="AD1587" s="75"/>
      <c r="AE1587" s="75"/>
      <c r="AG1587" s="84"/>
      <c r="AN1587" s="75"/>
      <c r="AO1587" s="75"/>
      <c r="AP1587" s="75"/>
      <c r="AQ1587" s="75"/>
      <c r="AR1587" s="75"/>
      <c r="AS1587" s="75"/>
      <c r="AT1587" s="75"/>
      <c r="AU1587" s="75"/>
      <c r="AV1587" s="75"/>
      <c r="AW1587" s="75"/>
      <c r="AX1587" s="75"/>
      <c r="AY1587" s="75"/>
      <c r="AZ1587" s="75"/>
      <c r="BG1587" s="95"/>
      <c r="BH1587" s="95"/>
      <c r="BI1587" s="95"/>
      <c r="BJ1587" s="95"/>
      <c r="BK1587" s="95"/>
      <c r="BL1587" s="95"/>
      <c r="BM1587" s="95"/>
      <c r="BN1587" s="95"/>
      <c r="BO1587" s="75"/>
      <c r="BP1587" s="75"/>
      <c r="BQ1587" s="75"/>
      <c r="BS1587" s="75"/>
    </row>
    <row r="1588" spans="27:85" x14ac:dyDescent="0.2">
      <c r="AA1588" s="75"/>
      <c r="AB1588" s="75"/>
      <c r="AC1588" s="75"/>
      <c r="AD1588" s="75"/>
      <c r="AE1588" s="75"/>
      <c r="AG1588" s="84"/>
      <c r="AN1588" s="75"/>
      <c r="AO1588" s="75"/>
      <c r="AP1588" s="75"/>
      <c r="AQ1588" s="75"/>
      <c r="AR1588" s="75"/>
      <c r="AS1588" s="75"/>
      <c r="AT1588" s="75"/>
      <c r="AU1588" s="75"/>
      <c r="AV1588" s="75"/>
      <c r="AW1588" s="75"/>
      <c r="AX1588" s="75"/>
      <c r="AY1588" s="75"/>
      <c r="AZ1588" s="75"/>
      <c r="BG1588" s="95"/>
      <c r="BH1588" s="95"/>
      <c r="BI1588" s="95"/>
      <c r="BJ1588" s="95"/>
      <c r="BK1588" s="95"/>
      <c r="BL1588" s="95"/>
      <c r="BM1588" s="95"/>
      <c r="BN1588" s="95"/>
      <c r="BO1588" s="75"/>
      <c r="BP1588" s="75"/>
      <c r="BQ1588" s="75"/>
      <c r="BR1588" s="75"/>
      <c r="BS1588" s="75"/>
      <c r="BT1588" s="75"/>
      <c r="BU1588" s="75"/>
      <c r="BV1588" s="75"/>
      <c r="BW1588" s="75"/>
      <c r="BX1588" s="75"/>
      <c r="BY1588" s="75"/>
      <c r="BZ1588" s="75"/>
      <c r="CA1588" s="75"/>
      <c r="CB1588" s="75"/>
      <c r="CC1588" s="75"/>
      <c r="CD1588" s="75"/>
      <c r="CE1588" s="75"/>
      <c r="CF1588" s="75"/>
      <c r="CG1588" s="75"/>
    </row>
    <row r="1589" spans="27:85" x14ac:dyDescent="0.2">
      <c r="AA1589" s="75"/>
      <c r="AB1589" s="75"/>
      <c r="AC1589" s="75"/>
      <c r="AD1589" s="75"/>
      <c r="AE1589" s="75"/>
      <c r="AG1589" s="84"/>
      <c r="AN1589" s="75"/>
      <c r="AO1589" s="75"/>
      <c r="AP1589" s="75"/>
      <c r="AQ1589" s="75"/>
      <c r="AR1589" s="75"/>
      <c r="AS1589" s="75"/>
      <c r="AT1589" s="75"/>
      <c r="AU1589" s="75"/>
      <c r="AV1589" s="75"/>
      <c r="AW1589" s="75"/>
      <c r="AX1589" s="75"/>
      <c r="AY1589" s="75"/>
      <c r="AZ1589" s="75"/>
      <c r="BG1589" s="95"/>
      <c r="BH1589" s="95"/>
      <c r="BI1589" s="95"/>
      <c r="BJ1589" s="95"/>
      <c r="BK1589" s="95"/>
      <c r="BL1589" s="95"/>
      <c r="BM1589" s="95"/>
      <c r="BN1589" s="95"/>
      <c r="BO1589" s="75"/>
      <c r="BP1589" s="75"/>
      <c r="BQ1589" s="75"/>
      <c r="BR1589" s="75"/>
      <c r="BS1589" s="75"/>
      <c r="BT1589" s="75"/>
      <c r="BU1589" s="75"/>
      <c r="BV1589" s="75"/>
      <c r="BW1589" s="75"/>
      <c r="BX1589" s="75"/>
      <c r="BY1589" s="75"/>
      <c r="BZ1589" s="75"/>
      <c r="CA1589" s="75"/>
      <c r="CB1589" s="75"/>
      <c r="CC1589" s="75"/>
      <c r="CD1589" s="75"/>
      <c r="CE1589" s="75"/>
      <c r="CF1589" s="75"/>
      <c r="CG1589" s="75"/>
    </row>
    <row r="1590" spans="27:85" x14ac:dyDescent="0.2">
      <c r="AA1590" s="75"/>
      <c r="AB1590" s="75"/>
      <c r="AC1590" s="75"/>
      <c r="AD1590" s="75"/>
      <c r="AE1590" s="75"/>
      <c r="AG1590" s="84"/>
      <c r="AN1590" s="75"/>
      <c r="AO1590" s="75"/>
      <c r="AP1590" s="75"/>
      <c r="AQ1590" s="75"/>
      <c r="AR1590" s="75"/>
      <c r="AS1590" s="75"/>
      <c r="AT1590" s="75"/>
      <c r="AU1590" s="75"/>
      <c r="AV1590" s="75"/>
      <c r="AW1590" s="75"/>
      <c r="AX1590" s="75"/>
      <c r="AY1590" s="75"/>
      <c r="AZ1590" s="75"/>
      <c r="BG1590" s="95"/>
      <c r="BH1590" s="95"/>
      <c r="BI1590" s="95"/>
      <c r="BJ1590" s="95"/>
      <c r="BK1590" s="95"/>
      <c r="BL1590" s="95"/>
      <c r="BM1590" s="95"/>
      <c r="BN1590" s="95"/>
      <c r="BO1590" s="75"/>
      <c r="BP1590" s="75"/>
      <c r="BQ1590" s="75"/>
      <c r="BR1590" s="75"/>
      <c r="BS1590" s="75"/>
      <c r="BT1590" s="75"/>
      <c r="BU1590" s="75"/>
      <c r="BV1590" s="75"/>
      <c r="BW1590" s="75"/>
      <c r="BX1590" s="75"/>
      <c r="BY1590" s="75"/>
      <c r="BZ1590" s="75"/>
      <c r="CA1590" s="75"/>
      <c r="CB1590" s="75"/>
      <c r="CC1590" s="75"/>
      <c r="CD1590" s="75"/>
      <c r="CE1590" s="75"/>
      <c r="CF1590" s="75"/>
      <c r="CG1590" s="75"/>
    </row>
    <row r="1591" spans="27:85" x14ac:dyDescent="0.2">
      <c r="AA1591" s="75"/>
      <c r="AB1591" s="75"/>
      <c r="AC1591" s="75"/>
      <c r="AD1591" s="75"/>
      <c r="AE1591" s="75"/>
      <c r="AG1591" s="84"/>
      <c r="AN1591" s="75"/>
      <c r="AO1591" s="75"/>
      <c r="AP1591" s="75"/>
      <c r="AQ1591" s="75"/>
      <c r="AR1591" s="75"/>
      <c r="AS1591" s="75"/>
      <c r="AT1591" s="75"/>
      <c r="AU1591" s="75"/>
      <c r="AV1591" s="75"/>
      <c r="AW1591" s="75"/>
      <c r="AX1591" s="75"/>
      <c r="AY1591" s="75"/>
      <c r="AZ1591" s="75"/>
      <c r="BG1591" s="95"/>
      <c r="BH1591" s="95"/>
      <c r="BI1591" s="95"/>
      <c r="BJ1591" s="95"/>
      <c r="BK1591" s="95"/>
      <c r="BL1591" s="95"/>
      <c r="BM1591" s="95"/>
      <c r="BN1591" s="95"/>
      <c r="BO1591" s="75"/>
      <c r="BP1591" s="75"/>
      <c r="BQ1591" s="75"/>
      <c r="BR1591" s="75"/>
      <c r="BS1591" s="75"/>
      <c r="BT1591" s="75"/>
      <c r="BU1591" s="75"/>
      <c r="BV1591" s="75"/>
      <c r="BW1591" s="75"/>
      <c r="BX1591" s="75"/>
      <c r="BY1591" s="75"/>
      <c r="BZ1591" s="75"/>
      <c r="CA1591" s="75"/>
      <c r="CB1591" s="75"/>
      <c r="CC1591" s="75"/>
      <c r="CD1591" s="75"/>
      <c r="CE1591" s="75"/>
      <c r="CF1591" s="75"/>
      <c r="CG1591" s="75"/>
    </row>
    <row r="1592" spans="27:85" x14ac:dyDescent="0.2">
      <c r="AA1592" s="75"/>
      <c r="AB1592" s="75"/>
      <c r="AC1592" s="75"/>
      <c r="AD1592" s="75"/>
      <c r="AE1592" s="75"/>
      <c r="AG1592" s="84"/>
      <c r="AN1592" s="75"/>
      <c r="AO1592" s="75"/>
      <c r="AP1592" s="75"/>
      <c r="AQ1592" s="75"/>
      <c r="AR1592" s="75"/>
      <c r="AS1592" s="75"/>
      <c r="AT1592" s="75"/>
      <c r="AU1592" s="75"/>
      <c r="AV1592" s="75"/>
      <c r="AW1592" s="75"/>
      <c r="AX1592" s="75"/>
      <c r="AY1592" s="75"/>
      <c r="AZ1592" s="75"/>
      <c r="BG1592" s="95"/>
      <c r="BH1592" s="95"/>
      <c r="BI1592" s="95"/>
      <c r="BJ1592" s="95"/>
      <c r="BK1592" s="95"/>
      <c r="BL1592" s="95"/>
      <c r="BM1592" s="95"/>
      <c r="BN1592" s="95"/>
      <c r="BO1592" s="75"/>
      <c r="BP1592" s="75"/>
      <c r="BQ1592" s="75"/>
      <c r="BS1592" s="75"/>
    </row>
    <row r="1593" spans="27:85" x14ac:dyDescent="0.2">
      <c r="AA1593" s="75"/>
      <c r="AB1593" s="75"/>
      <c r="AC1593" s="75"/>
      <c r="AD1593" s="75"/>
      <c r="AE1593" s="75"/>
      <c r="AG1593" s="84"/>
      <c r="AN1593" s="75"/>
      <c r="AO1593" s="75"/>
      <c r="AP1593" s="75"/>
      <c r="AQ1593" s="75"/>
      <c r="AR1593" s="75"/>
      <c r="AS1593" s="75"/>
      <c r="AT1593" s="75"/>
      <c r="AU1593" s="75"/>
      <c r="AV1593" s="75"/>
      <c r="AW1593" s="75"/>
      <c r="AX1593" s="75"/>
      <c r="AY1593" s="75"/>
      <c r="AZ1593" s="75"/>
      <c r="BG1593" s="95"/>
      <c r="BH1593" s="95"/>
      <c r="BI1593" s="95"/>
      <c r="BJ1593" s="95"/>
      <c r="BK1593" s="95"/>
      <c r="BL1593" s="95"/>
      <c r="BM1593" s="95"/>
      <c r="BN1593" s="95"/>
      <c r="BO1593" s="75"/>
      <c r="BP1593" s="75"/>
    </row>
    <row r="1594" spans="27:85" x14ac:dyDescent="0.2">
      <c r="AA1594" s="75"/>
      <c r="AB1594" s="75"/>
      <c r="AC1594" s="75"/>
      <c r="AD1594" s="75"/>
      <c r="AE1594" s="75"/>
      <c r="AG1594" s="84"/>
      <c r="AN1594" s="75"/>
      <c r="AO1594" s="75"/>
      <c r="AP1594" s="75"/>
      <c r="AQ1594" s="75"/>
      <c r="AR1594" s="75"/>
      <c r="AS1594" s="75"/>
      <c r="AT1594" s="75"/>
      <c r="AU1594" s="75"/>
      <c r="AV1594" s="75"/>
      <c r="AW1594" s="75"/>
      <c r="AX1594" s="75"/>
      <c r="AY1594" s="75"/>
      <c r="AZ1594" s="75"/>
      <c r="BG1594" s="95"/>
      <c r="BH1594" s="95"/>
      <c r="BI1594" s="95"/>
      <c r="BJ1594" s="95"/>
      <c r="BK1594" s="95"/>
      <c r="BL1594" s="95"/>
      <c r="BM1594" s="95"/>
      <c r="BN1594" s="95"/>
      <c r="BO1594" s="75"/>
      <c r="BP1594" s="75"/>
    </row>
    <row r="1595" spans="27:85" x14ac:dyDescent="0.2">
      <c r="AA1595" s="75"/>
      <c r="AB1595" s="75"/>
      <c r="AC1595" s="75"/>
      <c r="AD1595" s="75"/>
      <c r="AE1595" s="75"/>
      <c r="AG1595" s="84"/>
      <c r="AN1595" s="75"/>
      <c r="AO1595" s="75"/>
      <c r="AP1595" s="75"/>
      <c r="AQ1595" s="75"/>
      <c r="AR1595" s="75"/>
      <c r="AS1595" s="75"/>
      <c r="AT1595" s="75"/>
      <c r="AU1595" s="75"/>
      <c r="AV1595" s="75"/>
      <c r="AW1595" s="75"/>
      <c r="AX1595" s="75"/>
      <c r="AY1595" s="75"/>
      <c r="AZ1595" s="75"/>
      <c r="BG1595" s="95"/>
      <c r="BH1595" s="95"/>
      <c r="BI1595" s="95"/>
      <c r="BJ1595" s="95"/>
      <c r="BK1595" s="95"/>
      <c r="BL1595" s="95"/>
      <c r="BM1595" s="95"/>
      <c r="BN1595" s="95"/>
      <c r="BO1595" s="75"/>
      <c r="BP1595" s="75"/>
    </row>
    <row r="1596" spans="27:85" x14ac:dyDescent="0.2">
      <c r="AA1596" s="75"/>
      <c r="AB1596" s="75"/>
      <c r="AC1596" s="75"/>
      <c r="AD1596" s="75"/>
      <c r="AE1596" s="75"/>
      <c r="AG1596" s="84"/>
      <c r="AN1596" s="75"/>
      <c r="AO1596" s="75"/>
      <c r="AP1596" s="75"/>
      <c r="AQ1596" s="75"/>
      <c r="AR1596" s="75"/>
      <c r="AS1596" s="75"/>
      <c r="AT1596" s="75"/>
      <c r="AU1596" s="75"/>
      <c r="AV1596" s="75"/>
      <c r="AW1596" s="75"/>
      <c r="AX1596" s="75"/>
      <c r="AY1596" s="75"/>
      <c r="AZ1596" s="75"/>
      <c r="BG1596" s="95"/>
      <c r="BH1596" s="95"/>
      <c r="BI1596" s="95"/>
      <c r="BJ1596" s="95"/>
      <c r="BK1596" s="95"/>
      <c r="BL1596" s="95"/>
      <c r="BM1596" s="95"/>
      <c r="BN1596" s="95"/>
      <c r="BO1596" s="75"/>
      <c r="BP1596" s="75"/>
      <c r="BQ1596" s="75"/>
    </row>
    <row r="1597" spans="27:85" x14ac:dyDescent="0.2">
      <c r="AA1597" s="75"/>
      <c r="AB1597" s="75"/>
      <c r="AC1597" s="75"/>
      <c r="AD1597" s="75"/>
      <c r="AE1597" s="75"/>
      <c r="AG1597" s="84"/>
      <c r="AN1597" s="75"/>
      <c r="AO1597" s="75"/>
      <c r="AP1597" s="75"/>
      <c r="AQ1597" s="75"/>
      <c r="AR1597" s="75"/>
      <c r="AS1597" s="75"/>
      <c r="AT1597" s="75"/>
      <c r="AU1597" s="75"/>
      <c r="AV1597" s="75"/>
      <c r="AW1597" s="75"/>
      <c r="AX1597" s="75"/>
      <c r="AY1597" s="75"/>
      <c r="AZ1597" s="75"/>
      <c r="BG1597" s="95"/>
      <c r="BH1597" s="95"/>
      <c r="BI1597" s="95"/>
      <c r="BJ1597" s="95"/>
      <c r="BK1597" s="95"/>
      <c r="BL1597" s="95"/>
      <c r="BM1597" s="95"/>
      <c r="BN1597" s="95"/>
      <c r="BO1597" s="75"/>
      <c r="BP1597" s="75"/>
      <c r="BQ1597" s="75"/>
      <c r="BS1597" s="75"/>
    </row>
    <row r="1598" spans="27:85" x14ac:dyDescent="0.2">
      <c r="AA1598" s="75"/>
      <c r="AB1598" s="75"/>
      <c r="AC1598" s="75"/>
      <c r="AD1598" s="75"/>
      <c r="AE1598" s="75"/>
      <c r="AG1598" s="84"/>
      <c r="AN1598" s="75"/>
      <c r="AO1598" s="75"/>
      <c r="AP1598" s="75"/>
      <c r="AQ1598" s="75"/>
      <c r="AR1598" s="75"/>
      <c r="AS1598" s="75"/>
      <c r="AT1598" s="75"/>
      <c r="AU1598" s="75"/>
      <c r="AV1598" s="75"/>
      <c r="AW1598" s="75"/>
      <c r="AX1598" s="75"/>
      <c r="AY1598" s="75"/>
      <c r="AZ1598" s="75"/>
      <c r="BG1598" s="95"/>
      <c r="BH1598" s="95"/>
      <c r="BI1598" s="95"/>
      <c r="BJ1598" s="95"/>
      <c r="BK1598" s="95"/>
      <c r="BL1598" s="95"/>
      <c r="BM1598" s="95"/>
      <c r="BN1598" s="95"/>
      <c r="BO1598" s="75"/>
      <c r="BP1598" s="75"/>
      <c r="BQ1598" s="75"/>
      <c r="BR1598" s="75"/>
      <c r="BS1598" s="75"/>
      <c r="BT1598" s="75"/>
      <c r="BU1598" s="75"/>
      <c r="BV1598" s="75"/>
      <c r="BW1598" s="75"/>
      <c r="BX1598" s="75"/>
      <c r="BY1598" s="75"/>
      <c r="BZ1598" s="75"/>
      <c r="CA1598" s="75"/>
      <c r="CB1598" s="75"/>
      <c r="CC1598" s="75"/>
      <c r="CD1598" s="75"/>
      <c r="CE1598" s="75"/>
      <c r="CF1598" s="75"/>
      <c r="CG1598" s="75"/>
    </row>
    <row r="1599" spans="27:85" x14ac:dyDescent="0.2">
      <c r="AA1599" s="75"/>
      <c r="AB1599" s="75"/>
      <c r="AC1599" s="75"/>
      <c r="AD1599" s="75"/>
      <c r="AE1599" s="75"/>
      <c r="AG1599" s="84"/>
      <c r="AN1599" s="75"/>
      <c r="AO1599" s="75"/>
      <c r="AP1599" s="75"/>
      <c r="AQ1599" s="75"/>
      <c r="AR1599" s="75"/>
      <c r="AS1599" s="75"/>
      <c r="AT1599" s="75"/>
      <c r="AU1599" s="75"/>
      <c r="AV1599" s="75"/>
      <c r="AW1599" s="75"/>
      <c r="AX1599" s="75"/>
      <c r="AY1599" s="75"/>
      <c r="AZ1599" s="75"/>
      <c r="BG1599" s="95"/>
      <c r="BH1599" s="95"/>
      <c r="BI1599" s="95"/>
      <c r="BJ1599" s="95"/>
      <c r="BK1599" s="95"/>
      <c r="BL1599" s="95"/>
      <c r="BM1599" s="95"/>
      <c r="BN1599" s="95"/>
      <c r="BO1599" s="75"/>
      <c r="BP1599" s="75"/>
      <c r="BQ1599" s="75"/>
    </row>
    <row r="1600" spans="27:85" x14ac:dyDescent="0.2">
      <c r="AA1600" s="75"/>
      <c r="AB1600" s="75"/>
      <c r="AC1600" s="75"/>
      <c r="AD1600" s="75"/>
      <c r="AE1600" s="75"/>
      <c r="AG1600" s="84"/>
      <c r="AN1600" s="75"/>
      <c r="AO1600" s="75"/>
      <c r="AP1600" s="75"/>
      <c r="AQ1600" s="75"/>
      <c r="AR1600" s="75"/>
      <c r="AS1600" s="75"/>
      <c r="AT1600" s="75"/>
      <c r="AU1600" s="75"/>
      <c r="AV1600" s="75"/>
      <c r="AW1600" s="75"/>
      <c r="AX1600" s="75"/>
      <c r="AY1600" s="75"/>
      <c r="AZ1600" s="75"/>
      <c r="BG1600" s="95"/>
      <c r="BH1600" s="95"/>
      <c r="BI1600" s="95"/>
      <c r="BJ1600" s="95"/>
      <c r="BK1600" s="95"/>
      <c r="BL1600" s="95"/>
      <c r="BM1600" s="95"/>
      <c r="BN1600" s="95"/>
      <c r="BO1600" s="75"/>
      <c r="BP1600" s="75"/>
      <c r="BQ1600" s="75"/>
      <c r="BS1600" s="75"/>
    </row>
    <row r="1601" spans="27:85" x14ac:dyDescent="0.2">
      <c r="AA1601" s="75"/>
      <c r="AB1601" s="75"/>
      <c r="AC1601" s="75"/>
      <c r="AD1601" s="75"/>
      <c r="AE1601" s="75"/>
      <c r="AG1601" s="84"/>
      <c r="AN1601" s="75"/>
      <c r="AO1601" s="75"/>
      <c r="AP1601" s="75"/>
      <c r="AQ1601" s="75"/>
      <c r="AR1601" s="75"/>
      <c r="AS1601" s="75"/>
      <c r="AT1601" s="75"/>
      <c r="AU1601" s="75"/>
      <c r="AV1601" s="75"/>
      <c r="AW1601" s="75"/>
      <c r="AX1601" s="75"/>
      <c r="AY1601" s="75"/>
      <c r="AZ1601" s="75"/>
      <c r="BG1601" s="95"/>
      <c r="BH1601" s="95"/>
      <c r="BI1601" s="95"/>
      <c r="BJ1601" s="95"/>
      <c r="BK1601" s="95"/>
      <c r="BL1601" s="95"/>
      <c r="BM1601" s="95"/>
      <c r="BN1601" s="95"/>
      <c r="BO1601" s="75"/>
      <c r="BP1601" s="75"/>
    </row>
    <row r="1602" spans="27:85" x14ac:dyDescent="0.2">
      <c r="AA1602" s="75"/>
      <c r="AB1602" s="75"/>
      <c r="AC1602" s="75"/>
      <c r="AD1602" s="75"/>
      <c r="AE1602" s="75"/>
      <c r="AG1602" s="84"/>
      <c r="AN1602" s="75"/>
      <c r="AO1602" s="75"/>
      <c r="AP1602" s="75"/>
      <c r="AQ1602" s="75"/>
      <c r="AR1602" s="75"/>
      <c r="AS1602" s="75"/>
      <c r="AT1602" s="75"/>
      <c r="AU1602" s="75"/>
      <c r="AV1602" s="75"/>
      <c r="AW1602" s="75"/>
      <c r="AX1602" s="75"/>
      <c r="AY1602" s="75"/>
      <c r="AZ1602" s="75"/>
      <c r="BG1602" s="95"/>
      <c r="BH1602" s="95"/>
      <c r="BI1602" s="95"/>
      <c r="BJ1602" s="95"/>
      <c r="BK1602" s="95"/>
      <c r="BL1602" s="95"/>
      <c r="BM1602" s="95"/>
      <c r="BN1602" s="95"/>
      <c r="BO1602" s="75"/>
      <c r="BP1602" s="75"/>
      <c r="BQ1602" s="75"/>
      <c r="BS1602" s="75"/>
    </row>
    <row r="1603" spans="27:85" x14ac:dyDescent="0.2">
      <c r="AA1603" s="75"/>
      <c r="AB1603" s="75"/>
      <c r="AC1603" s="75"/>
      <c r="AD1603" s="75"/>
      <c r="AE1603" s="75"/>
      <c r="AG1603" s="84"/>
      <c r="AN1603" s="75"/>
      <c r="AO1603" s="75"/>
      <c r="AP1603" s="75"/>
      <c r="AQ1603" s="75"/>
      <c r="AR1603" s="75"/>
      <c r="AS1603" s="75"/>
      <c r="AT1603" s="75"/>
      <c r="AU1603" s="75"/>
      <c r="AV1603" s="75"/>
      <c r="AW1603" s="75"/>
      <c r="AX1603" s="75"/>
      <c r="AY1603" s="75"/>
      <c r="AZ1603" s="75"/>
      <c r="BG1603" s="95"/>
      <c r="BH1603" s="95"/>
      <c r="BI1603" s="95"/>
      <c r="BJ1603" s="95"/>
      <c r="BK1603" s="95"/>
      <c r="BL1603" s="95"/>
      <c r="BM1603" s="95"/>
      <c r="BN1603" s="95"/>
      <c r="BO1603" s="75"/>
      <c r="BP1603" s="75"/>
    </row>
    <row r="1604" spans="27:85" x14ac:dyDescent="0.2">
      <c r="AA1604" s="75"/>
      <c r="AB1604" s="75"/>
      <c r="AC1604" s="75"/>
      <c r="AD1604" s="75"/>
      <c r="AE1604" s="75"/>
      <c r="AG1604" s="84"/>
      <c r="AN1604" s="75"/>
      <c r="AO1604" s="75"/>
      <c r="AP1604" s="75"/>
      <c r="AQ1604" s="75"/>
      <c r="AR1604" s="75"/>
      <c r="AS1604" s="75"/>
      <c r="AT1604" s="75"/>
      <c r="AU1604" s="75"/>
      <c r="AV1604" s="75"/>
      <c r="AW1604" s="75"/>
      <c r="AX1604" s="75"/>
      <c r="AY1604" s="75"/>
      <c r="AZ1604" s="75"/>
      <c r="BG1604" s="95"/>
      <c r="BH1604" s="95"/>
      <c r="BI1604" s="95"/>
      <c r="BJ1604" s="95"/>
      <c r="BK1604" s="95"/>
      <c r="BL1604" s="95"/>
      <c r="BM1604" s="95"/>
      <c r="BN1604" s="95"/>
      <c r="BO1604" s="75"/>
      <c r="BP1604" s="75"/>
      <c r="BQ1604" s="75"/>
    </row>
    <row r="1605" spans="27:85" x14ac:dyDescent="0.2">
      <c r="AA1605" s="75"/>
      <c r="AB1605" s="75"/>
      <c r="AC1605" s="75"/>
      <c r="AD1605" s="75"/>
      <c r="AE1605" s="75"/>
      <c r="AG1605" s="84"/>
      <c r="AN1605" s="75"/>
      <c r="AO1605" s="75"/>
      <c r="AP1605" s="75"/>
      <c r="AQ1605" s="75"/>
      <c r="AR1605" s="75"/>
      <c r="AS1605" s="75"/>
      <c r="AT1605" s="75"/>
      <c r="AU1605" s="75"/>
      <c r="AV1605" s="75"/>
      <c r="AW1605" s="75"/>
      <c r="AX1605" s="75"/>
      <c r="AY1605" s="75"/>
      <c r="AZ1605" s="75"/>
      <c r="BG1605" s="95"/>
      <c r="BH1605" s="95"/>
      <c r="BI1605" s="95"/>
      <c r="BJ1605" s="95"/>
      <c r="BK1605" s="95"/>
      <c r="BL1605" s="95"/>
      <c r="BM1605" s="95"/>
      <c r="BN1605" s="95"/>
      <c r="BO1605" s="75"/>
      <c r="BP1605" s="75"/>
      <c r="BQ1605" s="75"/>
      <c r="BR1605" s="75"/>
      <c r="BS1605" s="75"/>
      <c r="BT1605" s="75"/>
      <c r="BU1605" s="75"/>
      <c r="BV1605" s="75"/>
      <c r="BW1605" s="75"/>
      <c r="BX1605" s="75"/>
      <c r="BY1605" s="75"/>
      <c r="BZ1605" s="75"/>
      <c r="CA1605" s="75"/>
      <c r="CB1605" s="75"/>
      <c r="CC1605" s="75"/>
      <c r="CD1605" s="75"/>
      <c r="CE1605" s="75"/>
      <c r="CF1605" s="75"/>
      <c r="CG1605" s="75"/>
    </row>
    <row r="1606" spans="27:85" x14ac:dyDescent="0.2">
      <c r="AA1606" s="75"/>
      <c r="AB1606" s="75"/>
      <c r="AC1606" s="75"/>
      <c r="AD1606" s="75"/>
      <c r="AE1606" s="75"/>
      <c r="AG1606" s="84"/>
      <c r="AN1606" s="75"/>
      <c r="AO1606" s="75"/>
      <c r="AP1606" s="75"/>
      <c r="AQ1606" s="75"/>
      <c r="AR1606" s="75"/>
      <c r="AS1606" s="75"/>
      <c r="AT1606" s="75"/>
      <c r="AU1606" s="75"/>
      <c r="AV1606" s="75"/>
      <c r="AW1606" s="75"/>
      <c r="AX1606" s="75"/>
      <c r="AY1606" s="75"/>
      <c r="AZ1606" s="75"/>
      <c r="BG1606" s="95"/>
      <c r="BH1606" s="95"/>
      <c r="BI1606" s="95"/>
      <c r="BJ1606" s="95"/>
      <c r="BK1606" s="95"/>
      <c r="BL1606" s="95"/>
      <c r="BM1606" s="95"/>
      <c r="BN1606" s="95"/>
      <c r="BO1606" s="75"/>
      <c r="BP1606" s="75"/>
    </row>
    <row r="1607" spans="27:85" x14ac:dyDescent="0.2">
      <c r="AA1607" s="75"/>
      <c r="AB1607" s="75"/>
      <c r="AC1607" s="75"/>
      <c r="AD1607" s="75"/>
      <c r="AE1607" s="75"/>
      <c r="AG1607" s="84"/>
      <c r="AN1607" s="75"/>
      <c r="AO1607" s="75"/>
      <c r="AP1607" s="75"/>
      <c r="AQ1607" s="75"/>
      <c r="AR1607" s="75"/>
      <c r="AS1607" s="75"/>
      <c r="AT1607" s="75"/>
      <c r="AU1607" s="75"/>
      <c r="AV1607" s="75"/>
      <c r="AW1607" s="75"/>
      <c r="AX1607" s="75"/>
      <c r="AY1607" s="75"/>
      <c r="AZ1607" s="75"/>
      <c r="BG1607" s="95"/>
      <c r="BH1607" s="95"/>
      <c r="BI1607" s="95"/>
      <c r="BJ1607" s="95"/>
      <c r="BK1607" s="95"/>
      <c r="BL1607" s="95"/>
      <c r="BM1607" s="95"/>
      <c r="BN1607" s="95"/>
      <c r="BO1607" s="75"/>
      <c r="BP1607" s="75"/>
      <c r="BQ1607" s="75"/>
    </row>
    <row r="1608" spans="27:85" x14ac:dyDescent="0.2">
      <c r="AA1608" s="75"/>
      <c r="AB1608" s="75"/>
      <c r="AC1608" s="75"/>
      <c r="AD1608" s="75"/>
      <c r="AE1608" s="75"/>
      <c r="AG1608" s="84"/>
      <c r="AN1608" s="75"/>
      <c r="AO1608" s="75"/>
      <c r="AP1608" s="75"/>
      <c r="AQ1608" s="75"/>
      <c r="AR1608" s="75"/>
      <c r="AS1608" s="75"/>
      <c r="AT1608" s="75"/>
      <c r="AU1608" s="75"/>
      <c r="AV1608" s="75"/>
      <c r="AW1608" s="75"/>
      <c r="AX1608" s="75"/>
      <c r="AY1608" s="75"/>
      <c r="AZ1608" s="75"/>
      <c r="BG1608" s="95"/>
      <c r="BH1608" s="95"/>
      <c r="BI1608" s="95"/>
      <c r="BJ1608" s="95"/>
      <c r="BK1608" s="95"/>
      <c r="BL1608" s="95"/>
      <c r="BM1608" s="95"/>
      <c r="BN1608" s="95"/>
      <c r="BO1608" s="75"/>
      <c r="BP1608" s="75"/>
    </row>
    <row r="1609" spans="27:85" x14ac:dyDescent="0.2">
      <c r="AA1609" s="75"/>
      <c r="AB1609" s="75"/>
      <c r="AC1609" s="75"/>
      <c r="AD1609" s="75"/>
      <c r="AE1609" s="75"/>
      <c r="AG1609" s="84"/>
      <c r="AN1609" s="75"/>
      <c r="AO1609" s="75"/>
      <c r="AP1609" s="75"/>
      <c r="AQ1609" s="75"/>
      <c r="AR1609" s="75"/>
      <c r="AS1609" s="75"/>
      <c r="AT1609" s="75"/>
      <c r="AU1609" s="75"/>
      <c r="AV1609" s="75"/>
      <c r="AW1609" s="75"/>
      <c r="AX1609" s="75"/>
      <c r="AY1609" s="75"/>
      <c r="AZ1609" s="75"/>
      <c r="BG1609" s="95"/>
      <c r="BH1609" s="95"/>
      <c r="BI1609" s="95"/>
      <c r="BJ1609" s="95"/>
      <c r="BK1609" s="95"/>
      <c r="BL1609" s="95"/>
      <c r="BM1609" s="95"/>
      <c r="BN1609" s="95"/>
      <c r="BO1609" s="75"/>
      <c r="BP1609" s="75"/>
      <c r="BQ1609" s="75"/>
      <c r="BS1609" s="75"/>
    </row>
    <row r="1610" spans="27:85" x14ac:dyDescent="0.2">
      <c r="AA1610" s="75"/>
      <c r="AB1610" s="75"/>
      <c r="AC1610" s="75"/>
      <c r="AD1610" s="75"/>
      <c r="AE1610" s="75"/>
      <c r="AG1610" s="84"/>
      <c r="AN1610" s="75"/>
      <c r="AO1610" s="75"/>
      <c r="AP1610" s="75"/>
      <c r="AQ1610" s="75"/>
      <c r="AR1610" s="75"/>
      <c r="AS1610" s="75"/>
      <c r="AT1610" s="75"/>
      <c r="AU1610" s="75"/>
      <c r="AV1610" s="75"/>
      <c r="AW1610" s="75"/>
      <c r="AX1610" s="75"/>
      <c r="AY1610" s="75"/>
      <c r="AZ1610" s="75"/>
      <c r="BG1610" s="95"/>
      <c r="BH1610" s="95"/>
      <c r="BI1610" s="95"/>
      <c r="BJ1610" s="95"/>
      <c r="BK1610" s="95"/>
      <c r="BL1610" s="95"/>
      <c r="BM1610" s="95"/>
      <c r="BN1610" s="95"/>
      <c r="BO1610" s="75"/>
      <c r="BP1610" s="75"/>
      <c r="BQ1610" s="75"/>
    </row>
    <row r="1611" spans="27:85" x14ac:dyDescent="0.2">
      <c r="AA1611" s="75"/>
      <c r="AB1611" s="75"/>
      <c r="AC1611" s="75"/>
      <c r="AD1611" s="75"/>
      <c r="AE1611" s="75"/>
      <c r="AG1611" s="84"/>
      <c r="AN1611" s="75"/>
      <c r="AO1611" s="75"/>
      <c r="AP1611" s="75"/>
      <c r="AQ1611" s="75"/>
      <c r="AR1611" s="75"/>
      <c r="AS1611" s="75"/>
      <c r="AT1611" s="75"/>
      <c r="AU1611" s="75"/>
      <c r="AV1611" s="75"/>
      <c r="AW1611" s="75"/>
      <c r="AX1611" s="75"/>
      <c r="AY1611" s="75"/>
      <c r="AZ1611" s="75"/>
      <c r="BG1611" s="95"/>
      <c r="BH1611" s="95"/>
      <c r="BI1611" s="95"/>
      <c r="BJ1611" s="95"/>
      <c r="BK1611" s="95"/>
      <c r="BL1611" s="95"/>
      <c r="BM1611" s="95"/>
      <c r="BN1611" s="95"/>
      <c r="BO1611" s="75"/>
      <c r="BP1611" s="75"/>
    </row>
    <row r="1612" spans="27:85" x14ac:dyDescent="0.2">
      <c r="AA1612" s="75"/>
      <c r="AB1612" s="75"/>
      <c r="AC1612" s="75"/>
      <c r="AD1612" s="75"/>
      <c r="AE1612" s="75"/>
      <c r="AG1612" s="84"/>
      <c r="AN1612" s="75"/>
      <c r="AO1612" s="75"/>
      <c r="AP1612" s="75"/>
      <c r="AQ1612" s="75"/>
      <c r="AR1612" s="75"/>
      <c r="AS1612" s="75"/>
      <c r="AT1612" s="75"/>
      <c r="AU1612" s="75"/>
      <c r="AV1612" s="75"/>
      <c r="AW1612" s="75"/>
      <c r="AX1612" s="75"/>
      <c r="AY1612" s="75"/>
      <c r="AZ1612" s="75"/>
      <c r="BG1612" s="95"/>
      <c r="BH1612" s="95"/>
      <c r="BI1612" s="95"/>
      <c r="BJ1612" s="95"/>
      <c r="BK1612" s="95"/>
      <c r="BL1612" s="95"/>
      <c r="BM1612" s="95"/>
      <c r="BN1612" s="95"/>
      <c r="BO1612" s="75"/>
      <c r="BP1612" s="75"/>
    </row>
    <row r="1613" spans="27:85" x14ac:dyDescent="0.2">
      <c r="AA1613" s="75"/>
      <c r="AB1613" s="75"/>
      <c r="AC1613" s="75"/>
      <c r="AD1613" s="75"/>
      <c r="AE1613" s="75"/>
      <c r="AG1613" s="84"/>
      <c r="AN1613" s="75"/>
      <c r="AO1613" s="75"/>
      <c r="AP1613" s="75"/>
      <c r="AQ1613" s="75"/>
      <c r="AR1613" s="75"/>
      <c r="AS1613" s="75"/>
      <c r="AT1613" s="75"/>
      <c r="AU1613" s="75"/>
      <c r="AV1613" s="75"/>
      <c r="AW1613" s="75"/>
      <c r="AX1613" s="75"/>
      <c r="AY1613" s="75"/>
      <c r="AZ1613" s="75"/>
      <c r="BG1613" s="95"/>
      <c r="BH1613" s="95"/>
      <c r="BI1613" s="95"/>
      <c r="BJ1613" s="95"/>
      <c r="BK1613" s="95"/>
      <c r="BL1613" s="95"/>
      <c r="BM1613" s="95"/>
      <c r="BN1613" s="95"/>
      <c r="BO1613" s="75"/>
      <c r="BP1613" s="75"/>
      <c r="BQ1613" s="75"/>
      <c r="BS1613" s="75"/>
      <c r="BT1613" s="75"/>
      <c r="BU1613" s="75"/>
      <c r="BV1613" s="75"/>
      <c r="BW1613" s="75"/>
      <c r="BX1613" s="75"/>
      <c r="BY1613" s="75"/>
      <c r="BZ1613" s="75"/>
      <c r="CA1613" s="75"/>
      <c r="CB1613" s="75"/>
      <c r="CC1613" s="75"/>
      <c r="CD1613" s="75"/>
      <c r="CE1613" s="75"/>
      <c r="CF1613" s="75"/>
      <c r="CG1613" s="75"/>
    </row>
    <row r="1614" spans="27:85" x14ac:dyDescent="0.2">
      <c r="AA1614" s="75"/>
      <c r="AB1614" s="75"/>
      <c r="AC1614" s="75"/>
      <c r="AD1614" s="75"/>
      <c r="AE1614" s="75"/>
      <c r="AG1614" s="84"/>
      <c r="AN1614" s="75"/>
      <c r="AO1614" s="75"/>
      <c r="AP1614" s="75"/>
      <c r="AQ1614" s="75"/>
      <c r="AR1614" s="75"/>
      <c r="AS1614" s="75"/>
      <c r="AT1614" s="75"/>
      <c r="AU1614" s="75"/>
      <c r="AV1614" s="75"/>
      <c r="AW1614" s="75"/>
      <c r="AX1614" s="75"/>
      <c r="AY1614" s="75"/>
      <c r="AZ1614" s="75"/>
      <c r="BG1614" s="95"/>
      <c r="BH1614" s="95"/>
      <c r="BI1614" s="95"/>
      <c r="BJ1614" s="95"/>
      <c r="BK1614" s="95"/>
      <c r="BL1614" s="95"/>
      <c r="BM1614" s="95"/>
      <c r="BN1614" s="95"/>
      <c r="BO1614" s="75"/>
      <c r="BP1614" s="75"/>
      <c r="BQ1614" s="75"/>
    </row>
    <row r="1615" spans="27:85" x14ac:dyDescent="0.2">
      <c r="AA1615" s="75"/>
      <c r="AB1615" s="75"/>
      <c r="AC1615" s="75"/>
      <c r="AD1615" s="75"/>
      <c r="AE1615" s="75"/>
      <c r="AG1615" s="84"/>
      <c r="AN1615" s="75"/>
      <c r="AO1615" s="75"/>
      <c r="AP1615" s="75"/>
      <c r="AQ1615" s="75"/>
      <c r="AR1615" s="75"/>
      <c r="AS1615" s="75"/>
      <c r="AT1615" s="75"/>
      <c r="AU1615" s="75"/>
      <c r="AV1615" s="75"/>
      <c r="AW1615" s="75"/>
      <c r="AX1615" s="75"/>
      <c r="AY1615" s="75"/>
      <c r="AZ1615" s="75"/>
      <c r="BG1615" s="95"/>
      <c r="BH1615" s="95"/>
      <c r="BI1615" s="95"/>
      <c r="BJ1615" s="95"/>
      <c r="BK1615" s="95"/>
      <c r="BL1615" s="95"/>
      <c r="BM1615" s="95"/>
      <c r="BN1615" s="95"/>
      <c r="BO1615" s="75"/>
      <c r="BP1615" s="75"/>
      <c r="BQ1615" s="75"/>
    </row>
    <row r="1616" spans="27:85" x14ac:dyDescent="0.2">
      <c r="AA1616" s="75"/>
      <c r="AB1616" s="75"/>
      <c r="AC1616" s="75"/>
      <c r="AD1616" s="75"/>
      <c r="AE1616" s="75"/>
      <c r="AG1616" s="84"/>
      <c r="AN1616" s="75"/>
      <c r="AO1616" s="75"/>
      <c r="AP1616" s="75"/>
      <c r="AQ1616" s="75"/>
      <c r="AR1616" s="75"/>
      <c r="AS1616" s="75"/>
      <c r="AT1616" s="75"/>
      <c r="AU1616" s="75"/>
      <c r="AV1616" s="75"/>
      <c r="AW1616" s="75"/>
      <c r="AX1616" s="75"/>
      <c r="AY1616" s="75"/>
      <c r="AZ1616" s="75"/>
      <c r="BG1616" s="95"/>
      <c r="BH1616" s="95"/>
      <c r="BI1616" s="95"/>
      <c r="BJ1616" s="95"/>
      <c r="BK1616" s="95"/>
      <c r="BL1616" s="95"/>
      <c r="BM1616" s="95"/>
      <c r="BN1616" s="95"/>
      <c r="BO1616" s="75"/>
      <c r="BP1616" s="75"/>
      <c r="BQ1616" s="75"/>
    </row>
    <row r="1617" spans="27:85" x14ac:dyDescent="0.2">
      <c r="AA1617" s="75"/>
      <c r="AB1617" s="75"/>
      <c r="AC1617" s="75"/>
      <c r="AD1617" s="75"/>
      <c r="AE1617" s="75"/>
      <c r="AG1617" s="84"/>
      <c r="AN1617" s="75"/>
      <c r="AO1617" s="75"/>
      <c r="AP1617" s="75"/>
      <c r="AQ1617" s="75"/>
      <c r="AR1617" s="75"/>
      <c r="AS1617" s="75"/>
      <c r="AT1617" s="75"/>
      <c r="AU1617" s="75"/>
      <c r="AV1617" s="75"/>
      <c r="AW1617" s="75"/>
      <c r="AX1617" s="75"/>
      <c r="AY1617" s="75"/>
      <c r="AZ1617" s="75"/>
      <c r="BG1617" s="95"/>
      <c r="BH1617" s="95"/>
      <c r="BI1617" s="95"/>
      <c r="BJ1617" s="95"/>
      <c r="BK1617" s="95"/>
      <c r="BL1617" s="95"/>
      <c r="BM1617" s="95"/>
      <c r="BN1617" s="95"/>
      <c r="BO1617" s="75"/>
      <c r="BP1617" s="75"/>
      <c r="BQ1617" s="75"/>
      <c r="BS1617" s="75"/>
    </row>
    <row r="1618" spans="27:85" x14ac:dyDescent="0.2">
      <c r="AA1618" s="75"/>
      <c r="AB1618" s="75"/>
      <c r="AC1618" s="75"/>
      <c r="AD1618" s="75"/>
      <c r="AE1618" s="75"/>
      <c r="AG1618" s="84"/>
      <c r="AN1618" s="75"/>
      <c r="AO1618" s="75"/>
      <c r="AP1618" s="75"/>
      <c r="AQ1618" s="75"/>
      <c r="AR1618" s="75"/>
      <c r="AS1618" s="75"/>
      <c r="AT1618" s="75"/>
      <c r="AU1618" s="75"/>
      <c r="AV1618" s="75"/>
      <c r="AW1618" s="75"/>
      <c r="AX1618" s="75"/>
      <c r="AY1618" s="75"/>
      <c r="AZ1618" s="75"/>
      <c r="BG1618" s="95"/>
      <c r="BH1618" s="95"/>
      <c r="BI1618" s="95"/>
      <c r="BJ1618" s="95"/>
      <c r="BK1618" s="95"/>
      <c r="BL1618" s="95"/>
      <c r="BM1618" s="95"/>
      <c r="BN1618" s="95"/>
      <c r="BO1618" s="75"/>
      <c r="BP1618" s="75"/>
      <c r="BQ1618" s="75"/>
    </row>
    <row r="1619" spans="27:85" x14ac:dyDescent="0.2">
      <c r="AA1619" s="75"/>
      <c r="AB1619" s="75"/>
      <c r="AC1619" s="75"/>
      <c r="AD1619" s="75"/>
      <c r="AE1619" s="75"/>
      <c r="AG1619" s="84"/>
      <c r="AN1619" s="75"/>
      <c r="AO1619" s="75"/>
      <c r="AP1619" s="75"/>
      <c r="AQ1619" s="75"/>
      <c r="AR1619" s="75"/>
      <c r="AS1619" s="75"/>
      <c r="AT1619" s="75"/>
      <c r="AU1619" s="75"/>
      <c r="AV1619" s="75"/>
      <c r="AW1619" s="75"/>
      <c r="AX1619" s="75"/>
      <c r="AY1619" s="75"/>
      <c r="AZ1619" s="75"/>
      <c r="BG1619" s="95"/>
      <c r="BH1619" s="95"/>
      <c r="BI1619" s="95"/>
      <c r="BJ1619" s="95"/>
      <c r="BK1619" s="95"/>
      <c r="BL1619" s="95"/>
      <c r="BM1619" s="95"/>
      <c r="BN1619" s="95"/>
      <c r="BO1619" s="75"/>
      <c r="BP1619" s="75"/>
      <c r="BQ1619" s="75"/>
    </row>
    <row r="1620" spans="27:85" x14ac:dyDescent="0.2">
      <c r="AA1620" s="75"/>
      <c r="AB1620" s="75"/>
      <c r="AC1620" s="75"/>
      <c r="AD1620" s="75"/>
      <c r="AE1620" s="75"/>
      <c r="AG1620" s="84"/>
      <c r="AN1620" s="75"/>
      <c r="AO1620" s="75"/>
      <c r="AP1620" s="75"/>
      <c r="AQ1620" s="75"/>
      <c r="AR1620" s="75"/>
      <c r="AS1620" s="75"/>
      <c r="AT1620" s="75"/>
      <c r="AU1620" s="75"/>
      <c r="AV1620" s="75"/>
      <c r="AW1620" s="75"/>
      <c r="AX1620" s="75"/>
      <c r="AY1620" s="75"/>
      <c r="AZ1620" s="75"/>
      <c r="BG1620" s="95"/>
      <c r="BH1620" s="95"/>
      <c r="BI1620" s="95"/>
      <c r="BJ1620" s="95"/>
      <c r="BK1620" s="95"/>
      <c r="BL1620" s="95"/>
      <c r="BM1620" s="95"/>
      <c r="BN1620" s="95"/>
      <c r="BO1620" s="75"/>
      <c r="BP1620" s="75"/>
      <c r="BQ1620" s="75"/>
      <c r="BR1620" s="75"/>
      <c r="BS1620" s="75"/>
      <c r="BT1620" s="75"/>
      <c r="BU1620" s="75"/>
      <c r="BV1620" s="75"/>
      <c r="BW1620" s="75"/>
      <c r="BX1620" s="75"/>
      <c r="BY1620" s="75"/>
      <c r="BZ1620" s="75"/>
      <c r="CA1620" s="75"/>
      <c r="CB1620" s="75"/>
      <c r="CC1620" s="75"/>
      <c r="CD1620" s="75"/>
      <c r="CE1620" s="75"/>
      <c r="CF1620" s="75"/>
      <c r="CG1620" s="75"/>
    </row>
    <row r="1621" spans="27:85" x14ac:dyDescent="0.2">
      <c r="AA1621" s="75"/>
      <c r="AB1621" s="75"/>
      <c r="AC1621" s="75"/>
      <c r="AD1621" s="75"/>
      <c r="AE1621" s="75"/>
      <c r="AG1621" s="84"/>
      <c r="AN1621" s="75"/>
      <c r="AO1621" s="75"/>
      <c r="AP1621" s="75"/>
      <c r="AQ1621" s="75"/>
      <c r="AR1621" s="75"/>
      <c r="AS1621" s="75"/>
      <c r="AT1621" s="75"/>
      <c r="AU1621" s="75"/>
      <c r="AV1621" s="75"/>
      <c r="AW1621" s="75"/>
      <c r="AX1621" s="75"/>
      <c r="AY1621" s="75"/>
      <c r="AZ1621" s="75"/>
      <c r="BG1621" s="95"/>
      <c r="BH1621" s="95"/>
      <c r="BI1621" s="95"/>
      <c r="BJ1621" s="95"/>
      <c r="BK1621" s="95"/>
      <c r="BL1621" s="95"/>
      <c r="BM1621" s="95"/>
      <c r="BN1621" s="95"/>
      <c r="BO1621" s="75"/>
      <c r="BP1621" s="75"/>
      <c r="BQ1621" s="75"/>
      <c r="BS1621" s="75"/>
      <c r="BT1621" s="75"/>
      <c r="BU1621" s="75"/>
      <c r="BV1621" s="75"/>
      <c r="BW1621" s="75"/>
      <c r="BX1621" s="75"/>
      <c r="BY1621" s="75"/>
      <c r="BZ1621" s="75"/>
      <c r="CA1621" s="75"/>
      <c r="CB1621" s="75"/>
      <c r="CC1621" s="75"/>
      <c r="CD1621" s="75"/>
      <c r="CE1621" s="75"/>
      <c r="CF1621" s="75"/>
      <c r="CG1621" s="75"/>
    </row>
    <row r="1622" spans="27:85" x14ac:dyDescent="0.2">
      <c r="AA1622" s="75"/>
      <c r="AB1622" s="75"/>
      <c r="AC1622" s="75"/>
      <c r="AD1622" s="75"/>
      <c r="AE1622" s="75"/>
      <c r="AG1622" s="84"/>
      <c r="AN1622" s="75"/>
      <c r="AO1622" s="75"/>
      <c r="AP1622" s="75"/>
      <c r="AQ1622" s="75"/>
      <c r="AR1622" s="75"/>
      <c r="AS1622" s="75"/>
      <c r="AT1622" s="75"/>
      <c r="AU1622" s="75"/>
      <c r="AV1622" s="75"/>
      <c r="AW1622" s="75"/>
      <c r="AX1622" s="75"/>
      <c r="AY1622" s="75"/>
      <c r="AZ1622" s="75"/>
      <c r="BG1622" s="95"/>
      <c r="BH1622" s="95"/>
      <c r="BI1622" s="95"/>
      <c r="BJ1622" s="95"/>
      <c r="BK1622" s="95"/>
      <c r="BL1622" s="95"/>
      <c r="BM1622" s="95"/>
      <c r="BN1622" s="95"/>
      <c r="BO1622" s="75"/>
      <c r="BP1622" s="75"/>
      <c r="BQ1622" s="75"/>
      <c r="BS1622" s="75"/>
    </row>
    <row r="1623" spans="27:85" x14ac:dyDescent="0.2">
      <c r="AA1623" s="75"/>
      <c r="AB1623" s="75"/>
      <c r="AC1623" s="75"/>
      <c r="AD1623" s="75"/>
      <c r="AE1623" s="75"/>
      <c r="AG1623" s="84"/>
      <c r="AN1623" s="75"/>
      <c r="AO1623" s="75"/>
      <c r="AP1623" s="75"/>
      <c r="AQ1623" s="75"/>
      <c r="AR1623" s="75"/>
      <c r="AS1623" s="75"/>
      <c r="AT1623" s="75"/>
      <c r="AU1623" s="75"/>
      <c r="AV1623" s="75"/>
      <c r="AW1623" s="75"/>
      <c r="AX1623" s="75"/>
      <c r="AY1623" s="75"/>
      <c r="AZ1623" s="75"/>
      <c r="BG1623" s="95"/>
      <c r="BH1623" s="95"/>
      <c r="BI1623" s="95"/>
      <c r="BJ1623" s="95"/>
      <c r="BK1623" s="95"/>
      <c r="BL1623" s="95"/>
      <c r="BM1623" s="95"/>
      <c r="BN1623" s="95"/>
      <c r="BO1623" s="75"/>
      <c r="BP1623" s="75"/>
      <c r="BQ1623" s="75"/>
      <c r="BR1623" s="75"/>
      <c r="BS1623" s="75"/>
      <c r="BT1623" s="75"/>
      <c r="BU1623" s="75"/>
      <c r="BV1623" s="75"/>
      <c r="BW1623" s="75"/>
      <c r="BX1623" s="75"/>
      <c r="BY1623" s="75"/>
      <c r="BZ1623" s="75"/>
      <c r="CA1623" s="75"/>
      <c r="CB1623" s="75"/>
      <c r="CC1623" s="75"/>
      <c r="CD1623" s="75"/>
      <c r="CE1623" s="75"/>
      <c r="CF1623" s="75"/>
      <c r="CG1623" s="75"/>
    </row>
    <row r="1624" spans="27:85" x14ac:dyDescent="0.2">
      <c r="AA1624" s="75"/>
      <c r="AB1624" s="75"/>
      <c r="AC1624" s="75"/>
      <c r="AD1624" s="75"/>
      <c r="AE1624" s="75"/>
      <c r="AG1624" s="84"/>
      <c r="AN1624" s="75"/>
      <c r="AO1624" s="75"/>
      <c r="AP1624" s="75"/>
      <c r="AQ1624" s="75"/>
      <c r="AR1624" s="75"/>
      <c r="AS1624" s="75"/>
      <c r="AT1624" s="75"/>
      <c r="AU1624" s="75"/>
      <c r="AV1624" s="75"/>
      <c r="AW1624" s="75"/>
      <c r="AX1624" s="75"/>
      <c r="AY1624" s="75"/>
      <c r="AZ1624" s="75"/>
      <c r="BG1624" s="95"/>
      <c r="BH1624" s="95"/>
      <c r="BI1624" s="95"/>
      <c r="BJ1624" s="95"/>
      <c r="BK1624" s="95"/>
      <c r="BL1624" s="95"/>
      <c r="BM1624" s="95"/>
      <c r="BN1624" s="95"/>
      <c r="BO1624" s="75"/>
      <c r="BP1624" s="75"/>
    </row>
    <row r="1625" spans="27:85" x14ac:dyDescent="0.2">
      <c r="AA1625" s="75"/>
      <c r="AB1625" s="75"/>
      <c r="AC1625" s="75"/>
      <c r="AD1625" s="75"/>
      <c r="AE1625" s="75"/>
      <c r="AG1625" s="84"/>
      <c r="AN1625" s="75"/>
      <c r="AO1625" s="75"/>
      <c r="AP1625" s="75"/>
      <c r="AQ1625" s="75"/>
      <c r="AR1625" s="75"/>
      <c r="AS1625" s="75"/>
      <c r="AT1625" s="75"/>
      <c r="AU1625" s="75"/>
      <c r="AV1625" s="75"/>
      <c r="AW1625" s="75"/>
      <c r="AX1625" s="75"/>
      <c r="AY1625" s="75"/>
      <c r="AZ1625" s="75"/>
      <c r="BG1625" s="95"/>
      <c r="BH1625" s="95"/>
      <c r="BI1625" s="95"/>
      <c r="BJ1625" s="95"/>
      <c r="BK1625" s="95"/>
      <c r="BL1625" s="95"/>
      <c r="BM1625" s="95"/>
      <c r="BN1625" s="95"/>
      <c r="BO1625" s="75"/>
      <c r="BP1625" s="75"/>
    </row>
    <row r="1626" spans="27:85" x14ac:dyDescent="0.2">
      <c r="AA1626" s="75"/>
      <c r="AB1626" s="75"/>
      <c r="AC1626" s="75"/>
      <c r="AD1626" s="75"/>
      <c r="AE1626" s="75"/>
      <c r="AG1626" s="84"/>
      <c r="AN1626" s="75"/>
      <c r="AO1626" s="75"/>
      <c r="AP1626" s="75"/>
      <c r="AQ1626" s="75"/>
      <c r="AR1626" s="75"/>
      <c r="AS1626" s="75"/>
      <c r="AT1626" s="75"/>
      <c r="AU1626" s="75"/>
      <c r="AV1626" s="75"/>
      <c r="AW1626" s="75"/>
      <c r="AX1626" s="75"/>
      <c r="AY1626" s="75"/>
      <c r="AZ1626" s="75"/>
      <c r="BG1626" s="95"/>
      <c r="BH1626" s="95"/>
      <c r="BI1626" s="95"/>
      <c r="BJ1626" s="95"/>
      <c r="BK1626" s="95"/>
      <c r="BL1626" s="95"/>
      <c r="BM1626" s="95"/>
      <c r="BN1626" s="95"/>
      <c r="BO1626" s="75"/>
      <c r="BP1626" s="75"/>
      <c r="BQ1626" s="75"/>
      <c r="BS1626" s="75"/>
      <c r="BT1626" s="75"/>
      <c r="BU1626" s="75"/>
      <c r="BV1626" s="75"/>
      <c r="BW1626" s="75"/>
      <c r="BX1626" s="75"/>
      <c r="BY1626" s="75"/>
      <c r="BZ1626" s="75"/>
      <c r="CA1626" s="75"/>
      <c r="CB1626" s="75"/>
      <c r="CC1626" s="75"/>
      <c r="CD1626" s="75"/>
      <c r="CE1626" s="75"/>
      <c r="CF1626" s="75"/>
      <c r="CG1626" s="75"/>
    </row>
    <row r="1627" spans="27:85" x14ac:dyDescent="0.2">
      <c r="AA1627" s="75"/>
      <c r="AB1627" s="75"/>
      <c r="AC1627" s="75"/>
      <c r="AD1627" s="75"/>
      <c r="AE1627" s="75"/>
      <c r="AG1627" s="84"/>
      <c r="AN1627" s="75"/>
      <c r="AO1627" s="75"/>
      <c r="AP1627" s="75"/>
      <c r="AQ1627" s="75"/>
      <c r="AR1627" s="75"/>
      <c r="AS1627" s="75"/>
      <c r="AT1627" s="75"/>
      <c r="AU1627" s="75"/>
      <c r="AV1627" s="75"/>
      <c r="AW1627" s="75"/>
      <c r="AX1627" s="75"/>
      <c r="AY1627" s="75"/>
      <c r="AZ1627" s="75"/>
      <c r="BG1627" s="95"/>
      <c r="BH1627" s="95"/>
      <c r="BI1627" s="95"/>
      <c r="BJ1627" s="95"/>
      <c r="BK1627" s="95"/>
      <c r="BL1627" s="95"/>
      <c r="BM1627" s="95"/>
      <c r="BN1627" s="95"/>
      <c r="BO1627" s="75"/>
      <c r="BP1627" s="75"/>
      <c r="BQ1627" s="75"/>
    </row>
    <row r="1628" spans="27:85" x14ac:dyDescent="0.2">
      <c r="AA1628" s="75"/>
      <c r="AB1628" s="75"/>
      <c r="AC1628" s="75"/>
      <c r="AD1628" s="75"/>
      <c r="AE1628" s="75"/>
      <c r="AG1628" s="84"/>
      <c r="AN1628" s="75"/>
      <c r="AO1628" s="75"/>
      <c r="AP1628" s="75"/>
      <c r="AQ1628" s="75"/>
      <c r="AR1628" s="75"/>
      <c r="AS1628" s="75"/>
      <c r="AT1628" s="75"/>
      <c r="AU1628" s="75"/>
      <c r="AV1628" s="75"/>
      <c r="AW1628" s="75"/>
      <c r="AX1628" s="75"/>
      <c r="AY1628" s="75"/>
      <c r="AZ1628" s="75"/>
      <c r="BG1628" s="95"/>
      <c r="BH1628" s="95"/>
      <c r="BI1628" s="95"/>
      <c r="BJ1628" s="95"/>
      <c r="BK1628" s="95"/>
      <c r="BL1628" s="95"/>
      <c r="BM1628" s="95"/>
      <c r="BN1628" s="95"/>
      <c r="BO1628" s="75"/>
      <c r="BP1628" s="75"/>
      <c r="BQ1628" s="75"/>
      <c r="BR1628" s="75"/>
      <c r="BS1628" s="75"/>
      <c r="BT1628" s="75"/>
      <c r="BU1628" s="75"/>
      <c r="BV1628" s="75"/>
      <c r="BW1628" s="75"/>
      <c r="BX1628" s="75"/>
      <c r="BY1628" s="75"/>
      <c r="BZ1628" s="75"/>
      <c r="CA1628" s="75"/>
      <c r="CB1628" s="75"/>
      <c r="CC1628" s="75"/>
      <c r="CD1628" s="75"/>
      <c r="CE1628" s="75"/>
      <c r="CF1628" s="75"/>
      <c r="CG1628" s="75"/>
    </row>
    <row r="1629" spans="27:85" x14ac:dyDescent="0.2">
      <c r="AA1629" s="75"/>
      <c r="AB1629" s="75"/>
      <c r="AC1629" s="75"/>
      <c r="AD1629" s="75"/>
      <c r="AE1629" s="75"/>
      <c r="AG1629" s="84"/>
      <c r="AN1629" s="75"/>
      <c r="AO1629" s="75"/>
      <c r="AP1629" s="75"/>
      <c r="AQ1629" s="75"/>
      <c r="AR1629" s="75"/>
      <c r="AS1629" s="75"/>
      <c r="AT1629" s="75"/>
      <c r="AU1629" s="75"/>
      <c r="AV1629" s="75"/>
      <c r="AW1629" s="75"/>
      <c r="AX1629" s="75"/>
      <c r="AY1629" s="75"/>
      <c r="AZ1629" s="75"/>
      <c r="BG1629" s="95"/>
      <c r="BH1629" s="95"/>
      <c r="BI1629" s="95"/>
      <c r="BJ1629" s="95"/>
      <c r="BK1629" s="95"/>
      <c r="BL1629" s="95"/>
      <c r="BM1629" s="95"/>
      <c r="BN1629" s="95"/>
      <c r="BO1629" s="75"/>
      <c r="BP1629" s="75"/>
    </row>
    <row r="1630" spans="27:85" x14ac:dyDescent="0.2">
      <c r="AA1630" s="75"/>
      <c r="AB1630" s="75"/>
      <c r="AC1630" s="75"/>
      <c r="AD1630" s="75"/>
      <c r="AE1630" s="75"/>
      <c r="AG1630" s="84"/>
      <c r="AN1630" s="75"/>
      <c r="AO1630" s="75"/>
      <c r="AP1630" s="75"/>
      <c r="AQ1630" s="75"/>
      <c r="AR1630" s="75"/>
      <c r="AS1630" s="75"/>
      <c r="AT1630" s="75"/>
      <c r="AU1630" s="75"/>
      <c r="AV1630" s="75"/>
      <c r="AW1630" s="75"/>
      <c r="AX1630" s="75"/>
      <c r="AY1630" s="75"/>
      <c r="AZ1630" s="75"/>
      <c r="BG1630" s="95"/>
      <c r="BH1630" s="95"/>
      <c r="BI1630" s="95"/>
      <c r="BJ1630" s="95"/>
      <c r="BK1630" s="95"/>
      <c r="BL1630" s="95"/>
      <c r="BM1630" s="95"/>
      <c r="BN1630" s="95"/>
      <c r="BO1630" s="75"/>
      <c r="BP1630" s="75"/>
      <c r="BQ1630" s="75"/>
      <c r="BR1630" s="75"/>
      <c r="BS1630" s="75"/>
      <c r="BT1630" s="75"/>
      <c r="BU1630" s="75"/>
      <c r="BV1630" s="75"/>
      <c r="BW1630" s="75"/>
      <c r="BX1630" s="75"/>
      <c r="BY1630" s="75"/>
      <c r="BZ1630" s="75"/>
      <c r="CA1630" s="75"/>
      <c r="CB1630" s="75"/>
      <c r="CC1630" s="75"/>
      <c r="CD1630" s="75"/>
      <c r="CE1630" s="75"/>
      <c r="CF1630" s="75"/>
      <c r="CG1630" s="75"/>
    </row>
    <row r="1631" spans="27:85" x14ac:dyDescent="0.2">
      <c r="AA1631" s="75"/>
      <c r="AB1631" s="75"/>
      <c r="AC1631" s="75"/>
      <c r="AD1631" s="75"/>
      <c r="AE1631" s="75"/>
      <c r="AG1631" s="84"/>
      <c r="AN1631" s="75"/>
      <c r="AO1631" s="75"/>
      <c r="AP1631" s="75"/>
      <c r="AQ1631" s="75"/>
      <c r="AR1631" s="75"/>
      <c r="AS1631" s="75"/>
      <c r="AT1631" s="75"/>
      <c r="AU1631" s="75"/>
      <c r="AV1631" s="75"/>
      <c r="AW1631" s="75"/>
      <c r="AX1631" s="75"/>
      <c r="AY1631" s="75"/>
      <c r="AZ1631" s="75"/>
      <c r="BG1631" s="95"/>
      <c r="BH1631" s="95"/>
      <c r="BI1631" s="95"/>
      <c r="BJ1631" s="95"/>
      <c r="BK1631" s="95"/>
      <c r="BL1631" s="95"/>
      <c r="BM1631" s="95"/>
      <c r="BN1631" s="95"/>
      <c r="BO1631" s="75"/>
      <c r="BP1631" s="75"/>
    </row>
    <row r="1632" spans="27:85" x14ac:dyDescent="0.2">
      <c r="AA1632" s="75"/>
      <c r="AB1632" s="75"/>
      <c r="AC1632" s="75"/>
      <c r="AD1632" s="75"/>
      <c r="AE1632" s="75"/>
      <c r="AG1632" s="84"/>
      <c r="AN1632" s="75"/>
      <c r="AO1632" s="75"/>
      <c r="AP1632" s="75"/>
      <c r="AQ1632" s="75"/>
      <c r="AR1632" s="75"/>
      <c r="AS1632" s="75"/>
      <c r="AT1632" s="75"/>
      <c r="AU1632" s="75"/>
      <c r="AV1632" s="75"/>
      <c r="AW1632" s="75"/>
      <c r="AX1632" s="75"/>
      <c r="AY1632" s="75"/>
      <c r="AZ1632" s="75"/>
      <c r="BG1632" s="95"/>
      <c r="BH1632" s="95"/>
      <c r="BI1632" s="95"/>
      <c r="BJ1632" s="95"/>
      <c r="BK1632" s="95"/>
      <c r="BL1632" s="95"/>
      <c r="BM1632" s="95"/>
      <c r="BN1632" s="95"/>
      <c r="BO1632" s="75"/>
      <c r="BP1632" s="75"/>
    </row>
    <row r="1633" spans="27:85" x14ac:dyDescent="0.2">
      <c r="AA1633" s="75"/>
      <c r="AB1633" s="75"/>
      <c r="AC1633" s="75"/>
      <c r="AD1633" s="75"/>
      <c r="AE1633" s="75"/>
      <c r="AG1633" s="84"/>
      <c r="AN1633" s="75"/>
      <c r="AO1633" s="75"/>
      <c r="AP1633" s="75"/>
      <c r="AQ1633" s="75"/>
      <c r="AR1633" s="75"/>
      <c r="AS1633" s="75"/>
      <c r="AT1633" s="75"/>
      <c r="AU1633" s="75"/>
      <c r="AV1633" s="75"/>
      <c r="AW1633" s="75"/>
      <c r="AX1633" s="75"/>
      <c r="AY1633" s="75"/>
      <c r="AZ1633" s="75"/>
      <c r="BG1633" s="95"/>
      <c r="BH1633" s="95"/>
      <c r="BI1633" s="95"/>
      <c r="BJ1633" s="95"/>
      <c r="BK1633" s="95"/>
      <c r="BL1633" s="95"/>
      <c r="BM1633" s="95"/>
      <c r="BN1633" s="95"/>
      <c r="BO1633" s="75"/>
      <c r="BP1633" s="75"/>
    </row>
    <row r="1634" spans="27:85" x14ac:dyDescent="0.2">
      <c r="AA1634" s="75"/>
      <c r="AB1634" s="75"/>
      <c r="AC1634" s="75"/>
      <c r="AD1634" s="75"/>
      <c r="AE1634" s="75"/>
      <c r="AG1634" s="84"/>
      <c r="AN1634" s="75"/>
      <c r="AO1634" s="75"/>
      <c r="AP1634" s="75"/>
      <c r="AQ1634" s="75"/>
      <c r="AR1634" s="75"/>
      <c r="AS1634" s="75"/>
      <c r="AT1634" s="75"/>
      <c r="AU1634" s="75"/>
      <c r="AV1634" s="75"/>
      <c r="AW1634" s="75"/>
      <c r="AX1634" s="75"/>
      <c r="AY1634" s="75"/>
      <c r="AZ1634" s="75"/>
      <c r="BG1634" s="95"/>
      <c r="BH1634" s="95"/>
      <c r="BI1634" s="95"/>
      <c r="BJ1634" s="95"/>
      <c r="BK1634" s="95"/>
      <c r="BL1634" s="95"/>
      <c r="BM1634" s="95"/>
      <c r="BN1634" s="95"/>
      <c r="BO1634" s="75"/>
      <c r="BP1634" s="75"/>
    </row>
    <row r="1635" spans="27:85" x14ac:dyDescent="0.2">
      <c r="AA1635" s="75"/>
      <c r="AB1635" s="75"/>
      <c r="AC1635" s="75"/>
      <c r="AD1635" s="75"/>
      <c r="AE1635" s="75"/>
      <c r="AG1635" s="84"/>
      <c r="AN1635" s="75"/>
      <c r="AO1635" s="75"/>
      <c r="AP1635" s="75"/>
      <c r="AQ1635" s="75"/>
      <c r="AR1635" s="75"/>
      <c r="AS1635" s="75"/>
      <c r="AT1635" s="75"/>
      <c r="AU1635" s="75"/>
      <c r="AV1635" s="75"/>
      <c r="AW1635" s="75"/>
      <c r="AX1635" s="75"/>
      <c r="AY1635" s="75"/>
      <c r="AZ1635" s="75"/>
      <c r="BG1635" s="95"/>
      <c r="BH1635" s="95"/>
      <c r="BI1635" s="95"/>
      <c r="BJ1635" s="95"/>
      <c r="BK1635" s="95"/>
      <c r="BL1635" s="95"/>
      <c r="BM1635" s="95"/>
      <c r="BN1635" s="95"/>
      <c r="BO1635" s="75"/>
      <c r="BP1635" s="75"/>
    </row>
    <row r="1636" spans="27:85" x14ac:dyDescent="0.2">
      <c r="AA1636" s="75"/>
      <c r="AB1636" s="75"/>
      <c r="AC1636" s="75"/>
      <c r="AD1636" s="75"/>
      <c r="AE1636" s="75"/>
      <c r="AG1636" s="84"/>
      <c r="AN1636" s="75"/>
      <c r="AO1636" s="75"/>
      <c r="AP1636" s="75"/>
      <c r="AQ1636" s="75"/>
      <c r="AR1636" s="75"/>
      <c r="AS1636" s="75"/>
      <c r="AT1636" s="75"/>
      <c r="AU1636" s="75"/>
      <c r="AV1636" s="75"/>
      <c r="AW1636" s="75"/>
      <c r="AX1636" s="75"/>
      <c r="AY1636" s="75"/>
      <c r="AZ1636" s="75"/>
      <c r="BG1636" s="95"/>
      <c r="BH1636" s="95"/>
      <c r="BI1636" s="95"/>
      <c r="BJ1636" s="95"/>
      <c r="BK1636" s="95"/>
      <c r="BL1636" s="95"/>
      <c r="BM1636" s="95"/>
      <c r="BN1636" s="95"/>
      <c r="BO1636" s="75"/>
      <c r="BP1636" s="75"/>
      <c r="BQ1636" s="75"/>
      <c r="BS1636" s="75"/>
    </row>
    <row r="1637" spans="27:85" x14ac:dyDescent="0.2">
      <c r="AA1637" s="75"/>
      <c r="AB1637" s="75"/>
      <c r="AC1637" s="75"/>
      <c r="AD1637" s="75"/>
      <c r="AE1637" s="75"/>
      <c r="AG1637" s="84"/>
      <c r="AN1637" s="75"/>
      <c r="AO1637" s="75"/>
      <c r="AP1637" s="75"/>
      <c r="AQ1637" s="75"/>
      <c r="AR1637" s="75"/>
      <c r="AS1637" s="75"/>
      <c r="AT1637" s="75"/>
      <c r="AU1637" s="75"/>
      <c r="AV1637" s="75"/>
      <c r="AW1637" s="75"/>
      <c r="AX1637" s="75"/>
      <c r="AY1637" s="75"/>
      <c r="AZ1637" s="75"/>
      <c r="BG1637" s="95"/>
      <c r="BH1637" s="95"/>
      <c r="BI1637" s="95"/>
      <c r="BJ1637" s="95"/>
      <c r="BK1637" s="95"/>
      <c r="BL1637" s="95"/>
      <c r="BM1637" s="95"/>
      <c r="BN1637" s="95"/>
      <c r="BO1637" s="75"/>
      <c r="BP1637" s="75"/>
      <c r="BQ1637" s="75"/>
      <c r="BS1637" s="75"/>
    </row>
    <row r="1638" spans="27:85" x14ac:dyDescent="0.2">
      <c r="AA1638" s="75"/>
      <c r="AB1638" s="75"/>
      <c r="AC1638" s="75"/>
      <c r="AD1638" s="75"/>
      <c r="AE1638" s="75"/>
      <c r="AG1638" s="84"/>
      <c r="AN1638" s="75"/>
      <c r="AO1638" s="75"/>
      <c r="AP1638" s="75"/>
      <c r="AQ1638" s="75"/>
      <c r="AR1638" s="75"/>
      <c r="AS1638" s="75"/>
      <c r="AT1638" s="75"/>
      <c r="AU1638" s="75"/>
      <c r="AV1638" s="75"/>
      <c r="AW1638" s="75"/>
      <c r="AX1638" s="75"/>
      <c r="AY1638" s="75"/>
      <c r="AZ1638" s="75"/>
      <c r="BG1638" s="95"/>
      <c r="BH1638" s="95"/>
      <c r="BI1638" s="95"/>
      <c r="BJ1638" s="95"/>
      <c r="BK1638" s="95"/>
      <c r="BL1638" s="95"/>
      <c r="BM1638" s="95"/>
      <c r="BN1638" s="95"/>
      <c r="BO1638" s="75"/>
      <c r="BP1638" s="75"/>
      <c r="BQ1638" s="75"/>
      <c r="BR1638" s="75"/>
      <c r="BS1638" s="75"/>
      <c r="BT1638" s="75"/>
      <c r="BU1638" s="75"/>
      <c r="BV1638" s="75"/>
      <c r="BW1638" s="75"/>
      <c r="BX1638" s="75"/>
      <c r="BY1638" s="75"/>
      <c r="BZ1638" s="75"/>
      <c r="CA1638" s="75"/>
      <c r="CB1638" s="75"/>
      <c r="CC1638" s="75"/>
      <c r="CD1638" s="75"/>
      <c r="CE1638" s="75"/>
      <c r="CF1638" s="75"/>
      <c r="CG1638" s="75"/>
    </row>
    <row r="1639" spans="27:85" x14ac:dyDescent="0.2">
      <c r="AA1639" s="75"/>
      <c r="AB1639" s="75"/>
      <c r="AC1639" s="75"/>
      <c r="AD1639" s="75"/>
      <c r="AE1639" s="75"/>
      <c r="AG1639" s="84"/>
      <c r="AN1639" s="75"/>
      <c r="AO1639" s="75"/>
      <c r="AP1639" s="75"/>
      <c r="AQ1639" s="75"/>
      <c r="AR1639" s="75"/>
      <c r="AS1639" s="75"/>
      <c r="AT1639" s="75"/>
      <c r="AU1639" s="75"/>
      <c r="AV1639" s="75"/>
      <c r="AW1639" s="75"/>
      <c r="AX1639" s="75"/>
      <c r="AY1639" s="75"/>
      <c r="AZ1639" s="75"/>
      <c r="BG1639" s="95"/>
      <c r="BH1639" s="95"/>
      <c r="BI1639" s="95"/>
      <c r="BJ1639" s="95"/>
      <c r="BK1639" s="95"/>
      <c r="BL1639" s="95"/>
      <c r="BM1639" s="95"/>
      <c r="BN1639" s="95"/>
      <c r="BO1639" s="75"/>
      <c r="BP1639" s="75"/>
    </row>
    <row r="1640" spans="27:85" x14ac:dyDescent="0.2">
      <c r="AA1640" s="75"/>
      <c r="AB1640" s="75"/>
      <c r="AC1640" s="75"/>
      <c r="AD1640" s="75"/>
      <c r="AE1640" s="75"/>
      <c r="AG1640" s="84"/>
      <c r="AN1640" s="75"/>
      <c r="AO1640" s="75"/>
      <c r="AP1640" s="75"/>
      <c r="AQ1640" s="75"/>
      <c r="AR1640" s="75"/>
      <c r="AS1640" s="75"/>
      <c r="AT1640" s="75"/>
      <c r="AU1640" s="75"/>
      <c r="AV1640" s="75"/>
      <c r="AW1640" s="75"/>
      <c r="AX1640" s="75"/>
      <c r="AY1640" s="75"/>
      <c r="AZ1640" s="75"/>
      <c r="BG1640" s="95"/>
      <c r="BH1640" s="95"/>
      <c r="BI1640" s="95"/>
      <c r="BJ1640" s="95"/>
      <c r="BK1640" s="95"/>
      <c r="BL1640" s="95"/>
      <c r="BM1640" s="95"/>
      <c r="BN1640" s="95"/>
      <c r="BO1640" s="75"/>
      <c r="BP1640" s="75"/>
      <c r="BQ1640" s="75"/>
      <c r="BS1640" s="75"/>
      <c r="BT1640" s="75"/>
      <c r="BU1640" s="75"/>
      <c r="BV1640" s="75"/>
      <c r="BW1640" s="75"/>
      <c r="BX1640" s="75"/>
      <c r="BY1640" s="75"/>
      <c r="BZ1640" s="75"/>
      <c r="CA1640" s="75"/>
      <c r="CB1640" s="75"/>
      <c r="CC1640" s="75"/>
      <c r="CD1640" s="75"/>
      <c r="CE1640" s="75"/>
      <c r="CF1640" s="75"/>
      <c r="CG1640" s="75"/>
    </row>
    <row r="1641" spans="27:85" x14ac:dyDescent="0.2">
      <c r="AA1641" s="75"/>
      <c r="AB1641" s="75"/>
      <c r="AC1641" s="75"/>
      <c r="AD1641" s="75"/>
      <c r="AE1641" s="75"/>
      <c r="AG1641" s="84"/>
      <c r="AN1641" s="75"/>
      <c r="AO1641" s="75"/>
      <c r="AP1641" s="75"/>
      <c r="AQ1641" s="75"/>
      <c r="AR1641" s="75"/>
      <c r="AS1641" s="75"/>
      <c r="AT1641" s="75"/>
      <c r="AU1641" s="75"/>
      <c r="AV1641" s="75"/>
      <c r="AW1641" s="75"/>
      <c r="AX1641" s="75"/>
      <c r="AY1641" s="75"/>
      <c r="AZ1641" s="75"/>
      <c r="BG1641" s="95"/>
      <c r="BH1641" s="95"/>
      <c r="BI1641" s="95"/>
      <c r="BJ1641" s="95"/>
      <c r="BK1641" s="95"/>
      <c r="BL1641" s="95"/>
      <c r="BM1641" s="95"/>
      <c r="BN1641" s="95"/>
      <c r="BO1641" s="75"/>
      <c r="BP1641" s="75"/>
      <c r="BQ1641" s="77"/>
    </row>
    <row r="1642" spans="27:85" x14ac:dyDescent="0.2">
      <c r="AA1642" s="75"/>
      <c r="AB1642" s="75"/>
      <c r="AC1642" s="75"/>
      <c r="AD1642" s="75"/>
      <c r="AE1642" s="75"/>
      <c r="AG1642" s="84"/>
      <c r="AN1642" s="75"/>
      <c r="AO1642" s="75"/>
      <c r="AP1642" s="75"/>
      <c r="AQ1642" s="75"/>
      <c r="AR1642" s="75"/>
      <c r="AS1642" s="75"/>
      <c r="AT1642" s="75"/>
      <c r="AU1642" s="75"/>
      <c r="AV1642" s="75"/>
      <c r="AW1642" s="75"/>
      <c r="AX1642" s="75"/>
      <c r="AY1642" s="75"/>
      <c r="AZ1642" s="75"/>
      <c r="BG1642" s="95"/>
      <c r="BH1642" s="95"/>
      <c r="BI1642" s="95"/>
      <c r="BJ1642" s="95"/>
      <c r="BK1642" s="95"/>
      <c r="BL1642" s="95"/>
      <c r="BM1642" s="95"/>
      <c r="BN1642" s="95"/>
      <c r="BO1642" s="75"/>
      <c r="BP1642" s="75"/>
      <c r="BQ1642" s="75"/>
    </row>
    <row r="1643" spans="27:85" x14ac:dyDescent="0.2">
      <c r="AA1643" s="75"/>
      <c r="AB1643" s="75"/>
      <c r="AC1643" s="75"/>
      <c r="AD1643" s="75"/>
      <c r="AE1643" s="75"/>
      <c r="AG1643" s="84"/>
      <c r="AN1643" s="75"/>
      <c r="AO1643" s="75"/>
      <c r="AP1643" s="75"/>
      <c r="AQ1643" s="75"/>
      <c r="AR1643" s="75"/>
      <c r="AS1643" s="75"/>
      <c r="AT1643" s="75"/>
      <c r="AU1643" s="75"/>
      <c r="AV1643" s="75"/>
      <c r="AW1643" s="75"/>
      <c r="AX1643" s="75"/>
      <c r="AY1643" s="75"/>
      <c r="AZ1643" s="75"/>
      <c r="BG1643" s="95"/>
      <c r="BH1643" s="95"/>
      <c r="BI1643" s="95"/>
      <c r="BJ1643" s="95"/>
      <c r="BK1643" s="95"/>
      <c r="BL1643" s="95"/>
      <c r="BM1643" s="95"/>
      <c r="BN1643" s="95"/>
      <c r="BO1643" s="75"/>
      <c r="BP1643" s="75"/>
      <c r="BQ1643" s="75"/>
      <c r="BS1643" s="75"/>
      <c r="BT1643" s="75"/>
      <c r="BU1643" s="75"/>
      <c r="BV1643" s="75"/>
      <c r="BW1643" s="75"/>
      <c r="BX1643" s="75"/>
      <c r="BY1643" s="75"/>
      <c r="BZ1643" s="75"/>
      <c r="CA1643" s="75"/>
      <c r="CB1643" s="75"/>
      <c r="CC1643" s="75"/>
      <c r="CD1643" s="75"/>
      <c r="CE1643" s="75"/>
      <c r="CF1643" s="75"/>
      <c r="CG1643" s="75"/>
    </row>
    <row r="1644" spans="27:85" x14ac:dyDescent="0.2">
      <c r="AA1644" s="75"/>
      <c r="AB1644" s="75"/>
      <c r="AC1644" s="75"/>
      <c r="AD1644" s="75"/>
      <c r="AE1644" s="75"/>
      <c r="AG1644" s="84"/>
      <c r="AN1644" s="75"/>
      <c r="AO1644" s="75"/>
      <c r="AP1644" s="75"/>
      <c r="AQ1644" s="75"/>
      <c r="AR1644" s="75"/>
      <c r="AS1644" s="75"/>
      <c r="AT1644" s="75"/>
      <c r="AU1644" s="75"/>
      <c r="AV1644" s="75"/>
      <c r="AW1644" s="75"/>
      <c r="AX1644" s="75"/>
      <c r="AY1644" s="75"/>
      <c r="AZ1644" s="75"/>
      <c r="BG1644" s="95"/>
      <c r="BH1644" s="95"/>
      <c r="BI1644" s="95"/>
      <c r="BJ1644" s="95"/>
      <c r="BK1644" s="95"/>
      <c r="BL1644" s="95"/>
      <c r="BM1644" s="95"/>
      <c r="BN1644" s="95"/>
      <c r="BO1644" s="75"/>
      <c r="BP1644" s="75"/>
      <c r="BQ1644" s="75"/>
    </row>
    <row r="1645" spans="27:85" x14ac:dyDescent="0.2">
      <c r="AA1645" s="75"/>
      <c r="AB1645" s="75"/>
      <c r="AC1645" s="75"/>
      <c r="AD1645" s="75"/>
      <c r="AE1645" s="75"/>
      <c r="AG1645" s="84"/>
      <c r="AN1645" s="75"/>
      <c r="AO1645" s="75"/>
      <c r="AP1645" s="75"/>
      <c r="AQ1645" s="75"/>
      <c r="AR1645" s="75"/>
      <c r="AS1645" s="75"/>
      <c r="AT1645" s="75"/>
      <c r="AU1645" s="75"/>
      <c r="AV1645" s="75"/>
      <c r="AW1645" s="75"/>
      <c r="AX1645" s="75"/>
      <c r="AY1645" s="75"/>
      <c r="AZ1645" s="75"/>
      <c r="BG1645" s="95"/>
      <c r="BH1645" s="95"/>
      <c r="BI1645" s="95"/>
      <c r="BJ1645" s="95"/>
      <c r="BK1645" s="95"/>
      <c r="BL1645" s="95"/>
      <c r="BM1645" s="95"/>
      <c r="BN1645" s="95"/>
      <c r="BO1645" s="75"/>
      <c r="BP1645" s="75"/>
      <c r="BQ1645" s="75"/>
    </row>
    <row r="1646" spans="27:85" x14ac:dyDescent="0.2">
      <c r="AA1646" s="75"/>
      <c r="AB1646" s="75"/>
      <c r="AC1646" s="75"/>
      <c r="AD1646" s="75"/>
      <c r="AE1646" s="75"/>
      <c r="AG1646" s="84"/>
      <c r="AN1646" s="75"/>
      <c r="AO1646" s="75"/>
      <c r="AP1646" s="75"/>
      <c r="AQ1646" s="75"/>
      <c r="AR1646" s="75"/>
      <c r="AS1646" s="75"/>
      <c r="AT1646" s="75"/>
      <c r="AU1646" s="75"/>
      <c r="AV1646" s="75"/>
      <c r="AW1646" s="75"/>
      <c r="AX1646" s="75"/>
      <c r="AY1646" s="75"/>
      <c r="AZ1646" s="75"/>
      <c r="BG1646" s="95"/>
      <c r="BH1646" s="95"/>
      <c r="BI1646" s="95"/>
      <c r="BJ1646" s="95"/>
      <c r="BK1646" s="95"/>
      <c r="BL1646" s="95"/>
      <c r="BM1646" s="95"/>
      <c r="BN1646" s="95"/>
      <c r="BO1646" s="75"/>
      <c r="BP1646" s="75"/>
    </row>
    <row r="1647" spans="27:85" x14ac:dyDescent="0.2">
      <c r="AA1647" s="75"/>
      <c r="AB1647" s="75"/>
      <c r="AC1647" s="75"/>
      <c r="AD1647" s="75"/>
      <c r="AE1647" s="75"/>
      <c r="AG1647" s="84"/>
      <c r="AN1647" s="75"/>
      <c r="AO1647" s="75"/>
      <c r="AP1647" s="75"/>
      <c r="AQ1647" s="75"/>
      <c r="AR1647" s="75"/>
      <c r="AS1647" s="75"/>
      <c r="AT1647" s="75"/>
      <c r="AU1647" s="75"/>
      <c r="AV1647" s="75"/>
      <c r="AW1647" s="75"/>
      <c r="AX1647" s="75"/>
      <c r="AY1647" s="75"/>
      <c r="AZ1647" s="75"/>
      <c r="BG1647" s="95"/>
      <c r="BH1647" s="95"/>
      <c r="BI1647" s="95"/>
      <c r="BJ1647" s="95"/>
      <c r="BK1647" s="95"/>
      <c r="BL1647" s="95"/>
      <c r="BM1647" s="95"/>
      <c r="BN1647" s="95"/>
      <c r="BO1647" s="75"/>
      <c r="BP1647" s="75"/>
    </row>
    <row r="1648" spans="27:85" x14ac:dyDescent="0.2">
      <c r="AA1648" s="75"/>
      <c r="AB1648" s="75"/>
      <c r="AC1648" s="75"/>
      <c r="AD1648" s="75"/>
      <c r="AE1648" s="75"/>
      <c r="AG1648" s="84"/>
      <c r="AN1648" s="75"/>
      <c r="AO1648" s="75"/>
      <c r="AP1648" s="75"/>
      <c r="AQ1648" s="75"/>
      <c r="AR1648" s="75"/>
      <c r="AS1648" s="75"/>
      <c r="AT1648" s="75"/>
      <c r="AU1648" s="75"/>
      <c r="AV1648" s="75"/>
      <c r="AW1648" s="75"/>
      <c r="AX1648" s="75"/>
      <c r="AY1648" s="75"/>
      <c r="AZ1648" s="75"/>
      <c r="BG1648" s="95"/>
      <c r="BH1648" s="95"/>
      <c r="BI1648" s="95"/>
      <c r="BJ1648" s="95"/>
      <c r="BK1648" s="95"/>
      <c r="BL1648" s="95"/>
      <c r="BM1648" s="95"/>
      <c r="BN1648" s="95"/>
      <c r="BO1648" s="75"/>
      <c r="BP1648" s="75"/>
    </row>
    <row r="1649" spans="27:85" x14ac:dyDescent="0.2">
      <c r="AA1649" s="75"/>
      <c r="AB1649" s="75"/>
      <c r="AC1649" s="75"/>
      <c r="AD1649" s="75"/>
      <c r="AE1649" s="75"/>
      <c r="AG1649" s="84"/>
      <c r="AN1649" s="75"/>
      <c r="AO1649" s="75"/>
      <c r="AP1649" s="75"/>
      <c r="AQ1649" s="75"/>
      <c r="AR1649" s="75"/>
      <c r="AS1649" s="75"/>
      <c r="AT1649" s="75"/>
      <c r="AU1649" s="75"/>
      <c r="AV1649" s="75"/>
      <c r="AW1649" s="75"/>
      <c r="AX1649" s="75"/>
      <c r="AY1649" s="75"/>
      <c r="AZ1649" s="75"/>
      <c r="BG1649" s="95"/>
      <c r="BH1649" s="95"/>
      <c r="BI1649" s="95"/>
      <c r="BJ1649" s="95"/>
      <c r="BK1649" s="95"/>
      <c r="BL1649" s="95"/>
      <c r="BM1649" s="95"/>
      <c r="BN1649" s="95"/>
      <c r="BO1649" s="75"/>
      <c r="BP1649" s="75"/>
    </row>
    <row r="1650" spans="27:85" x14ac:dyDescent="0.2">
      <c r="AA1650" s="75"/>
      <c r="AB1650" s="75"/>
      <c r="AC1650" s="75"/>
      <c r="AD1650" s="75"/>
      <c r="AE1650" s="75"/>
      <c r="AG1650" s="84"/>
      <c r="AN1650" s="75"/>
      <c r="AO1650" s="75"/>
      <c r="AP1650" s="75"/>
      <c r="AQ1650" s="75"/>
      <c r="AR1650" s="75"/>
      <c r="AS1650" s="75"/>
      <c r="AT1650" s="75"/>
      <c r="AU1650" s="75"/>
      <c r="AV1650" s="75"/>
      <c r="AW1650" s="75"/>
      <c r="AX1650" s="75"/>
      <c r="AY1650" s="75"/>
      <c r="AZ1650" s="75"/>
      <c r="BG1650" s="95"/>
      <c r="BH1650" s="95"/>
      <c r="BI1650" s="95"/>
      <c r="BJ1650" s="95"/>
      <c r="BK1650" s="95"/>
      <c r="BL1650" s="95"/>
      <c r="BM1650" s="95"/>
      <c r="BN1650" s="95"/>
      <c r="BO1650" s="75"/>
      <c r="BP1650" s="75"/>
    </row>
    <row r="1651" spans="27:85" x14ac:dyDescent="0.2">
      <c r="AA1651" s="75"/>
      <c r="AB1651" s="75"/>
      <c r="AC1651" s="75"/>
      <c r="AD1651" s="75"/>
      <c r="AE1651" s="75"/>
      <c r="AG1651" s="84"/>
      <c r="AN1651" s="75"/>
      <c r="AO1651" s="75"/>
      <c r="AP1651" s="75"/>
      <c r="AQ1651" s="75"/>
      <c r="AR1651" s="75"/>
      <c r="AS1651" s="75"/>
      <c r="AT1651" s="75"/>
      <c r="AU1651" s="75"/>
      <c r="AV1651" s="75"/>
      <c r="AW1651" s="75"/>
      <c r="AX1651" s="75"/>
      <c r="AY1651" s="75"/>
      <c r="AZ1651" s="75"/>
      <c r="BG1651" s="95"/>
      <c r="BH1651" s="95"/>
      <c r="BI1651" s="95"/>
      <c r="BJ1651" s="95"/>
      <c r="BK1651" s="95"/>
      <c r="BL1651" s="95"/>
      <c r="BM1651" s="95"/>
      <c r="BN1651" s="95"/>
      <c r="BO1651" s="75"/>
      <c r="BP1651" s="75"/>
    </row>
    <row r="1652" spans="27:85" x14ac:dyDescent="0.2">
      <c r="AA1652" s="75"/>
      <c r="AB1652" s="75"/>
      <c r="AC1652" s="75"/>
      <c r="AD1652" s="75"/>
      <c r="AE1652" s="75"/>
      <c r="AG1652" s="84"/>
      <c r="AN1652" s="75"/>
      <c r="AO1652" s="75"/>
      <c r="AP1652" s="75"/>
      <c r="AQ1652" s="75"/>
      <c r="AR1652" s="75"/>
      <c r="AS1652" s="75"/>
      <c r="AT1652" s="75"/>
      <c r="AU1652" s="75"/>
      <c r="AV1652" s="75"/>
      <c r="AW1652" s="75"/>
      <c r="AX1652" s="75"/>
      <c r="AY1652" s="75"/>
      <c r="AZ1652" s="75"/>
      <c r="BG1652" s="95"/>
      <c r="BH1652" s="95"/>
      <c r="BI1652" s="95"/>
      <c r="BJ1652" s="95"/>
      <c r="BK1652" s="95"/>
      <c r="BL1652" s="95"/>
      <c r="BM1652" s="95"/>
      <c r="BN1652" s="95"/>
      <c r="BO1652" s="75"/>
      <c r="BP1652" s="75"/>
    </row>
    <row r="1653" spans="27:85" x14ac:dyDescent="0.2">
      <c r="AA1653" s="75"/>
      <c r="AB1653" s="75"/>
      <c r="AC1653" s="75"/>
      <c r="AD1653" s="75"/>
      <c r="AE1653" s="75"/>
      <c r="AG1653" s="84"/>
      <c r="AN1653" s="75"/>
      <c r="AO1653" s="75"/>
      <c r="AP1653" s="75"/>
      <c r="AQ1653" s="75"/>
      <c r="AR1653" s="75"/>
      <c r="AS1653" s="75"/>
      <c r="AT1653" s="75"/>
      <c r="AU1653" s="75"/>
      <c r="AV1653" s="75"/>
      <c r="AW1653" s="75"/>
      <c r="AX1653" s="75"/>
      <c r="AY1653" s="75"/>
      <c r="AZ1653" s="75"/>
      <c r="BG1653" s="95"/>
      <c r="BH1653" s="95"/>
      <c r="BI1653" s="95"/>
      <c r="BJ1653" s="95"/>
      <c r="BK1653" s="95"/>
      <c r="BL1653" s="95"/>
      <c r="BM1653" s="95"/>
      <c r="BN1653" s="95"/>
      <c r="BO1653" s="75"/>
      <c r="BP1653" s="75"/>
      <c r="BQ1653" s="75"/>
    </row>
    <row r="1654" spans="27:85" x14ac:dyDescent="0.2">
      <c r="AA1654" s="75"/>
      <c r="AB1654" s="75"/>
      <c r="AC1654" s="75"/>
      <c r="AD1654" s="75"/>
      <c r="AE1654" s="75"/>
      <c r="AG1654" s="84"/>
      <c r="AN1654" s="75"/>
      <c r="AO1654" s="75"/>
      <c r="AP1654" s="75"/>
      <c r="AQ1654" s="75"/>
      <c r="AR1654" s="75"/>
      <c r="AS1654" s="75"/>
      <c r="AT1654" s="75"/>
      <c r="AU1654" s="75"/>
      <c r="AV1654" s="75"/>
      <c r="AW1654" s="75"/>
      <c r="AX1654" s="75"/>
      <c r="AY1654" s="75"/>
      <c r="AZ1654" s="75"/>
      <c r="BG1654" s="95"/>
      <c r="BH1654" s="95"/>
      <c r="BI1654" s="95"/>
      <c r="BJ1654" s="95"/>
      <c r="BK1654" s="95"/>
      <c r="BL1654" s="95"/>
      <c r="BM1654" s="95"/>
      <c r="BN1654" s="95"/>
      <c r="BO1654" s="75"/>
      <c r="BP1654" s="75"/>
      <c r="BQ1654" s="75"/>
      <c r="BR1654" s="75"/>
      <c r="BS1654" s="75"/>
      <c r="BT1654" s="75"/>
      <c r="BU1654" s="75"/>
      <c r="BV1654" s="75"/>
      <c r="BW1654" s="75"/>
      <c r="BX1654" s="75"/>
      <c r="BY1654" s="75"/>
      <c r="BZ1654" s="75"/>
      <c r="CA1654" s="75"/>
      <c r="CB1654" s="75"/>
      <c r="CC1654" s="75"/>
      <c r="CD1654" s="75"/>
      <c r="CE1654" s="75"/>
      <c r="CF1654" s="75"/>
      <c r="CG1654" s="75"/>
    </row>
    <row r="1655" spans="27:85" x14ac:dyDescent="0.2">
      <c r="AA1655" s="75"/>
      <c r="AB1655" s="75"/>
      <c r="AC1655" s="75"/>
      <c r="AD1655" s="75"/>
      <c r="AE1655" s="75"/>
      <c r="AG1655" s="84"/>
      <c r="AN1655" s="75"/>
      <c r="AO1655" s="75"/>
      <c r="AP1655" s="75"/>
      <c r="AQ1655" s="75"/>
      <c r="AR1655" s="75"/>
      <c r="AS1655" s="75"/>
      <c r="AT1655" s="75"/>
      <c r="AU1655" s="75"/>
      <c r="AV1655" s="75"/>
      <c r="AW1655" s="75"/>
      <c r="AX1655" s="75"/>
      <c r="AY1655" s="75"/>
      <c r="AZ1655" s="75"/>
      <c r="BG1655" s="95"/>
      <c r="BH1655" s="95"/>
      <c r="BI1655" s="95"/>
      <c r="BJ1655" s="95"/>
      <c r="BK1655" s="95"/>
      <c r="BL1655" s="95"/>
      <c r="BM1655" s="95"/>
      <c r="BN1655" s="95"/>
      <c r="BO1655" s="75"/>
      <c r="BP1655" s="75"/>
    </row>
    <row r="1656" spans="27:85" x14ac:dyDescent="0.2">
      <c r="AA1656" s="75"/>
      <c r="AB1656" s="75"/>
      <c r="AC1656" s="75"/>
      <c r="AD1656" s="75"/>
      <c r="AE1656" s="75"/>
      <c r="AG1656" s="84"/>
      <c r="AN1656" s="75"/>
      <c r="AO1656" s="75"/>
      <c r="AP1656" s="75"/>
      <c r="AQ1656" s="75"/>
      <c r="AR1656" s="75"/>
      <c r="AS1656" s="75"/>
      <c r="AT1656" s="75"/>
      <c r="AU1656" s="75"/>
      <c r="AV1656" s="75"/>
      <c r="AW1656" s="75"/>
      <c r="AX1656" s="75"/>
      <c r="AY1656" s="75"/>
      <c r="AZ1656" s="75"/>
      <c r="BG1656" s="95"/>
      <c r="BH1656" s="95"/>
      <c r="BI1656" s="95"/>
      <c r="BJ1656" s="95"/>
      <c r="BK1656" s="95"/>
      <c r="BL1656" s="95"/>
      <c r="BM1656" s="95"/>
      <c r="BN1656" s="95"/>
      <c r="BO1656" s="75"/>
      <c r="BP1656" s="75"/>
    </row>
    <row r="1657" spans="27:85" x14ac:dyDescent="0.2">
      <c r="AA1657" s="75"/>
      <c r="AB1657" s="75"/>
      <c r="AC1657" s="75"/>
      <c r="AD1657" s="75"/>
      <c r="AE1657" s="75"/>
      <c r="AG1657" s="84"/>
      <c r="AN1657" s="75"/>
      <c r="AO1657" s="75"/>
      <c r="AP1657" s="75"/>
      <c r="AQ1657" s="75"/>
      <c r="AR1657" s="75"/>
      <c r="AS1657" s="75"/>
      <c r="AT1657" s="75"/>
      <c r="AU1657" s="75"/>
      <c r="AV1657" s="75"/>
      <c r="AW1657" s="75"/>
      <c r="AX1657" s="75"/>
      <c r="AY1657" s="75"/>
      <c r="AZ1657" s="75"/>
      <c r="BG1657" s="95"/>
      <c r="BH1657" s="95"/>
      <c r="BI1657" s="95"/>
      <c r="BJ1657" s="95"/>
      <c r="BK1657" s="95"/>
      <c r="BL1657" s="95"/>
      <c r="BM1657" s="95"/>
      <c r="BN1657" s="95"/>
      <c r="BO1657" s="75"/>
      <c r="BP1657" s="75"/>
    </row>
    <row r="1658" spans="27:85" x14ac:dyDescent="0.2">
      <c r="AA1658" s="75"/>
      <c r="AB1658" s="75"/>
      <c r="AC1658" s="75"/>
      <c r="AD1658" s="75"/>
      <c r="AE1658" s="75"/>
      <c r="AG1658" s="84"/>
      <c r="AN1658" s="75"/>
      <c r="AO1658" s="75"/>
      <c r="AP1658" s="75"/>
      <c r="AQ1658" s="75"/>
      <c r="AR1658" s="75"/>
      <c r="AS1658" s="75"/>
      <c r="AT1658" s="75"/>
      <c r="AU1658" s="75"/>
      <c r="AV1658" s="75"/>
      <c r="AW1658" s="75"/>
      <c r="AX1658" s="75"/>
      <c r="AY1658" s="75"/>
      <c r="AZ1658" s="75"/>
      <c r="BG1658" s="95"/>
      <c r="BH1658" s="95"/>
      <c r="BI1658" s="95"/>
      <c r="BJ1658" s="95"/>
      <c r="BK1658" s="95"/>
      <c r="BL1658" s="95"/>
      <c r="BM1658" s="95"/>
      <c r="BN1658" s="95"/>
      <c r="BO1658" s="75"/>
      <c r="BP1658" s="75"/>
    </row>
    <row r="1659" spans="27:85" x14ac:dyDescent="0.2">
      <c r="AA1659" s="75"/>
      <c r="AB1659" s="75"/>
      <c r="AC1659" s="75"/>
      <c r="AD1659" s="75"/>
      <c r="AE1659" s="75"/>
      <c r="AG1659" s="84"/>
      <c r="AN1659" s="75"/>
      <c r="AO1659" s="75"/>
      <c r="AP1659" s="75"/>
      <c r="AQ1659" s="75"/>
      <c r="AR1659" s="75"/>
      <c r="AS1659" s="75"/>
      <c r="AT1659" s="75"/>
      <c r="AU1659" s="75"/>
      <c r="AV1659" s="75"/>
      <c r="AW1659" s="75"/>
      <c r="AX1659" s="75"/>
      <c r="AY1659" s="75"/>
      <c r="AZ1659" s="75"/>
      <c r="BG1659" s="95"/>
      <c r="BH1659" s="95"/>
      <c r="BI1659" s="95"/>
      <c r="BJ1659" s="95"/>
      <c r="BK1659" s="95"/>
      <c r="BL1659" s="95"/>
      <c r="BM1659" s="95"/>
      <c r="BN1659" s="95"/>
      <c r="BO1659" s="75"/>
      <c r="BP1659" s="75"/>
      <c r="BQ1659" s="75"/>
      <c r="BR1659" s="75"/>
      <c r="BS1659" s="75"/>
      <c r="BT1659" s="75"/>
      <c r="BU1659" s="75"/>
      <c r="BV1659" s="75"/>
      <c r="BW1659" s="75"/>
      <c r="BX1659" s="75"/>
      <c r="BY1659" s="75"/>
      <c r="BZ1659" s="75"/>
      <c r="CA1659" s="75"/>
      <c r="CB1659" s="75"/>
      <c r="CC1659" s="75"/>
      <c r="CD1659" s="75"/>
      <c r="CE1659" s="75"/>
      <c r="CF1659" s="75"/>
      <c r="CG1659" s="75"/>
    </row>
    <row r="1660" spans="27:85" x14ac:dyDescent="0.2">
      <c r="AA1660" s="75"/>
      <c r="AB1660" s="75"/>
      <c r="AC1660" s="75"/>
      <c r="AD1660" s="75"/>
      <c r="AE1660" s="75"/>
      <c r="AG1660" s="84"/>
      <c r="AN1660" s="75"/>
      <c r="AO1660" s="75"/>
      <c r="AP1660" s="75"/>
      <c r="AQ1660" s="75"/>
      <c r="AR1660" s="75"/>
      <c r="AS1660" s="75"/>
      <c r="AT1660" s="75"/>
      <c r="AU1660" s="75"/>
      <c r="AV1660" s="75"/>
      <c r="AW1660" s="75"/>
      <c r="AX1660" s="75"/>
      <c r="AY1660" s="75"/>
      <c r="AZ1660" s="75"/>
      <c r="BG1660" s="95"/>
      <c r="BH1660" s="95"/>
      <c r="BI1660" s="95"/>
      <c r="BJ1660" s="95"/>
      <c r="BK1660" s="95"/>
      <c r="BL1660" s="95"/>
      <c r="BM1660" s="95"/>
      <c r="BN1660" s="95"/>
      <c r="BO1660" s="75"/>
      <c r="BP1660" s="75"/>
    </row>
    <row r="1661" spans="27:85" x14ac:dyDescent="0.2">
      <c r="AA1661" s="75"/>
      <c r="AB1661" s="75"/>
      <c r="AC1661" s="75"/>
      <c r="AD1661" s="75"/>
      <c r="AE1661" s="75"/>
      <c r="AG1661" s="84"/>
      <c r="AN1661" s="75"/>
      <c r="AO1661" s="75"/>
      <c r="AP1661" s="75"/>
      <c r="AQ1661" s="75"/>
      <c r="AR1661" s="75"/>
      <c r="AS1661" s="75"/>
      <c r="AT1661" s="75"/>
      <c r="AU1661" s="75"/>
      <c r="AV1661" s="75"/>
      <c r="AW1661" s="75"/>
      <c r="AX1661" s="75"/>
      <c r="AY1661" s="75"/>
      <c r="AZ1661" s="75"/>
      <c r="BG1661" s="95"/>
      <c r="BH1661" s="95"/>
      <c r="BI1661" s="95"/>
      <c r="BJ1661" s="95"/>
      <c r="BK1661" s="95"/>
      <c r="BL1661" s="95"/>
      <c r="BM1661" s="95"/>
      <c r="BN1661" s="95"/>
      <c r="BO1661" s="75"/>
      <c r="BP1661" s="75"/>
    </row>
    <row r="1662" spans="27:85" x14ac:dyDescent="0.2">
      <c r="AA1662" s="75"/>
      <c r="AB1662" s="75"/>
      <c r="AC1662" s="75"/>
      <c r="AD1662" s="75"/>
      <c r="AE1662" s="75"/>
      <c r="AG1662" s="84"/>
      <c r="AN1662" s="75"/>
      <c r="AO1662" s="75"/>
      <c r="AP1662" s="75"/>
      <c r="AQ1662" s="75"/>
      <c r="AR1662" s="75"/>
      <c r="AS1662" s="75"/>
      <c r="AT1662" s="75"/>
      <c r="AU1662" s="75"/>
      <c r="AV1662" s="75"/>
      <c r="AW1662" s="75"/>
      <c r="AX1662" s="75"/>
      <c r="AY1662" s="75"/>
      <c r="AZ1662" s="75"/>
      <c r="BG1662" s="95"/>
      <c r="BH1662" s="95"/>
      <c r="BI1662" s="95"/>
      <c r="BJ1662" s="95"/>
      <c r="BK1662" s="95"/>
      <c r="BL1662" s="95"/>
      <c r="BM1662" s="95"/>
      <c r="BN1662" s="95"/>
      <c r="BO1662" s="75"/>
      <c r="BP1662" s="75"/>
      <c r="BQ1662" s="75"/>
      <c r="BS1662" s="75"/>
    </row>
    <row r="1663" spans="27:85" x14ac:dyDescent="0.2">
      <c r="AA1663" s="75"/>
      <c r="AB1663" s="75"/>
      <c r="AC1663" s="75"/>
      <c r="AD1663" s="75"/>
      <c r="AE1663" s="75"/>
      <c r="AG1663" s="84"/>
      <c r="AN1663" s="75"/>
      <c r="AO1663" s="75"/>
      <c r="AP1663" s="75"/>
      <c r="AQ1663" s="75"/>
      <c r="AR1663" s="75"/>
      <c r="AS1663" s="75"/>
      <c r="AT1663" s="75"/>
      <c r="AU1663" s="75"/>
      <c r="AV1663" s="75"/>
      <c r="AW1663" s="75"/>
      <c r="AX1663" s="75"/>
      <c r="AY1663" s="75"/>
      <c r="AZ1663" s="75"/>
      <c r="BG1663" s="95"/>
      <c r="BH1663" s="95"/>
      <c r="BI1663" s="95"/>
      <c r="BJ1663" s="95"/>
      <c r="BK1663" s="95"/>
      <c r="BL1663" s="95"/>
      <c r="BM1663" s="95"/>
      <c r="BN1663" s="95"/>
      <c r="BO1663" s="75"/>
      <c r="BP1663" s="75"/>
      <c r="BQ1663" s="75"/>
      <c r="BS1663" s="75"/>
      <c r="BT1663" s="75"/>
      <c r="BU1663" s="75"/>
      <c r="BV1663" s="75"/>
      <c r="BW1663" s="75"/>
      <c r="BX1663" s="75"/>
      <c r="BY1663" s="75"/>
      <c r="BZ1663" s="75"/>
      <c r="CA1663" s="75"/>
      <c r="CB1663" s="75"/>
      <c r="CC1663" s="75"/>
      <c r="CD1663" s="75"/>
      <c r="CE1663" s="75"/>
      <c r="CF1663" s="75"/>
      <c r="CG1663" s="75"/>
    </row>
    <row r="1664" spans="27:85" x14ac:dyDescent="0.2">
      <c r="AA1664" s="75"/>
      <c r="AB1664" s="75"/>
      <c r="AC1664" s="75"/>
      <c r="AD1664" s="75"/>
      <c r="AE1664" s="75"/>
      <c r="AG1664" s="84"/>
      <c r="AN1664" s="75"/>
      <c r="AO1664" s="75"/>
      <c r="AP1664" s="75"/>
      <c r="AQ1664" s="75"/>
      <c r="AR1664" s="75"/>
      <c r="AS1664" s="75"/>
      <c r="AT1664" s="75"/>
      <c r="AU1664" s="75"/>
      <c r="AV1664" s="75"/>
      <c r="AW1664" s="75"/>
      <c r="AX1664" s="75"/>
      <c r="AY1664" s="75"/>
      <c r="AZ1664" s="75"/>
      <c r="BG1664" s="95"/>
      <c r="BH1664" s="95"/>
      <c r="BI1664" s="95"/>
      <c r="BJ1664" s="95"/>
      <c r="BK1664" s="95"/>
      <c r="BL1664" s="95"/>
      <c r="BM1664" s="95"/>
      <c r="BN1664" s="95"/>
      <c r="BO1664" s="75"/>
      <c r="BP1664" s="75"/>
      <c r="BQ1664" s="75"/>
      <c r="BR1664" s="75"/>
      <c r="BS1664" s="75"/>
      <c r="BT1664" s="75"/>
      <c r="BU1664" s="75"/>
      <c r="BV1664" s="75"/>
      <c r="BW1664" s="75"/>
      <c r="BX1664" s="75"/>
      <c r="BY1664" s="75"/>
      <c r="BZ1664" s="75"/>
      <c r="CA1664" s="75"/>
      <c r="CB1664" s="75"/>
      <c r="CC1664" s="75"/>
      <c r="CD1664" s="75"/>
      <c r="CE1664" s="75"/>
      <c r="CF1664" s="75"/>
      <c r="CG1664" s="75"/>
    </row>
    <row r="1665" spans="27:85" x14ac:dyDescent="0.2">
      <c r="AA1665" s="75"/>
      <c r="AB1665" s="75"/>
      <c r="AC1665" s="75"/>
      <c r="AD1665" s="75"/>
      <c r="AE1665" s="75"/>
      <c r="AG1665" s="84"/>
      <c r="AN1665" s="75"/>
      <c r="AO1665" s="75"/>
      <c r="AP1665" s="75"/>
      <c r="AQ1665" s="75"/>
      <c r="AR1665" s="75"/>
      <c r="AS1665" s="75"/>
      <c r="AT1665" s="75"/>
      <c r="AU1665" s="75"/>
      <c r="AV1665" s="75"/>
      <c r="AW1665" s="75"/>
      <c r="AX1665" s="75"/>
      <c r="AY1665" s="75"/>
      <c r="AZ1665" s="75"/>
      <c r="BG1665" s="95"/>
      <c r="BH1665" s="95"/>
      <c r="BI1665" s="95"/>
      <c r="BJ1665" s="95"/>
      <c r="BK1665" s="95"/>
      <c r="BL1665" s="95"/>
      <c r="BM1665" s="95"/>
      <c r="BN1665" s="95"/>
      <c r="BO1665" s="75"/>
      <c r="BP1665" s="75"/>
      <c r="BQ1665" s="75"/>
    </row>
    <row r="1666" spans="27:85" x14ac:dyDescent="0.2">
      <c r="AA1666" s="75"/>
      <c r="AB1666" s="75"/>
      <c r="AC1666" s="75"/>
      <c r="AD1666" s="75"/>
      <c r="AE1666" s="75"/>
      <c r="AG1666" s="84"/>
      <c r="AN1666" s="75"/>
      <c r="AO1666" s="75"/>
      <c r="AP1666" s="75"/>
      <c r="AQ1666" s="75"/>
      <c r="AR1666" s="75"/>
      <c r="AS1666" s="75"/>
      <c r="AT1666" s="75"/>
      <c r="AU1666" s="75"/>
      <c r="AV1666" s="75"/>
      <c r="AW1666" s="75"/>
      <c r="AX1666" s="75"/>
      <c r="AY1666" s="75"/>
      <c r="AZ1666" s="75"/>
      <c r="BG1666" s="95"/>
      <c r="BH1666" s="95"/>
      <c r="BI1666" s="95"/>
      <c r="BJ1666" s="95"/>
      <c r="BK1666" s="95"/>
      <c r="BL1666" s="95"/>
      <c r="BM1666" s="95"/>
      <c r="BN1666" s="95"/>
      <c r="BO1666" s="75"/>
      <c r="BP1666" s="75"/>
    </row>
    <row r="1667" spans="27:85" x14ac:dyDescent="0.2">
      <c r="AA1667" s="75"/>
      <c r="AB1667" s="75"/>
      <c r="AC1667" s="75"/>
      <c r="AD1667" s="75"/>
      <c r="AE1667" s="75"/>
      <c r="AG1667" s="84"/>
      <c r="AN1667" s="75"/>
      <c r="AO1667" s="75"/>
      <c r="AP1667" s="75"/>
      <c r="AQ1667" s="75"/>
      <c r="AR1667" s="75"/>
      <c r="AS1667" s="75"/>
      <c r="AT1667" s="75"/>
      <c r="AU1667" s="75"/>
      <c r="AV1667" s="75"/>
      <c r="AW1667" s="75"/>
      <c r="AX1667" s="75"/>
      <c r="AY1667" s="75"/>
      <c r="AZ1667" s="75"/>
      <c r="BG1667" s="95"/>
      <c r="BH1667" s="95"/>
      <c r="BI1667" s="95"/>
      <c r="BJ1667" s="95"/>
      <c r="BK1667" s="95"/>
      <c r="BL1667" s="95"/>
      <c r="BM1667" s="95"/>
      <c r="BN1667" s="95"/>
      <c r="BO1667" s="75"/>
      <c r="BP1667" s="75"/>
      <c r="BQ1667" s="75"/>
    </row>
    <row r="1668" spans="27:85" x14ac:dyDescent="0.2">
      <c r="AA1668" s="75"/>
      <c r="AB1668" s="75"/>
      <c r="AC1668" s="75"/>
      <c r="AD1668" s="75"/>
      <c r="AE1668" s="75"/>
      <c r="AG1668" s="84"/>
      <c r="AN1668" s="75"/>
      <c r="AO1668" s="75"/>
      <c r="AP1668" s="75"/>
      <c r="AQ1668" s="75"/>
      <c r="AR1668" s="75"/>
      <c r="AS1668" s="75"/>
      <c r="AT1668" s="75"/>
      <c r="AU1668" s="75"/>
      <c r="AV1668" s="75"/>
      <c r="AW1668" s="75"/>
      <c r="AX1668" s="75"/>
      <c r="AY1668" s="75"/>
      <c r="AZ1668" s="75"/>
      <c r="BG1668" s="95"/>
      <c r="BH1668" s="95"/>
      <c r="BI1668" s="95"/>
      <c r="BJ1668" s="95"/>
      <c r="BK1668" s="95"/>
      <c r="BL1668" s="95"/>
      <c r="BM1668" s="95"/>
      <c r="BN1668" s="95"/>
      <c r="BO1668" s="75"/>
      <c r="BP1668" s="75"/>
      <c r="BQ1668" s="75"/>
    </row>
    <row r="1669" spans="27:85" x14ac:dyDescent="0.2">
      <c r="AA1669" s="75"/>
      <c r="AB1669" s="75"/>
      <c r="AC1669" s="75"/>
      <c r="AD1669" s="75"/>
      <c r="AE1669" s="75"/>
      <c r="AG1669" s="84"/>
      <c r="AN1669" s="75"/>
      <c r="AO1669" s="75"/>
      <c r="AP1669" s="75"/>
      <c r="AQ1669" s="75"/>
      <c r="AR1669" s="75"/>
      <c r="AS1669" s="75"/>
      <c r="AT1669" s="75"/>
      <c r="AU1669" s="75"/>
      <c r="AV1669" s="75"/>
      <c r="AW1669" s="75"/>
      <c r="AX1669" s="75"/>
      <c r="AY1669" s="75"/>
      <c r="AZ1669" s="75"/>
      <c r="BG1669" s="95"/>
      <c r="BH1669" s="95"/>
      <c r="BI1669" s="95"/>
      <c r="BJ1669" s="95"/>
      <c r="BK1669" s="95"/>
      <c r="BL1669" s="95"/>
      <c r="BM1669" s="95"/>
      <c r="BN1669" s="95"/>
      <c r="BO1669" s="75"/>
      <c r="BP1669" s="75"/>
    </row>
    <row r="1670" spans="27:85" x14ac:dyDescent="0.2">
      <c r="AA1670" s="75"/>
      <c r="AB1670" s="75"/>
      <c r="AC1670" s="75"/>
      <c r="AD1670" s="75"/>
      <c r="AE1670" s="75"/>
      <c r="AG1670" s="84"/>
      <c r="AN1670" s="75"/>
      <c r="AO1670" s="75"/>
      <c r="AP1670" s="75"/>
      <c r="AQ1670" s="75"/>
      <c r="AR1670" s="75"/>
      <c r="AS1670" s="75"/>
      <c r="AT1670" s="75"/>
      <c r="AU1670" s="75"/>
      <c r="AV1670" s="75"/>
      <c r="AW1670" s="75"/>
      <c r="AX1670" s="75"/>
      <c r="AY1670" s="75"/>
      <c r="AZ1670" s="75"/>
      <c r="BG1670" s="95"/>
      <c r="BH1670" s="95"/>
      <c r="BI1670" s="95"/>
      <c r="BJ1670" s="95"/>
      <c r="BK1670" s="95"/>
      <c r="BL1670" s="95"/>
      <c r="BM1670" s="95"/>
      <c r="BN1670" s="95"/>
      <c r="BO1670" s="75"/>
      <c r="BP1670" s="75"/>
      <c r="BQ1670" s="75"/>
      <c r="BS1670" s="75"/>
    </row>
    <row r="1671" spans="27:85" x14ac:dyDescent="0.2">
      <c r="AA1671" s="75"/>
      <c r="AB1671" s="75"/>
      <c r="AC1671" s="75"/>
      <c r="AD1671" s="75"/>
      <c r="AE1671" s="75"/>
      <c r="AG1671" s="84"/>
      <c r="AN1671" s="75"/>
      <c r="AO1671" s="75"/>
      <c r="AP1671" s="75"/>
      <c r="AQ1671" s="75"/>
      <c r="AR1671" s="75"/>
      <c r="AS1671" s="75"/>
      <c r="AT1671" s="75"/>
      <c r="AU1671" s="75"/>
      <c r="AV1671" s="75"/>
      <c r="AW1671" s="75"/>
      <c r="AX1671" s="75"/>
      <c r="AY1671" s="75"/>
      <c r="AZ1671" s="75"/>
      <c r="BG1671" s="95"/>
      <c r="BH1671" s="95"/>
      <c r="BI1671" s="95"/>
      <c r="BJ1671" s="95"/>
      <c r="BK1671" s="95"/>
      <c r="BL1671" s="95"/>
      <c r="BM1671" s="95"/>
      <c r="BN1671" s="95"/>
      <c r="BO1671" s="75"/>
      <c r="BP1671" s="75"/>
    </row>
    <row r="1672" spans="27:85" x14ac:dyDescent="0.2">
      <c r="AA1672" s="75"/>
      <c r="AB1672" s="75"/>
      <c r="AC1672" s="75"/>
      <c r="AD1672" s="75"/>
      <c r="AE1672" s="75"/>
      <c r="AG1672" s="84"/>
      <c r="AN1672" s="75"/>
      <c r="AO1672" s="75"/>
      <c r="AP1672" s="75"/>
      <c r="AQ1672" s="75"/>
      <c r="AR1672" s="75"/>
      <c r="AS1672" s="75"/>
      <c r="AT1672" s="75"/>
      <c r="AU1672" s="75"/>
      <c r="AV1672" s="75"/>
      <c r="AW1672" s="75"/>
      <c r="AX1672" s="75"/>
      <c r="AY1672" s="75"/>
      <c r="AZ1672" s="75"/>
      <c r="BG1672" s="95"/>
      <c r="BH1672" s="95"/>
      <c r="BI1672" s="95"/>
      <c r="BJ1672" s="95"/>
      <c r="BK1672" s="95"/>
      <c r="BL1672" s="95"/>
      <c r="BM1672" s="95"/>
      <c r="BN1672" s="95"/>
      <c r="BO1672" s="75"/>
      <c r="BP1672" s="75"/>
    </row>
    <row r="1673" spans="27:85" x14ac:dyDescent="0.2">
      <c r="AA1673" s="75"/>
      <c r="AB1673" s="75"/>
      <c r="AC1673" s="75"/>
      <c r="AD1673" s="75"/>
      <c r="AE1673" s="75"/>
      <c r="AG1673" s="84"/>
      <c r="AN1673" s="75"/>
      <c r="AO1673" s="75"/>
      <c r="AP1673" s="75"/>
      <c r="AQ1673" s="75"/>
      <c r="AR1673" s="75"/>
      <c r="AS1673" s="75"/>
      <c r="AT1673" s="75"/>
      <c r="AU1673" s="75"/>
      <c r="AV1673" s="75"/>
      <c r="AW1673" s="75"/>
      <c r="AX1673" s="75"/>
      <c r="AY1673" s="75"/>
      <c r="AZ1673" s="75"/>
      <c r="BG1673" s="95"/>
      <c r="BH1673" s="95"/>
      <c r="BI1673" s="95"/>
      <c r="BJ1673" s="95"/>
      <c r="BK1673" s="95"/>
      <c r="BL1673" s="95"/>
      <c r="BM1673" s="95"/>
      <c r="BN1673" s="95"/>
      <c r="BO1673" s="75"/>
      <c r="BP1673" s="75"/>
    </row>
    <row r="1674" spans="27:85" x14ac:dyDescent="0.2">
      <c r="AA1674" s="75"/>
      <c r="AB1674" s="75"/>
      <c r="AC1674" s="75"/>
      <c r="AD1674" s="75"/>
      <c r="AE1674" s="75"/>
      <c r="AG1674" s="84"/>
      <c r="AN1674" s="75"/>
      <c r="AO1674" s="75"/>
      <c r="AP1674" s="75"/>
      <c r="AQ1674" s="75"/>
      <c r="AR1674" s="75"/>
      <c r="AS1674" s="75"/>
      <c r="AT1674" s="75"/>
      <c r="AU1674" s="75"/>
      <c r="AV1674" s="75"/>
      <c r="AW1674" s="75"/>
      <c r="AX1674" s="75"/>
      <c r="AY1674" s="75"/>
      <c r="AZ1674" s="75"/>
      <c r="BG1674" s="95"/>
      <c r="BH1674" s="95"/>
      <c r="BI1674" s="95"/>
      <c r="BJ1674" s="95"/>
      <c r="BK1674" s="95"/>
      <c r="BL1674" s="95"/>
      <c r="BM1674" s="95"/>
      <c r="BN1674" s="95"/>
      <c r="BO1674" s="75"/>
      <c r="BP1674" s="75"/>
      <c r="BQ1674" s="75"/>
      <c r="BS1674" s="75"/>
    </row>
    <row r="1675" spans="27:85" x14ac:dyDescent="0.2">
      <c r="AA1675" s="75"/>
      <c r="AB1675" s="75"/>
      <c r="AC1675" s="75"/>
      <c r="AD1675" s="75"/>
      <c r="AE1675" s="75"/>
      <c r="AG1675" s="84"/>
      <c r="AN1675" s="75"/>
      <c r="AO1675" s="75"/>
      <c r="AP1675" s="75"/>
      <c r="AQ1675" s="75"/>
      <c r="AR1675" s="75"/>
      <c r="AS1675" s="75"/>
      <c r="AT1675" s="75"/>
      <c r="AU1675" s="75"/>
      <c r="AV1675" s="75"/>
      <c r="AW1675" s="75"/>
      <c r="AX1675" s="75"/>
      <c r="AY1675" s="75"/>
      <c r="AZ1675" s="75"/>
      <c r="BG1675" s="95"/>
      <c r="BH1675" s="95"/>
      <c r="BI1675" s="95"/>
      <c r="BJ1675" s="95"/>
      <c r="BK1675" s="95"/>
      <c r="BL1675" s="95"/>
      <c r="BM1675" s="95"/>
      <c r="BN1675" s="95"/>
      <c r="BO1675" s="75"/>
      <c r="BP1675" s="75"/>
      <c r="BQ1675" s="75"/>
    </row>
    <row r="1676" spans="27:85" x14ac:dyDescent="0.2">
      <c r="AA1676" s="75"/>
      <c r="AB1676" s="75"/>
      <c r="AC1676" s="75"/>
      <c r="AD1676" s="75"/>
      <c r="AE1676" s="75"/>
      <c r="AG1676" s="84"/>
      <c r="AN1676" s="75"/>
      <c r="AO1676" s="75"/>
      <c r="AP1676" s="75"/>
      <c r="AQ1676" s="75"/>
      <c r="AR1676" s="75"/>
      <c r="AS1676" s="75"/>
      <c r="AT1676" s="75"/>
      <c r="AU1676" s="75"/>
      <c r="AV1676" s="75"/>
      <c r="AW1676" s="75"/>
      <c r="AX1676" s="75"/>
      <c r="AY1676" s="75"/>
      <c r="AZ1676" s="75"/>
      <c r="BG1676" s="95"/>
      <c r="BH1676" s="95"/>
      <c r="BI1676" s="95"/>
      <c r="BJ1676" s="95"/>
      <c r="BK1676" s="95"/>
      <c r="BL1676" s="95"/>
      <c r="BM1676" s="95"/>
      <c r="BN1676" s="95"/>
      <c r="BO1676" s="75"/>
      <c r="BP1676" s="75"/>
      <c r="BQ1676" s="75"/>
      <c r="BR1676" s="75"/>
      <c r="BS1676" s="75"/>
      <c r="BT1676" s="75"/>
      <c r="BU1676" s="75"/>
      <c r="BV1676" s="75"/>
      <c r="BW1676" s="75"/>
      <c r="BX1676" s="75"/>
      <c r="BY1676" s="75"/>
      <c r="BZ1676" s="75"/>
      <c r="CA1676" s="75"/>
      <c r="CB1676" s="75"/>
      <c r="CC1676" s="75"/>
      <c r="CD1676" s="75"/>
      <c r="CE1676" s="75"/>
      <c r="CF1676" s="75"/>
      <c r="CG1676" s="75"/>
    </row>
    <row r="1677" spans="27:85" x14ac:dyDescent="0.2">
      <c r="AA1677" s="75"/>
      <c r="AB1677" s="75"/>
      <c r="AC1677" s="75"/>
      <c r="AD1677" s="75"/>
      <c r="AE1677" s="75"/>
      <c r="AG1677" s="84"/>
      <c r="AN1677" s="75"/>
      <c r="AO1677" s="75"/>
      <c r="AP1677" s="75"/>
      <c r="AQ1677" s="75"/>
      <c r="AR1677" s="75"/>
      <c r="AS1677" s="75"/>
      <c r="AT1677" s="75"/>
      <c r="AU1677" s="75"/>
      <c r="AV1677" s="75"/>
      <c r="AW1677" s="75"/>
      <c r="AX1677" s="75"/>
      <c r="AY1677" s="75"/>
      <c r="AZ1677" s="75"/>
      <c r="BG1677" s="95"/>
      <c r="BH1677" s="95"/>
      <c r="BI1677" s="95"/>
      <c r="BJ1677" s="95"/>
      <c r="BK1677" s="95"/>
      <c r="BL1677" s="95"/>
      <c r="BM1677" s="95"/>
      <c r="BN1677" s="95"/>
      <c r="BO1677" s="75"/>
      <c r="BP1677" s="75"/>
      <c r="BQ1677" s="75"/>
      <c r="BR1677" s="75"/>
      <c r="BS1677" s="75"/>
      <c r="BT1677" s="75"/>
      <c r="BU1677" s="75"/>
      <c r="BV1677" s="75"/>
      <c r="BW1677" s="75"/>
      <c r="BX1677" s="75"/>
      <c r="BY1677" s="75"/>
      <c r="BZ1677" s="75"/>
      <c r="CA1677" s="75"/>
      <c r="CB1677" s="75"/>
      <c r="CC1677" s="75"/>
      <c r="CD1677" s="75"/>
      <c r="CE1677" s="75"/>
      <c r="CF1677" s="75"/>
      <c r="CG1677" s="75"/>
    </row>
    <row r="1678" spans="27:85" x14ac:dyDescent="0.2">
      <c r="AA1678" s="75"/>
      <c r="AB1678" s="75"/>
      <c r="AC1678" s="75"/>
      <c r="AD1678" s="75"/>
      <c r="AE1678" s="75"/>
      <c r="AG1678" s="84"/>
      <c r="AN1678" s="75"/>
      <c r="AO1678" s="75"/>
      <c r="AP1678" s="75"/>
      <c r="AQ1678" s="75"/>
      <c r="AR1678" s="75"/>
      <c r="AS1678" s="75"/>
      <c r="AT1678" s="75"/>
      <c r="AU1678" s="75"/>
      <c r="AV1678" s="75"/>
      <c r="AW1678" s="75"/>
      <c r="AX1678" s="75"/>
      <c r="AY1678" s="75"/>
      <c r="AZ1678" s="75"/>
      <c r="BG1678" s="95"/>
      <c r="BH1678" s="95"/>
      <c r="BI1678" s="95"/>
      <c r="BJ1678" s="95"/>
      <c r="BK1678" s="95"/>
      <c r="BL1678" s="95"/>
      <c r="BM1678" s="95"/>
      <c r="BN1678" s="95"/>
      <c r="BO1678" s="75"/>
      <c r="BP1678" s="75"/>
      <c r="BQ1678" s="75"/>
      <c r="BR1678" s="75"/>
      <c r="BS1678" s="75"/>
      <c r="BT1678" s="75"/>
      <c r="BU1678" s="75"/>
      <c r="BV1678" s="75"/>
      <c r="BW1678" s="75"/>
      <c r="BX1678" s="75"/>
      <c r="BY1678" s="75"/>
      <c r="BZ1678" s="75"/>
      <c r="CA1678" s="75"/>
      <c r="CB1678" s="75"/>
      <c r="CC1678" s="75"/>
      <c r="CD1678" s="75"/>
      <c r="CE1678" s="75"/>
      <c r="CF1678" s="75"/>
      <c r="CG1678" s="75"/>
    </row>
    <row r="1679" spans="27:85" x14ac:dyDescent="0.2">
      <c r="AA1679" s="75"/>
      <c r="AB1679" s="75"/>
      <c r="AC1679" s="75"/>
      <c r="AD1679" s="75"/>
      <c r="AE1679" s="75"/>
      <c r="AG1679" s="84"/>
      <c r="AN1679" s="75"/>
      <c r="AO1679" s="75"/>
      <c r="AP1679" s="75"/>
      <c r="AQ1679" s="75"/>
      <c r="AR1679" s="75"/>
      <c r="AS1679" s="75"/>
      <c r="AT1679" s="75"/>
      <c r="AU1679" s="75"/>
      <c r="AV1679" s="75"/>
      <c r="AW1679" s="75"/>
      <c r="AX1679" s="75"/>
      <c r="AY1679" s="75"/>
      <c r="AZ1679" s="75"/>
      <c r="BG1679" s="95"/>
      <c r="BH1679" s="95"/>
      <c r="BI1679" s="95"/>
      <c r="BJ1679" s="95"/>
      <c r="BK1679" s="95"/>
      <c r="BL1679" s="95"/>
      <c r="BM1679" s="95"/>
      <c r="BN1679" s="95"/>
      <c r="BO1679" s="75"/>
      <c r="BP1679" s="75"/>
      <c r="BQ1679" s="75"/>
      <c r="BR1679" s="75"/>
      <c r="BS1679" s="75"/>
      <c r="BT1679" s="75"/>
      <c r="BU1679" s="75"/>
      <c r="BV1679" s="75"/>
      <c r="BW1679" s="75"/>
      <c r="BX1679" s="75"/>
      <c r="BY1679" s="75"/>
      <c r="BZ1679" s="75"/>
      <c r="CA1679" s="75"/>
      <c r="CB1679" s="75"/>
      <c r="CC1679" s="75"/>
      <c r="CD1679" s="75"/>
      <c r="CE1679" s="75"/>
      <c r="CF1679" s="75"/>
      <c r="CG1679" s="75"/>
    </row>
    <row r="1680" spans="27:85" x14ac:dyDescent="0.2">
      <c r="AA1680" s="75"/>
      <c r="AB1680" s="75"/>
      <c r="AC1680" s="75"/>
      <c r="AD1680" s="75"/>
      <c r="AE1680" s="75"/>
      <c r="AG1680" s="84"/>
      <c r="AN1680" s="75"/>
      <c r="AO1680" s="75"/>
      <c r="AP1680" s="75"/>
      <c r="AQ1680" s="75"/>
      <c r="AR1680" s="75"/>
      <c r="AS1680" s="75"/>
      <c r="AT1680" s="75"/>
      <c r="AU1680" s="75"/>
      <c r="AV1680" s="75"/>
      <c r="AW1680" s="75"/>
      <c r="AX1680" s="75"/>
      <c r="AY1680" s="75"/>
      <c r="AZ1680" s="75"/>
      <c r="BG1680" s="95"/>
      <c r="BH1680" s="95"/>
      <c r="BI1680" s="95"/>
      <c r="BJ1680" s="95"/>
      <c r="BK1680" s="95"/>
      <c r="BL1680" s="95"/>
      <c r="BM1680" s="95"/>
      <c r="BN1680" s="95"/>
      <c r="BO1680" s="75"/>
      <c r="BP1680" s="75"/>
      <c r="BQ1680" s="75"/>
      <c r="BS1680" s="75"/>
    </row>
    <row r="1681" spans="27:85" x14ac:dyDescent="0.2">
      <c r="AA1681" s="75"/>
      <c r="AB1681" s="75"/>
      <c r="AC1681" s="75"/>
      <c r="AD1681" s="75"/>
      <c r="AE1681" s="75"/>
      <c r="AG1681" s="84"/>
      <c r="AN1681" s="75"/>
      <c r="AO1681" s="75"/>
      <c r="AP1681" s="75"/>
      <c r="AQ1681" s="75"/>
      <c r="AR1681" s="75"/>
      <c r="AS1681" s="75"/>
      <c r="AT1681" s="75"/>
      <c r="AU1681" s="75"/>
      <c r="AV1681" s="75"/>
      <c r="AW1681" s="75"/>
      <c r="AX1681" s="75"/>
      <c r="AY1681" s="75"/>
      <c r="AZ1681" s="75"/>
      <c r="BG1681" s="95"/>
      <c r="BH1681" s="95"/>
      <c r="BI1681" s="95"/>
      <c r="BJ1681" s="95"/>
      <c r="BK1681" s="95"/>
      <c r="BL1681" s="95"/>
      <c r="BM1681" s="95"/>
      <c r="BN1681" s="95"/>
      <c r="BO1681" s="75"/>
      <c r="BP1681" s="75"/>
      <c r="BQ1681" s="75"/>
      <c r="BR1681" s="75"/>
      <c r="BS1681" s="75"/>
      <c r="BT1681" s="75"/>
      <c r="BU1681" s="75"/>
      <c r="BV1681" s="75"/>
      <c r="BW1681" s="75"/>
      <c r="BX1681" s="75"/>
      <c r="BY1681" s="75"/>
      <c r="BZ1681" s="75"/>
      <c r="CA1681" s="75"/>
      <c r="CB1681" s="75"/>
      <c r="CC1681" s="75"/>
      <c r="CD1681" s="75"/>
      <c r="CE1681" s="75"/>
      <c r="CF1681" s="75"/>
      <c r="CG1681" s="75"/>
    </row>
    <row r="1682" spans="27:85" x14ac:dyDescent="0.2">
      <c r="AA1682" s="75"/>
      <c r="AB1682" s="75"/>
      <c r="AC1682" s="75"/>
      <c r="AD1682" s="75"/>
      <c r="AE1682" s="75"/>
      <c r="AG1682" s="84"/>
      <c r="AN1682" s="75"/>
      <c r="AO1682" s="75"/>
      <c r="AP1682" s="75"/>
      <c r="AQ1682" s="75"/>
      <c r="AR1682" s="75"/>
      <c r="AS1682" s="75"/>
      <c r="AT1682" s="75"/>
      <c r="AU1682" s="75"/>
      <c r="AV1682" s="75"/>
      <c r="AW1682" s="75"/>
      <c r="AX1682" s="75"/>
      <c r="AY1682" s="75"/>
      <c r="AZ1682" s="75"/>
      <c r="BG1682" s="95"/>
      <c r="BH1682" s="95"/>
      <c r="BI1682" s="95"/>
      <c r="BJ1682" s="95"/>
      <c r="BK1682" s="95"/>
      <c r="BL1682" s="95"/>
      <c r="BM1682" s="95"/>
      <c r="BN1682" s="95"/>
      <c r="BO1682" s="75"/>
      <c r="BP1682" s="75"/>
      <c r="BQ1682" s="75"/>
      <c r="BR1682" s="75"/>
      <c r="BS1682" s="75"/>
      <c r="BT1682" s="75"/>
      <c r="BU1682" s="75"/>
      <c r="BV1682" s="75"/>
      <c r="BW1682" s="75"/>
      <c r="BX1682" s="75"/>
      <c r="BY1682" s="75"/>
      <c r="BZ1682" s="75"/>
      <c r="CA1682" s="75"/>
      <c r="CB1682" s="75"/>
      <c r="CC1682" s="75"/>
      <c r="CD1682" s="75"/>
      <c r="CE1682" s="75"/>
      <c r="CF1682" s="75"/>
      <c r="CG1682" s="75"/>
    </row>
    <row r="1683" spans="27:85" x14ac:dyDescent="0.2">
      <c r="AA1683" s="75"/>
      <c r="AB1683" s="75"/>
      <c r="AC1683" s="75"/>
      <c r="AD1683" s="75"/>
      <c r="AE1683" s="75"/>
      <c r="AG1683" s="84"/>
      <c r="AN1683" s="75"/>
      <c r="AO1683" s="75"/>
      <c r="AP1683" s="75"/>
      <c r="AQ1683" s="75"/>
      <c r="AR1683" s="75"/>
      <c r="AS1683" s="75"/>
      <c r="AT1683" s="75"/>
      <c r="AU1683" s="75"/>
      <c r="AV1683" s="75"/>
      <c r="AW1683" s="75"/>
      <c r="AX1683" s="75"/>
      <c r="AY1683" s="75"/>
      <c r="AZ1683" s="75"/>
      <c r="BG1683" s="95"/>
      <c r="BH1683" s="95"/>
      <c r="BI1683" s="95"/>
      <c r="BJ1683" s="95"/>
      <c r="BK1683" s="95"/>
      <c r="BL1683" s="95"/>
      <c r="BM1683" s="95"/>
      <c r="BN1683" s="95"/>
      <c r="BO1683" s="75"/>
      <c r="BP1683" s="75"/>
      <c r="BQ1683" s="75"/>
      <c r="BS1683" s="75"/>
    </row>
    <row r="1684" spans="27:85" x14ac:dyDescent="0.2">
      <c r="AA1684" s="75"/>
      <c r="AB1684" s="75"/>
      <c r="AC1684" s="75"/>
      <c r="AD1684" s="75"/>
      <c r="AE1684" s="75"/>
      <c r="AG1684" s="84"/>
      <c r="AN1684" s="75"/>
      <c r="AO1684" s="75"/>
      <c r="AP1684" s="75"/>
      <c r="AQ1684" s="75"/>
      <c r="AR1684" s="75"/>
      <c r="AS1684" s="75"/>
      <c r="AT1684" s="75"/>
      <c r="AU1684" s="75"/>
      <c r="AV1684" s="75"/>
      <c r="AW1684" s="75"/>
      <c r="AX1684" s="75"/>
      <c r="AY1684" s="75"/>
      <c r="AZ1684" s="75"/>
      <c r="BG1684" s="95"/>
      <c r="BH1684" s="95"/>
      <c r="BI1684" s="95"/>
      <c r="BJ1684" s="95"/>
      <c r="BK1684" s="95"/>
      <c r="BL1684" s="95"/>
      <c r="BM1684" s="95"/>
      <c r="BN1684" s="95"/>
      <c r="BO1684" s="75"/>
      <c r="BP1684" s="75"/>
      <c r="BQ1684" s="75"/>
      <c r="BS1684" s="75"/>
    </row>
    <row r="1685" spans="27:85" x14ac:dyDescent="0.2">
      <c r="AA1685" s="75"/>
      <c r="AB1685" s="75"/>
      <c r="AC1685" s="75"/>
      <c r="AD1685" s="75"/>
      <c r="AE1685" s="75"/>
      <c r="AG1685" s="84"/>
      <c r="AN1685" s="75"/>
      <c r="AO1685" s="75"/>
      <c r="AP1685" s="75"/>
      <c r="AQ1685" s="75"/>
      <c r="AR1685" s="75"/>
      <c r="AS1685" s="75"/>
      <c r="AT1685" s="75"/>
      <c r="AU1685" s="75"/>
      <c r="AV1685" s="75"/>
      <c r="AW1685" s="75"/>
      <c r="AX1685" s="75"/>
      <c r="AY1685" s="75"/>
      <c r="AZ1685" s="75"/>
      <c r="BG1685" s="95"/>
      <c r="BH1685" s="95"/>
      <c r="BI1685" s="95"/>
      <c r="BJ1685" s="95"/>
      <c r="BK1685" s="95"/>
      <c r="BL1685" s="95"/>
      <c r="BM1685" s="95"/>
      <c r="BN1685" s="95"/>
      <c r="BO1685" s="75"/>
      <c r="BP1685" s="75"/>
      <c r="BQ1685" s="75"/>
      <c r="BS1685" s="75"/>
      <c r="BT1685" s="75"/>
      <c r="BU1685" s="75"/>
      <c r="BV1685" s="75"/>
      <c r="BW1685" s="75"/>
      <c r="BX1685" s="75"/>
      <c r="BY1685" s="75"/>
      <c r="BZ1685" s="75"/>
      <c r="CA1685" s="75"/>
      <c r="CB1685" s="75"/>
      <c r="CC1685" s="75"/>
      <c r="CD1685" s="75"/>
      <c r="CE1685" s="75"/>
      <c r="CF1685" s="75"/>
      <c r="CG1685" s="75"/>
    </row>
    <row r="1686" spans="27:85" x14ac:dyDescent="0.2">
      <c r="AA1686" s="75"/>
      <c r="AB1686" s="75"/>
      <c r="AC1686" s="75"/>
      <c r="AD1686" s="75"/>
      <c r="AE1686" s="75"/>
      <c r="AG1686" s="84"/>
      <c r="AN1686" s="75"/>
      <c r="AO1686" s="75"/>
      <c r="AP1686" s="75"/>
      <c r="AQ1686" s="75"/>
      <c r="AR1686" s="75"/>
      <c r="AS1686" s="75"/>
      <c r="AT1686" s="75"/>
      <c r="AU1686" s="75"/>
      <c r="AV1686" s="75"/>
      <c r="AW1686" s="75"/>
      <c r="AX1686" s="75"/>
      <c r="AY1686" s="75"/>
      <c r="AZ1686" s="75"/>
      <c r="BG1686" s="95"/>
      <c r="BH1686" s="95"/>
      <c r="BI1686" s="95"/>
      <c r="BJ1686" s="95"/>
      <c r="BK1686" s="95"/>
      <c r="BL1686" s="95"/>
      <c r="BM1686" s="95"/>
      <c r="BN1686" s="95"/>
      <c r="BO1686" s="75"/>
      <c r="BP1686" s="75"/>
      <c r="BQ1686" s="75"/>
      <c r="BR1686" s="75"/>
      <c r="BS1686" s="75"/>
      <c r="BT1686" s="75"/>
      <c r="BU1686" s="75"/>
      <c r="BV1686" s="75"/>
      <c r="BW1686" s="75"/>
      <c r="BX1686" s="75"/>
      <c r="BY1686" s="75"/>
      <c r="BZ1686" s="75"/>
      <c r="CA1686" s="75"/>
      <c r="CB1686" s="75"/>
      <c r="CC1686" s="75"/>
      <c r="CD1686" s="75"/>
      <c r="CE1686" s="75"/>
      <c r="CF1686" s="75"/>
      <c r="CG1686" s="75"/>
    </row>
    <row r="1687" spans="27:85" x14ac:dyDescent="0.2">
      <c r="AA1687" s="75"/>
      <c r="AB1687" s="75"/>
      <c r="AC1687" s="75"/>
      <c r="AD1687" s="75"/>
      <c r="AE1687" s="75"/>
      <c r="AG1687" s="84"/>
      <c r="AN1687" s="75"/>
      <c r="AO1687" s="75"/>
      <c r="AP1687" s="75"/>
      <c r="AQ1687" s="75"/>
      <c r="AR1687" s="75"/>
      <c r="AS1687" s="75"/>
      <c r="AT1687" s="75"/>
      <c r="AU1687" s="75"/>
      <c r="AV1687" s="75"/>
      <c r="AW1687" s="75"/>
      <c r="AX1687" s="75"/>
      <c r="AY1687" s="75"/>
      <c r="AZ1687" s="75"/>
      <c r="BG1687" s="95"/>
      <c r="BH1687" s="95"/>
      <c r="BI1687" s="95"/>
      <c r="BJ1687" s="95"/>
      <c r="BK1687" s="95"/>
      <c r="BL1687" s="95"/>
      <c r="BM1687" s="95"/>
      <c r="BN1687" s="95"/>
      <c r="BO1687" s="75"/>
      <c r="BP1687" s="75"/>
      <c r="BQ1687" s="75"/>
      <c r="BR1687" s="75"/>
      <c r="BS1687" s="75"/>
      <c r="BT1687" s="75"/>
      <c r="BU1687" s="75"/>
      <c r="BV1687" s="75"/>
      <c r="BW1687" s="75"/>
      <c r="BX1687" s="75"/>
      <c r="BY1687" s="75"/>
      <c r="BZ1687" s="75"/>
      <c r="CA1687" s="75"/>
      <c r="CB1687" s="75"/>
      <c r="CC1687" s="75"/>
      <c r="CD1687" s="75"/>
      <c r="CE1687" s="75"/>
      <c r="CF1687" s="75"/>
      <c r="CG1687" s="75"/>
    </row>
    <row r="1688" spans="27:85" x14ac:dyDescent="0.2">
      <c r="AA1688" s="75"/>
      <c r="AB1688" s="75"/>
      <c r="AC1688" s="75"/>
      <c r="AD1688" s="75"/>
      <c r="AE1688" s="75"/>
      <c r="AG1688" s="84"/>
      <c r="AN1688" s="75"/>
      <c r="AO1688" s="75"/>
      <c r="AP1688" s="75"/>
      <c r="AQ1688" s="75"/>
      <c r="AR1688" s="75"/>
      <c r="AS1688" s="75"/>
      <c r="AT1688" s="75"/>
      <c r="AU1688" s="75"/>
      <c r="AV1688" s="75"/>
      <c r="AW1688" s="75"/>
      <c r="AX1688" s="75"/>
      <c r="AY1688" s="75"/>
      <c r="AZ1688" s="75"/>
      <c r="BG1688" s="95"/>
      <c r="BH1688" s="95"/>
      <c r="BI1688" s="95"/>
      <c r="BJ1688" s="95"/>
      <c r="BK1688" s="95"/>
      <c r="BL1688" s="95"/>
      <c r="BM1688" s="95"/>
      <c r="BN1688" s="95"/>
      <c r="BO1688" s="75"/>
      <c r="BP1688" s="75"/>
      <c r="BQ1688" s="75"/>
    </row>
    <row r="1689" spans="27:85" x14ac:dyDescent="0.2">
      <c r="AA1689" s="75"/>
      <c r="AB1689" s="75"/>
      <c r="AC1689" s="75"/>
      <c r="AD1689" s="75"/>
      <c r="AE1689" s="75"/>
      <c r="AG1689" s="84"/>
      <c r="AN1689" s="75"/>
      <c r="AO1689" s="75"/>
      <c r="AP1689" s="75"/>
      <c r="AQ1689" s="75"/>
      <c r="AR1689" s="75"/>
      <c r="AS1689" s="75"/>
      <c r="AT1689" s="75"/>
      <c r="AU1689" s="75"/>
      <c r="AV1689" s="75"/>
      <c r="AW1689" s="75"/>
      <c r="AX1689" s="75"/>
      <c r="AY1689" s="75"/>
      <c r="AZ1689" s="75"/>
      <c r="BG1689" s="95"/>
      <c r="BH1689" s="95"/>
      <c r="BI1689" s="95"/>
      <c r="BJ1689" s="95"/>
      <c r="BK1689" s="95"/>
      <c r="BL1689" s="95"/>
      <c r="BM1689" s="95"/>
      <c r="BN1689" s="95"/>
      <c r="BO1689" s="75"/>
      <c r="BP1689" s="75"/>
      <c r="BQ1689" s="75"/>
    </row>
    <row r="1690" spans="27:85" x14ac:dyDescent="0.2">
      <c r="AA1690" s="75"/>
      <c r="AB1690" s="75"/>
      <c r="AC1690" s="75"/>
      <c r="AD1690" s="75"/>
      <c r="AE1690" s="75"/>
      <c r="AG1690" s="84"/>
      <c r="AN1690" s="75"/>
      <c r="AO1690" s="75"/>
      <c r="AP1690" s="75"/>
      <c r="AQ1690" s="75"/>
      <c r="AR1690" s="75"/>
      <c r="AS1690" s="75"/>
      <c r="AT1690" s="75"/>
      <c r="AU1690" s="75"/>
      <c r="AV1690" s="75"/>
      <c r="AW1690" s="75"/>
      <c r="AX1690" s="75"/>
      <c r="AY1690" s="75"/>
      <c r="AZ1690" s="75"/>
      <c r="BG1690" s="95"/>
      <c r="BH1690" s="95"/>
      <c r="BI1690" s="95"/>
      <c r="BJ1690" s="95"/>
      <c r="BK1690" s="95"/>
      <c r="BL1690" s="95"/>
      <c r="BM1690" s="95"/>
      <c r="BN1690" s="95"/>
      <c r="BO1690" s="75"/>
      <c r="BP1690" s="75"/>
      <c r="BQ1690" s="75"/>
    </row>
    <row r="1691" spans="27:85" x14ac:dyDescent="0.2">
      <c r="AA1691" s="75"/>
      <c r="AB1691" s="75"/>
      <c r="AC1691" s="75"/>
      <c r="AD1691" s="75"/>
      <c r="AE1691" s="75"/>
      <c r="AG1691" s="84"/>
      <c r="AN1691" s="75"/>
      <c r="AO1691" s="75"/>
      <c r="AP1691" s="75"/>
      <c r="AQ1691" s="75"/>
      <c r="AR1691" s="75"/>
      <c r="AS1691" s="75"/>
      <c r="AT1691" s="75"/>
      <c r="AU1691" s="75"/>
      <c r="AV1691" s="75"/>
      <c r="AW1691" s="75"/>
      <c r="AX1691" s="75"/>
      <c r="AY1691" s="75"/>
      <c r="AZ1691" s="75"/>
      <c r="BG1691" s="95"/>
      <c r="BH1691" s="95"/>
      <c r="BI1691" s="95"/>
      <c r="BJ1691" s="95"/>
      <c r="BK1691" s="95"/>
      <c r="BL1691" s="95"/>
      <c r="BM1691" s="95"/>
      <c r="BN1691" s="95"/>
      <c r="BO1691" s="75"/>
      <c r="BP1691" s="75"/>
      <c r="BQ1691" s="75"/>
      <c r="BS1691" s="75"/>
    </row>
    <row r="1692" spans="27:85" x14ac:dyDescent="0.2">
      <c r="AA1692" s="75"/>
      <c r="AB1692" s="75"/>
      <c r="AC1692" s="75"/>
      <c r="AD1692" s="75"/>
      <c r="AE1692" s="75"/>
      <c r="AG1692" s="84"/>
      <c r="AN1692" s="75"/>
      <c r="AO1692" s="75"/>
      <c r="AP1692" s="75"/>
      <c r="AQ1692" s="75"/>
      <c r="AR1692" s="75"/>
      <c r="AS1692" s="75"/>
      <c r="AT1692" s="75"/>
      <c r="AU1692" s="75"/>
      <c r="AV1692" s="75"/>
      <c r="AW1692" s="75"/>
      <c r="AX1692" s="75"/>
      <c r="AY1692" s="75"/>
      <c r="AZ1692" s="75"/>
      <c r="BG1692" s="95"/>
      <c r="BH1692" s="95"/>
      <c r="BI1692" s="95"/>
      <c r="BJ1692" s="95"/>
      <c r="BK1692" s="95"/>
      <c r="BL1692" s="95"/>
      <c r="BM1692" s="95"/>
      <c r="BN1692" s="95"/>
      <c r="BO1692" s="75"/>
      <c r="BP1692" s="75"/>
      <c r="BQ1692" s="75"/>
      <c r="BR1692" s="75"/>
      <c r="BS1692" s="75"/>
      <c r="BT1692" s="75"/>
      <c r="BU1692" s="75"/>
      <c r="BV1692" s="75"/>
      <c r="BW1692" s="75"/>
      <c r="BX1692" s="75"/>
      <c r="BY1692" s="75"/>
      <c r="BZ1692" s="75"/>
      <c r="CA1692" s="75"/>
      <c r="CB1692" s="75"/>
      <c r="CC1692" s="75"/>
      <c r="CD1692" s="75"/>
      <c r="CE1692" s="75"/>
      <c r="CF1692" s="75"/>
      <c r="CG1692" s="75"/>
    </row>
    <row r="1693" spans="27:85" x14ac:dyDescent="0.2">
      <c r="AA1693" s="75"/>
      <c r="AB1693" s="75"/>
      <c r="AC1693" s="75"/>
      <c r="AD1693" s="75"/>
      <c r="AE1693" s="75"/>
      <c r="AG1693" s="84"/>
      <c r="AN1693" s="75"/>
      <c r="AO1693" s="75"/>
      <c r="AP1693" s="75"/>
      <c r="AQ1693" s="75"/>
      <c r="AR1693" s="75"/>
      <c r="AS1693" s="75"/>
      <c r="AT1693" s="75"/>
      <c r="AU1693" s="75"/>
      <c r="AV1693" s="75"/>
      <c r="AW1693" s="75"/>
      <c r="AX1693" s="75"/>
      <c r="AY1693" s="75"/>
      <c r="AZ1693" s="75"/>
      <c r="BG1693" s="95"/>
      <c r="BH1693" s="95"/>
      <c r="BI1693" s="95"/>
      <c r="BJ1693" s="95"/>
      <c r="BK1693" s="95"/>
      <c r="BL1693" s="95"/>
      <c r="BM1693" s="95"/>
      <c r="BN1693" s="95"/>
      <c r="BO1693" s="75"/>
      <c r="BP1693" s="75"/>
      <c r="BQ1693" s="75"/>
      <c r="BR1693" s="75"/>
      <c r="BS1693" s="75"/>
      <c r="BT1693" s="75"/>
      <c r="BU1693" s="75"/>
      <c r="BV1693" s="75"/>
      <c r="BW1693" s="75"/>
      <c r="BX1693" s="75"/>
      <c r="BY1693" s="75"/>
      <c r="BZ1693" s="75"/>
      <c r="CA1693" s="75"/>
      <c r="CB1693" s="75"/>
      <c r="CC1693" s="75"/>
      <c r="CD1693" s="75"/>
      <c r="CE1693" s="75"/>
      <c r="CF1693" s="75"/>
      <c r="CG1693" s="75"/>
    </row>
    <row r="1694" spans="27:85" x14ac:dyDescent="0.2">
      <c r="AA1694" s="75"/>
      <c r="AB1694" s="75"/>
      <c r="AC1694" s="75"/>
      <c r="AD1694" s="75"/>
      <c r="AE1694" s="75"/>
      <c r="AG1694" s="84"/>
      <c r="AN1694" s="75"/>
      <c r="AO1694" s="75"/>
      <c r="AP1694" s="75"/>
      <c r="AQ1694" s="75"/>
      <c r="AR1694" s="75"/>
      <c r="AS1694" s="75"/>
      <c r="AT1694" s="75"/>
      <c r="AU1694" s="75"/>
      <c r="AV1694" s="75"/>
      <c r="AW1694" s="75"/>
      <c r="AX1694" s="75"/>
      <c r="AY1694" s="75"/>
      <c r="AZ1694" s="75"/>
      <c r="BG1694" s="95"/>
      <c r="BH1694" s="95"/>
      <c r="BI1694" s="95"/>
      <c r="BJ1694" s="95"/>
      <c r="BK1694" s="95"/>
      <c r="BL1694" s="95"/>
      <c r="BM1694" s="95"/>
      <c r="BN1694" s="95"/>
      <c r="BO1694" s="75"/>
      <c r="BP1694" s="75"/>
    </row>
    <row r="1695" spans="27:85" x14ac:dyDescent="0.2">
      <c r="AA1695" s="75"/>
      <c r="AB1695" s="75"/>
      <c r="AC1695" s="75"/>
      <c r="AD1695" s="75"/>
      <c r="AE1695" s="75"/>
      <c r="AG1695" s="84"/>
      <c r="AN1695" s="75"/>
      <c r="AO1695" s="75"/>
      <c r="AP1695" s="75"/>
      <c r="AQ1695" s="75"/>
      <c r="AR1695" s="75"/>
      <c r="AS1695" s="75"/>
      <c r="AT1695" s="75"/>
      <c r="AU1695" s="75"/>
      <c r="AV1695" s="75"/>
      <c r="AW1695" s="75"/>
      <c r="AX1695" s="75"/>
      <c r="AY1695" s="75"/>
      <c r="AZ1695" s="75"/>
      <c r="BG1695" s="95"/>
      <c r="BH1695" s="95"/>
      <c r="BI1695" s="95"/>
      <c r="BJ1695" s="95"/>
      <c r="BK1695" s="95"/>
      <c r="BL1695" s="95"/>
      <c r="BM1695" s="95"/>
      <c r="BN1695" s="95"/>
      <c r="BO1695" s="75"/>
      <c r="BP1695" s="75"/>
      <c r="BQ1695" s="75"/>
      <c r="BS1695" s="75"/>
    </row>
    <row r="1696" spans="27:85" x14ac:dyDescent="0.2">
      <c r="AA1696" s="75"/>
      <c r="AB1696" s="75"/>
      <c r="AC1696" s="75"/>
      <c r="AD1696" s="75"/>
      <c r="AE1696" s="75"/>
      <c r="AG1696" s="84"/>
      <c r="AN1696" s="75"/>
      <c r="AO1696" s="75"/>
      <c r="AP1696" s="75"/>
      <c r="AQ1696" s="75"/>
      <c r="AR1696" s="75"/>
      <c r="AS1696" s="75"/>
      <c r="AT1696" s="75"/>
      <c r="AU1696" s="75"/>
      <c r="AV1696" s="75"/>
      <c r="AW1696" s="75"/>
      <c r="AX1696" s="75"/>
      <c r="AY1696" s="75"/>
      <c r="AZ1696" s="75"/>
      <c r="BG1696" s="95"/>
      <c r="BH1696" s="95"/>
      <c r="BI1696" s="95"/>
      <c r="BJ1696" s="95"/>
      <c r="BK1696" s="95"/>
      <c r="BL1696" s="95"/>
      <c r="BM1696" s="95"/>
      <c r="BN1696" s="95"/>
      <c r="BO1696" s="75"/>
      <c r="BP1696" s="75"/>
      <c r="BQ1696" s="75"/>
    </row>
    <row r="1697" spans="27:85" x14ac:dyDescent="0.2">
      <c r="AA1697" s="75"/>
      <c r="AB1697" s="75"/>
      <c r="AC1697" s="75"/>
      <c r="AD1697" s="75"/>
      <c r="AE1697" s="75"/>
      <c r="AG1697" s="84"/>
      <c r="AN1697" s="75"/>
      <c r="AO1697" s="75"/>
      <c r="AP1697" s="75"/>
      <c r="AQ1697" s="75"/>
      <c r="AR1697" s="75"/>
      <c r="AS1697" s="75"/>
      <c r="AT1697" s="75"/>
      <c r="AU1697" s="75"/>
      <c r="AV1697" s="75"/>
      <c r="AW1697" s="75"/>
      <c r="AX1697" s="75"/>
      <c r="AY1697" s="75"/>
      <c r="AZ1697" s="75"/>
      <c r="BG1697" s="95"/>
      <c r="BH1697" s="95"/>
      <c r="BI1697" s="95"/>
      <c r="BJ1697" s="95"/>
      <c r="BK1697" s="95"/>
      <c r="BL1697" s="95"/>
      <c r="BM1697" s="95"/>
      <c r="BN1697" s="95"/>
      <c r="BO1697" s="75"/>
      <c r="BP1697" s="75"/>
      <c r="BQ1697" s="75"/>
    </row>
    <row r="1698" spans="27:85" x14ac:dyDescent="0.2">
      <c r="AA1698" s="75"/>
      <c r="AB1698" s="75"/>
      <c r="AC1698" s="75"/>
      <c r="AD1698" s="75"/>
      <c r="AE1698" s="75"/>
      <c r="AG1698" s="84"/>
      <c r="AN1698" s="75"/>
      <c r="AO1698" s="75"/>
      <c r="AP1698" s="75"/>
      <c r="AQ1698" s="75"/>
      <c r="AR1698" s="75"/>
      <c r="AS1698" s="75"/>
      <c r="AT1698" s="75"/>
      <c r="AU1698" s="75"/>
      <c r="AV1698" s="75"/>
      <c r="AW1698" s="75"/>
      <c r="AX1698" s="75"/>
      <c r="AY1698" s="75"/>
      <c r="AZ1698" s="75"/>
      <c r="BG1698" s="95"/>
      <c r="BH1698" s="95"/>
      <c r="BI1698" s="95"/>
      <c r="BJ1698" s="95"/>
      <c r="BK1698" s="95"/>
      <c r="BL1698" s="95"/>
      <c r="BM1698" s="95"/>
      <c r="BN1698" s="95"/>
      <c r="BO1698" s="75"/>
      <c r="BP1698" s="75"/>
    </row>
    <row r="1699" spans="27:85" x14ac:dyDescent="0.2">
      <c r="AA1699" s="75"/>
      <c r="AB1699" s="75"/>
      <c r="AC1699" s="75"/>
      <c r="AD1699" s="75"/>
      <c r="AE1699" s="75"/>
      <c r="AG1699" s="84"/>
      <c r="AN1699" s="75"/>
      <c r="AO1699" s="75"/>
      <c r="AP1699" s="75"/>
      <c r="AQ1699" s="75"/>
      <c r="AR1699" s="75"/>
      <c r="AS1699" s="75"/>
      <c r="AT1699" s="75"/>
      <c r="AU1699" s="75"/>
      <c r="AV1699" s="75"/>
      <c r="AW1699" s="75"/>
      <c r="AX1699" s="75"/>
      <c r="AY1699" s="75"/>
      <c r="AZ1699" s="75"/>
      <c r="BG1699" s="95"/>
      <c r="BH1699" s="95"/>
      <c r="BI1699" s="95"/>
      <c r="BJ1699" s="95"/>
      <c r="BK1699" s="95"/>
      <c r="BL1699" s="95"/>
      <c r="BM1699" s="95"/>
      <c r="BN1699" s="95"/>
      <c r="BO1699" s="75"/>
      <c r="BP1699" s="75"/>
    </row>
    <row r="1700" spans="27:85" x14ac:dyDescent="0.2">
      <c r="AA1700" s="75"/>
      <c r="AB1700" s="75"/>
      <c r="AC1700" s="75"/>
      <c r="AD1700" s="75"/>
      <c r="AE1700" s="75"/>
      <c r="AG1700" s="84"/>
      <c r="AN1700" s="75"/>
      <c r="AO1700" s="75"/>
      <c r="AP1700" s="75"/>
      <c r="AQ1700" s="75"/>
      <c r="AR1700" s="75"/>
      <c r="AS1700" s="75"/>
      <c r="AT1700" s="75"/>
      <c r="AU1700" s="75"/>
      <c r="AV1700" s="75"/>
      <c r="AW1700" s="75"/>
      <c r="AX1700" s="75"/>
      <c r="AY1700" s="75"/>
      <c r="AZ1700" s="75"/>
      <c r="BG1700" s="95"/>
      <c r="BH1700" s="95"/>
      <c r="BI1700" s="95"/>
      <c r="BJ1700" s="95"/>
      <c r="BK1700" s="95"/>
      <c r="BL1700" s="95"/>
      <c r="BM1700" s="95"/>
      <c r="BN1700" s="95"/>
      <c r="BO1700" s="75"/>
      <c r="BP1700" s="75"/>
    </row>
    <row r="1701" spans="27:85" x14ac:dyDescent="0.2">
      <c r="AA1701" s="75"/>
      <c r="AB1701" s="75"/>
      <c r="AC1701" s="75"/>
      <c r="AD1701" s="75"/>
      <c r="AE1701" s="75"/>
      <c r="AG1701" s="84"/>
      <c r="AN1701" s="75"/>
      <c r="AO1701" s="75"/>
      <c r="AP1701" s="75"/>
      <c r="AQ1701" s="75"/>
      <c r="AR1701" s="75"/>
      <c r="AS1701" s="75"/>
      <c r="AT1701" s="75"/>
      <c r="AU1701" s="75"/>
      <c r="AV1701" s="75"/>
      <c r="AW1701" s="75"/>
      <c r="AX1701" s="75"/>
      <c r="AY1701" s="75"/>
      <c r="AZ1701" s="75"/>
      <c r="BG1701" s="95"/>
      <c r="BH1701" s="95"/>
      <c r="BI1701" s="95"/>
      <c r="BJ1701" s="95"/>
      <c r="BK1701" s="95"/>
      <c r="BL1701" s="95"/>
      <c r="BM1701" s="95"/>
      <c r="BN1701" s="95"/>
      <c r="BO1701" s="75"/>
      <c r="BP1701" s="75"/>
    </row>
    <row r="1702" spans="27:85" x14ac:dyDescent="0.2">
      <c r="AA1702" s="75"/>
      <c r="AB1702" s="75"/>
      <c r="AC1702" s="75"/>
      <c r="AD1702" s="75"/>
      <c r="AE1702" s="75"/>
      <c r="AG1702" s="84"/>
      <c r="AN1702" s="75"/>
      <c r="AO1702" s="75"/>
      <c r="AP1702" s="75"/>
      <c r="AQ1702" s="75"/>
      <c r="AR1702" s="75"/>
      <c r="AS1702" s="75"/>
      <c r="AT1702" s="75"/>
      <c r="AU1702" s="75"/>
      <c r="AV1702" s="75"/>
      <c r="AW1702" s="75"/>
      <c r="AX1702" s="75"/>
      <c r="AY1702" s="75"/>
      <c r="AZ1702" s="75"/>
      <c r="BG1702" s="95"/>
      <c r="BH1702" s="95"/>
      <c r="BI1702" s="95"/>
      <c r="BJ1702" s="95"/>
      <c r="BK1702" s="95"/>
      <c r="BL1702" s="95"/>
      <c r="BM1702" s="95"/>
      <c r="BN1702" s="95"/>
      <c r="BO1702" s="75"/>
      <c r="BP1702" s="75"/>
    </row>
    <row r="1703" spans="27:85" x14ac:dyDescent="0.2">
      <c r="AA1703" s="75"/>
      <c r="AB1703" s="75"/>
      <c r="AC1703" s="75"/>
      <c r="AD1703" s="75"/>
      <c r="AE1703" s="75"/>
      <c r="AG1703" s="84"/>
      <c r="AN1703" s="75"/>
      <c r="AO1703" s="75"/>
      <c r="AP1703" s="75"/>
      <c r="AQ1703" s="75"/>
      <c r="AR1703" s="75"/>
      <c r="AS1703" s="75"/>
      <c r="AT1703" s="75"/>
      <c r="AU1703" s="75"/>
      <c r="AV1703" s="75"/>
      <c r="AW1703" s="75"/>
      <c r="AX1703" s="75"/>
      <c r="AY1703" s="75"/>
      <c r="AZ1703" s="75"/>
      <c r="BG1703" s="95"/>
      <c r="BH1703" s="95"/>
      <c r="BI1703" s="95"/>
      <c r="BJ1703" s="95"/>
      <c r="BK1703" s="95"/>
      <c r="BL1703" s="95"/>
      <c r="BM1703" s="95"/>
      <c r="BN1703" s="95"/>
      <c r="BO1703" s="75"/>
      <c r="BP1703" s="75"/>
    </row>
    <row r="1704" spans="27:85" x14ac:dyDescent="0.2">
      <c r="AA1704" s="75"/>
      <c r="AB1704" s="75"/>
      <c r="AC1704" s="75"/>
      <c r="AD1704" s="75"/>
      <c r="AE1704" s="75"/>
      <c r="AG1704" s="84"/>
      <c r="AN1704" s="75"/>
      <c r="AO1704" s="75"/>
      <c r="AP1704" s="75"/>
      <c r="AQ1704" s="75"/>
      <c r="AR1704" s="75"/>
      <c r="AS1704" s="75"/>
      <c r="AT1704" s="75"/>
      <c r="AU1704" s="75"/>
      <c r="AV1704" s="75"/>
      <c r="AW1704" s="75"/>
      <c r="AX1704" s="75"/>
      <c r="AY1704" s="75"/>
      <c r="AZ1704" s="75"/>
      <c r="BG1704" s="95"/>
      <c r="BH1704" s="95"/>
      <c r="BI1704" s="95"/>
      <c r="BJ1704" s="95"/>
      <c r="BK1704" s="95"/>
      <c r="BL1704" s="95"/>
      <c r="BM1704" s="95"/>
      <c r="BN1704" s="95"/>
      <c r="BO1704" s="75"/>
      <c r="BP1704" s="75"/>
    </row>
    <row r="1705" spans="27:85" x14ac:dyDescent="0.2">
      <c r="AA1705" s="75"/>
      <c r="AB1705" s="75"/>
      <c r="AC1705" s="75"/>
      <c r="AD1705" s="75"/>
      <c r="AE1705" s="75"/>
      <c r="AG1705" s="84"/>
      <c r="AN1705" s="75"/>
      <c r="AO1705" s="75"/>
      <c r="AP1705" s="75"/>
      <c r="AQ1705" s="75"/>
      <c r="AR1705" s="75"/>
      <c r="AS1705" s="75"/>
      <c r="AT1705" s="75"/>
      <c r="AU1705" s="75"/>
      <c r="AV1705" s="75"/>
      <c r="AW1705" s="75"/>
      <c r="AX1705" s="75"/>
      <c r="AY1705" s="75"/>
      <c r="AZ1705" s="75"/>
      <c r="BG1705" s="95"/>
      <c r="BH1705" s="95"/>
      <c r="BI1705" s="95"/>
      <c r="BJ1705" s="95"/>
      <c r="BK1705" s="95"/>
      <c r="BL1705" s="95"/>
      <c r="BM1705" s="95"/>
      <c r="BN1705" s="95"/>
      <c r="BO1705" s="75"/>
      <c r="BP1705" s="75"/>
    </row>
    <row r="1706" spans="27:85" x14ac:dyDescent="0.2">
      <c r="AA1706" s="75"/>
      <c r="AB1706" s="75"/>
      <c r="AC1706" s="75"/>
      <c r="AD1706" s="75"/>
      <c r="AE1706" s="75"/>
      <c r="AG1706" s="84"/>
      <c r="AN1706" s="75"/>
      <c r="AO1706" s="75"/>
      <c r="AP1706" s="75"/>
      <c r="AQ1706" s="75"/>
      <c r="AR1706" s="75"/>
      <c r="AS1706" s="75"/>
      <c r="AT1706" s="75"/>
      <c r="AU1706" s="75"/>
      <c r="AV1706" s="75"/>
      <c r="AW1706" s="75"/>
      <c r="AX1706" s="75"/>
      <c r="AY1706" s="75"/>
      <c r="AZ1706" s="75"/>
      <c r="BG1706" s="95"/>
      <c r="BH1706" s="95"/>
      <c r="BI1706" s="95"/>
      <c r="BJ1706" s="95"/>
      <c r="BK1706" s="95"/>
      <c r="BL1706" s="95"/>
      <c r="BM1706" s="95"/>
      <c r="BN1706" s="95"/>
      <c r="BO1706" s="75"/>
      <c r="BP1706" s="75"/>
      <c r="BQ1706" s="75"/>
    </row>
    <row r="1707" spans="27:85" x14ac:dyDescent="0.2">
      <c r="AA1707" s="75"/>
      <c r="AB1707" s="75"/>
      <c r="AC1707" s="75"/>
      <c r="AD1707" s="75"/>
      <c r="AE1707" s="75"/>
      <c r="AG1707" s="84"/>
      <c r="AN1707" s="75"/>
      <c r="AO1707" s="75"/>
      <c r="AP1707" s="75"/>
      <c r="AQ1707" s="75"/>
      <c r="AR1707" s="75"/>
      <c r="AS1707" s="75"/>
      <c r="AT1707" s="75"/>
      <c r="AU1707" s="75"/>
      <c r="AV1707" s="75"/>
      <c r="AW1707" s="75"/>
      <c r="AX1707" s="75"/>
      <c r="AY1707" s="75"/>
      <c r="AZ1707" s="75"/>
      <c r="BG1707" s="95"/>
      <c r="BH1707" s="95"/>
      <c r="BI1707" s="95"/>
      <c r="BJ1707" s="95"/>
      <c r="BK1707" s="95"/>
      <c r="BL1707" s="95"/>
      <c r="BM1707" s="95"/>
      <c r="BN1707" s="95"/>
      <c r="BO1707" s="75"/>
      <c r="BP1707" s="75"/>
      <c r="BQ1707" s="75"/>
      <c r="BR1707" s="75"/>
      <c r="BS1707" s="75"/>
      <c r="BT1707" s="75"/>
      <c r="BU1707" s="75"/>
      <c r="BV1707" s="75"/>
      <c r="BW1707" s="75"/>
      <c r="BX1707" s="75"/>
      <c r="BY1707" s="75"/>
      <c r="BZ1707" s="75"/>
      <c r="CA1707" s="75"/>
      <c r="CB1707" s="75"/>
      <c r="CC1707" s="75"/>
      <c r="CD1707" s="75"/>
      <c r="CE1707" s="75"/>
      <c r="CF1707" s="75"/>
      <c r="CG1707" s="75"/>
    </row>
    <row r="1708" spans="27:85" x14ac:dyDescent="0.2">
      <c r="AA1708" s="75"/>
      <c r="AB1708" s="75"/>
      <c r="AC1708" s="75"/>
      <c r="AD1708" s="75"/>
      <c r="AE1708" s="75"/>
      <c r="AG1708" s="84"/>
      <c r="AN1708" s="75"/>
      <c r="AO1708" s="75"/>
      <c r="AP1708" s="75"/>
      <c r="AQ1708" s="75"/>
      <c r="AR1708" s="75"/>
      <c r="AS1708" s="75"/>
      <c r="AT1708" s="75"/>
      <c r="AU1708" s="75"/>
      <c r="AV1708" s="75"/>
      <c r="AW1708" s="75"/>
      <c r="AX1708" s="75"/>
      <c r="AY1708" s="75"/>
      <c r="AZ1708" s="75"/>
      <c r="BG1708" s="95"/>
      <c r="BH1708" s="95"/>
      <c r="BI1708" s="95"/>
      <c r="BJ1708" s="95"/>
      <c r="BK1708" s="95"/>
      <c r="BL1708" s="95"/>
      <c r="BM1708" s="95"/>
      <c r="BN1708" s="95"/>
      <c r="BO1708" s="75"/>
      <c r="BP1708" s="75"/>
      <c r="BQ1708" s="75"/>
    </row>
    <row r="1709" spans="27:85" x14ac:dyDescent="0.2">
      <c r="AA1709" s="75"/>
      <c r="AB1709" s="75"/>
      <c r="AC1709" s="75"/>
      <c r="AD1709" s="75"/>
      <c r="AE1709" s="75"/>
      <c r="AG1709" s="84"/>
      <c r="AN1709" s="75"/>
      <c r="AO1709" s="75"/>
      <c r="AP1709" s="75"/>
      <c r="AQ1709" s="75"/>
      <c r="AR1709" s="75"/>
      <c r="AS1709" s="75"/>
      <c r="AT1709" s="75"/>
      <c r="AU1709" s="75"/>
      <c r="AV1709" s="75"/>
      <c r="AW1709" s="75"/>
      <c r="AX1709" s="75"/>
      <c r="AY1709" s="75"/>
      <c r="AZ1709" s="75"/>
      <c r="BG1709" s="95"/>
      <c r="BH1709" s="95"/>
      <c r="BI1709" s="95"/>
      <c r="BJ1709" s="95"/>
      <c r="BK1709" s="95"/>
      <c r="BL1709" s="95"/>
      <c r="BM1709" s="95"/>
      <c r="BN1709" s="95"/>
      <c r="BO1709" s="75"/>
      <c r="BP1709" s="75"/>
      <c r="BQ1709" s="75"/>
    </row>
    <row r="1710" spans="27:85" x14ac:dyDescent="0.2">
      <c r="AA1710" s="75"/>
      <c r="AB1710" s="75"/>
      <c r="AC1710" s="75"/>
      <c r="AD1710" s="75"/>
      <c r="AE1710" s="75"/>
      <c r="AG1710" s="84"/>
      <c r="AN1710" s="75"/>
      <c r="AO1710" s="75"/>
      <c r="AP1710" s="75"/>
      <c r="AQ1710" s="75"/>
      <c r="AR1710" s="75"/>
      <c r="AS1710" s="75"/>
      <c r="AT1710" s="75"/>
      <c r="AU1710" s="75"/>
      <c r="AV1710" s="75"/>
      <c r="AW1710" s="75"/>
      <c r="AX1710" s="75"/>
      <c r="AY1710" s="75"/>
      <c r="AZ1710" s="75"/>
      <c r="BG1710" s="95"/>
      <c r="BH1710" s="95"/>
      <c r="BI1710" s="95"/>
      <c r="BJ1710" s="95"/>
      <c r="BK1710" s="95"/>
      <c r="BL1710" s="95"/>
      <c r="BM1710" s="95"/>
      <c r="BN1710" s="95"/>
      <c r="BO1710" s="75"/>
      <c r="BP1710" s="75"/>
      <c r="BQ1710" s="75"/>
      <c r="BS1710" s="75"/>
    </row>
    <row r="1711" spans="27:85" x14ac:dyDescent="0.2">
      <c r="AA1711" s="75"/>
      <c r="AB1711" s="75"/>
      <c r="AC1711" s="75"/>
      <c r="AD1711" s="75"/>
      <c r="AE1711" s="75"/>
      <c r="AG1711" s="84"/>
      <c r="AN1711" s="75"/>
      <c r="AO1711" s="75"/>
      <c r="AP1711" s="75"/>
      <c r="AQ1711" s="75"/>
      <c r="AR1711" s="75"/>
      <c r="AS1711" s="75"/>
      <c r="AT1711" s="75"/>
      <c r="AU1711" s="75"/>
      <c r="AV1711" s="75"/>
      <c r="AW1711" s="75"/>
      <c r="AX1711" s="75"/>
      <c r="AY1711" s="75"/>
      <c r="AZ1711" s="75"/>
      <c r="BG1711" s="95"/>
      <c r="BH1711" s="95"/>
      <c r="BI1711" s="95"/>
      <c r="BJ1711" s="95"/>
      <c r="BK1711" s="95"/>
      <c r="BL1711" s="95"/>
      <c r="BM1711" s="95"/>
      <c r="BN1711" s="95"/>
      <c r="BO1711" s="75"/>
      <c r="BP1711" s="75"/>
      <c r="BQ1711" s="75"/>
    </row>
    <row r="1712" spans="27:85" x14ac:dyDescent="0.2">
      <c r="AA1712" s="75"/>
      <c r="AB1712" s="75"/>
      <c r="AC1712" s="75"/>
      <c r="AD1712" s="75"/>
      <c r="AE1712" s="75"/>
      <c r="AG1712" s="84"/>
      <c r="AN1712" s="75"/>
      <c r="AO1712" s="75"/>
      <c r="AP1712" s="75"/>
      <c r="AQ1712" s="75"/>
      <c r="AR1712" s="75"/>
      <c r="AS1712" s="75"/>
      <c r="AT1712" s="75"/>
      <c r="AU1712" s="75"/>
      <c r="AV1712" s="75"/>
      <c r="AW1712" s="75"/>
      <c r="AX1712" s="75"/>
      <c r="AY1712" s="75"/>
      <c r="AZ1712" s="75"/>
      <c r="BG1712" s="95"/>
      <c r="BH1712" s="95"/>
      <c r="BI1712" s="95"/>
      <c r="BJ1712" s="95"/>
      <c r="BK1712" s="95"/>
      <c r="BL1712" s="95"/>
      <c r="BM1712" s="95"/>
      <c r="BN1712" s="95"/>
      <c r="BO1712" s="75"/>
      <c r="BP1712" s="75"/>
    </row>
    <row r="1713" spans="27:85" x14ac:dyDescent="0.2">
      <c r="AA1713" s="75"/>
      <c r="AB1713" s="75"/>
      <c r="AC1713" s="75"/>
      <c r="AD1713" s="75"/>
      <c r="AE1713" s="75"/>
      <c r="AG1713" s="84"/>
      <c r="AN1713" s="75"/>
      <c r="AO1713" s="75"/>
      <c r="AP1713" s="75"/>
      <c r="AQ1713" s="75"/>
      <c r="AR1713" s="75"/>
      <c r="AS1713" s="75"/>
      <c r="AT1713" s="75"/>
      <c r="AU1713" s="75"/>
      <c r="AV1713" s="75"/>
      <c r="AW1713" s="75"/>
      <c r="AX1713" s="75"/>
      <c r="AY1713" s="75"/>
      <c r="AZ1713" s="75"/>
      <c r="BG1713" s="95"/>
      <c r="BH1713" s="95"/>
      <c r="BI1713" s="95"/>
      <c r="BJ1713" s="95"/>
      <c r="BK1713" s="95"/>
      <c r="BL1713" s="95"/>
      <c r="BM1713" s="95"/>
      <c r="BN1713" s="95"/>
      <c r="BO1713" s="75"/>
      <c r="BP1713" s="75"/>
      <c r="BQ1713" s="75"/>
      <c r="BS1713" s="75"/>
    </row>
    <row r="1714" spans="27:85" x14ac:dyDescent="0.2">
      <c r="AA1714" s="75"/>
      <c r="AB1714" s="75"/>
      <c r="AC1714" s="75"/>
      <c r="AD1714" s="75"/>
      <c r="AE1714" s="75"/>
      <c r="AG1714" s="84"/>
      <c r="AN1714" s="75"/>
      <c r="AO1714" s="75"/>
      <c r="AP1714" s="75"/>
      <c r="AQ1714" s="75"/>
      <c r="AR1714" s="75"/>
      <c r="AS1714" s="75"/>
      <c r="AT1714" s="75"/>
      <c r="AU1714" s="75"/>
      <c r="AV1714" s="75"/>
      <c r="AW1714" s="75"/>
      <c r="AX1714" s="75"/>
      <c r="AY1714" s="75"/>
      <c r="AZ1714" s="75"/>
      <c r="BG1714" s="95"/>
      <c r="BH1714" s="95"/>
      <c r="BI1714" s="95"/>
      <c r="BJ1714" s="95"/>
      <c r="BK1714" s="95"/>
      <c r="BL1714" s="95"/>
      <c r="BM1714" s="95"/>
      <c r="BN1714" s="95"/>
      <c r="BO1714" s="75"/>
      <c r="BP1714" s="75"/>
      <c r="BQ1714" s="75"/>
      <c r="BS1714" s="75"/>
      <c r="BT1714" s="75"/>
      <c r="BU1714" s="75"/>
      <c r="BV1714" s="75"/>
      <c r="BW1714" s="75"/>
      <c r="BX1714" s="75"/>
      <c r="BY1714" s="75"/>
      <c r="BZ1714" s="75"/>
      <c r="CA1714" s="75"/>
      <c r="CB1714" s="75"/>
      <c r="CC1714" s="75"/>
      <c r="CD1714" s="75"/>
      <c r="CE1714" s="75"/>
      <c r="CF1714" s="75"/>
      <c r="CG1714" s="75"/>
    </row>
    <row r="1715" spans="27:85" x14ac:dyDescent="0.2">
      <c r="AA1715" s="75"/>
      <c r="AB1715" s="75"/>
      <c r="AC1715" s="75"/>
      <c r="AD1715" s="75"/>
      <c r="AE1715" s="75"/>
      <c r="AG1715" s="84"/>
      <c r="AN1715" s="75"/>
      <c r="AO1715" s="75"/>
      <c r="AP1715" s="75"/>
      <c r="AQ1715" s="75"/>
      <c r="AR1715" s="75"/>
      <c r="AS1715" s="75"/>
      <c r="AT1715" s="75"/>
      <c r="AU1715" s="75"/>
      <c r="AV1715" s="75"/>
      <c r="AW1715" s="75"/>
      <c r="AX1715" s="75"/>
      <c r="AY1715" s="75"/>
      <c r="AZ1715" s="75"/>
      <c r="BG1715" s="95"/>
      <c r="BH1715" s="95"/>
      <c r="BI1715" s="95"/>
      <c r="BJ1715" s="95"/>
      <c r="BK1715" s="95"/>
      <c r="BL1715" s="95"/>
      <c r="BM1715" s="95"/>
      <c r="BN1715" s="95"/>
      <c r="BO1715" s="75"/>
      <c r="BP1715" s="75"/>
      <c r="BQ1715" s="75"/>
      <c r="BR1715" s="75"/>
      <c r="BS1715" s="75"/>
      <c r="BT1715" s="75"/>
      <c r="BU1715" s="75"/>
      <c r="BV1715" s="75"/>
      <c r="BW1715" s="75"/>
      <c r="BX1715" s="75"/>
      <c r="BY1715" s="75"/>
      <c r="BZ1715" s="75"/>
      <c r="CA1715" s="75"/>
      <c r="CB1715" s="75"/>
      <c r="CC1715" s="75"/>
      <c r="CD1715" s="75"/>
      <c r="CE1715" s="75"/>
      <c r="CF1715" s="75"/>
      <c r="CG1715" s="75"/>
    </row>
    <row r="1716" spans="27:85" x14ac:dyDescent="0.2">
      <c r="AA1716" s="75"/>
      <c r="AB1716" s="75"/>
      <c r="AC1716" s="75"/>
      <c r="AD1716" s="75"/>
      <c r="AE1716" s="75"/>
      <c r="AG1716" s="84"/>
      <c r="AN1716" s="75"/>
      <c r="AO1716" s="75"/>
      <c r="AP1716" s="75"/>
      <c r="AQ1716" s="75"/>
      <c r="AR1716" s="75"/>
      <c r="AS1716" s="75"/>
      <c r="AT1716" s="75"/>
      <c r="AU1716" s="75"/>
      <c r="AV1716" s="75"/>
      <c r="AW1716" s="75"/>
      <c r="AX1716" s="75"/>
      <c r="AY1716" s="75"/>
      <c r="AZ1716" s="75"/>
      <c r="BG1716" s="95"/>
      <c r="BH1716" s="95"/>
      <c r="BI1716" s="95"/>
      <c r="BJ1716" s="95"/>
      <c r="BK1716" s="95"/>
      <c r="BL1716" s="95"/>
      <c r="BM1716" s="95"/>
      <c r="BN1716" s="95"/>
      <c r="BO1716" s="75"/>
      <c r="BP1716" s="75"/>
      <c r="BQ1716" s="75"/>
    </row>
    <row r="1717" spans="27:85" x14ac:dyDescent="0.2">
      <c r="AA1717" s="75"/>
      <c r="AB1717" s="75"/>
      <c r="AC1717" s="75"/>
      <c r="AD1717" s="75"/>
      <c r="AE1717" s="75"/>
      <c r="AG1717" s="84"/>
      <c r="AN1717" s="75"/>
      <c r="AO1717" s="75"/>
      <c r="AP1717" s="75"/>
      <c r="AQ1717" s="75"/>
      <c r="AR1717" s="75"/>
      <c r="AS1717" s="75"/>
      <c r="AT1717" s="75"/>
      <c r="AU1717" s="75"/>
      <c r="AV1717" s="75"/>
      <c r="AW1717" s="75"/>
      <c r="AX1717" s="75"/>
      <c r="AY1717" s="75"/>
      <c r="AZ1717" s="75"/>
      <c r="BG1717" s="95"/>
      <c r="BH1717" s="95"/>
      <c r="BI1717" s="95"/>
      <c r="BJ1717" s="95"/>
      <c r="BK1717" s="95"/>
      <c r="BL1717" s="95"/>
      <c r="BM1717" s="95"/>
      <c r="BN1717" s="95"/>
      <c r="BO1717" s="75"/>
      <c r="BP1717" s="75"/>
    </row>
    <row r="1718" spans="27:85" x14ac:dyDescent="0.2">
      <c r="AA1718" s="75"/>
      <c r="AB1718" s="75"/>
      <c r="AC1718" s="75"/>
      <c r="AD1718" s="75"/>
      <c r="AE1718" s="75"/>
      <c r="AG1718" s="84"/>
      <c r="AN1718" s="75"/>
      <c r="AO1718" s="75"/>
      <c r="AP1718" s="75"/>
      <c r="AQ1718" s="75"/>
      <c r="AR1718" s="75"/>
      <c r="AS1718" s="75"/>
      <c r="AT1718" s="75"/>
      <c r="AU1718" s="75"/>
      <c r="AV1718" s="75"/>
      <c r="AW1718" s="75"/>
      <c r="AX1718" s="75"/>
      <c r="AY1718" s="75"/>
      <c r="AZ1718" s="75"/>
      <c r="BG1718" s="95"/>
      <c r="BH1718" s="95"/>
      <c r="BI1718" s="95"/>
      <c r="BJ1718" s="95"/>
      <c r="BK1718" s="95"/>
      <c r="BL1718" s="95"/>
      <c r="BM1718" s="95"/>
      <c r="BN1718" s="95"/>
      <c r="BO1718" s="75"/>
      <c r="BP1718" s="75"/>
      <c r="BQ1718" s="75"/>
    </row>
    <row r="1719" spans="27:85" x14ac:dyDescent="0.2">
      <c r="AA1719" s="75"/>
      <c r="AB1719" s="75"/>
      <c r="AC1719" s="75"/>
      <c r="AD1719" s="75"/>
      <c r="AE1719" s="75"/>
      <c r="AG1719" s="84"/>
      <c r="AN1719" s="75"/>
      <c r="AO1719" s="75"/>
      <c r="AP1719" s="75"/>
      <c r="AQ1719" s="75"/>
      <c r="AR1719" s="75"/>
      <c r="AS1719" s="75"/>
      <c r="AT1719" s="75"/>
      <c r="AU1719" s="75"/>
      <c r="AV1719" s="75"/>
      <c r="AW1719" s="75"/>
      <c r="AX1719" s="75"/>
      <c r="AY1719" s="75"/>
      <c r="AZ1719" s="75"/>
      <c r="BG1719" s="95"/>
      <c r="BH1719" s="95"/>
      <c r="BI1719" s="95"/>
      <c r="BJ1719" s="95"/>
      <c r="BK1719" s="95"/>
      <c r="BL1719" s="95"/>
      <c r="BM1719" s="95"/>
      <c r="BN1719" s="95"/>
      <c r="BO1719" s="75"/>
      <c r="BP1719" s="75"/>
      <c r="BQ1719" s="75"/>
    </row>
    <row r="1720" spans="27:85" x14ac:dyDescent="0.2">
      <c r="AA1720" s="75"/>
      <c r="AB1720" s="75"/>
      <c r="AC1720" s="75"/>
      <c r="AD1720" s="75"/>
      <c r="AE1720" s="75"/>
      <c r="AG1720" s="84"/>
      <c r="AN1720" s="75"/>
      <c r="AO1720" s="75"/>
      <c r="AP1720" s="75"/>
      <c r="AQ1720" s="75"/>
      <c r="AR1720" s="75"/>
      <c r="AS1720" s="75"/>
      <c r="AT1720" s="75"/>
      <c r="AU1720" s="75"/>
      <c r="AV1720" s="75"/>
      <c r="AW1720" s="75"/>
      <c r="AX1720" s="75"/>
      <c r="AY1720" s="75"/>
      <c r="AZ1720" s="75"/>
      <c r="BG1720" s="95"/>
      <c r="BH1720" s="95"/>
      <c r="BI1720" s="95"/>
      <c r="BJ1720" s="95"/>
      <c r="BK1720" s="95"/>
      <c r="BL1720" s="95"/>
      <c r="BM1720" s="95"/>
      <c r="BN1720" s="95"/>
      <c r="BO1720" s="75"/>
      <c r="BP1720" s="75"/>
      <c r="BQ1720" s="75"/>
    </row>
    <row r="1721" spans="27:85" x14ac:dyDescent="0.2">
      <c r="AA1721" s="75"/>
      <c r="AB1721" s="75"/>
      <c r="AC1721" s="75"/>
      <c r="AD1721" s="75"/>
      <c r="AE1721" s="75"/>
      <c r="AG1721" s="84"/>
      <c r="AN1721" s="75"/>
      <c r="AO1721" s="75"/>
      <c r="AP1721" s="75"/>
      <c r="AQ1721" s="75"/>
      <c r="AR1721" s="75"/>
      <c r="AS1721" s="75"/>
      <c r="AT1721" s="75"/>
      <c r="AU1721" s="75"/>
      <c r="AV1721" s="75"/>
      <c r="AW1721" s="75"/>
      <c r="AX1721" s="75"/>
      <c r="AY1721" s="75"/>
      <c r="AZ1721" s="75"/>
      <c r="BG1721" s="95"/>
      <c r="BH1721" s="95"/>
      <c r="BI1721" s="95"/>
      <c r="BJ1721" s="95"/>
      <c r="BK1721" s="95"/>
      <c r="BL1721" s="95"/>
      <c r="BM1721" s="95"/>
      <c r="BN1721" s="95"/>
      <c r="BO1721" s="75"/>
      <c r="BP1721" s="75"/>
      <c r="BQ1721" s="75"/>
    </row>
    <row r="1722" spans="27:85" x14ac:dyDescent="0.2">
      <c r="AA1722" s="75"/>
      <c r="AB1722" s="75"/>
      <c r="AC1722" s="75"/>
      <c r="AD1722" s="75"/>
      <c r="AE1722" s="75"/>
      <c r="AG1722" s="84"/>
      <c r="AN1722" s="75"/>
      <c r="AO1722" s="75"/>
      <c r="AP1722" s="75"/>
      <c r="AQ1722" s="75"/>
      <c r="AR1722" s="75"/>
      <c r="AS1722" s="75"/>
      <c r="AT1722" s="75"/>
      <c r="AU1722" s="75"/>
      <c r="AV1722" s="75"/>
      <c r="AW1722" s="75"/>
      <c r="AX1722" s="75"/>
      <c r="AY1722" s="75"/>
      <c r="AZ1722" s="75"/>
      <c r="BG1722" s="95"/>
      <c r="BH1722" s="95"/>
      <c r="BI1722" s="95"/>
      <c r="BJ1722" s="95"/>
      <c r="BK1722" s="95"/>
      <c r="BL1722" s="95"/>
      <c r="BM1722" s="95"/>
      <c r="BN1722" s="95"/>
      <c r="BO1722" s="75"/>
      <c r="BP1722" s="75"/>
      <c r="BQ1722" s="75"/>
    </row>
    <row r="1723" spans="27:85" x14ac:dyDescent="0.2">
      <c r="AA1723" s="75"/>
      <c r="AB1723" s="75"/>
      <c r="AC1723" s="75"/>
      <c r="AD1723" s="75"/>
      <c r="AE1723" s="75"/>
      <c r="AG1723" s="84"/>
      <c r="AN1723" s="75"/>
      <c r="AO1723" s="75"/>
      <c r="AP1723" s="75"/>
      <c r="AQ1723" s="75"/>
      <c r="AR1723" s="75"/>
      <c r="AS1723" s="75"/>
      <c r="AT1723" s="75"/>
      <c r="AU1723" s="75"/>
      <c r="AV1723" s="75"/>
      <c r="AW1723" s="75"/>
      <c r="AX1723" s="75"/>
      <c r="AY1723" s="75"/>
      <c r="AZ1723" s="75"/>
      <c r="BG1723" s="95"/>
      <c r="BH1723" s="95"/>
      <c r="BI1723" s="95"/>
      <c r="BJ1723" s="95"/>
      <c r="BK1723" s="95"/>
      <c r="BL1723" s="95"/>
      <c r="BM1723" s="95"/>
      <c r="BN1723" s="95"/>
      <c r="BO1723" s="75"/>
      <c r="BP1723" s="75"/>
      <c r="BQ1723" s="75"/>
      <c r="BS1723" s="75"/>
      <c r="BT1723" s="75"/>
      <c r="BU1723" s="75"/>
      <c r="BV1723" s="75"/>
      <c r="BW1723" s="75"/>
      <c r="BX1723" s="75"/>
      <c r="BY1723" s="75"/>
      <c r="BZ1723" s="75"/>
      <c r="CA1723" s="75"/>
      <c r="CB1723" s="75"/>
      <c r="CC1723" s="75"/>
      <c r="CD1723" s="75"/>
      <c r="CE1723" s="75"/>
      <c r="CF1723" s="75"/>
      <c r="CG1723" s="75"/>
    </row>
    <row r="1724" spans="27:85" x14ac:dyDescent="0.2">
      <c r="AA1724" s="75"/>
      <c r="AB1724" s="75"/>
      <c r="AC1724" s="75"/>
      <c r="AD1724" s="75"/>
      <c r="AE1724" s="75"/>
      <c r="AG1724" s="84"/>
      <c r="AN1724" s="75"/>
      <c r="AO1724" s="75"/>
      <c r="AP1724" s="75"/>
      <c r="AQ1724" s="75"/>
      <c r="AR1724" s="75"/>
      <c r="AS1724" s="75"/>
      <c r="AT1724" s="75"/>
      <c r="AU1724" s="75"/>
      <c r="AV1724" s="75"/>
      <c r="AW1724" s="75"/>
      <c r="AX1724" s="75"/>
      <c r="AY1724" s="75"/>
      <c r="AZ1724" s="75"/>
      <c r="BG1724" s="95"/>
      <c r="BH1724" s="95"/>
      <c r="BI1724" s="95"/>
      <c r="BJ1724" s="95"/>
      <c r="BK1724" s="95"/>
      <c r="BL1724" s="95"/>
      <c r="BM1724" s="95"/>
      <c r="BN1724" s="95"/>
      <c r="BO1724" s="75"/>
      <c r="BP1724" s="75"/>
    </row>
    <row r="1725" spans="27:85" x14ac:dyDescent="0.2">
      <c r="AA1725" s="75"/>
      <c r="AB1725" s="75"/>
      <c r="AC1725" s="75"/>
      <c r="AD1725" s="75"/>
      <c r="AE1725" s="75"/>
      <c r="AG1725" s="84"/>
      <c r="AN1725" s="75"/>
      <c r="AO1725" s="75"/>
      <c r="AP1725" s="75"/>
      <c r="AQ1725" s="75"/>
      <c r="AR1725" s="75"/>
      <c r="AS1725" s="75"/>
      <c r="AT1725" s="75"/>
      <c r="AU1725" s="75"/>
      <c r="AV1725" s="75"/>
      <c r="AW1725" s="75"/>
      <c r="AX1725" s="75"/>
      <c r="AY1725" s="75"/>
      <c r="AZ1725" s="75"/>
      <c r="BG1725" s="95"/>
      <c r="BH1725" s="95"/>
      <c r="BI1725" s="95"/>
      <c r="BJ1725" s="95"/>
      <c r="BK1725" s="95"/>
      <c r="BL1725" s="95"/>
      <c r="BM1725" s="95"/>
      <c r="BN1725" s="95"/>
      <c r="BO1725" s="75"/>
      <c r="BP1725" s="75"/>
      <c r="BQ1725" s="75"/>
    </row>
    <row r="1726" spans="27:85" x14ac:dyDescent="0.2">
      <c r="AA1726" s="75"/>
      <c r="AB1726" s="75"/>
      <c r="AC1726" s="75"/>
      <c r="AD1726" s="75"/>
      <c r="AE1726" s="75"/>
      <c r="AG1726" s="84"/>
      <c r="AN1726" s="75"/>
      <c r="AO1726" s="75"/>
      <c r="AP1726" s="75"/>
      <c r="AQ1726" s="75"/>
      <c r="AR1726" s="75"/>
      <c r="AS1726" s="75"/>
      <c r="AT1726" s="75"/>
      <c r="AU1726" s="75"/>
      <c r="AV1726" s="75"/>
      <c r="AW1726" s="75"/>
      <c r="AX1726" s="75"/>
      <c r="AY1726" s="75"/>
      <c r="AZ1726" s="75"/>
      <c r="BG1726" s="95"/>
      <c r="BH1726" s="95"/>
      <c r="BI1726" s="95"/>
      <c r="BJ1726" s="95"/>
      <c r="BK1726" s="95"/>
      <c r="BL1726" s="95"/>
      <c r="BM1726" s="95"/>
      <c r="BN1726" s="95"/>
      <c r="BO1726" s="75"/>
      <c r="BP1726" s="75"/>
      <c r="BQ1726" s="75"/>
    </row>
    <row r="1727" spans="27:85" x14ac:dyDescent="0.2">
      <c r="AA1727" s="75"/>
      <c r="AB1727" s="75"/>
      <c r="AC1727" s="75"/>
      <c r="AD1727" s="75"/>
      <c r="AE1727" s="75"/>
      <c r="AG1727" s="84"/>
      <c r="AN1727" s="75"/>
      <c r="AO1727" s="75"/>
      <c r="AP1727" s="75"/>
      <c r="AQ1727" s="75"/>
      <c r="AR1727" s="75"/>
      <c r="AS1727" s="75"/>
      <c r="AT1727" s="75"/>
      <c r="AU1727" s="75"/>
      <c r="AV1727" s="75"/>
      <c r="AW1727" s="75"/>
      <c r="AX1727" s="75"/>
      <c r="AY1727" s="75"/>
      <c r="AZ1727" s="75"/>
      <c r="BG1727" s="95"/>
      <c r="BH1727" s="95"/>
      <c r="BI1727" s="95"/>
      <c r="BJ1727" s="95"/>
      <c r="BK1727" s="95"/>
      <c r="BL1727" s="95"/>
      <c r="BM1727" s="95"/>
      <c r="BN1727" s="95"/>
      <c r="BO1727" s="75"/>
      <c r="BP1727" s="75"/>
    </row>
    <row r="1728" spans="27:85" x14ac:dyDescent="0.2">
      <c r="AA1728" s="75"/>
      <c r="AB1728" s="75"/>
      <c r="AC1728" s="75"/>
      <c r="AD1728" s="75"/>
      <c r="AE1728" s="75"/>
      <c r="AG1728" s="84"/>
      <c r="AN1728" s="75"/>
      <c r="AO1728" s="75"/>
      <c r="AP1728" s="75"/>
      <c r="AQ1728" s="75"/>
      <c r="AR1728" s="75"/>
      <c r="AS1728" s="75"/>
      <c r="AT1728" s="75"/>
      <c r="AU1728" s="75"/>
      <c r="AV1728" s="75"/>
      <c r="AW1728" s="75"/>
      <c r="AX1728" s="75"/>
      <c r="AY1728" s="75"/>
      <c r="AZ1728" s="75"/>
      <c r="BG1728" s="95"/>
      <c r="BH1728" s="95"/>
      <c r="BI1728" s="95"/>
      <c r="BJ1728" s="95"/>
      <c r="BK1728" s="95"/>
      <c r="BL1728" s="95"/>
      <c r="BM1728" s="95"/>
      <c r="BN1728" s="95"/>
      <c r="BO1728" s="75"/>
      <c r="BP1728" s="75"/>
      <c r="BQ1728" s="75"/>
      <c r="BS1728" s="75"/>
      <c r="BT1728" s="75"/>
      <c r="BU1728" s="75"/>
      <c r="BV1728" s="75"/>
      <c r="BW1728" s="75"/>
      <c r="BX1728" s="75"/>
      <c r="BY1728" s="75"/>
      <c r="BZ1728" s="75"/>
      <c r="CA1728" s="75"/>
      <c r="CB1728" s="75"/>
      <c r="CC1728" s="75"/>
      <c r="CD1728" s="75"/>
      <c r="CE1728" s="75"/>
      <c r="CF1728" s="75"/>
      <c r="CG1728" s="75"/>
    </row>
    <row r="1729" spans="27:85" x14ac:dyDescent="0.2">
      <c r="AA1729" s="75"/>
      <c r="AB1729" s="75"/>
      <c r="AC1729" s="75"/>
      <c r="AD1729" s="75"/>
      <c r="AE1729" s="75"/>
      <c r="AG1729" s="84"/>
      <c r="AN1729" s="75"/>
      <c r="AO1729" s="75"/>
      <c r="AP1729" s="75"/>
      <c r="AQ1729" s="75"/>
      <c r="AR1729" s="75"/>
      <c r="AS1729" s="75"/>
      <c r="AT1729" s="75"/>
      <c r="AU1729" s="75"/>
      <c r="AV1729" s="75"/>
      <c r="AW1729" s="75"/>
      <c r="AX1729" s="75"/>
      <c r="AY1729" s="75"/>
      <c r="AZ1729" s="75"/>
      <c r="BG1729" s="95"/>
      <c r="BH1729" s="95"/>
      <c r="BI1729" s="95"/>
      <c r="BJ1729" s="95"/>
      <c r="BK1729" s="95"/>
      <c r="BL1729" s="95"/>
      <c r="BM1729" s="95"/>
      <c r="BN1729" s="95"/>
      <c r="BO1729" s="75"/>
      <c r="BP1729" s="75"/>
      <c r="BQ1729" s="75"/>
    </row>
    <row r="1730" spans="27:85" x14ac:dyDescent="0.2">
      <c r="AA1730" s="75"/>
      <c r="AB1730" s="75"/>
      <c r="AC1730" s="75"/>
      <c r="AD1730" s="75"/>
      <c r="AE1730" s="75"/>
      <c r="AG1730" s="84"/>
      <c r="AN1730" s="75"/>
      <c r="AO1730" s="75"/>
      <c r="AP1730" s="75"/>
      <c r="AQ1730" s="75"/>
      <c r="AR1730" s="75"/>
      <c r="AS1730" s="75"/>
      <c r="AT1730" s="75"/>
      <c r="AU1730" s="75"/>
      <c r="AV1730" s="75"/>
      <c r="AW1730" s="75"/>
      <c r="AX1730" s="75"/>
      <c r="AY1730" s="75"/>
      <c r="AZ1730" s="75"/>
      <c r="BG1730" s="95"/>
      <c r="BH1730" s="95"/>
      <c r="BI1730" s="95"/>
      <c r="BJ1730" s="95"/>
      <c r="BK1730" s="95"/>
      <c r="BL1730" s="95"/>
      <c r="BM1730" s="95"/>
      <c r="BN1730" s="95"/>
      <c r="BO1730" s="75"/>
      <c r="BP1730" s="75"/>
    </row>
    <row r="1731" spans="27:85" x14ac:dyDescent="0.2">
      <c r="AA1731" s="75"/>
      <c r="AB1731" s="75"/>
      <c r="AC1731" s="75"/>
      <c r="AD1731" s="75"/>
      <c r="AE1731" s="75"/>
      <c r="AG1731" s="84"/>
      <c r="AN1731" s="75"/>
      <c r="AO1731" s="75"/>
      <c r="AP1731" s="75"/>
      <c r="AQ1731" s="75"/>
      <c r="AR1731" s="75"/>
      <c r="AS1731" s="75"/>
      <c r="AT1731" s="75"/>
      <c r="AU1731" s="75"/>
      <c r="AV1731" s="75"/>
      <c r="AW1731" s="75"/>
      <c r="AX1731" s="75"/>
      <c r="AY1731" s="75"/>
      <c r="AZ1731" s="75"/>
      <c r="BG1731" s="95"/>
      <c r="BH1731" s="95"/>
      <c r="BI1731" s="95"/>
      <c r="BJ1731" s="95"/>
      <c r="BK1731" s="95"/>
      <c r="BL1731" s="95"/>
      <c r="BM1731" s="95"/>
      <c r="BN1731" s="95"/>
      <c r="BO1731" s="75"/>
      <c r="BP1731" s="75"/>
    </row>
    <row r="1732" spans="27:85" x14ac:dyDescent="0.2">
      <c r="AA1732" s="75"/>
      <c r="AB1732" s="75"/>
      <c r="AC1732" s="75"/>
      <c r="AD1732" s="75"/>
      <c r="AE1732" s="75"/>
      <c r="AG1732" s="84"/>
      <c r="AN1732" s="75"/>
      <c r="AO1732" s="75"/>
      <c r="AP1732" s="75"/>
      <c r="AQ1732" s="75"/>
      <c r="AR1732" s="75"/>
      <c r="AS1732" s="75"/>
      <c r="AT1732" s="75"/>
      <c r="AU1732" s="75"/>
      <c r="AV1732" s="75"/>
      <c r="AW1732" s="75"/>
      <c r="AX1732" s="75"/>
      <c r="AY1732" s="75"/>
      <c r="AZ1732" s="75"/>
      <c r="BG1732" s="95"/>
      <c r="BH1732" s="95"/>
      <c r="BI1732" s="95"/>
      <c r="BJ1732" s="95"/>
      <c r="BK1732" s="95"/>
      <c r="BL1732" s="95"/>
      <c r="BM1732" s="95"/>
      <c r="BN1732" s="95"/>
      <c r="BO1732" s="75"/>
      <c r="BP1732" s="75"/>
    </row>
    <row r="1733" spans="27:85" x14ac:dyDescent="0.2">
      <c r="AA1733" s="75"/>
      <c r="AB1733" s="75"/>
      <c r="AC1733" s="75"/>
      <c r="AD1733" s="75"/>
      <c r="AE1733" s="75"/>
      <c r="AG1733" s="84"/>
      <c r="AN1733" s="75"/>
      <c r="AO1733" s="75"/>
      <c r="AP1733" s="75"/>
      <c r="AQ1733" s="75"/>
      <c r="AR1733" s="75"/>
      <c r="AS1733" s="75"/>
      <c r="AT1733" s="75"/>
      <c r="AU1733" s="75"/>
      <c r="AV1733" s="75"/>
      <c r="AW1733" s="75"/>
      <c r="AX1733" s="75"/>
      <c r="AY1733" s="75"/>
      <c r="AZ1733" s="75"/>
      <c r="BG1733" s="95"/>
      <c r="BH1733" s="95"/>
      <c r="BI1733" s="95"/>
      <c r="BJ1733" s="95"/>
      <c r="BK1733" s="95"/>
      <c r="BL1733" s="95"/>
      <c r="BM1733" s="95"/>
      <c r="BN1733" s="95"/>
      <c r="BO1733" s="75"/>
      <c r="BP1733" s="75"/>
      <c r="BQ1733" s="75"/>
      <c r="BS1733" s="75"/>
      <c r="BT1733" s="75"/>
      <c r="BU1733" s="75"/>
      <c r="BV1733" s="75"/>
      <c r="BW1733" s="75"/>
      <c r="BX1733" s="75"/>
      <c r="BY1733" s="75"/>
      <c r="BZ1733" s="75"/>
      <c r="CA1733" s="75"/>
      <c r="CB1733" s="75"/>
      <c r="CC1733" s="75"/>
      <c r="CD1733" s="75"/>
      <c r="CE1733" s="75"/>
      <c r="CF1733" s="75"/>
      <c r="CG1733" s="75"/>
    </row>
    <row r="1734" spans="27:85" x14ac:dyDescent="0.2">
      <c r="AA1734" s="75"/>
      <c r="AB1734" s="75"/>
      <c r="AC1734" s="75"/>
      <c r="AD1734" s="75"/>
      <c r="AE1734" s="75"/>
      <c r="AG1734" s="84"/>
      <c r="AN1734" s="75"/>
      <c r="AO1734" s="75"/>
      <c r="AP1734" s="75"/>
      <c r="AQ1734" s="75"/>
      <c r="AR1734" s="75"/>
      <c r="AS1734" s="75"/>
      <c r="AT1734" s="75"/>
      <c r="AU1734" s="75"/>
      <c r="AV1734" s="75"/>
      <c r="AW1734" s="75"/>
      <c r="AX1734" s="75"/>
      <c r="AY1734" s="75"/>
      <c r="AZ1734" s="75"/>
      <c r="BG1734" s="95"/>
      <c r="BH1734" s="95"/>
      <c r="BI1734" s="95"/>
      <c r="BJ1734" s="95"/>
      <c r="BK1734" s="95"/>
      <c r="BL1734" s="95"/>
      <c r="BM1734" s="95"/>
      <c r="BN1734" s="95"/>
      <c r="BO1734" s="75"/>
      <c r="BP1734" s="75"/>
    </row>
    <row r="1735" spans="27:85" x14ac:dyDescent="0.2">
      <c r="AA1735" s="75"/>
      <c r="AB1735" s="75"/>
      <c r="AC1735" s="75"/>
      <c r="AD1735" s="75"/>
      <c r="AE1735" s="75"/>
      <c r="AG1735" s="84"/>
      <c r="AN1735" s="75"/>
      <c r="AO1735" s="75"/>
      <c r="AP1735" s="75"/>
      <c r="AQ1735" s="75"/>
      <c r="AR1735" s="75"/>
      <c r="AS1735" s="75"/>
      <c r="AT1735" s="75"/>
      <c r="AU1735" s="75"/>
      <c r="AV1735" s="75"/>
      <c r="AW1735" s="75"/>
      <c r="AX1735" s="75"/>
      <c r="AY1735" s="75"/>
      <c r="AZ1735" s="75"/>
      <c r="BG1735" s="95"/>
      <c r="BH1735" s="95"/>
      <c r="BI1735" s="95"/>
      <c r="BJ1735" s="95"/>
      <c r="BK1735" s="95"/>
      <c r="BL1735" s="95"/>
      <c r="BM1735" s="95"/>
      <c r="BN1735" s="95"/>
      <c r="BO1735" s="75"/>
      <c r="BP1735" s="75"/>
      <c r="BQ1735" s="75"/>
      <c r="BS1735" s="75"/>
    </row>
    <row r="1736" spans="27:85" x14ac:dyDescent="0.2">
      <c r="AA1736" s="75"/>
      <c r="AB1736" s="75"/>
      <c r="AC1736" s="75"/>
      <c r="AD1736" s="75"/>
      <c r="AE1736" s="75"/>
      <c r="AG1736" s="84"/>
      <c r="AN1736" s="75"/>
      <c r="AO1736" s="75"/>
      <c r="AP1736" s="75"/>
      <c r="AQ1736" s="75"/>
      <c r="AR1736" s="75"/>
      <c r="AS1736" s="75"/>
      <c r="AT1736" s="75"/>
      <c r="AU1736" s="75"/>
      <c r="AV1736" s="75"/>
      <c r="AW1736" s="75"/>
      <c r="AX1736" s="75"/>
      <c r="AY1736" s="75"/>
      <c r="AZ1736" s="75"/>
      <c r="BG1736" s="95"/>
      <c r="BH1736" s="95"/>
      <c r="BI1736" s="95"/>
      <c r="BJ1736" s="95"/>
      <c r="BK1736" s="95"/>
      <c r="BL1736" s="95"/>
      <c r="BM1736" s="95"/>
      <c r="BN1736" s="95"/>
      <c r="BO1736" s="75"/>
      <c r="BP1736" s="75"/>
    </row>
    <row r="1737" spans="27:85" x14ac:dyDescent="0.2">
      <c r="AA1737" s="75"/>
      <c r="AB1737" s="75"/>
      <c r="AC1737" s="75"/>
      <c r="AD1737" s="75"/>
      <c r="AE1737" s="75"/>
      <c r="AG1737" s="84"/>
      <c r="AN1737" s="75"/>
      <c r="AO1737" s="75"/>
      <c r="AP1737" s="75"/>
      <c r="AQ1737" s="75"/>
      <c r="AR1737" s="75"/>
      <c r="AS1737" s="75"/>
      <c r="AT1737" s="75"/>
      <c r="AU1737" s="75"/>
      <c r="AV1737" s="75"/>
      <c r="AW1737" s="75"/>
      <c r="AX1737" s="75"/>
      <c r="AY1737" s="75"/>
      <c r="AZ1737" s="75"/>
      <c r="BG1737" s="95"/>
      <c r="BH1737" s="95"/>
      <c r="BI1737" s="95"/>
      <c r="BJ1737" s="95"/>
      <c r="BK1737" s="95"/>
      <c r="BL1737" s="95"/>
      <c r="BM1737" s="95"/>
      <c r="BN1737" s="95"/>
      <c r="BO1737" s="75"/>
      <c r="BP1737" s="75"/>
    </row>
    <row r="1738" spans="27:85" x14ac:dyDescent="0.2">
      <c r="AA1738" s="75"/>
      <c r="AB1738" s="75"/>
      <c r="AC1738" s="75"/>
      <c r="AD1738" s="75"/>
      <c r="AE1738" s="75"/>
      <c r="AG1738" s="84"/>
      <c r="AN1738" s="75"/>
      <c r="AO1738" s="75"/>
      <c r="AP1738" s="75"/>
      <c r="AQ1738" s="75"/>
      <c r="AR1738" s="75"/>
      <c r="AS1738" s="75"/>
      <c r="AT1738" s="75"/>
      <c r="AU1738" s="75"/>
      <c r="AV1738" s="75"/>
      <c r="AW1738" s="75"/>
      <c r="AX1738" s="75"/>
      <c r="AY1738" s="75"/>
      <c r="AZ1738" s="75"/>
      <c r="BG1738" s="95"/>
      <c r="BH1738" s="95"/>
      <c r="BI1738" s="95"/>
      <c r="BJ1738" s="95"/>
      <c r="BK1738" s="95"/>
      <c r="BL1738" s="95"/>
      <c r="BM1738" s="95"/>
      <c r="BN1738" s="95"/>
      <c r="BO1738" s="75"/>
      <c r="BP1738" s="75"/>
      <c r="BQ1738" s="75"/>
      <c r="BR1738" s="75"/>
      <c r="BS1738" s="75"/>
      <c r="BT1738" s="75"/>
      <c r="BU1738" s="75"/>
      <c r="BV1738" s="75"/>
      <c r="BW1738" s="75"/>
      <c r="BX1738" s="75"/>
      <c r="BY1738" s="75"/>
      <c r="BZ1738" s="75"/>
      <c r="CA1738" s="75"/>
      <c r="CB1738" s="75"/>
      <c r="CC1738" s="75"/>
      <c r="CD1738" s="75"/>
      <c r="CE1738" s="75"/>
      <c r="CF1738" s="75"/>
      <c r="CG1738" s="75"/>
    </row>
    <row r="1739" spans="27:85" x14ac:dyDescent="0.2">
      <c r="AA1739" s="75"/>
      <c r="AB1739" s="75"/>
      <c r="AC1739" s="75"/>
      <c r="AD1739" s="75"/>
      <c r="AE1739" s="75"/>
      <c r="AG1739" s="84"/>
      <c r="AN1739" s="75"/>
      <c r="AO1739" s="75"/>
      <c r="AP1739" s="75"/>
      <c r="AQ1739" s="75"/>
      <c r="AR1739" s="75"/>
      <c r="AS1739" s="75"/>
      <c r="AT1739" s="75"/>
      <c r="AU1739" s="75"/>
      <c r="AV1739" s="75"/>
      <c r="AW1739" s="75"/>
      <c r="AX1739" s="75"/>
      <c r="AY1739" s="75"/>
      <c r="AZ1739" s="75"/>
      <c r="BG1739" s="95"/>
      <c r="BH1739" s="95"/>
      <c r="BI1739" s="95"/>
      <c r="BJ1739" s="95"/>
      <c r="BK1739" s="95"/>
      <c r="BL1739" s="95"/>
      <c r="BM1739" s="95"/>
      <c r="BN1739" s="95"/>
      <c r="BO1739" s="75"/>
      <c r="BP1739" s="75"/>
      <c r="BQ1739" s="75"/>
      <c r="BR1739" s="75"/>
      <c r="BS1739" s="75"/>
      <c r="BT1739" s="75"/>
      <c r="BU1739" s="75"/>
      <c r="BV1739" s="75"/>
      <c r="BW1739" s="75"/>
      <c r="BX1739" s="75"/>
      <c r="BY1739" s="75"/>
      <c r="BZ1739" s="75"/>
      <c r="CA1739" s="75"/>
      <c r="CB1739" s="75"/>
      <c r="CC1739" s="75"/>
      <c r="CD1739" s="75"/>
      <c r="CE1739" s="75"/>
      <c r="CF1739" s="75"/>
      <c r="CG1739" s="75"/>
    </row>
    <row r="1740" spans="27:85" x14ac:dyDescent="0.2">
      <c r="AA1740" s="75"/>
      <c r="AB1740" s="75"/>
      <c r="AC1740" s="75"/>
      <c r="AD1740" s="75"/>
      <c r="AE1740" s="75"/>
      <c r="AG1740" s="84"/>
      <c r="AN1740" s="75"/>
      <c r="AO1740" s="75"/>
      <c r="AP1740" s="75"/>
      <c r="AQ1740" s="75"/>
      <c r="AR1740" s="75"/>
      <c r="AS1740" s="75"/>
      <c r="AT1740" s="75"/>
      <c r="AU1740" s="75"/>
      <c r="AV1740" s="75"/>
      <c r="AW1740" s="75"/>
      <c r="AX1740" s="75"/>
      <c r="AY1740" s="75"/>
      <c r="AZ1740" s="75"/>
      <c r="BG1740" s="95"/>
      <c r="BH1740" s="95"/>
      <c r="BI1740" s="95"/>
      <c r="BJ1740" s="95"/>
      <c r="BK1740" s="95"/>
      <c r="BL1740" s="95"/>
      <c r="BM1740" s="95"/>
      <c r="BN1740" s="95"/>
      <c r="BO1740" s="75"/>
      <c r="BP1740" s="75"/>
    </row>
    <row r="1741" spans="27:85" x14ac:dyDescent="0.2">
      <c r="AA1741" s="75"/>
      <c r="AB1741" s="75"/>
      <c r="AC1741" s="75"/>
      <c r="AD1741" s="75"/>
      <c r="AE1741" s="75"/>
      <c r="AG1741" s="84"/>
      <c r="AN1741" s="75"/>
      <c r="AO1741" s="75"/>
      <c r="AP1741" s="75"/>
      <c r="AQ1741" s="75"/>
      <c r="AR1741" s="75"/>
      <c r="AS1741" s="75"/>
      <c r="AT1741" s="75"/>
      <c r="AU1741" s="75"/>
      <c r="AV1741" s="75"/>
      <c r="AW1741" s="75"/>
      <c r="AX1741" s="75"/>
      <c r="AY1741" s="75"/>
      <c r="AZ1741" s="75"/>
      <c r="BG1741" s="95"/>
      <c r="BH1741" s="95"/>
      <c r="BI1741" s="95"/>
      <c r="BJ1741" s="95"/>
      <c r="BK1741" s="95"/>
      <c r="BL1741" s="95"/>
      <c r="BM1741" s="95"/>
      <c r="BN1741" s="95"/>
      <c r="BO1741" s="75"/>
      <c r="BP1741" s="75"/>
    </row>
    <row r="1742" spans="27:85" x14ac:dyDescent="0.2">
      <c r="AA1742" s="75"/>
      <c r="AB1742" s="75"/>
      <c r="AC1742" s="75"/>
      <c r="AD1742" s="75"/>
      <c r="AE1742" s="75"/>
      <c r="AG1742" s="84"/>
      <c r="AN1742" s="75"/>
      <c r="AO1742" s="75"/>
      <c r="AP1742" s="75"/>
      <c r="AQ1742" s="75"/>
      <c r="AR1742" s="75"/>
      <c r="AS1742" s="75"/>
      <c r="AT1742" s="75"/>
      <c r="AU1742" s="75"/>
      <c r="AV1742" s="75"/>
      <c r="AW1742" s="75"/>
      <c r="AX1742" s="75"/>
      <c r="AY1742" s="75"/>
      <c r="AZ1742" s="75"/>
      <c r="BG1742" s="95"/>
      <c r="BH1742" s="95"/>
      <c r="BI1742" s="95"/>
      <c r="BJ1742" s="95"/>
      <c r="BK1742" s="95"/>
      <c r="BL1742" s="95"/>
      <c r="BM1742" s="95"/>
      <c r="BN1742" s="95"/>
      <c r="BO1742" s="75"/>
      <c r="BP1742" s="75"/>
      <c r="BQ1742" s="75"/>
    </row>
    <row r="1743" spans="27:85" x14ac:dyDescent="0.2">
      <c r="AA1743" s="75"/>
      <c r="AB1743" s="75"/>
      <c r="AC1743" s="75"/>
      <c r="AD1743" s="75"/>
      <c r="AE1743" s="75"/>
      <c r="AG1743" s="84"/>
      <c r="AN1743" s="75"/>
      <c r="AO1743" s="75"/>
      <c r="AP1743" s="75"/>
      <c r="AQ1743" s="75"/>
      <c r="AR1743" s="75"/>
      <c r="AS1743" s="75"/>
      <c r="AT1743" s="75"/>
      <c r="AU1743" s="75"/>
      <c r="AV1743" s="75"/>
      <c r="AW1743" s="75"/>
      <c r="AX1743" s="75"/>
      <c r="AY1743" s="75"/>
      <c r="AZ1743" s="75"/>
      <c r="BG1743" s="95"/>
      <c r="BH1743" s="95"/>
      <c r="BI1743" s="95"/>
      <c r="BJ1743" s="95"/>
      <c r="BK1743" s="95"/>
      <c r="BL1743" s="95"/>
      <c r="BM1743" s="95"/>
      <c r="BN1743" s="95"/>
      <c r="BO1743" s="75"/>
      <c r="BP1743" s="75"/>
    </row>
    <row r="1744" spans="27:85" x14ac:dyDescent="0.2">
      <c r="AA1744" s="75"/>
      <c r="AB1744" s="75"/>
      <c r="AC1744" s="75"/>
      <c r="AD1744" s="75"/>
      <c r="AE1744" s="75"/>
      <c r="AG1744" s="84"/>
      <c r="AN1744" s="75"/>
      <c r="AO1744" s="75"/>
      <c r="AP1744" s="75"/>
      <c r="AQ1744" s="75"/>
      <c r="AR1744" s="75"/>
      <c r="AS1744" s="75"/>
      <c r="AT1744" s="75"/>
      <c r="AU1744" s="75"/>
      <c r="AV1744" s="75"/>
      <c r="AW1744" s="75"/>
      <c r="AX1744" s="75"/>
      <c r="AY1744" s="75"/>
      <c r="AZ1744" s="75"/>
      <c r="BG1744" s="95"/>
      <c r="BH1744" s="95"/>
      <c r="BI1744" s="95"/>
      <c r="BJ1744" s="95"/>
      <c r="BK1744" s="95"/>
      <c r="BL1744" s="95"/>
      <c r="BM1744" s="95"/>
      <c r="BN1744" s="95"/>
      <c r="BO1744" s="75"/>
      <c r="BP1744" s="75"/>
    </row>
    <row r="1745" spans="27:85" x14ac:dyDescent="0.2">
      <c r="AA1745" s="75"/>
      <c r="AB1745" s="75"/>
      <c r="AC1745" s="75"/>
      <c r="AD1745" s="75"/>
      <c r="AE1745" s="75"/>
      <c r="AG1745" s="84"/>
      <c r="AN1745" s="75"/>
      <c r="AO1745" s="75"/>
      <c r="AP1745" s="75"/>
      <c r="AQ1745" s="75"/>
      <c r="AR1745" s="75"/>
      <c r="AS1745" s="75"/>
      <c r="AT1745" s="75"/>
      <c r="AU1745" s="75"/>
      <c r="AV1745" s="75"/>
      <c r="AW1745" s="75"/>
      <c r="AX1745" s="75"/>
      <c r="AY1745" s="75"/>
      <c r="AZ1745" s="75"/>
      <c r="BG1745" s="95"/>
      <c r="BH1745" s="95"/>
      <c r="BI1745" s="95"/>
      <c r="BJ1745" s="95"/>
      <c r="BK1745" s="95"/>
      <c r="BL1745" s="95"/>
      <c r="BM1745" s="95"/>
      <c r="BN1745" s="95"/>
      <c r="BO1745" s="75"/>
      <c r="BP1745" s="75"/>
    </row>
    <row r="1746" spans="27:85" x14ac:dyDescent="0.2">
      <c r="AA1746" s="75"/>
      <c r="AB1746" s="75"/>
      <c r="AC1746" s="75"/>
      <c r="AD1746" s="75"/>
      <c r="AE1746" s="75"/>
      <c r="AG1746" s="84"/>
      <c r="AN1746" s="75"/>
      <c r="AO1746" s="75"/>
      <c r="AP1746" s="75"/>
      <c r="AQ1746" s="75"/>
      <c r="AR1746" s="75"/>
      <c r="AS1746" s="75"/>
      <c r="AT1746" s="75"/>
      <c r="AU1746" s="75"/>
      <c r="AV1746" s="75"/>
      <c r="AW1746" s="75"/>
      <c r="AX1746" s="75"/>
      <c r="AY1746" s="75"/>
      <c r="AZ1746" s="75"/>
      <c r="BG1746" s="95"/>
      <c r="BH1746" s="95"/>
      <c r="BI1746" s="95"/>
      <c r="BJ1746" s="95"/>
      <c r="BK1746" s="95"/>
      <c r="BL1746" s="95"/>
      <c r="BM1746" s="95"/>
      <c r="BN1746" s="95"/>
      <c r="BO1746" s="75"/>
      <c r="BP1746" s="75"/>
    </row>
    <row r="1747" spans="27:85" x14ac:dyDescent="0.2">
      <c r="AA1747" s="75"/>
      <c r="AB1747" s="75"/>
      <c r="AC1747" s="75"/>
      <c r="AD1747" s="75"/>
      <c r="AE1747" s="75"/>
      <c r="AG1747" s="84"/>
      <c r="AN1747" s="75"/>
      <c r="AO1747" s="75"/>
      <c r="AP1747" s="75"/>
      <c r="AQ1747" s="75"/>
      <c r="AR1747" s="75"/>
      <c r="AS1747" s="75"/>
      <c r="AT1747" s="75"/>
      <c r="AU1747" s="75"/>
      <c r="AV1747" s="75"/>
      <c r="AW1747" s="75"/>
      <c r="AX1747" s="75"/>
      <c r="AY1747" s="75"/>
      <c r="AZ1747" s="75"/>
      <c r="BG1747" s="95"/>
      <c r="BH1747" s="95"/>
      <c r="BI1747" s="95"/>
      <c r="BJ1747" s="95"/>
      <c r="BK1747" s="95"/>
      <c r="BL1747" s="95"/>
      <c r="BM1747" s="95"/>
      <c r="BN1747" s="95"/>
      <c r="BO1747" s="75"/>
      <c r="BP1747" s="75"/>
    </row>
    <row r="1748" spans="27:85" x14ac:dyDescent="0.2">
      <c r="AA1748" s="75"/>
      <c r="AB1748" s="75"/>
      <c r="AC1748" s="75"/>
      <c r="AD1748" s="75"/>
      <c r="AE1748" s="75"/>
      <c r="AG1748" s="84"/>
      <c r="AN1748" s="75"/>
      <c r="AO1748" s="75"/>
      <c r="AP1748" s="75"/>
      <c r="AQ1748" s="75"/>
      <c r="AR1748" s="75"/>
      <c r="AS1748" s="75"/>
      <c r="AT1748" s="75"/>
      <c r="AU1748" s="75"/>
      <c r="AV1748" s="75"/>
      <c r="AW1748" s="75"/>
      <c r="AX1748" s="75"/>
      <c r="AY1748" s="75"/>
      <c r="AZ1748" s="75"/>
      <c r="BG1748" s="95"/>
      <c r="BH1748" s="95"/>
      <c r="BI1748" s="95"/>
      <c r="BJ1748" s="95"/>
      <c r="BK1748" s="95"/>
      <c r="BL1748" s="95"/>
      <c r="BM1748" s="95"/>
      <c r="BN1748" s="95"/>
      <c r="BO1748" s="75"/>
      <c r="BP1748" s="75"/>
      <c r="BQ1748" s="75"/>
    </row>
    <row r="1749" spans="27:85" x14ac:dyDescent="0.2">
      <c r="AA1749" s="75"/>
      <c r="AB1749" s="75"/>
      <c r="AC1749" s="75"/>
      <c r="AD1749" s="75"/>
      <c r="AE1749" s="75"/>
      <c r="AG1749" s="84"/>
      <c r="AN1749" s="75"/>
      <c r="AO1749" s="75"/>
      <c r="AP1749" s="75"/>
      <c r="AQ1749" s="75"/>
      <c r="AR1749" s="75"/>
      <c r="AS1749" s="75"/>
      <c r="AT1749" s="75"/>
      <c r="AU1749" s="75"/>
      <c r="AV1749" s="75"/>
      <c r="AW1749" s="75"/>
      <c r="AX1749" s="75"/>
      <c r="AY1749" s="75"/>
      <c r="AZ1749" s="75"/>
      <c r="BG1749" s="95"/>
      <c r="BH1749" s="95"/>
      <c r="BI1749" s="95"/>
      <c r="BJ1749" s="95"/>
      <c r="BK1749" s="95"/>
      <c r="BL1749" s="95"/>
      <c r="BM1749" s="95"/>
      <c r="BN1749" s="95"/>
      <c r="BO1749" s="75"/>
      <c r="BP1749" s="75"/>
    </row>
    <row r="1750" spans="27:85" x14ac:dyDescent="0.2">
      <c r="AA1750" s="75"/>
      <c r="AB1750" s="75"/>
      <c r="AC1750" s="75"/>
      <c r="AD1750" s="75"/>
      <c r="AE1750" s="75"/>
      <c r="AG1750" s="84"/>
      <c r="AN1750" s="75"/>
      <c r="AO1750" s="75"/>
      <c r="AP1750" s="75"/>
      <c r="AQ1750" s="75"/>
      <c r="AR1750" s="75"/>
      <c r="AS1750" s="75"/>
      <c r="AT1750" s="75"/>
      <c r="AU1750" s="75"/>
      <c r="AV1750" s="75"/>
      <c r="AW1750" s="75"/>
      <c r="AX1750" s="75"/>
      <c r="AY1750" s="75"/>
      <c r="AZ1750" s="75"/>
      <c r="BG1750" s="95"/>
      <c r="BH1750" s="95"/>
      <c r="BI1750" s="95"/>
      <c r="BJ1750" s="95"/>
      <c r="BK1750" s="95"/>
      <c r="BL1750" s="95"/>
      <c r="BM1750" s="95"/>
      <c r="BN1750" s="95"/>
      <c r="BO1750" s="75"/>
      <c r="BP1750" s="75"/>
    </row>
    <row r="1751" spans="27:85" x14ac:dyDescent="0.2">
      <c r="AA1751" s="75"/>
      <c r="AB1751" s="75"/>
      <c r="AC1751" s="75"/>
      <c r="AD1751" s="75"/>
      <c r="AE1751" s="75"/>
      <c r="AG1751" s="84"/>
      <c r="AN1751" s="75"/>
      <c r="AO1751" s="75"/>
      <c r="AP1751" s="75"/>
      <c r="AQ1751" s="75"/>
      <c r="AR1751" s="75"/>
      <c r="AS1751" s="75"/>
      <c r="AT1751" s="75"/>
      <c r="AU1751" s="75"/>
      <c r="AV1751" s="75"/>
      <c r="AW1751" s="75"/>
      <c r="AX1751" s="75"/>
      <c r="AY1751" s="75"/>
      <c r="AZ1751" s="75"/>
      <c r="BG1751" s="95"/>
      <c r="BH1751" s="95"/>
      <c r="BI1751" s="95"/>
      <c r="BJ1751" s="95"/>
      <c r="BK1751" s="95"/>
      <c r="BL1751" s="95"/>
      <c r="BM1751" s="95"/>
      <c r="BN1751" s="95"/>
      <c r="BO1751" s="75"/>
      <c r="BP1751" s="75"/>
      <c r="BQ1751" s="75"/>
      <c r="BR1751" s="75"/>
      <c r="BS1751" s="75"/>
      <c r="BT1751" s="75"/>
      <c r="BU1751" s="75"/>
      <c r="BV1751" s="75"/>
      <c r="BW1751" s="75"/>
      <c r="BX1751" s="75"/>
      <c r="BY1751" s="75"/>
      <c r="BZ1751" s="75"/>
      <c r="CA1751" s="75"/>
      <c r="CB1751" s="75"/>
      <c r="CC1751" s="75"/>
      <c r="CD1751" s="75"/>
      <c r="CE1751" s="75"/>
      <c r="CF1751" s="75"/>
      <c r="CG1751" s="75"/>
    </row>
    <row r="1752" spans="27:85" x14ac:dyDescent="0.2">
      <c r="AA1752" s="75"/>
      <c r="AB1752" s="75"/>
      <c r="AC1752" s="75"/>
      <c r="AD1752" s="75"/>
      <c r="AE1752" s="75"/>
      <c r="AG1752" s="84"/>
      <c r="AN1752" s="75"/>
      <c r="AO1752" s="75"/>
      <c r="AP1752" s="75"/>
      <c r="AQ1752" s="75"/>
      <c r="AR1752" s="75"/>
      <c r="AS1752" s="75"/>
      <c r="AT1752" s="75"/>
      <c r="AU1752" s="75"/>
      <c r="AV1752" s="75"/>
      <c r="AW1752" s="75"/>
      <c r="AX1752" s="75"/>
      <c r="AY1752" s="75"/>
      <c r="AZ1752" s="75"/>
      <c r="BG1752" s="95"/>
      <c r="BH1752" s="95"/>
      <c r="BI1752" s="95"/>
      <c r="BJ1752" s="95"/>
      <c r="BK1752" s="95"/>
      <c r="BL1752" s="95"/>
      <c r="BM1752" s="95"/>
      <c r="BN1752" s="95"/>
      <c r="BO1752" s="75"/>
      <c r="BP1752" s="75"/>
    </row>
    <row r="1753" spans="27:85" x14ac:dyDescent="0.2">
      <c r="AA1753" s="75"/>
      <c r="AB1753" s="75"/>
      <c r="AC1753" s="75"/>
      <c r="AD1753" s="75"/>
      <c r="AE1753" s="75"/>
      <c r="AG1753" s="84"/>
      <c r="AN1753" s="75"/>
      <c r="AO1753" s="75"/>
      <c r="AP1753" s="75"/>
      <c r="AQ1753" s="75"/>
      <c r="AR1753" s="75"/>
      <c r="AS1753" s="75"/>
      <c r="AT1753" s="75"/>
      <c r="AU1753" s="75"/>
      <c r="AV1753" s="75"/>
      <c r="AW1753" s="75"/>
      <c r="AX1753" s="75"/>
      <c r="AY1753" s="75"/>
      <c r="AZ1753" s="75"/>
      <c r="BG1753" s="95"/>
      <c r="BH1753" s="95"/>
      <c r="BI1753" s="95"/>
      <c r="BJ1753" s="95"/>
      <c r="BK1753" s="95"/>
      <c r="BL1753" s="95"/>
      <c r="BM1753" s="95"/>
      <c r="BN1753" s="95"/>
      <c r="BO1753" s="75"/>
      <c r="BP1753" s="75"/>
    </row>
    <row r="1754" spans="27:85" x14ac:dyDescent="0.2">
      <c r="AA1754" s="75"/>
      <c r="AB1754" s="75"/>
      <c r="AC1754" s="75"/>
      <c r="AD1754" s="75"/>
      <c r="AE1754" s="75"/>
      <c r="AG1754" s="84"/>
      <c r="AN1754" s="75"/>
      <c r="AO1754" s="75"/>
      <c r="AP1754" s="75"/>
      <c r="AQ1754" s="75"/>
      <c r="AR1754" s="75"/>
      <c r="AS1754" s="75"/>
      <c r="AT1754" s="75"/>
      <c r="AU1754" s="75"/>
      <c r="AV1754" s="75"/>
      <c r="AW1754" s="75"/>
      <c r="AX1754" s="75"/>
      <c r="AY1754" s="75"/>
      <c r="AZ1754" s="75"/>
      <c r="BG1754" s="95"/>
      <c r="BH1754" s="95"/>
      <c r="BI1754" s="95"/>
      <c r="BJ1754" s="95"/>
      <c r="BK1754" s="95"/>
      <c r="BL1754" s="95"/>
      <c r="BM1754" s="95"/>
      <c r="BN1754" s="95"/>
      <c r="BO1754" s="75"/>
      <c r="BP1754" s="75"/>
    </row>
    <row r="1755" spans="27:85" x14ac:dyDescent="0.2">
      <c r="AA1755" s="75"/>
      <c r="AB1755" s="75"/>
      <c r="AC1755" s="75"/>
      <c r="AD1755" s="75"/>
      <c r="AE1755" s="75"/>
      <c r="AG1755" s="84"/>
      <c r="AN1755" s="75"/>
      <c r="AO1755" s="75"/>
      <c r="AP1755" s="75"/>
      <c r="AQ1755" s="75"/>
      <c r="AR1755" s="75"/>
      <c r="AS1755" s="75"/>
      <c r="AT1755" s="75"/>
      <c r="AU1755" s="75"/>
      <c r="AV1755" s="75"/>
      <c r="AW1755" s="75"/>
      <c r="AX1755" s="75"/>
      <c r="AY1755" s="75"/>
      <c r="AZ1755" s="75"/>
      <c r="BG1755" s="95"/>
      <c r="BH1755" s="95"/>
      <c r="BI1755" s="95"/>
      <c r="BJ1755" s="95"/>
      <c r="BK1755" s="95"/>
      <c r="BL1755" s="95"/>
      <c r="BM1755" s="95"/>
      <c r="BN1755" s="95"/>
      <c r="BO1755" s="75"/>
      <c r="BP1755" s="75"/>
    </row>
    <row r="1756" spans="27:85" x14ac:dyDescent="0.2">
      <c r="AA1756" s="75"/>
      <c r="AB1756" s="75"/>
      <c r="AC1756" s="75"/>
      <c r="AD1756" s="75"/>
      <c r="AE1756" s="75"/>
      <c r="AG1756" s="84"/>
      <c r="AN1756" s="75"/>
      <c r="AO1756" s="75"/>
      <c r="AP1756" s="75"/>
      <c r="AQ1756" s="75"/>
      <c r="AR1756" s="75"/>
      <c r="AS1756" s="75"/>
      <c r="AT1756" s="75"/>
      <c r="AU1756" s="75"/>
      <c r="AV1756" s="75"/>
      <c r="AW1756" s="75"/>
      <c r="AX1756" s="75"/>
      <c r="AY1756" s="75"/>
      <c r="AZ1756" s="75"/>
      <c r="BG1756" s="95"/>
      <c r="BH1756" s="95"/>
      <c r="BI1756" s="95"/>
      <c r="BJ1756" s="95"/>
      <c r="BK1756" s="95"/>
      <c r="BL1756" s="95"/>
      <c r="BM1756" s="95"/>
      <c r="BN1756" s="95"/>
      <c r="BO1756" s="75"/>
      <c r="BP1756" s="75"/>
    </row>
    <row r="1757" spans="27:85" x14ac:dyDescent="0.2">
      <c r="AA1757" s="75"/>
      <c r="AB1757" s="75"/>
      <c r="AC1757" s="75"/>
      <c r="AD1757" s="75"/>
      <c r="AE1757" s="75"/>
      <c r="AG1757" s="84"/>
      <c r="AN1757" s="75"/>
      <c r="AO1757" s="75"/>
      <c r="AP1757" s="75"/>
      <c r="AQ1757" s="75"/>
      <c r="AR1757" s="75"/>
      <c r="AS1757" s="75"/>
      <c r="AT1757" s="75"/>
      <c r="AU1757" s="75"/>
      <c r="AV1757" s="75"/>
      <c r="AW1757" s="75"/>
      <c r="AX1757" s="75"/>
      <c r="AY1757" s="75"/>
      <c r="AZ1757" s="75"/>
      <c r="BG1757" s="95"/>
      <c r="BH1757" s="95"/>
      <c r="BI1757" s="95"/>
      <c r="BJ1757" s="95"/>
      <c r="BK1757" s="95"/>
      <c r="BL1757" s="95"/>
      <c r="BM1757" s="95"/>
      <c r="BN1757" s="95"/>
      <c r="BO1757" s="75"/>
      <c r="BP1757" s="75"/>
      <c r="BQ1757" s="75"/>
      <c r="BR1757" s="75"/>
      <c r="BS1757" s="75"/>
      <c r="BT1757" s="75"/>
      <c r="BU1757" s="75"/>
      <c r="BV1757" s="75"/>
      <c r="BW1757" s="75"/>
      <c r="BX1757" s="75"/>
      <c r="BY1757" s="75"/>
      <c r="BZ1757" s="75"/>
      <c r="CA1757" s="75"/>
      <c r="CB1757" s="75"/>
      <c r="CC1757" s="75"/>
      <c r="CD1757" s="75"/>
      <c r="CE1757" s="75"/>
      <c r="CF1757" s="75"/>
      <c r="CG1757" s="75"/>
    </row>
    <row r="1758" spans="27:85" x14ac:dyDescent="0.2">
      <c r="AA1758" s="75"/>
      <c r="AB1758" s="75"/>
      <c r="AC1758" s="75"/>
      <c r="AD1758" s="75"/>
      <c r="AE1758" s="75"/>
      <c r="AG1758" s="84"/>
      <c r="AN1758" s="75"/>
      <c r="AO1758" s="75"/>
      <c r="AP1758" s="75"/>
      <c r="AQ1758" s="75"/>
      <c r="AR1758" s="75"/>
      <c r="AS1758" s="75"/>
      <c r="AT1758" s="75"/>
      <c r="AU1758" s="75"/>
      <c r="AV1758" s="75"/>
      <c r="AW1758" s="75"/>
      <c r="AX1758" s="75"/>
      <c r="AY1758" s="75"/>
      <c r="AZ1758" s="75"/>
      <c r="BG1758" s="95"/>
      <c r="BH1758" s="95"/>
      <c r="BI1758" s="95"/>
      <c r="BJ1758" s="95"/>
      <c r="BK1758" s="95"/>
      <c r="BL1758" s="95"/>
      <c r="BM1758" s="95"/>
      <c r="BN1758" s="95"/>
      <c r="BO1758" s="75"/>
      <c r="BP1758" s="75"/>
      <c r="BQ1758" s="75"/>
      <c r="BR1758" s="75"/>
      <c r="BS1758" s="75"/>
      <c r="BT1758" s="75"/>
      <c r="BU1758" s="75"/>
      <c r="BV1758" s="75"/>
      <c r="BW1758" s="75"/>
      <c r="BX1758" s="75"/>
      <c r="BY1758" s="75"/>
      <c r="BZ1758" s="75"/>
      <c r="CA1758" s="75"/>
      <c r="CB1758" s="75"/>
      <c r="CC1758" s="75"/>
      <c r="CD1758" s="75"/>
      <c r="CE1758" s="75"/>
      <c r="CF1758" s="75"/>
      <c r="CG1758" s="75"/>
    </row>
    <row r="1759" spans="27:85" x14ac:dyDescent="0.2">
      <c r="AA1759" s="75"/>
      <c r="AB1759" s="75"/>
      <c r="AC1759" s="75"/>
      <c r="AD1759" s="75"/>
      <c r="AE1759" s="75"/>
      <c r="AG1759" s="84"/>
      <c r="AN1759" s="75"/>
      <c r="AO1759" s="75"/>
      <c r="AP1759" s="75"/>
      <c r="AQ1759" s="75"/>
      <c r="AR1759" s="75"/>
      <c r="AS1759" s="75"/>
      <c r="AT1759" s="75"/>
      <c r="AU1759" s="75"/>
      <c r="AV1759" s="75"/>
      <c r="AW1759" s="75"/>
      <c r="AX1759" s="75"/>
      <c r="AY1759" s="75"/>
      <c r="AZ1759" s="75"/>
      <c r="BG1759" s="95"/>
      <c r="BH1759" s="95"/>
      <c r="BI1759" s="95"/>
      <c r="BJ1759" s="95"/>
      <c r="BK1759" s="95"/>
      <c r="BL1759" s="95"/>
      <c r="BM1759" s="95"/>
      <c r="BN1759" s="95"/>
      <c r="BO1759" s="75"/>
      <c r="BP1759" s="75"/>
      <c r="BQ1759" s="75"/>
    </row>
    <row r="1760" spans="27:85" x14ac:dyDescent="0.2">
      <c r="AA1760" s="75"/>
      <c r="AB1760" s="75"/>
      <c r="AC1760" s="75"/>
      <c r="AD1760" s="75"/>
      <c r="AE1760" s="75"/>
      <c r="AG1760" s="84"/>
      <c r="AN1760" s="75"/>
      <c r="AO1760" s="75"/>
      <c r="AP1760" s="75"/>
      <c r="AQ1760" s="75"/>
      <c r="AR1760" s="75"/>
      <c r="AS1760" s="75"/>
      <c r="AT1760" s="75"/>
      <c r="AU1760" s="75"/>
      <c r="AV1760" s="75"/>
      <c r="AW1760" s="75"/>
      <c r="AX1760" s="75"/>
      <c r="AY1760" s="75"/>
      <c r="AZ1760" s="75"/>
      <c r="BG1760" s="95"/>
      <c r="BH1760" s="95"/>
      <c r="BI1760" s="95"/>
      <c r="BJ1760" s="95"/>
      <c r="BK1760" s="95"/>
      <c r="BL1760" s="95"/>
      <c r="BM1760" s="95"/>
      <c r="BN1760" s="95"/>
      <c r="BO1760" s="75"/>
      <c r="BP1760" s="75"/>
      <c r="BQ1760" s="75"/>
    </row>
    <row r="1761" spans="27:85" x14ac:dyDescent="0.2">
      <c r="AA1761" s="75"/>
      <c r="AB1761" s="75"/>
      <c r="AC1761" s="75"/>
      <c r="AD1761" s="75"/>
      <c r="AE1761" s="75"/>
      <c r="AG1761" s="84"/>
      <c r="AN1761" s="75"/>
      <c r="AO1761" s="75"/>
      <c r="AP1761" s="75"/>
      <c r="AQ1761" s="75"/>
      <c r="AR1761" s="75"/>
      <c r="AS1761" s="75"/>
      <c r="AT1761" s="75"/>
      <c r="AU1761" s="75"/>
      <c r="AV1761" s="75"/>
      <c r="AW1761" s="75"/>
      <c r="AX1761" s="75"/>
      <c r="AY1761" s="75"/>
      <c r="AZ1761" s="75"/>
      <c r="BG1761" s="95"/>
      <c r="BH1761" s="95"/>
      <c r="BI1761" s="95"/>
      <c r="BJ1761" s="95"/>
      <c r="BK1761" s="95"/>
      <c r="BL1761" s="95"/>
      <c r="BM1761" s="95"/>
      <c r="BN1761" s="95"/>
      <c r="BO1761" s="75"/>
      <c r="BP1761" s="75"/>
    </row>
    <row r="1762" spans="27:85" x14ac:dyDescent="0.2">
      <c r="AA1762" s="75"/>
      <c r="AB1762" s="75"/>
      <c r="AC1762" s="75"/>
      <c r="AD1762" s="75"/>
      <c r="AE1762" s="75"/>
      <c r="AG1762" s="84"/>
      <c r="AN1762" s="75"/>
      <c r="AO1762" s="75"/>
      <c r="AP1762" s="75"/>
      <c r="AQ1762" s="75"/>
      <c r="AR1762" s="75"/>
      <c r="AS1762" s="75"/>
      <c r="AT1762" s="75"/>
      <c r="AU1762" s="75"/>
      <c r="AV1762" s="75"/>
      <c r="AW1762" s="75"/>
      <c r="AX1762" s="75"/>
      <c r="AY1762" s="75"/>
      <c r="AZ1762" s="75"/>
      <c r="BG1762" s="95"/>
      <c r="BH1762" s="95"/>
      <c r="BI1762" s="95"/>
      <c r="BJ1762" s="95"/>
      <c r="BK1762" s="95"/>
      <c r="BL1762" s="95"/>
      <c r="BM1762" s="95"/>
      <c r="BN1762" s="95"/>
      <c r="BO1762" s="75"/>
      <c r="BP1762" s="75"/>
    </row>
    <row r="1763" spans="27:85" x14ac:dyDescent="0.2">
      <c r="AA1763" s="75"/>
      <c r="AB1763" s="75"/>
      <c r="AC1763" s="75"/>
      <c r="AD1763" s="75"/>
      <c r="AE1763" s="75"/>
      <c r="AG1763" s="84"/>
      <c r="AN1763" s="75"/>
      <c r="AO1763" s="75"/>
      <c r="AP1763" s="75"/>
      <c r="AQ1763" s="75"/>
      <c r="AR1763" s="75"/>
      <c r="AS1763" s="75"/>
      <c r="AT1763" s="75"/>
      <c r="AU1763" s="75"/>
      <c r="AV1763" s="75"/>
      <c r="AW1763" s="75"/>
      <c r="AX1763" s="75"/>
      <c r="AY1763" s="75"/>
      <c r="AZ1763" s="75"/>
      <c r="BG1763" s="95"/>
      <c r="BH1763" s="95"/>
      <c r="BI1763" s="95"/>
      <c r="BJ1763" s="95"/>
      <c r="BK1763" s="95"/>
      <c r="BL1763" s="95"/>
      <c r="BM1763" s="95"/>
      <c r="BN1763" s="95"/>
      <c r="BO1763" s="75"/>
      <c r="BP1763" s="75"/>
      <c r="BQ1763" s="75"/>
      <c r="BR1763" s="75"/>
      <c r="BS1763" s="75"/>
      <c r="BT1763" s="75"/>
      <c r="BU1763" s="75"/>
      <c r="BV1763" s="75"/>
      <c r="BW1763" s="75"/>
      <c r="BX1763" s="75"/>
      <c r="BY1763" s="75"/>
      <c r="BZ1763" s="75"/>
      <c r="CA1763" s="75"/>
      <c r="CB1763" s="75"/>
      <c r="CC1763" s="75"/>
      <c r="CD1763" s="75"/>
      <c r="CE1763" s="75"/>
      <c r="CF1763" s="75"/>
      <c r="CG1763" s="75"/>
    </row>
    <row r="1764" spans="27:85" x14ac:dyDescent="0.2">
      <c r="AA1764" s="75"/>
      <c r="AB1764" s="75"/>
      <c r="AC1764" s="75"/>
      <c r="AD1764" s="75"/>
      <c r="AE1764" s="75"/>
      <c r="AG1764" s="84"/>
      <c r="AN1764" s="75"/>
      <c r="AO1764" s="75"/>
      <c r="AP1764" s="75"/>
      <c r="AQ1764" s="75"/>
      <c r="AR1764" s="75"/>
      <c r="AS1764" s="75"/>
      <c r="AT1764" s="75"/>
      <c r="AU1764" s="75"/>
      <c r="AV1764" s="75"/>
      <c r="AW1764" s="75"/>
      <c r="AX1764" s="75"/>
      <c r="AY1764" s="75"/>
      <c r="AZ1764" s="75"/>
      <c r="BG1764" s="95"/>
      <c r="BH1764" s="95"/>
      <c r="BI1764" s="95"/>
      <c r="BJ1764" s="95"/>
      <c r="BK1764" s="95"/>
      <c r="BL1764" s="95"/>
      <c r="BM1764" s="95"/>
      <c r="BN1764" s="95"/>
      <c r="BO1764" s="75"/>
      <c r="BP1764" s="75"/>
      <c r="BQ1764" s="75"/>
      <c r="BS1764" s="75"/>
      <c r="BT1764" s="75"/>
      <c r="BU1764" s="75"/>
      <c r="BV1764" s="75"/>
      <c r="BW1764" s="75"/>
      <c r="BX1764" s="75"/>
      <c r="BY1764" s="75"/>
      <c r="BZ1764" s="75"/>
      <c r="CA1764" s="75"/>
      <c r="CB1764" s="75"/>
      <c r="CC1764" s="75"/>
      <c r="CD1764" s="75"/>
      <c r="CE1764" s="75"/>
      <c r="CF1764" s="75"/>
      <c r="CG1764" s="75"/>
    </row>
    <row r="1765" spans="27:85" x14ac:dyDescent="0.2">
      <c r="AA1765" s="75"/>
      <c r="AB1765" s="75"/>
      <c r="AC1765" s="75"/>
      <c r="AD1765" s="75"/>
      <c r="AE1765" s="75"/>
      <c r="AG1765" s="84"/>
      <c r="AN1765" s="75"/>
      <c r="AO1765" s="75"/>
      <c r="AP1765" s="75"/>
      <c r="AQ1765" s="75"/>
      <c r="AR1765" s="75"/>
      <c r="AS1765" s="75"/>
      <c r="AT1765" s="75"/>
      <c r="AU1765" s="75"/>
      <c r="AV1765" s="75"/>
      <c r="AW1765" s="75"/>
      <c r="AX1765" s="75"/>
      <c r="AY1765" s="75"/>
      <c r="AZ1765" s="75"/>
      <c r="BG1765" s="95"/>
      <c r="BH1765" s="95"/>
      <c r="BI1765" s="95"/>
      <c r="BJ1765" s="95"/>
      <c r="BK1765" s="95"/>
      <c r="BL1765" s="95"/>
      <c r="BM1765" s="95"/>
      <c r="BN1765" s="95"/>
      <c r="BO1765" s="75"/>
      <c r="BP1765" s="75"/>
    </row>
    <row r="1766" spans="27:85" x14ac:dyDescent="0.2">
      <c r="AA1766" s="75"/>
      <c r="AB1766" s="75"/>
      <c r="AC1766" s="75"/>
      <c r="AD1766" s="75"/>
      <c r="AE1766" s="75"/>
      <c r="AG1766" s="84"/>
      <c r="AN1766" s="75"/>
      <c r="AO1766" s="75"/>
      <c r="AP1766" s="75"/>
      <c r="AQ1766" s="75"/>
      <c r="AR1766" s="75"/>
      <c r="AS1766" s="75"/>
      <c r="AT1766" s="75"/>
      <c r="AU1766" s="75"/>
      <c r="AV1766" s="75"/>
      <c r="AW1766" s="75"/>
      <c r="AX1766" s="75"/>
      <c r="AY1766" s="75"/>
      <c r="AZ1766" s="75"/>
      <c r="BG1766" s="95"/>
      <c r="BH1766" s="95"/>
      <c r="BI1766" s="95"/>
      <c r="BJ1766" s="95"/>
      <c r="BK1766" s="95"/>
      <c r="BL1766" s="95"/>
      <c r="BM1766" s="95"/>
      <c r="BN1766" s="95"/>
      <c r="BO1766" s="75"/>
      <c r="BP1766" s="75"/>
      <c r="BQ1766" s="75"/>
    </row>
    <row r="1767" spans="27:85" x14ac:dyDescent="0.2">
      <c r="AA1767" s="75"/>
      <c r="AB1767" s="75"/>
      <c r="AC1767" s="75"/>
      <c r="AD1767" s="75"/>
      <c r="AE1767" s="75"/>
      <c r="AG1767" s="84"/>
      <c r="AN1767" s="75"/>
      <c r="AO1767" s="75"/>
      <c r="AP1767" s="75"/>
      <c r="AQ1767" s="75"/>
      <c r="AR1767" s="75"/>
      <c r="AS1767" s="75"/>
      <c r="AT1767" s="75"/>
      <c r="AU1767" s="75"/>
      <c r="AV1767" s="75"/>
      <c r="AW1767" s="75"/>
      <c r="AX1767" s="75"/>
      <c r="AY1767" s="75"/>
      <c r="AZ1767" s="75"/>
      <c r="BG1767" s="95"/>
      <c r="BH1767" s="95"/>
      <c r="BI1767" s="95"/>
      <c r="BJ1767" s="95"/>
      <c r="BK1767" s="95"/>
      <c r="BL1767" s="95"/>
      <c r="BM1767" s="95"/>
      <c r="BN1767" s="95"/>
      <c r="BO1767" s="75"/>
      <c r="BP1767" s="75"/>
    </row>
    <row r="1768" spans="27:85" x14ac:dyDescent="0.2">
      <c r="AA1768" s="75"/>
      <c r="AB1768" s="75"/>
      <c r="AC1768" s="75"/>
      <c r="AD1768" s="75"/>
      <c r="AE1768" s="75"/>
      <c r="AG1768" s="84"/>
      <c r="AN1768" s="75"/>
      <c r="AO1768" s="75"/>
      <c r="AP1768" s="75"/>
      <c r="AQ1768" s="75"/>
      <c r="AR1768" s="75"/>
      <c r="AS1768" s="75"/>
      <c r="AT1768" s="75"/>
      <c r="AU1768" s="75"/>
      <c r="AV1768" s="75"/>
      <c r="AW1768" s="75"/>
      <c r="AX1768" s="75"/>
      <c r="AY1768" s="75"/>
      <c r="AZ1768" s="75"/>
      <c r="BG1768" s="95"/>
      <c r="BH1768" s="95"/>
      <c r="BI1768" s="95"/>
      <c r="BJ1768" s="95"/>
      <c r="BK1768" s="95"/>
      <c r="BL1768" s="95"/>
      <c r="BM1768" s="95"/>
      <c r="BN1768" s="95"/>
      <c r="BO1768" s="75"/>
      <c r="BP1768" s="75"/>
      <c r="BQ1768" s="75"/>
    </row>
    <row r="1769" spans="27:85" x14ac:dyDescent="0.2">
      <c r="AA1769" s="75"/>
      <c r="AB1769" s="75"/>
      <c r="AC1769" s="75"/>
      <c r="AD1769" s="75"/>
      <c r="AE1769" s="75"/>
      <c r="AG1769" s="84"/>
      <c r="AN1769" s="75"/>
      <c r="AO1769" s="75"/>
      <c r="AP1769" s="75"/>
      <c r="AQ1769" s="75"/>
      <c r="AR1769" s="75"/>
      <c r="AS1769" s="75"/>
      <c r="AT1769" s="75"/>
      <c r="AU1769" s="75"/>
      <c r="AV1769" s="75"/>
      <c r="AW1769" s="75"/>
      <c r="AX1769" s="75"/>
      <c r="AY1769" s="75"/>
      <c r="AZ1769" s="75"/>
      <c r="BG1769" s="95"/>
      <c r="BH1769" s="95"/>
      <c r="BI1769" s="95"/>
      <c r="BJ1769" s="95"/>
      <c r="BK1769" s="95"/>
      <c r="BL1769" s="95"/>
      <c r="BM1769" s="95"/>
      <c r="BN1769" s="95"/>
      <c r="BO1769" s="75"/>
      <c r="BP1769" s="75"/>
    </row>
    <row r="1770" spans="27:85" x14ac:dyDescent="0.2">
      <c r="AA1770" s="75"/>
      <c r="AB1770" s="75"/>
      <c r="AC1770" s="75"/>
      <c r="AD1770" s="75"/>
      <c r="AE1770" s="75"/>
      <c r="AG1770" s="84"/>
      <c r="AN1770" s="75"/>
      <c r="AO1770" s="75"/>
      <c r="AP1770" s="75"/>
      <c r="AQ1770" s="75"/>
      <c r="AR1770" s="75"/>
      <c r="AS1770" s="75"/>
      <c r="AT1770" s="75"/>
      <c r="AU1770" s="75"/>
      <c r="AV1770" s="75"/>
      <c r="AW1770" s="75"/>
      <c r="AX1770" s="75"/>
      <c r="AY1770" s="75"/>
      <c r="AZ1770" s="75"/>
      <c r="BG1770" s="95"/>
      <c r="BH1770" s="95"/>
      <c r="BI1770" s="95"/>
      <c r="BJ1770" s="95"/>
      <c r="BK1770" s="95"/>
      <c r="BL1770" s="95"/>
      <c r="BM1770" s="95"/>
      <c r="BN1770" s="95"/>
      <c r="BO1770" s="75"/>
      <c r="BP1770" s="75"/>
      <c r="BQ1770" s="75"/>
    </row>
    <row r="1771" spans="27:85" x14ac:dyDescent="0.2">
      <c r="AA1771" s="75"/>
      <c r="AB1771" s="75"/>
      <c r="AC1771" s="75"/>
      <c r="AD1771" s="75"/>
      <c r="AE1771" s="75"/>
      <c r="AG1771" s="84"/>
      <c r="AN1771" s="75"/>
      <c r="AO1771" s="75"/>
      <c r="AP1771" s="75"/>
      <c r="AQ1771" s="75"/>
      <c r="AR1771" s="75"/>
      <c r="AS1771" s="75"/>
      <c r="AT1771" s="75"/>
      <c r="AU1771" s="75"/>
      <c r="AV1771" s="75"/>
      <c r="AW1771" s="75"/>
      <c r="AX1771" s="75"/>
      <c r="AY1771" s="75"/>
      <c r="AZ1771" s="75"/>
      <c r="BG1771" s="95"/>
      <c r="BH1771" s="95"/>
      <c r="BI1771" s="95"/>
      <c r="BJ1771" s="95"/>
      <c r="BK1771" s="95"/>
      <c r="BL1771" s="95"/>
      <c r="BM1771" s="95"/>
      <c r="BN1771" s="95"/>
      <c r="BO1771" s="75"/>
      <c r="BP1771" s="75"/>
      <c r="BQ1771" s="75"/>
      <c r="BR1771" s="75"/>
      <c r="BS1771" s="75"/>
      <c r="BT1771" s="75"/>
      <c r="BU1771" s="75"/>
      <c r="BV1771" s="75"/>
      <c r="BW1771" s="75"/>
      <c r="BX1771" s="75"/>
      <c r="BY1771" s="75"/>
      <c r="BZ1771" s="75"/>
      <c r="CA1771" s="75"/>
      <c r="CB1771" s="75"/>
      <c r="CC1771" s="75"/>
      <c r="CD1771" s="75"/>
      <c r="CE1771" s="75"/>
      <c r="CF1771" s="75"/>
      <c r="CG1771" s="75"/>
    </row>
    <row r="1772" spans="27:85" x14ac:dyDescent="0.2">
      <c r="AA1772" s="75"/>
      <c r="AB1772" s="75"/>
      <c r="AC1772" s="75"/>
      <c r="AD1772" s="75"/>
      <c r="AE1772" s="75"/>
      <c r="AG1772" s="84"/>
      <c r="AN1772" s="75"/>
      <c r="AO1772" s="75"/>
      <c r="AP1772" s="75"/>
      <c r="AQ1772" s="75"/>
      <c r="AR1772" s="75"/>
      <c r="AS1772" s="75"/>
      <c r="AT1772" s="75"/>
      <c r="AU1772" s="75"/>
      <c r="AV1772" s="75"/>
      <c r="AW1772" s="75"/>
      <c r="AX1772" s="75"/>
      <c r="AY1772" s="75"/>
      <c r="AZ1772" s="75"/>
      <c r="BG1772" s="95"/>
      <c r="BH1772" s="95"/>
      <c r="BI1772" s="95"/>
      <c r="BJ1772" s="95"/>
      <c r="BK1772" s="95"/>
      <c r="BL1772" s="95"/>
      <c r="BM1772" s="95"/>
      <c r="BN1772" s="95"/>
      <c r="BO1772" s="75"/>
      <c r="BP1772" s="75"/>
    </row>
    <row r="1773" spans="27:85" x14ac:dyDescent="0.2">
      <c r="AA1773" s="75"/>
      <c r="AB1773" s="75"/>
      <c r="AC1773" s="75"/>
      <c r="AD1773" s="75"/>
      <c r="AE1773" s="75"/>
      <c r="AG1773" s="84"/>
      <c r="AN1773" s="75"/>
      <c r="AO1773" s="75"/>
      <c r="AP1773" s="75"/>
      <c r="AQ1773" s="75"/>
      <c r="AR1773" s="75"/>
      <c r="AS1773" s="75"/>
      <c r="AT1773" s="75"/>
      <c r="AU1773" s="75"/>
      <c r="AV1773" s="75"/>
      <c r="AW1773" s="75"/>
      <c r="AX1773" s="75"/>
      <c r="AY1773" s="75"/>
      <c r="AZ1773" s="75"/>
      <c r="BG1773" s="95"/>
      <c r="BH1773" s="95"/>
      <c r="BI1773" s="95"/>
      <c r="BJ1773" s="95"/>
      <c r="BK1773" s="95"/>
      <c r="BL1773" s="95"/>
      <c r="BM1773" s="95"/>
      <c r="BN1773" s="95"/>
      <c r="BO1773" s="75"/>
      <c r="BP1773" s="75"/>
    </row>
    <row r="1774" spans="27:85" x14ac:dyDescent="0.2">
      <c r="AA1774" s="75"/>
      <c r="AB1774" s="75"/>
      <c r="AC1774" s="75"/>
      <c r="AD1774" s="75"/>
      <c r="AE1774" s="75"/>
      <c r="AG1774" s="84"/>
      <c r="AN1774" s="75"/>
      <c r="AO1774" s="75"/>
      <c r="AP1774" s="75"/>
      <c r="AQ1774" s="75"/>
      <c r="AR1774" s="75"/>
      <c r="AS1774" s="75"/>
      <c r="AT1774" s="75"/>
      <c r="AU1774" s="75"/>
      <c r="AV1774" s="75"/>
      <c r="AW1774" s="75"/>
      <c r="AX1774" s="75"/>
      <c r="AY1774" s="75"/>
      <c r="AZ1774" s="75"/>
      <c r="BG1774" s="95"/>
      <c r="BH1774" s="95"/>
      <c r="BI1774" s="95"/>
      <c r="BJ1774" s="95"/>
      <c r="BK1774" s="95"/>
      <c r="BL1774" s="95"/>
      <c r="BM1774" s="95"/>
      <c r="BN1774" s="95"/>
      <c r="BO1774" s="75"/>
      <c r="BP1774" s="75"/>
    </row>
    <row r="1775" spans="27:85" x14ac:dyDescent="0.2">
      <c r="AA1775" s="75"/>
      <c r="AB1775" s="75"/>
      <c r="AC1775" s="75"/>
      <c r="AD1775" s="75"/>
      <c r="AE1775" s="75"/>
      <c r="AG1775" s="84"/>
      <c r="AN1775" s="75"/>
      <c r="AO1775" s="75"/>
      <c r="AP1775" s="75"/>
      <c r="AQ1775" s="75"/>
      <c r="AR1775" s="75"/>
      <c r="AS1775" s="75"/>
      <c r="AT1775" s="75"/>
      <c r="AU1775" s="75"/>
      <c r="AV1775" s="75"/>
      <c r="AW1775" s="75"/>
      <c r="AX1775" s="75"/>
      <c r="AY1775" s="75"/>
      <c r="AZ1775" s="75"/>
      <c r="BG1775" s="95"/>
      <c r="BH1775" s="95"/>
      <c r="BI1775" s="95"/>
      <c r="BJ1775" s="95"/>
      <c r="BK1775" s="95"/>
      <c r="BL1775" s="95"/>
      <c r="BM1775" s="95"/>
      <c r="BN1775" s="95"/>
      <c r="BO1775" s="75"/>
      <c r="BP1775" s="75"/>
    </row>
    <row r="1776" spans="27:85" x14ac:dyDescent="0.2">
      <c r="AA1776" s="75"/>
      <c r="AB1776" s="75"/>
      <c r="AC1776" s="75"/>
      <c r="AD1776" s="75"/>
      <c r="AE1776" s="75"/>
      <c r="AG1776" s="84"/>
      <c r="AN1776" s="75"/>
      <c r="AO1776" s="75"/>
      <c r="AP1776" s="75"/>
      <c r="AQ1776" s="75"/>
      <c r="AR1776" s="75"/>
      <c r="AS1776" s="75"/>
      <c r="AT1776" s="75"/>
      <c r="AU1776" s="75"/>
      <c r="AV1776" s="75"/>
      <c r="AW1776" s="75"/>
      <c r="AX1776" s="75"/>
      <c r="AY1776" s="75"/>
      <c r="AZ1776" s="75"/>
      <c r="BG1776" s="95"/>
      <c r="BH1776" s="95"/>
      <c r="BI1776" s="95"/>
      <c r="BJ1776" s="95"/>
      <c r="BK1776" s="95"/>
      <c r="BL1776" s="95"/>
      <c r="BM1776" s="95"/>
      <c r="BN1776" s="95"/>
      <c r="BO1776" s="75"/>
      <c r="BP1776" s="75"/>
    </row>
    <row r="1777" spans="27:69" x14ac:dyDescent="0.2">
      <c r="AA1777" s="75"/>
      <c r="AB1777" s="75"/>
      <c r="AC1777" s="75"/>
      <c r="AD1777" s="75"/>
      <c r="AE1777" s="75"/>
      <c r="AG1777" s="84"/>
      <c r="AN1777" s="75"/>
      <c r="AO1777" s="75"/>
      <c r="AP1777" s="75"/>
      <c r="AQ1777" s="75"/>
      <c r="AR1777" s="75"/>
      <c r="AS1777" s="75"/>
      <c r="AT1777" s="75"/>
      <c r="AU1777" s="75"/>
      <c r="AV1777" s="75"/>
      <c r="AW1777" s="75"/>
      <c r="AX1777" s="75"/>
      <c r="AY1777" s="75"/>
      <c r="AZ1777" s="75"/>
      <c r="BG1777" s="95"/>
      <c r="BH1777" s="95"/>
      <c r="BI1777" s="95"/>
      <c r="BJ1777" s="95"/>
      <c r="BK1777" s="95"/>
      <c r="BL1777" s="95"/>
      <c r="BM1777" s="95"/>
      <c r="BN1777" s="95"/>
      <c r="BO1777" s="75"/>
      <c r="BP1777" s="75"/>
    </row>
    <row r="1778" spans="27:69" x14ac:dyDescent="0.2">
      <c r="AA1778" s="75"/>
      <c r="AB1778" s="75"/>
      <c r="AC1778" s="75"/>
      <c r="AD1778" s="75"/>
      <c r="AE1778" s="75"/>
      <c r="AG1778" s="84"/>
      <c r="AN1778" s="75"/>
      <c r="AO1778" s="75"/>
      <c r="AP1778" s="75"/>
      <c r="AQ1778" s="75"/>
      <c r="AR1778" s="75"/>
      <c r="AS1778" s="75"/>
      <c r="AT1778" s="75"/>
      <c r="AU1778" s="75"/>
      <c r="AV1778" s="75"/>
      <c r="AW1778" s="75"/>
      <c r="AX1778" s="75"/>
      <c r="AY1778" s="75"/>
      <c r="AZ1778" s="75"/>
      <c r="BG1778" s="95"/>
      <c r="BH1778" s="95"/>
      <c r="BI1778" s="95"/>
      <c r="BJ1778" s="95"/>
      <c r="BK1778" s="95"/>
      <c r="BL1778" s="95"/>
      <c r="BM1778" s="95"/>
      <c r="BN1778" s="95"/>
      <c r="BO1778" s="75"/>
      <c r="BP1778" s="75"/>
    </row>
    <row r="1779" spans="27:69" x14ac:dyDescent="0.2">
      <c r="AA1779" s="75"/>
      <c r="AB1779" s="75"/>
      <c r="AC1779" s="75"/>
      <c r="AD1779" s="75"/>
      <c r="AE1779" s="75"/>
      <c r="AG1779" s="84"/>
      <c r="AN1779" s="75"/>
      <c r="AO1779" s="75"/>
      <c r="AP1779" s="75"/>
      <c r="AQ1779" s="75"/>
      <c r="AR1779" s="75"/>
      <c r="AS1779" s="75"/>
      <c r="AT1779" s="75"/>
      <c r="AU1779" s="75"/>
      <c r="AV1779" s="75"/>
      <c r="AW1779" s="75"/>
      <c r="AX1779" s="75"/>
      <c r="AY1779" s="75"/>
      <c r="AZ1779" s="75"/>
      <c r="BG1779" s="95"/>
      <c r="BH1779" s="95"/>
      <c r="BI1779" s="95"/>
      <c r="BJ1779" s="95"/>
      <c r="BK1779" s="95"/>
      <c r="BL1779" s="95"/>
      <c r="BM1779" s="95"/>
      <c r="BN1779" s="95"/>
      <c r="BO1779" s="75"/>
      <c r="BP1779" s="75"/>
    </row>
    <row r="1780" spans="27:69" x14ac:dyDescent="0.2">
      <c r="AA1780" s="75"/>
      <c r="AB1780" s="75"/>
      <c r="AC1780" s="75"/>
      <c r="AD1780" s="75"/>
      <c r="AE1780" s="75"/>
      <c r="AG1780" s="84"/>
      <c r="AN1780" s="75"/>
      <c r="AO1780" s="75"/>
      <c r="AP1780" s="75"/>
      <c r="AQ1780" s="75"/>
      <c r="AR1780" s="75"/>
      <c r="AS1780" s="75"/>
      <c r="AT1780" s="75"/>
      <c r="AU1780" s="75"/>
      <c r="AV1780" s="75"/>
      <c r="AW1780" s="75"/>
      <c r="AX1780" s="75"/>
      <c r="AY1780" s="75"/>
      <c r="AZ1780" s="75"/>
      <c r="BG1780" s="95"/>
      <c r="BH1780" s="95"/>
      <c r="BI1780" s="95"/>
      <c r="BJ1780" s="95"/>
      <c r="BK1780" s="95"/>
      <c r="BL1780" s="95"/>
      <c r="BM1780" s="95"/>
      <c r="BN1780" s="95"/>
      <c r="BO1780" s="75"/>
      <c r="BP1780" s="75"/>
    </row>
    <row r="1781" spans="27:69" x14ac:dyDescent="0.2">
      <c r="AA1781" s="75"/>
      <c r="AB1781" s="75"/>
      <c r="AC1781" s="75"/>
      <c r="AD1781" s="75"/>
      <c r="AE1781" s="75"/>
      <c r="AG1781" s="84"/>
      <c r="AN1781" s="75"/>
      <c r="AO1781" s="75"/>
      <c r="AP1781" s="75"/>
      <c r="AQ1781" s="75"/>
      <c r="AR1781" s="75"/>
      <c r="AS1781" s="75"/>
      <c r="AT1781" s="75"/>
      <c r="AU1781" s="75"/>
      <c r="AV1781" s="75"/>
      <c r="AW1781" s="75"/>
      <c r="AX1781" s="75"/>
      <c r="AY1781" s="75"/>
      <c r="AZ1781" s="75"/>
      <c r="BG1781" s="95"/>
      <c r="BH1781" s="95"/>
      <c r="BI1781" s="95"/>
      <c r="BJ1781" s="95"/>
      <c r="BK1781" s="95"/>
      <c r="BL1781" s="95"/>
      <c r="BM1781" s="95"/>
      <c r="BN1781" s="95"/>
      <c r="BO1781" s="75"/>
      <c r="BP1781" s="75"/>
    </row>
    <row r="1782" spans="27:69" x14ac:dyDescent="0.2">
      <c r="AA1782" s="75"/>
      <c r="AB1782" s="75"/>
      <c r="AC1782" s="75"/>
      <c r="AD1782" s="75"/>
      <c r="AE1782" s="75"/>
      <c r="AG1782" s="84"/>
      <c r="AN1782" s="75"/>
      <c r="AO1782" s="75"/>
      <c r="AP1782" s="75"/>
      <c r="AQ1782" s="75"/>
      <c r="AR1782" s="75"/>
      <c r="AS1782" s="75"/>
      <c r="AT1782" s="75"/>
      <c r="AU1782" s="75"/>
      <c r="AV1782" s="75"/>
      <c r="AW1782" s="75"/>
      <c r="AX1782" s="75"/>
      <c r="AY1782" s="75"/>
      <c r="AZ1782" s="75"/>
      <c r="BG1782" s="95"/>
      <c r="BH1782" s="95"/>
      <c r="BI1782" s="95"/>
      <c r="BJ1782" s="95"/>
      <c r="BK1782" s="95"/>
      <c r="BL1782" s="95"/>
      <c r="BM1782" s="95"/>
      <c r="BN1782" s="95"/>
      <c r="BO1782" s="75"/>
      <c r="BP1782" s="75"/>
      <c r="BQ1782" s="75"/>
    </row>
    <row r="1783" spans="27:69" x14ac:dyDescent="0.2">
      <c r="AA1783" s="75"/>
      <c r="AB1783" s="75"/>
      <c r="AC1783" s="75"/>
      <c r="AD1783" s="75"/>
      <c r="AE1783" s="75"/>
      <c r="AG1783" s="84"/>
      <c r="AN1783" s="75"/>
      <c r="AO1783" s="75"/>
      <c r="AP1783" s="75"/>
      <c r="AQ1783" s="75"/>
      <c r="AR1783" s="75"/>
      <c r="AS1783" s="75"/>
      <c r="AT1783" s="75"/>
      <c r="AU1783" s="75"/>
      <c r="AV1783" s="75"/>
      <c r="AW1783" s="75"/>
      <c r="AX1783" s="75"/>
      <c r="AY1783" s="75"/>
      <c r="AZ1783" s="75"/>
      <c r="BG1783" s="95"/>
      <c r="BH1783" s="95"/>
      <c r="BI1783" s="95"/>
      <c r="BJ1783" s="95"/>
      <c r="BK1783" s="95"/>
      <c r="BL1783" s="95"/>
      <c r="BM1783" s="95"/>
      <c r="BN1783" s="95"/>
      <c r="BO1783" s="75"/>
      <c r="BP1783" s="75"/>
    </row>
    <row r="1784" spans="27:69" x14ac:dyDescent="0.2">
      <c r="AA1784" s="75"/>
      <c r="AB1784" s="75"/>
      <c r="AC1784" s="75"/>
      <c r="AD1784" s="75"/>
      <c r="AE1784" s="75"/>
      <c r="AG1784" s="84"/>
      <c r="AN1784" s="75"/>
      <c r="AO1784" s="75"/>
      <c r="AP1784" s="75"/>
      <c r="AQ1784" s="75"/>
      <c r="AR1784" s="75"/>
      <c r="AS1784" s="75"/>
      <c r="AT1784" s="75"/>
      <c r="AU1784" s="75"/>
      <c r="AV1784" s="75"/>
      <c r="AW1784" s="75"/>
      <c r="AX1784" s="75"/>
      <c r="AY1784" s="75"/>
      <c r="AZ1784" s="75"/>
      <c r="BG1784" s="95"/>
      <c r="BH1784" s="95"/>
      <c r="BI1784" s="95"/>
      <c r="BJ1784" s="95"/>
      <c r="BK1784" s="95"/>
      <c r="BL1784" s="95"/>
      <c r="BM1784" s="95"/>
      <c r="BN1784" s="95"/>
      <c r="BO1784" s="75"/>
      <c r="BP1784" s="75"/>
    </row>
    <row r="1785" spans="27:69" x14ac:dyDescent="0.2">
      <c r="AA1785" s="75"/>
      <c r="AB1785" s="75"/>
      <c r="AC1785" s="75"/>
      <c r="AD1785" s="75"/>
      <c r="AE1785" s="75"/>
      <c r="AG1785" s="84"/>
      <c r="AN1785" s="75"/>
      <c r="AO1785" s="75"/>
      <c r="AP1785" s="75"/>
      <c r="AQ1785" s="75"/>
      <c r="AR1785" s="75"/>
      <c r="AS1785" s="75"/>
      <c r="AT1785" s="75"/>
      <c r="AU1785" s="75"/>
      <c r="AV1785" s="75"/>
      <c r="AW1785" s="75"/>
      <c r="AX1785" s="75"/>
      <c r="AY1785" s="75"/>
      <c r="AZ1785" s="75"/>
      <c r="BG1785" s="95"/>
      <c r="BH1785" s="95"/>
      <c r="BI1785" s="95"/>
      <c r="BJ1785" s="95"/>
      <c r="BK1785" s="95"/>
      <c r="BL1785" s="95"/>
      <c r="BM1785" s="95"/>
      <c r="BN1785" s="95"/>
      <c r="BO1785" s="75"/>
      <c r="BP1785" s="75"/>
    </row>
    <row r="1786" spans="27:69" x14ac:dyDescent="0.2">
      <c r="AA1786" s="75"/>
      <c r="AB1786" s="75"/>
      <c r="AC1786" s="75"/>
      <c r="AD1786" s="75"/>
      <c r="AE1786" s="75"/>
      <c r="AG1786" s="84"/>
      <c r="AN1786" s="75"/>
      <c r="AO1786" s="75"/>
      <c r="AP1786" s="75"/>
      <c r="AQ1786" s="75"/>
      <c r="AR1786" s="75"/>
      <c r="AS1786" s="75"/>
      <c r="AT1786" s="75"/>
      <c r="AU1786" s="75"/>
      <c r="AV1786" s="75"/>
      <c r="AW1786" s="75"/>
      <c r="AX1786" s="75"/>
      <c r="AY1786" s="75"/>
      <c r="AZ1786" s="75"/>
      <c r="BG1786" s="95"/>
      <c r="BH1786" s="95"/>
      <c r="BI1786" s="95"/>
      <c r="BJ1786" s="95"/>
      <c r="BK1786" s="95"/>
      <c r="BL1786" s="95"/>
      <c r="BM1786" s="95"/>
      <c r="BN1786" s="95"/>
      <c r="BO1786" s="75"/>
      <c r="BP1786" s="75"/>
    </row>
    <row r="1787" spans="27:69" x14ac:dyDescent="0.2">
      <c r="AA1787" s="75"/>
      <c r="AB1787" s="75"/>
      <c r="AC1787" s="75"/>
      <c r="AD1787" s="75"/>
      <c r="AE1787" s="75"/>
      <c r="AG1787" s="84"/>
      <c r="AN1787" s="75"/>
      <c r="AO1787" s="75"/>
      <c r="AP1787" s="75"/>
      <c r="AQ1787" s="75"/>
      <c r="AR1787" s="75"/>
      <c r="AS1787" s="75"/>
      <c r="AT1787" s="75"/>
      <c r="AU1787" s="75"/>
      <c r="AV1787" s="75"/>
      <c r="AW1787" s="75"/>
      <c r="AX1787" s="75"/>
      <c r="AY1787" s="75"/>
      <c r="AZ1787" s="75"/>
      <c r="BG1787" s="95"/>
      <c r="BH1787" s="95"/>
      <c r="BI1787" s="95"/>
      <c r="BJ1787" s="95"/>
      <c r="BK1787" s="95"/>
      <c r="BL1787" s="95"/>
      <c r="BM1787" s="95"/>
      <c r="BN1787" s="95"/>
      <c r="BO1787" s="75"/>
      <c r="BP1787" s="75"/>
      <c r="BQ1787" s="75"/>
    </row>
    <row r="1788" spans="27:69" x14ac:dyDescent="0.2">
      <c r="AA1788" s="75"/>
      <c r="AB1788" s="75"/>
      <c r="AC1788" s="75"/>
      <c r="AD1788" s="75"/>
      <c r="AE1788" s="75"/>
      <c r="AG1788" s="84"/>
      <c r="AN1788" s="75"/>
      <c r="AO1788" s="75"/>
      <c r="AP1788" s="75"/>
      <c r="AQ1788" s="75"/>
      <c r="AR1788" s="75"/>
      <c r="AS1788" s="75"/>
      <c r="AT1788" s="75"/>
      <c r="AU1788" s="75"/>
      <c r="AV1788" s="75"/>
      <c r="AW1788" s="75"/>
      <c r="AX1788" s="75"/>
      <c r="AY1788" s="75"/>
      <c r="AZ1788" s="75"/>
      <c r="BG1788" s="95"/>
      <c r="BH1788" s="95"/>
      <c r="BI1788" s="95"/>
      <c r="BJ1788" s="95"/>
      <c r="BK1788" s="95"/>
      <c r="BL1788" s="95"/>
      <c r="BM1788" s="95"/>
      <c r="BN1788" s="95"/>
      <c r="BO1788" s="75"/>
      <c r="BP1788" s="75"/>
    </row>
    <row r="1789" spans="27:69" x14ac:dyDescent="0.2">
      <c r="AA1789" s="75"/>
      <c r="AB1789" s="75"/>
      <c r="AC1789" s="75"/>
      <c r="AD1789" s="75"/>
      <c r="AE1789" s="75"/>
      <c r="AG1789" s="84"/>
      <c r="AN1789" s="75"/>
      <c r="AO1789" s="75"/>
      <c r="AP1789" s="75"/>
      <c r="AQ1789" s="75"/>
      <c r="AR1789" s="75"/>
      <c r="AS1789" s="75"/>
      <c r="AT1789" s="75"/>
      <c r="AU1789" s="75"/>
      <c r="AV1789" s="75"/>
      <c r="AW1789" s="75"/>
      <c r="AX1789" s="75"/>
      <c r="AY1789" s="75"/>
      <c r="AZ1789" s="75"/>
      <c r="BG1789" s="95"/>
      <c r="BH1789" s="95"/>
      <c r="BI1789" s="95"/>
      <c r="BJ1789" s="95"/>
      <c r="BK1789" s="95"/>
      <c r="BL1789" s="95"/>
      <c r="BM1789" s="95"/>
      <c r="BN1789" s="95"/>
      <c r="BO1789" s="75"/>
      <c r="BP1789" s="75"/>
    </row>
    <row r="1790" spans="27:69" x14ac:dyDescent="0.2">
      <c r="AA1790" s="75"/>
      <c r="AB1790" s="75"/>
      <c r="AC1790" s="75"/>
      <c r="AD1790" s="75"/>
      <c r="AE1790" s="75"/>
      <c r="AG1790" s="84"/>
      <c r="AN1790" s="75"/>
      <c r="AO1790" s="75"/>
      <c r="AP1790" s="75"/>
      <c r="AQ1790" s="75"/>
      <c r="AR1790" s="75"/>
      <c r="AS1790" s="75"/>
      <c r="AT1790" s="75"/>
      <c r="AU1790" s="75"/>
      <c r="AV1790" s="75"/>
      <c r="AW1790" s="75"/>
      <c r="AX1790" s="75"/>
      <c r="AY1790" s="75"/>
      <c r="AZ1790" s="75"/>
      <c r="BG1790" s="95"/>
      <c r="BH1790" s="95"/>
      <c r="BI1790" s="95"/>
      <c r="BJ1790" s="95"/>
      <c r="BK1790" s="95"/>
      <c r="BL1790" s="95"/>
      <c r="BM1790" s="95"/>
      <c r="BN1790" s="95"/>
      <c r="BO1790" s="75"/>
      <c r="BP1790" s="75"/>
    </row>
    <row r="1791" spans="27:69" x14ac:dyDescent="0.2">
      <c r="AA1791" s="75"/>
      <c r="AB1791" s="75"/>
      <c r="AC1791" s="75"/>
      <c r="AD1791" s="75"/>
      <c r="AE1791" s="75"/>
      <c r="AG1791" s="84"/>
      <c r="AN1791" s="75"/>
      <c r="AO1791" s="75"/>
      <c r="AP1791" s="75"/>
      <c r="AQ1791" s="75"/>
      <c r="AR1791" s="75"/>
      <c r="AS1791" s="75"/>
      <c r="AT1791" s="75"/>
      <c r="AU1791" s="75"/>
      <c r="AV1791" s="75"/>
      <c r="AW1791" s="75"/>
      <c r="AX1791" s="75"/>
      <c r="AY1791" s="75"/>
      <c r="AZ1791" s="75"/>
      <c r="BG1791" s="95"/>
      <c r="BH1791" s="95"/>
      <c r="BI1791" s="95"/>
      <c r="BJ1791" s="95"/>
      <c r="BK1791" s="95"/>
      <c r="BL1791" s="95"/>
      <c r="BM1791" s="95"/>
      <c r="BN1791" s="95"/>
      <c r="BO1791" s="75"/>
      <c r="BP1791" s="75"/>
    </row>
    <row r="1792" spans="27:69" x14ac:dyDescent="0.2">
      <c r="AA1792" s="75"/>
      <c r="AB1792" s="75"/>
      <c r="AC1792" s="75"/>
      <c r="AD1792" s="75"/>
      <c r="AE1792" s="75"/>
      <c r="AG1792" s="84"/>
      <c r="AN1792" s="75"/>
      <c r="AO1792" s="75"/>
      <c r="AP1792" s="75"/>
      <c r="AQ1792" s="75"/>
      <c r="AR1792" s="75"/>
      <c r="AS1792" s="75"/>
      <c r="AT1792" s="75"/>
      <c r="AU1792" s="75"/>
      <c r="AV1792" s="75"/>
      <c r="AW1792" s="75"/>
      <c r="AX1792" s="75"/>
      <c r="AY1792" s="75"/>
      <c r="AZ1792" s="75"/>
      <c r="BG1792" s="95"/>
      <c r="BH1792" s="95"/>
      <c r="BI1792" s="95"/>
      <c r="BJ1792" s="95"/>
      <c r="BK1792" s="95"/>
      <c r="BL1792" s="95"/>
      <c r="BM1792" s="95"/>
      <c r="BN1792" s="95"/>
      <c r="BO1792" s="75"/>
      <c r="BP1792" s="75"/>
    </row>
    <row r="1793" spans="27:85" x14ac:dyDescent="0.2">
      <c r="AA1793" s="75"/>
      <c r="AB1793" s="75"/>
      <c r="AC1793" s="75"/>
      <c r="AD1793" s="75"/>
      <c r="AE1793" s="75"/>
      <c r="AG1793" s="84"/>
      <c r="AN1793" s="75"/>
      <c r="AO1793" s="75"/>
      <c r="AP1793" s="75"/>
      <c r="AQ1793" s="75"/>
      <c r="AR1793" s="75"/>
      <c r="AS1793" s="75"/>
      <c r="AT1793" s="75"/>
      <c r="AU1793" s="75"/>
      <c r="AV1793" s="75"/>
      <c r="AW1793" s="75"/>
      <c r="AX1793" s="75"/>
      <c r="AY1793" s="75"/>
      <c r="AZ1793" s="75"/>
      <c r="BG1793" s="95"/>
      <c r="BH1793" s="95"/>
      <c r="BI1793" s="95"/>
      <c r="BJ1793" s="95"/>
      <c r="BK1793" s="95"/>
      <c r="BL1793" s="95"/>
      <c r="BM1793" s="95"/>
      <c r="BN1793" s="95"/>
      <c r="BO1793" s="75"/>
      <c r="BP1793" s="75"/>
    </row>
    <row r="1794" spans="27:85" x14ac:dyDescent="0.2">
      <c r="AA1794" s="75"/>
      <c r="AB1794" s="75"/>
      <c r="AC1794" s="75"/>
      <c r="AD1794" s="75"/>
      <c r="AE1794" s="75"/>
      <c r="AG1794" s="84"/>
      <c r="AN1794" s="75"/>
      <c r="AO1794" s="75"/>
      <c r="AP1794" s="75"/>
      <c r="AQ1794" s="75"/>
      <c r="AR1794" s="75"/>
      <c r="AS1794" s="75"/>
      <c r="AT1794" s="75"/>
      <c r="AU1794" s="75"/>
      <c r="AV1794" s="75"/>
      <c r="AW1794" s="75"/>
      <c r="AX1794" s="75"/>
      <c r="AY1794" s="75"/>
      <c r="AZ1794" s="75"/>
      <c r="BG1794" s="95"/>
      <c r="BH1794" s="95"/>
      <c r="BI1794" s="95"/>
      <c r="BJ1794" s="95"/>
      <c r="BK1794" s="95"/>
      <c r="BL1794" s="95"/>
      <c r="BM1794" s="95"/>
      <c r="BN1794" s="95"/>
      <c r="BO1794" s="75"/>
      <c r="BP1794" s="75"/>
    </row>
    <row r="1795" spans="27:85" x14ac:dyDescent="0.2">
      <c r="AA1795" s="75"/>
      <c r="AB1795" s="75"/>
      <c r="AC1795" s="75"/>
      <c r="AD1795" s="75"/>
      <c r="AE1795" s="75"/>
      <c r="AG1795" s="84"/>
      <c r="AN1795" s="75"/>
      <c r="AO1795" s="75"/>
      <c r="AP1795" s="75"/>
      <c r="AQ1795" s="75"/>
      <c r="AR1795" s="75"/>
      <c r="AS1795" s="75"/>
      <c r="AT1795" s="75"/>
      <c r="AU1795" s="75"/>
      <c r="AV1795" s="75"/>
      <c r="AW1795" s="75"/>
      <c r="AX1795" s="75"/>
      <c r="AY1795" s="75"/>
      <c r="AZ1795" s="75"/>
      <c r="BG1795" s="95"/>
      <c r="BH1795" s="95"/>
      <c r="BI1795" s="95"/>
      <c r="BJ1795" s="95"/>
      <c r="BK1795" s="95"/>
      <c r="BL1795" s="95"/>
      <c r="BM1795" s="95"/>
      <c r="BN1795" s="95"/>
      <c r="BO1795" s="75"/>
      <c r="BP1795" s="75"/>
    </row>
    <row r="1796" spans="27:85" x14ac:dyDescent="0.2">
      <c r="AA1796" s="75"/>
      <c r="AB1796" s="75"/>
      <c r="AC1796" s="75"/>
      <c r="AD1796" s="75"/>
      <c r="AE1796" s="75"/>
      <c r="AG1796" s="84"/>
      <c r="AN1796" s="75"/>
      <c r="AO1796" s="75"/>
      <c r="AP1796" s="75"/>
      <c r="AQ1796" s="75"/>
      <c r="AR1796" s="75"/>
      <c r="AS1796" s="75"/>
      <c r="AT1796" s="75"/>
      <c r="AU1796" s="75"/>
      <c r="AV1796" s="75"/>
      <c r="AW1796" s="75"/>
      <c r="AX1796" s="75"/>
      <c r="AY1796" s="75"/>
      <c r="AZ1796" s="75"/>
      <c r="BG1796" s="95"/>
      <c r="BH1796" s="95"/>
      <c r="BI1796" s="95"/>
      <c r="BJ1796" s="95"/>
      <c r="BK1796" s="95"/>
      <c r="BL1796" s="95"/>
      <c r="BM1796" s="95"/>
      <c r="BN1796" s="95"/>
      <c r="BO1796" s="75"/>
      <c r="BP1796" s="75"/>
      <c r="BQ1796" s="75"/>
    </row>
    <row r="1797" spans="27:85" x14ac:dyDescent="0.2">
      <c r="AA1797" s="75"/>
      <c r="AB1797" s="75"/>
      <c r="AC1797" s="75"/>
      <c r="AD1797" s="75"/>
      <c r="AE1797" s="75"/>
      <c r="AG1797" s="84"/>
      <c r="AN1797" s="75"/>
      <c r="AO1797" s="75"/>
      <c r="AP1797" s="75"/>
      <c r="AQ1797" s="75"/>
      <c r="AR1797" s="75"/>
      <c r="AS1797" s="75"/>
      <c r="AT1797" s="75"/>
      <c r="AU1797" s="75"/>
      <c r="AV1797" s="75"/>
      <c r="AW1797" s="75"/>
      <c r="AX1797" s="75"/>
      <c r="AY1797" s="75"/>
      <c r="AZ1797" s="75"/>
      <c r="BG1797" s="95"/>
      <c r="BH1797" s="95"/>
      <c r="BI1797" s="95"/>
      <c r="BJ1797" s="95"/>
      <c r="BK1797" s="95"/>
      <c r="BL1797" s="95"/>
      <c r="BM1797" s="95"/>
      <c r="BN1797" s="95"/>
      <c r="BO1797" s="75"/>
      <c r="BP1797" s="75"/>
    </row>
    <row r="1798" spans="27:85" x14ac:dyDescent="0.2">
      <c r="AA1798" s="75"/>
      <c r="AB1798" s="75"/>
      <c r="AC1798" s="75"/>
      <c r="AD1798" s="75"/>
      <c r="AE1798" s="75"/>
      <c r="AG1798" s="84"/>
      <c r="AN1798" s="75"/>
      <c r="AO1798" s="75"/>
      <c r="AP1798" s="75"/>
      <c r="AQ1798" s="75"/>
      <c r="AR1798" s="75"/>
      <c r="AS1798" s="75"/>
      <c r="AT1798" s="75"/>
      <c r="AU1798" s="75"/>
      <c r="AV1798" s="75"/>
      <c r="AW1798" s="75"/>
      <c r="AX1798" s="75"/>
      <c r="AY1798" s="75"/>
      <c r="AZ1798" s="75"/>
      <c r="BG1798" s="95"/>
      <c r="BH1798" s="95"/>
      <c r="BI1798" s="95"/>
      <c r="BJ1798" s="95"/>
      <c r="BK1798" s="95"/>
      <c r="BL1798" s="95"/>
      <c r="BM1798" s="95"/>
      <c r="BN1798" s="95"/>
      <c r="BO1798" s="75"/>
      <c r="BP1798" s="75"/>
      <c r="BQ1798" s="75"/>
      <c r="BS1798" s="75"/>
    </row>
    <row r="1799" spans="27:85" x14ac:dyDescent="0.2">
      <c r="AA1799" s="75"/>
      <c r="AB1799" s="75"/>
      <c r="AC1799" s="75"/>
      <c r="AD1799" s="75"/>
      <c r="AE1799" s="75"/>
      <c r="AG1799" s="84"/>
      <c r="AN1799" s="75"/>
      <c r="AO1799" s="75"/>
      <c r="AP1799" s="75"/>
      <c r="AQ1799" s="75"/>
      <c r="AR1799" s="75"/>
      <c r="AS1799" s="75"/>
      <c r="AT1799" s="75"/>
      <c r="AU1799" s="75"/>
      <c r="AV1799" s="75"/>
      <c r="AW1799" s="75"/>
      <c r="AX1799" s="75"/>
      <c r="AY1799" s="75"/>
      <c r="AZ1799" s="75"/>
      <c r="BG1799" s="95"/>
      <c r="BH1799" s="95"/>
      <c r="BI1799" s="95"/>
      <c r="BJ1799" s="95"/>
      <c r="BK1799" s="95"/>
      <c r="BL1799" s="95"/>
      <c r="BM1799" s="95"/>
      <c r="BN1799" s="95"/>
      <c r="BO1799" s="75"/>
      <c r="BP1799" s="75"/>
      <c r="BQ1799" s="75"/>
      <c r="BR1799" s="75"/>
      <c r="BS1799" s="75"/>
      <c r="BT1799" s="75"/>
      <c r="BU1799" s="75"/>
      <c r="BV1799" s="75"/>
      <c r="BW1799" s="75"/>
      <c r="BX1799" s="75"/>
      <c r="BY1799" s="75"/>
      <c r="BZ1799" s="75"/>
      <c r="CA1799" s="75"/>
      <c r="CB1799" s="75"/>
      <c r="CC1799" s="75"/>
      <c r="CD1799" s="75"/>
      <c r="CE1799" s="75"/>
      <c r="CF1799" s="75"/>
      <c r="CG1799" s="75"/>
    </row>
    <row r="1800" spans="27:85" x14ac:dyDescent="0.2">
      <c r="AA1800" s="75"/>
      <c r="AB1800" s="75"/>
      <c r="AC1800" s="75"/>
      <c r="AD1800" s="75"/>
      <c r="AE1800" s="75"/>
      <c r="AG1800" s="84"/>
      <c r="AN1800" s="75"/>
      <c r="AO1800" s="75"/>
      <c r="AP1800" s="75"/>
      <c r="AQ1800" s="75"/>
      <c r="AR1800" s="75"/>
      <c r="AS1800" s="75"/>
      <c r="AT1800" s="75"/>
      <c r="AU1800" s="75"/>
      <c r="AV1800" s="75"/>
      <c r="AW1800" s="75"/>
      <c r="AX1800" s="75"/>
      <c r="AY1800" s="75"/>
      <c r="AZ1800" s="75"/>
      <c r="BG1800" s="95"/>
      <c r="BH1800" s="95"/>
      <c r="BI1800" s="95"/>
      <c r="BJ1800" s="95"/>
      <c r="BK1800" s="95"/>
      <c r="BL1800" s="95"/>
      <c r="BM1800" s="95"/>
      <c r="BN1800" s="95"/>
      <c r="BO1800" s="75"/>
      <c r="BP1800" s="75"/>
    </row>
    <row r="1801" spans="27:85" x14ac:dyDescent="0.2">
      <c r="AA1801" s="75"/>
      <c r="AB1801" s="75"/>
      <c r="AC1801" s="75"/>
      <c r="AD1801" s="75"/>
      <c r="AE1801" s="75"/>
      <c r="AG1801" s="84"/>
      <c r="AN1801" s="75"/>
      <c r="AO1801" s="75"/>
      <c r="AP1801" s="75"/>
      <c r="AQ1801" s="75"/>
      <c r="AR1801" s="75"/>
      <c r="AS1801" s="75"/>
      <c r="AT1801" s="75"/>
      <c r="AU1801" s="75"/>
      <c r="AV1801" s="75"/>
      <c r="AW1801" s="75"/>
      <c r="AX1801" s="75"/>
      <c r="AY1801" s="75"/>
      <c r="AZ1801" s="75"/>
      <c r="BG1801" s="95"/>
      <c r="BH1801" s="95"/>
      <c r="BI1801" s="95"/>
      <c r="BJ1801" s="95"/>
      <c r="BK1801" s="95"/>
      <c r="BL1801" s="95"/>
      <c r="BM1801" s="95"/>
      <c r="BN1801" s="95"/>
      <c r="BO1801" s="75"/>
      <c r="BP1801" s="75"/>
    </row>
    <row r="1802" spans="27:85" x14ac:dyDescent="0.2">
      <c r="AA1802" s="75"/>
      <c r="AB1802" s="75"/>
      <c r="AC1802" s="75"/>
      <c r="AD1802" s="75"/>
      <c r="AE1802" s="75"/>
      <c r="AG1802" s="84"/>
      <c r="AN1802" s="75"/>
      <c r="AO1802" s="75"/>
      <c r="AP1802" s="75"/>
      <c r="AQ1802" s="75"/>
      <c r="AR1802" s="75"/>
      <c r="AS1802" s="75"/>
      <c r="AT1802" s="75"/>
      <c r="AU1802" s="75"/>
      <c r="AV1802" s="75"/>
      <c r="AW1802" s="75"/>
      <c r="AX1802" s="75"/>
      <c r="AY1802" s="75"/>
      <c r="AZ1802" s="75"/>
      <c r="BG1802" s="95"/>
      <c r="BH1802" s="95"/>
      <c r="BI1802" s="95"/>
      <c r="BJ1802" s="95"/>
      <c r="BK1802" s="95"/>
      <c r="BL1802" s="95"/>
      <c r="BM1802" s="95"/>
      <c r="BN1802" s="95"/>
      <c r="BO1802" s="75"/>
      <c r="BP1802" s="75"/>
    </row>
    <row r="1803" spans="27:85" x14ac:dyDescent="0.2">
      <c r="AA1803" s="75"/>
      <c r="AB1803" s="75"/>
      <c r="AC1803" s="75"/>
      <c r="AD1803" s="75"/>
      <c r="AE1803" s="75"/>
      <c r="AG1803" s="84"/>
      <c r="AN1803" s="75"/>
      <c r="AO1803" s="75"/>
      <c r="AP1803" s="75"/>
      <c r="AQ1803" s="75"/>
      <c r="AR1803" s="75"/>
      <c r="AS1803" s="75"/>
      <c r="AT1803" s="75"/>
      <c r="AU1803" s="75"/>
      <c r="AV1803" s="75"/>
      <c r="AW1803" s="75"/>
      <c r="AX1803" s="75"/>
      <c r="AY1803" s="75"/>
      <c r="AZ1803" s="75"/>
      <c r="BG1803" s="95"/>
      <c r="BH1803" s="95"/>
      <c r="BI1803" s="95"/>
      <c r="BJ1803" s="95"/>
      <c r="BK1803" s="95"/>
      <c r="BL1803" s="95"/>
      <c r="BM1803" s="95"/>
      <c r="BN1803" s="95"/>
      <c r="BO1803" s="75"/>
      <c r="BP1803" s="75"/>
      <c r="BQ1803" s="75"/>
      <c r="BS1803" s="75"/>
    </row>
    <row r="1804" spans="27:85" x14ac:dyDescent="0.2">
      <c r="AA1804" s="75"/>
      <c r="AB1804" s="75"/>
      <c r="AC1804" s="75"/>
      <c r="AD1804" s="75"/>
      <c r="AE1804" s="75"/>
      <c r="AG1804" s="84"/>
      <c r="AN1804" s="75"/>
      <c r="AO1804" s="75"/>
      <c r="AP1804" s="75"/>
      <c r="AQ1804" s="75"/>
      <c r="AR1804" s="75"/>
      <c r="AS1804" s="75"/>
      <c r="AT1804" s="75"/>
      <c r="AU1804" s="75"/>
      <c r="AV1804" s="75"/>
      <c r="AW1804" s="75"/>
      <c r="AX1804" s="75"/>
      <c r="AY1804" s="75"/>
      <c r="AZ1804" s="75"/>
      <c r="BG1804" s="95"/>
      <c r="BH1804" s="95"/>
      <c r="BI1804" s="95"/>
      <c r="BJ1804" s="95"/>
      <c r="BK1804" s="95"/>
      <c r="BL1804" s="95"/>
      <c r="BM1804" s="95"/>
      <c r="BN1804" s="95"/>
      <c r="BO1804" s="75"/>
      <c r="BP1804" s="75"/>
      <c r="BQ1804" s="75"/>
      <c r="BR1804" s="75"/>
      <c r="BS1804" s="75"/>
      <c r="BT1804" s="75"/>
      <c r="BU1804" s="75"/>
      <c r="BV1804" s="75"/>
      <c r="BW1804" s="75"/>
      <c r="BX1804" s="75"/>
      <c r="BY1804" s="75"/>
      <c r="BZ1804" s="75"/>
      <c r="CA1804" s="75"/>
      <c r="CB1804" s="75"/>
      <c r="CC1804" s="75"/>
      <c r="CD1804" s="75"/>
      <c r="CE1804" s="75"/>
      <c r="CF1804" s="75"/>
      <c r="CG1804" s="75"/>
    </row>
    <row r="1805" spans="27:85" x14ac:dyDescent="0.2">
      <c r="AA1805" s="75"/>
      <c r="AB1805" s="75"/>
      <c r="AC1805" s="75"/>
      <c r="AD1805" s="75"/>
      <c r="AE1805" s="75"/>
      <c r="AG1805" s="84"/>
      <c r="AN1805" s="75"/>
      <c r="AO1805" s="75"/>
      <c r="AP1805" s="75"/>
      <c r="AQ1805" s="75"/>
      <c r="AR1805" s="75"/>
      <c r="AS1805" s="75"/>
      <c r="AT1805" s="75"/>
      <c r="AU1805" s="75"/>
      <c r="AV1805" s="75"/>
      <c r="AW1805" s="75"/>
      <c r="AX1805" s="75"/>
      <c r="AY1805" s="75"/>
      <c r="AZ1805" s="75"/>
      <c r="BG1805" s="95"/>
      <c r="BH1805" s="95"/>
      <c r="BI1805" s="95"/>
      <c r="BJ1805" s="95"/>
      <c r="BK1805" s="95"/>
      <c r="BL1805" s="95"/>
      <c r="BM1805" s="95"/>
      <c r="BN1805" s="95"/>
      <c r="BO1805" s="75"/>
      <c r="BP1805" s="75"/>
    </row>
    <row r="1806" spans="27:85" x14ac:dyDescent="0.2">
      <c r="AA1806" s="75"/>
      <c r="AB1806" s="75"/>
      <c r="AC1806" s="75"/>
      <c r="AD1806" s="75"/>
      <c r="AE1806" s="75"/>
      <c r="AG1806" s="84"/>
      <c r="AN1806" s="75"/>
      <c r="AO1806" s="75"/>
      <c r="AP1806" s="75"/>
      <c r="AQ1806" s="75"/>
      <c r="AR1806" s="75"/>
      <c r="AS1806" s="75"/>
      <c r="AT1806" s="75"/>
      <c r="AU1806" s="75"/>
      <c r="AV1806" s="75"/>
      <c r="AW1806" s="75"/>
      <c r="AX1806" s="75"/>
      <c r="AY1806" s="75"/>
      <c r="AZ1806" s="75"/>
      <c r="BG1806" s="95"/>
      <c r="BH1806" s="95"/>
      <c r="BI1806" s="95"/>
      <c r="BJ1806" s="95"/>
      <c r="BK1806" s="95"/>
      <c r="BL1806" s="95"/>
      <c r="BM1806" s="95"/>
      <c r="BN1806" s="95"/>
      <c r="BO1806" s="75"/>
      <c r="BP1806" s="75"/>
    </row>
    <row r="1807" spans="27:85" x14ac:dyDescent="0.2">
      <c r="AA1807" s="75"/>
      <c r="AB1807" s="75"/>
      <c r="AC1807" s="75"/>
      <c r="AD1807" s="75"/>
      <c r="AE1807" s="75"/>
      <c r="AG1807" s="84"/>
      <c r="AN1807" s="75"/>
      <c r="AO1807" s="75"/>
      <c r="AP1807" s="75"/>
      <c r="AQ1807" s="75"/>
      <c r="AR1807" s="75"/>
      <c r="AS1807" s="75"/>
      <c r="AT1807" s="75"/>
      <c r="AU1807" s="75"/>
      <c r="AV1807" s="75"/>
      <c r="AW1807" s="75"/>
      <c r="AX1807" s="75"/>
      <c r="AY1807" s="75"/>
      <c r="AZ1807" s="75"/>
      <c r="BG1807" s="95"/>
      <c r="BH1807" s="95"/>
      <c r="BI1807" s="95"/>
      <c r="BJ1807" s="95"/>
      <c r="BK1807" s="95"/>
      <c r="BL1807" s="95"/>
      <c r="BM1807" s="95"/>
      <c r="BN1807" s="95"/>
      <c r="BO1807" s="75"/>
      <c r="BP1807" s="75"/>
    </row>
    <row r="1808" spans="27:85" x14ac:dyDescent="0.2">
      <c r="AA1808" s="75"/>
      <c r="AB1808" s="75"/>
      <c r="AC1808" s="75"/>
      <c r="AD1808" s="75"/>
      <c r="AE1808" s="75"/>
      <c r="AG1808" s="84"/>
      <c r="AN1808" s="75"/>
      <c r="AO1808" s="75"/>
      <c r="AP1808" s="75"/>
      <c r="AQ1808" s="75"/>
      <c r="AR1808" s="75"/>
      <c r="AS1808" s="75"/>
      <c r="AT1808" s="75"/>
      <c r="AU1808" s="75"/>
      <c r="AV1808" s="75"/>
      <c r="AW1808" s="75"/>
      <c r="AX1808" s="75"/>
      <c r="AY1808" s="75"/>
      <c r="AZ1808" s="75"/>
      <c r="BG1808" s="95"/>
      <c r="BH1808" s="95"/>
      <c r="BI1808" s="95"/>
      <c r="BJ1808" s="95"/>
      <c r="BK1808" s="95"/>
      <c r="BL1808" s="95"/>
      <c r="BM1808" s="95"/>
      <c r="BN1808" s="95"/>
      <c r="BO1808" s="75"/>
      <c r="BP1808" s="75"/>
    </row>
    <row r="1809" spans="27:85" x14ac:dyDescent="0.2">
      <c r="AA1809" s="75"/>
      <c r="AB1809" s="75"/>
      <c r="AC1809" s="75"/>
      <c r="AD1809" s="75"/>
      <c r="AE1809" s="75"/>
      <c r="AG1809" s="84"/>
      <c r="AN1809" s="75"/>
      <c r="AO1809" s="75"/>
      <c r="AP1809" s="75"/>
      <c r="AQ1809" s="75"/>
      <c r="AR1809" s="75"/>
      <c r="AS1809" s="75"/>
      <c r="AT1809" s="75"/>
      <c r="AU1809" s="75"/>
      <c r="AV1809" s="75"/>
      <c r="AW1809" s="75"/>
      <c r="AX1809" s="75"/>
      <c r="AY1809" s="75"/>
      <c r="AZ1809" s="75"/>
      <c r="BG1809" s="95"/>
      <c r="BH1809" s="95"/>
      <c r="BI1809" s="95"/>
      <c r="BJ1809" s="95"/>
      <c r="BK1809" s="95"/>
      <c r="BL1809" s="95"/>
      <c r="BM1809" s="95"/>
      <c r="BN1809" s="95"/>
      <c r="BO1809" s="75"/>
      <c r="BP1809" s="75"/>
      <c r="BQ1809" s="75"/>
      <c r="BS1809" s="75"/>
    </row>
    <row r="1810" spans="27:85" x14ac:dyDescent="0.2">
      <c r="AA1810" s="75"/>
      <c r="AB1810" s="75"/>
      <c r="AC1810" s="75"/>
      <c r="AD1810" s="75"/>
      <c r="AE1810" s="75"/>
      <c r="AG1810" s="84"/>
      <c r="AN1810" s="75"/>
      <c r="AO1810" s="75"/>
      <c r="AP1810" s="75"/>
      <c r="AQ1810" s="75"/>
      <c r="AR1810" s="75"/>
      <c r="AS1810" s="75"/>
      <c r="AT1810" s="75"/>
      <c r="AU1810" s="75"/>
      <c r="AV1810" s="75"/>
      <c r="AW1810" s="75"/>
      <c r="AX1810" s="75"/>
      <c r="AY1810" s="75"/>
      <c r="AZ1810" s="75"/>
      <c r="BG1810" s="95"/>
      <c r="BH1810" s="95"/>
      <c r="BI1810" s="95"/>
      <c r="BJ1810" s="95"/>
      <c r="BK1810" s="95"/>
      <c r="BL1810" s="95"/>
      <c r="BM1810" s="95"/>
      <c r="BN1810" s="95"/>
      <c r="BO1810" s="75"/>
      <c r="BP1810" s="75"/>
    </row>
    <row r="1811" spans="27:85" x14ac:dyDescent="0.2">
      <c r="AA1811" s="75"/>
      <c r="AB1811" s="75"/>
      <c r="AC1811" s="75"/>
      <c r="AD1811" s="75"/>
      <c r="AE1811" s="75"/>
      <c r="AG1811" s="84"/>
      <c r="AN1811" s="75"/>
      <c r="AO1811" s="75"/>
      <c r="AP1811" s="75"/>
      <c r="AQ1811" s="75"/>
      <c r="AR1811" s="75"/>
      <c r="AS1811" s="75"/>
      <c r="AT1811" s="75"/>
      <c r="AU1811" s="75"/>
      <c r="AV1811" s="75"/>
      <c r="AW1811" s="75"/>
      <c r="AX1811" s="75"/>
      <c r="AY1811" s="75"/>
      <c r="AZ1811" s="75"/>
      <c r="BG1811" s="95"/>
      <c r="BH1811" s="95"/>
      <c r="BI1811" s="95"/>
      <c r="BJ1811" s="95"/>
      <c r="BK1811" s="95"/>
      <c r="BL1811" s="95"/>
      <c r="BM1811" s="95"/>
      <c r="BN1811" s="95"/>
      <c r="BO1811" s="75"/>
      <c r="BP1811" s="75"/>
    </row>
    <row r="1812" spans="27:85" x14ac:dyDescent="0.2">
      <c r="AA1812" s="75"/>
      <c r="AB1812" s="75"/>
      <c r="AC1812" s="75"/>
      <c r="AD1812" s="75"/>
      <c r="AE1812" s="75"/>
      <c r="AG1812" s="84"/>
      <c r="AN1812" s="75"/>
      <c r="AO1812" s="75"/>
      <c r="AP1812" s="75"/>
      <c r="AQ1812" s="75"/>
      <c r="AR1812" s="75"/>
      <c r="AS1812" s="75"/>
      <c r="AT1812" s="75"/>
      <c r="AU1812" s="75"/>
      <c r="AV1812" s="75"/>
      <c r="AW1812" s="75"/>
      <c r="AX1812" s="75"/>
      <c r="AY1812" s="75"/>
      <c r="AZ1812" s="75"/>
      <c r="BG1812" s="95"/>
      <c r="BH1812" s="95"/>
      <c r="BI1812" s="95"/>
      <c r="BJ1812" s="95"/>
      <c r="BK1812" s="95"/>
      <c r="BL1812" s="95"/>
      <c r="BM1812" s="95"/>
      <c r="BN1812" s="95"/>
      <c r="BO1812" s="75"/>
      <c r="BP1812" s="75"/>
    </row>
    <row r="1813" spans="27:85" x14ac:dyDescent="0.2">
      <c r="AA1813" s="75"/>
      <c r="AB1813" s="75"/>
      <c r="AC1813" s="75"/>
      <c r="AD1813" s="75"/>
      <c r="AE1813" s="75"/>
      <c r="AG1813" s="84"/>
      <c r="AN1813" s="75"/>
      <c r="AO1813" s="75"/>
      <c r="AP1813" s="75"/>
      <c r="AQ1813" s="75"/>
      <c r="AR1813" s="75"/>
      <c r="AS1813" s="75"/>
      <c r="AT1813" s="75"/>
      <c r="AU1813" s="75"/>
      <c r="AV1813" s="75"/>
      <c r="AW1813" s="75"/>
      <c r="AX1813" s="75"/>
      <c r="AY1813" s="75"/>
      <c r="AZ1813" s="75"/>
      <c r="BG1813" s="95"/>
      <c r="BH1813" s="95"/>
      <c r="BI1813" s="95"/>
      <c r="BJ1813" s="95"/>
      <c r="BK1813" s="95"/>
      <c r="BL1813" s="95"/>
      <c r="BM1813" s="95"/>
      <c r="BN1813" s="95"/>
      <c r="BO1813" s="75"/>
      <c r="BP1813" s="75"/>
    </row>
    <row r="1814" spans="27:85" x14ac:dyDescent="0.2">
      <c r="AA1814" s="75"/>
      <c r="AB1814" s="75"/>
      <c r="AC1814" s="75"/>
      <c r="AD1814" s="75"/>
      <c r="AE1814" s="75"/>
      <c r="AG1814" s="84"/>
      <c r="AN1814" s="75"/>
      <c r="AO1814" s="75"/>
      <c r="AP1814" s="75"/>
      <c r="AQ1814" s="75"/>
      <c r="AR1814" s="75"/>
      <c r="AS1814" s="75"/>
      <c r="AT1814" s="75"/>
      <c r="AU1814" s="75"/>
      <c r="AV1814" s="75"/>
      <c r="AW1814" s="75"/>
      <c r="AX1814" s="75"/>
      <c r="AY1814" s="75"/>
      <c r="AZ1814" s="75"/>
      <c r="BG1814" s="95"/>
      <c r="BH1814" s="95"/>
      <c r="BI1814" s="95"/>
      <c r="BJ1814" s="95"/>
      <c r="BK1814" s="95"/>
      <c r="BL1814" s="95"/>
      <c r="BM1814" s="95"/>
      <c r="BN1814" s="95"/>
      <c r="BO1814" s="75"/>
      <c r="BP1814" s="75"/>
    </row>
    <row r="1815" spans="27:85" x14ac:dyDescent="0.2">
      <c r="AA1815" s="75"/>
      <c r="AB1815" s="75"/>
      <c r="AC1815" s="75"/>
      <c r="AD1815" s="75"/>
      <c r="AE1815" s="75"/>
      <c r="AG1815" s="84"/>
      <c r="AN1815" s="75"/>
      <c r="AO1815" s="75"/>
      <c r="AP1815" s="75"/>
      <c r="AQ1815" s="75"/>
      <c r="AR1815" s="75"/>
      <c r="AS1815" s="75"/>
      <c r="AT1815" s="75"/>
      <c r="AU1815" s="75"/>
      <c r="AV1815" s="75"/>
      <c r="AW1815" s="75"/>
      <c r="AX1815" s="75"/>
      <c r="AY1815" s="75"/>
      <c r="AZ1815" s="75"/>
      <c r="BG1815" s="95"/>
      <c r="BH1815" s="95"/>
      <c r="BI1815" s="95"/>
      <c r="BJ1815" s="95"/>
      <c r="BK1815" s="95"/>
      <c r="BL1815" s="95"/>
      <c r="BM1815" s="95"/>
      <c r="BN1815" s="95"/>
      <c r="BO1815" s="75"/>
      <c r="BP1815" s="75"/>
    </row>
    <row r="1816" spans="27:85" x14ac:dyDescent="0.2">
      <c r="AA1816" s="75"/>
      <c r="AB1816" s="75"/>
      <c r="AC1816" s="75"/>
      <c r="AD1816" s="75"/>
      <c r="AE1816" s="75"/>
      <c r="AG1816" s="84"/>
      <c r="AN1816" s="75"/>
      <c r="AO1816" s="75"/>
      <c r="AP1816" s="75"/>
      <c r="AQ1816" s="75"/>
      <c r="AR1816" s="75"/>
      <c r="AS1816" s="75"/>
      <c r="AT1816" s="75"/>
      <c r="AU1816" s="75"/>
      <c r="AV1816" s="75"/>
      <c r="AW1816" s="75"/>
      <c r="AX1816" s="75"/>
      <c r="AY1816" s="75"/>
      <c r="AZ1816" s="75"/>
      <c r="BG1816" s="95"/>
      <c r="BH1816" s="95"/>
      <c r="BI1816" s="95"/>
      <c r="BJ1816" s="95"/>
      <c r="BK1816" s="95"/>
      <c r="BL1816" s="95"/>
      <c r="BM1816" s="95"/>
      <c r="BN1816" s="95"/>
      <c r="BO1816" s="75"/>
      <c r="BP1816" s="75"/>
      <c r="BQ1816" s="75"/>
      <c r="BS1816" s="75"/>
      <c r="BT1816" s="75"/>
      <c r="BU1816" s="75"/>
      <c r="BV1816" s="75"/>
      <c r="BW1816" s="75"/>
      <c r="BX1816" s="75"/>
      <c r="BY1816" s="75"/>
      <c r="BZ1816" s="75"/>
      <c r="CA1816" s="75"/>
      <c r="CB1816" s="75"/>
      <c r="CC1816" s="75"/>
      <c r="CD1816" s="75"/>
      <c r="CE1816" s="75"/>
      <c r="CF1816" s="75"/>
      <c r="CG1816" s="75"/>
    </row>
    <row r="1817" spans="27:85" x14ac:dyDescent="0.2">
      <c r="AA1817" s="75"/>
      <c r="AB1817" s="75"/>
      <c r="AC1817" s="75"/>
      <c r="AD1817" s="75"/>
      <c r="AE1817" s="75"/>
      <c r="AG1817" s="84"/>
      <c r="AN1817" s="75"/>
      <c r="AO1817" s="75"/>
      <c r="AP1817" s="75"/>
      <c r="AQ1817" s="75"/>
      <c r="AR1817" s="75"/>
      <c r="AS1817" s="75"/>
      <c r="AT1817" s="75"/>
      <c r="AU1817" s="75"/>
      <c r="AV1817" s="75"/>
      <c r="AW1817" s="75"/>
      <c r="AX1817" s="75"/>
      <c r="AY1817" s="75"/>
      <c r="AZ1817" s="75"/>
      <c r="BG1817" s="95"/>
      <c r="BH1817" s="95"/>
      <c r="BI1817" s="95"/>
      <c r="BJ1817" s="95"/>
      <c r="BK1817" s="95"/>
      <c r="BL1817" s="95"/>
      <c r="BM1817" s="95"/>
      <c r="BN1817" s="95"/>
      <c r="BO1817" s="75"/>
      <c r="BP1817" s="75"/>
      <c r="BQ1817" s="75"/>
    </row>
    <row r="1818" spans="27:85" x14ac:dyDescent="0.2">
      <c r="AA1818" s="75"/>
      <c r="AB1818" s="75"/>
      <c r="AC1818" s="75"/>
      <c r="AD1818" s="75"/>
      <c r="AE1818" s="75"/>
      <c r="AG1818" s="84"/>
      <c r="AN1818" s="75"/>
      <c r="AO1818" s="75"/>
      <c r="AP1818" s="75"/>
      <c r="AQ1818" s="75"/>
      <c r="AR1818" s="75"/>
      <c r="AS1818" s="75"/>
      <c r="AT1818" s="75"/>
      <c r="AU1818" s="75"/>
      <c r="AV1818" s="75"/>
      <c r="AW1818" s="75"/>
      <c r="AX1818" s="75"/>
      <c r="AY1818" s="75"/>
      <c r="AZ1818" s="75"/>
      <c r="BG1818" s="95"/>
      <c r="BH1818" s="95"/>
      <c r="BI1818" s="95"/>
      <c r="BJ1818" s="95"/>
      <c r="BK1818" s="95"/>
      <c r="BL1818" s="95"/>
      <c r="BM1818" s="95"/>
      <c r="BN1818" s="95"/>
      <c r="BO1818" s="75"/>
      <c r="BP1818" s="75"/>
    </row>
    <row r="1819" spans="27:85" x14ac:dyDescent="0.2">
      <c r="AA1819" s="75"/>
      <c r="AB1819" s="75"/>
      <c r="AC1819" s="75"/>
      <c r="AD1819" s="75"/>
      <c r="AE1819" s="75"/>
      <c r="AG1819" s="84"/>
      <c r="AN1819" s="75"/>
      <c r="AO1819" s="75"/>
      <c r="AP1819" s="75"/>
      <c r="AQ1819" s="75"/>
      <c r="AR1819" s="75"/>
      <c r="AS1819" s="75"/>
      <c r="AT1819" s="75"/>
      <c r="AU1819" s="75"/>
      <c r="AV1819" s="75"/>
      <c r="AW1819" s="75"/>
      <c r="AX1819" s="75"/>
      <c r="AY1819" s="75"/>
      <c r="AZ1819" s="75"/>
      <c r="BG1819" s="95"/>
      <c r="BH1819" s="95"/>
      <c r="BI1819" s="95"/>
      <c r="BJ1819" s="95"/>
      <c r="BK1819" s="95"/>
      <c r="BL1819" s="95"/>
      <c r="BM1819" s="95"/>
      <c r="BN1819" s="95"/>
      <c r="BO1819" s="75"/>
      <c r="BP1819" s="75"/>
      <c r="BQ1819" s="75"/>
    </row>
    <row r="1820" spans="27:85" x14ac:dyDescent="0.2">
      <c r="AA1820" s="75"/>
      <c r="AB1820" s="75"/>
      <c r="AC1820" s="75"/>
      <c r="AD1820" s="75"/>
      <c r="AE1820" s="75"/>
      <c r="AG1820" s="84"/>
      <c r="AN1820" s="75"/>
      <c r="AO1820" s="75"/>
      <c r="AP1820" s="75"/>
      <c r="AQ1820" s="75"/>
      <c r="AR1820" s="75"/>
      <c r="AS1820" s="75"/>
      <c r="AT1820" s="75"/>
      <c r="AU1820" s="75"/>
      <c r="AV1820" s="75"/>
      <c r="AW1820" s="75"/>
      <c r="AX1820" s="75"/>
      <c r="AY1820" s="75"/>
      <c r="AZ1820" s="75"/>
      <c r="BG1820" s="95"/>
      <c r="BH1820" s="95"/>
      <c r="BI1820" s="95"/>
      <c r="BJ1820" s="95"/>
      <c r="BK1820" s="95"/>
      <c r="BL1820" s="95"/>
      <c r="BM1820" s="95"/>
      <c r="BN1820" s="95"/>
      <c r="BO1820" s="75"/>
      <c r="BP1820" s="75"/>
    </row>
    <row r="1821" spans="27:85" x14ac:dyDescent="0.2">
      <c r="AA1821" s="75"/>
      <c r="AB1821" s="75"/>
      <c r="AC1821" s="75"/>
      <c r="AD1821" s="75"/>
      <c r="AE1821" s="75"/>
      <c r="AG1821" s="84"/>
      <c r="AN1821" s="75"/>
      <c r="AO1821" s="75"/>
      <c r="AP1821" s="75"/>
      <c r="AQ1821" s="75"/>
      <c r="AR1821" s="75"/>
      <c r="AS1821" s="75"/>
      <c r="AT1821" s="75"/>
      <c r="AU1821" s="75"/>
      <c r="AV1821" s="75"/>
      <c r="AW1821" s="75"/>
      <c r="AX1821" s="75"/>
      <c r="AY1821" s="75"/>
      <c r="AZ1821" s="75"/>
      <c r="BG1821" s="95"/>
      <c r="BH1821" s="95"/>
      <c r="BI1821" s="95"/>
      <c r="BJ1821" s="95"/>
      <c r="BK1821" s="95"/>
      <c r="BL1821" s="95"/>
      <c r="BM1821" s="95"/>
      <c r="BN1821" s="95"/>
      <c r="BO1821" s="75"/>
      <c r="BP1821" s="75"/>
    </row>
    <row r="1822" spans="27:85" x14ac:dyDescent="0.2">
      <c r="AA1822" s="75"/>
      <c r="AB1822" s="75"/>
      <c r="AC1822" s="75"/>
      <c r="AD1822" s="75"/>
      <c r="AE1822" s="75"/>
      <c r="AG1822" s="84"/>
      <c r="AN1822" s="75"/>
      <c r="AO1822" s="75"/>
      <c r="AP1822" s="75"/>
      <c r="AQ1822" s="75"/>
      <c r="AR1822" s="75"/>
      <c r="AS1822" s="75"/>
      <c r="AT1822" s="75"/>
      <c r="AU1822" s="75"/>
      <c r="AV1822" s="75"/>
      <c r="AW1822" s="75"/>
      <c r="AX1822" s="75"/>
      <c r="AY1822" s="75"/>
      <c r="AZ1822" s="75"/>
      <c r="BG1822" s="95"/>
      <c r="BH1822" s="95"/>
      <c r="BI1822" s="95"/>
      <c r="BJ1822" s="95"/>
      <c r="BK1822" s="95"/>
      <c r="BL1822" s="95"/>
      <c r="BM1822" s="95"/>
      <c r="BN1822" s="95"/>
      <c r="BO1822" s="75"/>
      <c r="BP1822" s="75"/>
    </row>
    <row r="1823" spans="27:85" x14ac:dyDescent="0.2">
      <c r="AA1823" s="75"/>
      <c r="AB1823" s="75"/>
      <c r="AC1823" s="75"/>
      <c r="AD1823" s="75"/>
      <c r="AE1823" s="75"/>
      <c r="AG1823" s="84"/>
      <c r="AN1823" s="75"/>
      <c r="AO1823" s="75"/>
      <c r="AP1823" s="75"/>
      <c r="AQ1823" s="75"/>
      <c r="AR1823" s="75"/>
      <c r="AS1823" s="75"/>
      <c r="AT1823" s="75"/>
      <c r="AU1823" s="75"/>
      <c r="AV1823" s="75"/>
      <c r="AW1823" s="75"/>
      <c r="AX1823" s="75"/>
      <c r="AY1823" s="75"/>
      <c r="AZ1823" s="75"/>
      <c r="BG1823" s="95"/>
      <c r="BH1823" s="95"/>
      <c r="BI1823" s="95"/>
      <c r="BJ1823" s="95"/>
      <c r="BK1823" s="95"/>
      <c r="BL1823" s="95"/>
      <c r="BM1823" s="95"/>
      <c r="BN1823" s="95"/>
      <c r="BO1823" s="75"/>
      <c r="BP1823" s="75"/>
    </row>
    <row r="1824" spans="27:85" x14ac:dyDescent="0.2">
      <c r="AA1824" s="75"/>
      <c r="AB1824" s="75"/>
      <c r="AC1824" s="75"/>
      <c r="AD1824" s="75"/>
      <c r="AE1824" s="75"/>
      <c r="AG1824" s="84"/>
      <c r="AN1824" s="75"/>
      <c r="AO1824" s="75"/>
      <c r="AP1824" s="75"/>
      <c r="AQ1824" s="75"/>
      <c r="AR1824" s="75"/>
      <c r="AS1824" s="75"/>
      <c r="AT1824" s="75"/>
      <c r="AU1824" s="75"/>
      <c r="AV1824" s="75"/>
      <c r="AW1824" s="75"/>
      <c r="AX1824" s="75"/>
      <c r="AY1824" s="75"/>
      <c r="AZ1824" s="75"/>
      <c r="BG1824" s="95"/>
      <c r="BH1824" s="95"/>
      <c r="BI1824" s="95"/>
      <c r="BJ1824" s="95"/>
      <c r="BK1824" s="95"/>
      <c r="BL1824" s="95"/>
      <c r="BM1824" s="95"/>
      <c r="BN1824" s="95"/>
      <c r="BO1824" s="75"/>
      <c r="BP1824" s="75"/>
    </row>
    <row r="1825" spans="27:85" x14ac:dyDescent="0.2">
      <c r="AA1825" s="75"/>
      <c r="AB1825" s="75"/>
      <c r="AC1825" s="75"/>
      <c r="AD1825" s="75"/>
      <c r="AE1825" s="75"/>
      <c r="AG1825" s="84"/>
      <c r="AN1825" s="75"/>
      <c r="AO1825" s="75"/>
      <c r="AP1825" s="75"/>
      <c r="AQ1825" s="75"/>
      <c r="AR1825" s="75"/>
      <c r="AS1825" s="75"/>
      <c r="AT1825" s="75"/>
      <c r="AU1825" s="75"/>
      <c r="AV1825" s="75"/>
      <c r="AW1825" s="75"/>
      <c r="AX1825" s="75"/>
      <c r="AY1825" s="75"/>
      <c r="AZ1825" s="75"/>
      <c r="BG1825" s="95"/>
      <c r="BH1825" s="95"/>
      <c r="BI1825" s="95"/>
      <c r="BJ1825" s="95"/>
      <c r="BK1825" s="95"/>
      <c r="BL1825" s="95"/>
      <c r="BM1825" s="95"/>
      <c r="BN1825" s="95"/>
      <c r="BO1825" s="75"/>
      <c r="BP1825" s="75"/>
    </row>
    <row r="1826" spans="27:85" x14ac:dyDescent="0.2">
      <c r="AA1826" s="75"/>
      <c r="AB1826" s="75"/>
      <c r="AC1826" s="75"/>
      <c r="AD1826" s="75"/>
      <c r="AE1826" s="75"/>
      <c r="AG1826" s="84"/>
      <c r="AN1826" s="75"/>
      <c r="AO1826" s="75"/>
      <c r="AP1826" s="75"/>
      <c r="AQ1826" s="75"/>
      <c r="AR1826" s="75"/>
      <c r="AS1826" s="75"/>
      <c r="AT1826" s="75"/>
      <c r="AU1826" s="75"/>
      <c r="AV1826" s="75"/>
      <c r="AW1826" s="75"/>
      <c r="AX1826" s="75"/>
      <c r="AY1826" s="75"/>
      <c r="AZ1826" s="75"/>
      <c r="BG1826" s="95"/>
      <c r="BH1826" s="95"/>
      <c r="BI1826" s="95"/>
      <c r="BJ1826" s="95"/>
      <c r="BK1826" s="95"/>
      <c r="BL1826" s="95"/>
      <c r="BM1826" s="95"/>
      <c r="BN1826" s="95"/>
      <c r="BO1826" s="75"/>
      <c r="BP1826" s="75"/>
    </row>
    <row r="1827" spans="27:85" x14ac:dyDescent="0.2">
      <c r="AA1827" s="75"/>
      <c r="AB1827" s="75"/>
      <c r="AC1827" s="75"/>
      <c r="AD1827" s="75"/>
      <c r="AE1827" s="75"/>
      <c r="AG1827" s="84"/>
      <c r="AN1827" s="75"/>
      <c r="AO1827" s="75"/>
      <c r="AP1827" s="75"/>
      <c r="AQ1827" s="75"/>
      <c r="AR1827" s="75"/>
      <c r="AS1827" s="75"/>
      <c r="AT1827" s="75"/>
      <c r="AU1827" s="75"/>
      <c r="AV1827" s="75"/>
      <c r="AW1827" s="75"/>
      <c r="AX1827" s="75"/>
      <c r="AY1827" s="75"/>
      <c r="AZ1827" s="75"/>
      <c r="BG1827" s="95"/>
      <c r="BH1827" s="95"/>
      <c r="BI1827" s="95"/>
      <c r="BJ1827" s="95"/>
      <c r="BK1827" s="95"/>
      <c r="BL1827" s="95"/>
      <c r="BM1827" s="95"/>
      <c r="BN1827" s="95"/>
      <c r="BO1827" s="75"/>
      <c r="BP1827" s="75"/>
    </row>
    <row r="1828" spans="27:85" x14ac:dyDescent="0.2">
      <c r="AA1828" s="75"/>
      <c r="AB1828" s="75"/>
      <c r="AC1828" s="75"/>
      <c r="AD1828" s="75"/>
      <c r="AE1828" s="75"/>
      <c r="AG1828" s="84"/>
      <c r="AN1828" s="75"/>
      <c r="AO1828" s="75"/>
      <c r="AP1828" s="75"/>
      <c r="AQ1828" s="75"/>
      <c r="AR1828" s="75"/>
      <c r="AS1828" s="75"/>
      <c r="AT1828" s="75"/>
      <c r="AU1828" s="75"/>
      <c r="AV1828" s="75"/>
      <c r="AW1828" s="75"/>
      <c r="AX1828" s="75"/>
      <c r="AY1828" s="75"/>
      <c r="AZ1828" s="75"/>
      <c r="BG1828" s="95"/>
      <c r="BH1828" s="95"/>
      <c r="BI1828" s="95"/>
      <c r="BJ1828" s="95"/>
      <c r="BK1828" s="95"/>
      <c r="BL1828" s="95"/>
      <c r="BM1828" s="95"/>
      <c r="BN1828" s="95"/>
      <c r="BO1828" s="75"/>
      <c r="BP1828" s="75"/>
    </row>
    <row r="1829" spans="27:85" x14ac:dyDescent="0.2">
      <c r="AA1829" s="75"/>
      <c r="AB1829" s="75"/>
      <c r="AC1829" s="75"/>
      <c r="AD1829" s="75"/>
      <c r="AE1829" s="75"/>
      <c r="AG1829" s="84"/>
      <c r="AN1829" s="75"/>
      <c r="AO1829" s="75"/>
      <c r="AP1829" s="75"/>
      <c r="AQ1829" s="75"/>
      <c r="AR1829" s="75"/>
      <c r="AS1829" s="75"/>
      <c r="AT1829" s="75"/>
      <c r="AU1829" s="75"/>
      <c r="AV1829" s="75"/>
      <c r="AW1829" s="75"/>
      <c r="AX1829" s="75"/>
      <c r="AY1829" s="75"/>
      <c r="AZ1829" s="75"/>
      <c r="BG1829" s="95"/>
      <c r="BH1829" s="95"/>
      <c r="BI1829" s="95"/>
      <c r="BJ1829" s="95"/>
      <c r="BK1829" s="95"/>
      <c r="BL1829" s="95"/>
      <c r="BM1829" s="95"/>
      <c r="BN1829" s="95"/>
      <c r="BO1829" s="75"/>
      <c r="BP1829" s="75"/>
      <c r="BQ1829" s="75"/>
      <c r="BR1829" s="75"/>
      <c r="BS1829" s="75"/>
      <c r="BT1829" s="75"/>
      <c r="BU1829" s="75"/>
      <c r="BV1829" s="75"/>
      <c r="BW1829" s="75"/>
      <c r="BX1829" s="75"/>
      <c r="BY1829" s="75"/>
      <c r="BZ1829" s="75"/>
      <c r="CA1829" s="75"/>
      <c r="CB1829" s="75"/>
      <c r="CC1829" s="75"/>
      <c r="CD1829" s="75"/>
      <c r="CE1829" s="75"/>
      <c r="CF1829" s="75"/>
      <c r="CG1829" s="75"/>
    </row>
    <row r="1830" spans="27:85" x14ac:dyDescent="0.2">
      <c r="AA1830" s="75"/>
      <c r="AB1830" s="75"/>
      <c r="AC1830" s="75"/>
      <c r="AD1830" s="75"/>
      <c r="AE1830" s="75"/>
      <c r="AG1830" s="84"/>
      <c r="AN1830" s="75"/>
      <c r="AO1830" s="75"/>
      <c r="AP1830" s="75"/>
      <c r="AQ1830" s="75"/>
      <c r="AR1830" s="75"/>
      <c r="AS1830" s="75"/>
      <c r="AT1830" s="75"/>
      <c r="AU1830" s="75"/>
      <c r="AV1830" s="75"/>
      <c r="AW1830" s="75"/>
      <c r="AX1830" s="75"/>
      <c r="AY1830" s="75"/>
      <c r="AZ1830" s="75"/>
      <c r="BG1830" s="95"/>
      <c r="BH1830" s="95"/>
      <c r="BI1830" s="95"/>
      <c r="BJ1830" s="95"/>
      <c r="BK1830" s="95"/>
      <c r="BL1830" s="95"/>
      <c r="BM1830" s="95"/>
      <c r="BN1830" s="95"/>
      <c r="BO1830" s="75"/>
      <c r="BP1830" s="75"/>
    </row>
    <row r="1831" spans="27:85" x14ac:dyDescent="0.2">
      <c r="AA1831" s="75"/>
      <c r="AB1831" s="75"/>
      <c r="AC1831" s="75"/>
      <c r="AD1831" s="75"/>
      <c r="AE1831" s="75"/>
      <c r="AG1831" s="84"/>
      <c r="AN1831" s="75"/>
      <c r="AO1831" s="75"/>
      <c r="AP1831" s="75"/>
      <c r="AQ1831" s="75"/>
      <c r="AR1831" s="75"/>
      <c r="AS1831" s="75"/>
      <c r="AT1831" s="75"/>
      <c r="AU1831" s="75"/>
      <c r="AV1831" s="75"/>
      <c r="AW1831" s="75"/>
      <c r="AX1831" s="75"/>
      <c r="AY1831" s="75"/>
      <c r="AZ1831" s="75"/>
      <c r="BG1831" s="95"/>
      <c r="BH1831" s="95"/>
      <c r="BI1831" s="95"/>
      <c r="BJ1831" s="95"/>
      <c r="BK1831" s="95"/>
      <c r="BL1831" s="95"/>
      <c r="BM1831" s="95"/>
      <c r="BN1831" s="95"/>
      <c r="BO1831" s="75"/>
      <c r="BP1831" s="75"/>
    </row>
    <row r="1832" spans="27:85" x14ac:dyDescent="0.2">
      <c r="AA1832" s="75"/>
      <c r="AB1832" s="75"/>
      <c r="AC1832" s="75"/>
      <c r="AD1832" s="75"/>
      <c r="AE1832" s="75"/>
      <c r="AG1832" s="84"/>
      <c r="AN1832" s="75"/>
      <c r="AO1832" s="75"/>
      <c r="AP1832" s="75"/>
      <c r="AQ1832" s="75"/>
      <c r="AR1832" s="75"/>
      <c r="AS1832" s="75"/>
      <c r="AT1832" s="75"/>
      <c r="AU1832" s="75"/>
      <c r="AV1832" s="75"/>
      <c r="AW1832" s="75"/>
      <c r="AX1832" s="75"/>
      <c r="AY1832" s="75"/>
      <c r="AZ1832" s="75"/>
      <c r="BG1832" s="95"/>
      <c r="BH1832" s="95"/>
      <c r="BI1832" s="95"/>
      <c r="BJ1832" s="95"/>
      <c r="BK1832" s="95"/>
      <c r="BL1832" s="95"/>
      <c r="BM1832" s="95"/>
      <c r="BN1832" s="95"/>
      <c r="BO1832" s="75"/>
      <c r="BP1832" s="75"/>
    </row>
    <row r="1833" spans="27:85" x14ac:dyDescent="0.2">
      <c r="AA1833" s="75"/>
      <c r="AB1833" s="75"/>
      <c r="AC1833" s="75"/>
      <c r="AD1833" s="75"/>
      <c r="AE1833" s="75"/>
      <c r="AG1833" s="84"/>
      <c r="AN1833" s="75"/>
      <c r="AO1833" s="75"/>
      <c r="AP1833" s="75"/>
      <c r="AQ1833" s="75"/>
      <c r="AR1833" s="75"/>
      <c r="AS1833" s="75"/>
      <c r="AT1833" s="75"/>
      <c r="AU1833" s="75"/>
      <c r="AV1833" s="75"/>
      <c r="AW1833" s="75"/>
      <c r="AX1833" s="75"/>
      <c r="AY1833" s="75"/>
      <c r="AZ1833" s="75"/>
      <c r="BG1833" s="95"/>
      <c r="BH1833" s="95"/>
      <c r="BI1833" s="95"/>
      <c r="BJ1833" s="95"/>
      <c r="BK1833" s="95"/>
      <c r="BL1833" s="95"/>
      <c r="BM1833" s="95"/>
      <c r="BN1833" s="95"/>
      <c r="BO1833" s="75"/>
      <c r="BP1833" s="75"/>
    </row>
    <row r="1834" spans="27:85" x14ac:dyDescent="0.2">
      <c r="AA1834" s="75"/>
      <c r="AB1834" s="75"/>
      <c r="AC1834" s="75"/>
      <c r="AD1834" s="75"/>
      <c r="AE1834" s="75"/>
      <c r="AG1834" s="84"/>
      <c r="AN1834" s="75"/>
      <c r="AO1834" s="75"/>
      <c r="AP1834" s="75"/>
      <c r="AQ1834" s="75"/>
      <c r="AR1834" s="75"/>
      <c r="AS1834" s="75"/>
      <c r="AT1834" s="75"/>
      <c r="AU1834" s="75"/>
      <c r="AV1834" s="75"/>
      <c r="AW1834" s="75"/>
      <c r="AX1834" s="75"/>
      <c r="AY1834" s="75"/>
      <c r="AZ1834" s="75"/>
      <c r="BG1834" s="95"/>
      <c r="BH1834" s="95"/>
      <c r="BI1834" s="95"/>
      <c r="BJ1834" s="95"/>
      <c r="BK1834" s="95"/>
      <c r="BL1834" s="95"/>
      <c r="BM1834" s="95"/>
      <c r="BN1834" s="95"/>
      <c r="BO1834" s="75"/>
      <c r="BP1834" s="75"/>
    </row>
    <row r="1835" spans="27:85" x14ac:dyDescent="0.2">
      <c r="AA1835" s="75"/>
      <c r="AB1835" s="75"/>
      <c r="AC1835" s="75"/>
      <c r="AD1835" s="75"/>
      <c r="AE1835" s="75"/>
      <c r="AG1835" s="84"/>
      <c r="AN1835" s="75"/>
      <c r="AO1835" s="75"/>
      <c r="AP1835" s="75"/>
      <c r="AQ1835" s="75"/>
      <c r="AR1835" s="75"/>
      <c r="AS1835" s="75"/>
      <c r="AT1835" s="75"/>
      <c r="AU1835" s="75"/>
      <c r="AV1835" s="75"/>
      <c r="AW1835" s="75"/>
      <c r="AX1835" s="75"/>
      <c r="AY1835" s="75"/>
      <c r="AZ1835" s="75"/>
      <c r="BG1835" s="95"/>
      <c r="BH1835" s="95"/>
      <c r="BI1835" s="95"/>
      <c r="BJ1835" s="95"/>
      <c r="BK1835" s="95"/>
      <c r="BL1835" s="95"/>
      <c r="BM1835" s="95"/>
      <c r="BN1835" s="95"/>
      <c r="BO1835" s="75"/>
      <c r="BP1835" s="75"/>
    </row>
    <row r="1836" spans="27:85" x14ac:dyDescent="0.2">
      <c r="AA1836" s="75"/>
      <c r="AB1836" s="75"/>
      <c r="AC1836" s="75"/>
      <c r="AD1836" s="75"/>
      <c r="AE1836" s="75"/>
      <c r="AG1836" s="84"/>
      <c r="AN1836" s="75"/>
      <c r="AO1836" s="75"/>
      <c r="AP1836" s="75"/>
      <c r="AQ1836" s="75"/>
      <c r="AR1836" s="75"/>
      <c r="AS1836" s="75"/>
      <c r="AT1836" s="75"/>
      <c r="AU1836" s="75"/>
      <c r="AV1836" s="75"/>
      <c r="AW1836" s="75"/>
      <c r="AX1836" s="75"/>
      <c r="AY1836" s="75"/>
      <c r="AZ1836" s="75"/>
      <c r="BG1836" s="95"/>
      <c r="BH1836" s="95"/>
      <c r="BI1836" s="95"/>
      <c r="BJ1836" s="95"/>
      <c r="BK1836" s="95"/>
      <c r="BL1836" s="95"/>
      <c r="BM1836" s="95"/>
      <c r="BN1836" s="95"/>
      <c r="BO1836" s="75"/>
      <c r="BP1836" s="75"/>
    </row>
    <row r="1837" spans="27:85" x14ac:dyDescent="0.2">
      <c r="AA1837" s="75"/>
      <c r="AB1837" s="75"/>
      <c r="AC1837" s="75"/>
      <c r="AD1837" s="75"/>
      <c r="AE1837" s="75"/>
      <c r="AG1837" s="84"/>
      <c r="AN1837" s="75"/>
      <c r="AO1837" s="75"/>
      <c r="AP1837" s="75"/>
      <c r="AQ1837" s="75"/>
      <c r="AR1837" s="75"/>
      <c r="AS1837" s="75"/>
      <c r="AT1837" s="75"/>
      <c r="AU1837" s="75"/>
      <c r="AV1837" s="75"/>
      <c r="AW1837" s="75"/>
      <c r="AX1837" s="75"/>
      <c r="AY1837" s="75"/>
      <c r="AZ1837" s="75"/>
      <c r="BG1837" s="95"/>
      <c r="BH1837" s="95"/>
      <c r="BI1837" s="95"/>
      <c r="BJ1837" s="95"/>
      <c r="BK1837" s="95"/>
      <c r="BL1837" s="95"/>
      <c r="BM1837" s="95"/>
      <c r="BN1837" s="95"/>
      <c r="BO1837" s="75"/>
      <c r="BP1837" s="75"/>
    </row>
    <row r="1838" spans="27:85" x14ac:dyDescent="0.2">
      <c r="AA1838" s="75"/>
      <c r="AB1838" s="75"/>
      <c r="AC1838" s="75"/>
      <c r="AD1838" s="75"/>
      <c r="AE1838" s="75"/>
      <c r="AG1838" s="84"/>
      <c r="AN1838" s="75"/>
      <c r="AO1838" s="75"/>
      <c r="AP1838" s="75"/>
      <c r="AQ1838" s="75"/>
      <c r="AR1838" s="75"/>
      <c r="AS1838" s="75"/>
      <c r="AT1838" s="75"/>
      <c r="AU1838" s="75"/>
      <c r="AV1838" s="75"/>
      <c r="AW1838" s="75"/>
      <c r="AX1838" s="75"/>
      <c r="AY1838" s="75"/>
      <c r="AZ1838" s="75"/>
      <c r="BG1838" s="95"/>
      <c r="BH1838" s="95"/>
      <c r="BI1838" s="95"/>
      <c r="BJ1838" s="95"/>
      <c r="BK1838" s="95"/>
      <c r="BL1838" s="95"/>
      <c r="BM1838" s="95"/>
      <c r="BN1838" s="95"/>
      <c r="BO1838" s="75"/>
      <c r="BP1838" s="75"/>
    </row>
    <row r="1839" spans="27:85" x14ac:dyDescent="0.2">
      <c r="AA1839" s="75"/>
      <c r="AB1839" s="75"/>
      <c r="AC1839" s="75"/>
      <c r="AD1839" s="75"/>
      <c r="AE1839" s="75"/>
      <c r="AG1839" s="84"/>
      <c r="AN1839" s="75"/>
      <c r="AO1839" s="75"/>
      <c r="AP1839" s="75"/>
      <c r="AQ1839" s="75"/>
      <c r="AR1839" s="75"/>
      <c r="AS1839" s="75"/>
      <c r="AT1839" s="75"/>
      <c r="AU1839" s="75"/>
      <c r="AV1839" s="75"/>
      <c r="AW1839" s="75"/>
      <c r="AX1839" s="75"/>
      <c r="AY1839" s="75"/>
      <c r="AZ1839" s="75"/>
      <c r="BG1839" s="95"/>
      <c r="BH1839" s="95"/>
      <c r="BI1839" s="95"/>
      <c r="BJ1839" s="95"/>
      <c r="BK1839" s="95"/>
      <c r="BL1839" s="95"/>
      <c r="BM1839" s="95"/>
      <c r="BN1839" s="95"/>
      <c r="BO1839" s="75"/>
      <c r="BP1839" s="75"/>
    </row>
    <row r="1840" spans="27:85" x14ac:dyDescent="0.2">
      <c r="AA1840" s="75"/>
      <c r="AB1840" s="75"/>
      <c r="AC1840" s="75"/>
      <c r="AD1840" s="75"/>
      <c r="AE1840" s="75"/>
      <c r="AG1840" s="84"/>
      <c r="AN1840" s="75"/>
      <c r="AO1840" s="75"/>
      <c r="AP1840" s="75"/>
      <c r="AQ1840" s="75"/>
      <c r="AR1840" s="75"/>
      <c r="AS1840" s="75"/>
      <c r="AT1840" s="75"/>
      <c r="AU1840" s="75"/>
      <c r="AV1840" s="75"/>
      <c r="AW1840" s="75"/>
      <c r="AX1840" s="75"/>
      <c r="AY1840" s="75"/>
      <c r="AZ1840" s="75"/>
      <c r="BG1840" s="95"/>
      <c r="BH1840" s="95"/>
      <c r="BI1840" s="95"/>
      <c r="BJ1840" s="95"/>
      <c r="BK1840" s="95"/>
      <c r="BL1840" s="95"/>
      <c r="BM1840" s="95"/>
      <c r="BN1840" s="95"/>
      <c r="BO1840" s="75"/>
      <c r="BP1840" s="75"/>
    </row>
    <row r="1841" spans="27:85" x14ac:dyDescent="0.2">
      <c r="AA1841" s="75"/>
      <c r="AB1841" s="75"/>
      <c r="AC1841" s="75"/>
      <c r="AD1841" s="75"/>
      <c r="AE1841" s="75"/>
      <c r="AG1841" s="84"/>
      <c r="AN1841" s="75"/>
      <c r="AO1841" s="75"/>
      <c r="AP1841" s="75"/>
      <c r="AQ1841" s="75"/>
      <c r="AR1841" s="75"/>
      <c r="AS1841" s="75"/>
      <c r="AT1841" s="75"/>
      <c r="AU1841" s="75"/>
      <c r="AV1841" s="75"/>
      <c r="AW1841" s="75"/>
      <c r="AX1841" s="75"/>
      <c r="AY1841" s="75"/>
      <c r="AZ1841" s="75"/>
      <c r="BG1841" s="95"/>
      <c r="BH1841" s="95"/>
      <c r="BI1841" s="95"/>
      <c r="BJ1841" s="95"/>
      <c r="BK1841" s="95"/>
      <c r="BL1841" s="95"/>
      <c r="BM1841" s="95"/>
      <c r="BN1841" s="95"/>
      <c r="BO1841" s="75"/>
      <c r="BP1841" s="75"/>
    </row>
    <row r="1842" spans="27:85" x14ac:dyDescent="0.2">
      <c r="AA1842" s="75"/>
      <c r="AB1842" s="75"/>
      <c r="AC1842" s="75"/>
      <c r="AD1842" s="75"/>
      <c r="AE1842" s="75"/>
      <c r="AG1842" s="84"/>
      <c r="AN1842" s="75"/>
      <c r="AO1842" s="75"/>
      <c r="AP1842" s="75"/>
      <c r="AQ1842" s="75"/>
      <c r="AR1842" s="75"/>
      <c r="AS1842" s="75"/>
      <c r="AT1842" s="75"/>
      <c r="AU1842" s="75"/>
      <c r="AV1842" s="75"/>
      <c r="AW1842" s="75"/>
      <c r="AX1842" s="75"/>
      <c r="AY1842" s="75"/>
      <c r="AZ1842" s="75"/>
      <c r="BG1842" s="95"/>
      <c r="BH1842" s="95"/>
      <c r="BI1842" s="95"/>
      <c r="BJ1842" s="95"/>
      <c r="BK1842" s="95"/>
      <c r="BL1842" s="95"/>
      <c r="BM1842" s="95"/>
      <c r="BN1842" s="95"/>
      <c r="BO1842" s="75"/>
      <c r="BP1842" s="75"/>
    </row>
    <row r="1843" spans="27:85" x14ac:dyDescent="0.2">
      <c r="AA1843" s="75"/>
      <c r="AB1843" s="75"/>
      <c r="AC1843" s="75"/>
      <c r="AD1843" s="75"/>
      <c r="AE1843" s="75"/>
      <c r="AG1843" s="84"/>
      <c r="AN1843" s="75"/>
      <c r="AO1843" s="75"/>
      <c r="AP1843" s="75"/>
      <c r="AQ1843" s="75"/>
      <c r="AR1843" s="75"/>
      <c r="AS1843" s="75"/>
      <c r="AT1843" s="75"/>
      <c r="AU1843" s="75"/>
      <c r="AV1843" s="75"/>
      <c r="AW1843" s="75"/>
      <c r="AX1843" s="75"/>
      <c r="AY1843" s="75"/>
      <c r="AZ1843" s="75"/>
      <c r="BG1843" s="95"/>
      <c r="BH1843" s="95"/>
      <c r="BI1843" s="95"/>
      <c r="BJ1843" s="95"/>
      <c r="BK1843" s="95"/>
      <c r="BL1843" s="95"/>
      <c r="BM1843" s="95"/>
      <c r="BN1843" s="95"/>
      <c r="BO1843" s="75"/>
      <c r="BP1843" s="75"/>
    </row>
    <row r="1844" spans="27:85" x14ac:dyDescent="0.2">
      <c r="AA1844" s="75"/>
      <c r="AB1844" s="75"/>
      <c r="AC1844" s="75"/>
      <c r="AD1844" s="75"/>
      <c r="AE1844" s="75"/>
      <c r="AG1844" s="84"/>
      <c r="AN1844" s="75"/>
      <c r="AO1844" s="75"/>
      <c r="AP1844" s="75"/>
      <c r="AQ1844" s="75"/>
      <c r="AR1844" s="75"/>
      <c r="AS1844" s="75"/>
      <c r="AT1844" s="75"/>
      <c r="AU1844" s="75"/>
      <c r="AV1844" s="75"/>
      <c r="AW1844" s="75"/>
      <c r="AX1844" s="75"/>
      <c r="AY1844" s="75"/>
      <c r="AZ1844" s="75"/>
      <c r="BG1844" s="95"/>
      <c r="BH1844" s="95"/>
      <c r="BI1844" s="95"/>
      <c r="BJ1844" s="95"/>
      <c r="BK1844" s="95"/>
      <c r="BL1844" s="95"/>
      <c r="BM1844" s="95"/>
      <c r="BN1844" s="95"/>
      <c r="BO1844" s="75"/>
      <c r="BP1844" s="75"/>
    </row>
    <row r="1845" spans="27:85" x14ac:dyDescent="0.2">
      <c r="AA1845" s="75"/>
      <c r="AB1845" s="75"/>
      <c r="AC1845" s="75"/>
      <c r="AD1845" s="75"/>
      <c r="AE1845" s="75"/>
      <c r="AG1845" s="84"/>
      <c r="AN1845" s="75"/>
      <c r="AO1845" s="75"/>
      <c r="AP1845" s="75"/>
      <c r="AQ1845" s="75"/>
      <c r="AR1845" s="75"/>
      <c r="AS1845" s="75"/>
      <c r="AT1845" s="75"/>
      <c r="AU1845" s="75"/>
      <c r="AV1845" s="75"/>
      <c r="AW1845" s="75"/>
      <c r="AX1845" s="75"/>
      <c r="AY1845" s="75"/>
      <c r="AZ1845" s="75"/>
      <c r="BG1845" s="95"/>
      <c r="BH1845" s="95"/>
      <c r="BI1845" s="95"/>
      <c r="BJ1845" s="95"/>
      <c r="BK1845" s="95"/>
      <c r="BL1845" s="95"/>
      <c r="BM1845" s="95"/>
      <c r="BN1845" s="95"/>
      <c r="BO1845" s="75"/>
      <c r="BP1845" s="75"/>
    </row>
    <row r="1846" spans="27:85" x14ac:dyDescent="0.2">
      <c r="AA1846" s="75"/>
      <c r="AB1846" s="75"/>
      <c r="AC1846" s="75"/>
      <c r="AD1846" s="75"/>
      <c r="AE1846" s="75"/>
      <c r="AG1846" s="84"/>
      <c r="AN1846" s="75"/>
      <c r="AO1846" s="75"/>
      <c r="AP1846" s="75"/>
      <c r="AQ1846" s="75"/>
      <c r="AR1846" s="75"/>
      <c r="AS1846" s="75"/>
      <c r="AT1846" s="75"/>
      <c r="AU1846" s="75"/>
      <c r="AV1846" s="75"/>
      <c r="AW1846" s="75"/>
      <c r="AX1846" s="75"/>
      <c r="AY1846" s="75"/>
      <c r="AZ1846" s="75"/>
      <c r="BG1846" s="95"/>
      <c r="BH1846" s="95"/>
      <c r="BI1846" s="95"/>
      <c r="BJ1846" s="95"/>
      <c r="BK1846" s="95"/>
      <c r="BL1846" s="95"/>
      <c r="BM1846" s="95"/>
      <c r="BN1846" s="95"/>
      <c r="BO1846" s="75"/>
      <c r="BP1846" s="75"/>
    </row>
    <row r="1847" spans="27:85" x14ac:dyDescent="0.2">
      <c r="AA1847" s="75"/>
      <c r="AB1847" s="75"/>
      <c r="AC1847" s="75"/>
      <c r="AD1847" s="75"/>
      <c r="AE1847" s="75"/>
      <c r="AG1847" s="84"/>
      <c r="AN1847" s="75"/>
      <c r="AO1847" s="75"/>
      <c r="AP1847" s="75"/>
      <c r="AQ1847" s="75"/>
      <c r="AR1847" s="75"/>
      <c r="AS1847" s="75"/>
      <c r="AT1847" s="75"/>
      <c r="AU1847" s="75"/>
      <c r="AV1847" s="75"/>
      <c r="AW1847" s="75"/>
      <c r="AX1847" s="75"/>
      <c r="AY1847" s="75"/>
      <c r="AZ1847" s="75"/>
      <c r="BG1847" s="95"/>
      <c r="BH1847" s="95"/>
      <c r="BI1847" s="95"/>
      <c r="BJ1847" s="95"/>
      <c r="BK1847" s="95"/>
      <c r="BL1847" s="95"/>
      <c r="BM1847" s="95"/>
      <c r="BN1847" s="95"/>
      <c r="BO1847" s="75"/>
      <c r="BP1847" s="75"/>
    </row>
    <row r="1848" spans="27:85" x14ac:dyDescent="0.2">
      <c r="AA1848" s="75"/>
      <c r="AB1848" s="75"/>
      <c r="AC1848" s="75"/>
      <c r="AD1848" s="75"/>
      <c r="AE1848" s="75"/>
      <c r="AG1848" s="84"/>
      <c r="AN1848" s="75"/>
      <c r="AO1848" s="75"/>
      <c r="AP1848" s="75"/>
      <c r="AQ1848" s="75"/>
      <c r="AR1848" s="75"/>
      <c r="AS1848" s="75"/>
      <c r="AT1848" s="75"/>
      <c r="AU1848" s="75"/>
      <c r="AV1848" s="75"/>
      <c r="AW1848" s="75"/>
      <c r="AX1848" s="75"/>
      <c r="AY1848" s="75"/>
      <c r="AZ1848" s="75"/>
      <c r="BG1848" s="95"/>
      <c r="BH1848" s="95"/>
      <c r="BI1848" s="95"/>
      <c r="BJ1848" s="95"/>
      <c r="BK1848" s="95"/>
      <c r="BL1848" s="95"/>
      <c r="BM1848" s="95"/>
      <c r="BN1848" s="95"/>
      <c r="BO1848" s="75"/>
      <c r="BP1848" s="75"/>
      <c r="BQ1848" s="75"/>
    </row>
    <row r="1849" spans="27:85" x14ac:dyDescent="0.2">
      <c r="AA1849" s="75"/>
      <c r="AB1849" s="75"/>
      <c r="AC1849" s="75"/>
      <c r="AD1849" s="75"/>
      <c r="AE1849" s="75"/>
      <c r="AG1849" s="84"/>
      <c r="AN1849" s="75"/>
      <c r="AO1849" s="75"/>
      <c r="AP1849" s="75"/>
      <c r="AQ1849" s="75"/>
      <c r="AR1849" s="75"/>
      <c r="AS1849" s="75"/>
      <c r="AT1849" s="75"/>
      <c r="AU1849" s="75"/>
      <c r="AV1849" s="75"/>
      <c r="AW1849" s="75"/>
      <c r="AX1849" s="75"/>
      <c r="AY1849" s="75"/>
      <c r="AZ1849" s="75"/>
      <c r="BG1849" s="95"/>
      <c r="BH1849" s="95"/>
      <c r="BI1849" s="95"/>
      <c r="BJ1849" s="95"/>
      <c r="BK1849" s="95"/>
      <c r="BL1849" s="95"/>
      <c r="BM1849" s="95"/>
      <c r="BN1849" s="95"/>
      <c r="BO1849" s="75"/>
      <c r="BP1849" s="75"/>
    </row>
    <row r="1850" spans="27:85" x14ac:dyDescent="0.2">
      <c r="AA1850" s="75"/>
      <c r="AB1850" s="75"/>
      <c r="AC1850" s="75"/>
      <c r="AD1850" s="75"/>
      <c r="AE1850" s="75"/>
      <c r="AG1850" s="84"/>
      <c r="AN1850" s="75"/>
      <c r="AO1850" s="75"/>
      <c r="AP1850" s="75"/>
      <c r="AQ1850" s="75"/>
      <c r="AR1850" s="75"/>
      <c r="AS1850" s="75"/>
      <c r="AT1850" s="75"/>
      <c r="AU1850" s="75"/>
      <c r="AV1850" s="75"/>
      <c r="AW1850" s="75"/>
      <c r="AX1850" s="75"/>
      <c r="AY1850" s="75"/>
      <c r="AZ1850" s="75"/>
      <c r="BG1850" s="95"/>
      <c r="BH1850" s="95"/>
      <c r="BI1850" s="95"/>
      <c r="BJ1850" s="95"/>
      <c r="BK1850" s="95"/>
      <c r="BL1850" s="95"/>
      <c r="BM1850" s="95"/>
      <c r="BN1850" s="95"/>
      <c r="BO1850" s="75"/>
      <c r="BP1850" s="75"/>
      <c r="BQ1850" s="75"/>
      <c r="BR1850" s="75"/>
      <c r="BS1850" s="75"/>
      <c r="BT1850" s="75"/>
      <c r="BU1850" s="75"/>
      <c r="BV1850" s="75"/>
      <c r="BW1850" s="75"/>
      <c r="BX1850" s="75"/>
      <c r="BY1850" s="75"/>
      <c r="BZ1850" s="75"/>
      <c r="CA1850" s="75"/>
      <c r="CB1850" s="75"/>
      <c r="CC1850" s="75"/>
      <c r="CD1850" s="75"/>
      <c r="CE1850" s="75"/>
      <c r="CF1850" s="75"/>
      <c r="CG1850" s="75"/>
    </row>
    <row r="1851" spans="27:85" x14ac:dyDescent="0.2">
      <c r="AA1851" s="75"/>
      <c r="AB1851" s="75"/>
      <c r="AC1851" s="75"/>
      <c r="AD1851" s="75"/>
      <c r="AE1851" s="75"/>
      <c r="AG1851" s="84"/>
      <c r="AN1851" s="75"/>
      <c r="AO1851" s="75"/>
      <c r="AP1851" s="75"/>
      <c r="AQ1851" s="75"/>
      <c r="AR1851" s="75"/>
      <c r="AS1851" s="75"/>
      <c r="AT1851" s="75"/>
      <c r="AU1851" s="75"/>
      <c r="AV1851" s="75"/>
      <c r="AW1851" s="75"/>
      <c r="AX1851" s="75"/>
      <c r="AY1851" s="75"/>
      <c r="AZ1851" s="75"/>
      <c r="BG1851" s="95"/>
      <c r="BH1851" s="95"/>
      <c r="BI1851" s="95"/>
      <c r="BJ1851" s="95"/>
      <c r="BK1851" s="95"/>
      <c r="BL1851" s="95"/>
      <c r="BM1851" s="95"/>
      <c r="BN1851" s="95"/>
      <c r="BO1851" s="75"/>
      <c r="BP1851" s="75"/>
      <c r="BQ1851" s="75"/>
    </row>
    <row r="1852" spans="27:85" x14ac:dyDescent="0.2">
      <c r="AA1852" s="75"/>
      <c r="AB1852" s="75"/>
      <c r="AC1852" s="75"/>
      <c r="AD1852" s="75"/>
      <c r="AE1852" s="75"/>
      <c r="AG1852" s="84"/>
      <c r="AN1852" s="75"/>
      <c r="AO1852" s="75"/>
      <c r="AP1852" s="75"/>
      <c r="AQ1852" s="75"/>
      <c r="AR1852" s="75"/>
      <c r="AS1852" s="75"/>
      <c r="AT1852" s="75"/>
      <c r="AU1852" s="75"/>
      <c r="AV1852" s="75"/>
      <c r="AW1852" s="75"/>
      <c r="AX1852" s="75"/>
      <c r="AY1852" s="75"/>
      <c r="AZ1852" s="75"/>
      <c r="BG1852" s="95"/>
      <c r="BH1852" s="95"/>
      <c r="BI1852" s="95"/>
      <c r="BJ1852" s="95"/>
      <c r="BK1852" s="95"/>
      <c r="BL1852" s="95"/>
      <c r="BM1852" s="95"/>
      <c r="BN1852" s="95"/>
      <c r="BO1852" s="75"/>
      <c r="BP1852" s="75"/>
    </row>
    <row r="1853" spans="27:85" x14ac:dyDescent="0.2">
      <c r="AA1853" s="75"/>
      <c r="AB1853" s="75"/>
      <c r="AC1853" s="75"/>
      <c r="AD1853" s="75"/>
      <c r="AE1853" s="75"/>
      <c r="AG1853" s="84"/>
      <c r="AN1853" s="75"/>
      <c r="AO1853" s="75"/>
      <c r="AP1853" s="75"/>
      <c r="AQ1853" s="75"/>
      <c r="AR1853" s="75"/>
      <c r="AS1853" s="75"/>
      <c r="AT1853" s="75"/>
      <c r="AU1853" s="75"/>
      <c r="AV1853" s="75"/>
      <c r="AW1853" s="75"/>
      <c r="AX1853" s="75"/>
      <c r="AY1853" s="75"/>
      <c r="AZ1853" s="75"/>
      <c r="BG1853" s="95"/>
      <c r="BH1853" s="95"/>
      <c r="BI1853" s="95"/>
      <c r="BJ1853" s="95"/>
      <c r="BK1853" s="95"/>
      <c r="BL1853" s="95"/>
      <c r="BM1853" s="95"/>
      <c r="BN1853" s="95"/>
      <c r="BO1853" s="75"/>
      <c r="BP1853" s="75"/>
    </row>
    <row r="1854" spans="27:85" x14ac:dyDescent="0.2">
      <c r="AA1854" s="75"/>
      <c r="AB1854" s="75"/>
      <c r="AC1854" s="75"/>
      <c r="AD1854" s="75"/>
      <c r="AE1854" s="75"/>
      <c r="AG1854" s="84"/>
      <c r="AN1854" s="75"/>
      <c r="AO1854" s="75"/>
      <c r="AP1854" s="75"/>
      <c r="AQ1854" s="75"/>
      <c r="AR1854" s="75"/>
      <c r="AS1854" s="75"/>
      <c r="AT1854" s="75"/>
      <c r="AU1854" s="75"/>
      <c r="AV1854" s="75"/>
      <c r="AW1854" s="75"/>
      <c r="AX1854" s="75"/>
      <c r="AY1854" s="75"/>
      <c r="AZ1854" s="75"/>
      <c r="BG1854" s="95"/>
      <c r="BH1854" s="95"/>
      <c r="BI1854" s="95"/>
      <c r="BJ1854" s="95"/>
      <c r="BK1854" s="95"/>
      <c r="BL1854" s="95"/>
      <c r="BM1854" s="95"/>
      <c r="BN1854" s="95"/>
      <c r="BO1854" s="75"/>
      <c r="BP1854" s="75"/>
    </row>
    <row r="1855" spans="27:85" x14ac:dyDescent="0.2">
      <c r="AA1855" s="75"/>
      <c r="AB1855" s="75"/>
      <c r="AC1855" s="75"/>
      <c r="AD1855" s="75"/>
      <c r="AE1855" s="75"/>
      <c r="AG1855" s="84"/>
      <c r="AN1855" s="75"/>
      <c r="AO1855" s="75"/>
      <c r="AP1855" s="75"/>
      <c r="AQ1855" s="75"/>
      <c r="AR1855" s="75"/>
      <c r="AS1855" s="75"/>
      <c r="AT1855" s="75"/>
      <c r="AU1855" s="75"/>
      <c r="AV1855" s="75"/>
      <c r="AW1855" s="75"/>
      <c r="AX1855" s="75"/>
      <c r="AY1855" s="75"/>
      <c r="AZ1855" s="75"/>
      <c r="BG1855" s="95"/>
      <c r="BH1855" s="95"/>
      <c r="BI1855" s="95"/>
      <c r="BJ1855" s="95"/>
      <c r="BK1855" s="95"/>
      <c r="BL1855" s="95"/>
      <c r="BM1855" s="95"/>
      <c r="BN1855" s="95"/>
      <c r="BO1855" s="75"/>
      <c r="BP1855" s="75"/>
    </row>
    <row r="1856" spans="27:85" x14ac:dyDescent="0.2">
      <c r="AA1856" s="75"/>
      <c r="AB1856" s="75"/>
      <c r="AC1856" s="75"/>
      <c r="AD1856" s="75"/>
      <c r="AE1856" s="75"/>
      <c r="AG1856" s="84"/>
      <c r="AN1856" s="75"/>
      <c r="AO1856" s="75"/>
      <c r="AP1856" s="75"/>
      <c r="AQ1856" s="75"/>
      <c r="AR1856" s="75"/>
      <c r="AS1856" s="75"/>
      <c r="AT1856" s="75"/>
      <c r="AU1856" s="75"/>
      <c r="AV1856" s="75"/>
      <c r="AW1856" s="75"/>
      <c r="AX1856" s="75"/>
      <c r="AY1856" s="75"/>
      <c r="AZ1856" s="75"/>
      <c r="BG1856" s="95"/>
      <c r="BH1856" s="95"/>
      <c r="BI1856" s="95"/>
      <c r="BJ1856" s="95"/>
      <c r="BK1856" s="95"/>
      <c r="BL1856" s="95"/>
      <c r="BM1856" s="95"/>
      <c r="BN1856" s="95"/>
      <c r="BO1856" s="75"/>
      <c r="BP1856" s="75"/>
    </row>
    <row r="1857" spans="27:68" x14ac:dyDescent="0.2">
      <c r="AA1857" s="75"/>
      <c r="AB1857" s="75"/>
      <c r="AC1857" s="75"/>
      <c r="AD1857" s="75"/>
      <c r="AE1857" s="75"/>
      <c r="AG1857" s="84"/>
      <c r="AN1857" s="75"/>
      <c r="AO1857" s="75"/>
      <c r="AP1857" s="75"/>
      <c r="AQ1857" s="75"/>
      <c r="AR1857" s="75"/>
      <c r="AS1857" s="75"/>
      <c r="AT1857" s="75"/>
      <c r="AU1857" s="75"/>
      <c r="AV1857" s="75"/>
      <c r="AW1857" s="75"/>
      <c r="AX1857" s="75"/>
      <c r="AY1857" s="75"/>
      <c r="AZ1857" s="75"/>
      <c r="BG1857" s="95"/>
      <c r="BH1857" s="95"/>
      <c r="BI1857" s="95"/>
      <c r="BJ1857" s="95"/>
      <c r="BK1857" s="95"/>
      <c r="BL1857" s="95"/>
      <c r="BM1857" s="95"/>
      <c r="BN1857" s="95"/>
      <c r="BO1857" s="75"/>
      <c r="BP1857" s="75"/>
    </row>
    <row r="1858" spans="27:68" x14ac:dyDescent="0.2">
      <c r="AA1858" s="75"/>
      <c r="AB1858" s="75"/>
      <c r="AC1858" s="75"/>
      <c r="AD1858" s="75"/>
      <c r="AE1858" s="75"/>
      <c r="AG1858" s="84"/>
      <c r="AN1858" s="75"/>
      <c r="AO1858" s="75"/>
      <c r="AP1858" s="75"/>
      <c r="AQ1858" s="75"/>
      <c r="AR1858" s="75"/>
      <c r="AS1858" s="75"/>
      <c r="AT1858" s="75"/>
      <c r="AU1858" s="75"/>
      <c r="AV1858" s="75"/>
      <c r="AW1858" s="75"/>
      <c r="AX1858" s="75"/>
      <c r="AY1858" s="75"/>
      <c r="AZ1858" s="75"/>
      <c r="BG1858" s="95"/>
      <c r="BH1858" s="95"/>
      <c r="BI1858" s="95"/>
      <c r="BJ1858" s="95"/>
      <c r="BK1858" s="95"/>
      <c r="BL1858" s="95"/>
      <c r="BM1858" s="95"/>
      <c r="BN1858" s="95"/>
      <c r="BO1858" s="75"/>
      <c r="BP1858" s="75"/>
    </row>
    <row r="1859" spans="27:68" x14ac:dyDescent="0.2">
      <c r="AA1859" s="75"/>
      <c r="AB1859" s="75"/>
      <c r="AC1859" s="75"/>
      <c r="AD1859" s="75"/>
      <c r="AE1859" s="75"/>
      <c r="AG1859" s="84"/>
      <c r="AN1859" s="75"/>
      <c r="AO1859" s="75"/>
      <c r="AP1859" s="75"/>
      <c r="AQ1859" s="75"/>
      <c r="AR1859" s="75"/>
      <c r="AS1859" s="75"/>
      <c r="AT1859" s="75"/>
      <c r="AU1859" s="75"/>
      <c r="AV1859" s="75"/>
      <c r="AW1859" s="75"/>
      <c r="AX1859" s="75"/>
      <c r="AY1859" s="75"/>
      <c r="AZ1859" s="75"/>
      <c r="BG1859" s="95"/>
      <c r="BH1859" s="95"/>
      <c r="BI1859" s="95"/>
      <c r="BJ1859" s="95"/>
      <c r="BK1859" s="95"/>
      <c r="BL1859" s="95"/>
      <c r="BM1859" s="95"/>
      <c r="BN1859" s="95"/>
      <c r="BO1859" s="75"/>
      <c r="BP1859" s="75"/>
    </row>
    <row r="1860" spans="27:68" x14ac:dyDescent="0.2">
      <c r="AA1860" s="75"/>
      <c r="AB1860" s="75"/>
      <c r="AC1860" s="75"/>
      <c r="AD1860" s="75"/>
      <c r="AE1860" s="75"/>
      <c r="AG1860" s="84"/>
      <c r="AN1860" s="75"/>
      <c r="AO1860" s="75"/>
      <c r="AP1860" s="75"/>
      <c r="AQ1860" s="75"/>
      <c r="AR1860" s="75"/>
      <c r="AS1860" s="75"/>
      <c r="AT1860" s="75"/>
      <c r="AU1860" s="75"/>
      <c r="AV1860" s="75"/>
      <c r="AW1860" s="75"/>
      <c r="AX1860" s="75"/>
      <c r="AY1860" s="75"/>
      <c r="AZ1860" s="75"/>
      <c r="BG1860" s="95"/>
      <c r="BH1860" s="95"/>
      <c r="BI1860" s="95"/>
      <c r="BJ1860" s="95"/>
      <c r="BK1860" s="95"/>
      <c r="BL1860" s="95"/>
      <c r="BM1860" s="95"/>
      <c r="BN1860" s="95"/>
      <c r="BO1860" s="75"/>
      <c r="BP1860" s="75"/>
    </row>
    <row r="1861" spans="27:68" x14ac:dyDescent="0.2">
      <c r="AA1861" s="75"/>
      <c r="AB1861" s="75"/>
      <c r="AC1861" s="75"/>
      <c r="AD1861" s="75"/>
      <c r="AE1861" s="75"/>
      <c r="AG1861" s="84"/>
      <c r="AN1861" s="75"/>
      <c r="AO1861" s="75"/>
      <c r="AP1861" s="75"/>
      <c r="AQ1861" s="75"/>
      <c r="AR1861" s="75"/>
      <c r="AS1861" s="75"/>
      <c r="AT1861" s="75"/>
      <c r="AU1861" s="75"/>
      <c r="AV1861" s="75"/>
      <c r="AW1861" s="75"/>
      <c r="AX1861" s="75"/>
      <c r="AY1861" s="75"/>
      <c r="AZ1861" s="75"/>
      <c r="BG1861" s="95"/>
      <c r="BH1861" s="95"/>
      <c r="BI1861" s="95"/>
      <c r="BJ1861" s="95"/>
      <c r="BK1861" s="95"/>
      <c r="BL1861" s="95"/>
      <c r="BM1861" s="95"/>
      <c r="BN1861" s="95"/>
      <c r="BO1861" s="75"/>
      <c r="BP1861" s="75"/>
    </row>
    <row r="1862" spans="27:68" x14ac:dyDescent="0.2">
      <c r="AA1862" s="75"/>
      <c r="AB1862" s="75"/>
      <c r="AC1862" s="75"/>
      <c r="AD1862" s="75"/>
      <c r="AE1862" s="75"/>
      <c r="AG1862" s="84"/>
      <c r="AN1862" s="75"/>
      <c r="AO1862" s="75"/>
      <c r="AP1862" s="75"/>
      <c r="AQ1862" s="75"/>
      <c r="AR1862" s="75"/>
      <c r="AS1862" s="75"/>
      <c r="AT1862" s="75"/>
      <c r="AU1862" s="75"/>
      <c r="AV1862" s="75"/>
      <c r="AW1862" s="75"/>
      <c r="AX1862" s="75"/>
      <c r="AY1862" s="75"/>
      <c r="AZ1862" s="75"/>
      <c r="BG1862" s="95"/>
      <c r="BH1862" s="95"/>
      <c r="BI1862" s="95"/>
      <c r="BJ1862" s="95"/>
      <c r="BK1862" s="95"/>
      <c r="BL1862" s="95"/>
      <c r="BM1862" s="95"/>
      <c r="BN1862" s="95"/>
      <c r="BO1862" s="75"/>
      <c r="BP1862" s="75"/>
    </row>
    <row r="1863" spans="27:68" x14ac:dyDescent="0.2">
      <c r="AA1863" s="75"/>
      <c r="AB1863" s="75"/>
      <c r="AC1863" s="75"/>
      <c r="AD1863" s="75"/>
      <c r="AE1863" s="75"/>
      <c r="AG1863" s="84"/>
      <c r="AN1863" s="75"/>
      <c r="AO1863" s="75"/>
      <c r="AP1863" s="75"/>
      <c r="AQ1863" s="75"/>
      <c r="AR1863" s="75"/>
      <c r="AS1863" s="75"/>
      <c r="AT1863" s="75"/>
      <c r="AU1863" s="75"/>
      <c r="AV1863" s="75"/>
      <c r="AW1863" s="75"/>
      <c r="AX1863" s="75"/>
      <c r="AY1863" s="75"/>
      <c r="AZ1863" s="75"/>
      <c r="BG1863" s="95"/>
      <c r="BH1863" s="95"/>
      <c r="BI1863" s="95"/>
      <c r="BJ1863" s="95"/>
      <c r="BK1863" s="95"/>
      <c r="BL1863" s="95"/>
      <c r="BM1863" s="95"/>
      <c r="BN1863" s="95"/>
      <c r="BO1863" s="75"/>
      <c r="BP1863" s="75"/>
    </row>
    <row r="1864" spans="27:68" x14ac:dyDescent="0.2">
      <c r="AA1864" s="75"/>
      <c r="AB1864" s="75"/>
      <c r="AC1864" s="75"/>
      <c r="AD1864" s="75"/>
      <c r="AE1864" s="75"/>
      <c r="AG1864" s="84"/>
      <c r="AN1864" s="75"/>
      <c r="AO1864" s="75"/>
      <c r="AP1864" s="75"/>
      <c r="AQ1864" s="75"/>
      <c r="AR1864" s="75"/>
      <c r="AS1864" s="75"/>
      <c r="AT1864" s="75"/>
      <c r="AU1864" s="75"/>
      <c r="AV1864" s="75"/>
      <c r="AW1864" s="75"/>
      <c r="AX1864" s="75"/>
      <c r="AY1864" s="75"/>
      <c r="AZ1864" s="75"/>
      <c r="BG1864" s="95"/>
      <c r="BH1864" s="95"/>
      <c r="BI1864" s="95"/>
      <c r="BJ1864" s="95"/>
      <c r="BK1864" s="95"/>
      <c r="BL1864" s="95"/>
      <c r="BM1864" s="95"/>
      <c r="BN1864" s="95"/>
      <c r="BO1864" s="75"/>
      <c r="BP1864" s="75"/>
    </row>
    <row r="1865" spans="27:68" x14ac:dyDescent="0.2">
      <c r="AA1865" s="75"/>
      <c r="AB1865" s="75"/>
      <c r="AC1865" s="75"/>
      <c r="AD1865" s="75"/>
      <c r="AE1865" s="75"/>
      <c r="AG1865" s="84"/>
      <c r="AN1865" s="75"/>
      <c r="AO1865" s="75"/>
      <c r="AP1865" s="75"/>
      <c r="AQ1865" s="75"/>
      <c r="AR1865" s="75"/>
      <c r="AS1865" s="75"/>
      <c r="AT1865" s="75"/>
      <c r="AU1865" s="75"/>
      <c r="AV1865" s="75"/>
      <c r="AW1865" s="75"/>
      <c r="AX1865" s="75"/>
      <c r="AY1865" s="75"/>
      <c r="AZ1865" s="75"/>
      <c r="BG1865" s="95"/>
      <c r="BH1865" s="95"/>
      <c r="BI1865" s="95"/>
      <c r="BJ1865" s="95"/>
      <c r="BK1865" s="95"/>
      <c r="BL1865" s="95"/>
      <c r="BM1865" s="95"/>
      <c r="BN1865" s="95"/>
      <c r="BO1865" s="75"/>
      <c r="BP1865" s="75"/>
    </row>
    <row r="1866" spans="27:68" x14ac:dyDescent="0.2">
      <c r="AA1866" s="75"/>
      <c r="AB1866" s="75"/>
      <c r="AC1866" s="75"/>
      <c r="AD1866" s="75"/>
      <c r="AE1866" s="75"/>
      <c r="AG1866" s="84"/>
      <c r="AN1866" s="75"/>
      <c r="AO1866" s="75"/>
      <c r="AP1866" s="75"/>
      <c r="AQ1866" s="75"/>
      <c r="AR1866" s="75"/>
      <c r="AS1866" s="75"/>
      <c r="AT1866" s="75"/>
      <c r="AU1866" s="75"/>
      <c r="AV1866" s="75"/>
      <c r="AW1866" s="75"/>
      <c r="AX1866" s="75"/>
      <c r="AY1866" s="75"/>
      <c r="AZ1866" s="75"/>
      <c r="BG1866" s="95"/>
      <c r="BH1866" s="95"/>
      <c r="BI1866" s="95"/>
      <c r="BJ1866" s="95"/>
      <c r="BK1866" s="95"/>
      <c r="BL1866" s="95"/>
      <c r="BM1866" s="95"/>
      <c r="BN1866" s="95"/>
      <c r="BO1866" s="75"/>
      <c r="BP1866" s="75"/>
    </row>
    <row r="1867" spans="27:68" x14ac:dyDescent="0.2">
      <c r="AA1867" s="75"/>
      <c r="AB1867" s="75"/>
      <c r="AC1867" s="75"/>
      <c r="AD1867" s="75"/>
      <c r="AE1867" s="75"/>
      <c r="AG1867" s="84"/>
      <c r="AN1867" s="75"/>
      <c r="AO1867" s="75"/>
      <c r="AP1867" s="75"/>
      <c r="AQ1867" s="75"/>
      <c r="AR1867" s="75"/>
      <c r="AS1867" s="75"/>
      <c r="AT1867" s="75"/>
      <c r="AU1867" s="75"/>
      <c r="AV1867" s="75"/>
      <c r="AW1867" s="75"/>
      <c r="AX1867" s="75"/>
      <c r="AY1867" s="75"/>
      <c r="AZ1867" s="75"/>
      <c r="BG1867" s="95"/>
      <c r="BH1867" s="95"/>
      <c r="BI1867" s="95"/>
      <c r="BJ1867" s="95"/>
      <c r="BK1867" s="95"/>
      <c r="BL1867" s="95"/>
      <c r="BM1867" s="95"/>
      <c r="BN1867" s="95"/>
      <c r="BO1867" s="75"/>
      <c r="BP1867" s="75"/>
    </row>
    <row r="1868" spans="27:68" x14ac:dyDescent="0.2">
      <c r="AA1868" s="75"/>
      <c r="AB1868" s="75"/>
      <c r="AC1868" s="75"/>
      <c r="AD1868" s="75"/>
      <c r="AE1868" s="75"/>
      <c r="AG1868" s="84"/>
      <c r="AN1868" s="75"/>
      <c r="AO1868" s="75"/>
      <c r="AP1868" s="75"/>
      <c r="AQ1868" s="75"/>
      <c r="AR1868" s="75"/>
      <c r="AS1868" s="75"/>
      <c r="AT1868" s="75"/>
      <c r="AU1868" s="75"/>
      <c r="AV1868" s="75"/>
      <c r="AW1868" s="75"/>
      <c r="AX1868" s="75"/>
      <c r="AY1868" s="75"/>
      <c r="AZ1868" s="75"/>
      <c r="BG1868" s="95"/>
      <c r="BH1868" s="95"/>
      <c r="BI1868" s="95"/>
      <c r="BJ1868" s="95"/>
      <c r="BK1868" s="95"/>
      <c r="BL1868" s="95"/>
      <c r="BM1868" s="95"/>
      <c r="BN1868" s="95"/>
      <c r="BO1868" s="75"/>
      <c r="BP1868" s="75"/>
    </row>
    <row r="1869" spans="27:68" x14ac:dyDescent="0.2">
      <c r="AA1869" s="75"/>
      <c r="AB1869" s="75"/>
      <c r="AC1869" s="75"/>
      <c r="AD1869" s="75"/>
      <c r="AE1869" s="75"/>
      <c r="AG1869" s="84"/>
      <c r="AN1869" s="75"/>
      <c r="AO1869" s="75"/>
      <c r="AP1869" s="75"/>
      <c r="AQ1869" s="75"/>
      <c r="AR1869" s="75"/>
      <c r="AS1869" s="75"/>
      <c r="AT1869" s="75"/>
      <c r="AU1869" s="75"/>
      <c r="AV1869" s="75"/>
      <c r="AW1869" s="75"/>
      <c r="AX1869" s="75"/>
      <c r="AY1869" s="75"/>
      <c r="AZ1869" s="75"/>
      <c r="BG1869" s="95"/>
      <c r="BH1869" s="95"/>
      <c r="BI1869" s="95"/>
      <c r="BJ1869" s="95"/>
      <c r="BK1869" s="95"/>
      <c r="BL1869" s="95"/>
      <c r="BM1869" s="95"/>
      <c r="BN1869" s="95"/>
      <c r="BO1869" s="75"/>
      <c r="BP1869" s="75"/>
    </row>
    <row r="1870" spans="27:68" x14ac:dyDescent="0.2">
      <c r="AA1870" s="75"/>
      <c r="AB1870" s="75"/>
      <c r="AC1870" s="75"/>
      <c r="AD1870" s="75"/>
      <c r="AE1870" s="75"/>
      <c r="AG1870" s="84"/>
      <c r="AN1870" s="75"/>
      <c r="AO1870" s="75"/>
      <c r="AP1870" s="75"/>
      <c r="AQ1870" s="75"/>
      <c r="AR1870" s="75"/>
      <c r="AS1870" s="75"/>
      <c r="AT1870" s="75"/>
      <c r="AU1870" s="75"/>
      <c r="AV1870" s="75"/>
      <c r="AW1870" s="75"/>
      <c r="AX1870" s="75"/>
      <c r="AY1870" s="75"/>
      <c r="AZ1870" s="75"/>
      <c r="BG1870" s="95"/>
      <c r="BH1870" s="95"/>
      <c r="BI1870" s="95"/>
      <c r="BJ1870" s="95"/>
      <c r="BK1870" s="95"/>
      <c r="BL1870" s="95"/>
      <c r="BM1870" s="95"/>
      <c r="BN1870" s="95"/>
      <c r="BO1870" s="75"/>
      <c r="BP1870" s="75"/>
    </row>
    <row r="1871" spans="27:68" x14ac:dyDescent="0.2">
      <c r="AA1871" s="75"/>
      <c r="AB1871" s="75"/>
      <c r="AC1871" s="75"/>
      <c r="AD1871" s="75"/>
      <c r="AE1871" s="75"/>
      <c r="AG1871" s="84"/>
      <c r="AN1871" s="75"/>
      <c r="AO1871" s="75"/>
      <c r="AP1871" s="75"/>
      <c r="AQ1871" s="75"/>
      <c r="AR1871" s="75"/>
      <c r="AS1871" s="75"/>
      <c r="AT1871" s="75"/>
      <c r="AU1871" s="75"/>
      <c r="AV1871" s="75"/>
      <c r="AW1871" s="75"/>
      <c r="AX1871" s="75"/>
      <c r="AY1871" s="75"/>
      <c r="AZ1871" s="75"/>
      <c r="BG1871" s="95"/>
      <c r="BH1871" s="95"/>
      <c r="BI1871" s="95"/>
      <c r="BJ1871" s="95"/>
      <c r="BK1871" s="95"/>
      <c r="BL1871" s="95"/>
      <c r="BM1871" s="95"/>
      <c r="BN1871" s="95"/>
      <c r="BO1871" s="75"/>
      <c r="BP1871" s="75"/>
    </row>
    <row r="1872" spans="27:68" x14ac:dyDescent="0.2">
      <c r="AA1872" s="75"/>
      <c r="AB1872" s="75"/>
      <c r="AC1872" s="75"/>
      <c r="AD1872" s="75"/>
      <c r="AE1872" s="75"/>
      <c r="AG1872" s="84"/>
      <c r="AN1872" s="75"/>
      <c r="AO1872" s="75"/>
      <c r="AP1872" s="75"/>
      <c r="AQ1872" s="75"/>
      <c r="AR1872" s="75"/>
      <c r="AS1872" s="75"/>
      <c r="AT1872" s="75"/>
      <c r="AU1872" s="75"/>
      <c r="AV1872" s="75"/>
      <c r="AW1872" s="75"/>
      <c r="AX1872" s="75"/>
      <c r="AY1872" s="75"/>
      <c r="AZ1872" s="75"/>
      <c r="BG1872" s="95"/>
      <c r="BH1872" s="95"/>
      <c r="BI1872" s="95"/>
      <c r="BJ1872" s="95"/>
      <c r="BK1872" s="95"/>
      <c r="BL1872" s="95"/>
      <c r="BM1872" s="95"/>
      <c r="BN1872" s="95"/>
      <c r="BO1872" s="75"/>
      <c r="BP1872" s="75"/>
    </row>
    <row r="1873" spans="27:68" x14ac:dyDescent="0.2">
      <c r="AA1873" s="75"/>
      <c r="AB1873" s="75"/>
      <c r="AC1873" s="75"/>
      <c r="AD1873" s="75"/>
      <c r="AE1873" s="75"/>
      <c r="AG1873" s="84"/>
      <c r="AN1873" s="75"/>
      <c r="AO1873" s="75"/>
      <c r="AP1873" s="75"/>
      <c r="AQ1873" s="75"/>
      <c r="AR1873" s="75"/>
      <c r="AS1873" s="75"/>
      <c r="AT1873" s="75"/>
      <c r="AU1873" s="75"/>
      <c r="AV1873" s="75"/>
      <c r="AW1873" s="75"/>
      <c r="AX1873" s="75"/>
      <c r="AY1873" s="75"/>
      <c r="AZ1873" s="75"/>
      <c r="BG1873" s="95"/>
      <c r="BH1873" s="95"/>
      <c r="BI1873" s="95"/>
      <c r="BJ1873" s="95"/>
      <c r="BK1873" s="95"/>
      <c r="BL1873" s="95"/>
      <c r="BM1873" s="95"/>
      <c r="BN1873" s="95"/>
      <c r="BO1873" s="75"/>
      <c r="BP1873" s="75"/>
    </row>
    <row r="1874" spans="27:68" x14ac:dyDescent="0.2">
      <c r="AA1874" s="75"/>
      <c r="AB1874" s="75"/>
      <c r="AC1874" s="75"/>
      <c r="AD1874" s="75"/>
      <c r="AE1874" s="75"/>
      <c r="AG1874" s="84"/>
      <c r="AN1874" s="75"/>
      <c r="AO1874" s="75"/>
      <c r="AP1874" s="75"/>
      <c r="AQ1874" s="75"/>
      <c r="AR1874" s="75"/>
      <c r="AS1874" s="75"/>
      <c r="AT1874" s="75"/>
      <c r="AU1874" s="75"/>
      <c r="AV1874" s="75"/>
      <c r="AW1874" s="75"/>
      <c r="AX1874" s="75"/>
      <c r="AY1874" s="75"/>
      <c r="AZ1874" s="75"/>
      <c r="BG1874" s="95"/>
      <c r="BH1874" s="95"/>
      <c r="BI1874" s="95"/>
      <c r="BJ1874" s="95"/>
      <c r="BK1874" s="95"/>
      <c r="BL1874" s="95"/>
      <c r="BM1874" s="95"/>
      <c r="BN1874" s="95"/>
      <c r="BO1874" s="75"/>
      <c r="BP1874" s="75"/>
    </row>
    <row r="1875" spans="27:68" x14ac:dyDescent="0.2">
      <c r="AA1875" s="75"/>
      <c r="AB1875" s="75"/>
      <c r="AC1875" s="75"/>
      <c r="AD1875" s="75"/>
      <c r="AE1875" s="75"/>
      <c r="AG1875" s="84"/>
      <c r="AN1875" s="75"/>
      <c r="AO1875" s="75"/>
      <c r="AP1875" s="75"/>
      <c r="AQ1875" s="75"/>
      <c r="AR1875" s="75"/>
      <c r="AS1875" s="75"/>
      <c r="AT1875" s="75"/>
      <c r="AU1875" s="75"/>
      <c r="AV1875" s="75"/>
      <c r="AW1875" s="75"/>
      <c r="AX1875" s="75"/>
      <c r="AY1875" s="75"/>
      <c r="AZ1875" s="75"/>
      <c r="BG1875" s="95"/>
      <c r="BH1875" s="95"/>
      <c r="BI1875" s="95"/>
      <c r="BJ1875" s="95"/>
      <c r="BK1875" s="95"/>
      <c r="BL1875" s="95"/>
      <c r="BM1875" s="95"/>
      <c r="BN1875" s="95"/>
      <c r="BO1875" s="75"/>
      <c r="BP1875" s="75"/>
    </row>
    <row r="1876" spans="27:68" x14ac:dyDescent="0.2">
      <c r="AA1876" s="75"/>
      <c r="AB1876" s="75"/>
      <c r="AC1876" s="75"/>
      <c r="AD1876" s="75"/>
      <c r="AE1876" s="75"/>
      <c r="AG1876" s="84"/>
      <c r="AN1876" s="75"/>
      <c r="AO1876" s="75"/>
      <c r="AP1876" s="75"/>
      <c r="AQ1876" s="75"/>
      <c r="AR1876" s="75"/>
      <c r="AS1876" s="75"/>
      <c r="AT1876" s="75"/>
      <c r="AU1876" s="75"/>
      <c r="AV1876" s="75"/>
      <c r="AW1876" s="75"/>
      <c r="AX1876" s="75"/>
      <c r="AY1876" s="75"/>
      <c r="AZ1876" s="75"/>
      <c r="BG1876" s="95"/>
      <c r="BH1876" s="95"/>
      <c r="BI1876" s="95"/>
      <c r="BJ1876" s="95"/>
      <c r="BK1876" s="95"/>
      <c r="BL1876" s="95"/>
      <c r="BM1876" s="95"/>
      <c r="BN1876" s="95"/>
      <c r="BO1876" s="75"/>
      <c r="BP1876" s="75"/>
    </row>
    <row r="1877" spans="27:68" x14ac:dyDescent="0.2">
      <c r="AA1877" s="75"/>
      <c r="AB1877" s="75"/>
      <c r="AC1877" s="75"/>
      <c r="AD1877" s="75"/>
      <c r="AE1877" s="75"/>
      <c r="AG1877" s="84"/>
      <c r="AN1877" s="75"/>
      <c r="AO1877" s="75"/>
      <c r="AP1877" s="75"/>
      <c r="AQ1877" s="75"/>
      <c r="AR1877" s="75"/>
      <c r="AS1877" s="75"/>
      <c r="AT1877" s="75"/>
      <c r="AU1877" s="75"/>
      <c r="AV1877" s="75"/>
      <c r="AW1877" s="75"/>
      <c r="AX1877" s="75"/>
      <c r="AY1877" s="75"/>
      <c r="AZ1877" s="75"/>
      <c r="BG1877" s="95"/>
      <c r="BH1877" s="95"/>
      <c r="BI1877" s="95"/>
      <c r="BJ1877" s="95"/>
      <c r="BK1877" s="95"/>
      <c r="BL1877" s="95"/>
      <c r="BM1877" s="95"/>
      <c r="BN1877" s="95"/>
      <c r="BO1877" s="75"/>
      <c r="BP1877" s="75"/>
    </row>
    <row r="1878" spans="27:68" x14ac:dyDescent="0.2">
      <c r="AA1878" s="75"/>
      <c r="AB1878" s="75"/>
      <c r="AC1878" s="75"/>
      <c r="AD1878" s="75"/>
      <c r="AE1878" s="75"/>
      <c r="AG1878" s="84"/>
      <c r="AN1878" s="75"/>
      <c r="AO1878" s="75"/>
      <c r="AP1878" s="75"/>
      <c r="AQ1878" s="75"/>
      <c r="AR1878" s="75"/>
      <c r="AS1878" s="75"/>
      <c r="AT1878" s="75"/>
      <c r="AU1878" s="75"/>
      <c r="AV1878" s="75"/>
      <c r="AW1878" s="75"/>
      <c r="AX1878" s="75"/>
      <c r="AY1878" s="75"/>
      <c r="AZ1878" s="75"/>
      <c r="BG1878" s="95"/>
      <c r="BH1878" s="95"/>
      <c r="BI1878" s="95"/>
      <c r="BJ1878" s="95"/>
      <c r="BK1878" s="95"/>
      <c r="BL1878" s="95"/>
      <c r="BM1878" s="95"/>
      <c r="BN1878" s="95"/>
      <c r="BO1878" s="75"/>
      <c r="BP1878" s="75"/>
    </row>
    <row r="1879" spans="27:68" x14ac:dyDescent="0.2">
      <c r="AA1879" s="75"/>
      <c r="AB1879" s="75"/>
      <c r="AC1879" s="75"/>
      <c r="AD1879" s="75"/>
      <c r="AE1879" s="75"/>
      <c r="AG1879" s="84"/>
      <c r="AN1879" s="75"/>
      <c r="AO1879" s="75"/>
      <c r="AP1879" s="75"/>
      <c r="AQ1879" s="75"/>
      <c r="AR1879" s="75"/>
      <c r="AS1879" s="75"/>
      <c r="AT1879" s="75"/>
      <c r="AU1879" s="75"/>
      <c r="AV1879" s="75"/>
      <c r="AW1879" s="75"/>
      <c r="AX1879" s="75"/>
      <c r="AY1879" s="75"/>
      <c r="AZ1879" s="75"/>
      <c r="BG1879" s="95"/>
      <c r="BH1879" s="95"/>
      <c r="BI1879" s="95"/>
      <c r="BJ1879" s="95"/>
      <c r="BK1879" s="95"/>
      <c r="BL1879" s="95"/>
      <c r="BM1879" s="95"/>
      <c r="BN1879" s="95"/>
      <c r="BO1879" s="75"/>
      <c r="BP1879" s="75"/>
    </row>
    <row r="1880" spans="27:68" x14ac:dyDescent="0.2">
      <c r="AA1880" s="75"/>
      <c r="AB1880" s="75"/>
      <c r="AC1880" s="75"/>
      <c r="AD1880" s="75"/>
      <c r="AE1880" s="75"/>
      <c r="AG1880" s="84"/>
      <c r="AN1880" s="75"/>
      <c r="AO1880" s="75"/>
      <c r="AP1880" s="75"/>
      <c r="AQ1880" s="75"/>
      <c r="AR1880" s="75"/>
      <c r="AS1880" s="75"/>
      <c r="AT1880" s="75"/>
      <c r="AU1880" s="75"/>
      <c r="AV1880" s="75"/>
      <c r="AW1880" s="75"/>
      <c r="AX1880" s="75"/>
      <c r="AY1880" s="75"/>
      <c r="AZ1880" s="75"/>
      <c r="BG1880" s="95"/>
      <c r="BH1880" s="95"/>
      <c r="BI1880" s="95"/>
      <c r="BJ1880" s="95"/>
      <c r="BK1880" s="95"/>
      <c r="BL1880" s="95"/>
      <c r="BM1880" s="95"/>
      <c r="BN1880" s="95"/>
      <c r="BO1880" s="75"/>
      <c r="BP1880" s="75"/>
    </row>
    <row r="1881" spans="27:68" x14ac:dyDescent="0.2">
      <c r="AA1881" s="75"/>
      <c r="AB1881" s="75"/>
      <c r="AC1881" s="75"/>
      <c r="AD1881" s="75"/>
      <c r="AE1881" s="75"/>
      <c r="AG1881" s="84"/>
      <c r="AN1881" s="75"/>
      <c r="AO1881" s="75"/>
      <c r="AP1881" s="75"/>
      <c r="AQ1881" s="75"/>
      <c r="AR1881" s="75"/>
      <c r="AS1881" s="75"/>
      <c r="AT1881" s="75"/>
      <c r="AU1881" s="75"/>
      <c r="AV1881" s="75"/>
      <c r="AW1881" s="75"/>
      <c r="AX1881" s="75"/>
      <c r="AY1881" s="75"/>
      <c r="AZ1881" s="75"/>
      <c r="BG1881" s="95"/>
      <c r="BH1881" s="95"/>
      <c r="BI1881" s="95"/>
      <c r="BJ1881" s="95"/>
      <c r="BK1881" s="95"/>
      <c r="BL1881" s="95"/>
      <c r="BM1881" s="95"/>
      <c r="BN1881" s="95"/>
      <c r="BO1881" s="75"/>
      <c r="BP1881" s="75"/>
    </row>
    <row r="1882" spans="27:68" x14ac:dyDescent="0.2">
      <c r="AA1882" s="75"/>
      <c r="AB1882" s="75"/>
      <c r="AC1882" s="75"/>
      <c r="AD1882" s="75"/>
      <c r="AE1882" s="75"/>
      <c r="AG1882" s="84"/>
      <c r="AN1882" s="75"/>
      <c r="AO1882" s="75"/>
      <c r="AP1882" s="75"/>
      <c r="AQ1882" s="75"/>
      <c r="AR1882" s="75"/>
      <c r="AS1882" s="75"/>
      <c r="AT1882" s="75"/>
      <c r="AU1882" s="75"/>
      <c r="AV1882" s="75"/>
      <c r="AW1882" s="75"/>
      <c r="AX1882" s="75"/>
      <c r="AY1882" s="75"/>
      <c r="AZ1882" s="75"/>
      <c r="BG1882" s="95"/>
      <c r="BH1882" s="95"/>
      <c r="BI1882" s="95"/>
      <c r="BJ1882" s="95"/>
      <c r="BK1882" s="95"/>
      <c r="BL1882" s="95"/>
      <c r="BM1882" s="95"/>
      <c r="BN1882" s="95"/>
      <c r="BO1882" s="75"/>
      <c r="BP1882" s="75"/>
    </row>
    <row r="1883" spans="27:68" x14ac:dyDescent="0.2">
      <c r="AA1883" s="75"/>
      <c r="AB1883" s="75"/>
      <c r="AC1883" s="75"/>
      <c r="AD1883" s="75"/>
      <c r="AE1883" s="75"/>
      <c r="AG1883" s="84"/>
      <c r="AN1883" s="75"/>
      <c r="AO1883" s="75"/>
      <c r="AP1883" s="75"/>
      <c r="AQ1883" s="75"/>
      <c r="AR1883" s="75"/>
      <c r="AS1883" s="75"/>
      <c r="AT1883" s="75"/>
      <c r="AU1883" s="75"/>
      <c r="AV1883" s="75"/>
      <c r="AW1883" s="75"/>
      <c r="AX1883" s="75"/>
      <c r="AY1883" s="75"/>
      <c r="AZ1883" s="75"/>
      <c r="BG1883" s="95"/>
      <c r="BH1883" s="95"/>
      <c r="BI1883" s="95"/>
      <c r="BJ1883" s="95"/>
      <c r="BK1883" s="95"/>
      <c r="BL1883" s="95"/>
      <c r="BM1883" s="95"/>
      <c r="BN1883" s="95"/>
      <c r="BO1883" s="75"/>
      <c r="BP1883" s="75"/>
    </row>
    <row r="1884" spans="27:68" x14ac:dyDescent="0.2">
      <c r="AA1884" s="75"/>
      <c r="AB1884" s="75"/>
      <c r="AC1884" s="75"/>
      <c r="AD1884" s="75"/>
      <c r="AE1884" s="75"/>
      <c r="AG1884" s="84"/>
      <c r="AN1884" s="75"/>
      <c r="AO1884" s="75"/>
      <c r="AP1884" s="75"/>
      <c r="AQ1884" s="75"/>
      <c r="AR1884" s="75"/>
      <c r="AS1884" s="75"/>
      <c r="AT1884" s="75"/>
      <c r="AU1884" s="75"/>
      <c r="AV1884" s="75"/>
      <c r="AW1884" s="75"/>
      <c r="AX1884" s="75"/>
      <c r="AY1884" s="75"/>
      <c r="AZ1884" s="75"/>
      <c r="BG1884" s="95"/>
      <c r="BH1884" s="95"/>
      <c r="BI1884" s="95"/>
      <c r="BJ1884" s="95"/>
      <c r="BK1884" s="95"/>
      <c r="BL1884" s="95"/>
      <c r="BM1884" s="95"/>
      <c r="BN1884" s="95"/>
      <c r="BO1884" s="75"/>
      <c r="BP1884" s="75"/>
    </row>
    <row r="1885" spans="27:68" x14ac:dyDescent="0.2">
      <c r="AA1885" s="75"/>
      <c r="AB1885" s="75"/>
      <c r="AC1885" s="75"/>
      <c r="AD1885" s="75"/>
      <c r="AE1885" s="75"/>
      <c r="AG1885" s="84"/>
      <c r="AN1885" s="75"/>
      <c r="AO1885" s="75"/>
      <c r="AP1885" s="75"/>
      <c r="AQ1885" s="75"/>
      <c r="AR1885" s="75"/>
      <c r="AS1885" s="75"/>
      <c r="AT1885" s="75"/>
      <c r="AU1885" s="75"/>
      <c r="AV1885" s="75"/>
      <c r="AW1885" s="75"/>
      <c r="AX1885" s="75"/>
      <c r="AY1885" s="75"/>
      <c r="AZ1885" s="75"/>
      <c r="BG1885" s="95"/>
      <c r="BH1885" s="95"/>
      <c r="BI1885" s="95"/>
      <c r="BJ1885" s="95"/>
      <c r="BK1885" s="95"/>
      <c r="BL1885" s="95"/>
      <c r="BM1885" s="95"/>
      <c r="BN1885" s="95"/>
      <c r="BO1885" s="75"/>
      <c r="BP1885" s="75"/>
    </row>
    <row r="1886" spans="27:68" x14ac:dyDescent="0.2">
      <c r="AA1886" s="75"/>
      <c r="AB1886" s="75"/>
      <c r="AC1886" s="75"/>
      <c r="AD1886" s="75"/>
      <c r="AE1886" s="75"/>
      <c r="AG1886" s="84"/>
      <c r="AN1886" s="75"/>
      <c r="AO1886" s="75"/>
      <c r="AP1886" s="75"/>
      <c r="AQ1886" s="75"/>
      <c r="AR1886" s="75"/>
      <c r="AS1886" s="75"/>
      <c r="AT1886" s="75"/>
      <c r="AU1886" s="75"/>
      <c r="AV1886" s="75"/>
      <c r="AW1886" s="75"/>
      <c r="AX1886" s="75"/>
      <c r="AY1886" s="75"/>
      <c r="AZ1886" s="75"/>
      <c r="BG1886" s="95"/>
      <c r="BH1886" s="95"/>
      <c r="BI1886" s="95"/>
      <c r="BJ1886" s="95"/>
      <c r="BK1886" s="95"/>
      <c r="BL1886" s="95"/>
      <c r="BM1886" s="95"/>
      <c r="BN1886" s="95"/>
      <c r="BO1886" s="75"/>
      <c r="BP1886" s="75"/>
    </row>
    <row r="1887" spans="27:68" x14ac:dyDescent="0.2">
      <c r="AA1887" s="75"/>
      <c r="AB1887" s="75"/>
      <c r="AC1887" s="75"/>
      <c r="AD1887" s="75"/>
      <c r="AE1887" s="75"/>
      <c r="AG1887" s="84"/>
      <c r="AN1887" s="75"/>
      <c r="AO1887" s="75"/>
      <c r="AP1887" s="75"/>
      <c r="AQ1887" s="75"/>
      <c r="AR1887" s="75"/>
      <c r="AS1887" s="75"/>
      <c r="AT1887" s="75"/>
      <c r="AU1887" s="75"/>
      <c r="AV1887" s="75"/>
      <c r="AW1887" s="75"/>
      <c r="AX1887" s="75"/>
      <c r="AY1887" s="75"/>
      <c r="AZ1887" s="75"/>
      <c r="BG1887" s="95"/>
      <c r="BH1887" s="95"/>
      <c r="BI1887" s="95"/>
      <c r="BJ1887" s="95"/>
      <c r="BK1887" s="95"/>
      <c r="BL1887" s="95"/>
      <c r="BM1887" s="95"/>
      <c r="BN1887" s="95"/>
      <c r="BO1887" s="75"/>
      <c r="BP1887" s="75"/>
    </row>
    <row r="1888" spans="27:68" x14ac:dyDescent="0.2">
      <c r="AA1888" s="75"/>
      <c r="AB1888" s="75"/>
      <c r="AC1888" s="75"/>
      <c r="AD1888" s="75"/>
      <c r="AE1888" s="75"/>
      <c r="AG1888" s="84"/>
      <c r="AN1888" s="75"/>
      <c r="AO1888" s="75"/>
      <c r="AP1888" s="75"/>
      <c r="AQ1888" s="75"/>
      <c r="AR1888" s="75"/>
      <c r="AS1888" s="75"/>
      <c r="AT1888" s="75"/>
      <c r="AU1888" s="75"/>
      <c r="AV1888" s="75"/>
      <c r="AW1888" s="75"/>
      <c r="AX1888" s="75"/>
      <c r="AY1888" s="75"/>
      <c r="AZ1888" s="75"/>
      <c r="BG1888" s="95"/>
      <c r="BH1888" s="95"/>
      <c r="BI1888" s="95"/>
      <c r="BJ1888" s="95"/>
      <c r="BK1888" s="95"/>
      <c r="BL1888" s="95"/>
      <c r="BM1888" s="95"/>
      <c r="BN1888" s="95"/>
      <c r="BO1888" s="75"/>
      <c r="BP1888" s="75"/>
    </row>
    <row r="1889" spans="27:68" x14ac:dyDescent="0.2">
      <c r="AA1889" s="75"/>
      <c r="AB1889" s="75"/>
      <c r="AC1889" s="75"/>
      <c r="AD1889" s="75"/>
      <c r="AE1889" s="75"/>
      <c r="AG1889" s="84"/>
      <c r="AN1889" s="75"/>
      <c r="AO1889" s="75"/>
      <c r="AP1889" s="75"/>
      <c r="AQ1889" s="75"/>
      <c r="AR1889" s="75"/>
      <c r="AS1889" s="75"/>
      <c r="AT1889" s="75"/>
      <c r="AU1889" s="75"/>
      <c r="AV1889" s="75"/>
      <c r="AW1889" s="75"/>
      <c r="AX1889" s="75"/>
      <c r="AY1889" s="75"/>
      <c r="AZ1889" s="75"/>
      <c r="BG1889" s="95"/>
      <c r="BH1889" s="95"/>
      <c r="BI1889" s="95"/>
      <c r="BJ1889" s="95"/>
      <c r="BK1889" s="95"/>
      <c r="BL1889" s="95"/>
      <c r="BM1889" s="95"/>
      <c r="BN1889" s="95"/>
      <c r="BO1889" s="75"/>
      <c r="BP1889" s="75"/>
    </row>
    <row r="1890" spans="27:68" x14ac:dyDescent="0.2">
      <c r="AA1890" s="75"/>
      <c r="AB1890" s="75"/>
      <c r="AC1890" s="75"/>
      <c r="AD1890" s="75"/>
      <c r="AE1890" s="75"/>
      <c r="AG1890" s="84"/>
      <c r="AN1890" s="75"/>
      <c r="AO1890" s="75"/>
      <c r="AP1890" s="75"/>
      <c r="AQ1890" s="75"/>
      <c r="AR1890" s="75"/>
      <c r="AS1890" s="75"/>
      <c r="AT1890" s="75"/>
      <c r="AU1890" s="75"/>
      <c r="AV1890" s="75"/>
      <c r="AW1890" s="75"/>
      <c r="AX1890" s="75"/>
      <c r="AY1890" s="75"/>
      <c r="AZ1890" s="75"/>
      <c r="BG1890" s="95"/>
      <c r="BH1890" s="95"/>
      <c r="BI1890" s="95"/>
      <c r="BJ1890" s="95"/>
      <c r="BK1890" s="95"/>
      <c r="BL1890" s="95"/>
      <c r="BM1890" s="95"/>
      <c r="BN1890" s="95"/>
      <c r="BO1890" s="75"/>
      <c r="BP1890" s="75"/>
    </row>
    <row r="1891" spans="27:68" x14ac:dyDescent="0.2">
      <c r="AA1891" s="75"/>
      <c r="AB1891" s="75"/>
      <c r="AC1891" s="75"/>
      <c r="AD1891" s="75"/>
      <c r="AE1891" s="75"/>
      <c r="AG1891" s="84"/>
      <c r="AN1891" s="75"/>
      <c r="AO1891" s="75"/>
      <c r="AP1891" s="75"/>
      <c r="AQ1891" s="75"/>
      <c r="AR1891" s="75"/>
      <c r="AS1891" s="75"/>
      <c r="AT1891" s="75"/>
      <c r="AU1891" s="75"/>
      <c r="AV1891" s="75"/>
      <c r="AW1891" s="75"/>
      <c r="AX1891" s="75"/>
      <c r="AY1891" s="75"/>
      <c r="AZ1891" s="75"/>
      <c r="BG1891" s="95"/>
      <c r="BH1891" s="95"/>
      <c r="BI1891" s="95"/>
      <c r="BJ1891" s="95"/>
      <c r="BK1891" s="95"/>
      <c r="BL1891" s="95"/>
      <c r="BM1891" s="95"/>
      <c r="BN1891" s="95"/>
      <c r="BO1891" s="75"/>
      <c r="BP1891" s="75"/>
    </row>
    <row r="1892" spans="27:68" x14ac:dyDescent="0.2">
      <c r="AA1892" s="75"/>
      <c r="AB1892" s="75"/>
      <c r="AC1892" s="75"/>
      <c r="AD1892" s="75"/>
      <c r="AE1892" s="75"/>
      <c r="AG1892" s="84"/>
      <c r="AN1892" s="75"/>
      <c r="AO1892" s="75"/>
      <c r="AP1892" s="75"/>
      <c r="AQ1892" s="75"/>
      <c r="AR1892" s="75"/>
      <c r="AS1892" s="75"/>
      <c r="AT1892" s="75"/>
      <c r="AU1892" s="75"/>
      <c r="AV1892" s="75"/>
      <c r="AW1892" s="75"/>
      <c r="AX1892" s="75"/>
      <c r="AY1892" s="75"/>
      <c r="AZ1892" s="75"/>
      <c r="BG1892" s="95"/>
      <c r="BH1892" s="95"/>
      <c r="BI1892" s="95"/>
      <c r="BJ1892" s="95"/>
      <c r="BK1892" s="95"/>
      <c r="BL1892" s="95"/>
      <c r="BM1892" s="95"/>
      <c r="BN1892" s="95"/>
      <c r="BO1892" s="75"/>
      <c r="BP1892" s="75"/>
    </row>
    <row r="1893" spans="27:68" x14ac:dyDescent="0.2">
      <c r="AA1893" s="75"/>
      <c r="AB1893" s="75"/>
      <c r="AC1893" s="75"/>
      <c r="AD1893" s="75"/>
      <c r="AE1893" s="75"/>
      <c r="AG1893" s="84"/>
      <c r="AN1893" s="75"/>
      <c r="AO1893" s="75"/>
      <c r="AP1893" s="75"/>
      <c r="AQ1893" s="75"/>
      <c r="AR1893" s="75"/>
      <c r="AS1893" s="75"/>
      <c r="AT1893" s="75"/>
      <c r="AU1893" s="75"/>
      <c r="AV1893" s="75"/>
      <c r="AW1893" s="75"/>
      <c r="AX1893" s="75"/>
      <c r="AY1893" s="75"/>
      <c r="AZ1893" s="75"/>
      <c r="BG1893" s="95"/>
      <c r="BH1893" s="95"/>
      <c r="BI1893" s="95"/>
      <c r="BJ1893" s="95"/>
      <c r="BK1893" s="95"/>
      <c r="BL1893" s="95"/>
      <c r="BM1893" s="95"/>
      <c r="BN1893" s="95"/>
      <c r="BO1893" s="75"/>
      <c r="BP1893" s="75"/>
    </row>
    <row r="1894" spans="27:68" x14ac:dyDescent="0.2">
      <c r="AA1894" s="75"/>
      <c r="AB1894" s="75"/>
      <c r="AC1894" s="75"/>
      <c r="AD1894" s="75"/>
      <c r="AE1894" s="75"/>
      <c r="AG1894" s="84"/>
      <c r="AN1894" s="75"/>
      <c r="AO1894" s="75"/>
      <c r="AP1894" s="75"/>
      <c r="AQ1894" s="75"/>
      <c r="AR1894" s="75"/>
      <c r="AS1894" s="75"/>
      <c r="AT1894" s="75"/>
      <c r="AU1894" s="75"/>
      <c r="AV1894" s="75"/>
      <c r="AW1894" s="75"/>
      <c r="AX1894" s="75"/>
      <c r="AY1894" s="75"/>
      <c r="AZ1894" s="75"/>
      <c r="BG1894" s="95"/>
      <c r="BH1894" s="95"/>
      <c r="BI1894" s="95"/>
      <c r="BJ1894" s="95"/>
      <c r="BK1894" s="95"/>
      <c r="BL1894" s="95"/>
      <c r="BM1894" s="95"/>
      <c r="BN1894" s="95"/>
      <c r="BO1894" s="75"/>
      <c r="BP1894" s="75"/>
    </row>
    <row r="1895" spans="27:68" x14ac:dyDescent="0.2">
      <c r="AA1895" s="75"/>
      <c r="AB1895" s="75"/>
      <c r="AC1895" s="75"/>
      <c r="AD1895" s="75"/>
      <c r="AE1895" s="75"/>
      <c r="AG1895" s="84"/>
      <c r="AN1895" s="75"/>
      <c r="AO1895" s="75"/>
      <c r="AP1895" s="75"/>
      <c r="AQ1895" s="75"/>
      <c r="AR1895" s="75"/>
      <c r="AS1895" s="75"/>
      <c r="AT1895" s="75"/>
      <c r="AU1895" s="75"/>
      <c r="AV1895" s="75"/>
      <c r="AW1895" s="75"/>
      <c r="AX1895" s="75"/>
      <c r="AY1895" s="75"/>
      <c r="AZ1895" s="75"/>
      <c r="BG1895" s="95"/>
      <c r="BH1895" s="95"/>
      <c r="BI1895" s="95"/>
      <c r="BJ1895" s="95"/>
      <c r="BK1895" s="95"/>
      <c r="BL1895" s="95"/>
      <c r="BM1895" s="95"/>
      <c r="BN1895" s="95"/>
      <c r="BO1895" s="75"/>
      <c r="BP1895" s="75"/>
    </row>
    <row r="1896" spans="27:68" x14ac:dyDescent="0.2">
      <c r="AA1896" s="75"/>
      <c r="AB1896" s="75"/>
      <c r="AC1896" s="75"/>
      <c r="AD1896" s="75"/>
      <c r="AE1896" s="75"/>
      <c r="AG1896" s="84"/>
      <c r="AN1896" s="75"/>
      <c r="AO1896" s="75"/>
      <c r="AP1896" s="75"/>
      <c r="AQ1896" s="75"/>
      <c r="AR1896" s="75"/>
      <c r="AS1896" s="75"/>
      <c r="AT1896" s="75"/>
      <c r="AU1896" s="75"/>
      <c r="AV1896" s="75"/>
      <c r="AW1896" s="75"/>
      <c r="AX1896" s="75"/>
      <c r="AY1896" s="75"/>
      <c r="AZ1896" s="75"/>
      <c r="BG1896" s="95"/>
      <c r="BH1896" s="95"/>
      <c r="BI1896" s="95"/>
      <c r="BJ1896" s="95"/>
      <c r="BK1896" s="95"/>
      <c r="BL1896" s="95"/>
      <c r="BM1896" s="95"/>
      <c r="BN1896" s="95"/>
      <c r="BO1896" s="75"/>
      <c r="BP1896" s="75"/>
    </row>
    <row r="1897" spans="27:68" x14ac:dyDescent="0.2">
      <c r="AA1897" s="75"/>
      <c r="AB1897" s="75"/>
      <c r="AC1897" s="75"/>
      <c r="AD1897" s="75"/>
      <c r="AE1897" s="75"/>
      <c r="AG1897" s="84"/>
      <c r="AN1897" s="75"/>
      <c r="AO1897" s="75"/>
      <c r="AP1897" s="75"/>
      <c r="AQ1897" s="75"/>
      <c r="AR1897" s="75"/>
      <c r="AS1897" s="75"/>
      <c r="AT1897" s="75"/>
      <c r="AU1897" s="75"/>
      <c r="AV1897" s="75"/>
      <c r="AW1897" s="75"/>
      <c r="AX1897" s="75"/>
      <c r="AY1897" s="75"/>
      <c r="AZ1897" s="75"/>
      <c r="BG1897" s="95"/>
      <c r="BH1897" s="95"/>
      <c r="BI1897" s="95"/>
      <c r="BJ1897" s="95"/>
      <c r="BK1897" s="95"/>
      <c r="BL1897" s="95"/>
      <c r="BM1897" s="95"/>
      <c r="BN1897" s="95"/>
      <c r="BO1897" s="75"/>
      <c r="BP1897" s="75"/>
    </row>
    <row r="1898" spans="27:68" x14ac:dyDescent="0.2">
      <c r="AA1898" s="75"/>
      <c r="AB1898" s="75"/>
      <c r="AC1898" s="75"/>
      <c r="AD1898" s="75"/>
      <c r="AE1898" s="75"/>
      <c r="AG1898" s="84"/>
      <c r="AN1898" s="75"/>
      <c r="AO1898" s="75"/>
      <c r="AP1898" s="75"/>
      <c r="AQ1898" s="75"/>
      <c r="AR1898" s="75"/>
      <c r="AS1898" s="75"/>
      <c r="AT1898" s="75"/>
      <c r="AU1898" s="75"/>
      <c r="AV1898" s="75"/>
      <c r="AW1898" s="75"/>
      <c r="AX1898" s="75"/>
      <c r="AY1898" s="75"/>
      <c r="AZ1898" s="75"/>
      <c r="BG1898" s="95"/>
      <c r="BH1898" s="95"/>
      <c r="BI1898" s="95"/>
      <c r="BJ1898" s="95"/>
      <c r="BK1898" s="95"/>
      <c r="BL1898" s="95"/>
      <c r="BM1898" s="95"/>
      <c r="BN1898" s="95"/>
      <c r="BO1898" s="75"/>
      <c r="BP1898" s="75"/>
    </row>
    <row r="1899" spans="27:68" x14ac:dyDescent="0.2">
      <c r="AA1899" s="75"/>
      <c r="AB1899" s="75"/>
      <c r="AC1899" s="75"/>
      <c r="AD1899" s="75"/>
      <c r="AE1899" s="75"/>
      <c r="AG1899" s="84"/>
      <c r="AN1899" s="75"/>
      <c r="AO1899" s="75"/>
      <c r="AP1899" s="75"/>
      <c r="AQ1899" s="75"/>
      <c r="AR1899" s="75"/>
      <c r="AS1899" s="75"/>
      <c r="AT1899" s="75"/>
      <c r="AU1899" s="75"/>
      <c r="AV1899" s="75"/>
      <c r="AW1899" s="75"/>
      <c r="AX1899" s="75"/>
      <c r="AY1899" s="75"/>
      <c r="AZ1899" s="75"/>
      <c r="BG1899" s="95"/>
      <c r="BH1899" s="95"/>
      <c r="BI1899" s="95"/>
      <c r="BJ1899" s="95"/>
      <c r="BK1899" s="95"/>
      <c r="BL1899" s="95"/>
      <c r="BM1899" s="95"/>
      <c r="BN1899" s="95"/>
      <c r="BO1899" s="75"/>
      <c r="BP1899" s="75"/>
    </row>
    <row r="1900" spans="27:68" x14ac:dyDescent="0.2">
      <c r="AA1900" s="75"/>
      <c r="AB1900" s="75"/>
      <c r="AC1900" s="75"/>
      <c r="AD1900" s="75"/>
      <c r="AE1900" s="75"/>
      <c r="AG1900" s="84"/>
      <c r="AN1900" s="75"/>
      <c r="AO1900" s="75"/>
      <c r="AP1900" s="75"/>
      <c r="AQ1900" s="75"/>
      <c r="AR1900" s="75"/>
      <c r="AS1900" s="75"/>
      <c r="AT1900" s="75"/>
      <c r="AU1900" s="75"/>
      <c r="AV1900" s="75"/>
      <c r="AW1900" s="75"/>
      <c r="AX1900" s="75"/>
      <c r="AY1900" s="75"/>
      <c r="AZ1900" s="75"/>
      <c r="BG1900" s="95"/>
      <c r="BH1900" s="95"/>
      <c r="BI1900" s="95"/>
      <c r="BJ1900" s="95"/>
      <c r="BK1900" s="95"/>
      <c r="BL1900" s="95"/>
      <c r="BM1900" s="95"/>
      <c r="BN1900" s="95"/>
      <c r="BO1900" s="75"/>
      <c r="BP1900" s="75"/>
    </row>
    <row r="1901" spans="27:68" x14ac:dyDescent="0.2">
      <c r="AA1901" s="75"/>
      <c r="AB1901" s="75"/>
      <c r="AC1901" s="75"/>
      <c r="AD1901" s="75"/>
      <c r="AE1901" s="75"/>
      <c r="AG1901" s="84"/>
      <c r="AN1901" s="75"/>
      <c r="AO1901" s="75"/>
      <c r="AP1901" s="75"/>
      <c r="AQ1901" s="75"/>
      <c r="AR1901" s="75"/>
      <c r="AS1901" s="75"/>
      <c r="AT1901" s="75"/>
      <c r="AU1901" s="75"/>
      <c r="AV1901" s="75"/>
      <c r="AW1901" s="75"/>
      <c r="AX1901" s="75"/>
      <c r="AY1901" s="75"/>
      <c r="AZ1901" s="75"/>
      <c r="BG1901" s="95"/>
      <c r="BH1901" s="95"/>
      <c r="BI1901" s="95"/>
      <c r="BJ1901" s="95"/>
      <c r="BK1901" s="95"/>
      <c r="BL1901" s="95"/>
      <c r="BM1901" s="95"/>
      <c r="BN1901" s="95"/>
      <c r="BO1901" s="75"/>
      <c r="BP1901" s="75"/>
    </row>
    <row r="1902" spans="27:68" x14ac:dyDescent="0.2">
      <c r="AA1902" s="75"/>
      <c r="AB1902" s="75"/>
      <c r="AC1902" s="75"/>
      <c r="AD1902" s="75"/>
      <c r="AE1902" s="75"/>
      <c r="AG1902" s="84"/>
      <c r="AN1902" s="75"/>
      <c r="AO1902" s="75"/>
      <c r="AP1902" s="75"/>
      <c r="AQ1902" s="75"/>
      <c r="AR1902" s="75"/>
      <c r="AS1902" s="75"/>
      <c r="AT1902" s="75"/>
      <c r="AU1902" s="75"/>
      <c r="AV1902" s="75"/>
      <c r="AW1902" s="75"/>
      <c r="AX1902" s="75"/>
      <c r="AY1902" s="75"/>
      <c r="AZ1902" s="75"/>
      <c r="BG1902" s="95"/>
      <c r="BH1902" s="95"/>
      <c r="BI1902" s="95"/>
      <c r="BJ1902" s="95"/>
      <c r="BK1902" s="95"/>
      <c r="BL1902" s="95"/>
      <c r="BM1902" s="95"/>
      <c r="BN1902" s="95"/>
      <c r="BO1902" s="75"/>
      <c r="BP1902" s="75"/>
    </row>
    <row r="1903" spans="27:68" x14ac:dyDescent="0.2">
      <c r="AA1903" s="75"/>
      <c r="AB1903" s="75"/>
      <c r="AC1903" s="75"/>
      <c r="AD1903" s="75"/>
      <c r="AE1903" s="75"/>
      <c r="AG1903" s="84"/>
      <c r="AN1903" s="75"/>
      <c r="AO1903" s="75"/>
      <c r="AP1903" s="75"/>
      <c r="AQ1903" s="75"/>
      <c r="AR1903" s="75"/>
      <c r="AS1903" s="75"/>
      <c r="AT1903" s="75"/>
      <c r="AU1903" s="75"/>
      <c r="AV1903" s="75"/>
      <c r="AW1903" s="75"/>
      <c r="AX1903" s="75"/>
      <c r="AY1903" s="75"/>
      <c r="AZ1903" s="75"/>
      <c r="BG1903" s="95"/>
      <c r="BH1903" s="95"/>
      <c r="BI1903" s="95"/>
      <c r="BJ1903" s="95"/>
      <c r="BK1903" s="95"/>
      <c r="BL1903" s="95"/>
      <c r="BM1903" s="95"/>
      <c r="BN1903" s="95"/>
      <c r="BO1903" s="75"/>
      <c r="BP1903" s="75"/>
    </row>
    <row r="1904" spans="27:68" x14ac:dyDescent="0.2">
      <c r="AA1904" s="75"/>
      <c r="AB1904" s="75"/>
      <c r="AC1904" s="75"/>
      <c r="AD1904" s="75"/>
      <c r="AE1904" s="75"/>
      <c r="AG1904" s="84"/>
      <c r="AN1904" s="75"/>
      <c r="AO1904" s="75"/>
      <c r="AP1904" s="75"/>
      <c r="AQ1904" s="75"/>
      <c r="AR1904" s="75"/>
      <c r="AS1904" s="75"/>
      <c r="AT1904" s="75"/>
      <c r="AU1904" s="75"/>
      <c r="AV1904" s="75"/>
      <c r="AW1904" s="75"/>
      <c r="AX1904" s="75"/>
      <c r="AY1904" s="75"/>
      <c r="AZ1904" s="75"/>
      <c r="BG1904" s="95"/>
      <c r="BH1904" s="95"/>
      <c r="BI1904" s="95"/>
      <c r="BJ1904" s="95"/>
      <c r="BK1904" s="95"/>
      <c r="BL1904" s="95"/>
      <c r="BM1904" s="95"/>
      <c r="BN1904" s="95"/>
      <c r="BO1904" s="75"/>
      <c r="BP1904" s="75"/>
    </row>
    <row r="1905" spans="27:69" x14ac:dyDescent="0.2">
      <c r="AA1905" s="75"/>
      <c r="AB1905" s="75"/>
      <c r="AC1905" s="75"/>
      <c r="AD1905" s="75"/>
      <c r="AE1905" s="75"/>
      <c r="AG1905" s="84"/>
      <c r="AN1905" s="75"/>
      <c r="AO1905" s="75"/>
      <c r="AP1905" s="75"/>
      <c r="AQ1905" s="75"/>
      <c r="AR1905" s="75"/>
      <c r="AS1905" s="75"/>
      <c r="AT1905" s="75"/>
      <c r="AU1905" s="75"/>
      <c r="AV1905" s="75"/>
      <c r="AW1905" s="75"/>
      <c r="AX1905" s="75"/>
      <c r="AY1905" s="75"/>
      <c r="AZ1905" s="75"/>
      <c r="BG1905" s="95"/>
      <c r="BH1905" s="95"/>
      <c r="BI1905" s="95"/>
      <c r="BJ1905" s="95"/>
      <c r="BK1905" s="95"/>
      <c r="BL1905" s="95"/>
      <c r="BM1905" s="95"/>
      <c r="BN1905" s="95"/>
      <c r="BO1905" s="75"/>
      <c r="BP1905" s="75"/>
    </row>
    <row r="1906" spans="27:69" x14ac:dyDescent="0.2">
      <c r="AA1906" s="75"/>
      <c r="AB1906" s="75"/>
      <c r="AC1906" s="75"/>
      <c r="AD1906" s="75"/>
      <c r="AE1906" s="75"/>
      <c r="AG1906" s="84"/>
      <c r="AN1906" s="75"/>
      <c r="AO1906" s="75"/>
      <c r="AP1906" s="75"/>
      <c r="AQ1906" s="75"/>
      <c r="AR1906" s="75"/>
      <c r="AS1906" s="75"/>
      <c r="AT1906" s="75"/>
      <c r="AU1906" s="75"/>
      <c r="AV1906" s="75"/>
      <c r="AW1906" s="75"/>
      <c r="AX1906" s="75"/>
      <c r="AY1906" s="75"/>
      <c r="AZ1906" s="75"/>
      <c r="BG1906" s="95"/>
      <c r="BH1906" s="95"/>
      <c r="BI1906" s="95"/>
      <c r="BJ1906" s="95"/>
      <c r="BK1906" s="95"/>
      <c r="BL1906" s="95"/>
      <c r="BM1906" s="95"/>
      <c r="BN1906" s="95"/>
      <c r="BO1906" s="75"/>
      <c r="BP1906" s="75"/>
    </row>
    <row r="1907" spans="27:69" x14ac:dyDescent="0.2">
      <c r="AA1907" s="75"/>
      <c r="AB1907" s="75"/>
      <c r="AC1907" s="75"/>
      <c r="AD1907" s="75"/>
      <c r="AE1907" s="75"/>
      <c r="AG1907" s="84"/>
      <c r="AN1907" s="75"/>
      <c r="AO1907" s="75"/>
      <c r="AP1907" s="75"/>
      <c r="AQ1907" s="75"/>
      <c r="AR1907" s="75"/>
      <c r="AS1907" s="75"/>
      <c r="AT1907" s="75"/>
      <c r="AU1907" s="75"/>
      <c r="AV1907" s="75"/>
      <c r="AW1907" s="75"/>
      <c r="AX1907" s="75"/>
      <c r="AY1907" s="75"/>
      <c r="AZ1907" s="75"/>
      <c r="BG1907" s="95"/>
      <c r="BH1907" s="95"/>
      <c r="BI1907" s="95"/>
      <c r="BJ1907" s="95"/>
      <c r="BK1907" s="95"/>
      <c r="BL1907" s="95"/>
      <c r="BM1907" s="95"/>
      <c r="BN1907" s="95"/>
      <c r="BO1907" s="75"/>
      <c r="BP1907" s="75"/>
    </row>
    <row r="1908" spans="27:69" x14ac:dyDescent="0.2">
      <c r="AA1908" s="75"/>
      <c r="AB1908" s="75"/>
      <c r="AC1908" s="75"/>
      <c r="AD1908" s="75"/>
      <c r="AE1908" s="75"/>
      <c r="AG1908" s="84"/>
      <c r="AN1908" s="75"/>
      <c r="AO1908" s="75"/>
      <c r="AP1908" s="75"/>
      <c r="AQ1908" s="75"/>
      <c r="AR1908" s="75"/>
      <c r="AS1908" s="75"/>
      <c r="AT1908" s="75"/>
      <c r="AU1908" s="75"/>
      <c r="AV1908" s="75"/>
      <c r="AW1908" s="75"/>
      <c r="AX1908" s="75"/>
      <c r="AY1908" s="75"/>
      <c r="AZ1908" s="75"/>
      <c r="BG1908" s="95"/>
      <c r="BH1908" s="95"/>
      <c r="BI1908" s="95"/>
      <c r="BJ1908" s="95"/>
      <c r="BK1908" s="95"/>
      <c r="BL1908" s="95"/>
      <c r="BM1908" s="95"/>
      <c r="BN1908" s="95"/>
      <c r="BO1908" s="75"/>
      <c r="BP1908" s="75"/>
    </row>
    <row r="1909" spans="27:69" x14ac:dyDescent="0.2">
      <c r="AA1909" s="75"/>
      <c r="AB1909" s="75"/>
      <c r="AC1909" s="75"/>
      <c r="AD1909" s="75"/>
      <c r="AE1909" s="75"/>
      <c r="AG1909" s="84"/>
      <c r="AN1909" s="75"/>
      <c r="AO1909" s="75"/>
      <c r="AP1909" s="75"/>
      <c r="AQ1909" s="75"/>
      <c r="AR1909" s="75"/>
      <c r="AS1909" s="75"/>
      <c r="AT1909" s="75"/>
      <c r="AU1909" s="75"/>
      <c r="AV1909" s="75"/>
      <c r="AW1909" s="75"/>
      <c r="AX1909" s="75"/>
      <c r="AY1909" s="75"/>
      <c r="AZ1909" s="75"/>
      <c r="BG1909" s="95"/>
      <c r="BH1909" s="95"/>
      <c r="BI1909" s="95"/>
      <c r="BJ1909" s="95"/>
      <c r="BK1909" s="95"/>
      <c r="BL1909" s="95"/>
      <c r="BM1909" s="95"/>
      <c r="BN1909" s="95"/>
      <c r="BO1909" s="75"/>
      <c r="BP1909" s="75"/>
    </row>
    <row r="1910" spans="27:69" x14ac:dyDescent="0.2">
      <c r="AA1910" s="75"/>
      <c r="AB1910" s="75"/>
      <c r="AC1910" s="75"/>
      <c r="AD1910" s="75"/>
      <c r="AE1910" s="75"/>
      <c r="AG1910" s="84"/>
      <c r="AN1910" s="75"/>
      <c r="AO1910" s="75"/>
      <c r="AP1910" s="75"/>
      <c r="AQ1910" s="75"/>
      <c r="AR1910" s="75"/>
      <c r="AS1910" s="75"/>
      <c r="AT1910" s="75"/>
      <c r="AU1910" s="75"/>
      <c r="AV1910" s="75"/>
      <c r="AW1910" s="75"/>
      <c r="AX1910" s="75"/>
      <c r="AY1910" s="75"/>
      <c r="AZ1910" s="75"/>
      <c r="BG1910" s="95"/>
      <c r="BH1910" s="95"/>
      <c r="BI1910" s="95"/>
      <c r="BJ1910" s="95"/>
      <c r="BK1910" s="95"/>
      <c r="BL1910" s="95"/>
      <c r="BM1910" s="95"/>
      <c r="BN1910" s="95"/>
      <c r="BO1910" s="75"/>
      <c r="BP1910" s="75"/>
    </row>
    <row r="1911" spans="27:69" x14ac:dyDescent="0.2">
      <c r="AA1911" s="75"/>
      <c r="AB1911" s="75"/>
      <c r="AC1911" s="75"/>
      <c r="AD1911" s="75"/>
      <c r="AE1911" s="75"/>
      <c r="AG1911" s="84"/>
      <c r="AN1911" s="75"/>
      <c r="AO1911" s="75"/>
      <c r="AP1911" s="75"/>
      <c r="AQ1911" s="75"/>
      <c r="AR1911" s="75"/>
      <c r="AS1911" s="75"/>
      <c r="AT1911" s="75"/>
      <c r="AU1911" s="75"/>
      <c r="AV1911" s="75"/>
      <c r="AW1911" s="75"/>
      <c r="AX1911" s="75"/>
      <c r="AY1911" s="75"/>
      <c r="AZ1911" s="75"/>
      <c r="BG1911" s="95"/>
      <c r="BH1911" s="95"/>
      <c r="BI1911" s="95"/>
      <c r="BJ1911" s="95"/>
      <c r="BK1911" s="95"/>
      <c r="BL1911" s="95"/>
      <c r="BM1911" s="95"/>
      <c r="BN1911" s="95"/>
      <c r="BO1911" s="75"/>
      <c r="BP1911" s="75"/>
    </row>
    <row r="1912" spans="27:69" x14ac:dyDescent="0.2">
      <c r="AA1912" s="75"/>
      <c r="AB1912" s="75"/>
      <c r="AC1912" s="75"/>
      <c r="AD1912" s="75"/>
      <c r="AE1912" s="75"/>
      <c r="AG1912" s="84"/>
      <c r="AN1912" s="75"/>
      <c r="AO1912" s="75"/>
      <c r="AP1912" s="75"/>
      <c r="AQ1912" s="75"/>
      <c r="AR1912" s="75"/>
      <c r="AS1912" s="75"/>
      <c r="AT1912" s="75"/>
      <c r="AU1912" s="75"/>
      <c r="AV1912" s="75"/>
      <c r="AW1912" s="75"/>
      <c r="AX1912" s="75"/>
      <c r="AY1912" s="75"/>
      <c r="AZ1912" s="75"/>
      <c r="BG1912" s="95"/>
      <c r="BH1912" s="95"/>
      <c r="BI1912" s="95"/>
      <c r="BJ1912" s="95"/>
      <c r="BK1912" s="95"/>
      <c r="BL1912" s="95"/>
      <c r="BM1912" s="95"/>
      <c r="BN1912" s="95"/>
      <c r="BO1912" s="75"/>
      <c r="BP1912" s="75"/>
    </row>
    <row r="1913" spans="27:69" x14ac:dyDescent="0.2">
      <c r="AA1913" s="75"/>
      <c r="AB1913" s="75"/>
      <c r="AC1913" s="75"/>
      <c r="AD1913" s="75"/>
      <c r="AE1913" s="75"/>
      <c r="AG1913" s="84"/>
      <c r="AN1913" s="75"/>
      <c r="AO1913" s="75"/>
      <c r="AP1913" s="75"/>
      <c r="AQ1913" s="75"/>
      <c r="AR1913" s="75"/>
      <c r="AS1913" s="75"/>
      <c r="AT1913" s="75"/>
      <c r="AU1913" s="75"/>
      <c r="AV1913" s="75"/>
      <c r="AW1913" s="75"/>
      <c r="AX1913" s="75"/>
      <c r="AY1913" s="75"/>
      <c r="AZ1913" s="75"/>
      <c r="BG1913" s="95"/>
      <c r="BH1913" s="95"/>
      <c r="BI1913" s="95"/>
      <c r="BJ1913" s="95"/>
      <c r="BK1913" s="95"/>
      <c r="BL1913" s="95"/>
      <c r="BM1913" s="95"/>
      <c r="BN1913" s="95"/>
      <c r="BO1913" s="75"/>
      <c r="BP1913" s="75"/>
    </row>
    <row r="1914" spans="27:69" x14ac:dyDescent="0.2">
      <c r="AA1914" s="75"/>
      <c r="AB1914" s="75"/>
      <c r="AC1914" s="75"/>
      <c r="AD1914" s="75"/>
      <c r="AE1914" s="75"/>
      <c r="AG1914" s="84"/>
      <c r="AN1914" s="75"/>
      <c r="AO1914" s="75"/>
      <c r="AP1914" s="75"/>
      <c r="AQ1914" s="75"/>
      <c r="AR1914" s="75"/>
      <c r="AS1914" s="75"/>
      <c r="AT1914" s="75"/>
      <c r="AU1914" s="75"/>
      <c r="AV1914" s="75"/>
      <c r="AW1914" s="75"/>
      <c r="AX1914" s="75"/>
      <c r="AY1914" s="75"/>
      <c r="AZ1914" s="75"/>
      <c r="BG1914" s="95"/>
      <c r="BH1914" s="95"/>
      <c r="BI1914" s="95"/>
      <c r="BJ1914" s="95"/>
      <c r="BK1914" s="95"/>
      <c r="BL1914" s="95"/>
      <c r="BM1914" s="95"/>
      <c r="BN1914" s="95"/>
      <c r="BO1914" s="75"/>
      <c r="BP1914" s="75"/>
      <c r="BQ1914" s="75"/>
    </row>
    <row r="1915" spans="27:69" x14ac:dyDescent="0.2">
      <c r="AA1915" s="75"/>
      <c r="AB1915" s="75"/>
      <c r="AC1915" s="75"/>
      <c r="AD1915" s="75"/>
      <c r="AE1915" s="75"/>
      <c r="AG1915" s="84"/>
      <c r="AN1915" s="75"/>
      <c r="AO1915" s="75"/>
      <c r="AP1915" s="75"/>
      <c r="AQ1915" s="75"/>
      <c r="AR1915" s="75"/>
      <c r="AS1915" s="75"/>
      <c r="AT1915" s="75"/>
      <c r="AU1915" s="75"/>
      <c r="AV1915" s="75"/>
      <c r="AW1915" s="75"/>
      <c r="AX1915" s="75"/>
      <c r="AY1915" s="75"/>
      <c r="AZ1915" s="75"/>
      <c r="BG1915" s="95"/>
      <c r="BH1915" s="95"/>
      <c r="BI1915" s="95"/>
      <c r="BJ1915" s="95"/>
      <c r="BK1915" s="95"/>
      <c r="BL1915" s="95"/>
      <c r="BM1915" s="95"/>
      <c r="BN1915" s="95"/>
      <c r="BO1915" s="75"/>
      <c r="BP1915" s="75"/>
    </row>
    <row r="1916" spans="27:69" x14ac:dyDescent="0.2">
      <c r="AA1916" s="75"/>
      <c r="AB1916" s="75"/>
      <c r="AC1916" s="75"/>
      <c r="AD1916" s="75"/>
      <c r="AE1916" s="75"/>
      <c r="AG1916" s="84"/>
      <c r="AN1916" s="75"/>
      <c r="AO1916" s="75"/>
      <c r="AP1916" s="75"/>
      <c r="AQ1916" s="75"/>
      <c r="AR1916" s="75"/>
      <c r="AS1916" s="75"/>
      <c r="AT1916" s="75"/>
      <c r="AU1916" s="75"/>
      <c r="AV1916" s="75"/>
      <c r="AW1916" s="75"/>
      <c r="AX1916" s="75"/>
      <c r="AY1916" s="75"/>
      <c r="AZ1916" s="75"/>
      <c r="BG1916" s="95"/>
      <c r="BH1916" s="95"/>
      <c r="BI1916" s="95"/>
      <c r="BJ1916" s="95"/>
      <c r="BK1916" s="95"/>
      <c r="BL1916" s="95"/>
      <c r="BM1916" s="95"/>
      <c r="BN1916" s="95"/>
      <c r="BO1916" s="75"/>
      <c r="BP1916" s="75"/>
    </row>
    <row r="1917" spans="27:69" x14ac:dyDescent="0.2">
      <c r="AA1917" s="75"/>
      <c r="AB1917" s="75"/>
      <c r="AC1917" s="75"/>
      <c r="AD1917" s="75"/>
      <c r="AE1917" s="75"/>
      <c r="AG1917" s="84"/>
      <c r="AN1917" s="75"/>
      <c r="AO1917" s="75"/>
      <c r="AP1917" s="75"/>
      <c r="AQ1917" s="75"/>
      <c r="AR1917" s="75"/>
      <c r="AS1917" s="75"/>
      <c r="AT1917" s="75"/>
      <c r="AU1917" s="75"/>
      <c r="AV1917" s="75"/>
      <c r="AW1917" s="75"/>
      <c r="AX1917" s="75"/>
      <c r="AY1917" s="75"/>
      <c r="AZ1917" s="75"/>
      <c r="BG1917" s="95"/>
      <c r="BH1917" s="95"/>
      <c r="BI1917" s="95"/>
      <c r="BJ1917" s="95"/>
      <c r="BK1917" s="95"/>
      <c r="BL1917" s="95"/>
      <c r="BM1917" s="95"/>
      <c r="BN1917" s="95"/>
      <c r="BO1917" s="75"/>
      <c r="BP1917" s="75"/>
    </row>
    <row r="1918" spans="27:69" x14ac:dyDescent="0.2">
      <c r="AA1918" s="75"/>
      <c r="AB1918" s="75"/>
      <c r="AC1918" s="75"/>
      <c r="AD1918" s="75"/>
      <c r="AE1918" s="75"/>
      <c r="AG1918" s="84"/>
      <c r="AN1918" s="75"/>
      <c r="AO1918" s="75"/>
      <c r="AP1918" s="75"/>
      <c r="AQ1918" s="75"/>
      <c r="AR1918" s="75"/>
      <c r="AS1918" s="75"/>
      <c r="AT1918" s="75"/>
      <c r="AU1918" s="75"/>
      <c r="AV1918" s="75"/>
      <c r="AW1918" s="75"/>
      <c r="AX1918" s="75"/>
      <c r="AY1918" s="75"/>
      <c r="AZ1918" s="75"/>
      <c r="BG1918" s="95"/>
      <c r="BH1918" s="95"/>
      <c r="BI1918" s="95"/>
      <c r="BJ1918" s="95"/>
      <c r="BK1918" s="95"/>
      <c r="BL1918" s="95"/>
      <c r="BM1918" s="95"/>
      <c r="BN1918" s="95"/>
      <c r="BO1918" s="75"/>
      <c r="BP1918" s="75"/>
      <c r="BQ1918" s="75"/>
    </row>
    <row r="1919" spans="27:69" x14ac:dyDescent="0.2">
      <c r="AA1919" s="75"/>
      <c r="AB1919" s="75"/>
      <c r="AC1919" s="75"/>
      <c r="AD1919" s="75"/>
      <c r="AE1919" s="75"/>
      <c r="AG1919" s="84"/>
      <c r="AN1919" s="75"/>
      <c r="AO1919" s="75"/>
      <c r="AP1919" s="75"/>
      <c r="AQ1919" s="75"/>
      <c r="AR1919" s="75"/>
      <c r="AS1919" s="75"/>
      <c r="AT1919" s="75"/>
      <c r="AU1919" s="75"/>
      <c r="AV1919" s="75"/>
      <c r="AW1919" s="75"/>
      <c r="AX1919" s="75"/>
      <c r="AY1919" s="75"/>
      <c r="AZ1919" s="75"/>
      <c r="BG1919" s="95"/>
      <c r="BH1919" s="95"/>
      <c r="BI1919" s="95"/>
      <c r="BJ1919" s="95"/>
      <c r="BK1919" s="95"/>
      <c r="BL1919" s="95"/>
      <c r="BM1919" s="95"/>
      <c r="BN1919" s="95"/>
      <c r="BO1919" s="75"/>
      <c r="BP1919" s="75"/>
    </row>
    <row r="1920" spans="27:69" x14ac:dyDescent="0.2">
      <c r="AA1920" s="75"/>
      <c r="AB1920" s="75"/>
      <c r="AC1920" s="75"/>
      <c r="AD1920" s="75"/>
      <c r="AE1920" s="75"/>
      <c r="AG1920" s="84"/>
      <c r="AN1920" s="75"/>
      <c r="AO1920" s="75"/>
      <c r="AP1920" s="75"/>
      <c r="AQ1920" s="75"/>
      <c r="AR1920" s="75"/>
      <c r="AS1920" s="75"/>
      <c r="AT1920" s="75"/>
      <c r="AU1920" s="75"/>
      <c r="AV1920" s="75"/>
      <c r="AW1920" s="75"/>
      <c r="AX1920" s="75"/>
      <c r="AY1920" s="75"/>
      <c r="AZ1920" s="75"/>
      <c r="BG1920" s="95"/>
      <c r="BH1920" s="95"/>
      <c r="BI1920" s="95"/>
      <c r="BJ1920" s="95"/>
      <c r="BK1920" s="95"/>
      <c r="BL1920" s="95"/>
      <c r="BM1920" s="95"/>
      <c r="BN1920" s="95"/>
      <c r="BO1920" s="75"/>
      <c r="BP1920" s="75"/>
    </row>
    <row r="1921" spans="27:69" x14ac:dyDescent="0.2">
      <c r="AA1921" s="75"/>
      <c r="AB1921" s="75"/>
      <c r="AC1921" s="75"/>
      <c r="AD1921" s="75"/>
      <c r="AE1921" s="75"/>
      <c r="AG1921" s="84"/>
      <c r="AN1921" s="75"/>
      <c r="AO1921" s="75"/>
      <c r="AP1921" s="75"/>
      <c r="AQ1921" s="75"/>
      <c r="AR1921" s="75"/>
      <c r="AS1921" s="75"/>
      <c r="AT1921" s="75"/>
      <c r="AU1921" s="75"/>
      <c r="AV1921" s="75"/>
      <c r="AW1921" s="75"/>
      <c r="AX1921" s="75"/>
      <c r="AY1921" s="75"/>
      <c r="AZ1921" s="75"/>
      <c r="BG1921" s="95"/>
      <c r="BH1921" s="95"/>
      <c r="BI1921" s="95"/>
      <c r="BJ1921" s="95"/>
      <c r="BK1921" s="95"/>
      <c r="BL1921" s="95"/>
      <c r="BM1921" s="95"/>
      <c r="BN1921" s="95"/>
      <c r="BO1921" s="75"/>
      <c r="BP1921" s="75"/>
      <c r="BQ1921" s="75"/>
    </row>
    <row r="1922" spans="27:69" x14ac:dyDescent="0.2">
      <c r="AA1922" s="75"/>
      <c r="AB1922" s="75"/>
      <c r="AC1922" s="75"/>
      <c r="AD1922" s="75"/>
      <c r="AE1922" s="75"/>
      <c r="AG1922" s="84"/>
      <c r="AN1922" s="75"/>
      <c r="AO1922" s="75"/>
      <c r="AP1922" s="75"/>
      <c r="AQ1922" s="75"/>
      <c r="AR1922" s="75"/>
      <c r="AS1922" s="75"/>
      <c r="AT1922" s="75"/>
      <c r="AU1922" s="75"/>
      <c r="AV1922" s="75"/>
      <c r="AW1922" s="75"/>
      <c r="AX1922" s="75"/>
      <c r="AY1922" s="75"/>
      <c r="AZ1922" s="75"/>
      <c r="BG1922" s="95"/>
      <c r="BH1922" s="95"/>
      <c r="BI1922" s="95"/>
      <c r="BJ1922" s="95"/>
      <c r="BK1922" s="95"/>
      <c r="BL1922" s="95"/>
      <c r="BM1922" s="95"/>
      <c r="BN1922" s="95"/>
      <c r="BO1922" s="75"/>
      <c r="BP1922" s="75"/>
    </row>
    <row r="1923" spans="27:69" x14ac:dyDescent="0.2">
      <c r="AA1923" s="75"/>
      <c r="AB1923" s="75"/>
      <c r="AC1923" s="75"/>
      <c r="AD1923" s="75"/>
      <c r="AE1923" s="75"/>
      <c r="AG1923" s="84"/>
      <c r="AN1923" s="75"/>
      <c r="AO1923" s="75"/>
      <c r="AP1923" s="75"/>
      <c r="AQ1923" s="75"/>
      <c r="AR1923" s="75"/>
      <c r="AS1923" s="75"/>
      <c r="AT1923" s="75"/>
      <c r="AU1923" s="75"/>
      <c r="AV1923" s="75"/>
      <c r="AW1923" s="75"/>
      <c r="AX1923" s="75"/>
      <c r="AY1923" s="75"/>
      <c r="AZ1923" s="75"/>
      <c r="BG1923" s="95"/>
      <c r="BH1923" s="95"/>
      <c r="BI1923" s="95"/>
      <c r="BJ1923" s="95"/>
      <c r="BK1923" s="95"/>
      <c r="BL1923" s="95"/>
      <c r="BM1923" s="95"/>
      <c r="BN1923" s="95"/>
      <c r="BO1923" s="75"/>
      <c r="BP1923" s="75"/>
    </row>
    <row r="1924" spans="27:69" x14ac:dyDescent="0.2">
      <c r="AA1924" s="75"/>
      <c r="AB1924" s="75"/>
      <c r="AC1924" s="75"/>
      <c r="AD1924" s="75"/>
      <c r="AE1924" s="75"/>
      <c r="AG1924" s="84"/>
      <c r="AN1924" s="75"/>
      <c r="AO1924" s="75"/>
      <c r="AP1924" s="75"/>
      <c r="AQ1924" s="75"/>
      <c r="AR1924" s="75"/>
      <c r="AS1924" s="75"/>
      <c r="AT1924" s="75"/>
      <c r="AU1924" s="75"/>
      <c r="AV1924" s="75"/>
      <c r="AW1924" s="75"/>
      <c r="AX1924" s="75"/>
      <c r="AY1924" s="75"/>
      <c r="AZ1924" s="75"/>
      <c r="BG1924" s="95"/>
      <c r="BH1924" s="95"/>
      <c r="BI1924" s="95"/>
      <c r="BJ1924" s="95"/>
      <c r="BK1924" s="95"/>
      <c r="BL1924" s="95"/>
      <c r="BM1924" s="95"/>
      <c r="BN1924" s="95"/>
      <c r="BO1924" s="75"/>
      <c r="BP1924" s="75"/>
    </row>
    <row r="1925" spans="27:69" x14ac:dyDescent="0.2">
      <c r="AA1925" s="75"/>
      <c r="AB1925" s="75"/>
      <c r="AC1925" s="75"/>
      <c r="AD1925" s="75"/>
      <c r="AE1925" s="75"/>
      <c r="AG1925" s="84"/>
      <c r="AN1925" s="75"/>
      <c r="AO1925" s="75"/>
      <c r="AP1925" s="75"/>
      <c r="AQ1925" s="75"/>
      <c r="AR1925" s="75"/>
      <c r="AS1925" s="75"/>
      <c r="AT1925" s="75"/>
      <c r="AU1925" s="75"/>
      <c r="AV1925" s="75"/>
      <c r="AW1925" s="75"/>
      <c r="AX1925" s="75"/>
      <c r="AY1925" s="75"/>
      <c r="AZ1925" s="75"/>
      <c r="BG1925" s="95"/>
      <c r="BH1925" s="95"/>
      <c r="BI1925" s="95"/>
      <c r="BJ1925" s="95"/>
      <c r="BK1925" s="95"/>
      <c r="BL1925" s="95"/>
      <c r="BM1925" s="95"/>
      <c r="BN1925" s="95"/>
      <c r="BO1925" s="75"/>
      <c r="BP1925" s="75"/>
    </row>
    <row r="1926" spans="27:69" x14ac:dyDescent="0.2">
      <c r="AA1926" s="75"/>
      <c r="AB1926" s="75"/>
      <c r="AC1926" s="75"/>
      <c r="AD1926" s="75"/>
      <c r="AE1926" s="75"/>
      <c r="AG1926" s="84"/>
      <c r="AN1926" s="75"/>
      <c r="AO1926" s="75"/>
      <c r="AP1926" s="75"/>
      <c r="AQ1926" s="75"/>
      <c r="AR1926" s="75"/>
      <c r="AS1926" s="75"/>
      <c r="AT1926" s="75"/>
      <c r="AU1926" s="75"/>
      <c r="AV1926" s="75"/>
      <c r="AW1926" s="75"/>
      <c r="AX1926" s="75"/>
      <c r="AY1926" s="75"/>
      <c r="AZ1926" s="75"/>
      <c r="BG1926" s="95"/>
      <c r="BH1926" s="95"/>
      <c r="BI1926" s="95"/>
      <c r="BJ1926" s="95"/>
      <c r="BK1926" s="95"/>
      <c r="BL1926" s="95"/>
      <c r="BM1926" s="95"/>
      <c r="BN1926" s="95"/>
      <c r="BO1926" s="75"/>
      <c r="BP1926" s="75"/>
    </row>
    <row r="1927" spans="27:69" x14ac:dyDescent="0.2">
      <c r="AA1927" s="75"/>
      <c r="AB1927" s="75"/>
      <c r="AC1927" s="75"/>
      <c r="AD1927" s="75"/>
      <c r="AE1927" s="75"/>
      <c r="AG1927" s="84"/>
      <c r="AN1927" s="75"/>
      <c r="AO1927" s="75"/>
      <c r="AP1927" s="75"/>
      <c r="AQ1927" s="75"/>
      <c r="AR1927" s="75"/>
      <c r="AS1927" s="75"/>
      <c r="AT1927" s="75"/>
      <c r="AU1927" s="75"/>
      <c r="AV1927" s="75"/>
      <c r="AW1927" s="75"/>
      <c r="AX1927" s="75"/>
      <c r="AY1927" s="75"/>
      <c r="AZ1927" s="75"/>
      <c r="BG1927" s="95"/>
      <c r="BH1927" s="95"/>
      <c r="BI1927" s="95"/>
      <c r="BJ1927" s="95"/>
      <c r="BK1927" s="95"/>
      <c r="BL1927" s="95"/>
      <c r="BM1927" s="95"/>
      <c r="BN1927" s="95"/>
      <c r="BO1927" s="75"/>
      <c r="BP1927" s="75"/>
    </row>
    <row r="1928" spans="27:69" x14ac:dyDescent="0.2">
      <c r="AA1928" s="75"/>
      <c r="AB1928" s="75"/>
      <c r="AC1928" s="75"/>
      <c r="AD1928" s="75"/>
      <c r="AE1928" s="75"/>
      <c r="AG1928" s="84"/>
      <c r="AN1928" s="75"/>
      <c r="AO1928" s="75"/>
      <c r="AP1928" s="75"/>
      <c r="AQ1928" s="75"/>
      <c r="AR1928" s="75"/>
      <c r="AS1928" s="75"/>
      <c r="AT1928" s="75"/>
      <c r="AU1928" s="75"/>
      <c r="AV1928" s="75"/>
      <c r="AW1928" s="75"/>
      <c r="AX1928" s="75"/>
      <c r="AY1928" s="75"/>
      <c r="AZ1928" s="75"/>
      <c r="BG1928" s="95"/>
      <c r="BH1928" s="95"/>
      <c r="BI1928" s="95"/>
      <c r="BJ1928" s="95"/>
      <c r="BK1928" s="95"/>
      <c r="BL1928" s="95"/>
      <c r="BM1928" s="95"/>
      <c r="BN1928" s="95"/>
      <c r="BO1928" s="75"/>
      <c r="BP1928" s="75"/>
    </row>
    <row r="1929" spans="27:69" x14ac:dyDescent="0.2">
      <c r="AA1929" s="75"/>
      <c r="AB1929" s="75"/>
      <c r="AC1929" s="75"/>
      <c r="AD1929" s="75"/>
      <c r="AE1929" s="75"/>
      <c r="AG1929" s="84"/>
      <c r="AN1929" s="75"/>
      <c r="AO1929" s="75"/>
      <c r="AP1929" s="75"/>
      <c r="AQ1929" s="75"/>
      <c r="AR1929" s="75"/>
      <c r="AS1929" s="75"/>
      <c r="AT1929" s="75"/>
      <c r="AU1929" s="75"/>
      <c r="AV1929" s="75"/>
      <c r="AW1929" s="75"/>
      <c r="AX1929" s="75"/>
      <c r="AY1929" s="75"/>
      <c r="AZ1929" s="75"/>
      <c r="BG1929" s="95"/>
      <c r="BH1929" s="95"/>
      <c r="BI1929" s="95"/>
      <c r="BJ1929" s="95"/>
      <c r="BK1929" s="95"/>
      <c r="BL1929" s="95"/>
      <c r="BM1929" s="95"/>
      <c r="BN1929" s="95"/>
      <c r="BO1929" s="75"/>
      <c r="BP1929" s="75"/>
    </row>
    <row r="1930" spans="27:69" x14ac:dyDescent="0.2">
      <c r="AA1930" s="75"/>
      <c r="AB1930" s="75"/>
      <c r="AC1930" s="75"/>
      <c r="AD1930" s="75"/>
      <c r="AE1930" s="75"/>
      <c r="AG1930" s="84"/>
      <c r="AN1930" s="75"/>
      <c r="AO1930" s="75"/>
      <c r="AP1930" s="75"/>
      <c r="AQ1930" s="75"/>
      <c r="AR1930" s="75"/>
      <c r="AS1930" s="75"/>
      <c r="AT1930" s="75"/>
      <c r="AU1930" s="75"/>
      <c r="AV1930" s="75"/>
      <c r="AW1930" s="75"/>
      <c r="AX1930" s="75"/>
      <c r="AY1930" s="75"/>
      <c r="AZ1930" s="75"/>
      <c r="BG1930" s="95"/>
      <c r="BH1930" s="95"/>
      <c r="BI1930" s="95"/>
      <c r="BJ1930" s="95"/>
      <c r="BK1930" s="95"/>
      <c r="BL1930" s="95"/>
      <c r="BM1930" s="95"/>
      <c r="BN1930" s="95"/>
      <c r="BO1930" s="75"/>
      <c r="BP1930" s="75"/>
    </row>
    <row r="1931" spans="27:69" x14ac:dyDescent="0.2">
      <c r="AA1931" s="75"/>
      <c r="AB1931" s="75"/>
      <c r="AC1931" s="75"/>
      <c r="AD1931" s="75"/>
      <c r="AE1931" s="75"/>
      <c r="AG1931" s="84"/>
      <c r="AN1931" s="75"/>
      <c r="AO1931" s="75"/>
      <c r="AP1931" s="75"/>
      <c r="AQ1931" s="75"/>
      <c r="AR1931" s="75"/>
      <c r="AS1931" s="75"/>
      <c r="AT1931" s="75"/>
      <c r="AU1931" s="75"/>
      <c r="AV1931" s="75"/>
      <c r="AW1931" s="75"/>
      <c r="AX1931" s="75"/>
      <c r="AY1931" s="75"/>
      <c r="AZ1931" s="75"/>
      <c r="BG1931" s="95"/>
      <c r="BH1931" s="95"/>
      <c r="BI1931" s="95"/>
      <c r="BJ1931" s="95"/>
      <c r="BK1931" s="95"/>
      <c r="BL1931" s="95"/>
      <c r="BM1931" s="95"/>
      <c r="BN1931" s="95"/>
      <c r="BO1931" s="75"/>
      <c r="BP1931" s="75"/>
    </row>
    <row r="1932" spans="27:69" x14ac:dyDescent="0.2">
      <c r="AA1932" s="75"/>
      <c r="AB1932" s="75"/>
      <c r="AC1932" s="75"/>
      <c r="AD1932" s="75"/>
      <c r="AE1932" s="75"/>
      <c r="AG1932" s="84"/>
      <c r="AN1932" s="75"/>
      <c r="AO1932" s="75"/>
      <c r="AP1932" s="75"/>
      <c r="AQ1932" s="75"/>
      <c r="AR1932" s="75"/>
      <c r="AS1932" s="75"/>
      <c r="AT1932" s="75"/>
      <c r="AU1932" s="75"/>
      <c r="AV1932" s="75"/>
      <c r="AW1932" s="75"/>
      <c r="AX1932" s="75"/>
      <c r="AY1932" s="75"/>
      <c r="AZ1932" s="75"/>
      <c r="BG1932" s="95"/>
      <c r="BH1932" s="95"/>
      <c r="BI1932" s="95"/>
      <c r="BJ1932" s="95"/>
      <c r="BK1932" s="95"/>
      <c r="BL1932" s="95"/>
      <c r="BM1932" s="95"/>
      <c r="BN1932" s="95"/>
      <c r="BO1932" s="75"/>
      <c r="BP1932" s="75"/>
    </row>
    <row r="1933" spans="27:69" x14ac:dyDescent="0.2">
      <c r="AA1933" s="75"/>
      <c r="AB1933" s="75"/>
      <c r="AC1933" s="75"/>
      <c r="AD1933" s="75"/>
      <c r="AE1933" s="75"/>
      <c r="AG1933" s="84"/>
      <c r="AN1933" s="75"/>
      <c r="AO1933" s="75"/>
      <c r="AP1933" s="75"/>
      <c r="AQ1933" s="75"/>
      <c r="AR1933" s="75"/>
      <c r="AS1933" s="75"/>
      <c r="AT1933" s="75"/>
      <c r="AU1933" s="75"/>
      <c r="AV1933" s="75"/>
      <c r="AW1933" s="75"/>
      <c r="AX1933" s="75"/>
      <c r="AY1933" s="75"/>
      <c r="AZ1933" s="75"/>
      <c r="BG1933" s="95"/>
      <c r="BH1933" s="95"/>
      <c r="BI1933" s="95"/>
      <c r="BJ1933" s="95"/>
      <c r="BK1933" s="95"/>
      <c r="BL1933" s="95"/>
      <c r="BM1933" s="95"/>
      <c r="BN1933" s="95"/>
      <c r="BO1933" s="75"/>
      <c r="BP1933" s="75"/>
    </row>
    <row r="1934" spans="27:69" x14ac:dyDescent="0.2">
      <c r="AA1934" s="75"/>
      <c r="AB1934" s="75"/>
      <c r="AC1934" s="75"/>
      <c r="AD1934" s="75"/>
      <c r="AE1934" s="75"/>
      <c r="AG1934" s="84"/>
      <c r="AN1934" s="75"/>
      <c r="AO1934" s="75"/>
      <c r="AP1934" s="75"/>
      <c r="AQ1934" s="75"/>
      <c r="AR1934" s="75"/>
      <c r="AS1934" s="75"/>
      <c r="AT1934" s="75"/>
      <c r="AU1934" s="75"/>
      <c r="AV1934" s="75"/>
      <c r="AW1934" s="75"/>
      <c r="AX1934" s="75"/>
      <c r="AY1934" s="75"/>
      <c r="AZ1934" s="75"/>
      <c r="BG1934" s="95"/>
      <c r="BH1934" s="95"/>
      <c r="BI1934" s="95"/>
      <c r="BJ1934" s="95"/>
      <c r="BK1934" s="95"/>
      <c r="BL1934" s="95"/>
      <c r="BM1934" s="95"/>
      <c r="BN1934" s="95"/>
      <c r="BO1934" s="75"/>
      <c r="BP1934" s="75"/>
    </row>
    <row r="1935" spans="27:69" x14ac:dyDescent="0.2">
      <c r="AA1935" s="75"/>
      <c r="AB1935" s="75"/>
      <c r="AC1935" s="75"/>
      <c r="AD1935" s="75"/>
      <c r="AE1935" s="75"/>
      <c r="AG1935" s="84"/>
      <c r="AN1935" s="75"/>
      <c r="AO1935" s="75"/>
      <c r="AP1935" s="75"/>
      <c r="AQ1935" s="75"/>
      <c r="AR1935" s="75"/>
      <c r="AS1935" s="75"/>
      <c r="AT1935" s="75"/>
      <c r="AU1935" s="75"/>
      <c r="AV1935" s="75"/>
      <c r="AW1935" s="75"/>
      <c r="AX1935" s="75"/>
      <c r="AY1935" s="75"/>
      <c r="AZ1935" s="75"/>
      <c r="BG1935" s="95"/>
      <c r="BH1935" s="95"/>
      <c r="BI1935" s="95"/>
      <c r="BJ1935" s="95"/>
      <c r="BK1935" s="95"/>
      <c r="BL1935" s="95"/>
      <c r="BM1935" s="95"/>
      <c r="BN1935" s="95"/>
      <c r="BO1935" s="75"/>
      <c r="BP1935" s="75"/>
    </row>
    <row r="1936" spans="27:69" x14ac:dyDescent="0.2">
      <c r="AA1936" s="75"/>
      <c r="AB1936" s="75"/>
      <c r="AC1936" s="75"/>
      <c r="AD1936" s="75"/>
      <c r="AE1936" s="75"/>
      <c r="AG1936" s="84"/>
      <c r="AN1936" s="75"/>
      <c r="AO1936" s="75"/>
      <c r="AP1936" s="75"/>
      <c r="AQ1936" s="75"/>
      <c r="AR1936" s="75"/>
      <c r="AS1936" s="75"/>
      <c r="AT1936" s="75"/>
      <c r="AU1936" s="75"/>
      <c r="AV1936" s="75"/>
      <c r="AW1936" s="75"/>
      <c r="AX1936" s="75"/>
      <c r="AY1936" s="75"/>
      <c r="AZ1936" s="75"/>
      <c r="BG1936" s="95"/>
      <c r="BH1936" s="95"/>
      <c r="BI1936" s="95"/>
      <c r="BJ1936" s="95"/>
      <c r="BK1936" s="95"/>
      <c r="BL1936" s="95"/>
      <c r="BM1936" s="95"/>
      <c r="BN1936" s="95"/>
      <c r="BO1936" s="75"/>
      <c r="BP1936" s="75"/>
    </row>
    <row r="1937" spans="27:68" x14ac:dyDescent="0.2">
      <c r="AA1937" s="75"/>
      <c r="AB1937" s="75"/>
      <c r="AC1937" s="75"/>
      <c r="AD1937" s="75"/>
      <c r="AE1937" s="75"/>
      <c r="AG1937" s="84"/>
      <c r="AN1937" s="75"/>
      <c r="AO1937" s="75"/>
      <c r="AP1937" s="75"/>
      <c r="AQ1937" s="75"/>
      <c r="AR1937" s="75"/>
      <c r="AS1937" s="75"/>
      <c r="AT1937" s="75"/>
      <c r="AU1937" s="75"/>
      <c r="AV1937" s="75"/>
      <c r="AW1937" s="75"/>
      <c r="AX1937" s="75"/>
      <c r="AY1937" s="75"/>
      <c r="AZ1937" s="75"/>
      <c r="BG1937" s="95"/>
      <c r="BH1937" s="95"/>
      <c r="BI1937" s="95"/>
      <c r="BJ1937" s="95"/>
      <c r="BK1937" s="95"/>
      <c r="BL1937" s="95"/>
      <c r="BM1937" s="95"/>
      <c r="BN1937" s="95"/>
      <c r="BO1937" s="75"/>
      <c r="BP1937" s="75"/>
    </row>
    <row r="1938" spans="27:68" x14ac:dyDescent="0.2">
      <c r="AA1938" s="75"/>
      <c r="AB1938" s="75"/>
      <c r="AC1938" s="75"/>
      <c r="AD1938" s="75"/>
      <c r="AE1938" s="75"/>
      <c r="AG1938" s="84"/>
      <c r="AN1938" s="75"/>
      <c r="AO1938" s="75"/>
      <c r="AP1938" s="75"/>
      <c r="AQ1938" s="75"/>
      <c r="AR1938" s="75"/>
      <c r="AS1938" s="75"/>
      <c r="AT1938" s="75"/>
      <c r="AU1938" s="75"/>
      <c r="AV1938" s="75"/>
      <c r="AW1938" s="75"/>
      <c r="AX1938" s="75"/>
      <c r="AY1938" s="75"/>
      <c r="AZ1938" s="75"/>
      <c r="BG1938" s="95"/>
      <c r="BH1938" s="95"/>
      <c r="BI1938" s="95"/>
      <c r="BJ1938" s="95"/>
      <c r="BK1938" s="95"/>
      <c r="BL1938" s="95"/>
      <c r="BM1938" s="95"/>
      <c r="BN1938" s="95"/>
      <c r="BO1938" s="75"/>
      <c r="BP1938" s="75"/>
    </row>
    <row r="1939" spans="27:68" x14ac:dyDescent="0.2">
      <c r="AA1939" s="75"/>
      <c r="AB1939" s="75"/>
      <c r="AC1939" s="75"/>
      <c r="AD1939" s="75"/>
      <c r="AE1939" s="75"/>
      <c r="AG1939" s="84"/>
      <c r="AN1939" s="75"/>
      <c r="AO1939" s="75"/>
      <c r="AP1939" s="75"/>
      <c r="AQ1939" s="75"/>
      <c r="AR1939" s="75"/>
      <c r="AS1939" s="75"/>
      <c r="AT1939" s="75"/>
      <c r="AU1939" s="75"/>
      <c r="AV1939" s="75"/>
      <c r="AW1939" s="75"/>
      <c r="AX1939" s="75"/>
      <c r="AY1939" s="75"/>
      <c r="AZ1939" s="75"/>
      <c r="BG1939" s="95"/>
      <c r="BH1939" s="95"/>
      <c r="BI1939" s="95"/>
      <c r="BJ1939" s="95"/>
      <c r="BK1939" s="95"/>
      <c r="BL1939" s="95"/>
      <c r="BM1939" s="95"/>
      <c r="BN1939" s="95"/>
      <c r="BO1939" s="75"/>
      <c r="BP1939" s="75"/>
    </row>
    <row r="1940" spans="27:68" x14ac:dyDescent="0.2">
      <c r="AA1940" s="75"/>
      <c r="AB1940" s="75"/>
      <c r="AC1940" s="75"/>
      <c r="AD1940" s="75"/>
      <c r="AE1940" s="75"/>
      <c r="AG1940" s="84"/>
      <c r="AN1940" s="75"/>
      <c r="AO1940" s="75"/>
      <c r="AP1940" s="75"/>
      <c r="AQ1940" s="75"/>
      <c r="AR1940" s="75"/>
      <c r="AS1940" s="75"/>
      <c r="AT1940" s="75"/>
      <c r="AU1940" s="75"/>
      <c r="AV1940" s="75"/>
      <c r="AW1940" s="75"/>
      <c r="AX1940" s="75"/>
      <c r="AY1940" s="75"/>
      <c r="AZ1940" s="75"/>
      <c r="BG1940" s="95"/>
      <c r="BH1940" s="95"/>
      <c r="BI1940" s="95"/>
      <c r="BJ1940" s="95"/>
      <c r="BK1940" s="95"/>
      <c r="BL1940" s="95"/>
      <c r="BM1940" s="95"/>
      <c r="BN1940" s="95"/>
      <c r="BO1940" s="75"/>
      <c r="BP1940" s="75"/>
    </row>
    <row r="1941" spans="27:68" x14ac:dyDescent="0.2">
      <c r="AA1941" s="75"/>
      <c r="AB1941" s="75"/>
      <c r="AC1941" s="75"/>
      <c r="AD1941" s="75"/>
      <c r="AE1941" s="75"/>
      <c r="AG1941" s="84"/>
      <c r="AN1941" s="75"/>
      <c r="AO1941" s="75"/>
      <c r="AP1941" s="75"/>
      <c r="AQ1941" s="75"/>
      <c r="AR1941" s="75"/>
      <c r="AS1941" s="75"/>
      <c r="AT1941" s="75"/>
      <c r="AU1941" s="75"/>
      <c r="AV1941" s="75"/>
      <c r="AW1941" s="75"/>
      <c r="AX1941" s="75"/>
      <c r="AY1941" s="75"/>
      <c r="AZ1941" s="75"/>
      <c r="BG1941" s="95"/>
      <c r="BH1941" s="95"/>
      <c r="BI1941" s="95"/>
      <c r="BJ1941" s="95"/>
      <c r="BK1941" s="95"/>
      <c r="BL1941" s="95"/>
      <c r="BM1941" s="95"/>
      <c r="BN1941" s="95"/>
      <c r="BO1941" s="75"/>
      <c r="BP1941" s="75"/>
    </row>
    <row r="1942" spans="27:68" x14ac:dyDescent="0.2">
      <c r="AA1942" s="75"/>
      <c r="AB1942" s="75"/>
      <c r="AC1942" s="75"/>
      <c r="AD1942" s="75"/>
      <c r="AE1942" s="75"/>
      <c r="AG1942" s="84"/>
      <c r="AN1942" s="75"/>
      <c r="AO1942" s="75"/>
      <c r="AP1942" s="75"/>
      <c r="AQ1942" s="75"/>
      <c r="AR1942" s="75"/>
      <c r="AS1942" s="75"/>
      <c r="AT1942" s="75"/>
      <c r="AU1942" s="75"/>
      <c r="AV1942" s="75"/>
      <c r="AW1942" s="75"/>
      <c r="AX1942" s="75"/>
      <c r="AY1942" s="75"/>
      <c r="AZ1942" s="75"/>
      <c r="BG1942" s="95"/>
      <c r="BH1942" s="95"/>
      <c r="BI1942" s="95"/>
      <c r="BJ1942" s="95"/>
      <c r="BK1942" s="95"/>
      <c r="BL1942" s="95"/>
      <c r="BM1942" s="95"/>
      <c r="BN1942" s="95"/>
      <c r="BO1942" s="75"/>
      <c r="BP1942" s="75"/>
    </row>
    <row r="1943" spans="27:68" x14ac:dyDescent="0.2">
      <c r="AA1943" s="75"/>
      <c r="AB1943" s="75"/>
      <c r="AC1943" s="75"/>
      <c r="AD1943" s="75"/>
      <c r="AE1943" s="75"/>
      <c r="AG1943" s="84"/>
      <c r="AN1943" s="75"/>
      <c r="AO1943" s="75"/>
      <c r="AP1943" s="75"/>
      <c r="AQ1943" s="75"/>
      <c r="AR1943" s="75"/>
      <c r="AS1943" s="75"/>
      <c r="AT1943" s="75"/>
      <c r="AU1943" s="75"/>
      <c r="AV1943" s="75"/>
      <c r="AW1943" s="75"/>
      <c r="AX1943" s="75"/>
      <c r="AY1943" s="75"/>
      <c r="AZ1943" s="75"/>
      <c r="BG1943" s="95"/>
      <c r="BH1943" s="95"/>
      <c r="BI1943" s="95"/>
      <c r="BJ1943" s="95"/>
      <c r="BK1943" s="95"/>
      <c r="BL1943" s="95"/>
      <c r="BM1943" s="95"/>
      <c r="BN1943" s="95"/>
      <c r="BO1943" s="75"/>
      <c r="BP1943" s="75"/>
    </row>
    <row r="1944" spans="27:68" x14ac:dyDescent="0.2">
      <c r="AA1944" s="75"/>
      <c r="AB1944" s="75"/>
      <c r="AC1944" s="75"/>
      <c r="AD1944" s="75"/>
      <c r="AE1944" s="75"/>
      <c r="AG1944" s="84"/>
      <c r="AN1944" s="75"/>
      <c r="AO1944" s="75"/>
      <c r="AP1944" s="75"/>
      <c r="AQ1944" s="75"/>
      <c r="AR1944" s="75"/>
      <c r="AS1944" s="75"/>
      <c r="AT1944" s="75"/>
      <c r="AU1944" s="75"/>
      <c r="AV1944" s="75"/>
      <c r="AW1944" s="75"/>
      <c r="AX1944" s="75"/>
      <c r="AY1944" s="75"/>
      <c r="AZ1944" s="75"/>
      <c r="BG1944" s="95"/>
      <c r="BH1944" s="95"/>
      <c r="BI1944" s="95"/>
      <c r="BJ1944" s="95"/>
      <c r="BK1944" s="95"/>
      <c r="BL1944" s="95"/>
      <c r="BM1944" s="95"/>
      <c r="BN1944" s="95"/>
      <c r="BO1944" s="75"/>
      <c r="BP1944" s="75"/>
    </row>
    <row r="1945" spans="27:68" x14ac:dyDescent="0.2">
      <c r="AA1945" s="75"/>
      <c r="AB1945" s="75"/>
      <c r="AC1945" s="75"/>
      <c r="AD1945" s="75"/>
      <c r="AE1945" s="75"/>
      <c r="AG1945" s="84"/>
      <c r="AN1945" s="75"/>
      <c r="AO1945" s="75"/>
      <c r="AP1945" s="75"/>
      <c r="AQ1945" s="75"/>
      <c r="AR1945" s="75"/>
      <c r="AS1945" s="75"/>
      <c r="AT1945" s="75"/>
      <c r="AU1945" s="75"/>
      <c r="AV1945" s="75"/>
      <c r="AW1945" s="75"/>
      <c r="AX1945" s="75"/>
      <c r="AY1945" s="75"/>
      <c r="AZ1945" s="75"/>
      <c r="BG1945" s="95"/>
      <c r="BH1945" s="95"/>
      <c r="BI1945" s="95"/>
      <c r="BJ1945" s="95"/>
      <c r="BK1945" s="95"/>
      <c r="BL1945" s="95"/>
      <c r="BM1945" s="95"/>
      <c r="BN1945" s="95"/>
      <c r="BO1945" s="75"/>
      <c r="BP1945" s="75"/>
    </row>
    <row r="1946" spans="27:68" x14ac:dyDescent="0.2">
      <c r="AA1946" s="75"/>
      <c r="AB1946" s="75"/>
      <c r="AC1946" s="75"/>
      <c r="AD1946" s="75"/>
      <c r="AE1946" s="75"/>
      <c r="AG1946" s="84"/>
      <c r="AN1946" s="75"/>
      <c r="AO1946" s="75"/>
      <c r="AP1946" s="75"/>
      <c r="AQ1946" s="75"/>
      <c r="AR1946" s="75"/>
      <c r="AS1946" s="75"/>
      <c r="AT1946" s="75"/>
      <c r="AU1946" s="75"/>
      <c r="AV1946" s="75"/>
      <c r="AW1946" s="75"/>
      <c r="AX1946" s="75"/>
      <c r="AY1946" s="75"/>
      <c r="AZ1946" s="75"/>
      <c r="BG1946" s="95"/>
      <c r="BH1946" s="95"/>
      <c r="BI1946" s="95"/>
      <c r="BJ1946" s="95"/>
      <c r="BK1946" s="95"/>
      <c r="BL1946" s="95"/>
      <c r="BM1946" s="95"/>
      <c r="BN1946" s="95"/>
      <c r="BO1946" s="75"/>
      <c r="BP1946" s="75"/>
    </row>
    <row r="1947" spans="27:68" x14ac:dyDescent="0.2">
      <c r="AA1947" s="75"/>
      <c r="AB1947" s="75"/>
      <c r="AC1947" s="75"/>
      <c r="AD1947" s="75"/>
      <c r="AE1947" s="75"/>
      <c r="AG1947" s="84"/>
      <c r="AN1947" s="75"/>
      <c r="AO1947" s="75"/>
      <c r="AP1947" s="75"/>
      <c r="AQ1947" s="75"/>
      <c r="AR1947" s="75"/>
      <c r="AS1947" s="75"/>
      <c r="AT1947" s="75"/>
      <c r="AU1947" s="75"/>
      <c r="AV1947" s="75"/>
      <c r="AW1947" s="75"/>
      <c r="AX1947" s="75"/>
      <c r="AY1947" s="75"/>
      <c r="AZ1947" s="75"/>
      <c r="BG1947" s="95"/>
      <c r="BH1947" s="95"/>
      <c r="BI1947" s="95"/>
      <c r="BJ1947" s="95"/>
      <c r="BK1947" s="95"/>
      <c r="BL1947" s="95"/>
      <c r="BM1947" s="95"/>
      <c r="BN1947" s="95"/>
      <c r="BO1947" s="75"/>
      <c r="BP1947" s="75"/>
    </row>
    <row r="1948" spans="27:68" x14ac:dyDescent="0.2">
      <c r="AA1948" s="75"/>
      <c r="AB1948" s="75"/>
      <c r="AC1948" s="75"/>
      <c r="AD1948" s="75"/>
      <c r="AE1948" s="75"/>
      <c r="AG1948" s="84"/>
      <c r="AN1948" s="75"/>
      <c r="AO1948" s="75"/>
      <c r="AP1948" s="75"/>
      <c r="AQ1948" s="75"/>
      <c r="AR1948" s="75"/>
      <c r="AS1948" s="75"/>
      <c r="AT1948" s="75"/>
      <c r="AU1948" s="75"/>
      <c r="AV1948" s="75"/>
      <c r="AW1948" s="75"/>
      <c r="AX1948" s="75"/>
      <c r="AY1948" s="75"/>
      <c r="AZ1948" s="75"/>
      <c r="BG1948" s="95"/>
      <c r="BH1948" s="95"/>
      <c r="BI1948" s="95"/>
      <c r="BJ1948" s="95"/>
      <c r="BK1948" s="95"/>
      <c r="BL1948" s="95"/>
      <c r="BM1948" s="95"/>
      <c r="BN1948" s="95"/>
      <c r="BO1948" s="75"/>
      <c r="BP1948" s="75"/>
    </row>
    <row r="1949" spans="27:68" x14ac:dyDescent="0.2">
      <c r="AA1949" s="75"/>
      <c r="AB1949" s="75"/>
      <c r="AC1949" s="75"/>
      <c r="AD1949" s="75"/>
      <c r="AE1949" s="75"/>
      <c r="AG1949" s="84"/>
      <c r="AN1949" s="75"/>
      <c r="AO1949" s="75"/>
      <c r="AP1949" s="75"/>
      <c r="AQ1949" s="75"/>
      <c r="AR1949" s="75"/>
      <c r="AS1949" s="75"/>
      <c r="AT1949" s="75"/>
      <c r="AU1949" s="75"/>
      <c r="AV1949" s="75"/>
      <c r="AW1949" s="75"/>
      <c r="AX1949" s="75"/>
      <c r="AY1949" s="75"/>
      <c r="AZ1949" s="75"/>
      <c r="BG1949" s="95"/>
      <c r="BH1949" s="95"/>
      <c r="BI1949" s="95"/>
      <c r="BJ1949" s="95"/>
      <c r="BK1949" s="95"/>
      <c r="BL1949" s="95"/>
      <c r="BM1949" s="95"/>
      <c r="BN1949" s="95"/>
      <c r="BO1949" s="75"/>
      <c r="BP1949" s="75"/>
    </row>
    <row r="1950" spans="27:68" x14ac:dyDescent="0.2">
      <c r="AA1950" s="75"/>
      <c r="AB1950" s="75"/>
      <c r="AC1950" s="75"/>
      <c r="AD1950" s="75"/>
      <c r="AE1950" s="75"/>
      <c r="AG1950" s="84"/>
      <c r="AN1950" s="75"/>
      <c r="AO1950" s="75"/>
      <c r="AP1950" s="75"/>
      <c r="AQ1950" s="75"/>
      <c r="AR1950" s="75"/>
      <c r="AS1950" s="75"/>
      <c r="AT1950" s="75"/>
      <c r="AU1950" s="75"/>
      <c r="AV1950" s="75"/>
      <c r="AW1950" s="75"/>
      <c r="AX1950" s="75"/>
      <c r="AY1950" s="75"/>
      <c r="AZ1950" s="75"/>
      <c r="BG1950" s="95"/>
      <c r="BH1950" s="95"/>
      <c r="BI1950" s="95"/>
      <c r="BJ1950" s="95"/>
      <c r="BK1950" s="95"/>
      <c r="BL1950" s="95"/>
      <c r="BM1950" s="95"/>
      <c r="BN1950" s="95"/>
      <c r="BO1950" s="75"/>
      <c r="BP1950" s="75"/>
    </row>
    <row r="1951" spans="27:68" x14ac:dyDescent="0.2">
      <c r="AA1951" s="75"/>
      <c r="AB1951" s="75"/>
      <c r="AC1951" s="75"/>
      <c r="AD1951" s="75"/>
      <c r="AE1951" s="75"/>
      <c r="AG1951" s="84"/>
      <c r="AN1951" s="75"/>
      <c r="AO1951" s="75"/>
      <c r="AP1951" s="75"/>
      <c r="AQ1951" s="75"/>
      <c r="AR1951" s="75"/>
      <c r="AS1951" s="75"/>
      <c r="AT1951" s="75"/>
      <c r="AU1951" s="75"/>
      <c r="AV1951" s="75"/>
      <c r="AW1951" s="75"/>
      <c r="AX1951" s="75"/>
      <c r="AY1951" s="75"/>
      <c r="AZ1951" s="75"/>
      <c r="BG1951" s="95"/>
      <c r="BH1951" s="95"/>
      <c r="BI1951" s="95"/>
      <c r="BJ1951" s="95"/>
      <c r="BK1951" s="95"/>
      <c r="BL1951" s="95"/>
      <c r="BM1951" s="95"/>
      <c r="BN1951" s="95"/>
      <c r="BO1951" s="75"/>
      <c r="BP1951" s="75"/>
    </row>
    <row r="1952" spans="27:68" x14ac:dyDescent="0.2">
      <c r="AA1952" s="75"/>
      <c r="AB1952" s="75"/>
      <c r="AC1952" s="75"/>
      <c r="AD1952" s="75"/>
      <c r="AE1952" s="75"/>
      <c r="AG1952" s="84"/>
      <c r="AN1952" s="75"/>
      <c r="AO1952" s="75"/>
      <c r="AP1952" s="75"/>
      <c r="AQ1952" s="75"/>
      <c r="AR1952" s="75"/>
      <c r="AS1952" s="75"/>
      <c r="AT1952" s="75"/>
      <c r="AU1952" s="75"/>
      <c r="AV1952" s="75"/>
      <c r="AW1952" s="75"/>
      <c r="AX1952" s="75"/>
      <c r="AY1952" s="75"/>
      <c r="AZ1952" s="75"/>
      <c r="BG1952" s="95"/>
      <c r="BH1952" s="95"/>
      <c r="BI1952" s="95"/>
      <c r="BJ1952" s="95"/>
      <c r="BK1952" s="95"/>
      <c r="BL1952" s="95"/>
      <c r="BM1952" s="95"/>
      <c r="BN1952" s="95"/>
      <c r="BO1952" s="75"/>
      <c r="BP1952" s="75"/>
    </row>
    <row r="1953" spans="27:68" x14ac:dyDescent="0.2">
      <c r="AA1953" s="75"/>
      <c r="AB1953" s="75"/>
      <c r="AC1953" s="75"/>
      <c r="AD1953" s="75"/>
      <c r="AE1953" s="75"/>
      <c r="AG1953" s="84"/>
      <c r="AN1953" s="75"/>
      <c r="AO1953" s="75"/>
      <c r="AP1953" s="75"/>
      <c r="AQ1953" s="75"/>
      <c r="AR1953" s="75"/>
      <c r="AS1953" s="75"/>
      <c r="AT1953" s="75"/>
      <c r="AU1953" s="75"/>
      <c r="AV1953" s="75"/>
      <c r="AW1953" s="75"/>
      <c r="AX1953" s="75"/>
      <c r="AY1953" s="75"/>
      <c r="AZ1953" s="75"/>
      <c r="BA1953" s="8">
        <f t="shared" ref="BA1953:BA2016" si="675">$BB$6*($BB$11/BB1953*BC1953+$BB$12)</f>
        <v>0</v>
      </c>
      <c r="BB1953" s="8">
        <f t="shared" ref="BB1953:BB2016" si="676">1+$BB$7*COS(BE1953)</f>
        <v>1.2646105828040655</v>
      </c>
      <c r="BC1953" s="8">
        <f t="shared" ref="BC1953:BC2016" si="677">SIN(BE1953+RADIANS($BB$9))</f>
        <v>-0.82727295640664633</v>
      </c>
      <c r="BD1953" s="8">
        <f t="shared" ref="BD1953:BD2016" si="678">$BB$7*SIN(BE1953)</f>
        <v>0.86022162229747101</v>
      </c>
      <c r="BE1953" s="8">
        <f t="shared" ref="BE1953:BE2016" si="679">2*ATAN(BF1953)</f>
        <v>1.2723749123776125</v>
      </c>
      <c r="BF1953" s="8">
        <f t="shared" ref="BF1953:BF2016" si="680">TAN(BG1953/2)*SQRT((1+$BB$7)/(1-$BB$7))</f>
        <v>0.7386345573352866</v>
      </c>
      <c r="BG1953" s="95">
        <f t="shared" ref="BG1953:BM1968" si="681">$BN1953+$BB$7*SIN(BH1953)</f>
        <v>0.3357196473573697</v>
      </c>
      <c r="BH1953" s="95">
        <f t="shared" si="681"/>
        <v>0.31036782265222035</v>
      </c>
      <c r="BI1953" s="95">
        <f t="shared" si="681"/>
        <v>0.2809205298216626</v>
      </c>
      <c r="BJ1953" s="95">
        <f t="shared" si="681"/>
        <v>0.24702566320507127</v>
      </c>
      <c r="BK1953" s="95">
        <f t="shared" si="681"/>
        <v>0.20836448178683617</v>
      </c>
      <c r="BL1953" s="95">
        <f t="shared" si="681"/>
        <v>0.16464603804218486</v>
      </c>
      <c r="BM1953" s="95">
        <f t="shared" si="681"/>
        <v>0.11558430824031349</v>
      </c>
      <c r="BN1953" s="95">
        <f t="shared" ref="BN1953:BN2016" si="682">RADIANS($BB$9)+$BB$18*(F1953-BB$15)</f>
        <v>6.085163226445589E-2</v>
      </c>
      <c r="BO1953" s="75"/>
      <c r="BP1953" s="75"/>
    </row>
    <row r="1954" spans="27:68" x14ac:dyDescent="0.2">
      <c r="AA1954" s="75"/>
      <c r="AB1954" s="75"/>
      <c r="AC1954" s="75"/>
      <c r="AD1954" s="75"/>
      <c r="AE1954" s="75"/>
      <c r="AG1954" s="84"/>
      <c r="AN1954" s="75"/>
      <c r="AO1954" s="75"/>
      <c r="AP1954" s="75"/>
      <c r="AQ1954" s="75"/>
      <c r="AR1954" s="75"/>
      <c r="AS1954" s="75"/>
      <c r="AT1954" s="75"/>
      <c r="AU1954" s="75"/>
      <c r="AV1954" s="75"/>
      <c r="AW1954" s="75"/>
      <c r="AX1954" s="75"/>
      <c r="AY1954" s="75"/>
      <c r="AZ1954" s="75"/>
      <c r="BA1954" s="8">
        <f t="shared" si="675"/>
        <v>0</v>
      </c>
      <c r="BB1954" s="8">
        <f t="shared" si="676"/>
        <v>1.2646105828040655</v>
      </c>
      <c r="BC1954" s="8">
        <f t="shared" si="677"/>
        <v>-0.82727295640664633</v>
      </c>
      <c r="BD1954" s="8">
        <f t="shared" si="678"/>
        <v>0.86022162229747101</v>
      </c>
      <c r="BE1954" s="8">
        <f t="shared" si="679"/>
        <v>1.2723749123776125</v>
      </c>
      <c r="BF1954" s="8">
        <f t="shared" si="680"/>
        <v>0.7386345573352866</v>
      </c>
      <c r="BG1954" s="95">
        <f t="shared" si="681"/>
        <v>0.3357196473573697</v>
      </c>
      <c r="BH1954" s="95">
        <f t="shared" si="681"/>
        <v>0.31036782265222035</v>
      </c>
      <c r="BI1954" s="95">
        <f t="shared" si="681"/>
        <v>0.2809205298216626</v>
      </c>
      <c r="BJ1954" s="95">
        <f t="shared" si="681"/>
        <v>0.24702566320507127</v>
      </c>
      <c r="BK1954" s="95">
        <f t="shared" si="681"/>
        <v>0.20836448178683617</v>
      </c>
      <c r="BL1954" s="95">
        <f t="shared" si="681"/>
        <v>0.16464603804218486</v>
      </c>
      <c r="BM1954" s="95">
        <f t="shared" si="681"/>
        <v>0.11558430824031349</v>
      </c>
      <c r="BN1954" s="95">
        <f t="shared" si="682"/>
        <v>6.085163226445589E-2</v>
      </c>
      <c r="BO1954" s="75"/>
      <c r="BP1954" s="75"/>
    </row>
    <row r="1955" spans="27:68" x14ac:dyDescent="0.2">
      <c r="AA1955" s="75"/>
      <c r="AB1955" s="75"/>
      <c r="AC1955" s="75"/>
      <c r="AD1955" s="75"/>
      <c r="AE1955" s="75"/>
      <c r="AG1955" s="84"/>
      <c r="AN1955" s="75"/>
      <c r="AO1955" s="75"/>
      <c r="AP1955" s="75"/>
      <c r="AQ1955" s="75"/>
      <c r="AR1955" s="75"/>
      <c r="AS1955" s="75"/>
      <c r="AT1955" s="75"/>
      <c r="AU1955" s="75"/>
      <c r="AV1955" s="75"/>
      <c r="AW1955" s="75"/>
      <c r="AX1955" s="75"/>
      <c r="AY1955" s="75"/>
      <c r="AZ1955" s="75"/>
      <c r="BA1955" s="8">
        <f t="shared" si="675"/>
        <v>0</v>
      </c>
      <c r="BB1955" s="8">
        <f t="shared" si="676"/>
        <v>1.2646105828040655</v>
      </c>
      <c r="BC1955" s="8">
        <f t="shared" si="677"/>
        <v>-0.82727295640664633</v>
      </c>
      <c r="BD1955" s="8">
        <f t="shared" si="678"/>
        <v>0.86022162229747101</v>
      </c>
      <c r="BE1955" s="8">
        <f t="shared" si="679"/>
        <v>1.2723749123776125</v>
      </c>
      <c r="BF1955" s="8">
        <f t="shared" si="680"/>
        <v>0.7386345573352866</v>
      </c>
      <c r="BG1955" s="95">
        <f t="shared" si="681"/>
        <v>0.3357196473573697</v>
      </c>
      <c r="BH1955" s="95">
        <f t="shared" si="681"/>
        <v>0.31036782265222035</v>
      </c>
      <c r="BI1955" s="95">
        <f t="shared" si="681"/>
        <v>0.2809205298216626</v>
      </c>
      <c r="BJ1955" s="95">
        <f t="shared" si="681"/>
        <v>0.24702566320507127</v>
      </c>
      <c r="BK1955" s="95">
        <f t="shared" si="681"/>
        <v>0.20836448178683617</v>
      </c>
      <c r="BL1955" s="95">
        <f t="shared" si="681"/>
        <v>0.16464603804218486</v>
      </c>
      <c r="BM1955" s="95">
        <f t="shared" si="681"/>
        <v>0.11558430824031349</v>
      </c>
      <c r="BN1955" s="95">
        <f t="shared" si="682"/>
        <v>6.085163226445589E-2</v>
      </c>
      <c r="BO1955" s="75"/>
      <c r="BP1955" s="75"/>
    </row>
    <row r="1956" spans="27:68" x14ac:dyDescent="0.2">
      <c r="AA1956" s="75"/>
      <c r="AB1956" s="75"/>
      <c r="AC1956" s="75"/>
      <c r="AD1956" s="75"/>
      <c r="AE1956" s="75"/>
      <c r="AG1956" s="84"/>
      <c r="AN1956" s="75"/>
      <c r="AO1956" s="75"/>
      <c r="AP1956" s="75"/>
      <c r="AQ1956" s="75"/>
      <c r="AR1956" s="75"/>
      <c r="AS1956" s="75"/>
      <c r="AT1956" s="75"/>
      <c r="AU1956" s="75"/>
      <c r="AV1956" s="75"/>
      <c r="AW1956" s="75"/>
      <c r="AX1956" s="75"/>
      <c r="AY1956" s="75"/>
      <c r="AZ1956" s="75"/>
      <c r="BA1956" s="8">
        <f t="shared" si="675"/>
        <v>0</v>
      </c>
      <c r="BB1956" s="8">
        <f t="shared" si="676"/>
        <v>1.2646105828040655</v>
      </c>
      <c r="BC1956" s="8">
        <f t="shared" si="677"/>
        <v>-0.82727295640664633</v>
      </c>
      <c r="BD1956" s="8">
        <f t="shared" si="678"/>
        <v>0.86022162229747101</v>
      </c>
      <c r="BE1956" s="8">
        <f t="shared" si="679"/>
        <v>1.2723749123776125</v>
      </c>
      <c r="BF1956" s="8">
        <f t="shared" si="680"/>
        <v>0.7386345573352866</v>
      </c>
      <c r="BG1956" s="95">
        <f t="shared" si="681"/>
        <v>0.3357196473573697</v>
      </c>
      <c r="BH1956" s="95">
        <f t="shared" si="681"/>
        <v>0.31036782265222035</v>
      </c>
      <c r="BI1956" s="95">
        <f t="shared" si="681"/>
        <v>0.2809205298216626</v>
      </c>
      <c r="BJ1956" s="95">
        <f t="shared" si="681"/>
        <v>0.24702566320507127</v>
      </c>
      <c r="BK1956" s="95">
        <f t="shared" si="681"/>
        <v>0.20836448178683617</v>
      </c>
      <c r="BL1956" s="95">
        <f t="shared" si="681"/>
        <v>0.16464603804218486</v>
      </c>
      <c r="BM1956" s="95">
        <f t="shared" si="681"/>
        <v>0.11558430824031349</v>
      </c>
      <c r="BN1956" s="95">
        <f t="shared" si="682"/>
        <v>6.085163226445589E-2</v>
      </c>
      <c r="BO1956" s="75"/>
      <c r="BP1956" s="75"/>
    </row>
    <row r="1957" spans="27:68" x14ac:dyDescent="0.2">
      <c r="AA1957" s="75"/>
      <c r="AB1957" s="75"/>
      <c r="AC1957" s="75"/>
      <c r="AD1957" s="75"/>
      <c r="AE1957" s="75"/>
      <c r="AG1957" s="84"/>
      <c r="AN1957" s="75"/>
      <c r="AO1957" s="75"/>
      <c r="AP1957" s="75"/>
      <c r="AQ1957" s="75"/>
      <c r="AR1957" s="75"/>
      <c r="AS1957" s="75"/>
      <c r="AT1957" s="75"/>
      <c r="AU1957" s="75"/>
      <c r="AV1957" s="75"/>
      <c r="AW1957" s="75"/>
      <c r="AX1957" s="75"/>
      <c r="AY1957" s="75"/>
      <c r="AZ1957" s="75"/>
      <c r="BA1957" s="8">
        <f t="shared" si="675"/>
        <v>0</v>
      </c>
      <c r="BB1957" s="8">
        <f t="shared" si="676"/>
        <v>1.2646105828040655</v>
      </c>
      <c r="BC1957" s="8">
        <f t="shared" si="677"/>
        <v>-0.82727295640664633</v>
      </c>
      <c r="BD1957" s="8">
        <f t="shared" si="678"/>
        <v>0.86022162229747101</v>
      </c>
      <c r="BE1957" s="8">
        <f t="shared" si="679"/>
        <v>1.2723749123776125</v>
      </c>
      <c r="BF1957" s="8">
        <f t="shared" si="680"/>
        <v>0.7386345573352866</v>
      </c>
      <c r="BG1957" s="95">
        <f t="shared" si="681"/>
        <v>0.3357196473573697</v>
      </c>
      <c r="BH1957" s="95">
        <f t="shared" si="681"/>
        <v>0.31036782265222035</v>
      </c>
      <c r="BI1957" s="95">
        <f t="shared" si="681"/>
        <v>0.2809205298216626</v>
      </c>
      <c r="BJ1957" s="95">
        <f t="shared" si="681"/>
        <v>0.24702566320507127</v>
      </c>
      <c r="BK1957" s="95">
        <f t="shared" si="681"/>
        <v>0.20836448178683617</v>
      </c>
      <c r="BL1957" s="95">
        <f t="shared" si="681"/>
        <v>0.16464603804218486</v>
      </c>
      <c r="BM1957" s="95">
        <f t="shared" si="681"/>
        <v>0.11558430824031349</v>
      </c>
      <c r="BN1957" s="95">
        <f t="shared" si="682"/>
        <v>6.085163226445589E-2</v>
      </c>
      <c r="BO1957" s="75"/>
      <c r="BP1957" s="75"/>
    </row>
    <row r="1958" spans="27:68" x14ac:dyDescent="0.2">
      <c r="AA1958" s="75"/>
      <c r="AB1958" s="75"/>
      <c r="AC1958" s="75"/>
      <c r="AD1958" s="75"/>
      <c r="AE1958" s="75"/>
      <c r="AG1958" s="84"/>
      <c r="AN1958" s="75"/>
      <c r="AO1958" s="75"/>
      <c r="AP1958" s="75"/>
      <c r="AQ1958" s="75"/>
      <c r="AR1958" s="75"/>
      <c r="AS1958" s="75"/>
      <c r="AT1958" s="75"/>
      <c r="AU1958" s="75"/>
      <c r="AV1958" s="75"/>
      <c r="AW1958" s="75"/>
      <c r="AX1958" s="75"/>
      <c r="AY1958" s="75"/>
      <c r="AZ1958" s="75"/>
      <c r="BA1958" s="8">
        <f t="shared" si="675"/>
        <v>0</v>
      </c>
      <c r="BB1958" s="8">
        <f t="shared" si="676"/>
        <v>1.2646105828040655</v>
      </c>
      <c r="BC1958" s="8">
        <f t="shared" si="677"/>
        <v>-0.82727295640664633</v>
      </c>
      <c r="BD1958" s="8">
        <f t="shared" si="678"/>
        <v>0.86022162229747101</v>
      </c>
      <c r="BE1958" s="8">
        <f t="shared" si="679"/>
        <v>1.2723749123776125</v>
      </c>
      <c r="BF1958" s="8">
        <f t="shared" si="680"/>
        <v>0.7386345573352866</v>
      </c>
      <c r="BG1958" s="95">
        <f t="shared" si="681"/>
        <v>0.3357196473573697</v>
      </c>
      <c r="BH1958" s="95">
        <f t="shared" si="681"/>
        <v>0.31036782265222035</v>
      </c>
      <c r="BI1958" s="95">
        <f t="shared" si="681"/>
        <v>0.2809205298216626</v>
      </c>
      <c r="BJ1958" s="95">
        <f t="shared" si="681"/>
        <v>0.24702566320507127</v>
      </c>
      <c r="BK1958" s="95">
        <f t="shared" si="681"/>
        <v>0.20836448178683617</v>
      </c>
      <c r="BL1958" s="95">
        <f t="shared" si="681"/>
        <v>0.16464603804218486</v>
      </c>
      <c r="BM1958" s="95">
        <f t="shared" si="681"/>
        <v>0.11558430824031349</v>
      </c>
      <c r="BN1958" s="95">
        <f t="shared" si="682"/>
        <v>6.085163226445589E-2</v>
      </c>
      <c r="BO1958" s="75"/>
      <c r="BP1958" s="75"/>
    </row>
    <row r="1959" spans="27:68" x14ac:dyDescent="0.2">
      <c r="AA1959" s="75"/>
      <c r="AB1959" s="75"/>
      <c r="AC1959" s="75"/>
      <c r="AD1959" s="75"/>
      <c r="AE1959" s="75"/>
      <c r="AG1959" s="84"/>
      <c r="AN1959" s="75"/>
      <c r="AO1959" s="75"/>
      <c r="AP1959" s="75"/>
      <c r="AQ1959" s="75"/>
      <c r="AR1959" s="75"/>
      <c r="AS1959" s="75"/>
      <c r="AT1959" s="75"/>
      <c r="AU1959" s="75"/>
      <c r="AV1959" s="75"/>
      <c r="AW1959" s="75"/>
      <c r="AX1959" s="75"/>
      <c r="AY1959" s="75"/>
      <c r="AZ1959" s="75"/>
      <c r="BA1959" s="8">
        <f t="shared" si="675"/>
        <v>0</v>
      </c>
      <c r="BB1959" s="8">
        <f t="shared" si="676"/>
        <v>1.2646105828040655</v>
      </c>
      <c r="BC1959" s="8">
        <f t="shared" si="677"/>
        <v>-0.82727295640664633</v>
      </c>
      <c r="BD1959" s="8">
        <f t="shared" si="678"/>
        <v>0.86022162229747101</v>
      </c>
      <c r="BE1959" s="8">
        <f t="shared" si="679"/>
        <v>1.2723749123776125</v>
      </c>
      <c r="BF1959" s="8">
        <f t="shared" si="680"/>
        <v>0.7386345573352866</v>
      </c>
      <c r="BG1959" s="95">
        <f t="shared" si="681"/>
        <v>0.3357196473573697</v>
      </c>
      <c r="BH1959" s="95">
        <f t="shared" si="681"/>
        <v>0.31036782265222035</v>
      </c>
      <c r="BI1959" s="95">
        <f t="shared" si="681"/>
        <v>0.2809205298216626</v>
      </c>
      <c r="BJ1959" s="95">
        <f t="shared" si="681"/>
        <v>0.24702566320507127</v>
      </c>
      <c r="BK1959" s="95">
        <f t="shared" si="681"/>
        <v>0.20836448178683617</v>
      </c>
      <c r="BL1959" s="95">
        <f t="shared" si="681"/>
        <v>0.16464603804218486</v>
      </c>
      <c r="BM1959" s="95">
        <f t="shared" si="681"/>
        <v>0.11558430824031349</v>
      </c>
      <c r="BN1959" s="95">
        <f t="shared" si="682"/>
        <v>6.085163226445589E-2</v>
      </c>
      <c r="BO1959" s="75"/>
      <c r="BP1959" s="75"/>
    </row>
    <row r="1960" spans="27:68" x14ac:dyDescent="0.2">
      <c r="AA1960" s="75"/>
      <c r="AB1960" s="75"/>
      <c r="AC1960" s="75"/>
      <c r="AD1960" s="75"/>
      <c r="AE1960" s="75"/>
      <c r="AG1960" s="84"/>
      <c r="AN1960" s="75"/>
      <c r="AO1960" s="75"/>
      <c r="AP1960" s="75"/>
      <c r="AQ1960" s="75"/>
      <c r="AR1960" s="75"/>
      <c r="AS1960" s="75"/>
      <c r="AT1960" s="75"/>
      <c r="AU1960" s="75"/>
      <c r="AV1960" s="75"/>
      <c r="AW1960" s="75"/>
      <c r="AX1960" s="75"/>
      <c r="AY1960" s="75"/>
      <c r="AZ1960" s="75"/>
      <c r="BA1960" s="8">
        <f t="shared" si="675"/>
        <v>0</v>
      </c>
      <c r="BB1960" s="8">
        <f t="shared" si="676"/>
        <v>1.2646105828040655</v>
      </c>
      <c r="BC1960" s="8">
        <f t="shared" si="677"/>
        <v>-0.82727295640664633</v>
      </c>
      <c r="BD1960" s="8">
        <f t="shared" si="678"/>
        <v>0.86022162229747101</v>
      </c>
      <c r="BE1960" s="8">
        <f t="shared" si="679"/>
        <v>1.2723749123776125</v>
      </c>
      <c r="BF1960" s="8">
        <f t="shared" si="680"/>
        <v>0.7386345573352866</v>
      </c>
      <c r="BG1960" s="95">
        <f t="shared" si="681"/>
        <v>0.3357196473573697</v>
      </c>
      <c r="BH1960" s="95">
        <f t="shared" si="681"/>
        <v>0.31036782265222035</v>
      </c>
      <c r="BI1960" s="95">
        <f t="shared" si="681"/>
        <v>0.2809205298216626</v>
      </c>
      <c r="BJ1960" s="95">
        <f t="shared" si="681"/>
        <v>0.24702566320507127</v>
      </c>
      <c r="BK1960" s="95">
        <f t="shared" si="681"/>
        <v>0.20836448178683617</v>
      </c>
      <c r="BL1960" s="95">
        <f t="shared" si="681"/>
        <v>0.16464603804218486</v>
      </c>
      <c r="BM1960" s="95">
        <f t="shared" si="681"/>
        <v>0.11558430824031349</v>
      </c>
      <c r="BN1960" s="95">
        <f t="shared" si="682"/>
        <v>6.085163226445589E-2</v>
      </c>
      <c r="BO1960" s="75"/>
      <c r="BP1960" s="75"/>
    </row>
    <row r="1961" spans="27:68" x14ac:dyDescent="0.2">
      <c r="AA1961" s="75"/>
      <c r="AB1961" s="75"/>
      <c r="AC1961" s="75"/>
      <c r="AD1961" s="75"/>
      <c r="AE1961" s="75"/>
      <c r="AG1961" s="84"/>
      <c r="AN1961" s="75"/>
      <c r="AO1961" s="75"/>
      <c r="AP1961" s="75"/>
      <c r="AQ1961" s="75"/>
      <c r="AR1961" s="75"/>
      <c r="AS1961" s="75"/>
      <c r="AT1961" s="75"/>
      <c r="AU1961" s="75"/>
      <c r="AV1961" s="75"/>
      <c r="AW1961" s="75"/>
      <c r="AX1961" s="75"/>
      <c r="AY1961" s="75"/>
      <c r="AZ1961" s="75"/>
      <c r="BA1961" s="8">
        <f t="shared" si="675"/>
        <v>0</v>
      </c>
      <c r="BB1961" s="8">
        <f t="shared" si="676"/>
        <v>1.2646105828040655</v>
      </c>
      <c r="BC1961" s="8">
        <f t="shared" si="677"/>
        <v>-0.82727295640664633</v>
      </c>
      <c r="BD1961" s="8">
        <f t="shared" si="678"/>
        <v>0.86022162229747101</v>
      </c>
      <c r="BE1961" s="8">
        <f t="shared" si="679"/>
        <v>1.2723749123776125</v>
      </c>
      <c r="BF1961" s="8">
        <f t="shared" si="680"/>
        <v>0.7386345573352866</v>
      </c>
      <c r="BG1961" s="95">
        <f t="shared" si="681"/>
        <v>0.3357196473573697</v>
      </c>
      <c r="BH1961" s="95">
        <f t="shared" si="681"/>
        <v>0.31036782265222035</v>
      </c>
      <c r="BI1961" s="95">
        <f t="shared" si="681"/>
        <v>0.2809205298216626</v>
      </c>
      <c r="BJ1961" s="95">
        <f t="shared" si="681"/>
        <v>0.24702566320507127</v>
      </c>
      <c r="BK1961" s="95">
        <f t="shared" si="681"/>
        <v>0.20836448178683617</v>
      </c>
      <c r="BL1961" s="95">
        <f t="shared" si="681"/>
        <v>0.16464603804218486</v>
      </c>
      <c r="BM1961" s="95">
        <f t="shared" si="681"/>
        <v>0.11558430824031349</v>
      </c>
      <c r="BN1961" s="95">
        <f t="shared" si="682"/>
        <v>6.085163226445589E-2</v>
      </c>
      <c r="BO1961" s="75"/>
      <c r="BP1961" s="75"/>
    </row>
    <row r="1962" spans="27:68" x14ac:dyDescent="0.2">
      <c r="AA1962" s="75"/>
      <c r="AB1962" s="75"/>
      <c r="AC1962" s="75"/>
      <c r="AD1962" s="75"/>
      <c r="AE1962" s="75"/>
      <c r="AG1962" s="84"/>
      <c r="AN1962" s="75"/>
      <c r="AO1962" s="75"/>
      <c r="AP1962" s="75"/>
      <c r="AQ1962" s="75"/>
      <c r="AR1962" s="75"/>
      <c r="AS1962" s="75"/>
      <c r="AT1962" s="75"/>
      <c r="AU1962" s="75"/>
      <c r="AV1962" s="75"/>
      <c r="AW1962" s="75"/>
      <c r="AX1962" s="75"/>
      <c r="AY1962" s="75"/>
      <c r="AZ1962" s="75"/>
      <c r="BA1962" s="8">
        <f t="shared" si="675"/>
        <v>0</v>
      </c>
      <c r="BB1962" s="8">
        <f t="shared" si="676"/>
        <v>1.2646105828040655</v>
      </c>
      <c r="BC1962" s="8">
        <f t="shared" si="677"/>
        <v>-0.82727295640664633</v>
      </c>
      <c r="BD1962" s="8">
        <f t="shared" si="678"/>
        <v>0.86022162229747101</v>
      </c>
      <c r="BE1962" s="8">
        <f t="shared" si="679"/>
        <v>1.2723749123776125</v>
      </c>
      <c r="BF1962" s="8">
        <f t="shared" si="680"/>
        <v>0.7386345573352866</v>
      </c>
      <c r="BG1962" s="95">
        <f t="shared" si="681"/>
        <v>0.3357196473573697</v>
      </c>
      <c r="BH1962" s="95">
        <f t="shared" si="681"/>
        <v>0.31036782265222035</v>
      </c>
      <c r="BI1962" s="95">
        <f t="shared" si="681"/>
        <v>0.2809205298216626</v>
      </c>
      <c r="BJ1962" s="95">
        <f t="shared" si="681"/>
        <v>0.24702566320507127</v>
      </c>
      <c r="BK1962" s="95">
        <f t="shared" si="681"/>
        <v>0.20836448178683617</v>
      </c>
      <c r="BL1962" s="95">
        <f t="shared" si="681"/>
        <v>0.16464603804218486</v>
      </c>
      <c r="BM1962" s="95">
        <f t="shared" si="681"/>
        <v>0.11558430824031349</v>
      </c>
      <c r="BN1962" s="95">
        <f t="shared" si="682"/>
        <v>6.085163226445589E-2</v>
      </c>
      <c r="BO1962" s="75"/>
      <c r="BP1962" s="75"/>
    </row>
    <row r="1963" spans="27:68" x14ac:dyDescent="0.2">
      <c r="AA1963" s="75"/>
      <c r="AB1963" s="75"/>
      <c r="AC1963" s="75"/>
      <c r="AD1963" s="75"/>
      <c r="AE1963" s="75"/>
      <c r="AG1963" s="84"/>
      <c r="AN1963" s="75"/>
      <c r="AO1963" s="75"/>
      <c r="AP1963" s="75"/>
      <c r="AQ1963" s="75"/>
      <c r="AR1963" s="75"/>
      <c r="AS1963" s="75"/>
      <c r="AT1963" s="75"/>
      <c r="AU1963" s="75"/>
      <c r="AV1963" s="75"/>
      <c r="AW1963" s="75"/>
      <c r="AX1963" s="75"/>
      <c r="AY1963" s="75"/>
      <c r="AZ1963" s="75"/>
      <c r="BA1963" s="8">
        <f t="shared" si="675"/>
        <v>0</v>
      </c>
      <c r="BB1963" s="8">
        <f t="shared" si="676"/>
        <v>1.2646105828040655</v>
      </c>
      <c r="BC1963" s="8">
        <f t="shared" si="677"/>
        <v>-0.82727295640664633</v>
      </c>
      <c r="BD1963" s="8">
        <f t="shared" si="678"/>
        <v>0.86022162229747101</v>
      </c>
      <c r="BE1963" s="8">
        <f t="shared" si="679"/>
        <v>1.2723749123776125</v>
      </c>
      <c r="BF1963" s="8">
        <f t="shared" si="680"/>
        <v>0.7386345573352866</v>
      </c>
      <c r="BG1963" s="95">
        <f t="shared" si="681"/>
        <v>0.3357196473573697</v>
      </c>
      <c r="BH1963" s="95">
        <f t="shared" si="681"/>
        <v>0.31036782265222035</v>
      </c>
      <c r="BI1963" s="95">
        <f t="shared" si="681"/>
        <v>0.2809205298216626</v>
      </c>
      <c r="BJ1963" s="95">
        <f t="shared" si="681"/>
        <v>0.24702566320507127</v>
      </c>
      <c r="BK1963" s="95">
        <f t="shared" si="681"/>
        <v>0.20836448178683617</v>
      </c>
      <c r="BL1963" s="95">
        <f t="shared" si="681"/>
        <v>0.16464603804218486</v>
      </c>
      <c r="BM1963" s="95">
        <f t="shared" si="681"/>
        <v>0.11558430824031349</v>
      </c>
      <c r="BN1963" s="95">
        <f t="shared" si="682"/>
        <v>6.085163226445589E-2</v>
      </c>
      <c r="BO1963" s="75"/>
      <c r="BP1963" s="75"/>
    </row>
    <row r="1964" spans="27:68" x14ac:dyDescent="0.2">
      <c r="AA1964" s="75"/>
      <c r="AB1964" s="75"/>
      <c r="AC1964" s="75"/>
      <c r="AD1964" s="75"/>
      <c r="AE1964" s="75"/>
      <c r="AG1964" s="84"/>
      <c r="AN1964" s="75"/>
      <c r="AO1964" s="75"/>
      <c r="AP1964" s="75"/>
      <c r="AQ1964" s="75"/>
      <c r="AR1964" s="75"/>
      <c r="AS1964" s="75"/>
      <c r="AT1964" s="75"/>
      <c r="AU1964" s="75"/>
      <c r="AV1964" s="75"/>
      <c r="AW1964" s="75"/>
      <c r="AX1964" s="75"/>
      <c r="AY1964" s="75"/>
      <c r="AZ1964" s="75"/>
      <c r="BA1964" s="8">
        <f t="shared" si="675"/>
        <v>0</v>
      </c>
      <c r="BB1964" s="8">
        <f t="shared" si="676"/>
        <v>1.2646105828040655</v>
      </c>
      <c r="BC1964" s="8">
        <f t="shared" si="677"/>
        <v>-0.82727295640664633</v>
      </c>
      <c r="BD1964" s="8">
        <f t="shared" si="678"/>
        <v>0.86022162229747101</v>
      </c>
      <c r="BE1964" s="8">
        <f t="shared" si="679"/>
        <v>1.2723749123776125</v>
      </c>
      <c r="BF1964" s="8">
        <f t="shared" si="680"/>
        <v>0.7386345573352866</v>
      </c>
      <c r="BG1964" s="95">
        <f t="shared" si="681"/>
        <v>0.3357196473573697</v>
      </c>
      <c r="BH1964" s="95">
        <f t="shared" si="681"/>
        <v>0.31036782265222035</v>
      </c>
      <c r="BI1964" s="95">
        <f t="shared" si="681"/>
        <v>0.2809205298216626</v>
      </c>
      <c r="BJ1964" s="95">
        <f t="shared" si="681"/>
        <v>0.24702566320507127</v>
      </c>
      <c r="BK1964" s="95">
        <f t="shared" si="681"/>
        <v>0.20836448178683617</v>
      </c>
      <c r="BL1964" s="95">
        <f t="shared" si="681"/>
        <v>0.16464603804218486</v>
      </c>
      <c r="BM1964" s="95">
        <f t="shared" si="681"/>
        <v>0.11558430824031349</v>
      </c>
      <c r="BN1964" s="95">
        <f t="shared" si="682"/>
        <v>6.085163226445589E-2</v>
      </c>
      <c r="BO1964" s="75"/>
      <c r="BP1964" s="75"/>
    </row>
    <row r="1965" spans="27:68" x14ac:dyDescent="0.2">
      <c r="AA1965" s="75"/>
      <c r="AB1965" s="75"/>
      <c r="AC1965" s="75"/>
      <c r="AD1965" s="75"/>
      <c r="AE1965" s="75"/>
      <c r="AG1965" s="84"/>
      <c r="AN1965" s="75"/>
      <c r="AO1965" s="75"/>
      <c r="AP1965" s="75"/>
      <c r="AQ1965" s="75"/>
      <c r="AR1965" s="75"/>
      <c r="AS1965" s="75"/>
      <c r="AT1965" s="75"/>
      <c r="AU1965" s="75"/>
      <c r="AV1965" s="75"/>
      <c r="AW1965" s="75"/>
      <c r="AX1965" s="75"/>
      <c r="AY1965" s="75"/>
      <c r="AZ1965" s="75"/>
      <c r="BA1965" s="8">
        <f t="shared" si="675"/>
        <v>0</v>
      </c>
      <c r="BB1965" s="8">
        <f t="shared" si="676"/>
        <v>1.2646105828040655</v>
      </c>
      <c r="BC1965" s="8">
        <f t="shared" si="677"/>
        <v>-0.82727295640664633</v>
      </c>
      <c r="BD1965" s="8">
        <f t="shared" si="678"/>
        <v>0.86022162229747101</v>
      </c>
      <c r="BE1965" s="8">
        <f t="shared" si="679"/>
        <v>1.2723749123776125</v>
      </c>
      <c r="BF1965" s="8">
        <f t="shared" si="680"/>
        <v>0.7386345573352866</v>
      </c>
      <c r="BG1965" s="95">
        <f t="shared" si="681"/>
        <v>0.3357196473573697</v>
      </c>
      <c r="BH1965" s="95">
        <f t="shared" si="681"/>
        <v>0.31036782265222035</v>
      </c>
      <c r="BI1965" s="95">
        <f t="shared" si="681"/>
        <v>0.2809205298216626</v>
      </c>
      <c r="BJ1965" s="95">
        <f t="shared" si="681"/>
        <v>0.24702566320507127</v>
      </c>
      <c r="BK1965" s="95">
        <f t="shared" si="681"/>
        <v>0.20836448178683617</v>
      </c>
      <c r="BL1965" s="95">
        <f t="shared" si="681"/>
        <v>0.16464603804218486</v>
      </c>
      <c r="BM1965" s="95">
        <f t="shared" si="681"/>
        <v>0.11558430824031349</v>
      </c>
      <c r="BN1965" s="95">
        <f t="shared" si="682"/>
        <v>6.085163226445589E-2</v>
      </c>
      <c r="BO1965" s="75"/>
      <c r="BP1965" s="75"/>
    </row>
    <row r="1966" spans="27:68" x14ac:dyDescent="0.2">
      <c r="AA1966" s="75"/>
      <c r="AB1966" s="75"/>
      <c r="AC1966" s="75"/>
      <c r="AD1966" s="75"/>
      <c r="AE1966" s="75"/>
      <c r="AG1966" s="84"/>
      <c r="AN1966" s="75"/>
      <c r="AO1966" s="75"/>
      <c r="AP1966" s="75"/>
      <c r="AQ1966" s="75"/>
      <c r="AR1966" s="75"/>
      <c r="AS1966" s="75"/>
      <c r="AT1966" s="75"/>
      <c r="AU1966" s="75"/>
      <c r="AV1966" s="75"/>
      <c r="AW1966" s="75"/>
      <c r="AX1966" s="75"/>
      <c r="AY1966" s="75"/>
      <c r="AZ1966" s="75"/>
      <c r="BA1966" s="8">
        <f t="shared" si="675"/>
        <v>0</v>
      </c>
      <c r="BB1966" s="8">
        <f t="shared" si="676"/>
        <v>1.2646105828040655</v>
      </c>
      <c r="BC1966" s="8">
        <f t="shared" si="677"/>
        <v>-0.82727295640664633</v>
      </c>
      <c r="BD1966" s="8">
        <f t="shared" si="678"/>
        <v>0.86022162229747101</v>
      </c>
      <c r="BE1966" s="8">
        <f t="shared" si="679"/>
        <v>1.2723749123776125</v>
      </c>
      <c r="BF1966" s="8">
        <f t="shared" si="680"/>
        <v>0.7386345573352866</v>
      </c>
      <c r="BG1966" s="95">
        <f t="shared" si="681"/>
        <v>0.3357196473573697</v>
      </c>
      <c r="BH1966" s="95">
        <f t="shared" si="681"/>
        <v>0.31036782265222035</v>
      </c>
      <c r="BI1966" s="95">
        <f t="shared" si="681"/>
        <v>0.2809205298216626</v>
      </c>
      <c r="BJ1966" s="95">
        <f t="shared" si="681"/>
        <v>0.24702566320507127</v>
      </c>
      <c r="BK1966" s="95">
        <f t="shared" si="681"/>
        <v>0.20836448178683617</v>
      </c>
      <c r="BL1966" s="95">
        <f t="shared" si="681"/>
        <v>0.16464603804218486</v>
      </c>
      <c r="BM1966" s="95">
        <f t="shared" si="681"/>
        <v>0.11558430824031349</v>
      </c>
      <c r="BN1966" s="95">
        <f t="shared" si="682"/>
        <v>6.085163226445589E-2</v>
      </c>
      <c r="BO1966" s="75"/>
      <c r="BP1966" s="75"/>
    </row>
    <row r="1967" spans="27:68" x14ac:dyDescent="0.2">
      <c r="AA1967" s="75"/>
      <c r="AB1967" s="75"/>
      <c r="AC1967" s="75"/>
      <c r="AD1967" s="75"/>
      <c r="AE1967" s="75"/>
      <c r="AG1967" s="84"/>
      <c r="AN1967" s="75"/>
      <c r="AO1967" s="75"/>
      <c r="AP1967" s="75"/>
      <c r="AQ1967" s="75"/>
      <c r="AR1967" s="75"/>
      <c r="AS1967" s="75"/>
      <c r="AT1967" s="75"/>
      <c r="AU1967" s="75"/>
      <c r="AV1967" s="75"/>
      <c r="AW1967" s="75"/>
      <c r="AX1967" s="75"/>
      <c r="AY1967" s="75"/>
      <c r="AZ1967" s="75"/>
      <c r="BA1967" s="8">
        <f t="shared" si="675"/>
        <v>0</v>
      </c>
      <c r="BB1967" s="8">
        <f t="shared" si="676"/>
        <v>1.2646105828040655</v>
      </c>
      <c r="BC1967" s="8">
        <f t="shared" si="677"/>
        <v>-0.82727295640664633</v>
      </c>
      <c r="BD1967" s="8">
        <f t="shared" si="678"/>
        <v>0.86022162229747101</v>
      </c>
      <c r="BE1967" s="8">
        <f t="shared" si="679"/>
        <v>1.2723749123776125</v>
      </c>
      <c r="BF1967" s="8">
        <f t="shared" si="680"/>
        <v>0.7386345573352866</v>
      </c>
      <c r="BG1967" s="95">
        <f t="shared" si="681"/>
        <v>0.3357196473573697</v>
      </c>
      <c r="BH1967" s="95">
        <f t="shared" si="681"/>
        <v>0.31036782265222035</v>
      </c>
      <c r="BI1967" s="95">
        <f t="shared" si="681"/>
        <v>0.2809205298216626</v>
      </c>
      <c r="BJ1967" s="95">
        <f t="shared" si="681"/>
        <v>0.24702566320507127</v>
      </c>
      <c r="BK1967" s="95">
        <f t="shared" si="681"/>
        <v>0.20836448178683617</v>
      </c>
      <c r="BL1967" s="95">
        <f t="shared" si="681"/>
        <v>0.16464603804218486</v>
      </c>
      <c r="BM1967" s="95">
        <f t="shared" si="681"/>
        <v>0.11558430824031349</v>
      </c>
      <c r="BN1967" s="95">
        <f t="shared" si="682"/>
        <v>6.085163226445589E-2</v>
      </c>
      <c r="BO1967" s="75"/>
      <c r="BP1967" s="75"/>
    </row>
    <row r="1968" spans="27:68" x14ac:dyDescent="0.2">
      <c r="AA1968" s="75"/>
      <c r="AB1968" s="75"/>
      <c r="AC1968" s="75"/>
      <c r="AD1968" s="75"/>
      <c r="AE1968" s="75"/>
      <c r="AG1968" s="84"/>
      <c r="AN1968" s="75"/>
      <c r="AO1968" s="75"/>
      <c r="AP1968" s="75"/>
      <c r="AQ1968" s="75"/>
      <c r="AR1968" s="75"/>
      <c r="AS1968" s="75"/>
      <c r="AT1968" s="75"/>
      <c r="AU1968" s="75"/>
      <c r="AV1968" s="75"/>
      <c r="AW1968" s="75"/>
      <c r="AX1968" s="75"/>
      <c r="AY1968" s="75"/>
      <c r="AZ1968" s="75"/>
      <c r="BA1968" s="8">
        <f t="shared" si="675"/>
        <v>0</v>
      </c>
      <c r="BB1968" s="8">
        <f t="shared" si="676"/>
        <v>1.2646105828040655</v>
      </c>
      <c r="BC1968" s="8">
        <f t="shared" si="677"/>
        <v>-0.82727295640664633</v>
      </c>
      <c r="BD1968" s="8">
        <f t="shared" si="678"/>
        <v>0.86022162229747101</v>
      </c>
      <c r="BE1968" s="8">
        <f t="shared" si="679"/>
        <v>1.2723749123776125</v>
      </c>
      <c r="BF1968" s="8">
        <f t="shared" si="680"/>
        <v>0.7386345573352866</v>
      </c>
      <c r="BG1968" s="95">
        <f t="shared" si="681"/>
        <v>0.3357196473573697</v>
      </c>
      <c r="BH1968" s="95">
        <f t="shared" si="681"/>
        <v>0.31036782265222035</v>
      </c>
      <c r="BI1968" s="95">
        <f t="shared" si="681"/>
        <v>0.2809205298216626</v>
      </c>
      <c r="BJ1968" s="95">
        <f t="shared" si="681"/>
        <v>0.24702566320507127</v>
      </c>
      <c r="BK1968" s="95">
        <f t="shared" si="681"/>
        <v>0.20836448178683617</v>
      </c>
      <c r="BL1968" s="95">
        <f t="shared" si="681"/>
        <v>0.16464603804218486</v>
      </c>
      <c r="BM1968" s="95">
        <f t="shared" si="681"/>
        <v>0.11558430824031349</v>
      </c>
      <c r="BN1968" s="95">
        <f t="shared" si="682"/>
        <v>6.085163226445589E-2</v>
      </c>
      <c r="BO1968" s="75"/>
      <c r="BP1968" s="75"/>
    </row>
    <row r="1969" spans="27:68" x14ac:dyDescent="0.2">
      <c r="AA1969" s="75"/>
      <c r="AB1969" s="75"/>
      <c r="AC1969" s="75"/>
      <c r="AD1969" s="75"/>
      <c r="AE1969" s="75"/>
      <c r="AG1969" s="84"/>
      <c r="AN1969" s="75"/>
      <c r="AO1969" s="75"/>
      <c r="AP1969" s="75"/>
      <c r="AQ1969" s="75"/>
      <c r="AR1969" s="75"/>
      <c r="AS1969" s="75"/>
      <c r="AT1969" s="75"/>
      <c r="AU1969" s="75"/>
      <c r="AV1969" s="75"/>
      <c r="AW1969" s="75"/>
      <c r="AX1969" s="75"/>
      <c r="AY1969" s="75"/>
      <c r="AZ1969" s="75"/>
      <c r="BA1969" s="8">
        <f t="shared" si="675"/>
        <v>0</v>
      </c>
      <c r="BB1969" s="8">
        <f t="shared" si="676"/>
        <v>1.2646105828040655</v>
      </c>
      <c r="BC1969" s="8">
        <f t="shared" si="677"/>
        <v>-0.82727295640664633</v>
      </c>
      <c r="BD1969" s="8">
        <f t="shared" si="678"/>
        <v>0.86022162229747101</v>
      </c>
      <c r="BE1969" s="8">
        <f t="shared" si="679"/>
        <v>1.2723749123776125</v>
      </c>
      <c r="BF1969" s="8">
        <f t="shared" si="680"/>
        <v>0.7386345573352866</v>
      </c>
      <c r="BG1969" s="95">
        <f t="shared" ref="BG1969:BM1984" si="683">$BN1969+$BB$7*SIN(BH1969)</f>
        <v>0.3357196473573697</v>
      </c>
      <c r="BH1969" s="95">
        <f t="shared" si="683"/>
        <v>0.31036782265222035</v>
      </c>
      <c r="BI1969" s="95">
        <f t="shared" si="683"/>
        <v>0.2809205298216626</v>
      </c>
      <c r="BJ1969" s="95">
        <f t="shared" si="683"/>
        <v>0.24702566320507127</v>
      </c>
      <c r="BK1969" s="95">
        <f t="shared" si="683"/>
        <v>0.20836448178683617</v>
      </c>
      <c r="BL1969" s="95">
        <f t="shared" si="683"/>
        <v>0.16464603804218486</v>
      </c>
      <c r="BM1969" s="95">
        <f t="shared" si="683"/>
        <v>0.11558430824031349</v>
      </c>
      <c r="BN1969" s="95">
        <f t="shared" si="682"/>
        <v>6.085163226445589E-2</v>
      </c>
      <c r="BO1969" s="75"/>
      <c r="BP1969" s="75"/>
    </row>
    <row r="1970" spans="27:68" x14ac:dyDescent="0.2">
      <c r="AA1970" s="75"/>
      <c r="AB1970" s="75"/>
      <c r="AC1970" s="75"/>
      <c r="AD1970" s="75"/>
      <c r="AE1970" s="75"/>
      <c r="AG1970" s="84"/>
      <c r="AN1970" s="75"/>
      <c r="AO1970" s="75"/>
      <c r="AP1970" s="75"/>
      <c r="AQ1970" s="75"/>
      <c r="AR1970" s="75"/>
      <c r="AS1970" s="75"/>
      <c r="AT1970" s="75"/>
      <c r="AU1970" s="75"/>
      <c r="AV1970" s="75"/>
      <c r="AW1970" s="75"/>
      <c r="AX1970" s="75"/>
      <c r="AY1970" s="75"/>
      <c r="AZ1970" s="75"/>
      <c r="BA1970" s="8">
        <f t="shared" si="675"/>
        <v>0</v>
      </c>
      <c r="BB1970" s="8">
        <f t="shared" si="676"/>
        <v>1.2646105828040655</v>
      </c>
      <c r="BC1970" s="8">
        <f t="shared" si="677"/>
        <v>-0.82727295640664633</v>
      </c>
      <c r="BD1970" s="8">
        <f t="shared" si="678"/>
        <v>0.86022162229747101</v>
      </c>
      <c r="BE1970" s="8">
        <f t="shared" si="679"/>
        <v>1.2723749123776125</v>
      </c>
      <c r="BF1970" s="8">
        <f t="shared" si="680"/>
        <v>0.7386345573352866</v>
      </c>
      <c r="BG1970" s="95">
        <f t="shared" si="683"/>
        <v>0.3357196473573697</v>
      </c>
      <c r="BH1970" s="95">
        <f t="shared" si="683"/>
        <v>0.31036782265222035</v>
      </c>
      <c r="BI1970" s="95">
        <f t="shared" si="683"/>
        <v>0.2809205298216626</v>
      </c>
      <c r="BJ1970" s="95">
        <f t="shared" si="683"/>
        <v>0.24702566320507127</v>
      </c>
      <c r="BK1970" s="95">
        <f t="shared" si="683"/>
        <v>0.20836448178683617</v>
      </c>
      <c r="BL1970" s="95">
        <f t="shared" si="683"/>
        <v>0.16464603804218486</v>
      </c>
      <c r="BM1970" s="95">
        <f t="shared" si="683"/>
        <v>0.11558430824031349</v>
      </c>
      <c r="BN1970" s="95">
        <f t="shared" si="682"/>
        <v>6.085163226445589E-2</v>
      </c>
      <c r="BO1970" s="75"/>
      <c r="BP1970" s="75"/>
    </row>
    <row r="1971" spans="27:68" x14ac:dyDescent="0.2">
      <c r="AA1971" s="75"/>
      <c r="AB1971" s="75"/>
      <c r="AC1971" s="75"/>
      <c r="AD1971" s="75"/>
      <c r="AE1971" s="75"/>
      <c r="AG1971" s="84"/>
      <c r="AN1971" s="75"/>
      <c r="AO1971" s="75"/>
      <c r="AP1971" s="75"/>
      <c r="AQ1971" s="75"/>
      <c r="AR1971" s="75"/>
      <c r="AS1971" s="75"/>
      <c r="AT1971" s="75"/>
      <c r="AU1971" s="75"/>
      <c r="AV1971" s="75"/>
      <c r="AW1971" s="75"/>
      <c r="AX1971" s="75"/>
      <c r="AY1971" s="75"/>
      <c r="AZ1971" s="75"/>
      <c r="BA1971" s="8">
        <f t="shared" si="675"/>
        <v>0</v>
      </c>
      <c r="BB1971" s="8">
        <f t="shared" si="676"/>
        <v>1.2646105828040655</v>
      </c>
      <c r="BC1971" s="8">
        <f t="shared" si="677"/>
        <v>-0.82727295640664633</v>
      </c>
      <c r="BD1971" s="8">
        <f t="shared" si="678"/>
        <v>0.86022162229747101</v>
      </c>
      <c r="BE1971" s="8">
        <f t="shared" si="679"/>
        <v>1.2723749123776125</v>
      </c>
      <c r="BF1971" s="8">
        <f t="shared" si="680"/>
        <v>0.7386345573352866</v>
      </c>
      <c r="BG1971" s="95">
        <f t="shared" si="683"/>
        <v>0.3357196473573697</v>
      </c>
      <c r="BH1971" s="95">
        <f t="shared" si="683"/>
        <v>0.31036782265222035</v>
      </c>
      <c r="BI1971" s="95">
        <f t="shared" si="683"/>
        <v>0.2809205298216626</v>
      </c>
      <c r="BJ1971" s="95">
        <f t="shared" si="683"/>
        <v>0.24702566320507127</v>
      </c>
      <c r="BK1971" s="95">
        <f t="shared" si="683"/>
        <v>0.20836448178683617</v>
      </c>
      <c r="BL1971" s="95">
        <f t="shared" si="683"/>
        <v>0.16464603804218486</v>
      </c>
      <c r="BM1971" s="95">
        <f t="shared" si="683"/>
        <v>0.11558430824031349</v>
      </c>
      <c r="BN1971" s="95">
        <f t="shared" si="682"/>
        <v>6.085163226445589E-2</v>
      </c>
      <c r="BO1971" s="75"/>
      <c r="BP1971" s="75"/>
    </row>
    <row r="1972" spans="27:68" x14ac:dyDescent="0.2">
      <c r="AA1972" s="75"/>
      <c r="AB1972" s="75"/>
      <c r="AC1972" s="75"/>
      <c r="AD1972" s="75"/>
      <c r="AE1972" s="75"/>
      <c r="AG1972" s="84"/>
      <c r="AN1972" s="75"/>
      <c r="AO1972" s="75"/>
      <c r="AP1972" s="75"/>
      <c r="AQ1972" s="75"/>
      <c r="AR1972" s="75"/>
      <c r="AS1972" s="75"/>
      <c r="AT1972" s="75"/>
      <c r="AU1972" s="75"/>
      <c r="AV1972" s="75"/>
      <c r="AW1972" s="75"/>
      <c r="AX1972" s="75"/>
      <c r="AY1972" s="75"/>
      <c r="AZ1972" s="75"/>
      <c r="BA1972" s="8">
        <f t="shared" si="675"/>
        <v>0</v>
      </c>
      <c r="BB1972" s="8">
        <f t="shared" si="676"/>
        <v>1.2646105828040655</v>
      </c>
      <c r="BC1972" s="8">
        <f t="shared" si="677"/>
        <v>-0.82727295640664633</v>
      </c>
      <c r="BD1972" s="8">
        <f t="shared" si="678"/>
        <v>0.86022162229747101</v>
      </c>
      <c r="BE1972" s="8">
        <f t="shared" si="679"/>
        <v>1.2723749123776125</v>
      </c>
      <c r="BF1972" s="8">
        <f t="shared" si="680"/>
        <v>0.7386345573352866</v>
      </c>
      <c r="BG1972" s="95">
        <f t="shared" si="683"/>
        <v>0.3357196473573697</v>
      </c>
      <c r="BH1972" s="95">
        <f t="shared" si="683"/>
        <v>0.31036782265222035</v>
      </c>
      <c r="BI1972" s="95">
        <f t="shared" si="683"/>
        <v>0.2809205298216626</v>
      </c>
      <c r="BJ1972" s="95">
        <f t="shared" si="683"/>
        <v>0.24702566320507127</v>
      </c>
      <c r="BK1972" s="95">
        <f t="shared" si="683"/>
        <v>0.20836448178683617</v>
      </c>
      <c r="BL1972" s="95">
        <f t="shared" si="683"/>
        <v>0.16464603804218486</v>
      </c>
      <c r="BM1972" s="95">
        <f t="shared" si="683"/>
        <v>0.11558430824031349</v>
      </c>
      <c r="BN1972" s="95">
        <f t="shared" si="682"/>
        <v>6.085163226445589E-2</v>
      </c>
      <c r="BO1972" s="75"/>
      <c r="BP1972" s="75"/>
    </row>
    <row r="1973" spans="27:68" x14ac:dyDescent="0.2">
      <c r="AA1973" s="75"/>
      <c r="AB1973" s="75"/>
      <c r="AC1973" s="75"/>
      <c r="AD1973" s="75"/>
      <c r="AE1973" s="75"/>
      <c r="AG1973" s="84"/>
      <c r="AN1973" s="75"/>
      <c r="AO1973" s="75"/>
      <c r="AP1973" s="75"/>
      <c r="AQ1973" s="75"/>
      <c r="AR1973" s="75"/>
      <c r="AS1973" s="75"/>
      <c r="AT1973" s="75"/>
      <c r="AU1973" s="75"/>
      <c r="AV1973" s="75"/>
      <c r="AW1973" s="75"/>
      <c r="AX1973" s="75"/>
      <c r="AY1973" s="75"/>
      <c r="AZ1973" s="75"/>
      <c r="BA1973" s="8">
        <f t="shared" si="675"/>
        <v>0</v>
      </c>
      <c r="BB1973" s="8">
        <f t="shared" si="676"/>
        <v>1.2646105828040655</v>
      </c>
      <c r="BC1973" s="8">
        <f t="shared" si="677"/>
        <v>-0.82727295640664633</v>
      </c>
      <c r="BD1973" s="8">
        <f t="shared" si="678"/>
        <v>0.86022162229747101</v>
      </c>
      <c r="BE1973" s="8">
        <f t="shared" si="679"/>
        <v>1.2723749123776125</v>
      </c>
      <c r="BF1973" s="8">
        <f t="shared" si="680"/>
        <v>0.7386345573352866</v>
      </c>
      <c r="BG1973" s="95">
        <f t="shared" si="683"/>
        <v>0.3357196473573697</v>
      </c>
      <c r="BH1973" s="95">
        <f t="shared" si="683"/>
        <v>0.31036782265222035</v>
      </c>
      <c r="BI1973" s="95">
        <f t="shared" si="683"/>
        <v>0.2809205298216626</v>
      </c>
      <c r="BJ1973" s="95">
        <f t="shared" si="683"/>
        <v>0.24702566320507127</v>
      </c>
      <c r="BK1973" s="95">
        <f t="shared" si="683"/>
        <v>0.20836448178683617</v>
      </c>
      <c r="BL1973" s="95">
        <f t="shared" si="683"/>
        <v>0.16464603804218486</v>
      </c>
      <c r="BM1973" s="95">
        <f t="shared" si="683"/>
        <v>0.11558430824031349</v>
      </c>
      <c r="BN1973" s="95">
        <f t="shared" si="682"/>
        <v>6.085163226445589E-2</v>
      </c>
      <c r="BO1973" s="75"/>
      <c r="BP1973" s="75"/>
    </row>
    <row r="1974" spans="27:68" x14ac:dyDescent="0.2">
      <c r="AA1974" s="75"/>
      <c r="AB1974" s="75"/>
      <c r="AC1974" s="75"/>
      <c r="AD1974" s="75"/>
      <c r="AE1974" s="75"/>
      <c r="AG1974" s="84"/>
      <c r="AN1974" s="75"/>
      <c r="AO1974" s="75"/>
      <c r="AP1974" s="75"/>
      <c r="AQ1974" s="75"/>
      <c r="AR1974" s="75"/>
      <c r="AS1974" s="75"/>
      <c r="AT1974" s="75"/>
      <c r="AU1974" s="75"/>
      <c r="AV1974" s="75"/>
      <c r="AW1974" s="75"/>
      <c r="AX1974" s="75"/>
      <c r="AY1974" s="75"/>
      <c r="AZ1974" s="75"/>
      <c r="BA1974" s="8">
        <f t="shared" si="675"/>
        <v>0</v>
      </c>
      <c r="BB1974" s="8">
        <f t="shared" si="676"/>
        <v>1.2646105828040655</v>
      </c>
      <c r="BC1974" s="8">
        <f t="shared" si="677"/>
        <v>-0.82727295640664633</v>
      </c>
      <c r="BD1974" s="8">
        <f t="shared" si="678"/>
        <v>0.86022162229747101</v>
      </c>
      <c r="BE1974" s="8">
        <f t="shared" si="679"/>
        <v>1.2723749123776125</v>
      </c>
      <c r="BF1974" s="8">
        <f t="shared" si="680"/>
        <v>0.7386345573352866</v>
      </c>
      <c r="BG1974" s="95">
        <f t="shared" si="683"/>
        <v>0.3357196473573697</v>
      </c>
      <c r="BH1974" s="95">
        <f t="shared" si="683"/>
        <v>0.31036782265222035</v>
      </c>
      <c r="BI1974" s="95">
        <f t="shared" si="683"/>
        <v>0.2809205298216626</v>
      </c>
      <c r="BJ1974" s="95">
        <f t="shared" si="683"/>
        <v>0.24702566320507127</v>
      </c>
      <c r="BK1974" s="95">
        <f t="shared" si="683"/>
        <v>0.20836448178683617</v>
      </c>
      <c r="BL1974" s="95">
        <f t="shared" si="683"/>
        <v>0.16464603804218486</v>
      </c>
      <c r="BM1974" s="95">
        <f t="shared" si="683"/>
        <v>0.11558430824031349</v>
      </c>
      <c r="BN1974" s="95">
        <f t="shared" si="682"/>
        <v>6.085163226445589E-2</v>
      </c>
      <c r="BO1974" s="75"/>
      <c r="BP1974" s="75"/>
    </row>
    <row r="1975" spans="27:68" x14ac:dyDescent="0.2">
      <c r="AA1975" s="75"/>
      <c r="AB1975" s="75"/>
      <c r="AC1975" s="75"/>
      <c r="AD1975" s="75"/>
      <c r="AE1975" s="75"/>
      <c r="AG1975" s="84"/>
      <c r="AN1975" s="75"/>
      <c r="AO1975" s="75"/>
      <c r="AP1975" s="75"/>
      <c r="AQ1975" s="75"/>
      <c r="AR1975" s="75"/>
      <c r="AS1975" s="75"/>
      <c r="AT1975" s="75"/>
      <c r="AU1975" s="75"/>
      <c r="AV1975" s="75"/>
      <c r="AW1975" s="75"/>
      <c r="AX1975" s="75"/>
      <c r="AY1975" s="75"/>
      <c r="AZ1975" s="75"/>
      <c r="BA1975" s="8">
        <f t="shared" si="675"/>
        <v>0</v>
      </c>
      <c r="BB1975" s="8">
        <f t="shared" si="676"/>
        <v>1.2646105828040655</v>
      </c>
      <c r="BC1975" s="8">
        <f t="shared" si="677"/>
        <v>-0.82727295640664633</v>
      </c>
      <c r="BD1975" s="8">
        <f t="shared" si="678"/>
        <v>0.86022162229747101</v>
      </c>
      <c r="BE1975" s="8">
        <f t="shared" si="679"/>
        <v>1.2723749123776125</v>
      </c>
      <c r="BF1975" s="8">
        <f t="shared" si="680"/>
        <v>0.7386345573352866</v>
      </c>
      <c r="BG1975" s="95">
        <f t="shared" si="683"/>
        <v>0.3357196473573697</v>
      </c>
      <c r="BH1975" s="95">
        <f t="shared" si="683"/>
        <v>0.31036782265222035</v>
      </c>
      <c r="BI1975" s="95">
        <f t="shared" si="683"/>
        <v>0.2809205298216626</v>
      </c>
      <c r="BJ1975" s="95">
        <f t="shared" si="683"/>
        <v>0.24702566320507127</v>
      </c>
      <c r="BK1975" s="95">
        <f t="shared" si="683"/>
        <v>0.20836448178683617</v>
      </c>
      <c r="BL1975" s="95">
        <f t="shared" si="683"/>
        <v>0.16464603804218486</v>
      </c>
      <c r="BM1975" s="95">
        <f t="shared" si="683"/>
        <v>0.11558430824031349</v>
      </c>
      <c r="BN1975" s="95">
        <f t="shared" si="682"/>
        <v>6.085163226445589E-2</v>
      </c>
      <c r="BO1975" s="75"/>
      <c r="BP1975" s="75"/>
    </row>
    <row r="1976" spans="27:68" x14ac:dyDescent="0.2">
      <c r="AA1976" s="75"/>
      <c r="AB1976" s="75"/>
      <c r="AC1976" s="75"/>
      <c r="AD1976" s="75"/>
      <c r="AE1976" s="75"/>
      <c r="AG1976" s="84"/>
      <c r="AN1976" s="75"/>
      <c r="AO1976" s="75"/>
      <c r="AP1976" s="75"/>
      <c r="AQ1976" s="75"/>
      <c r="AR1976" s="75"/>
      <c r="AS1976" s="75"/>
      <c r="AT1976" s="75"/>
      <c r="AU1976" s="75"/>
      <c r="AV1976" s="75"/>
      <c r="AW1976" s="75"/>
      <c r="AX1976" s="75"/>
      <c r="AY1976" s="75"/>
      <c r="AZ1976" s="75"/>
      <c r="BA1976" s="8">
        <f t="shared" si="675"/>
        <v>0</v>
      </c>
      <c r="BB1976" s="8">
        <f t="shared" si="676"/>
        <v>1.2646105828040655</v>
      </c>
      <c r="BC1976" s="8">
        <f t="shared" si="677"/>
        <v>-0.82727295640664633</v>
      </c>
      <c r="BD1976" s="8">
        <f t="shared" si="678"/>
        <v>0.86022162229747101</v>
      </c>
      <c r="BE1976" s="8">
        <f t="shared" si="679"/>
        <v>1.2723749123776125</v>
      </c>
      <c r="BF1976" s="8">
        <f t="shared" si="680"/>
        <v>0.7386345573352866</v>
      </c>
      <c r="BG1976" s="95">
        <f t="shared" si="683"/>
        <v>0.3357196473573697</v>
      </c>
      <c r="BH1976" s="95">
        <f t="shared" si="683"/>
        <v>0.31036782265222035</v>
      </c>
      <c r="BI1976" s="95">
        <f t="shared" si="683"/>
        <v>0.2809205298216626</v>
      </c>
      <c r="BJ1976" s="95">
        <f t="shared" si="683"/>
        <v>0.24702566320507127</v>
      </c>
      <c r="BK1976" s="95">
        <f t="shared" si="683"/>
        <v>0.20836448178683617</v>
      </c>
      <c r="BL1976" s="95">
        <f t="shared" si="683"/>
        <v>0.16464603804218486</v>
      </c>
      <c r="BM1976" s="95">
        <f t="shared" si="683"/>
        <v>0.11558430824031349</v>
      </c>
      <c r="BN1976" s="95">
        <f t="shared" si="682"/>
        <v>6.085163226445589E-2</v>
      </c>
      <c r="BO1976" s="75"/>
      <c r="BP1976" s="75"/>
    </row>
    <row r="1977" spans="27:68" x14ac:dyDescent="0.2">
      <c r="AA1977" s="75"/>
      <c r="AB1977" s="75"/>
      <c r="AC1977" s="75"/>
      <c r="AD1977" s="75"/>
      <c r="AE1977" s="75"/>
      <c r="AG1977" s="84"/>
      <c r="AN1977" s="75"/>
      <c r="AO1977" s="75"/>
      <c r="AP1977" s="75"/>
      <c r="AQ1977" s="75"/>
      <c r="AR1977" s="75"/>
      <c r="AS1977" s="75"/>
      <c r="AT1977" s="75"/>
      <c r="AU1977" s="75"/>
      <c r="AV1977" s="75"/>
      <c r="AW1977" s="75"/>
      <c r="AX1977" s="75"/>
      <c r="AY1977" s="75"/>
      <c r="AZ1977" s="75"/>
      <c r="BA1977" s="8">
        <f t="shared" si="675"/>
        <v>0</v>
      </c>
      <c r="BB1977" s="8">
        <f t="shared" si="676"/>
        <v>1.2646105828040655</v>
      </c>
      <c r="BC1977" s="8">
        <f t="shared" si="677"/>
        <v>-0.82727295640664633</v>
      </c>
      <c r="BD1977" s="8">
        <f t="shared" si="678"/>
        <v>0.86022162229747101</v>
      </c>
      <c r="BE1977" s="8">
        <f t="shared" si="679"/>
        <v>1.2723749123776125</v>
      </c>
      <c r="BF1977" s="8">
        <f t="shared" si="680"/>
        <v>0.7386345573352866</v>
      </c>
      <c r="BG1977" s="95">
        <f t="shared" si="683"/>
        <v>0.3357196473573697</v>
      </c>
      <c r="BH1977" s="95">
        <f t="shared" si="683"/>
        <v>0.31036782265222035</v>
      </c>
      <c r="BI1977" s="95">
        <f t="shared" si="683"/>
        <v>0.2809205298216626</v>
      </c>
      <c r="BJ1977" s="95">
        <f t="shared" si="683"/>
        <v>0.24702566320507127</v>
      </c>
      <c r="BK1977" s="95">
        <f t="shared" si="683"/>
        <v>0.20836448178683617</v>
      </c>
      <c r="BL1977" s="95">
        <f t="shared" si="683"/>
        <v>0.16464603804218486</v>
      </c>
      <c r="BM1977" s="95">
        <f t="shared" si="683"/>
        <v>0.11558430824031349</v>
      </c>
      <c r="BN1977" s="95">
        <f t="shared" si="682"/>
        <v>6.085163226445589E-2</v>
      </c>
      <c r="BO1977" s="75"/>
      <c r="BP1977" s="75"/>
    </row>
    <row r="1978" spans="27:68" x14ac:dyDescent="0.2">
      <c r="AA1978" s="75"/>
      <c r="AB1978" s="75"/>
      <c r="AC1978" s="75"/>
      <c r="AD1978" s="75"/>
      <c r="AE1978" s="75"/>
      <c r="AG1978" s="84"/>
      <c r="AN1978" s="75"/>
      <c r="AO1978" s="75"/>
      <c r="AP1978" s="75"/>
      <c r="AQ1978" s="75"/>
      <c r="AR1978" s="75"/>
      <c r="AS1978" s="75"/>
      <c r="AT1978" s="75"/>
      <c r="AU1978" s="75"/>
      <c r="AV1978" s="75"/>
      <c r="AW1978" s="75"/>
      <c r="AX1978" s="75"/>
      <c r="AY1978" s="75"/>
      <c r="AZ1978" s="75"/>
      <c r="BA1978" s="8">
        <f t="shared" si="675"/>
        <v>0</v>
      </c>
      <c r="BB1978" s="8">
        <f t="shared" si="676"/>
        <v>1.2646105828040655</v>
      </c>
      <c r="BC1978" s="8">
        <f t="shared" si="677"/>
        <v>-0.82727295640664633</v>
      </c>
      <c r="BD1978" s="8">
        <f t="shared" si="678"/>
        <v>0.86022162229747101</v>
      </c>
      <c r="BE1978" s="8">
        <f t="shared" si="679"/>
        <v>1.2723749123776125</v>
      </c>
      <c r="BF1978" s="8">
        <f t="shared" si="680"/>
        <v>0.7386345573352866</v>
      </c>
      <c r="BG1978" s="95">
        <f t="shared" si="683"/>
        <v>0.3357196473573697</v>
      </c>
      <c r="BH1978" s="95">
        <f t="shared" si="683"/>
        <v>0.31036782265222035</v>
      </c>
      <c r="BI1978" s="95">
        <f t="shared" si="683"/>
        <v>0.2809205298216626</v>
      </c>
      <c r="BJ1978" s="95">
        <f t="shared" si="683"/>
        <v>0.24702566320507127</v>
      </c>
      <c r="BK1978" s="95">
        <f t="shared" si="683"/>
        <v>0.20836448178683617</v>
      </c>
      <c r="BL1978" s="95">
        <f t="shared" si="683"/>
        <v>0.16464603804218486</v>
      </c>
      <c r="BM1978" s="95">
        <f t="shared" si="683"/>
        <v>0.11558430824031349</v>
      </c>
      <c r="BN1978" s="95">
        <f t="shared" si="682"/>
        <v>6.085163226445589E-2</v>
      </c>
      <c r="BO1978" s="75"/>
      <c r="BP1978" s="75"/>
    </row>
    <row r="1979" spans="27:68" x14ac:dyDescent="0.2">
      <c r="AA1979" s="75"/>
      <c r="AB1979" s="75"/>
      <c r="AC1979" s="75"/>
      <c r="AD1979" s="75"/>
      <c r="AE1979" s="75"/>
      <c r="AG1979" s="84"/>
      <c r="AN1979" s="75"/>
      <c r="AO1979" s="75"/>
      <c r="AP1979" s="75"/>
      <c r="AQ1979" s="75"/>
      <c r="AR1979" s="75"/>
      <c r="AS1979" s="75"/>
      <c r="AT1979" s="75"/>
      <c r="AU1979" s="75"/>
      <c r="AV1979" s="75"/>
      <c r="AW1979" s="75"/>
      <c r="AX1979" s="75"/>
      <c r="AY1979" s="75"/>
      <c r="AZ1979" s="75"/>
      <c r="BA1979" s="8">
        <f t="shared" si="675"/>
        <v>0</v>
      </c>
      <c r="BB1979" s="8">
        <f t="shared" si="676"/>
        <v>1.2646105828040655</v>
      </c>
      <c r="BC1979" s="8">
        <f t="shared" si="677"/>
        <v>-0.82727295640664633</v>
      </c>
      <c r="BD1979" s="8">
        <f t="shared" si="678"/>
        <v>0.86022162229747101</v>
      </c>
      <c r="BE1979" s="8">
        <f t="shared" si="679"/>
        <v>1.2723749123776125</v>
      </c>
      <c r="BF1979" s="8">
        <f t="shared" si="680"/>
        <v>0.7386345573352866</v>
      </c>
      <c r="BG1979" s="95">
        <f t="shared" si="683"/>
        <v>0.3357196473573697</v>
      </c>
      <c r="BH1979" s="95">
        <f t="shared" si="683"/>
        <v>0.31036782265222035</v>
      </c>
      <c r="BI1979" s="95">
        <f t="shared" si="683"/>
        <v>0.2809205298216626</v>
      </c>
      <c r="BJ1979" s="95">
        <f t="shared" si="683"/>
        <v>0.24702566320507127</v>
      </c>
      <c r="BK1979" s="95">
        <f t="shared" si="683"/>
        <v>0.20836448178683617</v>
      </c>
      <c r="BL1979" s="95">
        <f t="shared" si="683"/>
        <v>0.16464603804218486</v>
      </c>
      <c r="BM1979" s="95">
        <f t="shared" si="683"/>
        <v>0.11558430824031349</v>
      </c>
      <c r="BN1979" s="95">
        <f t="shared" si="682"/>
        <v>6.085163226445589E-2</v>
      </c>
      <c r="BO1979" s="75"/>
      <c r="BP1979" s="75"/>
    </row>
    <row r="1980" spans="27:68" x14ac:dyDescent="0.2">
      <c r="AA1980" s="75"/>
      <c r="AB1980" s="75"/>
      <c r="AC1980" s="75"/>
      <c r="AD1980" s="75"/>
      <c r="AE1980" s="75"/>
      <c r="AG1980" s="84"/>
      <c r="AN1980" s="75"/>
      <c r="AO1980" s="75"/>
      <c r="AP1980" s="75"/>
      <c r="AQ1980" s="75"/>
      <c r="AR1980" s="75"/>
      <c r="AS1980" s="75"/>
      <c r="AT1980" s="75"/>
      <c r="AU1980" s="75"/>
      <c r="AV1980" s="75"/>
      <c r="AW1980" s="75"/>
      <c r="AX1980" s="75"/>
      <c r="AY1980" s="75"/>
      <c r="AZ1980" s="75"/>
      <c r="BA1980" s="8">
        <f t="shared" si="675"/>
        <v>0</v>
      </c>
      <c r="BB1980" s="8">
        <f t="shared" si="676"/>
        <v>1.2646105828040655</v>
      </c>
      <c r="BC1980" s="8">
        <f t="shared" si="677"/>
        <v>-0.82727295640664633</v>
      </c>
      <c r="BD1980" s="8">
        <f t="shared" si="678"/>
        <v>0.86022162229747101</v>
      </c>
      <c r="BE1980" s="8">
        <f t="shared" si="679"/>
        <v>1.2723749123776125</v>
      </c>
      <c r="BF1980" s="8">
        <f t="shared" si="680"/>
        <v>0.7386345573352866</v>
      </c>
      <c r="BG1980" s="95">
        <f t="shared" si="683"/>
        <v>0.3357196473573697</v>
      </c>
      <c r="BH1980" s="95">
        <f t="shared" si="683"/>
        <v>0.31036782265222035</v>
      </c>
      <c r="BI1980" s="95">
        <f t="shared" si="683"/>
        <v>0.2809205298216626</v>
      </c>
      <c r="BJ1980" s="95">
        <f t="shared" si="683"/>
        <v>0.24702566320507127</v>
      </c>
      <c r="BK1980" s="95">
        <f t="shared" si="683"/>
        <v>0.20836448178683617</v>
      </c>
      <c r="BL1980" s="95">
        <f t="shared" si="683"/>
        <v>0.16464603804218486</v>
      </c>
      <c r="BM1980" s="95">
        <f t="shared" si="683"/>
        <v>0.11558430824031349</v>
      </c>
      <c r="BN1980" s="95">
        <f t="shared" si="682"/>
        <v>6.085163226445589E-2</v>
      </c>
      <c r="BO1980" s="75"/>
      <c r="BP1980" s="75"/>
    </row>
    <row r="1981" spans="27:68" x14ac:dyDescent="0.2">
      <c r="AA1981" s="75"/>
      <c r="AB1981" s="75"/>
      <c r="AC1981" s="75"/>
      <c r="AD1981" s="75"/>
      <c r="AE1981" s="75"/>
      <c r="AG1981" s="84"/>
      <c r="AN1981" s="75"/>
      <c r="AO1981" s="75"/>
      <c r="AP1981" s="75"/>
      <c r="AQ1981" s="75"/>
      <c r="AR1981" s="75"/>
      <c r="AS1981" s="75"/>
      <c r="AT1981" s="75"/>
      <c r="AU1981" s="75"/>
      <c r="AV1981" s="75"/>
      <c r="AW1981" s="75"/>
      <c r="AX1981" s="75"/>
      <c r="AY1981" s="75"/>
      <c r="AZ1981" s="75"/>
      <c r="BA1981" s="8">
        <f t="shared" si="675"/>
        <v>0</v>
      </c>
      <c r="BB1981" s="8">
        <f t="shared" si="676"/>
        <v>1.2646105828040655</v>
      </c>
      <c r="BC1981" s="8">
        <f t="shared" si="677"/>
        <v>-0.82727295640664633</v>
      </c>
      <c r="BD1981" s="8">
        <f t="shared" si="678"/>
        <v>0.86022162229747101</v>
      </c>
      <c r="BE1981" s="8">
        <f t="shared" si="679"/>
        <v>1.2723749123776125</v>
      </c>
      <c r="BF1981" s="8">
        <f t="shared" si="680"/>
        <v>0.7386345573352866</v>
      </c>
      <c r="BG1981" s="95">
        <f t="shared" si="683"/>
        <v>0.3357196473573697</v>
      </c>
      <c r="BH1981" s="95">
        <f t="shared" si="683"/>
        <v>0.31036782265222035</v>
      </c>
      <c r="BI1981" s="95">
        <f t="shared" si="683"/>
        <v>0.2809205298216626</v>
      </c>
      <c r="BJ1981" s="95">
        <f t="shared" si="683"/>
        <v>0.24702566320507127</v>
      </c>
      <c r="BK1981" s="95">
        <f t="shared" si="683"/>
        <v>0.20836448178683617</v>
      </c>
      <c r="BL1981" s="95">
        <f t="shared" si="683"/>
        <v>0.16464603804218486</v>
      </c>
      <c r="BM1981" s="95">
        <f t="shared" si="683"/>
        <v>0.11558430824031349</v>
      </c>
      <c r="BN1981" s="95">
        <f t="shared" si="682"/>
        <v>6.085163226445589E-2</v>
      </c>
      <c r="BO1981" s="75"/>
      <c r="BP1981" s="75"/>
    </row>
    <row r="1982" spans="27:68" x14ac:dyDescent="0.2">
      <c r="AA1982" s="75"/>
      <c r="AB1982" s="75"/>
      <c r="AC1982" s="75"/>
      <c r="AD1982" s="75"/>
      <c r="AE1982" s="75"/>
      <c r="AG1982" s="84"/>
      <c r="AN1982" s="75"/>
      <c r="AO1982" s="75"/>
      <c r="AP1982" s="75"/>
      <c r="AQ1982" s="75"/>
      <c r="AR1982" s="75"/>
      <c r="AS1982" s="75"/>
      <c r="AT1982" s="75"/>
      <c r="AU1982" s="75"/>
      <c r="AV1982" s="75"/>
      <c r="AW1982" s="75"/>
      <c r="AX1982" s="75"/>
      <c r="AY1982" s="75"/>
      <c r="AZ1982" s="75"/>
      <c r="BA1982" s="8">
        <f t="shared" si="675"/>
        <v>0</v>
      </c>
      <c r="BB1982" s="8">
        <f t="shared" si="676"/>
        <v>1.2646105828040655</v>
      </c>
      <c r="BC1982" s="8">
        <f t="shared" si="677"/>
        <v>-0.82727295640664633</v>
      </c>
      <c r="BD1982" s="8">
        <f t="shared" si="678"/>
        <v>0.86022162229747101</v>
      </c>
      <c r="BE1982" s="8">
        <f t="shared" si="679"/>
        <v>1.2723749123776125</v>
      </c>
      <c r="BF1982" s="8">
        <f t="shared" si="680"/>
        <v>0.7386345573352866</v>
      </c>
      <c r="BG1982" s="95">
        <f t="shared" si="683"/>
        <v>0.3357196473573697</v>
      </c>
      <c r="BH1982" s="95">
        <f t="shared" si="683"/>
        <v>0.31036782265222035</v>
      </c>
      <c r="BI1982" s="95">
        <f t="shared" si="683"/>
        <v>0.2809205298216626</v>
      </c>
      <c r="BJ1982" s="95">
        <f t="shared" si="683"/>
        <v>0.24702566320507127</v>
      </c>
      <c r="BK1982" s="95">
        <f t="shared" si="683"/>
        <v>0.20836448178683617</v>
      </c>
      <c r="BL1982" s="95">
        <f t="shared" si="683"/>
        <v>0.16464603804218486</v>
      </c>
      <c r="BM1982" s="95">
        <f t="shared" si="683"/>
        <v>0.11558430824031349</v>
      </c>
      <c r="BN1982" s="95">
        <f t="shared" si="682"/>
        <v>6.085163226445589E-2</v>
      </c>
      <c r="BO1982" s="75"/>
      <c r="BP1982" s="75"/>
    </row>
    <row r="1983" spans="27:68" x14ac:dyDescent="0.2">
      <c r="AA1983" s="75"/>
      <c r="AB1983" s="75"/>
      <c r="AC1983" s="75"/>
      <c r="AD1983" s="75"/>
      <c r="AE1983" s="75"/>
      <c r="AG1983" s="84"/>
      <c r="AN1983" s="75"/>
      <c r="AO1983" s="75"/>
      <c r="AP1983" s="75"/>
      <c r="AQ1983" s="75"/>
      <c r="AR1983" s="75"/>
      <c r="AS1983" s="75"/>
      <c r="AT1983" s="75"/>
      <c r="AU1983" s="75"/>
      <c r="AV1983" s="75"/>
      <c r="AW1983" s="75"/>
      <c r="AX1983" s="75"/>
      <c r="AY1983" s="75"/>
      <c r="AZ1983" s="75"/>
      <c r="BA1983" s="8">
        <f t="shared" si="675"/>
        <v>0</v>
      </c>
      <c r="BB1983" s="8">
        <f t="shared" si="676"/>
        <v>1.2646105828040655</v>
      </c>
      <c r="BC1983" s="8">
        <f t="shared" si="677"/>
        <v>-0.82727295640664633</v>
      </c>
      <c r="BD1983" s="8">
        <f t="shared" si="678"/>
        <v>0.86022162229747101</v>
      </c>
      <c r="BE1983" s="8">
        <f t="shared" si="679"/>
        <v>1.2723749123776125</v>
      </c>
      <c r="BF1983" s="8">
        <f t="shared" si="680"/>
        <v>0.7386345573352866</v>
      </c>
      <c r="BG1983" s="95">
        <f t="shared" si="683"/>
        <v>0.3357196473573697</v>
      </c>
      <c r="BH1983" s="95">
        <f t="shared" si="683"/>
        <v>0.31036782265222035</v>
      </c>
      <c r="BI1983" s="95">
        <f t="shared" si="683"/>
        <v>0.2809205298216626</v>
      </c>
      <c r="BJ1983" s="95">
        <f t="shared" si="683"/>
        <v>0.24702566320507127</v>
      </c>
      <c r="BK1983" s="95">
        <f t="shared" si="683"/>
        <v>0.20836448178683617</v>
      </c>
      <c r="BL1983" s="95">
        <f t="shared" si="683"/>
        <v>0.16464603804218486</v>
      </c>
      <c r="BM1983" s="95">
        <f t="shared" si="683"/>
        <v>0.11558430824031349</v>
      </c>
      <c r="BN1983" s="95">
        <f t="shared" si="682"/>
        <v>6.085163226445589E-2</v>
      </c>
      <c r="BO1983" s="75"/>
      <c r="BP1983" s="75"/>
    </row>
    <row r="1984" spans="27:68" x14ac:dyDescent="0.2">
      <c r="AA1984" s="75"/>
      <c r="AB1984" s="75"/>
      <c r="AC1984" s="75"/>
      <c r="AD1984" s="75"/>
      <c r="AE1984" s="75"/>
      <c r="AG1984" s="84"/>
      <c r="AN1984" s="75"/>
      <c r="AO1984" s="75"/>
      <c r="AP1984" s="75"/>
      <c r="AQ1984" s="75"/>
      <c r="AR1984" s="75"/>
      <c r="AS1984" s="75"/>
      <c r="AT1984" s="75"/>
      <c r="AU1984" s="75"/>
      <c r="AV1984" s="75"/>
      <c r="AW1984" s="75"/>
      <c r="AX1984" s="75"/>
      <c r="AY1984" s="75"/>
      <c r="AZ1984" s="75"/>
      <c r="BA1984" s="8">
        <f t="shared" si="675"/>
        <v>0</v>
      </c>
      <c r="BB1984" s="8">
        <f t="shared" si="676"/>
        <v>1.2646105828040655</v>
      </c>
      <c r="BC1984" s="8">
        <f t="shared" si="677"/>
        <v>-0.82727295640664633</v>
      </c>
      <c r="BD1984" s="8">
        <f t="shared" si="678"/>
        <v>0.86022162229747101</v>
      </c>
      <c r="BE1984" s="8">
        <f t="shared" si="679"/>
        <v>1.2723749123776125</v>
      </c>
      <c r="BF1984" s="8">
        <f t="shared" si="680"/>
        <v>0.7386345573352866</v>
      </c>
      <c r="BG1984" s="95">
        <f t="shared" si="683"/>
        <v>0.3357196473573697</v>
      </c>
      <c r="BH1984" s="95">
        <f t="shared" si="683"/>
        <v>0.31036782265222035</v>
      </c>
      <c r="BI1984" s="95">
        <f t="shared" si="683"/>
        <v>0.2809205298216626</v>
      </c>
      <c r="BJ1984" s="95">
        <f t="shared" si="683"/>
        <v>0.24702566320507127</v>
      </c>
      <c r="BK1984" s="95">
        <f t="shared" si="683"/>
        <v>0.20836448178683617</v>
      </c>
      <c r="BL1984" s="95">
        <f t="shared" si="683"/>
        <v>0.16464603804218486</v>
      </c>
      <c r="BM1984" s="95">
        <f t="shared" si="683"/>
        <v>0.11558430824031349</v>
      </c>
      <c r="BN1984" s="95">
        <f t="shared" si="682"/>
        <v>6.085163226445589E-2</v>
      </c>
      <c r="BO1984" s="75"/>
      <c r="BP1984" s="75"/>
    </row>
    <row r="1985" spans="27:68" x14ac:dyDescent="0.2">
      <c r="AA1985" s="75"/>
      <c r="AB1985" s="75"/>
      <c r="AC1985" s="75"/>
      <c r="AD1985" s="75"/>
      <c r="AE1985" s="75"/>
      <c r="AG1985" s="84"/>
      <c r="AN1985" s="75"/>
      <c r="AO1985" s="75"/>
      <c r="AP1985" s="75"/>
      <c r="AQ1985" s="75"/>
      <c r="AR1985" s="75"/>
      <c r="AS1985" s="75"/>
      <c r="AT1985" s="75"/>
      <c r="AU1985" s="75"/>
      <c r="AV1985" s="75"/>
      <c r="AW1985" s="75"/>
      <c r="AX1985" s="75"/>
      <c r="AY1985" s="75"/>
      <c r="AZ1985" s="75"/>
      <c r="BA1985" s="8">
        <f t="shared" si="675"/>
        <v>0</v>
      </c>
      <c r="BB1985" s="8">
        <f t="shared" si="676"/>
        <v>1.2646105828040655</v>
      </c>
      <c r="BC1985" s="8">
        <f t="shared" si="677"/>
        <v>-0.82727295640664633</v>
      </c>
      <c r="BD1985" s="8">
        <f t="shared" si="678"/>
        <v>0.86022162229747101</v>
      </c>
      <c r="BE1985" s="8">
        <f t="shared" si="679"/>
        <v>1.2723749123776125</v>
      </c>
      <c r="BF1985" s="8">
        <f t="shared" si="680"/>
        <v>0.7386345573352866</v>
      </c>
      <c r="BG1985" s="95">
        <f t="shared" ref="BG1985:BM2000" si="684">$BN1985+$BB$7*SIN(BH1985)</f>
        <v>0.3357196473573697</v>
      </c>
      <c r="BH1985" s="95">
        <f t="shared" si="684"/>
        <v>0.31036782265222035</v>
      </c>
      <c r="BI1985" s="95">
        <f t="shared" si="684"/>
        <v>0.2809205298216626</v>
      </c>
      <c r="BJ1985" s="95">
        <f t="shared" si="684"/>
        <v>0.24702566320507127</v>
      </c>
      <c r="BK1985" s="95">
        <f t="shared" si="684"/>
        <v>0.20836448178683617</v>
      </c>
      <c r="BL1985" s="95">
        <f t="shared" si="684"/>
        <v>0.16464603804218486</v>
      </c>
      <c r="BM1985" s="95">
        <f t="shared" si="684"/>
        <v>0.11558430824031349</v>
      </c>
      <c r="BN1985" s="95">
        <f t="shared" si="682"/>
        <v>6.085163226445589E-2</v>
      </c>
      <c r="BO1985" s="75"/>
      <c r="BP1985" s="75"/>
    </row>
    <row r="1986" spans="27:68" x14ac:dyDescent="0.2">
      <c r="AA1986" s="75"/>
      <c r="AB1986" s="75"/>
      <c r="AC1986" s="75"/>
      <c r="AD1986" s="75"/>
      <c r="AE1986" s="75"/>
      <c r="AG1986" s="84"/>
      <c r="AN1986" s="75"/>
      <c r="AO1986" s="75"/>
      <c r="AP1986" s="75"/>
      <c r="AQ1986" s="75"/>
      <c r="AR1986" s="75"/>
      <c r="AS1986" s="75"/>
      <c r="AT1986" s="75"/>
      <c r="AU1986" s="75"/>
      <c r="AV1986" s="75"/>
      <c r="AW1986" s="75"/>
      <c r="AX1986" s="75"/>
      <c r="AY1986" s="75"/>
      <c r="AZ1986" s="75"/>
      <c r="BA1986" s="8">
        <f t="shared" si="675"/>
        <v>0</v>
      </c>
      <c r="BB1986" s="8">
        <f t="shared" si="676"/>
        <v>1.2646105828040655</v>
      </c>
      <c r="BC1986" s="8">
        <f t="shared" si="677"/>
        <v>-0.82727295640664633</v>
      </c>
      <c r="BD1986" s="8">
        <f t="shared" si="678"/>
        <v>0.86022162229747101</v>
      </c>
      <c r="BE1986" s="8">
        <f t="shared" si="679"/>
        <v>1.2723749123776125</v>
      </c>
      <c r="BF1986" s="8">
        <f t="shared" si="680"/>
        <v>0.7386345573352866</v>
      </c>
      <c r="BG1986" s="95">
        <f t="shared" si="684"/>
        <v>0.3357196473573697</v>
      </c>
      <c r="BH1986" s="95">
        <f t="shared" si="684"/>
        <v>0.31036782265222035</v>
      </c>
      <c r="BI1986" s="95">
        <f t="shared" si="684"/>
        <v>0.2809205298216626</v>
      </c>
      <c r="BJ1986" s="95">
        <f t="shared" si="684"/>
        <v>0.24702566320507127</v>
      </c>
      <c r="BK1986" s="95">
        <f t="shared" si="684"/>
        <v>0.20836448178683617</v>
      </c>
      <c r="BL1986" s="95">
        <f t="shared" si="684"/>
        <v>0.16464603804218486</v>
      </c>
      <c r="BM1986" s="95">
        <f t="shared" si="684"/>
        <v>0.11558430824031349</v>
      </c>
      <c r="BN1986" s="95">
        <f t="shared" si="682"/>
        <v>6.085163226445589E-2</v>
      </c>
      <c r="BO1986" s="75"/>
      <c r="BP1986" s="75"/>
    </row>
    <row r="1987" spans="27:68" x14ac:dyDescent="0.2">
      <c r="AA1987" s="75"/>
      <c r="AB1987" s="75"/>
      <c r="AC1987" s="75"/>
      <c r="AD1987" s="75"/>
      <c r="AE1987" s="75"/>
      <c r="AG1987" s="84"/>
      <c r="AN1987" s="75"/>
      <c r="AO1987" s="75"/>
      <c r="AP1987" s="75"/>
      <c r="AQ1987" s="75"/>
      <c r="AR1987" s="75"/>
      <c r="AS1987" s="75"/>
      <c r="AT1987" s="75"/>
      <c r="AU1987" s="75"/>
      <c r="AV1987" s="75"/>
      <c r="AW1987" s="75"/>
      <c r="AX1987" s="75"/>
      <c r="AY1987" s="75"/>
      <c r="AZ1987" s="75"/>
      <c r="BA1987" s="8">
        <f t="shared" si="675"/>
        <v>0</v>
      </c>
      <c r="BB1987" s="8">
        <f t="shared" si="676"/>
        <v>1.2646105828040655</v>
      </c>
      <c r="BC1987" s="8">
        <f t="shared" si="677"/>
        <v>-0.82727295640664633</v>
      </c>
      <c r="BD1987" s="8">
        <f t="shared" si="678"/>
        <v>0.86022162229747101</v>
      </c>
      <c r="BE1987" s="8">
        <f t="shared" si="679"/>
        <v>1.2723749123776125</v>
      </c>
      <c r="BF1987" s="8">
        <f t="shared" si="680"/>
        <v>0.7386345573352866</v>
      </c>
      <c r="BG1987" s="95">
        <f t="shared" si="684"/>
        <v>0.3357196473573697</v>
      </c>
      <c r="BH1987" s="95">
        <f t="shared" si="684"/>
        <v>0.31036782265222035</v>
      </c>
      <c r="BI1987" s="95">
        <f t="shared" si="684"/>
        <v>0.2809205298216626</v>
      </c>
      <c r="BJ1987" s="95">
        <f t="shared" si="684"/>
        <v>0.24702566320507127</v>
      </c>
      <c r="BK1987" s="95">
        <f t="shared" si="684"/>
        <v>0.20836448178683617</v>
      </c>
      <c r="BL1987" s="95">
        <f t="shared" si="684"/>
        <v>0.16464603804218486</v>
      </c>
      <c r="BM1987" s="95">
        <f t="shared" si="684"/>
        <v>0.11558430824031349</v>
      </c>
      <c r="BN1987" s="95">
        <f t="shared" si="682"/>
        <v>6.085163226445589E-2</v>
      </c>
      <c r="BO1987" s="75"/>
      <c r="BP1987" s="75"/>
    </row>
    <row r="1988" spans="27:68" x14ac:dyDescent="0.2">
      <c r="AA1988" s="75"/>
      <c r="AB1988" s="75"/>
      <c r="AC1988" s="75"/>
      <c r="AD1988" s="75"/>
      <c r="AE1988" s="75"/>
      <c r="AG1988" s="84"/>
      <c r="AN1988" s="75"/>
      <c r="AO1988" s="75"/>
      <c r="AP1988" s="75"/>
      <c r="AQ1988" s="75"/>
      <c r="AR1988" s="75"/>
      <c r="AS1988" s="75"/>
      <c r="AT1988" s="75"/>
      <c r="AU1988" s="75"/>
      <c r="AV1988" s="75"/>
      <c r="AW1988" s="75"/>
      <c r="AX1988" s="75"/>
      <c r="AY1988" s="75"/>
      <c r="AZ1988" s="75"/>
      <c r="BA1988" s="8">
        <f t="shared" si="675"/>
        <v>0</v>
      </c>
      <c r="BB1988" s="8">
        <f t="shared" si="676"/>
        <v>1.2646105828040655</v>
      </c>
      <c r="BC1988" s="8">
        <f t="shared" si="677"/>
        <v>-0.82727295640664633</v>
      </c>
      <c r="BD1988" s="8">
        <f t="shared" si="678"/>
        <v>0.86022162229747101</v>
      </c>
      <c r="BE1988" s="8">
        <f t="shared" si="679"/>
        <v>1.2723749123776125</v>
      </c>
      <c r="BF1988" s="8">
        <f t="shared" si="680"/>
        <v>0.7386345573352866</v>
      </c>
      <c r="BG1988" s="95">
        <f t="shared" si="684"/>
        <v>0.3357196473573697</v>
      </c>
      <c r="BH1988" s="95">
        <f t="shared" si="684"/>
        <v>0.31036782265222035</v>
      </c>
      <c r="BI1988" s="95">
        <f t="shared" si="684"/>
        <v>0.2809205298216626</v>
      </c>
      <c r="BJ1988" s="95">
        <f t="shared" si="684"/>
        <v>0.24702566320507127</v>
      </c>
      <c r="BK1988" s="95">
        <f t="shared" si="684"/>
        <v>0.20836448178683617</v>
      </c>
      <c r="BL1988" s="95">
        <f t="shared" si="684"/>
        <v>0.16464603804218486</v>
      </c>
      <c r="BM1988" s="95">
        <f t="shared" si="684"/>
        <v>0.11558430824031349</v>
      </c>
      <c r="BN1988" s="95">
        <f t="shared" si="682"/>
        <v>6.085163226445589E-2</v>
      </c>
      <c r="BO1988" s="75"/>
      <c r="BP1988" s="75"/>
    </row>
    <row r="1989" spans="27:68" x14ac:dyDescent="0.2">
      <c r="AA1989" s="75"/>
      <c r="AB1989" s="75"/>
      <c r="AC1989" s="75"/>
      <c r="AD1989" s="75"/>
      <c r="AE1989" s="75"/>
      <c r="AG1989" s="84"/>
      <c r="AN1989" s="75"/>
      <c r="AO1989" s="75"/>
      <c r="AP1989" s="75"/>
      <c r="AQ1989" s="75"/>
      <c r="AR1989" s="75"/>
      <c r="AS1989" s="75"/>
      <c r="AT1989" s="75"/>
      <c r="AU1989" s="75"/>
      <c r="AV1989" s="75"/>
      <c r="AW1989" s="75"/>
      <c r="AX1989" s="75"/>
      <c r="AY1989" s="75"/>
      <c r="AZ1989" s="75"/>
      <c r="BA1989" s="8">
        <f t="shared" si="675"/>
        <v>0</v>
      </c>
      <c r="BB1989" s="8">
        <f t="shared" si="676"/>
        <v>1.2646105828040655</v>
      </c>
      <c r="BC1989" s="8">
        <f t="shared" si="677"/>
        <v>-0.82727295640664633</v>
      </c>
      <c r="BD1989" s="8">
        <f t="shared" si="678"/>
        <v>0.86022162229747101</v>
      </c>
      <c r="BE1989" s="8">
        <f t="shared" si="679"/>
        <v>1.2723749123776125</v>
      </c>
      <c r="BF1989" s="8">
        <f t="shared" si="680"/>
        <v>0.7386345573352866</v>
      </c>
      <c r="BG1989" s="95">
        <f t="shared" si="684"/>
        <v>0.3357196473573697</v>
      </c>
      <c r="BH1989" s="95">
        <f t="shared" si="684"/>
        <v>0.31036782265222035</v>
      </c>
      <c r="BI1989" s="95">
        <f t="shared" si="684"/>
        <v>0.2809205298216626</v>
      </c>
      <c r="BJ1989" s="95">
        <f t="shared" si="684"/>
        <v>0.24702566320507127</v>
      </c>
      <c r="BK1989" s="95">
        <f t="shared" si="684"/>
        <v>0.20836448178683617</v>
      </c>
      <c r="BL1989" s="95">
        <f t="shared" si="684"/>
        <v>0.16464603804218486</v>
      </c>
      <c r="BM1989" s="95">
        <f t="shared" si="684"/>
        <v>0.11558430824031349</v>
      </c>
      <c r="BN1989" s="95">
        <f t="shared" si="682"/>
        <v>6.085163226445589E-2</v>
      </c>
      <c r="BO1989" s="75"/>
      <c r="BP1989" s="75"/>
    </row>
    <row r="1990" spans="27:68" x14ac:dyDescent="0.2">
      <c r="AA1990" s="75"/>
      <c r="AB1990" s="75"/>
      <c r="AC1990" s="75"/>
      <c r="AD1990" s="75"/>
      <c r="AE1990" s="75"/>
      <c r="AG1990" s="84"/>
      <c r="AN1990" s="75"/>
      <c r="AO1990" s="75"/>
      <c r="AP1990" s="75"/>
      <c r="AQ1990" s="75"/>
      <c r="AR1990" s="75"/>
      <c r="AS1990" s="75"/>
      <c r="AT1990" s="75"/>
      <c r="AU1990" s="75"/>
      <c r="AV1990" s="75"/>
      <c r="AW1990" s="75"/>
      <c r="AX1990" s="75"/>
      <c r="AY1990" s="75"/>
      <c r="AZ1990" s="75"/>
      <c r="BA1990" s="8">
        <f t="shared" si="675"/>
        <v>0</v>
      </c>
      <c r="BB1990" s="8">
        <f t="shared" si="676"/>
        <v>1.2646105828040655</v>
      </c>
      <c r="BC1990" s="8">
        <f t="shared" si="677"/>
        <v>-0.82727295640664633</v>
      </c>
      <c r="BD1990" s="8">
        <f t="shared" si="678"/>
        <v>0.86022162229747101</v>
      </c>
      <c r="BE1990" s="8">
        <f t="shared" si="679"/>
        <v>1.2723749123776125</v>
      </c>
      <c r="BF1990" s="8">
        <f t="shared" si="680"/>
        <v>0.7386345573352866</v>
      </c>
      <c r="BG1990" s="95">
        <f t="shared" si="684"/>
        <v>0.3357196473573697</v>
      </c>
      <c r="BH1990" s="95">
        <f t="shared" si="684"/>
        <v>0.31036782265222035</v>
      </c>
      <c r="BI1990" s="95">
        <f t="shared" si="684"/>
        <v>0.2809205298216626</v>
      </c>
      <c r="BJ1990" s="95">
        <f t="shared" si="684"/>
        <v>0.24702566320507127</v>
      </c>
      <c r="BK1990" s="95">
        <f t="shared" si="684"/>
        <v>0.20836448178683617</v>
      </c>
      <c r="BL1990" s="95">
        <f t="shared" si="684"/>
        <v>0.16464603804218486</v>
      </c>
      <c r="BM1990" s="95">
        <f t="shared" si="684"/>
        <v>0.11558430824031349</v>
      </c>
      <c r="BN1990" s="95">
        <f t="shared" si="682"/>
        <v>6.085163226445589E-2</v>
      </c>
      <c r="BO1990" s="75"/>
      <c r="BP1990" s="75"/>
    </row>
    <row r="1991" spans="27:68" x14ac:dyDescent="0.2">
      <c r="AA1991" s="75"/>
      <c r="AB1991" s="75"/>
      <c r="AC1991" s="75"/>
      <c r="AD1991" s="75"/>
      <c r="AE1991" s="75"/>
      <c r="AG1991" s="84"/>
      <c r="AN1991" s="75"/>
      <c r="AO1991" s="75"/>
      <c r="AP1991" s="75"/>
      <c r="AQ1991" s="75"/>
      <c r="AR1991" s="75"/>
      <c r="AS1991" s="75"/>
      <c r="AT1991" s="75"/>
      <c r="AU1991" s="75"/>
      <c r="AV1991" s="75"/>
      <c r="AW1991" s="75"/>
      <c r="AX1991" s="75"/>
      <c r="AY1991" s="75"/>
      <c r="AZ1991" s="75"/>
      <c r="BA1991" s="8">
        <f t="shared" si="675"/>
        <v>0</v>
      </c>
      <c r="BB1991" s="8">
        <f t="shared" si="676"/>
        <v>1.2646105828040655</v>
      </c>
      <c r="BC1991" s="8">
        <f t="shared" si="677"/>
        <v>-0.82727295640664633</v>
      </c>
      <c r="BD1991" s="8">
        <f t="shared" si="678"/>
        <v>0.86022162229747101</v>
      </c>
      <c r="BE1991" s="8">
        <f t="shared" si="679"/>
        <v>1.2723749123776125</v>
      </c>
      <c r="BF1991" s="8">
        <f t="shared" si="680"/>
        <v>0.7386345573352866</v>
      </c>
      <c r="BG1991" s="95">
        <f t="shared" si="684"/>
        <v>0.3357196473573697</v>
      </c>
      <c r="BH1991" s="95">
        <f t="shared" si="684"/>
        <v>0.31036782265222035</v>
      </c>
      <c r="BI1991" s="95">
        <f t="shared" si="684"/>
        <v>0.2809205298216626</v>
      </c>
      <c r="BJ1991" s="95">
        <f t="shared" si="684"/>
        <v>0.24702566320507127</v>
      </c>
      <c r="BK1991" s="95">
        <f t="shared" si="684"/>
        <v>0.20836448178683617</v>
      </c>
      <c r="BL1991" s="95">
        <f t="shared" si="684"/>
        <v>0.16464603804218486</v>
      </c>
      <c r="BM1991" s="95">
        <f t="shared" si="684"/>
        <v>0.11558430824031349</v>
      </c>
      <c r="BN1991" s="95">
        <f t="shared" si="682"/>
        <v>6.085163226445589E-2</v>
      </c>
      <c r="BO1991" s="75"/>
      <c r="BP1991" s="75"/>
    </row>
    <row r="1992" spans="27:68" x14ac:dyDescent="0.2">
      <c r="AA1992" s="75"/>
      <c r="AB1992" s="75"/>
      <c r="AC1992" s="75"/>
      <c r="AD1992" s="75"/>
      <c r="AE1992" s="75"/>
      <c r="AG1992" s="84"/>
      <c r="AN1992" s="75"/>
      <c r="AO1992" s="75"/>
      <c r="AP1992" s="75"/>
      <c r="AQ1992" s="75"/>
      <c r="AR1992" s="75"/>
      <c r="AS1992" s="75"/>
      <c r="AT1992" s="75"/>
      <c r="AU1992" s="75"/>
      <c r="AV1992" s="75"/>
      <c r="AW1992" s="75"/>
      <c r="AX1992" s="75"/>
      <c r="AY1992" s="75"/>
      <c r="AZ1992" s="75"/>
      <c r="BA1992" s="8">
        <f t="shared" si="675"/>
        <v>0</v>
      </c>
      <c r="BB1992" s="8">
        <f t="shared" si="676"/>
        <v>1.2646105828040655</v>
      </c>
      <c r="BC1992" s="8">
        <f t="shared" si="677"/>
        <v>-0.82727295640664633</v>
      </c>
      <c r="BD1992" s="8">
        <f t="shared" si="678"/>
        <v>0.86022162229747101</v>
      </c>
      <c r="BE1992" s="8">
        <f t="shared" si="679"/>
        <v>1.2723749123776125</v>
      </c>
      <c r="BF1992" s="8">
        <f t="shared" si="680"/>
        <v>0.7386345573352866</v>
      </c>
      <c r="BG1992" s="95">
        <f t="shared" si="684"/>
        <v>0.3357196473573697</v>
      </c>
      <c r="BH1992" s="95">
        <f t="shared" si="684"/>
        <v>0.31036782265222035</v>
      </c>
      <c r="BI1992" s="95">
        <f t="shared" si="684"/>
        <v>0.2809205298216626</v>
      </c>
      <c r="BJ1992" s="95">
        <f t="shared" si="684"/>
        <v>0.24702566320507127</v>
      </c>
      <c r="BK1992" s="95">
        <f t="shared" si="684"/>
        <v>0.20836448178683617</v>
      </c>
      <c r="BL1992" s="95">
        <f t="shared" si="684"/>
        <v>0.16464603804218486</v>
      </c>
      <c r="BM1992" s="95">
        <f t="shared" si="684"/>
        <v>0.11558430824031349</v>
      </c>
      <c r="BN1992" s="95">
        <f t="shared" si="682"/>
        <v>6.085163226445589E-2</v>
      </c>
      <c r="BO1992" s="75"/>
      <c r="BP1992" s="75"/>
    </row>
    <row r="1993" spans="27:68" x14ac:dyDescent="0.2">
      <c r="AA1993" s="75"/>
      <c r="AB1993" s="75"/>
      <c r="AC1993" s="75"/>
      <c r="AD1993" s="75"/>
      <c r="AE1993" s="75"/>
      <c r="AG1993" s="84"/>
      <c r="AN1993" s="75"/>
      <c r="AO1993" s="75"/>
      <c r="AP1993" s="75"/>
      <c r="AQ1993" s="75"/>
      <c r="AR1993" s="75"/>
      <c r="AS1993" s="75"/>
      <c r="AT1993" s="75"/>
      <c r="AU1993" s="75"/>
      <c r="AV1993" s="75"/>
      <c r="AW1993" s="75"/>
      <c r="AX1993" s="75"/>
      <c r="AY1993" s="75"/>
      <c r="AZ1993" s="75"/>
      <c r="BA1993" s="8">
        <f t="shared" si="675"/>
        <v>0</v>
      </c>
      <c r="BB1993" s="8">
        <f t="shared" si="676"/>
        <v>1.2646105828040655</v>
      </c>
      <c r="BC1993" s="8">
        <f t="shared" si="677"/>
        <v>-0.82727295640664633</v>
      </c>
      <c r="BD1993" s="8">
        <f t="shared" si="678"/>
        <v>0.86022162229747101</v>
      </c>
      <c r="BE1993" s="8">
        <f t="shared" si="679"/>
        <v>1.2723749123776125</v>
      </c>
      <c r="BF1993" s="8">
        <f t="shared" si="680"/>
        <v>0.7386345573352866</v>
      </c>
      <c r="BG1993" s="95">
        <f t="shared" si="684"/>
        <v>0.3357196473573697</v>
      </c>
      <c r="BH1993" s="95">
        <f t="shared" si="684"/>
        <v>0.31036782265222035</v>
      </c>
      <c r="BI1993" s="95">
        <f t="shared" si="684"/>
        <v>0.2809205298216626</v>
      </c>
      <c r="BJ1993" s="95">
        <f t="shared" si="684"/>
        <v>0.24702566320507127</v>
      </c>
      <c r="BK1993" s="95">
        <f t="shared" si="684"/>
        <v>0.20836448178683617</v>
      </c>
      <c r="BL1993" s="95">
        <f t="shared" si="684"/>
        <v>0.16464603804218486</v>
      </c>
      <c r="BM1993" s="95">
        <f t="shared" si="684"/>
        <v>0.11558430824031349</v>
      </c>
      <c r="BN1993" s="95">
        <f t="shared" si="682"/>
        <v>6.085163226445589E-2</v>
      </c>
      <c r="BO1993" s="75"/>
      <c r="BP1993" s="75"/>
    </row>
    <row r="1994" spans="27:68" x14ac:dyDescent="0.2">
      <c r="AA1994" s="75"/>
      <c r="AB1994" s="75"/>
      <c r="AC1994" s="75"/>
      <c r="AD1994" s="75"/>
      <c r="AE1994" s="75"/>
      <c r="AG1994" s="84"/>
      <c r="AN1994" s="75"/>
      <c r="AO1994" s="75"/>
      <c r="AP1994" s="75"/>
      <c r="AQ1994" s="75"/>
      <c r="AR1994" s="75"/>
      <c r="AS1994" s="75"/>
      <c r="AT1994" s="75"/>
      <c r="AU1994" s="75"/>
      <c r="AV1994" s="75"/>
      <c r="AW1994" s="75"/>
      <c r="AX1994" s="75"/>
      <c r="AY1994" s="75"/>
      <c r="AZ1994" s="75"/>
      <c r="BA1994" s="8">
        <f t="shared" si="675"/>
        <v>0</v>
      </c>
      <c r="BB1994" s="8">
        <f t="shared" si="676"/>
        <v>1.2646105828040655</v>
      </c>
      <c r="BC1994" s="8">
        <f t="shared" si="677"/>
        <v>-0.82727295640664633</v>
      </c>
      <c r="BD1994" s="8">
        <f t="shared" si="678"/>
        <v>0.86022162229747101</v>
      </c>
      <c r="BE1994" s="8">
        <f t="shared" si="679"/>
        <v>1.2723749123776125</v>
      </c>
      <c r="BF1994" s="8">
        <f t="shared" si="680"/>
        <v>0.7386345573352866</v>
      </c>
      <c r="BG1994" s="95">
        <f t="shared" si="684"/>
        <v>0.3357196473573697</v>
      </c>
      <c r="BH1994" s="95">
        <f t="shared" si="684"/>
        <v>0.31036782265222035</v>
      </c>
      <c r="BI1994" s="95">
        <f t="shared" si="684"/>
        <v>0.2809205298216626</v>
      </c>
      <c r="BJ1994" s="95">
        <f t="shared" si="684"/>
        <v>0.24702566320507127</v>
      </c>
      <c r="BK1994" s="95">
        <f t="shared" si="684"/>
        <v>0.20836448178683617</v>
      </c>
      <c r="BL1994" s="95">
        <f t="shared" si="684"/>
        <v>0.16464603804218486</v>
      </c>
      <c r="BM1994" s="95">
        <f t="shared" si="684"/>
        <v>0.11558430824031349</v>
      </c>
      <c r="BN1994" s="95">
        <f t="shared" si="682"/>
        <v>6.085163226445589E-2</v>
      </c>
      <c r="BO1994" s="75"/>
      <c r="BP1994" s="75"/>
    </row>
    <row r="1995" spans="27:68" x14ac:dyDescent="0.2">
      <c r="AA1995" s="75"/>
      <c r="AB1995" s="75"/>
      <c r="AC1995" s="75"/>
      <c r="AD1995" s="75"/>
      <c r="AE1995" s="75"/>
      <c r="AG1995" s="84"/>
      <c r="AN1995" s="75"/>
      <c r="AO1995" s="75"/>
      <c r="AP1995" s="75"/>
      <c r="AQ1995" s="75"/>
      <c r="AR1995" s="75"/>
      <c r="AS1995" s="75"/>
      <c r="AT1995" s="75"/>
      <c r="AU1995" s="75"/>
      <c r="AV1995" s="75"/>
      <c r="AW1995" s="75"/>
      <c r="AX1995" s="75"/>
      <c r="AY1995" s="75"/>
      <c r="AZ1995" s="75"/>
      <c r="BA1995" s="8">
        <f t="shared" si="675"/>
        <v>0</v>
      </c>
      <c r="BB1995" s="8">
        <f t="shared" si="676"/>
        <v>1.2646105828040655</v>
      </c>
      <c r="BC1995" s="8">
        <f t="shared" si="677"/>
        <v>-0.82727295640664633</v>
      </c>
      <c r="BD1995" s="8">
        <f t="shared" si="678"/>
        <v>0.86022162229747101</v>
      </c>
      <c r="BE1995" s="8">
        <f t="shared" si="679"/>
        <v>1.2723749123776125</v>
      </c>
      <c r="BF1995" s="8">
        <f t="shared" si="680"/>
        <v>0.7386345573352866</v>
      </c>
      <c r="BG1995" s="95">
        <f t="shared" si="684"/>
        <v>0.3357196473573697</v>
      </c>
      <c r="BH1995" s="95">
        <f t="shared" si="684"/>
        <v>0.31036782265222035</v>
      </c>
      <c r="BI1995" s="95">
        <f t="shared" si="684"/>
        <v>0.2809205298216626</v>
      </c>
      <c r="BJ1995" s="95">
        <f t="shared" si="684"/>
        <v>0.24702566320507127</v>
      </c>
      <c r="BK1995" s="95">
        <f t="shared" si="684"/>
        <v>0.20836448178683617</v>
      </c>
      <c r="BL1995" s="95">
        <f t="shared" si="684"/>
        <v>0.16464603804218486</v>
      </c>
      <c r="BM1995" s="95">
        <f t="shared" si="684"/>
        <v>0.11558430824031349</v>
      </c>
      <c r="BN1995" s="95">
        <f t="shared" si="682"/>
        <v>6.085163226445589E-2</v>
      </c>
      <c r="BO1995" s="75"/>
      <c r="BP1995" s="75"/>
    </row>
    <row r="1996" spans="27:68" x14ac:dyDescent="0.2">
      <c r="AA1996" s="75"/>
      <c r="AB1996" s="75"/>
      <c r="AC1996" s="75"/>
      <c r="AD1996" s="75"/>
      <c r="AE1996" s="75"/>
      <c r="AG1996" s="84"/>
      <c r="AN1996" s="75"/>
      <c r="AO1996" s="75"/>
      <c r="AP1996" s="75"/>
      <c r="AQ1996" s="75"/>
      <c r="AR1996" s="75"/>
      <c r="AS1996" s="75"/>
      <c r="AT1996" s="75"/>
      <c r="AU1996" s="75"/>
      <c r="AV1996" s="75"/>
      <c r="AW1996" s="75"/>
      <c r="AX1996" s="75"/>
      <c r="AY1996" s="75"/>
      <c r="AZ1996" s="75"/>
      <c r="BA1996" s="8">
        <f t="shared" si="675"/>
        <v>0</v>
      </c>
      <c r="BB1996" s="8">
        <f t="shared" si="676"/>
        <v>1.2646105828040655</v>
      </c>
      <c r="BC1996" s="8">
        <f t="shared" si="677"/>
        <v>-0.82727295640664633</v>
      </c>
      <c r="BD1996" s="8">
        <f t="shared" si="678"/>
        <v>0.86022162229747101</v>
      </c>
      <c r="BE1996" s="8">
        <f t="shared" si="679"/>
        <v>1.2723749123776125</v>
      </c>
      <c r="BF1996" s="8">
        <f t="shared" si="680"/>
        <v>0.7386345573352866</v>
      </c>
      <c r="BG1996" s="95">
        <f t="shared" si="684"/>
        <v>0.3357196473573697</v>
      </c>
      <c r="BH1996" s="95">
        <f t="shared" si="684"/>
        <v>0.31036782265222035</v>
      </c>
      <c r="BI1996" s="95">
        <f t="shared" si="684"/>
        <v>0.2809205298216626</v>
      </c>
      <c r="BJ1996" s="95">
        <f t="shared" si="684"/>
        <v>0.24702566320507127</v>
      </c>
      <c r="BK1996" s="95">
        <f t="shared" si="684"/>
        <v>0.20836448178683617</v>
      </c>
      <c r="BL1996" s="95">
        <f t="shared" si="684"/>
        <v>0.16464603804218486</v>
      </c>
      <c r="BM1996" s="95">
        <f t="shared" si="684"/>
        <v>0.11558430824031349</v>
      </c>
      <c r="BN1996" s="95">
        <f t="shared" si="682"/>
        <v>6.085163226445589E-2</v>
      </c>
      <c r="BO1996" s="75"/>
      <c r="BP1996" s="75"/>
    </row>
    <row r="1997" spans="27:68" x14ac:dyDescent="0.2">
      <c r="AA1997" s="75"/>
      <c r="AB1997" s="75"/>
      <c r="AC1997" s="75"/>
      <c r="AD1997" s="75"/>
      <c r="AE1997" s="75"/>
      <c r="AG1997" s="84"/>
      <c r="AN1997" s="75"/>
      <c r="AO1997" s="75"/>
      <c r="AP1997" s="75"/>
      <c r="AQ1997" s="75"/>
      <c r="AR1997" s="75"/>
      <c r="AS1997" s="75"/>
      <c r="AT1997" s="75"/>
      <c r="AU1997" s="75"/>
      <c r="AV1997" s="75"/>
      <c r="AW1997" s="75"/>
      <c r="AX1997" s="75"/>
      <c r="AY1997" s="75"/>
      <c r="AZ1997" s="75"/>
      <c r="BA1997" s="8">
        <f t="shared" si="675"/>
        <v>0</v>
      </c>
      <c r="BB1997" s="8">
        <f t="shared" si="676"/>
        <v>1.2646105828040655</v>
      </c>
      <c r="BC1997" s="8">
        <f t="shared" si="677"/>
        <v>-0.82727295640664633</v>
      </c>
      <c r="BD1997" s="8">
        <f t="shared" si="678"/>
        <v>0.86022162229747101</v>
      </c>
      <c r="BE1997" s="8">
        <f t="shared" si="679"/>
        <v>1.2723749123776125</v>
      </c>
      <c r="BF1997" s="8">
        <f t="shared" si="680"/>
        <v>0.7386345573352866</v>
      </c>
      <c r="BG1997" s="95">
        <f t="shared" si="684"/>
        <v>0.3357196473573697</v>
      </c>
      <c r="BH1997" s="95">
        <f t="shared" si="684"/>
        <v>0.31036782265222035</v>
      </c>
      <c r="BI1997" s="95">
        <f t="shared" si="684"/>
        <v>0.2809205298216626</v>
      </c>
      <c r="BJ1997" s="95">
        <f t="shared" si="684"/>
        <v>0.24702566320507127</v>
      </c>
      <c r="BK1997" s="95">
        <f t="shared" si="684"/>
        <v>0.20836448178683617</v>
      </c>
      <c r="BL1997" s="95">
        <f t="shared" si="684"/>
        <v>0.16464603804218486</v>
      </c>
      <c r="BM1997" s="95">
        <f t="shared" si="684"/>
        <v>0.11558430824031349</v>
      </c>
      <c r="BN1997" s="95">
        <f t="shared" si="682"/>
        <v>6.085163226445589E-2</v>
      </c>
      <c r="BO1997" s="75"/>
      <c r="BP1997" s="75"/>
    </row>
    <row r="1998" spans="27:68" x14ac:dyDescent="0.2">
      <c r="AA1998" s="75"/>
      <c r="AB1998" s="75"/>
      <c r="AC1998" s="75"/>
      <c r="AD1998" s="75"/>
      <c r="AE1998" s="75"/>
      <c r="AG1998" s="84"/>
      <c r="AN1998" s="75"/>
      <c r="AO1998" s="75"/>
      <c r="AP1998" s="75"/>
      <c r="AQ1998" s="75"/>
      <c r="AR1998" s="75"/>
      <c r="AS1998" s="75"/>
      <c r="AT1998" s="75"/>
      <c r="AU1998" s="75"/>
      <c r="AV1998" s="75"/>
      <c r="AW1998" s="75"/>
      <c r="AX1998" s="75"/>
      <c r="AY1998" s="75"/>
      <c r="AZ1998" s="75"/>
      <c r="BA1998" s="8">
        <f t="shared" si="675"/>
        <v>0</v>
      </c>
      <c r="BB1998" s="8">
        <f t="shared" si="676"/>
        <v>1.2646105828040655</v>
      </c>
      <c r="BC1998" s="8">
        <f t="shared" si="677"/>
        <v>-0.82727295640664633</v>
      </c>
      <c r="BD1998" s="8">
        <f t="shared" si="678"/>
        <v>0.86022162229747101</v>
      </c>
      <c r="BE1998" s="8">
        <f t="shared" si="679"/>
        <v>1.2723749123776125</v>
      </c>
      <c r="BF1998" s="8">
        <f t="shared" si="680"/>
        <v>0.7386345573352866</v>
      </c>
      <c r="BG1998" s="95">
        <f t="shared" si="684"/>
        <v>0.3357196473573697</v>
      </c>
      <c r="BH1998" s="95">
        <f t="shared" si="684"/>
        <v>0.31036782265222035</v>
      </c>
      <c r="BI1998" s="95">
        <f t="shared" si="684"/>
        <v>0.2809205298216626</v>
      </c>
      <c r="BJ1998" s="95">
        <f t="shared" si="684"/>
        <v>0.24702566320507127</v>
      </c>
      <c r="BK1998" s="95">
        <f t="shared" si="684"/>
        <v>0.20836448178683617</v>
      </c>
      <c r="BL1998" s="95">
        <f t="shared" si="684"/>
        <v>0.16464603804218486</v>
      </c>
      <c r="BM1998" s="95">
        <f t="shared" si="684"/>
        <v>0.11558430824031349</v>
      </c>
      <c r="BN1998" s="95">
        <f t="shared" si="682"/>
        <v>6.085163226445589E-2</v>
      </c>
      <c r="BO1998" s="75"/>
      <c r="BP1998" s="75"/>
    </row>
    <row r="1999" spans="27:68" x14ac:dyDescent="0.2">
      <c r="AA1999" s="75"/>
      <c r="AB1999" s="75"/>
      <c r="AC1999" s="75"/>
      <c r="AD1999" s="75"/>
      <c r="AE1999" s="75"/>
      <c r="AG1999" s="84"/>
      <c r="AN1999" s="75"/>
      <c r="AO1999" s="75"/>
      <c r="AP1999" s="75"/>
      <c r="AQ1999" s="75"/>
      <c r="AR1999" s="75"/>
      <c r="AS1999" s="75"/>
      <c r="AT1999" s="75"/>
      <c r="AU1999" s="75"/>
      <c r="AV1999" s="75"/>
      <c r="AW1999" s="75"/>
      <c r="AX1999" s="75"/>
      <c r="AY1999" s="75"/>
      <c r="AZ1999" s="75"/>
      <c r="BA1999" s="8">
        <f t="shared" si="675"/>
        <v>0</v>
      </c>
      <c r="BB1999" s="8">
        <f t="shared" si="676"/>
        <v>1.2646105828040655</v>
      </c>
      <c r="BC1999" s="8">
        <f t="shared" si="677"/>
        <v>-0.82727295640664633</v>
      </c>
      <c r="BD1999" s="8">
        <f t="shared" si="678"/>
        <v>0.86022162229747101</v>
      </c>
      <c r="BE1999" s="8">
        <f t="shared" si="679"/>
        <v>1.2723749123776125</v>
      </c>
      <c r="BF1999" s="8">
        <f t="shared" si="680"/>
        <v>0.7386345573352866</v>
      </c>
      <c r="BG1999" s="95">
        <f t="shared" si="684"/>
        <v>0.3357196473573697</v>
      </c>
      <c r="BH1999" s="95">
        <f t="shared" si="684"/>
        <v>0.31036782265222035</v>
      </c>
      <c r="BI1999" s="95">
        <f t="shared" si="684"/>
        <v>0.2809205298216626</v>
      </c>
      <c r="BJ1999" s="95">
        <f t="shared" si="684"/>
        <v>0.24702566320507127</v>
      </c>
      <c r="BK1999" s="95">
        <f t="shared" si="684"/>
        <v>0.20836448178683617</v>
      </c>
      <c r="BL1999" s="95">
        <f t="shared" si="684"/>
        <v>0.16464603804218486</v>
      </c>
      <c r="BM1999" s="95">
        <f t="shared" si="684"/>
        <v>0.11558430824031349</v>
      </c>
      <c r="BN1999" s="95">
        <f t="shared" si="682"/>
        <v>6.085163226445589E-2</v>
      </c>
      <c r="BO1999" s="75"/>
      <c r="BP1999" s="75"/>
    </row>
    <row r="2000" spans="27:68" x14ac:dyDescent="0.2">
      <c r="AA2000" s="75"/>
      <c r="AB2000" s="75"/>
      <c r="AC2000" s="75"/>
      <c r="AD2000" s="75"/>
      <c r="AE2000" s="75"/>
      <c r="AG2000" s="84"/>
      <c r="AN2000" s="75"/>
      <c r="AO2000" s="75"/>
      <c r="AP2000" s="75"/>
      <c r="AQ2000" s="75"/>
      <c r="AR2000" s="75"/>
      <c r="AS2000" s="75"/>
      <c r="AT2000" s="75"/>
      <c r="AU2000" s="75"/>
      <c r="AV2000" s="75"/>
      <c r="AW2000" s="75"/>
      <c r="AX2000" s="75"/>
      <c r="AY2000" s="75"/>
      <c r="AZ2000" s="75"/>
      <c r="BA2000" s="8">
        <f t="shared" si="675"/>
        <v>0</v>
      </c>
      <c r="BB2000" s="8">
        <f t="shared" si="676"/>
        <v>1.2646105828040655</v>
      </c>
      <c r="BC2000" s="8">
        <f t="shared" si="677"/>
        <v>-0.82727295640664633</v>
      </c>
      <c r="BD2000" s="8">
        <f t="shared" si="678"/>
        <v>0.86022162229747101</v>
      </c>
      <c r="BE2000" s="8">
        <f t="shared" si="679"/>
        <v>1.2723749123776125</v>
      </c>
      <c r="BF2000" s="8">
        <f t="shared" si="680"/>
        <v>0.7386345573352866</v>
      </c>
      <c r="BG2000" s="95">
        <f t="shared" si="684"/>
        <v>0.3357196473573697</v>
      </c>
      <c r="BH2000" s="95">
        <f t="shared" si="684"/>
        <v>0.31036782265222035</v>
      </c>
      <c r="BI2000" s="95">
        <f t="shared" si="684"/>
        <v>0.2809205298216626</v>
      </c>
      <c r="BJ2000" s="95">
        <f t="shared" si="684"/>
        <v>0.24702566320507127</v>
      </c>
      <c r="BK2000" s="95">
        <f t="shared" si="684"/>
        <v>0.20836448178683617</v>
      </c>
      <c r="BL2000" s="95">
        <f t="shared" si="684"/>
        <v>0.16464603804218486</v>
      </c>
      <c r="BM2000" s="95">
        <f t="shared" si="684"/>
        <v>0.11558430824031349</v>
      </c>
      <c r="BN2000" s="95">
        <f t="shared" si="682"/>
        <v>6.085163226445589E-2</v>
      </c>
      <c r="BO2000" s="75"/>
      <c r="BP2000" s="75"/>
    </row>
    <row r="2001" spans="27:68" x14ac:dyDescent="0.2">
      <c r="AA2001" s="75"/>
      <c r="AB2001" s="75"/>
      <c r="AC2001" s="75"/>
      <c r="AD2001" s="75"/>
      <c r="AE2001" s="75"/>
      <c r="AG2001" s="84"/>
      <c r="AN2001" s="75"/>
      <c r="AO2001" s="75"/>
      <c r="AP2001" s="75"/>
      <c r="AQ2001" s="75"/>
      <c r="AR2001" s="75"/>
      <c r="AS2001" s="75"/>
      <c r="AT2001" s="75"/>
      <c r="AU2001" s="75"/>
      <c r="AV2001" s="75"/>
      <c r="AW2001" s="75"/>
      <c r="AX2001" s="75"/>
      <c r="AY2001" s="75"/>
      <c r="AZ2001" s="75"/>
      <c r="BA2001" s="8">
        <f t="shared" si="675"/>
        <v>0</v>
      </c>
      <c r="BB2001" s="8">
        <f t="shared" si="676"/>
        <v>1.2646105828040655</v>
      </c>
      <c r="BC2001" s="8">
        <f t="shared" si="677"/>
        <v>-0.82727295640664633</v>
      </c>
      <c r="BD2001" s="8">
        <f t="shared" si="678"/>
        <v>0.86022162229747101</v>
      </c>
      <c r="BE2001" s="8">
        <f t="shared" si="679"/>
        <v>1.2723749123776125</v>
      </c>
      <c r="BF2001" s="8">
        <f t="shared" si="680"/>
        <v>0.7386345573352866</v>
      </c>
      <c r="BG2001" s="95">
        <f t="shared" ref="BG2001:BM2016" si="685">$BN2001+$BB$7*SIN(BH2001)</f>
        <v>0.3357196473573697</v>
      </c>
      <c r="BH2001" s="95">
        <f t="shared" si="685"/>
        <v>0.31036782265222035</v>
      </c>
      <c r="BI2001" s="95">
        <f t="shared" si="685"/>
        <v>0.2809205298216626</v>
      </c>
      <c r="BJ2001" s="95">
        <f t="shared" si="685"/>
        <v>0.24702566320507127</v>
      </c>
      <c r="BK2001" s="95">
        <f t="shared" si="685"/>
        <v>0.20836448178683617</v>
      </c>
      <c r="BL2001" s="95">
        <f t="shared" si="685"/>
        <v>0.16464603804218486</v>
      </c>
      <c r="BM2001" s="95">
        <f t="shared" si="685"/>
        <v>0.11558430824031349</v>
      </c>
      <c r="BN2001" s="95">
        <f t="shared" si="682"/>
        <v>6.085163226445589E-2</v>
      </c>
      <c r="BO2001" s="75"/>
      <c r="BP2001" s="75"/>
    </row>
    <row r="2002" spans="27:68" x14ac:dyDescent="0.2">
      <c r="AA2002" s="75"/>
      <c r="AB2002" s="75"/>
      <c r="AC2002" s="75"/>
      <c r="AD2002" s="75"/>
      <c r="AE2002" s="75"/>
      <c r="AG2002" s="84"/>
      <c r="AN2002" s="75"/>
      <c r="AO2002" s="75"/>
      <c r="AP2002" s="75"/>
      <c r="AQ2002" s="75"/>
      <c r="AR2002" s="75"/>
      <c r="AS2002" s="75"/>
      <c r="AT2002" s="75"/>
      <c r="AU2002" s="75"/>
      <c r="AV2002" s="75"/>
      <c r="AW2002" s="75"/>
      <c r="AX2002" s="75"/>
      <c r="AY2002" s="75"/>
      <c r="AZ2002" s="75"/>
      <c r="BA2002" s="8">
        <f t="shared" si="675"/>
        <v>0</v>
      </c>
      <c r="BB2002" s="8">
        <f t="shared" si="676"/>
        <v>1.2646105828040655</v>
      </c>
      <c r="BC2002" s="8">
        <f t="shared" si="677"/>
        <v>-0.82727295640664633</v>
      </c>
      <c r="BD2002" s="8">
        <f t="shared" si="678"/>
        <v>0.86022162229747101</v>
      </c>
      <c r="BE2002" s="8">
        <f t="shared" si="679"/>
        <v>1.2723749123776125</v>
      </c>
      <c r="BF2002" s="8">
        <f t="shared" si="680"/>
        <v>0.7386345573352866</v>
      </c>
      <c r="BG2002" s="95">
        <f t="shared" si="685"/>
        <v>0.3357196473573697</v>
      </c>
      <c r="BH2002" s="95">
        <f t="shared" si="685"/>
        <v>0.31036782265222035</v>
      </c>
      <c r="BI2002" s="95">
        <f t="shared" si="685"/>
        <v>0.2809205298216626</v>
      </c>
      <c r="BJ2002" s="95">
        <f t="shared" si="685"/>
        <v>0.24702566320507127</v>
      </c>
      <c r="BK2002" s="95">
        <f t="shared" si="685"/>
        <v>0.20836448178683617</v>
      </c>
      <c r="BL2002" s="95">
        <f t="shared" si="685"/>
        <v>0.16464603804218486</v>
      </c>
      <c r="BM2002" s="95">
        <f t="shared" si="685"/>
        <v>0.11558430824031349</v>
      </c>
      <c r="BN2002" s="95">
        <f t="shared" si="682"/>
        <v>6.085163226445589E-2</v>
      </c>
      <c r="BO2002" s="75"/>
      <c r="BP2002" s="75"/>
    </row>
    <row r="2003" spans="27:68" x14ac:dyDescent="0.2">
      <c r="AA2003" s="75"/>
      <c r="AB2003" s="75"/>
      <c r="AC2003" s="75"/>
      <c r="AD2003" s="75"/>
      <c r="AE2003" s="75"/>
      <c r="AG2003" s="84"/>
      <c r="AN2003" s="75"/>
      <c r="AO2003" s="75"/>
      <c r="AP2003" s="75"/>
      <c r="AQ2003" s="75"/>
      <c r="AR2003" s="75"/>
      <c r="AS2003" s="75"/>
      <c r="AT2003" s="75"/>
      <c r="AU2003" s="75"/>
      <c r="AV2003" s="75"/>
      <c r="AW2003" s="75"/>
      <c r="AX2003" s="75"/>
      <c r="AY2003" s="75"/>
      <c r="AZ2003" s="75"/>
      <c r="BA2003" s="8">
        <f t="shared" si="675"/>
        <v>0</v>
      </c>
      <c r="BB2003" s="8">
        <f t="shared" si="676"/>
        <v>1.2646105828040655</v>
      </c>
      <c r="BC2003" s="8">
        <f t="shared" si="677"/>
        <v>-0.82727295640664633</v>
      </c>
      <c r="BD2003" s="8">
        <f t="shared" si="678"/>
        <v>0.86022162229747101</v>
      </c>
      <c r="BE2003" s="8">
        <f t="shared" si="679"/>
        <v>1.2723749123776125</v>
      </c>
      <c r="BF2003" s="8">
        <f t="shared" si="680"/>
        <v>0.7386345573352866</v>
      </c>
      <c r="BG2003" s="95">
        <f t="shared" si="685"/>
        <v>0.3357196473573697</v>
      </c>
      <c r="BH2003" s="95">
        <f t="shared" si="685"/>
        <v>0.31036782265222035</v>
      </c>
      <c r="BI2003" s="95">
        <f t="shared" si="685"/>
        <v>0.2809205298216626</v>
      </c>
      <c r="BJ2003" s="95">
        <f t="shared" si="685"/>
        <v>0.24702566320507127</v>
      </c>
      <c r="BK2003" s="95">
        <f t="shared" si="685"/>
        <v>0.20836448178683617</v>
      </c>
      <c r="BL2003" s="95">
        <f t="shared" si="685"/>
        <v>0.16464603804218486</v>
      </c>
      <c r="BM2003" s="95">
        <f t="shared" si="685"/>
        <v>0.11558430824031349</v>
      </c>
      <c r="BN2003" s="95">
        <f t="shared" si="682"/>
        <v>6.085163226445589E-2</v>
      </c>
      <c r="BO2003" s="75"/>
      <c r="BP2003" s="75"/>
    </row>
    <row r="2004" spans="27:68" x14ac:dyDescent="0.2">
      <c r="AA2004" s="75"/>
      <c r="AB2004" s="75"/>
      <c r="AC2004" s="75"/>
      <c r="AD2004" s="75"/>
      <c r="AE2004" s="75"/>
      <c r="AG2004" s="84"/>
      <c r="AN2004" s="75"/>
      <c r="AO2004" s="75"/>
      <c r="AP2004" s="75"/>
      <c r="AQ2004" s="75"/>
      <c r="AR2004" s="75"/>
      <c r="AS2004" s="75"/>
      <c r="AT2004" s="75"/>
      <c r="AU2004" s="75"/>
      <c r="AV2004" s="75"/>
      <c r="AW2004" s="75"/>
      <c r="AX2004" s="75"/>
      <c r="AY2004" s="75"/>
      <c r="AZ2004" s="75"/>
      <c r="BA2004" s="8">
        <f t="shared" si="675"/>
        <v>0</v>
      </c>
      <c r="BB2004" s="8">
        <f t="shared" si="676"/>
        <v>1.2646105828040655</v>
      </c>
      <c r="BC2004" s="8">
        <f t="shared" si="677"/>
        <v>-0.82727295640664633</v>
      </c>
      <c r="BD2004" s="8">
        <f t="shared" si="678"/>
        <v>0.86022162229747101</v>
      </c>
      <c r="BE2004" s="8">
        <f t="shared" si="679"/>
        <v>1.2723749123776125</v>
      </c>
      <c r="BF2004" s="8">
        <f t="shared" si="680"/>
        <v>0.7386345573352866</v>
      </c>
      <c r="BG2004" s="95">
        <f t="shared" si="685"/>
        <v>0.3357196473573697</v>
      </c>
      <c r="BH2004" s="95">
        <f t="shared" si="685"/>
        <v>0.31036782265222035</v>
      </c>
      <c r="BI2004" s="95">
        <f t="shared" si="685"/>
        <v>0.2809205298216626</v>
      </c>
      <c r="BJ2004" s="95">
        <f t="shared" si="685"/>
        <v>0.24702566320507127</v>
      </c>
      <c r="BK2004" s="95">
        <f t="shared" si="685"/>
        <v>0.20836448178683617</v>
      </c>
      <c r="BL2004" s="95">
        <f t="shared" si="685"/>
        <v>0.16464603804218486</v>
      </c>
      <c r="BM2004" s="95">
        <f t="shared" si="685"/>
        <v>0.11558430824031349</v>
      </c>
      <c r="BN2004" s="95">
        <f t="shared" si="682"/>
        <v>6.085163226445589E-2</v>
      </c>
      <c r="BO2004" s="75"/>
      <c r="BP2004" s="75"/>
    </row>
    <row r="2005" spans="27:68" x14ac:dyDescent="0.2">
      <c r="AA2005" s="75"/>
      <c r="AB2005" s="75"/>
      <c r="AC2005" s="75"/>
      <c r="AD2005" s="75"/>
      <c r="AE2005" s="75"/>
      <c r="AG2005" s="84"/>
      <c r="AN2005" s="75"/>
      <c r="AO2005" s="75"/>
      <c r="AP2005" s="75"/>
      <c r="AQ2005" s="75"/>
      <c r="AR2005" s="75"/>
      <c r="AS2005" s="75"/>
      <c r="AT2005" s="75"/>
      <c r="AU2005" s="75"/>
      <c r="AV2005" s="75"/>
      <c r="AW2005" s="75"/>
      <c r="AX2005" s="75"/>
      <c r="AY2005" s="75"/>
      <c r="AZ2005" s="75"/>
      <c r="BA2005" s="8">
        <f t="shared" si="675"/>
        <v>0</v>
      </c>
      <c r="BB2005" s="8">
        <f t="shared" si="676"/>
        <v>1.2646105828040655</v>
      </c>
      <c r="BC2005" s="8">
        <f t="shared" si="677"/>
        <v>-0.82727295640664633</v>
      </c>
      <c r="BD2005" s="8">
        <f t="shared" si="678"/>
        <v>0.86022162229747101</v>
      </c>
      <c r="BE2005" s="8">
        <f t="shared" si="679"/>
        <v>1.2723749123776125</v>
      </c>
      <c r="BF2005" s="8">
        <f t="shared" si="680"/>
        <v>0.7386345573352866</v>
      </c>
      <c r="BG2005" s="95">
        <f t="shared" si="685"/>
        <v>0.3357196473573697</v>
      </c>
      <c r="BH2005" s="95">
        <f t="shared" si="685"/>
        <v>0.31036782265222035</v>
      </c>
      <c r="BI2005" s="95">
        <f t="shared" si="685"/>
        <v>0.2809205298216626</v>
      </c>
      <c r="BJ2005" s="95">
        <f t="shared" si="685"/>
        <v>0.24702566320507127</v>
      </c>
      <c r="BK2005" s="95">
        <f t="shared" si="685"/>
        <v>0.20836448178683617</v>
      </c>
      <c r="BL2005" s="95">
        <f t="shared" si="685"/>
        <v>0.16464603804218486</v>
      </c>
      <c r="BM2005" s="95">
        <f t="shared" si="685"/>
        <v>0.11558430824031349</v>
      </c>
      <c r="BN2005" s="95">
        <f t="shared" si="682"/>
        <v>6.085163226445589E-2</v>
      </c>
      <c r="BO2005" s="75"/>
      <c r="BP2005" s="75"/>
    </row>
    <row r="2006" spans="27:68" x14ac:dyDescent="0.2">
      <c r="AA2006" s="75"/>
      <c r="AB2006" s="75"/>
      <c r="AC2006" s="75"/>
      <c r="AD2006" s="75"/>
      <c r="AE2006" s="75"/>
      <c r="AG2006" s="84"/>
      <c r="AN2006" s="75"/>
      <c r="AO2006" s="75"/>
      <c r="AP2006" s="75"/>
      <c r="AQ2006" s="75"/>
      <c r="AR2006" s="75"/>
      <c r="AS2006" s="75"/>
      <c r="AT2006" s="75"/>
      <c r="AU2006" s="75"/>
      <c r="AV2006" s="75"/>
      <c r="AW2006" s="75"/>
      <c r="AX2006" s="75"/>
      <c r="AY2006" s="75"/>
      <c r="AZ2006" s="75"/>
      <c r="BA2006" s="8">
        <f t="shared" si="675"/>
        <v>0</v>
      </c>
      <c r="BB2006" s="8">
        <f t="shared" si="676"/>
        <v>1.2646105828040655</v>
      </c>
      <c r="BC2006" s="8">
        <f t="shared" si="677"/>
        <v>-0.82727295640664633</v>
      </c>
      <c r="BD2006" s="8">
        <f t="shared" si="678"/>
        <v>0.86022162229747101</v>
      </c>
      <c r="BE2006" s="8">
        <f t="shared" si="679"/>
        <v>1.2723749123776125</v>
      </c>
      <c r="BF2006" s="8">
        <f t="shared" si="680"/>
        <v>0.7386345573352866</v>
      </c>
      <c r="BG2006" s="95">
        <f t="shared" si="685"/>
        <v>0.3357196473573697</v>
      </c>
      <c r="BH2006" s="95">
        <f t="shared" si="685"/>
        <v>0.31036782265222035</v>
      </c>
      <c r="BI2006" s="95">
        <f t="shared" si="685"/>
        <v>0.2809205298216626</v>
      </c>
      <c r="BJ2006" s="95">
        <f t="shared" si="685"/>
        <v>0.24702566320507127</v>
      </c>
      <c r="BK2006" s="95">
        <f t="shared" si="685"/>
        <v>0.20836448178683617</v>
      </c>
      <c r="BL2006" s="95">
        <f t="shared" si="685"/>
        <v>0.16464603804218486</v>
      </c>
      <c r="BM2006" s="95">
        <f t="shared" si="685"/>
        <v>0.11558430824031349</v>
      </c>
      <c r="BN2006" s="95">
        <f t="shared" si="682"/>
        <v>6.085163226445589E-2</v>
      </c>
      <c r="BO2006" s="75"/>
      <c r="BP2006" s="75"/>
    </row>
    <row r="2007" spans="27:68" x14ac:dyDescent="0.2">
      <c r="AA2007" s="75"/>
      <c r="AB2007" s="75"/>
      <c r="AC2007" s="75"/>
      <c r="AD2007" s="75"/>
      <c r="AE2007" s="75"/>
      <c r="AG2007" s="84"/>
      <c r="AN2007" s="75"/>
      <c r="AO2007" s="75"/>
      <c r="AP2007" s="75"/>
      <c r="AQ2007" s="75"/>
      <c r="AR2007" s="75"/>
      <c r="AS2007" s="75"/>
      <c r="AT2007" s="75"/>
      <c r="AU2007" s="75"/>
      <c r="AV2007" s="75"/>
      <c r="AW2007" s="75"/>
      <c r="AX2007" s="75"/>
      <c r="AY2007" s="75"/>
      <c r="AZ2007" s="75"/>
      <c r="BA2007" s="8">
        <f t="shared" si="675"/>
        <v>0</v>
      </c>
      <c r="BB2007" s="8">
        <f t="shared" si="676"/>
        <v>1.2646105828040655</v>
      </c>
      <c r="BC2007" s="8">
        <f t="shared" si="677"/>
        <v>-0.82727295640664633</v>
      </c>
      <c r="BD2007" s="8">
        <f t="shared" si="678"/>
        <v>0.86022162229747101</v>
      </c>
      <c r="BE2007" s="8">
        <f t="shared" si="679"/>
        <v>1.2723749123776125</v>
      </c>
      <c r="BF2007" s="8">
        <f t="shared" si="680"/>
        <v>0.7386345573352866</v>
      </c>
      <c r="BG2007" s="95">
        <f t="shared" si="685"/>
        <v>0.3357196473573697</v>
      </c>
      <c r="BH2007" s="95">
        <f t="shared" si="685"/>
        <v>0.31036782265222035</v>
      </c>
      <c r="BI2007" s="95">
        <f t="shared" si="685"/>
        <v>0.2809205298216626</v>
      </c>
      <c r="BJ2007" s="95">
        <f t="shared" si="685"/>
        <v>0.24702566320507127</v>
      </c>
      <c r="BK2007" s="95">
        <f t="shared" si="685"/>
        <v>0.20836448178683617</v>
      </c>
      <c r="BL2007" s="95">
        <f t="shared" si="685"/>
        <v>0.16464603804218486</v>
      </c>
      <c r="BM2007" s="95">
        <f t="shared" si="685"/>
        <v>0.11558430824031349</v>
      </c>
      <c r="BN2007" s="95">
        <f t="shared" si="682"/>
        <v>6.085163226445589E-2</v>
      </c>
      <c r="BO2007" s="75"/>
      <c r="BP2007" s="75"/>
    </row>
    <row r="2008" spans="27:68" x14ac:dyDescent="0.2">
      <c r="AA2008" s="75"/>
      <c r="AB2008" s="75"/>
      <c r="AC2008" s="75"/>
      <c r="AD2008" s="75"/>
      <c r="AE2008" s="75"/>
      <c r="AG2008" s="84"/>
      <c r="AN2008" s="75"/>
      <c r="AO2008" s="75"/>
      <c r="AP2008" s="75"/>
      <c r="AQ2008" s="75"/>
      <c r="AR2008" s="75"/>
      <c r="AS2008" s="75"/>
      <c r="AT2008" s="75"/>
      <c r="AU2008" s="75"/>
      <c r="AV2008" s="75"/>
      <c r="AW2008" s="75"/>
      <c r="AX2008" s="75"/>
      <c r="AY2008" s="75"/>
      <c r="AZ2008" s="75"/>
      <c r="BA2008" s="8">
        <f t="shared" si="675"/>
        <v>0</v>
      </c>
      <c r="BB2008" s="8">
        <f t="shared" si="676"/>
        <v>1.2646105828040655</v>
      </c>
      <c r="BC2008" s="8">
        <f t="shared" si="677"/>
        <v>-0.82727295640664633</v>
      </c>
      <c r="BD2008" s="8">
        <f t="shared" si="678"/>
        <v>0.86022162229747101</v>
      </c>
      <c r="BE2008" s="8">
        <f t="shared" si="679"/>
        <v>1.2723749123776125</v>
      </c>
      <c r="BF2008" s="8">
        <f t="shared" si="680"/>
        <v>0.7386345573352866</v>
      </c>
      <c r="BG2008" s="95">
        <f t="shared" si="685"/>
        <v>0.3357196473573697</v>
      </c>
      <c r="BH2008" s="95">
        <f t="shared" si="685"/>
        <v>0.31036782265222035</v>
      </c>
      <c r="BI2008" s="95">
        <f t="shared" si="685"/>
        <v>0.2809205298216626</v>
      </c>
      <c r="BJ2008" s="95">
        <f t="shared" si="685"/>
        <v>0.24702566320507127</v>
      </c>
      <c r="BK2008" s="95">
        <f t="shared" si="685"/>
        <v>0.20836448178683617</v>
      </c>
      <c r="BL2008" s="95">
        <f t="shared" si="685"/>
        <v>0.16464603804218486</v>
      </c>
      <c r="BM2008" s="95">
        <f t="shared" si="685"/>
        <v>0.11558430824031349</v>
      </c>
      <c r="BN2008" s="95">
        <f t="shared" si="682"/>
        <v>6.085163226445589E-2</v>
      </c>
      <c r="BO2008" s="75"/>
      <c r="BP2008" s="75"/>
    </row>
    <row r="2009" spans="27:68" x14ac:dyDescent="0.2">
      <c r="AA2009" s="75"/>
      <c r="AB2009" s="75"/>
      <c r="AC2009" s="75"/>
      <c r="AD2009" s="75"/>
      <c r="AE2009" s="75"/>
      <c r="AG2009" s="84"/>
      <c r="AN2009" s="75"/>
      <c r="AO2009" s="75"/>
      <c r="AP2009" s="75"/>
      <c r="AQ2009" s="75"/>
      <c r="AR2009" s="75"/>
      <c r="AS2009" s="75"/>
      <c r="AT2009" s="75"/>
      <c r="AU2009" s="75"/>
      <c r="AV2009" s="75"/>
      <c r="AW2009" s="75"/>
      <c r="AX2009" s="75"/>
      <c r="AY2009" s="75"/>
      <c r="AZ2009" s="75"/>
      <c r="BA2009" s="8">
        <f t="shared" si="675"/>
        <v>0</v>
      </c>
      <c r="BB2009" s="8">
        <f t="shared" si="676"/>
        <v>1.2646105828040655</v>
      </c>
      <c r="BC2009" s="8">
        <f t="shared" si="677"/>
        <v>-0.82727295640664633</v>
      </c>
      <c r="BD2009" s="8">
        <f t="shared" si="678"/>
        <v>0.86022162229747101</v>
      </c>
      <c r="BE2009" s="8">
        <f t="shared" si="679"/>
        <v>1.2723749123776125</v>
      </c>
      <c r="BF2009" s="8">
        <f t="shared" si="680"/>
        <v>0.7386345573352866</v>
      </c>
      <c r="BG2009" s="95">
        <f t="shared" si="685"/>
        <v>0.3357196473573697</v>
      </c>
      <c r="BH2009" s="95">
        <f t="shared" si="685"/>
        <v>0.31036782265222035</v>
      </c>
      <c r="BI2009" s="95">
        <f t="shared" si="685"/>
        <v>0.2809205298216626</v>
      </c>
      <c r="BJ2009" s="95">
        <f t="shared" si="685"/>
        <v>0.24702566320507127</v>
      </c>
      <c r="BK2009" s="95">
        <f t="shared" si="685"/>
        <v>0.20836448178683617</v>
      </c>
      <c r="BL2009" s="95">
        <f t="shared" si="685"/>
        <v>0.16464603804218486</v>
      </c>
      <c r="BM2009" s="95">
        <f t="shared" si="685"/>
        <v>0.11558430824031349</v>
      </c>
      <c r="BN2009" s="95">
        <f t="shared" si="682"/>
        <v>6.085163226445589E-2</v>
      </c>
      <c r="BO2009" s="75"/>
      <c r="BP2009" s="75"/>
    </row>
    <row r="2010" spans="27:68" x14ac:dyDescent="0.2">
      <c r="AA2010" s="75"/>
      <c r="AB2010" s="75"/>
      <c r="AC2010" s="75"/>
      <c r="AD2010" s="75"/>
      <c r="AE2010" s="75"/>
      <c r="AG2010" s="84"/>
      <c r="AN2010" s="75"/>
      <c r="AO2010" s="75"/>
      <c r="AP2010" s="75"/>
      <c r="AQ2010" s="75"/>
      <c r="AR2010" s="75"/>
      <c r="AS2010" s="75"/>
      <c r="AT2010" s="75"/>
      <c r="AU2010" s="75"/>
      <c r="AV2010" s="75"/>
      <c r="AW2010" s="75"/>
      <c r="AX2010" s="75"/>
      <c r="AY2010" s="75"/>
      <c r="AZ2010" s="75"/>
      <c r="BA2010" s="8">
        <f t="shared" si="675"/>
        <v>0</v>
      </c>
      <c r="BB2010" s="8">
        <f t="shared" si="676"/>
        <v>1.2646105828040655</v>
      </c>
      <c r="BC2010" s="8">
        <f t="shared" si="677"/>
        <v>-0.82727295640664633</v>
      </c>
      <c r="BD2010" s="8">
        <f t="shared" si="678"/>
        <v>0.86022162229747101</v>
      </c>
      <c r="BE2010" s="8">
        <f t="shared" si="679"/>
        <v>1.2723749123776125</v>
      </c>
      <c r="BF2010" s="8">
        <f t="shared" si="680"/>
        <v>0.7386345573352866</v>
      </c>
      <c r="BG2010" s="95">
        <f t="shared" si="685"/>
        <v>0.3357196473573697</v>
      </c>
      <c r="BH2010" s="95">
        <f t="shared" si="685"/>
        <v>0.31036782265222035</v>
      </c>
      <c r="BI2010" s="95">
        <f t="shared" si="685"/>
        <v>0.2809205298216626</v>
      </c>
      <c r="BJ2010" s="95">
        <f t="shared" si="685"/>
        <v>0.24702566320507127</v>
      </c>
      <c r="BK2010" s="95">
        <f t="shared" si="685"/>
        <v>0.20836448178683617</v>
      </c>
      <c r="BL2010" s="95">
        <f t="shared" si="685"/>
        <v>0.16464603804218486</v>
      </c>
      <c r="BM2010" s="95">
        <f t="shared" si="685"/>
        <v>0.11558430824031349</v>
      </c>
      <c r="BN2010" s="95">
        <f t="shared" si="682"/>
        <v>6.085163226445589E-2</v>
      </c>
      <c r="BO2010" s="75"/>
      <c r="BP2010" s="75"/>
    </row>
    <row r="2011" spans="27:68" x14ac:dyDescent="0.2">
      <c r="AA2011" s="75"/>
      <c r="AB2011" s="75"/>
      <c r="AC2011" s="75"/>
      <c r="AD2011" s="75"/>
      <c r="AE2011" s="75"/>
      <c r="AG2011" s="84"/>
      <c r="AN2011" s="75"/>
      <c r="AO2011" s="75"/>
      <c r="AP2011" s="75"/>
      <c r="AQ2011" s="75"/>
      <c r="AR2011" s="75"/>
      <c r="AS2011" s="75"/>
      <c r="AT2011" s="75"/>
      <c r="AU2011" s="75"/>
      <c r="AV2011" s="75"/>
      <c r="AW2011" s="75"/>
      <c r="AX2011" s="75"/>
      <c r="AY2011" s="75"/>
      <c r="AZ2011" s="75"/>
      <c r="BA2011" s="8">
        <f t="shared" si="675"/>
        <v>0</v>
      </c>
      <c r="BB2011" s="8">
        <f t="shared" si="676"/>
        <v>1.2646105828040655</v>
      </c>
      <c r="BC2011" s="8">
        <f t="shared" si="677"/>
        <v>-0.82727295640664633</v>
      </c>
      <c r="BD2011" s="8">
        <f t="shared" si="678"/>
        <v>0.86022162229747101</v>
      </c>
      <c r="BE2011" s="8">
        <f t="shared" si="679"/>
        <v>1.2723749123776125</v>
      </c>
      <c r="BF2011" s="8">
        <f t="shared" si="680"/>
        <v>0.7386345573352866</v>
      </c>
      <c r="BG2011" s="95">
        <f t="shared" si="685"/>
        <v>0.3357196473573697</v>
      </c>
      <c r="BH2011" s="95">
        <f t="shared" si="685"/>
        <v>0.31036782265222035</v>
      </c>
      <c r="BI2011" s="95">
        <f t="shared" si="685"/>
        <v>0.2809205298216626</v>
      </c>
      <c r="BJ2011" s="95">
        <f t="shared" si="685"/>
        <v>0.24702566320507127</v>
      </c>
      <c r="BK2011" s="95">
        <f t="shared" si="685"/>
        <v>0.20836448178683617</v>
      </c>
      <c r="BL2011" s="95">
        <f t="shared" si="685"/>
        <v>0.16464603804218486</v>
      </c>
      <c r="BM2011" s="95">
        <f t="shared" si="685"/>
        <v>0.11558430824031349</v>
      </c>
      <c r="BN2011" s="95">
        <f t="shared" si="682"/>
        <v>6.085163226445589E-2</v>
      </c>
      <c r="BO2011" s="75"/>
      <c r="BP2011" s="75"/>
    </row>
    <row r="2012" spans="27:68" x14ac:dyDescent="0.2">
      <c r="AA2012" s="75"/>
      <c r="AB2012" s="75"/>
      <c r="AC2012" s="75"/>
      <c r="AD2012" s="75"/>
      <c r="AE2012" s="75"/>
      <c r="AG2012" s="84"/>
      <c r="AN2012" s="75"/>
      <c r="AO2012" s="75"/>
      <c r="AP2012" s="75"/>
      <c r="AQ2012" s="75"/>
      <c r="AR2012" s="75"/>
      <c r="AS2012" s="75"/>
      <c r="AT2012" s="75"/>
      <c r="AU2012" s="75"/>
      <c r="AV2012" s="75"/>
      <c r="AW2012" s="75"/>
      <c r="AX2012" s="75"/>
      <c r="AY2012" s="75"/>
      <c r="AZ2012" s="75"/>
      <c r="BA2012" s="8">
        <f t="shared" si="675"/>
        <v>0</v>
      </c>
      <c r="BB2012" s="8">
        <f t="shared" si="676"/>
        <v>1.2646105828040655</v>
      </c>
      <c r="BC2012" s="8">
        <f t="shared" si="677"/>
        <v>-0.82727295640664633</v>
      </c>
      <c r="BD2012" s="8">
        <f t="shared" si="678"/>
        <v>0.86022162229747101</v>
      </c>
      <c r="BE2012" s="8">
        <f t="shared" si="679"/>
        <v>1.2723749123776125</v>
      </c>
      <c r="BF2012" s="8">
        <f t="shared" si="680"/>
        <v>0.7386345573352866</v>
      </c>
      <c r="BG2012" s="95">
        <f t="shared" si="685"/>
        <v>0.3357196473573697</v>
      </c>
      <c r="BH2012" s="95">
        <f t="shared" si="685"/>
        <v>0.31036782265222035</v>
      </c>
      <c r="BI2012" s="95">
        <f t="shared" si="685"/>
        <v>0.2809205298216626</v>
      </c>
      <c r="BJ2012" s="95">
        <f t="shared" si="685"/>
        <v>0.24702566320507127</v>
      </c>
      <c r="BK2012" s="95">
        <f t="shared" si="685"/>
        <v>0.20836448178683617</v>
      </c>
      <c r="BL2012" s="95">
        <f t="shared" si="685"/>
        <v>0.16464603804218486</v>
      </c>
      <c r="BM2012" s="95">
        <f t="shared" si="685"/>
        <v>0.11558430824031349</v>
      </c>
      <c r="BN2012" s="95">
        <f t="shared" si="682"/>
        <v>6.085163226445589E-2</v>
      </c>
      <c r="BO2012" s="75"/>
      <c r="BP2012" s="75"/>
    </row>
    <row r="2013" spans="27:68" x14ac:dyDescent="0.2">
      <c r="AA2013" s="75"/>
      <c r="AB2013" s="75"/>
      <c r="AC2013" s="75"/>
      <c r="AD2013" s="75"/>
      <c r="AE2013" s="75"/>
      <c r="AG2013" s="84"/>
      <c r="AN2013" s="75"/>
      <c r="AO2013" s="75"/>
      <c r="AP2013" s="75"/>
      <c r="AQ2013" s="75"/>
      <c r="AR2013" s="75"/>
      <c r="AS2013" s="75"/>
      <c r="AT2013" s="75"/>
      <c r="AU2013" s="75"/>
      <c r="AV2013" s="75"/>
      <c r="AW2013" s="75"/>
      <c r="AX2013" s="75"/>
      <c r="AY2013" s="75"/>
      <c r="AZ2013" s="75"/>
      <c r="BA2013" s="8">
        <f t="shared" si="675"/>
        <v>0</v>
      </c>
      <c r="BB2013" s="8">
        <f t="shared" si="676"/>
        <v>1.2646105828040655</v>
      </c>
      <c r="BC2013" s="8">
        <f t="shared" si="677"/>
        <v>-0.82727295640664633</v>
      </c>
      <c r="BD2013" s="8">
        <f t="shared" si="678"/>
        <v>0.86022162229747101</v>
      </c>
      <c r="BE2013" s="8">
        <f t="shared" si="679"/>
        <v>1.2723749123776125</v>
      </c>
      <c r="BF2013" s="8">
        <f t="shared" si="680"/>
        <v>0.7386345573352866</v>
      </c>
      <c r="BG2013" s="95">
        <f t="shared" si="685"/>
        <v>0.3357196473573697</v>
      </c>
      <c r="BH2013" s="95">
        <f t="shared" si="685"/>
        <v>0.31036782265222035</v>
      </c>
      <c r="BI2013" s="95">
        <f t="shared" si="685"/>
        <v>0.2809205298216626</v>
      </c>
      <c r="BJ2013" s="95">
        <f t="shared" si="685"/>
        <v>0.24702566320507127</v>
      </c>
      <c r="BK2013" s="95">
        <f t="shared" si="685"/>
        <v>0.20836448178683617</v>
      </c>
      <c r="BL2013" s="95">
        <f t="shared" si="685"/>
        <v>0.16464603804218486</v>
      </c>
      <c r="BM2013" s="95">
        <f t="shared" si="685"/>
        <v>0.11558430824031349</v>
      </c>
      <c r="BN2013" s="95">
        <f t="shared" si="682"/>
        <v>6.085163226445589E-2</v>
      </c>
      <c r="BO2013" s="75"/>
      <c r="BP2013" s="75"/>
    </row>
    <row r="2014" spans="27:68" x14ac:dyDescent="0.2">
      <c r="AA2014" s="75"/>
      <c r="AB2014" s="75"/>
      <c r="AC2014" s="75"/>
      <c r="AD2014" s="75"/>
      <c r="AE2014" s="75"/>
      <c r="AG2014" s="84"/>
      <c r="AN2014" s="75"/>
      <c r="AO2014" s="75"/>
      <c r="AP2014" s="75"/>
      <c r="AQ2014" s="75"/>
      <c r="AR2014" s="75"/>
      <c r="AS2014" s="75"/>
      <c r="AT2014" s="75"/>
      <c r="AU2014" s="75"/>
      <c r="AV2014" s="75"/>
      <c r="AW2014" s="75"/>
      <c r="AX2014" s="75"/>
      <c r="AY2014" s="75"/>
      <c r="AZ2014" s="75"/>
      <c r="BA2014" s="8">
        <f t="shared" si="675"/>
        <v>0</v>
      </c>
      <c r="BB2014" s="8">
        <f t="shared" si="676"/>
        <v>1.2646105828040655</v>
      </c>
      <c r="BC2014" s="8">
        <f t="shared" si="677"/>
        <v>-0.82727295640664633</v>
      </c>
      <c r="BD2014" s="8">
        <f t="shared" si="678"/>
        <v>0.86022162229747101</v>
      </c>
      <c r="BE2014" s="8">
        <f t="shared" si="679"/>
        <v>1.2723749123776125</v>
      </c>
      <c r="BF2014" s="8">
        <f t="shared" si="680"/>
        <v>0.7386345573352866</v>
      </c>
      <c r="BG2014" s="95">
        <f t="shared" si="685"/>
        <v>0.3357196473573697</v>
      </c>
      <c r="BH2014" s="95">
        <f t="shared" si="685"/>
        <v>0.31036782265222035</v>
      </c>
      <c r="BI2014" s="95">
        <f t="shared" si="685"/>
        <v>0.2809205298216626</v>
      </c>
      <c r="BJ2014" s="95">
        <f t="shared" si="685"/>
        <v>0.24702566320507127</v>
      </c>
      <c r="BK2014" s="95">
        <f t="shared" si="685"/>
        <v>0.20836448178683617</v>
      </c>
      <c r="BL2014" s="95">
        <f t="shared" si="685"/>
        <v>0.16464603804218486</v>
      </c>
      <c r="BM2014" s="95">
        <f t="shared" si="685"/>
        <v>0.11558430824031349</v>
      </c>
      <c r="BN2014" s="95">
        <f t="shared" si="682"/>
        <v>6.085163226445589E-2</v>
      </c>
      <c r="BO2014" s="75"/>
      <c r="BP2014" s="75"/>
    </row>
    <row r="2015" spans="27:68" x14ac:dyDescent="0.2">
      <c r="AA2015" s="75"/>
      <c r="AB2015" s="75"/>
      <c r="AC2015" s="75"/>
      <c r="AD2015" s="75"/>
      <c r="AE2015" s="75"/>
      <c r="AG2015" s="84"/>
      <c r="AN2015" s="75"/>
      <c r="AO2015" s="75"/>
      <c r="AP2015" s="75"/>
      <c r="AQ2015" s="75"/>
      <c r="AR2015" s="75"/>
      <c r="AS2015" s="75"/>
      <c r="AT2015" s="75"/>
      <c r="AU2015" s="75"/>
      <c r="AV2015" s="75"/>
      <c r="AW2015" s="75"/>
      <c r="AX2015" s="75"/>
      <c r="AY2015" s="75"/>
      <c r="AZ2015" s="75"/>
      <c r="BA2015" s="8">
        <f t="shared" si="675"/>
        <v>0</v>
      </c>
      <c r="BB2015" s="8">
        <f t="shared" si="676"/>
        <v>1.2646105828040655</v>
      </c>
      <c r="BC2015" s="8">
        <f t="shared" si="677"/>
        <v>-0.82727295640664633</v>
      </c>
      <c r="BD2015" s="8">
        <f t="shared" si="678"/>
        <v>0.86022162229747101</v>
      </c>
      <c r="BE2015" s="8">
        <f t="shared" si="679"/>
        <v>1.2723749123776125</v>
      </c>
      <c r="BF2015" s="8">
        <f t="shared" si="680"/>
        <v>0.7386345573352866</v>
      </c>
      <c r="BG2015" s="95">
        <f t="shared" si="685"/>
        <v>0.3357196473573697</v>
      </c>
      <c r="BH2015" s="95">
        <f t="shared" si="685"/>
        <v>0.31036782265222035</v>
      </c>
      <c r="BI2015" s="95">
        <f t="shared" si="685"/>
        <v>0.2809205298216626</v>
      </c>
      <c r="BJ2015" s="95">
        <f t="shared" si="685"/>
        <v>0.24702566320507127</v>
      </c>
      <c r="BK2015" s="95">
        <f t="shared" si="685"/>
        <v>0.20836448178683617</v>
      </c>
      <c r="BL2015" s="95">
        <f t="shared" si="685"/>
        <v>0.16464603804218486</v>
      </c>
      <c r="BM2015" s="95">
        <f t="shared" si="685"/>
        <v>0.11558430824031349</v>
      </c>
      <c r="BN2015" s="95">
        <f t="shared" si="682"/>
        <v>6.085163226445589E-2</v>
      </c>
      <c r="BO2015" s="75"/>
      <c r="BP2015" s="75"/>
    </row>
    <row r="2016" spans="27:68" x14ac:dyDescent="0.2">
      <c r="AA2016" s="75"/>
      <c r="AB2016" s="75"/>
      <c r="AC2016" s="75"/>
      <c r="AD2016" s="75"/>
      <c r="AE2016" s="75"/>
      <c r="AG2016" s="84"/>
      <c r="AN2016" s="75"/>
      <c r="AO2016" s="75"/>
      <c r="AP2016" s="75"/>
      <c r="AQ2016" s="75"/>
      <c r="AR2016" s="75"/>
      <c r="AS2016" s="75"/>
      <c r="AT2016" s="75"/>
      <c r="AU2016" s="75"/>
      <c r="AV2016" s="75"/>
      <c r="AW2016" s="75"/>
      <c r="AX2016" s="75"/>
      <c r="AY2016" s="75"/>
      <c r="AZ2016" s="75"/>
      <c r="BA2016" s="8">
        <f t="shared" si="675"/>
        <v>0</v>
      </c>
      <c r="BB2016" s="8">
        <f t="shared" si="676"/>
        <v>1.2646105828040655</v>
      </c>
      <c r="BC2016" s="8">
        <f t="shared" si="677"/>
        <v>-0.82727295640664633</v>
      </c>
      <c r="BD2016" s="8">
        <f t="shared" si="678"/>
        <v>0.86022162229747101</v>
      </c>
      <c r="BE2016" s="8">
        <f t="shared" si="679"/>
        <v>1.2723749123776125</v>
      </c>
      <c r="BF2016" s="8">
        <f t="shared" si="680"/>
        <v>0.7386345573352866</v>
      </c>
      <c r="BG2016" s="95">
        <f t="shared" si="685"/>
        <v>0.3357196473573697</v>
      </c>
      <c r="BH2016" s="95">
        <f t="shared" si="685"/>
        <v>0.31036782265222035</v>
      </c>
      <c r="BI2016" s="95">
        <f t="shared" si="685"/>
        <v>0.2809205298216626</v>
      </c>
      <c r="BJ2016" s="95">
        <f t="shared" si="685"/>
        <v>0.24702566320507127</v>
      </c>
      <c r="BK2016" s="95">
        <f t="shared" si="685"/>
        <v>0.20836448178683617</v>
      </c>
      <c r="BL2016" s="95">
        <f t="shared" si="685"/>
        <v>0.16464603804218486</v>
      </c>
      <c r="BM2016" s="95">
        <f t="shared" si="685"/>
        <v>0.11558430824031349</v>
      </c>
      <c r="BN2016" s="95">
        <f t="shared" si="682"/>
        <v>6.085163226445589E-2</v>
      </c>
      <c r="BO2016" s="75"/>
      <c r="BP2016" s="75"/>
    </row>
    <row r="2017" spans="27:68" x14ac:dyDescent="0.2">
      <c r="AA2017" s="75"/>
      <c r="AB2017" s="75"/>
      <c r="AC2017" s="75"/>
      <c r="AD2017" s="75"/>
      <c r="AE2017" s="75"/>
      <c r="AG2017" s="84"/>
      <c r="AN2017" s="75"/>
      <c r="AO2017" s="75"/>
      <c r="AP2017" s="75"/>
      <c r="AQ2017" s="75"/>
      <c r="AR2017" s="75"/>
      <c r="AS2017" s="75"/>
      <c r="AT2017" s="75"/>
      <c r="AU2017" s="75"/>
      <c r="AV2017" s="75"/>
      <c r="AW2017" s="75"/>
      <c r="AX2017" s="75"/>
      <c r="AY2017" s="75"/>
      <c r="AZ2017" s="75"/>
      <c r="BA2017" s="8">
        <f t="shared" ref="BA2017:BA2080" si="686">$BB$6*($BB$11/BB2017*BC2017+$BB$12)</f>
        <v>0</v>
      </c>
      <c r="BB2017" s="8">
        <f t="shared" ref="BB2017:BB2080" si="687">1+$BB$7*COS(BE2017)</f>
        <v>1.2646105828040655</v>
      </c>
      <c r="BC2017" s="8">
        <f t="shared" ref="BC2017:BC2080" si="688">SIN(BE2017+RADIANS($BB$9))</f>
        <v>-0.82727295640664633</v>
      </c>
      <c r="BD2017" s="8">
        <f t="shared" ref="BD2017:BD2080" si="689">$BB$7*SIN(BE2017)</f>
        <v>0.86022162229747101</v>
      </c>
      <c r="BE2017" s="8">
        <f t="shared" ref="BE2017:BE2080" si="690">2*ATAN(BF2017)</f>
        <v>1.2723749123776125</v>
      </c>
      <c r="BF2017" s="8">
        <f t="shared" ref="BF2017:BF2080" si="691">TAN(BG2017/2)*SQRT((1+$BB$7)/(1-$BB$7))</f>
        <v>0.7386345573352866</v>
      </c>
      <c r="BG2017" s="95">
        <f t="shared" ref="BG2017:BM2032" si="692">$BN2017+$BB$7*SIN(BH2017)</f>
        <v>0.3357196473573697</v>
      </c>
      <c r="BH2017" s="95">
        <f t="shared" si="692"/>
        <v>0.31036782265222035</v>
      </c>
      <c r="BI2017" s="95">
        <f t="shared" si="692"/>
        <v>0.2809205298216626</v>
      </c>
      <c r="BJ2017" s="95">
        <f t="shared" si="692"/>
        <v>0.24702566320507127</v>
      </c>
      <c r="BK2017" s="95">
        <f t="shared" si="692"/>
        <v>0.20836448178683617</v>
      </c>
      <c r="BL2017" s="95">
        <f t="shared" si="692"/>
        <v>0.16464603804218486</v>
      </c>
      <c r="BM2017" s="95">
        <f t="shared" si="692"/>
        <v>0.11558430824031349</v>
      </c>
      <c r="BN2017" s="95">
        <f t="shared" ref="BN2017:BN2080" si="693">RADIANS($BB$9)+$BB$18*(F2017-BB$15)</f>
        <v>6.085163226445589E-2</v>
      </c>
      <c r="BO2017" s="75"/>
      <c r="BP2017" s="75"/>
    </row>
    <row r="2018" spans="27:68" x14ac:dyDescent="0.2">
      <c r="AA2018" s="75"/>
      <c r="AB2018" s="75"/>
      <c r="AC2018" s="75"/>
      <c r="AD2018" s="75"/>
      <c r="AE2018" s="75"/>
      <c r="AG2018" s="84"/>
      <c r="AN2018" s="75"/>
      <c r="AO2018" s="75"/>
      <c r="AP2018" s="75"/>
      <c r="AQ2018" s="75"/>
      <c r="AR2018" s="75"/>
      <c r="AS2018" s="75"/>
      <c r="AT2018" s="75"/>
      <c r="AU2018" s="75"/>
      <c r="AV2018" s="75"/>
      <c r="AW2018" s="75"/>
      <c r="AX2018" s="75"/>
      <c r="AY2018" s="75"/>
      <c r="AZ2018" s="75"/>
      <c r="BA2018" s="8">
        <f t="shared" si="686"/>
        <v>0</v>
      </c>
      <c r="BB2018" s="8">
        <f t="shared" si="687"/>
        <v>1.2646105828040655</v>
      </c>
      <c r="BC2018" s="8">
        <f t="shared" si="688"/>
        <v>-0.82727295640664633</v>
      </c>
      <c r="BD2018" s="8">
        <f t="shared" si="689"/>
        <v>0.86022162229747101</v>
      </c>
      <c r="BE2018" s="8">
        <f t="shared" si="690"/>
        <v>1.2723749123776125</v>
      </c>
      <c r="BF2018" s="8">
        <f t="shared" si="691"/>
        <v>0.7386345573352866</v>
      </c>
      <c r="BG2018" s="95">
        <f t="shared" si="692"/>
        <v>0.3357196473573697</v>
      </c>
      <c r="BH2018" s="95">
        <f t="shared" si="692"/>
        <v>0.31036782265222035</v>
      </c>
      <c r="BI2018" s="95">
        <f t="shared" si="692"/>
        <v>0.2809205298216626</v>
      </c>
      <c r="BJ2018" s="95">
        <f t="shared" si="692"/>
        <v>0.24702566320507127</v>
      </c>
      <c r="BK2018" s="95">
        <f t="shared" si="692"/>
        <v>0.20836448178683617</v>
      </c>
      <c r="BL2018" s="95">
        <f t="shared" si="692"/>
        <v>0.16464603804218486</v>
      </c>
      <c r="BM2018" s="95">
        <f t="shared" si="692"/>
        <v>0.11558430824031349</v>
      </c>
      <c r="BN2018" s="95">
        <f t="shared" si="693"/>
        <v>6.085163226445589E-2</v>
      </c>
      <c r="BO2018" s="75"/>
      <c r="BP2018" s="75"/>
    </row>
    <row r="2019" spans="27:68" x14ac:dyDescent="0.2">
      <c r="AA2019" s="75"/>
      <c r="AB2019" s="75"/>
      <c r="AC2019" s="75"/>
      <c r="AD2019" s="75"/>
      <c r="AE2019" s="75"/>
      <c r="AG2019" s="84"/>
      <c r="AN2019" s="75"/>
      <c r="AO2019" s="75"/>
      <c r="AP2019" s="75"/>
      <c r="AQ2019" s="75"/>
      <c r="AR2019" s="75"/>
      <c r="AS2019" s="75"/>
      <c r="AT2019" s="75"/>
      <c r="AU2019" s="75"/>
      <c r="AV2019" s="75"/>
      <c r="AW2019" s="75"/>
      <c r="AX2019" s="75"/>
      <c r="AY2019" s="75"/>
      <c r="AZ2019" s="75"/>
      <c r="BA2019" s="8">
        <f t="shared" si="686"/>
        <v>0</v>
      </c>
      <c r="BB2019" s="8">
        <f t="shared" si="687"/>
        <v>1.2646105828040655</v>
      </c>
      <c r="BC2019" s="8">
        <f t="shared" si="688"/>
        <v>-0.82727295640664633</v>
      </c>
      <c r="BD2019" s="8">
        <f t="shared" si="689"/>
        <v>0.86022162229747101</v>
      </c>
      <c r="BE2019" s="8">
        <f t="shared" si="690"/>
        <v>1.2723749123776125</v>
      </c>
      <c r="BF2019" s="8">
        <f t="shared" si="691"/>
        <v>0.7386345573352866</v>
      </c>
      <c r="BG2019" s="95">
        <f t="shared" si="692"/>
        <v>0.3357196473573697</v>
      </c>
      <c r="BH2019" s="95">
        <f t="shared" si="692"/>
        <v>0.31036782265222035</v>
      </c>
      <c r="BI2019" s="95">
        <f t="shared" si="692"/>
        <v>0.2809205298216626</v>
      </c>
      <c r="BJ2019" s="95">
        <f t="shared" si="692"/>
        <v>0.24702566320507127</v>
      </c>
      <c r="BK2019" s="95">
        <f t="shared" si="692"/>
        <v>0.20836448178683617</v>
      </c>
      <c r="BL2019" s="95">
        <f t="shared" si="692"/>
        <v>0.16464603804218486</v>
      </c>
      <c r="BM2019" s="95">
        <f t="shared" si="692"/>
        <v>0.11558430824031349</v>
      </c>
      <c r="BN2019" s="95">
        <f t="shared" si="693"/>
        <v>6.085163226445589E-2</v>
      </c>
      <c r="BO2019" s="75"/>
      <c r="BP2019" s="75"/>
    </row>
    <row r="2020" spans="27:68" x14ac:dyDescent="0.2">
      <c r="AA2020" s="75"/>
      <c r="AB2020" s="75"/>
      <c r="AC2020" s="75"/>
      <c r="AD2020" s="75"/>
      <c r="AE2020" s="75"/>
      <c r="AG2020" s="84"/>
      <c r="AN2020" s="75"/>
      <c r="AO2020" s="75"/>
      <c r="AP2020" s="75"/>
      <c r="AQ2020" s="75"/>
      <c r="AR2020" s="75"/>
      <c r="AS2020" s="75"/>
      <c r="AT2020" s="75"/>
      <c r="AU2020" s="75"/>
      <c r="AV2020" s="75"/>
      <c r="AW2020" s="75"/>
      <c r="AX2020" s="75"/>
      <c r="AY2020" s="75"/>
      <c r="AZ2020" s="75"/>
      <c r="BA2020" s="8">
        <f t="shared" si="686"/>
        <v>0</v>
      </c>
      <c r="BB2020" s="8">
        <f t="shared" si="687"/>
        <v>1.2646105828040655</v>
      </c>
      <c r="BC2020" s="8">
        <f t="shared" si="688"/>
        <v>-0.82727295640664633</v>
      </c>
      <c r="BD2020" s="8">
        <f t="shared" si="689"/>
        <v>0.86022162229747101</v>
      </c>
      <c r="BE2020" s="8">
        <f t="shared" si="690"/>
        <v>1.2723749123776125</v>
      </c>
      <c r="BF2020" s="8">
        <f t="shared" si="691"/>
        <v>0.7386345573352866</v>
      </c>
      <c r="BG2020" s="95">
        <f t="shared" si="692"/>
        <v>0.3357196473573697</v>
      </c>
      <c r="BH2020" s="95">
        <f t="shared" si="692"/>
        <v>0.31036782265222035</v>
      </c>
      <c r="BI2020" s="95">
        <f t="shared" si="692"/>
        <v>0.2809205298216626</v>
      </c>
      <c r="BJ2020" s="95">
        <f t="shared" si="692"/>
        <v>0.24702566320507127</v>
      </c>
      <c r="BK2020" s="95">
        <f t="shared" si="692"/>
        <v>0.20836448178683617</v>
      </c>
      <c r="BL2020" s="95">
        <f t="shared" si="692"/>
        <v>0.16464603804218486</v>
      </c>
      <c r="BM2020" s="95">
        <f t="shared" si="692"/>
        <v>0.11558430824031349</v>
      </c>
      <c r="BN2020" s="95">
        <f t="shared" si="693"/>
        <v>6.085163226445589E-2</v>
      </c>
      <c r="BO2020" s="75"/>
      <c r="BP2020" s="75"/>
    </row>
    <row r="2021" spans="27:68" x14ac:dyDescent="0.2">
      <c r="AA2021" s="75"/>
      <c r="AB2021" s="75"/>
      <c r="AC2021" s="75"/>
      <c r="AD2021" s="75"/>
      <c r="AE2021" s="75"/>
      <c r="AG2021" s="84"/>
      <c r="AN2021" s="75"/>
      <c r="AO2021" s="75"/>
      <c r="AP2021" s="75"/>
      <c r="AQ2021" s="75"/>
      <c r="AR2021" s="75"/>
      <c r="AS2021" s="75"/>
      <c r="AT2021" s="75"/>
      <c r="AU2021" s="75"/>
      <c r="AV2021" s="75"/>
      <c r="AW2021" s="75"/>
      <c r="AX2021" s="75"/>
      <c r="AY2021" s="75"/>
      <c r="AZ2021" s="75"/>
      <c r="BA2021" s="8">
        <f t="shared" si="686"/>
        <v>0</v>
      </c>
      <c r="BB2021" s="8">
        <f t="shared" si="687"/>
        <v>1.2646105828040655</v>
      </c>
      <c r="BC2021" s="8">
        <f t="shared" si="688"/>
        <v>-0.82727295640664633</v>
      </c>
      <c r="BD2021" s="8">
        <f t="shared" si="689"/>
        <v>0.86022162229747101</v>
      </c>
      <c r="BE2021" s="8">
        <f t="shared" si="690"/>
        <v>1.2723749123776125</v>
      </c>
      <c r="BF2021" s="8">
        <f t="shared" si="691"/>
        <v>0.7386345573352866</v>
      </c>
      <c r="BG2021" s="95">
        <f t="shared" si="692"/>
        <v>0.3357196473573697</v>
      </c>
      <c r="BH2021" s="95">
        <f t="shared" si="692"/>
        <v>0.31036782265222035</v>
      </c>
      <c r="BI2021" s="95">
        <f t="shared" si="692"/>
        <v>0.2809205298216626</v>
      </c>
      <c r="BJ2021" s="95">
        <f t="shared" si="692"/>
        <v>0.24702566320507127</v>
      </c>
      <c r="BK2021" s="95">
        <f t="shared" si="692"/>
        <v>0.20836448178683617</v>
      </c>
      <c r="BL2021" s="95">
        <f t="shared" si="692"/>
        <v>0.16464603804218486</v>
      </c>
      <c r="BM2021" s="95">
        <f t="shared" si="692"/>
        <v>0.11558430824031349</v>
      </c>
      <c r="BN2021" s="95">
        <f t="shared" si="693"/>
        <v>6.085163226445589E-2</v>
      </c>
      <c r="BO2021" s="75"/>
      <c r="BP2021" s="75"/>
    </row>
    <row r="2022" spans="27:68" x14ac:dyDescent="0.2">
      <c r="AA2022" s="75"/>
      <c r="AB2022" s="75"/>
      <c r="AC2022" s="75"/>
      <c r="AD2022" s="75"/>
      <c r="AE2022" s="75"/>
      <c r="AG2022" s="84"/>
      <c r="AN2022" s="75"/>
      <c r="AO2022" s="75"/>
      <c r="AP2022" s="75"/>
      <c r="AQ2022" s="75"/>
      <c r="AR2022" s="75"/>
      <c r="AS2022" s="75"/>
      <c r="AT2022" s="75"/>
      <c r="AU2022" s="75"/>
      <c r="AV2022" s="75"/>
      <c r="AW2022" s="75"/>
      <c r="AX2022" s="75"/>
      <c r="AY2022" s="75"/>
      <c r="AZ2022" s="75"/>
      <c r="BA2022" s="8">
        <f t="shared" si="686"/>
        <v>0</v>
      </c>
      <c r="BB2022" s="8">
        <f t="shared" si="687"/>
        <v>1.2646105828040655</v>
      </c>
      <c r="BC2022" s="8">
        <f t="shared" si="688"/>
        <v>-0.82727295640664633</v>
      </c>
      <c r="BD2022" s="8">
        <f t="shared" si="689"/>
        <v>0.86022162229747101</v>
      </c>
      <c r="BE2022" s="8">
        <f t="shared" si="690"/>
        <v>1.2723749123776125</v>
      </c>
      <c r="BF2022" s="8">
        <f t="shared" si="691"/>
        <v>0.7386345573352866</v>
      </c>
      <c r="BG2022" s="95">
        <f t="shared" si="692"/>
        <v>0.3357196473573697</v>
      </c>
      <c r="BH2022" s="95">
        <f t="shared" si="692"/>
        <v>0.31036782265222035</v>
      </c>
      <c r="BI2022" s="95">
        <f t="shared" si="692"/>
        <v>0.2809205298216626</v>
      </c>
      <c r="BJ2022" s="95">
        <f t="shared" si="692"/>
        <v>0.24702566320507127</v>
      </c>
      <c r="BK2022" s="95">
        <f t="shared" si="692"/>
        <v>0.20836448178683617</v>
      </c>
      <c r="BL2022" s="95">
        <f t="shared" si="692"/>
        <v>0.16464603804218486</v>
      </c>
      <c r="BM2022" s="95">
        <f t="shared" si="692"/>
        <v>0.11558430824031349</v>
      </c>
      <c r="BN2022" s="95">
        <f t="shared" si="693"/>
        <v>6.085163226445589E-2</v>
      </c>
      <c r="BO2022" s="75"/>
      <c r="BP2022" s="75"/>
    </row>
    <row r="2023" spans="27:68" x14ac:dyDescent="0.2">
      <c r="AA2023" s="75"/>
      <c r="AB2023" s="75"/>
      <c r="AC2023" s="75"/>
      <c r="AD2023" s="75"/>
      <c r="AE2023" s="75"/>
      <c r="AG2023" s="84"/>
      <c r="AN2023" s="75"/>
      <c r="AO2023" s="75"/>
      <c r="AP2023" s="75"/>
      <c r="AQ2023" s="75"/>
      <c r="AR2023" s="75"/>
      <c r="AS2023" s="75"/>
      <c r="AT2023" s="75"/>
      <c r="AU2023" s="75"/>
      <c r="AV2023" s="75"/>
      <c r="AW2023" s="75"/>
      <c r="AX2023" s="75"/>
      <c r="AY2023" s="75"/>
      <c r="AZ2023" s="75"/>
      <c r="BA2023" s="8">
        <f t="shared" si="686"/>
        <v>0</v>
      </c>
      <c r="BB2023" s="8">
        <f t="shared" si="687"/>
        <v>1.2646105828040655</v>
      </c>
      <c r="BC2023" s="8">
        <f t="shared" si="688"/>
        <v>-0.82727295640664633</v>
      </c>
      <c r="BD2023" s="8">
        <f t="shared" si="689"/>
        <v>0.86022162229747101</v>
      </c>
      <c r="BE2023" s="8">
        <f t="shared" si="690"/>
        <v>1.2723749123776125</v>
      </c>
      <c r="BF2023" s="8">
        <f t="shared" si="691"/>
        <v>0.7386345573352866</v>
      </c>
      <c r="BG2023" s="95">
        <f t="shared" si="692"/>
        <v>0.3357196473573697</v>
      </c>
      <c r="BH2023" s="95">
        <f t="shared" si="692"/>
        <v>0.31036782265222035</v>
      </c>
      <c r="BI2023" s="95">
        <f t="shared" si="692"/>
        <v>0.2809205298216626</v>
      </c>
      <c r="BJ2023" s="95">
        <f t="shared" si="692"/>
        <v>0.24702566320507127</v>
      </c>
      <c r="BK2023" s="95">
        <f t="shared" si="692"/>
        <v>0.20836448178683617</v>
      </c>
      <c r="BL2023" s="95">
        <f t="shared" si="692"/>
        <v>0.16464603804218486</v>
      </c>
      <c r="BM2023" s="95">
        <f t="shared" si="692"/>
        <v>0.11558430824031349</v>
      </c>
      <c r="BN2023" s="95">
        <f t="shared" si="693"/>
        <v>6.085163226445589E-2</v>
      </c>
      <c r="BO2023" s="75"/>
      <c r="BP2023" s="75"/>
    </row>
    <row r="2024" spans="27:68" x14ac:dyDescent="0.2">
      <c r="AA2024" s="75"/>
      <c r="AB2024" s="75"/>
      <c r="AC2024" s="75"/>
      <c r="AD2024" s="75"/>
      <c r="AE2024" s="75"/>
      <c r="AG2024" s="84"/>
      <c r="AN2024" s="75"/>
      <c r="AO2024" s="75"/>
      <c r="AP2024" s="75"/>
      <c r="AQ2024" s="75"/>
      <c r="AR2024" s="75"/>
      <c r="AS2024" s="75"/>
      <c r="AT2024" s="75"/>
      <c r="AU2024" s="75"/>
      <c r="AV2024" s="75"/>
      <c r="AW2024" s="75"/>
      <c r="AX2024" s="75"/>
      <c r="AY2024" s="75"/>
      <c r="AZ2024" s="75"/>
      <c r="BA2024" s="8">
        <f t="shared" si="686"/>
        <v>0</v>
      </c>
      <c r="BB2024" s="8">
        <f t="shared" si="687"/>
        <v>1.2646105828040655</v>
      </c>
      <c r="BC2024" s="8">
        <f t="shared" si="688"/>
        <v>-0.82727295640664633</v>
      </c>
      <c r="BD2024" s="8">
        <f t="shared" si="689"/>
        <v>0.86022162229747101</v>
      </c>
      <c r="BE2024" s="8">
        <f t="shared" si="690"/>
        <v>1.2723749123776125</v>
      </c>
      <c r="BF2024" s="8">
        <f t="shared" si="691"/>
        <v>0.7386345573352866</v>
      </c>
      <c r="BG2024" s="95">
        <f t="shared" si="692"/>
        <v>0.3357196473573697</v>
      </c>
      <c r="BH2024" s="95">
        <f t="shared" si="692"/>
        <v>0.31036782265222035</v>
      </c>
      <c r="BI2024" s="95">
        <f t="shared" si="692"/>
        <v>0.2809205298216626</v>
      </c>
      <c r="BJ2024" s="95">
        <f t="shared" si="692"/>
        <v>0.24702566320507127</v>
      </c>
      <c r="BK2024" s="95">
        <f t="shared" si="692"/>
        <v>0.20836448178683617</v>
      </c>
      <c r="BL2024" s="95">
        <f t="shared" si="692"/>
        <v>0.16464603804218486</v>
      </c>
      <c r="BM2024" s="95">
        <f t="shared" si="692"/>
        <v>0.11558430824031349</v>
      </c>
      <c r="BN2024" s="95">
        <f t="shared" si="693"/>
        <v>6.085163226445589E-2</v>
      </c>
      <c r="BO2024" s="75"/>
      <c r="BP2024" s="75"/>
    </row>
    <row r="2025" spans="27:68" x14ac:dyDescent="0.2">
      <c r="AA2025" s="75"/>
      <c r="AB2025" s="75"/>
      <c r="AC2025" s="75"/>
      <c r="AD2025" s="75"/>
      <c r="AE2025" s="75"/>
      <c r="AG2025" s="84"/>
      <c r="AN2025" s="75"/>
      <c r="AO2025" s="75"/>
      <c r="AP2025" s="75"/>
      <c r="AQ2025" s="75"/>
      <c r="AR2025" s="75"/>
      <c r="AS2025" s="75"/>
      <c r="AT2025" s="75"/>
      <c r="AU2025" s="75"/>
      <c r="AV2025" s="75"/>
      <c r="AW2025" s="75"/>
      <c r="AX2025" s="75"/>
      <c r="AY2025" s="75"/>
      <c r="AZ2025" s="75"/>
      <c r="BA2025" s="8">
        <f t="shared" si="686"/>
        <v>0</v>
      </c>
      <c r="BB2025" s="8">
        <f t="shared" si="687"/>
        <v>1.2646105828040655</v>
      </c>
      <c r="BC2025" s="8">
        <f t="shared" si="688"/>
        <v>-0.82727295640664633</v>
      </c>
      <c r="BD2025" s="8">
        <f t="shared" si="689"/>
        <v>0.86022162229747101</v>
      </c>
      <c r="BE2025" s="8">
        <f t="shared" si="690"/>
        <v>1.2723749123776125</v>
      </c>
      <c r="BF2025" s="8">
        <f t="shared" si="691"/>
        <v>0.7386345573352866</v>
      </c>
      <c r="BG2025" s="95">
        <f t="shared" si="692"/>
        <v>0.3357196473573697</v>
      </c>
      <c r="BH2025" s="95">
        <f t="shared" si="692"/>
        <v>0.31036782265222035</v>
      </c>
      <c r="BI2025" s="95">
        <f t="shared" si="692"/>
        <v>0.2809205298216626</v>
      </c>
      <c r="BJ2025" s="95">
        <f t="shared" si="692"/>
        <v>0.24702566320507127</v>
      </c>
      <c r="BK2025" s="95">
        <f t="shared" si="692"/>
        <v>0.20836448178683617</v>
      </c>
      <c r="BL2025" s="95">
        <f t="shared" si="692"/>
        <v>0.16464603804218486</v>
      </c>
      <c r="BM2025" s="95">
        <f t="shared" si="692"/>
        <v>0.11558430824031349</v>
      </c>
      <c r="BN2025" s="95">
        <f t="shared" si="693"/>
        <v>6.085163226445589E-2</v>
      </c>
      <c r="BO2025" s="75"/>
      <c r="BP2025" s="75"/>
    </row>
    <row r="2026" spans="27:68" x14ac:dyDescent="0.2">
      <c r="AA2026" s="75"/>
      <c r="AB2026" s="75"/>
      <c r="AC2026" s="75"/>
      <c r="AD2026" s="75"/>
      <c r="AE2026" s="75"/>
      <c r="AG2026" s="84"/>
      <c r="AN2026" s="75"/>
      <c r="AO2026" s="75"/>
      <c r="AP2026" s="75"/>
      <c r="AQ2026" s="75"/>
      <c r="AR2026" s="75"/>
      <c r="AS2026" s="75"/>
      <c r="AT2026" s="75"/>
      <c r="AU2026" s="75"/>
      <c r="AV2026" s="75"/>
      <c r="AW2026" s="75"/>
      <c r="AX2026" s="75"/>
      <c r="AY2026" s="75"/>
      <c r="AZ2026" s="75"/>
      <c r="BA2026" s="8">
        <f t="shared" si="686"/>
        <v>0</v>
      </c>
      <c r="BB2026" s="8">
        <f t="shared" si="687"/>
        <v>1.2646105828040655</v>
      </c>
      <c r="BC2026" s="8">
        <f t="shared" si="688"/>
        <v>-0.82727295640664633</v>
      </c>
      <c r="BD2026" s="8">
        <f t="shared" si="689"/>
        <v>0.86022162229747101</v>
      </c>
      <c r="BE2026" s="8">
        <f t="shared" si="690"/>
        <v>1.2723749123776125</v>
      </c>
      <c r="BF2026" s="8">
        <f t="shared" si="691"/>
        <v>0.7386345573352866</v>
      </c>
      <c r="BG2026" s="95">
        <f t="shared" si="692"/>
        <v>0.3357196473573697</v>
      </c>
      <c r="BH2026" s="95">
        <f t="shared" si="692"/>
        <v>0.31036782265222035</v>
      </c>
      <c r="BI2026" s="95">
        <f t="shared" si="692"/>
        <v>0.2809205298216626</v>
      </c>
      <c r="BJ2026" s="95">
        <f t="shared" si="692"/>
        <v>0.24702566320507127</v>
      </c>
      <c r="BK2026" s="95">
        <f t="shared" si="692"/>
        <v>0.20836448178683617</v>
      </c>
      <c r="BL2026" s="95">
        <f t="shared" si="692"/>
        <v>0.16464603804218486</v>
      </c>
      <c r="BM2026" s="95">
        <f t="shared" si="692"/>
        <v>0.11558430824031349</v>
      </c>
      <c r="BN2026" s="95">
        <f t="shared" si="693"/>
        <v>6.085163226445589E-2</v>
      </c>
      <c r="BO2026" s="75"/>
      <c r="BP2026" s="75"/>
    </row>
    <row r="2027" spans="27:68" x14ac:dyDescent="0.2">
      <c r="AA2027" s="75"/>
      <c r="AB2027" s="75"/>
      <c r="AC2027" s="75"/>
      <c r="AD2027" s="75"/>
      <c r="AE2027" s="75"/>
      <c r="AG2027" s="84"/>
      <c r="AN2027" s="75"/>
      <c r="AO2027" s="75"/>
      <c r="AP2027" s="75"/>
      <c r="AQ2027" s="75"/>
      <c r="AR2027" s="75"/>
      <c r="AS2027" s="75"/>
      <c r="AT2027" s="75"/>
      <c r="AU2027" s="75"/>
      <c r="AV2027" s="75"/>
      <c r="AW2027" s="75"/>
      <c r="AX2027" s="75"/>
      <c r="AY2027" s="75"/>
      <c r="AZ2027" s="75"/>
      <c r="BA2027" s="8">
        <f t="shared" si="686"/>
        <v>0</v>
      </c>
      <c r="BB2027" s="8">
        <f t="shared" si="687"/>
        <v>1.2646105828040655</v>
      </c>
      <c r="BC2027" s="8">
        <f t="shared" si="688"/>
        <v>-0.82727295640664633</v>
      </c>
      <c r="BD2027" s="8">
        <f t="shared" si="689"/>
        <v>0.86022162229747101</v>
      </c>
      <c r="BE2027" s="8">
        <f t="shared" si="690"/>
        <v>1.2723749123776125</v>
      </c>
      <c r="BF2027" s="8">
        <f t="shared" si="691"/>
        <v>0.7386345573352866</v>
      </c>
      <c r="BG2027" s="95">
        <f t="shared" si="692"/>
        <v>0.3357196473573697</v>
      </c>
      <c r="BH2027" s="95">
        <f t="shared" si="692"/>
        <v>0.31036782265222035</v>
      </c>
      <c r="BI2027" s="95">
        <f t="shared" si="692"/>
        <v>0.2809205298216626</v>
      </c>
      <c r="BJ2027" s="95">
        <f t="shared" si="692"/>
        <v>0.24702566320507127</v>
      </c>
      <c r="BK2027" s="95">
        <f t="shared" si="692"/>
        <v>0.20836448178683617</v>
      </c>
      <c r="BL2027" s="95">
        <f t="shared" si="692"/>
        <v>0.16464603804218486</v>
      </c>
      <c r="BM2027" s="95">
        <f t="shared" si="692"/>
        <v>0.11558430824031349</v>
      </c>
      <c r="BN2027" s="95">
        <f t="shared" si="693"/>
        <v>6.085163226445589E-2</v>
      </c>
      <c r="BO2027" s="75"/>
      <c r="BP2027" s="75"/>
    </row>
    <row r="2028" spans="27:68" x14ac:dyDescent="0.2">
      <c r="AA2028" s="75"/>
      <c r="AB2028" s="75"/>
      <c r="AC2028" s="75"/>
      <c r="AD2028" s="75"/>
      <c r="AE2028" s="75"/>
      <c r="AG2028" s="84"/>
      <c r="AN2028" s="75"/>
      <c r="AO2028" s="75"/>
      <c r="AP2028" s="75"/>
      <c r="AQ2028" s="75"/>
      <c r="AR2028" s="75"/>
      <c r="AS2028" s="75"/>
      <c r="AT2028" s="75"/>
      <c r="AU2028" s="75"/>
      <c r="AV2028" s="75"/>
      <c r="AW2028" s="75"/>
      <c r="AX2028" s="75"/>
      <c r="AY2028" s="75"/>
      <c r="AZ2028" s="75"/>
      <c r="BA2028" s="8">
        <f t="shared" si="686"/>
        <v>0</v>
      </c>
      <c r="BB2028" s="8">
        <f t="shared" si="687"/>
        <v>1.2646105828040655</v>
      </c>
      <c r="BC2028" s="8">
        <f t="shared" si="688"/>
        <v>-0.82727295640664633</v>
      </c>
      <c r="BD2028" s="8">
        <f t="shared" si="689"/>
        <v>0.86022162229747101</v>
      </c>
      <c r="BE2028" s="8">
        <f t="shared" si="690"/>
        <v>1.2723749123776125</v>
      </c>
      <c r="BF2028" s="8">
        <f t="shared" si="691"/>
        <v>0.7386345573352866</v>
      </c>
      <c r="BG2028" s="95">
        <f t="shared" si="692"/>
        <v>0.3357196473573697</v>
      </c>
      <c r="BH2028" s="95">
        <f t="shared" si="692"/>
        <v>0.31036782265222035</v>
      </c>
      <c r="BI2028" s="95">
        <f t="shared" si="692"/>
        <v>0.2809205298216626</v>
      </c>
      <c r="BJ2028" s="95">
        <f t="shared" si="692"/>
        <v>0.24702566320507127</v>
      </c>
      <c r="BK2028" s="95">
        <f t="shared" si="692"/>
        <v>0.20836448178683617</v>
      </c>
      <c r="BL2028" s="95">
        <f t="shared" si="692"/>
        <v>0.16464603804218486</v>
      </c>
      <c r="BM2028" s="95">
        <f t="shared" si="692"/>
        <v>0.11558430824031349</v>
      </c>
      <c r="BN2028" s="95">
        <f t="shared" si="693"/>
        <v>6.085163226445589E-2</v>
      </c>
      <c r="BO2028" s="75"/>
      <c r="BP2028" s="75"/>
    </row>
    <row r="2029" spans="27:68" x14ac:dyDescent="0.2">
      <c r="AA2029" s="75"/>
      <c r="AB2029" s="75"/>
      <c r="AC2029" s="75"/>
      <c r="AD2029" s="75"/>
      <c r="AE2029" s="75"/>
      <c r="AG2029" s="84"/>
      <c r="AN2029" s="75"/>
      <c r="AO2029" s="75"/>
      <c r="AP2029" s="75"/>
      <c r="AQ2029" s="75"/>
      <c r="AR2029" s="75"/>
      <c r="AS2029" s="75"/>
      <c r="AT2029" s="75"/>
      <c r="AU2029" s="75"/>
      <c r="AV2029" s="75"/>
      <c r="AW2029" s="75"/>
      <c r="AX2029" s="75"/>
      <c r="AY2029" s="75"/>
      <c r="AZ2029" s="75"/>
      <c r="BA2029" s="8">
        <f t="shared" si="686"/>
        <v>0</v>
      </c>
      <c r="BB2029" s="8">
        <f t="shared" si="687"/>
        <v>1.2646105828040655</v>
      </c>
      <c r="BC2029" s="8">
        <f t="shared" si="688"/>
        <v>-0.82727295640664633</v>
      </c>
      <c r="BD2029" s="8">
        <f t="shared" si="689"/>
        <v>0.86022162229747101</v>
      </c>
      <c r="BE2029" s="8">
        <f t="shared" si="690"/>
        <v>1.2723749123776125</v>
      </c>
      <c r="BF2029" s="8">
        <f t="shared" si="691"/>
        <v>0.7386345573352866</v>
      </c>
      <c r="BG2029" s="95">
        <f t="shared" si="692"/>
        <v>0.3357196473573697</v>
      </c>
      <c r="BH2029" s="95">
        <f t="shared" si="692"/>
        <v>0.31036782265222035</v>
      </c>
      <c r="BI2029" s="95">
        <f t="shared" si="692"/>
        <v>0.2809205298216626</v>
      </c>
      <c r="BJ2029" s="95">
        <f t="shared" si="692"/>
        <v>0.24702566320507127</v>
      </c>
      <c r="BK2029" s="95">
        <f t="shared" si="692"/>
        <v>0.20836448178683617</v>
      </c>
      <c r="BL2029" s="95">
        <f t="shared" si="692"/>
        <v>0.16464603804218486</v>
      </c>
      <c r="BM2029" s="95">
        <f t="shared" si="692"/>
        <v>0.11558430824031349</v>
      </c>
      <c r="BN2029" s="95">
        <f t="shared" si="693"/>
        <v>6.085163226445589E-2</v>
      </c>
      <c r="BO2029" s="75"/>
      <c r="BP2029" s="75"/>
    </row>
    <row r="2030" spans="27:68" x14ac:dyDescent="0.2">
      <c r="AA2030" s="75"/>
      <c r="AB2030" s="75"/>
      <c r="AC2030" s="75"/>
      <c r="AD2030" s="75"/>
      <c r="AE2030" s="75"/>
      <c r="AG2030" s="84"/>
      <c r="AN2030" s="75"/>
      <c r="AO2030" s="75"/>
      <c r="AP2030" s="75"/>
      <c r="AQ2030" s="75"/>
      <c r="AR2030" s="75"/>
      <c r="AS2030" s="75"/>
      <c r="AT2030" s="75"/>
      <c r="AU2030" s="75"/>
      <c r="AV2030" s="75"/>
      <c r="AW2030" s="75"/>
      <c r="AX2030" s="75"/>
      <c r="AY2030" s="75"/>
      <c r="AZ2030" s="75"/>
      <c r="BA2030" s="8">
        <f t="shared" si="686"/>
        <v>0</v>
      </c>
      <c r="BB2030" s="8">
        <f t="shared" si="687"/>
        <v>1.2646105828040655</v>
      </c>
      <c r="BC2030" s="8">
        <f t="shared" si="688"/>
        <v>-0.82727295640664633</v>
      </c>
      <c r="BD2030" s="8">
        <f t="shared" si="689"/>
        <v>0.86022162229747101</v>
      </c>
      <c r="BE2030" s="8">
        <f t="shared" si="690"/>
        <v>1.2723749123776125</v>
      </c>
      <c r="BF2030" s="8">
        <f t="shared" si="691"/>
        <v>0.7386345573352866</v>
      </c>
      <c r="BG2030" s="95">
        <f t="shared" si="692"/>
        <v>0.3357196473573697</v>
      </c>
      <c r="BH2030" s="95">
        <f t="shared" si="692"/>
        <v>0.31036782265222035</v>
      </c>
      <c r="BI2030" s="95">
        <f t="shared" si="692"/>
        <v>0.2809205298216626</v>
      </c>
      <c r="BJ2030" s="95">
        <f t="shared" si="692"/>
        <v>0.24702566320507127</v>
      </c>
      <c r="BK2030" s="95">
        <f t="shared" si="692"/>
        <v>0.20836448178683617</v>
      </c>
      <c r="BL2030" s="95">
        <f t="shared" si="692"/>
        <v>0.16464603804218486</v>
      </c>
      <c r="BM2030" s="95">
        <f t="shared" si="692"/>
        <v>0.11558430824031349</v>
      </c>
      <c r="BN2030" s="95">
        <f t="shared" si="693"/>
        <v>6.085163226445589E-2</v>
      </c>
      <c r="BO2030" s="75"/>
      <c r="BP2030" s="75"/>
    </row>
    <row r="2031" spans="27:68" x14ac:dyDescent="0.2">
      <c r="AA2031" s="75"/>
      <c r="AB2031" s="75"/>
      <c r="AC2031" s="75"/>
      <c r="AD2031" s="75"/>
      <c r="AE2031" s="75"/>
      <c r="AG2031" s="84"/>
      <c r="AN2031" s="75"/>
      <c r="AO2031" s="75"/>
      <c r="AP2031" s="75"/>
      <c r="AQ2031" s="75"/>
      <c r="AR2031" s="75"/>
      <c r="AS2031" s="75"/>
      <c r="AT2031" s="75"/>
      <c r="AU2031" s="75"/>
      <c r="AV2031" s="75"/>
      <c r="AW2031" s="75"/>
      <c r="AX2031" s="75"/>
      <c r="AY2031" s="75"/>
      <c r="AZ2031" s="75"/>
      <c r="BA2031" s="8">
        <f t="shared" si="686"/>
        <v>0</v>
      </c>
      <c r="BB2031" s="8">
        <f t="shared" si="687"/>
        <v>1.2646105828040655</v>
      </c>
      <c r="BC2031" s="8">
        <f t="shared" si="688"/>
        <v>-0.82727295640664633</v>
      </c>
      <c r="BD2031" s="8">
        <f t="shared" si="689"/>
        <v>0.86022162229747101</v>
      </c>
      <c r="BE2031" s="8">
        <f t="shared" si="690"/>
        <v>1.2723749123776125</v>
      </c>
      <c r="BF2031" s="8">
        <f t="shared" si="691"/>
        <v>0.7386345573352866</v>
      </c>
      <c r="BG2031" s="95">
        <f t="shared" si="692"/>
        <v>0.3357196473573697</v>
      </c>
      <c r="BH2031" s="95">
        <f t="shared" si="692"/>
        <v>0.31036782265222035</v>
      </c>
      <c r="BI2031" s="95">
        <f t="shared" si="692"/>
        <v>0.2809205298216626</v>
      </c>
      <c r="BJ2031" s="95">
        <f t="shared" si="692"/>
        <v>0.24702566320507127</v>
      </c>
      <c r="BK2031" s="95">
        <f t="shared" si="692"/>
        <v>0.20836448178683617</v>
      </c>
      <c r="BL2031" s="95">
        <f t="shared" si="692"/>
        <v>0.16464603804218486</v>
      </c>
      <c r="BM2031" s="95">
        <f t="shared" si="692"/>
        <v>0.11558430824031349</v>
      </c>
      <c r="BN2031" s="95">
        <f t="shared" si="693"/>
        <v>6.085163226445589E-2</v>
      </c>
      <c r="BO2031" s="75"/>
      <c r="BP2031" s="75"/>
    </row>
    <row r="2032" spans="27:68" x14ac:dyDescent="0.2">
      <c r="AA2032" s="75"/>
      <c r="AB2032" s="75"/>
      <c r="AC2032" s="75"/>
      <c r="AD2032" s="75"/>
      <c r="AE2032" s="75"/>
      <c r="AG2032" s="84"/>
      <c r="AN2032" s="75"/>
      <c r="AO2032" s="75"/>
      <c r="AP2032" s="75"/>
      <c r="AQ2032" s="75"/>
      <c r="AR2032" s="75"/>
      <c r="AS2032" s="75"/>
      <c r="AT2032" s="75"/>
      <c r="AU2032" s="75"/>
      <c r="AV2032" s="75"/>
      <c r="AW2032" s="75"/>
      <c r="AX2032" s="75"/>
      <c r="AY2032" s="75"/>
      <c r="AZ2032" s="75"/>
      <c r="BA2032" s="8">
        <f t="shared" si="686"/>
        <v>0</v>
      </c>
      <c r="BB2032" s="8">
        <f t="shared" si="687"/>
        <v>1.2646105828040655</v>
      </c>
      <c r="BC2032" s="8">
        <f t="shared" si="688"/>
        <v>-0.82727295640664633</v>
      </c>
      <c r="BD2032" s="8">
        <f t="shared" si="689"/>
        <v>0.86022162229747101</v>
      </c>
      <c r="BE2032" s="8">
        <f t="shared" si="690"/>
        <v>1.2723749123776125</v>
      </c>
      <c r="BF2032" s="8">
        <f t="shared" si="691"/>
        <v>0.7386345573352866</v>
      </c>
      <c r="BG2032" s="95">
        <f t="shared" si="692"/>
        <v>0.3357196473573697</v>
      </c>
      <c r="BH2032" s="95">
        <f t="shared" si="692"/>
        <v>0.31036782265222035</v>
      </c>
      <c r="BI2032" s="95">
        <f t="shared" si="692"/>
        <v>0.2809205298216626</v>
      </c>
      <c r="BJ2032" s="95">
        <f t="shared" si="692"/>
        <v>0.24702566320507127</v>
      </c>
      <c r="BK2032" s="95">
        <f t="shared" si="692"/>
        <v>0.20836448178683617</v>
      </c>
      <c r="BL2032" s="95">
        <f t="shared" si="692"/>
        <v>0.16464603804218486</v>
      </c>
      <c r="BM2032" s="95">
        <f t="shared" si="692"/>
        <v>0.11558430824031349</v>
      </c>
      <c r="BN2032" s="95">
        <f t="shared" si="693"/>
        <v>6.085163226445589E-2</v>
      </c>
      <c r="BO2032" s="75"/>
      <c r="BP2032" s="75"/>
    </row>
    <row r="2033" spans="27:68" x14ac:dyDescent="0.2">
      <c r="AA2033" s="75"/>
      <c r="AB2033" s="75"/>
      <c r="AC2033" s="75"/>
      <c r="AD2033" s="75"/>
      <c r="AE2033" s="75"/>
      <c r="AG2033" s="84"/>
      <c r="AN2033" s="75"/>
      <c r="AO2033" s="75"/>
      <c r="AP2033" s="75"/>
      <c r="AQ2033" s="75"/>
      <c r="AR2033" s="75"/>
      <c r="AS2033" s="75"/>
      <c r="AT2033" s="75"/>
      <c r="AU2033" s="75"/>
      <c r="AV2033" s="75"/>
      <c r="AW2033" s="75"/>
      <c r="AX2033" s="75"/>
      <c r="AY2033" s="75"/>
      <c r="AZ2033" s="75"/>
      <c r="BA2033" s="8">
        <f t="shared" si="686"/>
        <v>0</v>
      </c>
      <c r="BB2033" s="8">
        <f t="shared" si="687"/>
        <v>1.2646105828040655</v>
      </c>
      <c r="BC2033" s="8">
        <f t="shared" si="688"/>
        <v>-0.82727295640664633</v>
      </c>
      <c r="BD2033" s="8">
        <f t="shared" si="689"/>
        <v>0.86022162229747101</v>
      </c>
      <c r="BE2033" s="8">
        <f t="shared" si="690"/>
        <v>1.2723749123776125</v>
      </c>
      <c r="BF2033" s="8">
        <f t="shared" si="691"/>
        <v>0.7386345573352866</v>
      </c>
      <c r="BG2033" s="95">
        <f t="shared" ref="BG2033:BM2048" si="694">$BN2033+$BB$7*SIN(BH2033)</f>
        <v>0.3357196473573697</v>
      </c>
      <c r="BH2033" s="95">
        <f t="shared" si="694"/>
        <v>0.31036782265222035</v>
      </c>
      <c r="BI2033" s="95">
        <f t="shared" si="694"/>
        <v>0.2809205298216626</v>
      </c>
      <c r="BJ2033" s="95">
        <f t="shared" si="694"/>
        <v>0.24702566320507127</v>
      </c>
      <c r="BK2033" s="95">
        <f t="shared" si="694"/>
        <v>0.20836448178683617</v>
      </c>
      <c r="BL2033" s="95">
        <f t="shared" si="694"/>
        <v>0.16464603804218486</v>
      </c>
      <c r="BM2033" s="95">
        <f t="shared" si="694"/>
        <v>0.11558430824031349</v>
      </c>
      <c r="BN2033" s="95">
        <f t="shared" si="693"/>
        <v>6.085163226445589E-2</v>
      </c>
      <c r="BO2033" s="75"/>
      <c r="BP2033" s="75"/>
    </row>
    <row r="2034" spans="27:68" x14ac:dyDescent="0.2">
      <c r="AA2034" s="75"/>
      <c r="AB2034" s="75"/>
      <c r="AC2034" s="75"/>
      <c r="AD2034" s="75"/>
      <c r="AE2034" s="75"/>
      <c r="AG2034" s="84"/>
      <c r="AN2034" s="75"/>
      <c r="AO2034" s="75"/>
      <c r="AP2034" s="75"/>
      <c r="AQ2034" s="75"/>
      <c r="AR2034" s="75"/>
      <c r="AS2034" s="75"/>
      <c r="AT2034" s="75"/>
      <c r="AU2034" s="75"/>
      <c r="AV2034" s="75"/>
      <c r="AW2034" s="75"/>
      <c r="AX2034" s="75"/>
      <c r="AY2034" s="75"/>
      <c r="AZ2034" s="75"/>
      <c r="BA2034" s="8">
        <f t="shared" si="686"/>
        <v>0</v>
      </c>
      <c r="BB2034" s="8">
        <f t="shared" si="687"/>
        <v>1.2646105828040655</v>
      </c>
      <c r="BC2034" s="8">
        <f t="shared" si="688"/>
        <v>-0.82727295640664633</v>
      </c>
      <c r="BD2034" s="8">
        <f t="shared" si="689"/>
        <v>0.86022162229747101</v>
      </c>
      <c r="BE2034" s="8">
        <f t="shared" si="690"/>
        <v>1.2723749123776125</v>
      </c>
      <c r="BF2034" s="8">
        <f t="shared" si="691"/>
        <v>0.7386345573352866</v>
      </c>
      <c r="BG2034" s="95">
        <f t="shared" si="694"/>
        <v>0.3357196473573697</v>
      </c>
      <c r="BH2034" s="95">
        <f t="shared" si="694"/>
        <v>0.31036782265222035</v>
      </c>
      <c r="BI2034" s="95">
        <f t="shared" si="694"/>
        <v>0.2809205298216626</v>
      </c>
      <c r="BJ2034" s="95">
        <f t="shared" si="694"/>
        <v>0.24702566320507127</v>
      </c>
      <c r="BK2034" s="95">
        <f t="shared" si="694"/>
        <v>0.20836448178683617</v>
      </c>
      <c r="BL2034" s="95">
        <f t="shared" si="694"/>
        <v>0.16464603804218486</v>
      </c>
      <c r="BM2034" s="95">
        <f t="shared" si="694"/>
        <v>0.11558430824031349</v>
      </c>
      <c r="BN2034" s="95">
        <f t="shared" si="693"/>
        <v>6.085163226445589E-2</v>
      </c>
      <c r="BO2034" s="75"/>
      <c r="BP2034" s="75"/>
    </row>
    <row r="2035" spans="27:68" x14ac:dyDescent="0.2">
      <c r="AA2035" s="75"/>
      <c r="AB2035" s="75"/>
      <c r="AC2035" s="75"/>
      <c r="AD2035" s="75"/>
      <c r="AE2035" s="75"/>
      <c r="AG2035" s="84"/>
      <c r="AN2035" s="75"/>
      <c r="AO2035" s="75"/>
      <c r="AP2035" s="75"/>
      <c r="AQ2035" s="75"/>
      <c r="AR2035" s="75"/>
      <c r="AS2035" s="75"/>
      <c r="AT2035" s="75"/>
      <c r="AU2035" s="75"/>
      <c r="AV2035" s="75"/>
      <c r="AW2035" s="75"/>
      <c r="AX2035" s="75"/>
      <c r="AY2035" s="75"/>
      <c r="AZ2035" s="75"/>
      <c r="BA2035" s="8">
        <f t="shared" si="686"/>
        <v>0</v>
      </c>
      <c r="BB2035" s="8">
        <f t="shared" si="687"/>
        <v>1.2646105828040655</v>
      </c>
      <c r="BC2035" s="8">
        <f t="shared" si="688"/>
        <v>-0.82727295640664633</v>
      </c>
      <c r="BD2035" s="8">
        <f t="shared" si="689"/>
        <v>0.86022162229747101</v>
      </c>
      <c r="BE2035" s="8">
        <f t="shared" si="690"/>
        <v>1.2723749123776125</v>
      </c>
      <c r="BF2035" s="8">
        <f t="shared" si="691"/>
        <v>0.7386345573352866</v>
      </c>
      <c r="BG2035" s="95">
        <f t="shared" si="694"/>
        <v>0.3357196473573697</v>
      </c>
      <c r="BH2035" s="95">
        <f t="shared" si="694"/>
        <v>0.31036782265222035</v>
      </c>
      <c r="BI2035" s="95">
        <f t="shared" si="694"/>
        <v>0.2809205298216626</v>
      </c>
      <c r="BJ2035" s="95">
        <f t="shared" si="694"/>
        <v>0.24702566320507127</v>
      </c>
      <c r="BK2035" s="95">
        <f t="shared" si="694"/>
        <v>0.20836448178683617</v>
      </c>
      <c r="BL2035" s="95">
        <f t="shared" si="694"/>
        <v>0.16464603804218486</v>
      </c>
      <c r="BM2035" s="95">
        <f t="shared" si="694"/>
        <v>0.11558430824031349</v>
      </c>
      <c r="BN2035" s="95">
        <f t="shared" si="693"/>
        <v>6.085163226445589E-2</v>
      </c>
      <c r="BO2035" s="75"/>
      <c r="BP2035" s="75"/>
    </row>
    <row r="2036" spans="27:68" x14ac:dyDescent="0.2">
      <c r="AA2036" s="75"/>
      <c r="AB2036" s="75"/>
      <c r="AC2036" s="75"/>
      <c r="AD2036" s="75"/>
      <c r="AE2036" s="75"/>
      <c r="AG2036" s="84"/>
      <c r="AN2036" s="75"/>
      <c r="AO2036" s="75"/>
      <c r="AP2036" s="75"/>
      <c r="AQ2036" s="75"/>
      <c r="AR2036" s="75"/>
      <c r="AS2036" s="75"/>
      <c r="AT2036" s="75"/>
      <c r="AU2036" s="75"/>
      <c r="AV2036" s="75"/>
      <c r="AW2036" s="75"/>
      <c r="AX2036" s="75"/>
      <c r="AY2036" s="75"/>
      <c r="AZ2036" s="75"/>
      <c r="BA2036" s="8">
        <f t="shared" si="686"/>
        <v>0</v>
      </c>
      <c r="BB2036" s="8">
        <f t="shared" si="687"/>
        <v>1.2646105828040655</v>
      </c>
      <c r="BC2036" s="8">
        <f t="shared" si="688"/>
        <v>-0.82727295640664633</v>
      </c>
      <c r="BD2036" s="8">
        <f t="shared" si="689"/>
        <v>0.86022162229747101</v>
      </c>
      <c r="BE2036" s="8">
        <f t="shared" si="690"/>
        <v>1.2723749123776125</v>
      </c>
      <c r="BF2036" s="8">
        <f t="shared" si="691"/>
        <v>0.7386345573352866</v>
      </c>
      <c r="BG2036" s="95">
        <f t="shared" si="694"/>
        <v>0.3357196473573697</v>
      </c>
      <c r="BH2036" s="95">
        <f t="shared" si="694"/>
        <v>0.31036782265222035</v>
      </c>
      <c r="BI2036" s="95">
        <f t="shared" si="694"/>
        <v>0.2809205298216626</v>
      </c>
      <c r="BJ2036" s="95">
        <f t="shared" si="694"/>
        <v>0.24702566320507127</v>
      </c>
      <c r="BK2036" s="95">
        <f t="shared" si="694"/>
        <v>0.20836448178683617</v>
      </c>
      <c r="BL2036" s="95">
        <f t="shared" si="694"/>
        <v>0.16464603804218486</v>
      </c>
      <c r="BM2036" s="95">
        <f t="shared" si="694"/>
        <v>0.11558430824031349</v>
      </c>
      <c r="BN2036" s="95">
        <f t="shared" si="693"/>
        <v>6.085163226445589E-2</v>
      </c>
      <c r="BO2036" s="75"/>
      <c r="BP2036" s="75"/>
    </row>
    <row r="2037" spans="27:68" x14ac:dyDescent="0.2">
      <c r="AA2037" s="75"/>
      <c r="AB2037" s="75"/>
      <c r="AC2037" s="75"/>
      <c r="AD2037" s="75"/>
      <c r="AE2037" s="75"/>
      <c r="AG2037" s="84"/>
      <c r="AN2037" s="75"/>
      <c r="AO2037" s="75"/>
      <c r="AP2037" s="75"/>
      <c r="AQ2037" s="75"/>
      <c r="AR2037" s="75"/>
      <c r="AS2037" s="75"/>
      <c r="AT2037" s="75"/>
      <c r="AU2037" s="75"/>
      <c r="AV2037" s="75"/>
      <c r="AW2037" s="75"/>
      <c r="AX2037" s="75"/>
      <c r="AY2037" s="75"/>
      <c r="AZ2037" s="75"/>
      <c r="BA2037" s="8">
        <f t="shared" si="686"/>
        <v>0</v>
      </c>
      <c r="BB2037" s="8">
        <f t="shared" si="687"/>
        <v>1.2646105828040655</v>
      </c>
      <c r="BC2037" s="8">
        <f t="shared" si="688"/>
        <v>-0.82727295640664633</v>
      </c>
      <c r="BD2037" s="8">
        <f t="shared" si="689"/>
        <v>0.86022162229747101</v>
      </c>
      <c r="BE2037" s="8">
        <f t="shared" si="690"/>
        <v>1.2723749123776125</v>
      </c>
      <c r="BF2037" s="8">
        <f t="shared" si="691"/>
        <v>0.7386345573352866</v>
      </c>
      <c r="BG2037" s="95">
        <f t="shared" si="694"/>
        <v>0.3357196473573697</v>
      </c>
      <c r="BH2037" s="95">
        <f t="shared" si="694"/>
        <v>0.31036782265222035</v>
      </c>
      <c r="BI2037" s="95">
        <f t="shared" si="694"/>
        <v>0.2809205298216626</v>
      </c>
      <c r="BJ2037" s="95">
        <f t="shared" si="694"/>
        <v>0.24702566320507127</v>
      </c>
      <c r="BK2037" s="95">
        <f t="shared" si="694"/>
        <v>0.20836448178683617</v>
      </c>
      <c r="BL2037" s="95">
        <f t="shared" si="694"/>
        <v>0.16464603804218486</v>
      </c>
      <c r="BM2037" s="95">
        <f t="shared" si="694"/>
        <v>0.11558430824031349</v>
      </c>
      <c r="BN2037" s="95">
        <f t="shared" si="693"/>
        <v>6.085163226445589E-2</v>
      </c>
      <c r="BO2037" s="75"/>
      <c r="BP2037" s="75"/>
    </row>
    <row r="2038" spans="27:68" x14ac:dyDescent="0.2">
      <c r="AA2038" s="75"/>
      <c r="AB2038" s="75"/>
      <c r="AC2038" s="75"/>
      <c r="AD2038" s="75"/>
      <c r="AE2038" s="75"/>
      <c r="AG2038" s="84"/>
      <c r="AN2038" s="75"/>
      <c r="AO2038" s="75"/>
      <c r="AP2038" s="75"/>
      <c r="AQ2038" s="75"/>
      <c r="AR2038" s="75"/>
      <c r="AS2038" s="75"/>
      <c r="AT2038" s="75"/>
      <c r="AU2038" s="75"/>
      <c r="AV2038" s="75"/>
      <c r="AW2038" s="75"/>
      <c r="AX2038" s="75"/>
      <c r="AY2038" s="75"/>
      <c r="AZ2038" s="75"/>
      <c r="BA2038" s="8">
        <f t="shared" si="686"/>
        <v>0</v>
      </c>
      <c r="BB2038" s="8">
        <f t="shared" si="687"/>
        <v>1.2646105828040655</v>
      </c>
      <c r="BC2038" s="8">
        <f t="shared" si="688"/>
        <v>-0.82727295640664633</v>
      </c>
      <c r="BD2038" s="8">
        <f t="shared" si="689"/>
        <v>0.86022162229747101</v>
      </c>
      <c r="BE2038" s="8">
        <f t="shared" si="690"/>
        <v>1.2723749123776125</v>
      </c>
      <c r="BF2038" s="8">
        <f t="shared" si="691"/>
        <v>0.7386345573352866</v>
      </c>
      <c r="BG2038" s="95">
        <f t="shared" si="694"/>
        <v>0.3357196473573697</v>
      </c>
      <c r="BH2038" s="95">
        <f t="shared" si="694"/>
        <v>0.31036782265222035</v>
      </c>
      <c r="BI2038" s="95">
        <f t="shared" si="694"/>
        <v>0.2809205298216626</v>
      </c>
      <c r="BJ2038" s="95">
        <f t="shared" si="694"/>
        <v>0.24702566320507127</v>
      </c>
      <c r="BK2038" s="95">
        <f t="shared" si="694"/>
        <v>0.20836448178683617</v>
      </c>
      <c r="BL2038" s="95">
        <f t="shared" si="694"/>
        <v>0.16464603804218486</v>
      </c>
      <c r="BM2038" s="95">
        <f t="shared" si="694"/>
        <v>0.11558430824031349</v>
      </c>
      <c r="BN2038" s="95">
        <f t="shared" si="693"/>
        <v>6.085163226445589E-2</v>
      </c>
      <c r="BO2038" s="75"/>
      <c r="BP2038" s="75"/>
    </row>
    <row r="2039" spans="27:68" x14ac:dyDescent="0.2">
      <c r="AA2039" s="75"/>
      <c r="AB2039" s="75"/>
      <c r="AC2039" s="75"/>
      <c r="AD2039" s="75"/>
      <c r="AE2039" s="75"/>
      <c r="AG2039" s="84"/>
      <c r="AN2039" s="75"/>
      <c r="AO2039" s="75"/>
      <c r="AP2039" s="75"/>
      <c r="AQ2039" s="75"/>
      <c r="AR2039" s="75"/>
      <c r="AS2039" s="75"/>
      <c r="AT2039" s="75"/>
      <c r="AU2039" s="75"/>
      <c r="AV2039" s="75"/>
      <c r="AW2039" s="75"/>
      <c r="AX2039" s="75"/>
      <c r="AY2039" s="75"/>
      <c r="AZ2039" s="75"/>
      <c r="BA2039" s="8">
        <f t="shared" si="686"/>
        <v>0</v>
      </c>
      <c r="BB2039" s="8">
        <f t="shared" si="687"/>
        <v>1.2646105828040655</v>
      </c>
      <c r="BC2039" s="8">
        <f t="shared" si="688"/>
        <v>-0.82727295640664633</v>
      </c>
      <c r="BD2039" s="8">
        <f t="shared" si="689"/>
        <v>0.86022162229747101</v>
      </c>
      <c r="BE2039" s="8">
        <f t="shared" si="690"/>
        <v>1.2723749123776125</v>
      </c>
      <c r="BF2039" s="8">
        <f t="shared" si="691"/>
        <v>0.7386345573352866</v>
      </c>
      <c r="BG2039" s="95">
        <f t="shared" si="694"/>
        <v>0.3357196473573697</v>
      </c>
      <c r="BH2039" s="95">
        <f t="shared" si="694"/>
        <v>0.31036782265222035</v>
      </c>
      <c r="BI2039" s="95">
        <f t="shared" si="694"/>
        <v>0.2809205298216626</v>
      </c>
      <c r="BJ2039" s="95">
        <f t="shared" si="694"/>
        <v>0.24702566320507127</v>
      </c>
      <c r="BK2039" s="95">
        <f t="shared" si="694"/>
        <v>0.20836448178683617</v>
      </c>
      <c r="BL2039" s="95">
        <f t="shared" si="694"/>
        <v>0.16464603804218486</v>
      </c>
      <c r="BM2039" s="95">
        <f t="shared" si="694"/>
        <v>0.11558430824031349</v>
      </c>
      <c r="BN2039" s="95">
        <f t="shared" si="693"/>
        <v>6.085163226445589E-2</v>
      </c>
      <c r="BO2039" s="75"/>
      <c r="BP2039" s="75"/>
    </row>
    <row r="2040" spans="27:68" x14ac:dyDescent="0.2">
      <c r="AA2040" s="75"/>
      <c r="AB2040" s="75"/>
      <c r="AC2040" s="75"/>
      <c r="AD2040" s="75"/>
      <c r="AE2040" s="75"/>
      <c r="AG2040" s="84"/>
      <c r="AN2040" s="75"/>
      <c r="AO2040" s="75"/>
      <c r="AP2040" s="75"/>
      <c r="AQ2040" s="75"/>
      <c r="AR2040" s="75"/>
      <c r="AS2040" s="75"/>
      <c r="AT2040" s="75"/>
      <c r="AU2040" s="75"/>
      <c r="AV2040" s="75"/>
      <c r="AW2040" s="75"/>
      <c r="AX2040" s="75"/>
      <c r="AY2040" s="75"/>
      <c r="AZ2040" s="75"/>
      <c r="BA2040" s="8">
        <f t="shared" si="686"/>
        <v>0</v>
      </c>
      <c r="BB2040" s="8">
        <f t="shared" si="687"/>
        <v>1.2646105828040655</v>
      </c>
      <c r="BC2040" s="8">
        <f t="shared" si="688"/>
        <v>-0.82727295640664633</v>
      </c>
      <c r="BD2040" s="8">
        <f t="shared" si="689"/>
        <v>0.86022162229747101</v>
      </c>
      <c r="BE2040" s="8">
        <f t="shared" si="690"/>
        <v>1.2723749123776125</v>
      </c>
      <c r="BF2040" s="8">
        <f t="shared" si="691"/>
        <v>0.7386345573352866</v>
      </c>
      <c r="BG2040" s="95">
        <f t="shared" si="694"/>
        <v>0.3357196473573697</v>
      </c>
      <c r="BH2040" s="95">
        <f t="shared" si="694"/>
        <v>0.31036782265222035</v>
      </c>
      <c r="BI2040" s="95">
        <f t="shared" si="694"/>
        <v>0.2809205298216626</v>
      </c>
      <c r="BJ2040" s="95">
        <f t="shared" si="694"/>
        <v>0.24702566320507127</v>
      </c>
      <c r="BK2040" s="95">
        <f t="shared" si="694"/>
        <v>0.20836448178683617</v>
      </c>
      <c r="BL2040" s="95">
        <f t="shared" si="694"/>
        <v>0.16464603804218486</v>
      </c>
      <c r="BM2040" s="95">
        <f t="shared" si="694"/>
        <v>0.11558430824031349</v>
      </c>
      <c r="BN2040" s="95">
        <f t="shared" si="693"/>
        <v>6.085163226445589E-2</v>
      </c>
      <c r="BO2040" s="75"/>
      <c r="BP2040" s="75"/>
    </row>
    <row r="2041" spans="27:68" x14ac:dyDescent="0.2">
      <c r="AA2041" s="75"/>
      <c r="AB2041" s="75"/>
      <c r="AC2041" s="75"/>
      <c r="AD2041" s="75"/>
      <c r="AE2041" s="75"/>
      <c r="AG2041" s="84"/>
      <c r="AN2041" s="75"/>
      <c r="AO2041" s="75"/>
      <c r="AP2041" s="75"/>
      <c r="AQ2041" s="75"/>
      <c r="AR2041" s="75"/>
      <c r="AS2041" s="75"/>
      <c r="AT2041" s="75"/>
      <c r="AU2041" s="75"/>
      <c r="AV2041" s="75"/>
      <c r="AW2041" s="75"/>
      <c r="AX2041" s="75"/>
      <c r="AY2041" s="75"/>
      <c r="AZ2041" s="75"/>
      <c r="BA2041" s="8">
        <f t="shared" si="686"/>
        <v>0</v>
      </c>
      <c r="BB2041" s="8">
        <f t="shared" si="687"/>
        <v>1.2646105828040655</v>
      </c>
      <c r="BC2041" s="8">
        <f t="shared" si="688"/>
        <v>-0.82727295640664633</v>
      </c>
      <c r="BD2041" s="8">
        <f t="shared" si="689"/>
        <v>0.86022162229747101</v>
      </c>
      <c r="BE2041" s="8">
        <f t="shared" si="690"/>
        <v>1.2723749123776125</v>
      </c>
      <c r="BF2041" s="8">
        <f t="shared" si="691"/>
        <v>0.7386345573352866</v>
      </c>
      <c r="BG2041" s="95">
        <f t="shared" si="694"/>
        <v>0.3357196473573697</v>
      </c>
      <c r="BH2041" s="95">
        <f t="shared" si="694"/>
        <v>0.31036782265222035</v>
      </c>
      <c r="BI2041" s="95">
        <f t="shared" si="694"/>
        <v>0.2809205298216626</v>
      </c>
      <c r="BJ2041" s="95">
        <f t="shared" si="694"/>
        <v>0.24702566320507127</v>
      </c>
      <c r="BK2041" s="95">
        <f t="shared" si="694"/>
        <v>0.20836448178683617</v>
      </c>
      <c r="BL2041" s="95">
        <f t="shared" si="694"/>
        <v>0.16464603804218486</v>
      </c>
      <c r="BM2041" s="95">
        <f t="shared" si="694"/>
        <v>0.11558430824031349</v>
      </c>
      <c r="BN2041" s="95">
        <f t="shared" si="693"/>
        <v>6.085163226445589E-2</v>
      </c>
      <c r="BO2041" s="75"/>
      <c r="BP2041" s="75"/>
    </row>
    <row r="2042" spans="27:68" x14ac:dyDescent="0.2">
      <c r="AA2042" s="75"/>
      <c r="AB2042" s="75"/>
      <c r="AC2042" s="75"/>
      <c r="AD2042" s="75"/>
      <c r="AE2042" s="75"/>
      <c r="AG2042" s="84"/>
      <c r="AN2042" s="75"/>
      <c r="AO2042" s="75"/>
      <c r="AP2042" s="75"/>
      <c r="AQ2042" s="75"/>
      <c r="AR2042" s="75"/>
      <c r="AS2042" s="75"/>
      <c r="AT2042" s="75"/>
      <c r="AU2042" s="75"/>
      <c r="AV2042" s="75"/>
      <c r="AW2042" s="75"/>
      <c r="AX2042" s="75"/>
      <c r="AY2042" s="75"/>
      <c r="AZ2042" s="75"/>
      <c r="BA2042" s="8">
        <f t="shared" si="686"/>
        <v>0</v>
      </c>
      <c r="BB2042" s="8">
        <f t="shared" si="687"/>
        <v>1.2646105828040655</v>
      </c>
      <c r="BC2042" s="8">
        <f t="shared" si="688"/>
        <v>-0.82727295640664633</v>
      </c>
      <c r="BD2042" s="8">
        <f t="shared" si="689"/>
        <v>0.86022162229747101</v>
      </c>
      <c r="BE2042" s="8">
        <f t="shared" si="690"/>
        <v>1.2723749123776125</v>
      </c>
      <c r="BF2042" s="8">
        <f t="shared" si="691"/>
        <v>0.7386345573352866</v>
      </c>
      <c r="BG2042" s="95">
        <f t="shared" si="694"/>
        <v>0.3357196473573697</v>
      </c>
      <c r="BH2042" s="95">
        <f t="shared" si="694"/>
        <v>0.31036782265222035</v>
      </c>
      <c r="BI2042" s="95">
        <f t="shared" si="694"/>
        <v>0.2809205298216626</v>
      </c>
      <c r="BJ2042" s="95">
        <f t="shared" si="694"/>
        <v>0.24702566320507127</v>
      </c>
      <c r="BK2042" s="95">
        <f t="shared" si="694"/>
        <v>0.20836448178683617</v>
      </c>
      <c r="BL2042" s="95">
        <f t="shared" si="694"/>
        <v>0.16464603804218486</v>
      </c>
      <c r="BM2042" s="95">
        <f t="shared" si="694"/>
        <v>0.11558430824031349</v>
      </c>
      <c r="BN2042" s="95">
        <f t="shared" si="693"/>
        <v>6.085163226445589E-2</v>
      </c>
      <c r="BO2042" s="75"/>
      <c r="BP2042" s="75"/>
    </row>
    <row r="2043" spans="27:68" x14ac:dyDescent="0.2">
      <c r="AA2043" s="75"/>
      <c r="AB2043" s="75"/>
      <c r="AC2043" s="75"/>
      <c r="AD2043" s="75"/>
      <c r="AE2043" s="75"/>
      <c r="AG2043" s="84"/>
      <c r="AN2043" s="75"/>
      <c r="AO2043" s="75"/>
      <c r="AP2043" s="75"/>
      <c r="AQ2043" s="75"/>
      <c r="AR2043" s="75"/>
      <c r="AS2043" s="75"/>
      <c r="AT2043" s="75"/>
      <c r="AU2043" s="75"/>
      <c r="AV2043" s="75"/>
      <c r="AW2043" s="75"/>
      <c r="AX2043" s="75"/>
      <c r="AY2043" s="75"/>
      <c r="AZ2043" s="75"/>
      <c r="BA2043" s="8">
        <f t="shared" si="686"/>
        <v>0</v>
      </c>
      <c r="BB2043" s="8">
        <f t="shared" si="687"/>
        <v>1.2646105828040655</v>
      </c>
      <c r="BC2043" s="8">
        <f t="shared" si="688"/>
        <v>-0.82727295640664633</v>
      </c>
      <c r="BD2043" s="8">
        <f t="shared" si="689"/>
        <v>0.86022162229747101</v>
      </c>
      <c r="BE2043" s="8">
        <f t="shared" si="690"/>
        <v>1.2723749123776125</v>
      </c>
      <c r="BF2043" s="8">
        <f t="shared" si="691"/>
        <v>0.7386345573352866</v>
      </c>
      <c r="BG2043" s="95">
        <f t="shared" si="694"/>
        <v>0.3357196473573697</v>
      </c>
      <c r="BH2043" s="95">
        <f t="shared" si="694"/>
        <v>0.31036782265222035</v>
      </c>
      <c r="BI2043" s="95">
        <f t="shared" si="694"/>
        <v>0.2809205298216626</v>
      </c>
      <c r="BJ2043" s="95">
        <f t="shared" si="694"/>
        <v>0.24702566320507127</v>
      </c>
      <c r="BK2043" s="95">
        <f t="shared" si="694"/>
        <v>0.20836448178683617</v>
      </c>
      <c r="BL2043" s="95">
        <f t="shared" si="694"/>
        <v>0.16464603804218486</v>
      </c>
      <c r="BM2043" s="95">
        <f t="shared" si="694"/>
        <v>0.11558430824031349</v>
      </c>
      <c r="BN2043" s="95">
        <f t="shared" si="693"/>
        <v>6.085163226445589E-2</v>
      </c>
      <c r="BO2043" s="75"/>
      <c r="BP2043" s="75"/>
    </row>
    <row r="2044" spans="27:68" x14ac:dyDescent="0.2">
      <c r="AA2044" s="75"/>
      <c r="AB2044" s="75"/>
      <c r="AC2044" s="75"/>
      <c r="AD2044" s="75"/>
      <c r="AE2044" s="75"/>
      <c r="AG2044" s="84"/>
      <c r="AN2044" s="75"/>
      <c r="AO2044" s="75"/>
      <c r="AP2044" s="75"/>
      <c r="AQ2044" s="75"/>
      <c r="AR2044" s="75"/>
      <c r="AS2044" s="75"/>
      <c r="AT2044" s="75"/>
      <c r="AU2044" s="75"/>
      <c r="AV2044" s="75"/>
      <c r="AW2044" s="75"/>
      <c r="AX2044" s="75"/>
      <c r="AY2044" s="75"/>
      <c r="AZ2044" s="75"/>
      <c r="BA2044" s="8">
        <f t="shared" si="686"/>
        <v>0</v>
      </c>
      <c r="BB2044" s="8">
        <f t="shared" si="687"/>
        <v>1.2646105828040655</v>
      </c>
      <c r="BC2044" s="8">
        <f t="shared" si="688"/>
        <v>-0.82727295640664633</v>
      </c>
      <c r="BD2044" s="8">
        <f t="shared" si="689"/>
        <v>0.86022162229747101</v>
      </c>
      <c r="BE2044" s="8">
        <f t="shared" si="690"/>
        <v>1.2723749123776125</v>
      </c>
      <c r="BF2044" s="8">
        <f t="shared" si="691"/>
        <v>0.7386345573352866</v>
      </c>
      <c r="BG2044" s="95">
        <f t="shared" si="694"/>
        <v>0.3357196473573697</v>
      </c>
      <c r="BH2044" s="95">
        <f t="shared" si="694"/>
        <v>0.31036782265222035</v>
      </c>
      <c r="BI2044" s="95">
        <f t="shared" si="694"/>
        <v>0.2809205298216626</v>
      </c>
      <c r="BJ2044" s="95">
        <f t="shared" si="694"/>
        <v>0.24702566320507127</v>
      </c>
      <c r="BK2044" s="95">
        <f t="shared" si="694"/>
        <v>0.20836448178683617</v>
      </c>
      <c r="BL2044" s="95">
        <f t="shared" si="694"/>
        <v>0.16464603804218486</v>
      </c>
      <c r="BM2044" s="95">
        <f t="shared" si="694"/>
        <v>0.11558430824031349</v>
      </c>
      <c r="BN2044" s="95">
        <f t="shared" si="693"/>
        <v>6.085163226445589E-2</v>
      </c>
      <c r="BO2044" s="75"/>
      <c r="BP2044" s="75"/>
    </row>
    <row r="2045" spans="27:68" x14ac:dyDescent="0.2">
      <c r="AA2045" s="75"/>
      <c r="AB2045" s="75"/>
      <c r="AC2045" s="75"/>
      <c r="AD2045" s="75"/>
      <c r="AE2045" s="75"/>
      <c r="AG2045" s="84"/>
      <c r="AN2045" s="75"/>
      <c r="AO2045" s="75"/>
      <c r="AP2045" s="75"/>
      <c r="AQ2045" s="75"/>
      <c r="AR2045" s="75"/>
      <c r="AS2045" s="75"/>
      <c r="AT2045" s="75"/>
      <c r="AU2045" s="75"/>
      <c r="AV2045" s="75"/>
      <c r="AW2045" s="75"/>
      <c r="AX2045" s="75"/>
      <c r="AY2045" s="75"/>
      <c r="AZ2045" s="75"/>
      <c r="BA2045" s="8">
        <f t="shared" si="686"/>
        <v>0</v>
      </c>
      <c r="BB2045" s="8">
        <f t="shared" si="687"/>
        <v>1.2646105828040655</v>
      </c>
      <c r="BC2045" s="8">
        <f t="shared" si="688"/>
        <v>-0.82727295640664633</v>
      </c>
      <c r="BD2045" s="8">
        <f t="shared" si="689"/>
        <v>0.86022162229747101</v>
      </c>
      <c r="BE2045" s="8">
        <f t="shared" si="690"/>
        <v>1.2723749123776125</v>
      </c>
      <c r="BF2045" s="8">
        <f t="shared" si="691"/>
        <v>0.7386345573352866</v>
      </c>
      <c r="BG2045" s="95">
        <f t="shared" si="694"/>
        <v>0.3357196473573697</v>
      </c>
      <c r="BH2045" s="95">
        <f t="shared" si="694"/>
        <v>0.31036782265222035</v>
      </c>
      <c r="BI2045" s="95">
        <f t="shared" si="694"/>
        <v>0.2809205298216626</v>
      </c>
      <c r="BJ2045" s="95">
        <f t="shared" si="694"/>
        <v>0.24702566320507127</v>
      </c>
      <c r="BK2045" s="95">
        <f t="shared" si="694"/>
        <v>0.20836448178683617</v>
      </c>
      <c r="BL2045" s="95">
        <f t="shared" si="694"/>
        <v>0.16464603804218486</v>
      </c>
      <c r="BM2045" s="95">
        <f t="shared" si="694"/>
        <v>0.11558430824031349</v>
      </c>
      <c r="BN2045" s="95">
        <f t="shared" si="693"/>
        <v>6.085163226445589E-2</v>
      </c>
      <c r="BO2045" s="75"/>
      <c r="BP2045" s="75"/>
    </row>
    <row r="2046" spans="27:68" x14ac:dyDescent="0.2">
      <c r="AA2046" s="75"/>
      <c r="AB2046" s="75"/>
      <c r="AC2046" s="75"/>
      <c r="AD2046" s="75"/>
      <c r="AE2046" s="75"/>
      <c r="AG2046" s="84"/>
      <c r="AN2046" s="75"/>
      <c r="AO2046" s="75"/>
      <c r="AP2046" s="75"/>
      <c r="AQ2046" s="75"/>
      <c r="AR2046" s="75"/>
      <c r="AS2046" s="75"/>
      <c r="AT2046" s="75"/>
      <c r="AU2046" s="75"/>
      <c r="AV2046" s="75"/>
      <c r="AW2046" s="75"/>
      <c r="AX2046" s="75"/>
      <c r="AY2046" s="75"/>
      <c r="AZ2046" s="75"/>
      <c r="BA2046" s="8">
        <f t="shared" si="686"/>
        <v>0</v>
      </c>
      <c r="BB2046" s="8">
        <f t="shared" si="687"/>
        <v>1.2646105828040655</v>
      </c>
      <c r="BC2046" s="8">
        <f t="shared" si="688"/>
        <v>-0.82727295640664633</v>
      </c>
      <c r="BD2046" s="8">
        <f t="shared" si="689"/>
        <v>0.86022162229747101</v>
      </c>
      <c r="BE2046" s="8">
        <f t="shared" si="690"/>
        <v>1.2723749123776125</v>
      </c>
      <c r="BF2046" s="8">
        <f t="shared" si="691"/>
        <v>0.7386345573352866</v>
      </c>
      <c r="BG2046" s="95">
        <f t="shared" si="694"/>
        <v>0.3357196473573697</v>
      </c>
      <c r="BH2046" s="95">
        <f t="shared" si="694"/>
        <v>0.31036782265222035</v>
      </c>
      <c r="BI2046" s="95">
        <f t="shared" si="694"/>
        <v>0.2809205298216626</v>
      </c>
      <c r="BJ2046" s="95">
        <f t="shared" si="694"/>
        <v>0.24702566320507127</v>
      </c>
      <c r="BK2046" s="95">
        <f t="shared" si="694"/>
        <v>0.20836448178683617</v>
      </c>
      <c r="BL2046" s="95">
        <f t="shared" si="694"/>
        <v>0.16464603804218486</v>
      </c>
      <c r="BM2046" s="95">
        <f t="shared" si="694"/>
        <v>0.11558430824031349</v>
      </c>
      <c r="BN2046" s="95">
        <f t="shared" si="693"/>
        <v>6.085163226445589E-2</v>
      </c>
      <c r="BO2046" s="75"/>
      <c r="BP2046" s="75"/>
    </row>
    <row r="2047" spans="27:68" x14ac:dyDescent="0.2">
      <c r="AA2047" s="75"/>
      <c r="AB2047" s="75"/>
      <c r="AC2047" s="75"/>
      <c r="AD2047" s="75"/>
      <c r="AE2047" s="75"/>
      <c r="AG2047" s="84"/>
      <c r="AN2047" s="75"/>
      <c r="AO2047" s="75"/>
      <c r="AP2047" s="75"/>
      <c r="AQ2047" s="75"/>
      <c r="AR2047" s="75"/>
      <c r="AS2047" s="75"/>
      <c r="AT2047" s="75"/>
      <c r="AU2047" s="75"/>
      <c r="AV2047" s="75"/>
      <c r="AW2047" s="75"/>
      <c r="AX2047" s="75"/>
      <c r="AY2047" s="75"/>
      <c r="AZ2047" s="75"/>
      <c r="BA2047" s="8">
        <f t="shared" si="686"/>
        <v>0</v>
      </c>
      <c r="BB2047" s="8">
        <f t="shared" si="687"/>
        <v>1.2646105828040655</v>
      </c>
      <c r="BC2047" s="8">
        <f t="shared" si="688"/>
        <v>-0.82727295640664633</v>
      </c>
      <c r="BD2047" s="8">
        <f t="shared" si="689"/>
        <v>0.86022162229747101</v>
      </c>
      <c r="BE2047" s="8">
        <f t="shared" si="690"/>
        <v>1.2723749123776125</v>
      </c>
      <c r="BF2047" s="8">
        <f t="shared" si="691"/>
        <v>0.7386345573352866</v>
      </c>
      <c r="BG2047" s="95">
        <f t="shared" si="694"/>
        <v>0.3357196473573697</v>
      </c>
      <c r="BH2047" s="95">
        <f t="shared" si="694"/>
        <v>0.31036782265222035</v>
      </c>
      <c r="BI2047" s="95">
        <f t="shared" si="694"/>
        <v>0.2809205298216626</v>
      </c>
      <c r="BJ2047" s="95">
        <f t="shared" si="694"/>
        <v>0.24702566320507127</v>
      </c>
      <c r="BK2047" s="95">
        <f t="shared" si="694"/>
        <v>0.20836448178683617</v>
      </c>
      <c r="BL2047" s="95">
        <f t="shared" si="694"/>
        <v>0.16464603804218486</v>
      </c>
      <c r="BM2047" s="95">
        <f t="shared" si="694"/>
        <v>0.11558430824031349</v>
      </c>
      <c r="BN2047" s="95">
        <f t="shared" si="693"/>
        <v>6.085163226445589E-2</v>
      </c>
      <c r="BO2047" s="75"/>
      <c r="BP2047" s="75"/>
    </row>
    <row r="2048" spans="27:68" x14ac:dyDescent="0.2">
      <c r="AA2048" s="75"/>
      <c r="AB2048" s="75"/>
      <c r="AC2048" s="75"/>
      <c r="AD2048" s="75"/>
      <c r="AE2048" s="75"/>
      <c r="AG2048" s="84"/>
      <c r="AN2048" s="75"/>
      <c r="AO2048" s="75"/>
      <c r="AP2048" s="75"/>
      <c r="AQ2048" s="75"/>
      <c r="AR2048" s="75"/>
      <c r="AS2048" s="75"/>
      <c r="AT2048" s="75"/>
      <c r="AU2048" s="75"/>
      <c r="AV2048" s="75"/>
      <c r="AW2048" s="75"/>
      <c r="AX2048" s="75"/>
      <c r="AY2048" s="75"/>
      <c r="AZ2048" s="75"/>
      <c r="BA2048" s="8">
        <f t="shared" si="686"/>
        <v>0</v>
      </c>
      <c r="BB2048" s="8">
        <f t="shared" si="687"/>
        <v>1.2646105828040655</v>
      </c>
      <c r="BC2048" s="8">
        <f t="shared" si="688"/>
        <v>-0.82727295640664633</v>
      </c>
      <c r="BD2048" s="8">
        <f t="shared" si="689"/>
        <v>0.86022162229747101</v>
      </c>
      <c r="BE2048" s="8">
        <f t="shared" si="690"/>
        <v>1.2723749123776125</v>
      </c>
      <c r="BF2048" s="8">
        <f t="shared" si="691"/>
        <v>0.7386345573352866</v>
      </c>
      <c r="BG2048" s="95">
        <f t="shared" si="694"/>
        <v>0.3357196473573697</v>
      </c>
      <c r="BH2048" s="95">
        <f t="shared" si="694"/>
        <v>0.31036782265222035</v>
      </c>
      <c r="BI2048" s="95">
        <f t="shared" si="694"/>
        <v>0.2809205298216626</v>
      </c>
      <c r="BJ2048" s="95">
        <f t="shared" si="694"/>
        <v>0.24702566320507127</v>
      </c>
      <c r="BK2048" s="95">
        <f t="shared" si="694"/>
        <v>0.20836448178683617</v>
      </c>
      <c r="BL2048" s="95">
        <f t="shared" si="694"/>
        <v>0.16464603804218486</v>
      </c>
      <c r="BM2048" s="95">
        <f t="shared" si="694"/>
        <v>0.11558430824031349</v>
      </c>
      <c r="BN2048" s="95">
        <f t="shared" si="693"/>
        <v>6.085163226445589E-2</v>
      </c>
      <c r="BO2048" s="75"/>
      <c r="BP2048" s="75"/>
    </row>
    <row r="2049" spans="27:68" x14ac:dyDescent="0.2">
      <c r="AA2049" s="75"/>
      <c r="AB2049" s="75"/>
      <c r="AC2049" s="75"/>
      <c r="AD2049" s="75"/>
      <c r="AE2049" s="75"/>
      <c r="AG2049" s="84"/>
      <c r="AN2049" s="75"/>
      <c r="AO2049" s="75"/>
      <c r="AP2049" s="75"/>
      <c r="AQ2049" s="75"/>
      <c r="AR2049" s="75"/>
      <c r="AS2049" s="75"/>
      <c r="AT2049" s="75"/>
      <c r="AU2049" s="75"/>
      <c r="AV2049" s="75"/>
      <c r="AW2049" s="75"/>
      <c r="AX2049" s="75"/>
      <c r="AY2049" s="75"/>
      <c r="AZ2049" s="75"/>
      <c r="BA2049" s="8">
        <f t="shared" si="686"/>
        <v>0</v>
      </c>
      <c r="BB2049" s="8">
        <f t="shared" si="687"/>
        <v>1.2646105828040655</v>
      </c>
      <c r="BC2049" s="8">
        <f t="shared" si="688"/>
        <v>-0.82727295640664633</v>
      </c>
      <c r="BD2049" s="8">
        <f t="shared" si="689"/>
        <v>0.86022162229747101</v>
      </c>
      <c r="BE2049" s="8">
        <f t="shared" si="690"/>
        <v>1.2723749123776125</v>
      </c>
      <c r="BF2049" s="8">
        <f t="shared" si="691"/>
        <v>0.7386345573352866</v>
      </c>
      <c r="BG2049" s="95">
        <f t="shared" ref="BG2049:BM2064" si="695">$BN2049+$BB$7*SIN(BH2049)</f>
        <v>0.3357196473573697</v>
      </c>
      <c r="BH2049" s="95">
        <f t="shared" si="695"/>
        <v>0.31036782265222035</v>
      </c>
      <c r="BI2049" s="95">
        <f t="shared" si="695"/>
        <v>0.2809205298216626</v>
      </c>
      <c r="BJ2049" s="95">
        <f t="shared" si="695"/>
        <v>0.24702566320507127</v>
      </c>
      <c r="BK2049" s="95">
        <f t="shared" si="695"/>
        <v>0.20836448178683617</v>
      </c>
      <c r="BL2049" s="95">
        <f t="shared" si="695"/>
        <v>0.16464603804218486</v>
      </c>
      <c r="BM2049" s="95">
        <f t="shared" si="695"/>
        <v>0.11558430824031349</v>
      </c>
      <c r="BN2049" s="95">
        <f t="shared" si="693"/>
        <v>6.085163226445589E-2</v>
      </c>
      <c r="BO2049" s="75"/>
      <c r="BP2049" s="75"/>
    </row>
    <row r="2050" spans="27:68" x14ac:dyDescent="0.2">
      <c r="AA2050" s="75"/>
      <c r="AB2050" s="75"/>
      <c r="AC2050" s="75"/>
      <c r="AD2050" s="75"/>
      <c r="AE2050" s="75"/>
      <c r="AG2050" s="84"/>
      <c r="AN2050" s="75"/>
      <c r="AO2050" s="75"/>
      <c r="AP2050" s="75"/>
      <c r="AQ2050" s="75"/>
      <c r="AR2050" s="75"/>
      <c r="AS2050" s="75"/>
      <c r="AT2050" s="75"/>
      <c r="AU2050" s="75"/>
      <c r="AV2050" s="75"/>
      <c r="AW2050" s="75"/>
      <c r="AX2050" s="75"/>
      <c r="AY2050" s="75"/>
      <c r="AZ2050" s="75"/>
      <c r="BA2050" s="8">
        <f t="shared" si="686"/>
        <v>0</v>
      </c>
      <c r="BB2050" s="8">
        <f t="shared" si="687"/>
        <v>1.2646105828040655</v>
      </c>
      <c r="BC2050" s="8">
        <f t="shared" si="688"/>
        <v>-0.82727295640664633</v>
      </c>
      <c r="BD2050" s="8">
        <f t="shared" si="689"/>
        <v>0.86022162229747101</v>
      </c>
      <c r="BE2050" s="8">
        <f t="shared" si="690"/>
        <v>1.2723749123776125</v>
      </c>
      <c r="BF2050" s="8">
        <f t="shared" si="691"/>
        <v>0.7386345573352866</v>
      </c>
      <c r="BG2050" s="95">
        <f t="shared" si="695"/>
        <v>0.3357196473573697</v>
      </c>
      <c r="BH2050" s="95">
        <f t="shared" si="695"/>
        <v>0.31036782265222035</v>
      </c>
      <c r="BI2050" s="95">
        <f t="shared" si="695"/>
        <v>0.2809205298216626</v>
      </c>
      <c r="BJ2050" s="95">
        <f t="shared" si="695"/>
        <v>0.24702566320507127</v>
      </c>
      <c r="BK2050" s="95">
        <f t="shared" si="695"/>
        <v>0.20836448178683617</v>
      </c>
      <c r="BL2050" s="95">
        <f t="shared" si="695"/>
        <v>0.16464603804218486</v>
      </c>
      <c r="BM2050" s="95">
        <f t="shared" si="695"/>
        <v>0.11558430824031349</v>
      </c>
      <c r="BN2050" s="95">
        <f t="shared" si="693"/>
        <v>6.085163226445589E-2</v>
      </c>
      <c r="BO2050" s="75"/>
      <c r="BP2050" s="75"/>
    </row>
    <row r="2051" spans="27:68" x14ac:dyDescent="0.2">
      <c r="AA2051" s="75"/>
      <c r="AB2051" s="75"/>
      <c r="AC2051" s="75"/>
      <c r="AD2051" s="75"/>
      <c r="AE2051" s="75"/>
      <c r="AG2051" s="84"/>
      <c r="AN2051" s="75"/>
      <c r="AO2051" s="75"/>
      <c r="AP2051" s="75"/>
      <c r="AQ2051" s="75"/>
      <c r="AR2051" s="75"/>
      <c r="AS2051" s="75"/>
      <c r="AT2051" s="75"/>
      <c r="AU2051" s="75"/>
      <c r="AV2051" s="75"/>
      <c r="AW2051" s="75"/>
      <c r="AX2051" s="75"/>
      <c r="AY2051" s="75"/>
      <c r="AZ2051" s="75"/>
      <c r="BA2051" s="8">
        <f t="shared" si="686"/>
        <v>0</v>
      </c>
      <c r="BB2051" s="8">
        <f t="shared" si="687"/>
        <v>1.2646105828040655</v>
      </c>
      <c r="BC2051" s="8">
        <f t="shared" si="688"/>
        <v>-0.82727295640664633</v>
      </c>
      <c r="BD2051" s="8">
        <f t="shared" si="689"/>
        <v>0.86022162229747101</v>
      </c>
      <c r="BE2051" s="8">
        <f t="shared" si="690"/>
        <v>1.2723749123776125</v>
      </c>
      <c r="BF2051" s="8">
        <f t="shared" si="691"/>
        <v>0.7386345573352866</v>
      </c>
      <c r="BG2051" s="95">
        <f t="shared" si="695"/>
        <v>0.3357196473573697</v>
      </c>
      <c r="BH2051" s="95">
        <f t="shared" si="695"/>
        <v>0.31036782265222035</v>
      </c>
      <c r="BI2051" s="95">
        <f t="shared" si="695"/>
        <v>0.2809205298216626</v>
      </c>
      <c r="BJ2051" s="95">
        <f t="shared" si="695"/>
        <v>0.24702566320507127</v>
      </c>
      <c r="BK2051" s="95">
        <f t="shared" si="695"/>
        <v>0.20836448178683617</v>
      </c>
      <c r="BL2051" s="95">
        <f t="shared" si="695"/>
        <v>0.16464603804218486</v>
      </c>
      <c r="BM2051" s="95">
        <f t="shared" si="695"/>
        <v>0.11558430824031349</v>
      </c>
      <c r="BN2051" s="95">
        <f t="shared" si="693"/>
        <v>6.085163226445589E-2</v>
      </c>
      <c r="BO2051" s="75"/>
      <c r="BP2051" s="75"/>
    </row>
    <row r="2052" spans="27:68" x14ac:dyDescent="0.2">
      <c r="AA2052" s="75"/>
      <c r="AB2052" s="75"/>
      <c r="AC2052" s="75"/>
      <c r="AD2052" s="75"/>
      <c r="AE2052" s="75"/>
      <c r="AG2052" s="84"/>
      <c r="AN2052" s="75"/>
      <c r="AO2052" s="75"/>
      <c r="AP2052" s="75"/>
      <c r="AQ2052" s="75"/>
      <c r="AR2052" s="75"/>
      <c r="AS2052" s="75"/>
      <c r="AT2052" s="75"/>
      <c r="AU2052" s="75"/>
      <c r="AV2052" s="75"/>
      <c r="AW2052" s="75"/>
      <c r="AX2052" s="75"/>
      <c r="AY2052" s="75"/>
      <c r="AZ2052" s="75"/>
      <c r="BA2052" s="8">
        <f t="shared" si="686"/>
        <v>0</v>
      </c>
      <c r="BB2052" s="8">
        <f t="shared" si="687"/>
        <v>1.2646105828040655</v>
      </c>
      <c r="BC2052" s="8">
        <f t="shared" si="688"/>
        <v>-0.82727295640664633</v>
      </c>
      <c r="BD2052" s="8">
        <f t="shared" si="689"/>
        <v>0.86022162229747101</v>
      </c>
      <c r="BE2052" s="8">
        <f t="shared" si="690"/>
        <v>1.2723749123776125</v>
      </c>
      <c r="BF2052" s="8">
        <f t="shared" si="691"/>
        <v>0.7386345573352866</v>
      </c>
      <c r="BG2052" s="95">
        <f t="shared" si="695"/>
        <v>0.3357196473573697</v>
      </c>
      <c r="BH2052" s="95">
        <f t="shared" si="695"/>
        <v>0.31036782265222035</v>
      </c>
      <c r="BI2052" s="95">
        <f t="shared" si="695"/>
        <v>0.2809205298216626</v>
      </c>
      <c r="BJ2052" s="95">
        <f t="shared" si="695"/>
        <v>0.24702566320507127</v>
      </c>
      <c r="BK2052" s="95">
        <f t="shared" si="695"/>
        <v>0.20836448178683617</v>
      </c>
      <c r="BL2052" s="95">
        <f t="shared" si="695"/>
        <v>0.16464603804218486</v>
      </c>
      <c r="BM2052" s="95">
        <f t="shared" si="695"/>
        <v>0.11558430824031349</v>
      </c>
      <c r="BN2052" s="95">
        <f t="shared" si="693"/>
        <v>6.085163226445589E-2</v>
      </c>
      <c r="BO2052" s="75"/>
      <c r="BP2052" s="75"/>
    </row>
    <row r="2053" spans="27:68" x14ac:dyDescent="0.2">
      <c r="AA2053" s="75"/>
      <c r="AB2053" s="75"/>
      <c r="AC2053" s="75"/>
      <c r="AD2053" s="75"/>
      <c r="AE2053" s="75"/>
      <c r="AG2053" s="84"/>
      <c r="AN2053" s="75"/>
      <c r="AO2053" s="75"/>
      <c r="AP2053" s="75"/>
      <c r="AQ2053" s="75"/>
      <c r="AR2053" s="75"/>
      <c r="AS2053" s="75"/>
      <c r="AT2053" s="75"/>
      <c r="AU2053" s="75"/>
      <c r="AV2053" s="75"/>
      <c r="AW2053" s="75"/>
      <c r="AX2053" s="75"/>
      <c r="AY2053" s="75"/>
      <c r="AZ2053" s="75"/>
      <c r="BA2053" s="8">
        <f t="shared" si="686"/>
        <v>0</v>
      </c>
      <c r="BB2053" s="8">
        <f t="shared" si="687"/>
        <v>1.2646105828040655</v>
      </c>
      <c r="BC2053" s="8">
        <f t="shared" si="688"/>
        <v>-0.82727295640664633</v>
      </c>
      <c r="BD2053" s="8">
        <f t="shared" si="689"/>
        <v>0.86022162229747101</v>
      </c>
      <c r="BE2053" s="8">
        <f t="shared" si="690"/>
        <v>1.2723749123776125</v>
      </c>
      <c r="BF2053" s="8">
        <f t="shared" si="691"/>
        <v>0.7386345573352866</v>
      </c>
      <c r="BG2053" s="95">
        <f t="shared" si="695"/>
        <v>0.3357196473573697</v>
      </c>
      <c r="BH2053" s="95">
        <f t="shared" si="695"/>
        <v>0.31036782265222035</v>
      </c>
      <c r="BI2053" s="95">
        <f t="shared" si="695"/>
        <v>0.2809205298216626</v>
      </c>
      <c r="BJ2053" s="95">
        <f t="shared" si="695"/>
        <v>0.24702566320507127</v>
      </c>
      <c r="BK2053" s="95">
        <f t="shared" si="695"/>
        <v>0.20836448178683617</v>
      </c>
      <c r="BL2053" s="95">
        <f t="shared" si="695"/>
        <v>0.16464603804218486</v>
      </c>
      <c r="BM2053" s="95">
        <f t="shared" si="695"/>
        <v>0.11558430824031349</v>
      </c>
      <c r="BN2053" s="95">
        <f t="shared" si="693"/>
        <v>6.085163226445589E-2</v>
      </c>
      <c r="BO2053" s="75"/>
      <c r="BP2053" s="75"/>
    </row>
    <row r="2054" spans="27:68" x14ac:dyDescent="0.2">
      <c r="AA2054" s="75"/>
      <c r="AB2054" s="75"/>
      <c r="AC2054" s="75"/>
      <c r="AD2054" s="75"/>
      <c r="AE2054" s="75"/>
      <c r="AG2054" s="84"/>
      <c r="AN2054" s="75"/>
      <c r="AO2054" s="75"/>
      <c r="AP2054" s="75"/>
      <c r="AQ2054" s="75"/>
      <c r="AR2054" s="75"/>
      <c r="AS2054" s="75"/>
      <c r="AT2054" s="75"/>
      <c r="AU2054" s="75"/>
      <c r="AV2054" s="75"/>
      <c r="AW2054" s="75"/>
      <c r="AX2054" s="75"/>
      <c r="AY2054" s="75"/>
      <c r="AZ2054" s="75"/>
      <c r="BA2054" s="8">
        <f t="shared" si="686"/>
        <v>0</v>
      </c>
      <c r="BB2054" s="8">
        <f t="shared" si="687"/>
        <v>1.2646105828040655</v>
      </c>
      <c r="BC2054" s="8">
        <f t="shared" si="688"/>
        <v>-0.82727295640664633</v>
      </c>
      <c r="BD2054" s="8">
        <f t="shared" si="689"/>
        <v>0.86022162229747101</v>
      </c>
      <c r="BE2054" s="8">
        <f t="shared" si="690"/>
        <v>1.2723749123776125</v>
      </c>
      <c r="BF2054" s="8">
        <f t="shared" si="691"/>
        <v>0.7386345573352866</v>
      </c>
      <c r="BG2054" s="95">
        <f t="shared" si="695"/>
        <v>0.3357196473573697</v>
      </c>
      <c r="BH2054" s="95">
        <f t="shared" si="695"/>
        <v>0.31036782265222035</v>
      </c>
      <c r="BI2054" s="95">
        <f t="shared" si="695"/>
        <v>0.2809205298216626</v>
      </c>
      <c r="BJ2054" s="95">
        <f t="shared" si="695"/>
        <v>0.24702566320507127</v>
      </c>
      <c r="BK2054" s="95">
        <f t="shared" si="695"/>
        <v>0.20836448178683617</v>
      </c>
      <c r="BL2054" s="95">
        <f t="shared" si="695"/>
        <v>0.16464603804218486</v>
      </c>
      <c r="BM2054" s="95">
        <f t="shared" si="695"/>
        <v>0.11558430824031349</v>
      </c>
      <c r="BN2054" s="95">
        <f t="shared" si="693"/>
        <v>6.085163226445589E-2</v>
      </c>
      <c r="BO2054" s="75"/>
      <c r="BP2054" s="75"/>
    </row>
    <row r="2055" spans="27:68" x14ac:dyDescent="0.2">
      <c r="AA2055" s="75"/>
      <c r="AB2055" s="75"/>
      <c r="AC2055" s="75"/>
      <c r="AD2055" s="75"/>
      <c r="AE2055" s="75"/>
      <c r="AG2055" s="84"/>
      <c r="AN2055" s="75"/>
      <c r="AO2055" s="75"/>
      <c r="AP2055" s="75"/>
      <c r="AQ2055" s="75"/>
      <c r="AR2055" s="75"/>
      <c r="AS2055" s="75"/>
      <c r="AT2055" s="75"/>
      <c r="AU2055" s="75"/>
      <c r="AV2055" s="75"/>
      <c r="AW2055" s="75"/>
      <c r="AX2055" s="75"/>
      <c r="AY2055" s="75"/>
      <c r="AZ2055" s="75"/>
      <c r="BA2055" s="8">
        <f t="shared" si="686"/>
        <v>0</v>
      </c>
      <c r="BB2055" s="8">
        <f t="shared" si="687"/>
        <v>1.2646105828040655</v>
      </c>
      <c r="BC2055" s="8">
        <f t="shared" si="688"/>
        <v>-0.82727295640664633</v>
      </c>
      <c r="BD2055" s="8">
        <f t="shared" si="689"/>
        <v>0.86022162229747101</v>
      </c>
      <c r="BE2055" s="8">
        <f t="shared" si="690"/>
        <v>1.2723749123776125</v>
      </c>
      <c r="BF2055" s="8">
        <f t="shared" si="691"/>
        <v>0.7386345573352866</v>
      </c>
      <c r="BG2055" s="95">
        <f t="shared" si="695"/>
        <v>0.3357196473573697</v>
      </c>
      <c r="BH2055" s="95">
        <f t="shared" si="695"/>
        <v>0.31036782265222035</v>
      </c>
      <c r="BI2055" s="95">
        <f t="shared" si="695"/>
        <v>0.2809205298216626</v>
      </c>
      <c r="BJ2055" s="95">
        <f t="shared" si="695"/>
        <v>0.24702566320507127</v>
      </c>
      <c r="BK2055" s="95">
        <f t="shared" si="695"/>
        <v>0.20836448178683617</v>
      </c>
      <c r="BL2055" s="95">
        <f t="shared" si="695"/>
        <v>0.16464603804218486</v>
      </c>
      <c r="BM2055" s="95">
        <f t="shared" si="695"/>
        <v>0.11558430824031349</v>
      </c>
      <c r="BN2055" s="95">
        <f t="shared" si="693"/>
        <v>6.085163226445589E-2</v>
      </c>
      <c r="BO2055" s="75"/>
      <c r="BP2055" s="75"/>
    </row>
    <row r="2056" spans="27:68" x14ac:dyDescent="0.2">
      <c r="AA2056" s="75"/>
      <c r="AB2056" s="75"/>
      <c r="AC2056" s="75"/>
      <c r="AD2056" s="75"/>
      <c r="AE2056" s="75"/>
      <c r="AG2056" s="84"/>
      <c r="AN2056" s="75"/>
      <c r="AO2056" s="75"/>
      <c r="AP2056" s="75"/>
      <c r="AQ2056" s="75"/>
      <c r="AR2056" s="75"/>
      <c r="AS2056" s="75"/>
      <c r="AT2056" s="75"/>
      <c r="AU2056" s="75"/>
      <c r="AV2056" s="75"/>
      <c r="AW2056" s="75"/>
      <c r="AX2056" s="75"/>
      <c r="AY2056" s="75"/>
      <c r="AZ2056" s="75"/>
      <c r="BA2056" s="8">
        <f t="shared" si="686"/>
        <v>0</v>
      </c>
      <c r="BB2056" s="8">
        <f t="shared" si="687"/>
        <v>1.2646105828040655</v>
      </c>
      <c r="BC2056" s="8">
        <f t="shared" si="688"/>
        <v>-0.82727295640664633</v>
      </c>
      <c r="BD2056" s="8">
        <f t="shared" si="689"/>
        <v>0.86022162229747101</v>
      </c>
      <c r="BE2056" s="8">
        <f t="shared" si="690"/>
        <v>1.2723749123776125</v>
      </c>
      <c r="BF2056" s="8">
        <f t="shared" si="691"/>
        <v>0.7386345573352866</v>
      </c>
      <c r="BG2056" s="95">
        <f t="shared" si="695"/>
        <v>0.3357196473573697</v>
      </c>
      <c r="BH2056" s="95">
        <f t="shared" si="695"/>
        <v>0.31036782265222035</v>
      </c>
      <c r="BI2056" s="95">
        <f t="shared" si="695"/>
        <v>0.2809205298216626</v>
      </c>
      <c r="BJ2056" s="95">
        <f t="shared" si="695"/>
        <v>0.24702566320507127</v>
      </c>
      <c r="BK2056" s="95">
        <f t="shared" si="695"/>
        <v>0.20836448178683617</v>
      </c>
      <c r="BL2056" s="95">
        <f t="shared" si="695"/>
        <v>0.16464603804218486</v>
      </c>
      <c r="BM2056" s="95">
        <f t="shared" si="695"/>
        <v>0.11558430824031349</v>
      </c>
      <c r="BN2056" s="95">
        <f t="shared" si="693"/>
        <v>6.085163226445589E-2</v>
      </c>
      <c r="BO2056" s="75"/>
      <c r="BP2056" s="75"/>
    </row>
    <row r="2057" spans="27:68" x14ac:dyDescent="0.2">
      <c r="AA2057" s="75"/>
      <c r="AB2057" s="75"/>
      <c r="AC2057" s="75"/>
      <c r="AD2057" s="75"/>
      <c r="AE2057" s="75"/>
      <c r="AG2057" s="84"/>
      <c r="AN2057" s="75"/>
      <c r="AO2057" s="75"/>
      <c r="AP2057" s="75"/>
      <c r="AQ2057" s="75"/>
      <c r="AR2057" s="75"/>
      <c r="AS2057" s="75"/>
      <c r="AT2057" s="75"/>
      <c r="AU2057" s="75"/>
      <c r="AV2057" s="75"/>
      <c r="AW2057" s="75"/>
      <c r="AX2057" s="75"/>
      <c r="AY2057" s="75"/>
      <c r="AZ2057" s="75"/>
      <c r="BA2057" s="8">
        <f t="shared" si="686"/>
        <v>0</v>
      </c>
      <c r="BB2057" s="8">
        <f t="shared" si="687"/>
        <v>1.2646105828040655</v>
      </c>
      <c r="BC2057" s="8">
        <f t="shared" si="688"/>
        <v>-0.82727295640664633</v>
      </c>
      <c r="BD2057" s="8">
        <f t="shared" si="689"/>
        <v>0.86022162229747101</v>
      </c>
      <c r="BE2057" s="8">
        <f t="shared" si="690"/>
        <v>1.2723749123776125</v>
      </c>
      <c r="BF2057" s="8">
        <f t="shared" si="691"/>
        <v>0.7386345573352866</v>
      </c>
      <c r="BG2057" s="95">
        <f t="shared" si="695"/>
        <v>0.3357196473573697</v>
      </c>
      <c r="BH2057" s="95">
        <f t="shared" si="695"/>
        <v>0.31036782265222035</v>
      </c>
      <c r="BI2057" s="95">
        <f t="shared" si="695"/>
        <v>0.2809205298216626</v>
      </c>
      <c r="BJ2057" s="95">
        <f t="shared" si="695"/>
        <v>0.24702566320507127</v>
      </c>
      <c r="BK2057" s="95">
        <f t="shared" si="695"/>
        <v>0.20836448178683617</v>
      </c>
      <c r="BL2057" s="95">
        <f t="shared" si="695"/>
        <v>0.16464603804218486</v>
      </c>
      <c r="BM2057" s="95">
        <f t="shared" si="695"/>
        <v>0.11558430824031349</v>
      </c>
      <c r="BN2057" s="95">
        <f t="shared" si="693"/>
        <v>6.085163226445589E-2</v>
      </c>
      <c r="BO2057" s="75"/>
      <c r="BP2057" s="75"/>
    </row>
    <row r="2058" spans="27:68" x14ac:dyDescent="0.2">
      <c r="AA2058" s="75"/>
      <c r="AB2058" s="75"/>
      <c r="AC2058" s="75"/>
      <c r="AD2058" s="75"/>
      <c r="AE2058" s="75"/>
      <c r="AG2058" s="84"/>
      <c r="AN2058" s="75"/>
      <c r="AO2058" s="75"/>
      <c r="AP2058" s="75"/>
      <c r="AQ2058" s="75"/>
      <c r="AR2058" s="75"/>
      <c r="AS2058" s="75"/>
      <c r="AT2058" s="75"/>
      <c r="AU2058" s="75"/>
      <c r="AV2058" s="75"/>
      <c r="AW2058" s="75"/>
      <c r="AX2058" s="75"/>
      <c r="AY2058" s="75"/>
      <c r="AZ2058" s="75"/>
      <c r="BA2058" s="8">
        <f t="shared" si="686"/>
        <v>0</v>
      </c>
      <c r="BB2058" s="8">
        <f t="shared" si="687"/>
        <v>1.2646105828040655</v>
      </c>
      <c r="BC2058" s="8">
        <f t="shared" si="688"/>
        <v>-0.82727295640664633</v>
      </c>
      <c r="BD2058" s="8">
        <f t="shared" si="689"/>
        <v>0.86022162229747101</v>
      </c>
      <c r="BE2058" s="8">
        <f t="shared" si="690"/>
        <v>1.2723749123776125</v>
      </c>
      <c r="BF2058" s="8">
        <f t="shared" si="691"/>
        <v>0.7386345573352866</v>
      </c>
      <c r="BG2058" s="95">
        <f t="shared" si="695"/>
        <v>0.3357196473573697</v>
      </c>
      <c r="BH2058" s="95">
        <f t="shared" si="695"/>
        <v>0.31036782265222035</v>
      </c>
      <c r="BI2058" s="95">
        <f t="shared" si="695"/>
        <v>0.2809205298216626</v>
      </c>
      <c r="BJ2058" s="95">
        <f t="shared" si="695"/>
        <v>0.24702566320507127</v>
      </c>
      <c r="BK2058" s="95">
        <f t="shared" si="695"/>
        <v>0.20836448178683617</v>
      </c>
      <c r="BL2058" s="95">
        <f t="shared" si="695"/>
        <v>0.16464603804218486</v>
      </c>
      <c r="BM2058" s="95">
        <f t="shared" si="695"/>
        <v>0.11558430824031349</v>
      </c>
      <c r="BN2058" s="95">
        <f t="shared" si="693"/>
        <v>6.085163226445589E-2</v>
      </c>
      <c r="BO2058" s="75"/>
      <c r="BP2058" s="75"/>
    </row>
    <row r="2059" spans="27:68" x14ac:dyDescent="0.2">
      <c r="AA2059" s="75"/>
      <c r="AB2059" s="75"/>
      <c r="AC2059" s="75"/>
      <c r="AD2059" s="75"/>
      <c r="AE2059" s="75"/>
      <c r="AG2059" s="84"/>
      <c r="AN2059" s="75"/>
      <c r="AO2059" s="75"/>
      <c r="AP2059" s="75"/>
      <c r="AQ2059" s="75"/>
      <c r="AR2059" s="75"/>
      <c r="AS2059" s="75"/>
      <c r="AT2059" s="75"/>
      <c r="AU2059" s="75"/>
      <c r="AV2059" s="75"/>
      <c r="AW2059" s="75"/>
      <c r="AX2059" s="75"/>
      <c r="AY2059" s="75"/>
      <c r="AZ2059" s="75"/>
      <c r="BA2059" s="8">
        <f t="shared" si="686"/>
        <v>0</v>
      </c>
      <c r="BB2059" s="8">
        <f t="shared" si="687"/>
        <v>1.2646105828040655</v>
      </c>
      <c r="BC2059" s="8">
        <f t="shared" si="688"/>
        <v>-0.82727295640664633</v>
      </c>
      <c r="BD2059" s="8">
        <f t="shared" si="689"/>
        <v>0.86022162229747101</v>
      </c>
      <c r="BE2059" s="8">
        <f t="shared" si="690"/>
        <v>1.2723749123776125</v>
      </c>
      <c r="BF2059" s="8">
        <f t="shared" si="691"/>
        <v>0.7386345573352866</v>
      </c>
      <c r="BG2059" s="95">
        <f t="shared" si="695"/>
        <v>0.3357196473573697</v>
      </c>
      <c r="BH2059" s="95">
        <f t="shared" si="695"/>
        <v>0.31036782265222035</v>
      </c>
      <c r="BI2059" s="95">
        <f t="shared" si="695"/>
        <v>0.2809205298216626</v>
      </c>
      <c r="BJ2059" s="95">
        <f t="shared" si="695"/>
        <v>0.24702566320507127</v>
      </c>
      <c r="BK2059" s="95">
        <f t="shared" si="695"/>
        <v>0.20836448178683617</v>
      </c>
      <c r="BL2059" s="95">
        <f t="shared" si="695"/>
        <v>0.16464603804218486</v>
      </c>
      <c r="BM2059" s="95">
        <f t="shared" si="695"/>
        <v>0.11558430824031349</v>
      </c>
      <c r="BN2059" s="95">
        <f t="shared" si="693"/>
        <v>6.085163226445589E-2</v>
      </c>
      <c r="BO2059" s="75"/>
      <c r="BP2059" s="75"/>
    </row>
    <row r="2060" spans="27:68" x14ac:dyDescent="0.2">
      <c r="AA2060" s="75"/>
      <c r="AB2060" s="75"/>
      <c r="AC2060" s="75"/>
      <c r="AD2060" s="75"/>
      <c r="AE2060" s="75"/>
      <c r="AG2060" s="84"/>
      <c r="AN2060" s="75"/>
      <c r="AO2060" s="75"/>
      <c r="AP2060" s="75"/>
      <c r="AQ2060" s="75"/>
      <c r="AR2060" s="75"/>
      <c r="AS2060" s="75"/>
      <c r="AT2060" s="75"/>
      <c r="AU2060" s="75"/>
      <c r="AV2060" s="75"/>
      <c r="AW2060" s="75"/>
      <c r="AX2060" s="75"/>
      <c r="AY2060" s="75"/>
      <c r="AZ2060" s="75"/>
      <c r="BA2060" s="8">
        <f t="shared" si="686"/>
        <v>0</v>
      </c>
      <c r="BB2060" s="8">
        <f t="shared" si="687"/>
        <v>1.2646105828040655</v>
      </c>
      <c r="BC2060" s="8">
        <f t="shared" si="688"/>
        <v>-0.82727295640664633</v>
      </c>
      <c r="BD2060" s="8">
        <f t="shared" si="689"/>
        <v>0.86022162229747101</v>
      </c>
      <c r="BE2060" s="8">
        <f t="shared" si="690"/>
        <v>1.2723749123776125</v>
      </c>
      <c r="BF2060" s="8">
        <f t="shared" si="691"/>
        <v>0.7386345573352866</v>
      </c>
      <c r="BG2060" s="95">
        <f t="shared" si="695"/>
        <v>0.3357196473573697</v>
      </c>
      <c r="BH2060" s="95">
        <f t="shared" si="695"/>
        <v>0.31036782265222035</v>
      </c>
      <c r="BI2060" s="95">
        <f t="shared" si="695"/>
        <v>0.2809205298216626</v>
      </c>
      <c r="BJ2060" s="95">
        <f t="shared" si="695"/>
        <v>0.24702566320507127</v>
      </c>
      <c r="BK2060" s="95">
        <f t="shared" si="695"/>
        <v>0.20836448178683617</v>
      </c>
      <c r="BL2060" s="95">
        <f t="shared" si="695"/>
        <v>0.16464603804218486</v>
      </c>
      <c r="BM2060" s="95">
        <f t="shared" si="695"/>
        <v>0.11558430824031349</v>
      </c>
      <c r="BN2060" s="95">
        <f t="shared" si="693"/>
        <v>6.085163226445589E-2</v>
      </c>
      <c r="BO2060" s="75"/>
      <c r="BP2060" s="75"/>
    </row>
    <row r="2061" spans="27:68" x14ac:dyDescent="0.2">
      <c r="AA2061" s="75"/>
      <c r="AB2061" s="75"/>
      <c r="AC2061" s="75"/>
      <c r="AD2061" s="75"/>
      <c r="AE2061" s="75"/>
      <c r="AG2061" s="84"/>
      <c r="AN2061" s="75"/>
      <c r="AO2061" s="75"/>
      <c r="AP2061" s="75"/>
      <c r="AQ2061" s="75"/>
      <c r="AR2061" s="75"/>
      <c r="AS2061" s="75"/>
      <c r="AT2061" s="75"/>
      <c r="AU2061" s="75"/>
      <c r="AV2061" s="75"/>
      <c r="AW2061" s="75"/>
      <c r="AX2061" s="75"/>
      <c r="AY2061" s="75"/>
      <c r="AZ2061" s="75"/>
      <c r="BA2061" s="8">
        <f t="shared" si="686"/>
        <v>0</v>
      </c>
      <c r="BB2061" s="8">
        <f t="shared" si="687"/>
        <v>1.2646105828040655</v>
      </c>
      <c r="BC2061" s="8">
        <f t="shared" si="688"/>
        <v>-0.82727295640664633</v>
      </c>
      <c r="BD2061" s="8">
        <f t="shared" si="689"/>
        <v>0.86022162229747101</v>
      </c>
      <c r="BE2061" s="8">
        <f t="shared" si="690"/>
        <v>1.2723749123776125</v>
      </c>
      <c r="BF2061" s="8">
        <f t="shared" si="691"/>
        <v>0.7386345573352866</v>
      </c>
      <c r="BG2061" s="95">
        <f t="shared" si="695"/>
        <v>0.3357196473573697</v>
      </c>
      <c r="BH2061" s="95">
        <f t="shared" si="695"/>
        <v>0.31036782265222035</v>
      </c>
      <c r="BI2061" s="95">
        <f t="shared" si="695"/>
        <v>0.2809205298216626</v>
      </c>
      <c r="BJ2061" s="95">
        <f t="shared" si="695"/>
        <v>0.24702566320507127</v>
      </c>
      <c r="BK2061" s="95">
        <f t="shared" si="695"/>
        <v>0.20836448178683617</v>
      </c>
      <c r="BL2061" s="95">
        <f t="shared" si="695"/>
        <v>0.16464603804218486</v>
      </c>
      <c r="BM2061" s="95">
        <f t="shared" si="695"/>
        <v>0.11558430824031349</v>
      </c>
      <c r="BN2061" s="95">
        <f t="shared" si="693"/>
        <v>6.085163226445589E-2</v>
      </c>
      <c r="BO2061" s="75"/>
      <c r="BP2061" s="75"/>
    </row>
    <row r="2062" spans="27:68" x14ac:dyDescent="0.2">
      <c r="AA2062" s="75"/>
      <c r="AB2062" s="75"/>
      <c r="AC2062" s="75"/>
      <c r="AD2062" s="75"/>
      <c r="AE2062" s="75"/>
      <c r="AG2062" s="84"/>
      <c r="AN2062" s="75"/>
      <c r="AO2062" s="75"/>
      <c r="AP2062" s="75"/>
      <c r="AQ2062" s="75"/>
      <c r="AR2062" s="75"/>
      <c r="AS2062" s="75"/>
      <c r="AT2062" s="75"/>
      <c r="AU2062" s="75"/>
      <c r="AV2062" s="75"/>
      <c r="AW2062" s="75"/>
      <c r="AX2062" s="75"/>
      <c r="AY2062" s="75"/>
      <c r="AZ2062" s="75"/>
      <c r="BA2062" s="8">
        <f t="shared" si="686"/>
        <v>0</v>
      </c>
      <c r="BB2062" s="8">
        <f t="shared" si="687"/>
        <v>1.2646105828040655</v>
      </c>
      <c r="BC2062" s="8">
        <f t="shared" si="688"/>
        <v>-0.82727295640664633</v>
      </c>
      <c r="BD2062" s="8">
        <f t="shared" si="689"/>
        <v>0.86022162229747101</v>
      </c>
      <c r="BE2062" s="8">
        <f t="shared" si="690"/>
        <v>1.2723749123776125</v>
      </c>
      <c r="BF2062" s="8">
        <f t="shared" si="691"/>
        <v>0.7386345573352866</v>
      </c>
      <c r="BG2062" s="95">
        <f t="shared" si="695"/>
        <v>0.3357196473573697</v>
      </c>
      <c r="BH2062" s="95">
        <f t="shared" si="695"/>
        <v>0.31036782265222035</v>
      </c>
      <c r="BI2062" s="95">
        <f t="shared" si="695"/>
        <v>0.2809205298216626</v>
      </c>
      <c r="BJ2062" s="95">
        <f t="shared" si="695"/>
        <v>0.24702566320507127</v>
      </c>
      <c r="BK2062" s="95">
        <f t="shared" si="695"/>
        <v>0.20836448178683617</v>
      </c>
      <c r="BL2062" s="95">
        <f t="shared" si="695"/>
        <v>0.16464603804218486</v>
      </c>
      <c r="BM2062" s="95">
        <f t="shared" si="695"/>
        <v>0.11558430824031349</v>
      </c>
      <c r="BN2062" s="95">
        <f t="shared" si="693"/>
        <v>6.085163226445589E-2</v>
      </c>
      <c r="BO2062" s="75"/>
      <c r="BP2062" s="75"/>
    </row>
    <row r="2063" spans="27:68" x14ac:dyDescent="0.2">
      <c r="AA2063" s="75"/>
      <c r="AB2063" s="75"/>
      <c r="AC2063" s="75"/>
      <c r="AD2063" s="75"/>
      <c r="AE2063" s="75"/>
      <c r="AG2063" s="84"/>
      <c r="AN2063" s="75"/>
      <c r="AO2063" s="75"/>
      <c r="AP2063" s="75"/>
      <c r="AQ2063" s="75"/>
      <c r="AR2063" s="75"/>
      <c r="AS2063" s="75"/>
      <c r="AT2063" s="75"/>
      <c r="AU2063" s="75"/>
      <c r="AV2063" s="75"/>
      <c r="AW2063" s="75"/>
      <c r="AX2063" s="75"/>
      <c r="AY2063" s="75"/>
      <c r="AZ2063" s="75"/>
      <c r="BA2063" s="8">
        <f t="shared" si="686"/>
        <v>0</v>
      </c>
      <c r="BB2063" s="8">
        <f t="shared" si="687"/>
        <v>1.2646105828040655</v>
      </c>
      <c r="BC2063" s="8">
        <f t="shared" si="688"/>
        <v>-0.82727295640664633</v>
      </c>
      <c r="BD2063" s="8">
        <f t="shared" si="689"/>
        <v>0.86022162229747101</v>
      </c>
      <c r="BE2063" s="8">
        <f t="shared" si="690"/>
        <v>1.2723749123776125</v>
      </c>
      <c r="BF2063" s="8">
        <f t="shared" si="691"/>
        <v>0.7386345573352866</v>
      </c>
      <c r="BG2063" s="95">
        <f t="shared" si="695"/>
        <v>0.3357196473573697</v>
      </c>
      <c r="BH2063" s="95">
        <f t="shared" si="695"/>
        <v>0.31036782265222035</v>
      </c>
      <c r="BI2063" s="95">
        <f t="shared" si="695"/>
        <v>0.2809205298216626</v>
      </c>
      <c r="BJ2063" s="95">
        <f t="shared" si="695"/>
        <v>0.24702566320507127</v>
      </c>
      <c r="BK2063" s="95">
        <f t="shared" si="695"/>
        <v>0.20836448178683617</v>
      </c>
      <c r="BL2063" s="95">
        <f t="shared" si="695"/>
        <v>0.16464603804218486</v>
      </c>
      <c r="BM2063" s="95">
        <f t="shared" si="695"/>
        <v>0.11558430824031349</v>
      </c>
      <c r="BN2063" s="95">
        <f t="shared" si="693"/>
        <v>6.085163226445589E-2</v>
      </c>
      <c r="BO2063" s="75"/>
      <c r="BP2063" s="75"/>
    </row>
    <row r="2064" spans="27:68" x14ac:dyDescent="0.2">
      <c r="AA2064" s="75"/>
      <c r="AB2064" s="75"/>
      <c r="AC2064" s="75"/>
      <c r="AD2064" s="75"/>
      <c r="AE2064" s="75"/>
      <c r="AG2064" s="84"/>
      <c r="AN2064" s="75"/>
      <c r="AO2064" s="75"/>
      <c r="AP2064" s="75"/>
      <c r="AQ2064" s="75"/>
      <c r="AR2064" s="75"/>
      <c r="AS2064" s="75"/>
      <c r="AT2064" s="75"/>
      <c r="AU2064" s="75"/>
      <c r="AV2064" s="75"/>
      <c r="AW2064" s="75"/>
      <c r="AX2064" s="75"/>
      <c r="AY2064" s="75"/>
      <c r="AZ2064" s="75"/>
      <c r="BA2064" s="8">
        <f t="shared" si="686"/>
        <v>0</v>
      </c>
      <c r="BB2064" s="8">
        <f t="shared" si="687"/>
        <v>1.2646105828040655</v>
      </c>
      <c r="BC2064" s="8">
        <f t="shared" si="688"/>
        <v>-0.82727295640664633</v>
      </c>
      <c r="BD2064" s="8">
        <f t="shared" si="689"/>
        <v>0.86022162229747101</v>
      </c>
      <c r="BE2064" s="8">
        <f t="shared" si="690"/>
        <v>1.2723749123776125</v>
      </c>
      <c r="BF2064" s="8">
        <f t="shared" si="691"/>
        <v>0.7386345573352866</v>
      </c>
      <c r="BG2064" s="95">
        <f t="shared" si="695"/>
        <v>0.3357196473573697</v>
      </c>
      <c r="BH2064" s="95">
        <f t="shared" si="695"/>
        <v>0.31036782265222035</v>
      </c>
      <c r="BI2064" s="95">
        <f t="shared" si="695"/>
        <v>0.2809205298216626</v>
      </c>
      <c r="BJ2064" s="95">
        <f t="shared" si="695"/>
        <v>0.24702566320507127</v>
      </c>
      <c r="BK2064" s="95">
        <f t="shared" si="695"/>
        <v>0.20836448178683617</v>
      </c>
      <c r="BL2064" s="95">
        <f t="shared" si="695"/>
        <v>0.16464603804218486</v>
      </c>
      <c r="BM2064" s="95">
        <f t="shared" si="695"/>
        <v>0.11558430824031349</v>
      </c>
      <c r="BN2064" s="95">
        <f t="shared" si="693"/>
        <v>6.085163226445589E-2</v>
      </c>
      <c r="BO2064" s="75"/>
      <c r="BP2064" s="75"/>
    </row>
    <row r="2065" spans="27:68" x14ac:dyDescent="0.2">
      <c r="AA2065" s="75"/>
      <c r="AB2065" s="75"/>
      <c r="AC2065" s="75"/>
      <c r="AD2065" s="75"/>
      <c r="AE2065" s="75"/>
      <c r="AG2065" s="84"/>
      <c r="AN2065" s="75"/>
      <c r="AO2065" s="75"/>
      <c r="AP2065" s="75"/>
      <c r="AQ2065" s="75"/>
      <c r="AR2065" s="75"/>
      <c r="AS2065" s="75"/>
      <c r="AT2065" s="75"/>
      <c r="AU2065" s="75"/>
      <c r="AV2065" s="75"/>
      <c r="AW2065" s="75"/>
      <c r="AX2065" s="75"/>
      <c r="AY2065" s="75"/>
      <c r="AZ2065" s="75"/>
      <c r="BA2065" s="8">
        <f t="shared" si="686"/>
        <v>0</v>
      </c>
      <c r="BB2065" s="8">
        <f t="shared" si="687"/>
        <v>1.2646105828040655</v>
      </c>
      <c r="BC2065" s="8">
        <f t="shared" si="688"/>
        <v>-0.82727295640664633</v>
      </c>
      <c r="BD2065" s="8">
        <f t="shared" si="689"/>
        <v>0.86022162229747101</v>
      </c>
      <c r="BE2065" s="8">
        <f t="shared" si="690"/>
        <v>1.2723749123776125</v>
      </c>
      <c r="BF2065" s="8">
        <f t="shared" si="691"/>
        <v>0.7386345573352866</v>
      </c>
      <c r="BG2065" s="95">
        <f t="shared" ref="BG2065:BM2080" si="696">$BN2065+$BB$7*SIN(BH2065)</f>
        <v>0.3357196473573697</v>
      </c>
      <c r="BH2065" s="95">
        <f t="shared" si="696"/>
        <v>0.31036782265222035</v>
      </c>
      <c r="BI2065" s="95">
        <f t="shared" si="696"/>
        <v>0.2809205298216626</v>
      </c>
      <c r="BJ2065" s="95">
        <f t="shared" si="696"/>
        <v>0.24702566320507127</v>
      </c>
      <c r="BK2065" s="95">
        <f t="shared" si="696"/>
        <v>0.20836448178683617</v>
      </c>
      <c r="BL2065" s="95">
        <f t="shared" si="696"/>
        <v>0.16464603804218486</v>
      </c>
      <c r="BM2065" s="95">
        <f t="shared" si="696"/>
        <v>0.11558430824031349</v>
      </c>
      <c r="BN2065" s="95">
        <f t="shared" si="693"/>
        <v>6.085163226445589E-2</v>
      </c>
      <c r="BO2065" s="75"/>
      <c r="BP2065" s="75"/>
    </row>
    <row r="2066" spans="27:68" x14ac:dyDescent="0.2">
      <c r="AA2066" s="75"/>
      <c r="AB2066" s="75"/>
      <c r="AC2066" s="75"/>
      <c r="AD2066" s="75"/>
      <c r="AE2066" s="75"/>
      <c r="AG2066" s="84"/>
      <c r="AN2066" s="75"/>
      <c r="AO2066" s="75"/>
      <c r="AP2066" s="75"/>
      <c r="AQ2066" s="75"/>
      <c r="AR2066" s="75"/>
      <c r="AS2066" s="75"/>
      <c r="AT2066" s="75"/>
      <c r="AU2066" s="75"/>
      <c r="AV2066" s="75"/>
      <c r="AW2066" s="75"/>
      <c r="AX2066" s="75"/>
      <c r="AY2066" s="75"/>
      <c r="AZ2066" s="75"/>
      <c r="BA2066" s="8">
        <f t="shared" si="686"/>
        <v>0</v>
      </c>
      <c r="BB2066" s="8">
        <f t="shared" si="687"/>
        <v>1.2646105828040655</v>
      </c>
      <c r="BC2066" s="8">
        <f t="shared" si="688"/>
        <v>-0.82727295640664633</v>
      </c>
      <c r="BD2066" s="8">
        <f t="shared" si="689"/>
        <v>0.86022162229747101</v>
      </c>
      <c r="BE2066" s="8">
        <f t="shared" si="690"/>
        <v>1.2723749123776125</v>
      </c>
      <c r="BF2066" s="8">
        <f t="shared" si="691"/>
        <v>0.7386345573352866</v>
      </c>
      <c r="BG2066" s="95">
        <f t="shared" si="696"/>
        <v>0.3357196473573697</v>
      </c>
      <c r="BH2066" s="95">
        <f t="shared" si="696"/>
        <v>0.31036782265222035</v>
      </c>
      <c r="BI2066" s="95">
        <f t="shared" si="696"/>
        <v>0.2809205298216626</v>
      </c>
      <c r="BJ2066" s="95">
        <f t="shared" si="696"/>
        <v>0.24702566320507127</v>
      </c>
      <c r="BK2066" s="95">
        <f t="shared" si="696"/>
        <v>0.20836448178683617</v>
      </c>
      <c r="BL2066" s="95">
        <f t="shared" si="696"/>
        <v>0.16464603804218486</v>
      </c>
      <c r="BM2066" s="95">
        <f t="shared" si="696"/>
        <v>0.11558430824031349</v>
      </c>
      <c r="BN2066" s="95">
        <f t="shared" si="693"/>
        <v>6.085163226445589E-2</v>
      </c>
      <c r="BO2066" s="75"/>
      <c r="BP2066" s="75"/>
    </row>
    <row r="2067" spans="27:68" x14ac:dyDescent="0.2">
      <c r="AA2067" s="75"/>
      <c r="AB2067" s="75"/>
      <c r="AC2067" s="75"/>
      <c r="AD2067" s="75"/>
      <c r="AE2067" s="75"/>
      <c r="AG2067" s="84"/>
      <c r="AN2067" s="75"/>
      <c r="AO2067" s="75"/>
      <c r="AP2067" s="75"/>
      <c r="AQ2067" s="75"/>
      <c r="AR2067" s="75"/>
      <c r="AS2067" s="75"/>
      <c r="AT2067" s="75"/>
      <c r="AU2067" s="75"/>
      <c r="AV2067" s="75"/>
      <c r="AW2067" s="75"/>
      <c r="AX2067" s="75"/>
      <c r="AY2067" s="75"/>
      <c r="AZ2067" s="75"/>
      <c r="BA2067" s="8">
        <f t="shared" si="686"/>
        <v>0</v>
      </c>
      <c r="BB2067" s="8">
        <f t="shared" si="687"/>
        <v>1.2646105828040655</v>
      </c>
      <c r="BC2067" s="8">
        <f t="shared" si="688"/>
        <v>-0.82727295640664633</v>
      </c>
      <c r="BD2067" s="8">
        <f t="shared" si="689"/>
        <v>0.86022162229747101</v>
      </c>
      <c r="BE2067" s="8">
        <f t="shared" si="690"/>
        <v>1.2723749123776125</v>
      </c>
      <c r="BF2067" s="8">
        <f t="shared" si="691"/>
        <v>0.7386345573352866</v>
      </c>
      <c r="BG2067" s="95">
        <f t="shared" si="696"/>
        <v>0.3357196473573697</v>
      </c>
      <c r="BH2067" s="95">
        <f t="shared" si="696"/>
        <v>0.31036782265222035</v>
      </c>
      <c r="BI2067" s="95">
        <f t="shared" si="696"/>
        <v>0.2809205298216626</v>
      </c>
      <c r="BJ2067" s="95">
        <f t="shared" si="696"/>
        <v>0.24702566320507127</v>
      </c>
      <c r="BK2067" s="95">
        <f t="shared" si="696"/>
        <v>0.20836448178683617</v>
      </c>
      <c r="BL2067" s="95">
        <f t="shared" si="696"/>
        <v>0.16464603804218486</v>
      </c>
      <c r="BM2067" s="95">
        <f t="shared" si="696"/>
        <v>0.11558430824031349</v>
      </c>
      <c r="BN2067" s="95">
        <f t="shared" si="693"/>
        <v>6.085163226445589E-2</v>
      </c>
      <c r="BO2067" s="75"/>
      <c r="BP2067" s="75"/>
    </row>
    <row r="2068" spans="27:68" x14ac:dyDescent="0.2">
      <c r="AA2068" s="75"/>
      <c r="AB2068" s="75"/>
      <c r="AC2068" s="75"/>
      <c r="AD2068" s="75"/>
      <c r="AE2068" s="75"/>
      <c r="AG2068" s="84"/>
      <c r="AN2068" s="75"/>
      <c r="AO2068" s="75"/>
      <c r="AP2068" s="75"/>
      <c r="AQ2068" s="75"/>
      <c r="AR2068" s="75"/>
      <c r="AS2068" s="75"/>
      <c r="AT2068" s="75"/>
      <c r="AU2068" s="75"/>
      <c r="AV2068" s="75"/>
      <c r="AW2068" s="75"/>
      <c r="AX2068" s="75"/>
      <c r="AY2068" s="75"/>
      <c r="AZ2068" s="75"/>
      <c r="BA2068" s="8">
        <f t="shared" si="686"/>
        <v>0</v>
      </c>
      <c r="BB2068" s="8">
        <f t="shared" si="687"/>
        <v>1.2646105828040655</v>
      </c>
      <c r="BC2068" s="8">
        <f t="shared" si="688"/>
        <v>-0.82727295640664633</v>
      </c>
      <c r="BD2068" s="8">
        <f t="shared" si="689"/>
        <v>0.86022162229747101</v>
      </c>
      <c r="BE2068" s="8">
        <f t="shared" si="690"/>
        <v>1.2723749123776125</v>
      </c>
      <c r="BF2068" s="8">
        <f t="shared" si="691"/>
        <v>0.7386345573352866</v>
      </c>
      <c r="BG2068" s="95">
        <f t="shared" si="696"/>
        <v>0.3357196473573697</v>
      </c>
      <c r="BH2068" s="95">
        <f t="shared" si="696"/>
        <v>0.31036782265222035</v>
      </c>
      <c r="BI2068" s="95">
        <f t="shared" si="696"/>
        <v>0.2809205298216626</v>
      </c>
      <c r="BJ2068" s="95">
        <f t="shared" si="696"/>
        <v>0.24702566320507127</v>
      </c>
      <c r="BK2068" s="95">
        <f t="shared" si="696"/>
        <v>0.20836448178683617</v>
      </c>
      <c r="BL2068" s="95">
        <f t="shared" si="696"/>
        <v>0.16464603804218486</v>
      </c>
      <c r="BM2068" s="95">
        <f t="shared" si="696"/>
        <v>0.11558430824031349</v>
      </c>
      <c r="BN2068" s="95">
        <f t="shared" si="693"/>
        <v>6.085163226445589E-2</v>
      </c>
      <c r="BO2068" s="75"/>
      <c r="BP2068" s="75"/>
    </row>
    <row r="2069" spans="27:68" x14ac:dyDescent="0.2">
      <c r="AA2069" s="75"/>
      <c r="AB2069" s="75"/>
      <c r="AC2069" s="75"/>
      <c r="AD2069" s="75"/>
      <c r="AE2069" s="75"/>
      <c r="AF2069" s="85"/>
      <c r="AG2069" s="84"/>
      <c r="AN2069" s="75"/>
      <c r="AO2069" s="75"/>
      <c r="AP2069" s="75"/>
      <c r="AQ2069" s="75"/>
      <c r="AR2069" s="75"/>
      <c r="AS2069" s="75"/>
      <c r="AT2069" s="75"/>
      <c r="AU2069" s="75"/>
      <c r="AV2069" s="75"/>
      <c r="AW2069" s="75"/>
      <c r="AX2069" s="75"/>
      <c r="AY2069" s="75"/>
      <c r="AZ2069" s="75"/>
      <c r="BA2069" s="8">
        <f t="shared" si="686"/>
        <v>0</v>
      </c>
      <c r="BB2069" s="8">
        <f t="shared" si="687"/>
        <v>1.2646105828040655</v>
      </c>
      <c r="BC2069" s="8">
        <f t="shared" si="688"/>
        <v>-0.82727295640664633</v>
      </c>
      <c r="BD2069" s="8">
        <f t="shared" si="689"/>
        <v>0.86022162229747101</v>
      </c>
      <c r="BE2069" s="8">
        <f t="shared" si="690"/>
        <v>1.2723749123776125</v>
      </c>
      <c r="BF2069" s="8">
        <f t="shared" si="691"/>
        <v>0.7386345573352866</v>
      </c>
      <c r="BG2069" s="95">
        <f t="shared" si="696"/>
        <v>0.3357196473573697</v>
      </c>
      <c r="BH2069" s="95">
        <f t="shared" si="696"/>
        <v>0.31036782265222035</v>
      </c>
      <c r="BI2069" s="95">
        <f t="shared" si="696"/>
        <v>0.2809205298216626</v>
      </c>
      <c r="BJ2069" s="95">
        <f t="shared" si="696"/>
        <v>0.24702566320507127</v>
      </c>
      <c r="BK2069" s="95">
        <f t="shared" si="696"/>
        <v>0.20836448178683617</v>
      </c>
      <c r="BL2069" s="95">
        <f t="shared" si="696"/>
        <v>0.16464603804218486</v>
      </c>
      <c r="BM2069" s="95">
        <f t="shared" si="696"/>
        <v>0.11558430824031349</v>
      </c>
      <c r="BN2069" s="95">
        <f t="shared" si="693"/>
        <v>6.085163226445589E-2</v>
      </c>
      <c r="BO2069" s="75"/>
      <c r="BP2069" s="75"/>
    </row>
    <row r="2070" spans="27:68" x14ac:dyDescent="0.2">
      <c r="AA2070" s="75"/>
      <c r="AB2070" s="75"/>
      <c r="AC2070" s="75"/>
      <c r="AD2070" s="75"/>
      <c r="AE2070" s="75"/>
      <c r="AF2070" s="85"/>
      <c r="AG2070" s="84"/>
      <c r="AN2070" s="75"/>
      <c r="AO2070" s="75"/>
      <c r="AP2070" s="75"/>
      <c r="AQ2070" s="75"/>
      <c r="AR2070" s="75"/>
      <c r="AS2070" s="75"/>
      <c r="AT2070" s="75"/>
      <c r="AU2070" s="75"/>
      <c r="AV2070" s="75"/>
      <c r="AW2070" s="75"/>
      <c r="AX2070" s="75"/>
      <c r="AY2070" s="75"/>
      <c r="AZ2070" s="75"/>
      <c r="BA2070" s="8">
        <f t="shared" si="686"/>
        <v>0</v>
      </c>
      <c r="BB2070" s="8">
        <f t="shared" si="687"/>
        <v>1.2646105828040655</v>
      </c>
      <c r="BC2070" s="8">
        <f t="shared" si="688"/>
        <v>-0.82727295640664633</v>
      </c>
      <c r="BD2070" s="8">
        <f t="shared" si="689"/>
        <v>0.86022162229747101</v>
      </c>
      <c r="BE2070" s="8">
        <f t="shared" si="690"/>
        <v>1.2723749123776125</v>
      </c>
      <c r="BF2070" s="8">
        <f t="shared" si="691"/>
        <v>0.7386345573352866</v>
      </c>
      <c r="BG2070" s="95">
        <f t="shared" si="696"/>
        <v>0.3357196473573697</v>
      </c>
      <c r="BH2070" s="95">
        <f t="shared" si="696"/>
        <v>0.31036782265222035</v>
      </c>
      <c r="BI2070" s="95">
        <f t="shared" si="696"/>
        <v>0.2809205298216626</v>
      </c>
      <c r="BJ2070" s="95">
        <f t="shared" si="696"/>
        <v>0.24702566320507127</v>
      </c>
      <c r="BK2070" s="95">
        <f t="shared" si="696"/>
        <v>0.20836448178683617</v>
      </c>
      <c r="BL2070" s="95">
        <f t="shared" si="696"/>
        <v>0.16464603804218486</v>
      </c>
      <c r="BM2070" s="95">
        <f t="shared" si="696"/>
        <v>0.11558430824031349</v>
      </c>
      <c r="BN2070" s="95">
        <f t="shared" si="693"/>
        <v>6.085163226445589E-2</v>
      </c>
      <c r="BO2070" s="75"/>
      <c r="BP2070" s="75"/>
    </row>
    <row r="2071" spans="27:68" x14ac:dyDescent="0.2">
      <c r="AA2071" s="75"/>
      <c r="AB2071" s="75"/>
      <c r="AC2071" s="75"/>
      <c r="AD2071" s="75"/>
      <c r="AE2071" s="75"/>
      <c r="AF2071" s="85"/>
      <c r="AG2071" s="84"/>
      <c r="AN2071" s="75"/>
      <c r="AO2071" s="75"/>
      <c r="AP2071" s="75"/>
      <c r="AQ2071" s="75"/>
      <c r="AR2071" s="75"/>
      <c r="AS2071" s="75"/>
      <c r="AT2071" s="75"/>
      <c r="AU2071" s="75"/>
      <c r="AV2071" s="75"/>
      <c r="AW2071" s="75"/>
      <c r="AX2071" s="75"/>
      <c r="AY2071" s="75"/>
      <c r="AZ2071" s="75"/>
      <c r="BA2071" s="8">
        <f t="shared" si="686"/>
        <v>0</v>
      </c>
      <c r="BB2071" s="8">
        <f t="shared" si="687"/>
        <v>1.2646105828040655</v>
      </c>
      <c r="BC2071" s="8">
        <f t="shared" si="688"/>
        <v>-0.82727295640664633</v>
      </c>
      <c r="BD2071" s="8">
        <f t="shared" si="689"/>
        <v>0.86022162229747101</v>
      </c>
      <c r="BE2071" s="8">
        <f t="shared" si="690"/>
        <v>1.2723749123776125</v>
      </c>
      <c r="BF2071" s="8">
        <f t="shared" si="691"/>
        <v>0.7386345573352866</v>
      </c>
      <c r="BG2071" s="95">
        <f t="shared" si="696"/>
        <v>0.3357196473573697</v>
      </c>
      <c r="BH2071" s="95">
        <f t="shared" si="696"/>
        <v>0.31036782265222035</v>
      </c>
      <c r="BI2071" s="95">
        <f t="shared" si="696"/>
        <v>0.2809205298216626</v>
      </c>
      <c r="BJ2071" s="95">
        <f t="shared" si="696"/>
        <v>0.24702566320507127</v>
      </c>
      <c r="BK2071" s="95">
        <f t="shared" si="696"/>
        <v>0.20836448178683617</v>
      </c>
      <c r="BL2071" s="95">
        <f t="shared" si="696"/>
        <v>0.16464603804218486</v>
      </c>
      <c r="BM2071" s="95">
        <f t="shared" si="696"/>
        <v>0.11558430824031349</v>
      </c>
      <c r="BN2071" s="95">
        <f t="shared" si="693"/>
        <v>6.085163226445589E-2</v>
      </c>
      <c r="BO2071" s="75"/>
      <c r="BP2071" s="75"/>
    </row>
    <row r="2072" spans="27:68" x14ac:dyDescent="0.2">
      <c r="AA2072" s="75"/>
      <c r="AB2072" s="75"/>
      <c r="AC2072" s="75"/>
      <c r="AD2072" s="75"/>
      <c r="AE2072" s="75"/>
      <c r="AF2072" s="85"/>
      <c r="AG2072" s="84"/>
      <c r="AN2072" s="75"/>
      <c r="AO2072" s="75"/>
      <c r="AP2072" s="75"/>
      <c r="AQ2072" s="75"/>
      <c r="AR2072" s="75"/>
      <c r="AS2072" s="75"/>
      <c r="AT2072" s="75"/>
      <c r="AU2072" s="75"/>
      <c r="AV2072" s="75"/>
      <c r="AW2072" s="75"/>
      <c r="AX2072" s="75"/>
      <c r="AY2072" s="75"/>
      <c r="AZ2072" s="75"/>
      <c r="BA2072" s="8">
        <f t="shared" si="686"/>
        <v>0</v>
      </c>
      <c r="BB2072" s="8">
        <f t="shared" si="687"/>
        <v>1.2646105828040655</v>
      </c>
      <c r="BC2072" s="8">
        <f t="shared" si="688"/>
        <v>-0.82727295640664633</v>
      </c>
      <c r="BD2072" s="8">
        <f t="shared" si="689"/>
        <v>0.86022162229747101</v>
      </c>
      <c r="BE2072" s="8">
        <f t="shared" si="690"/>
        <v>1.2723749123776125</v>
      </c>
      <c r="BF2072" s="8">
        <f t="shared" si="691"/>
        <v>0.7386345573352866</v>
      </c>
      <c r="BG2072" s="95">
        <f t="shared" si="696"/>
        <v>0.3357196473573697</v>
      </c>
      <c r="BH2072" s="95">
        <f t="shared" si="696"/>
        <v>0.31036782265222035</v>
      </c>
      <c r="BI2072" s="95">
        <f t="shared" si="696"/>
        <v>0.2809205298216626</v>
      </c>
      <c r="BJ2072" s="95">
        <f t="shared" si="696"/>
        <v>0.24702566320507127</v>
      </c>
      <c r="BK2072" s="95">
        <f t="shared" si="696"/>
        <v>0.20836448178683617</v>
      </c>
      <c r="BL2072" s="95">
        <f t="shared" si="696"/>
        <v>0.16464603804218486</v>
      </c>
      <c r="BM2072" s="95">
        <f t="shared" si="696"/>
        <v>0.11558430824031349</v>
      </c>
      <c r="BN2072" s="95">
        <f t="shared" si="693"/>
        <v>6.085163226445589E-2</v>
      </c>
      <c r="BO2072" s="75"/>
      <c r="BP2072" s="75"/>
    </row>
    <row r="2073" spans="27:68" x14ac:dyDescent="0.2">
      <c r="AA2073" s="75"/>
      <c r="AB2073" s="75"/>
      <c r="AC2073" s="75"/>
      <c r="AD2073" s="75"/>
      <c r="AE2073" s="75"/>
      <c r="AF2073" s="85"/>
      <c r="AG2073" s="84"/>
      <c r="AN2073" s="75"/>
      <c r="AO2073" s="75"/>
      <c r="AP2073" s="75"/>
      <c r="AQ2073" s="75"/>
      <c r="AR2073" s="75"/>
      <c r="AS2073" s="75"/>
      <c r="AT2073" s="75"/>
      <c r="AU2073" s="75"/>
      <c r="AV2073" s="75"/>
      <c r="AW2073" s="75"/>
      <c r="AX2073" s="75"/>
      <c r="AY2073" s="75"/>
      <c r="AZ2073" s="75"/>
      <c r="BA2073" s="8">
        <f t="shared" si="686"/>
        <v>0</v>
      </c>
      <c r="BB2073" s="8">
        <f t="shared" si="687"/>
        <v>1.2646105828040655</v>
      </c>
      <c r="BC2073" s="8">
        <f t="shared" si="688"/>
        <v>-0.82727295640664633</v>
      </c>
      <c r="BD2073" s="8">
        <f t="shared" si="689"/>
        <v>0.86022162229747101</v>
      </c>
      <c r="BE2073" s="8">
        <f t="shared" si="690"/>
        <v>1.2723749123776125</v>
      </c>
      <c r="BF2073" s="8">
        <f t="shared" si="691"/>
        <v>0.7386345573352866</v>
      </c>
      <c r="BG2073" s="95">
        <f t="shared" si="696"/>
        <v>0.3357196473573697</v>
      </c>
      <c r="BH2073" s="95">
        <f t="shared" si="696"/>
        <v>0.31036782265222035</v>
      </c>
      <c r="BI2073" s="95">
        <f t="shared" si="696"/>
        <v>0.2809205298216626</v>
      </c>
      <c r="BJ2073" s="95">
        <f t="shared" si="696"/>
        <v>0.24702566320507127</v>
      </c>
      <c r="BK2073" s="95">
        <f t="shared" si="696"/>
        <v>0.20836448178683617</v>
      </c>
      <c r="BL2073" s="95">
        <f t="shared" si="696"/>
        <v>0.16464603804218486</v>
      </c>
      <c r="BM2073" s="95">
        <f t="shared" si="696"/>
        <v>0.11558430824031349</v>
      </c>
      <c r="BN2073" s="95">
        <f t="shared" si="693"/>
        <v>6.085163226445589E-2</v>
      </c>
      <c r="BO2073" s="75"/>
      <c r="BP2073" s="75"/>
    </row>
    <row r="2074" spans="27:68" x14ac:dyDescent="0.2">
      <c r="AA2074" s="75"/>
      <c r="AB2074" s="75"/>
      <c r="AC2074" s="75"/>
      <c r="AD2074" s="75"/>
      <c r="AE2074" s="75"/>
      <c r="AF2074" s="85"/>
      <c r="AG2074" s="84"/>
      <c r="AN2074" s="75"/>
      <c r="AO2074" s="75"/>
      <c r="AP2074" s="75"/>
      <c r="AQ2074" s="75"/>
      <c r="AR2074" s="75"/>
      <c r="AS2074" s="75"/>
      <c r="AT2074" s="75"/>
      <c r="AU2074" s="75"/>
      <c r="AV2074" s="75"/>
      <c r="AW2074" s="75"/>
      <c r="AX2074" s="75"/>
      <c r="AY2074" s="75"/>
      <c r="AZ2074" s="75"/>
      <c r="BA2074" s="8">
        <f t="shared" si="686"/>
        <v>0</v>
      </c>
      <c r="BB2074" s="8">
        <f t="shared" si="687"/>
        <v>1.2646105828040655</v>
      </c>
      <c r="BC2074" s="8">
        <f t="shared" si="688"/>
        <v>-0.82727295640664633</v>
      </c>
      <c r="BD2074" s="8">
        <f t="shared" si="689"/>
        <v>0.86022162229747101</v>
      </c>
      <c r="BE2074" s="8">
        <f t="shared" si="690"/>
        <v>1.2723749123776125</v>
      </c>
      <c r="BF2074" s="8">
        <f t="shared" si="691"/>
        <v>0.7386345573352866</v>
      </c>
      <c r="BG2074" s="95">
        <f t="shared" si="696"/>
        <v>0.3357196473573697</v>
      </c>
      <c r="BH2074" s="95">
        <f t="shared" si="696"/>
        <v>0.31036782265222035</v>
      </c>
      <c r="BI2074" s="95">
        <f t="shared" si="696"/>
        <v>0.2809205298216626</v>
      </c>
      <c r="BJ2074" s="95">
        <f t="shared" si="696"/>
        <v>0.24702566320507127</v>
      </c>
      <c r="BK2074" s="95">
        <f t="shared" si="696"/>
        <v>0.20836448178683617</v>
      </c>
      <c r="BL2074" s="95">
        <f t="shared" si="696"/>
        <v>0.16464603804218486</v>
      </c>
      <c r="BM2074" s="95">
        <f t="shared" si="696"/>
        <v>0.11558430824031349</v>
      </c>
      <c r="BN2074" s="95">
        <f t="shared" si="693"/>
        <v>6.085163226445589E-2</v>
      </c>
      <c r="BO2074" s="75"/>
      <c r="BP2074" s="75"/>
    </row>
    <row r="2075" spans="27:68" x14ac:dyDescent="0.2">
      <c r="AA2075" s="75"/>
      <c r="AB2075" s="75"/>
      <c r="AC2075" s="75"/>
      <c r="AD2075" s="75"/>
      <c r="AE2075" s="75"/>
      <c r="AF2075" s="85"/>
      <c r="AG2075" s="84"/>
      <c r="AN2075" s="75"/>
      <c r="AO2075" s="75"/>
      <c r="AP2075" s="75"/>
      <c r="AQ2075" s="75"/>
      <c r="AR2075" s="75"/>
      <c r="AS2075" s="75"/>
      <c r="AT2075" s="75"/>
      <c r="AU2075" s="75"/>
      <c r="AV2075" s="75"/>
      <c r="AW2075" s="75"/>
      <c r="AX2075" s="75"/>
      <c r="AY2075" s="75"/>
      <c r="AZ2075" s="75"/>
      <c r="BA2075" s="8">
        <f t="shared" si="686"/>
        <v>0</v>
      </c>
      <c r="BB2075" s="8">
        <f t="shared" si="687"/>
        <v>1.2646105828040655</v>
      </c>
      <c r="BC2075" s="8">
        <f t="shared" si="688"/>
        <v>-0.82727295640664633</v>
      </c>
      <c r="BD2075" s="8">
        <f t="shared" si="689"/>
        <v>0.86022162229747101</v>
      </c>
      <c r="BE2075" s="8">
        <f t="shared" si="690"/>
        <v>1.2723749123776125</v>
      </c>
      <c r="BF2075" s="8">
        <f t="shared" si="691"/>
        <v>0.7386345573352866</v>
      </c>
      <c r="BG2075" s="95">
        <f t="shared" si="696"/>
        <v>0.3357196473573697</v>
      </c>
      <c r="BH2075" s="95">
        <f t="shared" si="696"/>
        <v>0.31036782265222035</v>
      </c>
      <c r="BI2075" s="95">
        <f t="shared" si="696"/>
        <v>0.2809205298216626</v>
      </c>
      <c r="BJ2075" s="95">
        <f t="shared" si="696"/>
        <v>0.24702566320507127</v>
      </c>
      <c r="BK2075" s="95">
        <f t="shared" si="696"/>
        <v>0.20836448178683617</v>
      </c>
      <c r="BL2075" s="95">
        <f t="shared" si="696"/>
        <v>0.16464603804218486</v>
      </c>
      <c r="BM2075" s="95">
        <f t="shared" si="696"/>
        <v>0.11558430824031349</v>
      </c>
      <c r="BN2075" s="95">
        <f t="shared" si="693"/>
        <v>6.085163226445589E-2</v>
      </c>
      <c r="BO2075" s="75"/>
      <c r="BP2075" s="75"/>
    </row>
    <row r="2076" spans="27:68" x14ac:dyDescent="0.2">
      <c r="AA2076" s="75"/>
      <c r="AB2076" s="75"/>
      <c r="AC2076" s="75"/>
      <c r="AD2076" s="75"/>
      <c r="AE2076" s="75"/>
      <c r="AF2076" s="85"/>
      <c r="AG2076" s="84"/>
      <c r="AN2076" s="75"/>
      <c r="AO2076" s="75"/>
      <c r="AP2076" s="75"/>
      <c r="AQ2076" s="75"/>
      <c r="AR2076" s="75"/>
      <c r="AS2076" s="75"/>
      <c r="AT2076" s="75"/>
      <c r="AU2076" s="75"/>
      <c r="AV2076" s="75"/>
      <c r="AW2076" s="75"/>
      <c r="AX2076" s="75"/>
      <c r="AY2076" s="75"/>
      <c r="AZ2076" s="75"/>
      <c r="BA2076" s="8">
        <f t="shared" si="686"/>
        <v>0</v>
      </c>
      <c r="BB2076" s="8">
        <f t="shared" si="687"/>
        <v>1.2646105828040655</v>
      </c>
      <c r="BC2076" s="8">
        <f t="shared" si="688"/>
        <v>-0.82727295640664633</v>
      </c>
      <c r="BD2076" s="8">
        <f t="shared" si="689"/>
        <v>0.86022162229747101</v>
      </c>
      <c r="BE2076" s="8">
        <f t="shared" si="690"/>
        <v>1.2723749123776125</v>
      </c>
      <c r="BF2076" s="8">
        <f t="shared" si="691"/>
        <v>0.7386345573352866</v>
      </c>
      <c r="BG2076" s="95">
        <f t="shared" si="696"/>
        <v>0.3357196473573697</v>
      </c>
      <c r="BH2076" s="95">
        <f t="shared" si="696"/>
        <v>0.31036782265222035</v>
      </c>
      <c r="BI2076" s="95">
        <f t="shared" si="696"/>
        <v>0.2809205298216626</v>
      </c>
      <c r="BJ2076" s="95">
        <f t="shared" si="696"/>
        <v>0.24702566320507127</v>
      </c>
      <c r="BK2076" s="95">
        <f t="shared" si="696"/>
        <v>0.20836448178683617</v>
      </c>
      <c r="BL2076" s="95">
        <f t="shared" si="696"/>
        <v>0.16464603804218486</v>
      </c>
      <c r="BM2076" s="95">
        <f t="shared" si="696"/>
        <v>0.11558430824031349</v>
      </c>
      <c r="BN2076" s="95">
        <f t="shared" si="693"/>
        <v>6.085163226445589E-2</v>
      </c>
      <c r="BO2076" s="75"/>
      <c r="BP2076" s="75"/>
    </row>
    <row r="2077" spans="27:68" x14ac:dyDescent="0.2">
      <c r="AA2077" s="75"/>
      <c r="AB2077" s="75"/>
      <c r="AC2077" s="75"/>
      <c r="AD2077" s="75"/>
      <c r="AE2077" s="75"/>
      <c r="AF2077" s="85"/>
      <c r="AG2077" s="84"/>
      <c r="AN2077" s="75"/>
      <c r="AO2077" s="75"/>
      <c r="AP2077" s="75"/>
      <c r="AQ2077" s="75"/>
      <c r="AR2077" s="75"/>
      <c r="AS2077" s="75"/>
      <c r="AT2077" s="75"/>
      <c r="AU2077" s="75"/>
      <c r="AV2077" s="75"/>
      <c r="AW2077" s="75"/>
      <c r="AX2077" s="75"/>
      <c r="AY2077" s="75"/>
      <c r="AZ2077" s="75"/>
      <c r="BA2077" s="8">
        <f t="shared" si="686"/>
        <v>0</v>
      </c>
      <c r="BB2077" s="8">
        <f t="shared" si="687"/>
        <v>1.2646105828040655</v>
      </c>
      <c r="BC2077" s="8">
        <f t="shared" si="688"/>
        <v>-0.82727295640664633</v>
      </c>
      <c r="BD2077" s="8">
        <f t="shared" si="689"/>
        <v>0.86022162229747101</v>
      </c>
      <c r="BE2077" s="8">
        <f t="shared" si="690"/>
        <v>1.2723749123776125</v>
      </c>
      <c r="BF2077" s="8">
        <f t="shared" si="691"/>
        <v>0.7386345573352866</v>
      </c>
      <c r="BG2077" s="95">
        <f t="shared" si="696"/>
        <v>0.3357196473573697</v>
      </c>
      <c r="BH2077" s="95">
        <f t="shared" si="696"/>
        <v>0.31036782265222035</v>
      </c>
      <c r="BI2077" s="95">
        <f t="shared" si="696"/>
        <v>0.2809205298216626</v>
      </c>
      <c r="BJ2077" s="95">
        <f t="shared" si="696"/>
        <v>0.24702566320507127</v>
      </c>
      <c r="BK2077" s="95">
        <f t="shared" si="696"/>
        <v>0.20836448178683617</v>
      </c>
      <c r="BL2077" s="95">
        <f t="shared" si="696"/>
        <v>0.16464603804218486</v>
      </c>
      <c r="BM2077" s="95">
        <f t="shared" si="696"/>
        <v>0.11558430824031349</v>
      </c>
      <c r="BN2077" s="95">
        <f t="shared" si="693"/>
        <v>6.085163226445589E-2</v>
      </c>
      <c r="BO2077" s="75"/>
      <c r="BP2077" s="75"/>
    </row>
    <row r="2078" spans="27:68" x14ac:dyDescent="0.2">
      <c r="AA2078" s="75"/>
      <c r="AB2078" s="75"/>
      <c r="AC2078" s="75"/>
      <c r="AD2078" s="75"/>
      <c r="AE2078" s="75"/>
      <c r="AF2078" s="85"/>
      <c r="AG2078" s="84"/>
      <c r="AN2078" s="75"/>
      <c r="AO2078" s="75"/>
      <c r="AP2078" s="75"/>
      <c r="AQ2078" s="75"/>
      <c r="AR2078" s="75"/>
      <c r="AS2078" s="75"/>
      <c r="AT2078" s="75"/>
      <c r="AU2078" s="75"/>
      <c r="AV2078" s="75"/>
      <c r="AW2078" s="75"/>
      <c r="AX2078" s="75"/>
      <c r="AY2078" s="75"/>
      <c r="AZ2078" s="75"/>
      <c r="BA2078" s="8">
        <f t="shared" si="686"/>
        <v>0</v>
      </c>
      <c r="BB2078" s="8">
        <f t="shared" si="687"/>
        <v>1.2646105828040655</v>
      </c>
      <c r="BC2078" s="8">
        <f t="shared" si="688"/>
        <v>-0.82727295640664633</v>
      </c>
      <c r="BD2078" s="8">
        <f t="shared" si="689"/>
        <v>0.86022162229747101</v>
      </c>
      <c r="BE2078" s="8">
        <f t="shared" si="690"/>
        <v>1.2723749123776125</v>
      </c>
      <c r="BF2078" s="8">
        <f t="shared" si="691"/>
        <v>0.7386345573352866</v>
      </c>
      <c r="BG2078" s="95">
        <f t="shared" si="696"/>
        <v>0.3357196473573697</v>
      </c>
      <c r="BH2078" s="95">
        <f t="shared" si="696"/>
        <v>0.31036782265222035</v>
      </c>
      <c r="BI2078" s="95">
        <f t="shared" si="696"/>
        <v>0.2809205298216626</v>
      </c>
      <c r="BJ2078" s="95">
        <f t="shared" si="696"/>
        <v>0.24702566320507127</v>
      </c>
      <c r="BK2078" s="95">
        <f t="shared" si="696"/>
        <v>0.20836448178683617</v>
      </c>
      <c r="BL2078" s="95">
        <f t="shared" si="696"/>
        <v>0.16464603804218486</v>
      </c>
      <c r="BM2078" s="95">
        <f t="shared" si="696"/>
        <v>0.11558430824031349</v>
      </c>
      <c r="BN2078" s="95">
        <f t="shared" si="693"/>
        <v>6.085163226445589E-2</v>
      </c>
      <c r="BO2078" s="75"/>
      <c r="BP2078" s="75"/>
    </row>
    <row r="2079" spans="27:68" x14ac:dyDescent="0.2">
      <c r="AA2079" s="75"/>
      <c r="AB2079" s="75"/>
      <c r="AC2079" s="75"/>
      <c r="AD2079" s="75"/>
      <c r="AE2079" s="75"/>
      <c r="AF2079" s="85"/>
      <c r="AG2079" s="84"/>
      <c r="AN2079" s="75"/>
      <c r="AO2079" s="75"/>
      <c r="AP2079" s="75"/>
      <c r="AQ2079" s="75"/>
      <c r="AR2079" s="75"/>
      <c r="AS2079" s="75"/>
      <c r="AT2079" s="75"/>
      <c r="AU2079" s="75"/>
      <c r="AV2079" s="75"/>
      <c r="AW2079" s="75"/>
      <c r="AX2079" s="75"/>
      <c r="AY2079" s="75"/>
      <c r="AZ2079" s="75"/>
      <c r="BA2079" s="8">
        <f t="shared" si="686"/>
        <v>0</v>
      </c>
      <c r="BB2079" s="8">
        <f t="shared" si="687"/>
        <v>1.2646105828040655</v>
      </c>
      <c r="BC2079" s="8">
        <f t="shared" si="688"/>
        <v>-0.82727295640664633</v>
      </c>
      <c r="BD2079" s="8">
        <f t="shared" si="689"/>
        <v>0.86022162229747101</v>
      </c>
      <c r="BE2079" s="8">
        <f t="shared" si="690"/>
        <v>1.2723749123776125</v>
      </c>
      <c r="BF2079" s="8">
        <f t="shared" si="691"/>
        <v>0.7386345573352866</v>
      </c>
      <c r="BG2079" s="95">
        <f t="shared" si="696"/>
        <v>0.3357196473573697</v>
      </c>
      <c r="BH2079" s="95">
        <f t="shared" si="696"/>
        <v>0.31036782265222035</v>
      </c>
      <c r="BI2079" s="95">
        <f t="shared" si="696"/>
        <v>0.2809205298216626</v>
      </c>
      <c r="BJ2079" s="95">
        <f t="shared" si="696"/>
        <v>0.24702566320507127</v>
      </c>
      <c r="BK2079" s="95">
        <f t="shared" si="696"/>
        <v>0.20836448178683617</v>
      </c>
      <c r="BL2079" s="95">
        <f t="shared" si="696"/>
        <v>0.16464603804218486</v>
      </c>
      <c r="BM2079" s="95">
        <f t="shared" si="696"/>
        <v>0.11558430824031349</v>
      </c>
      <c r="BN2079" s="95">
        <f t="shared" si="693"/>
        <v>6.085163226445589E-2</v>
      </c>
      <c r="BO2079" s="75"/>
      <c r="BP2079" s="75"/>
    </row>
    <row r="2080" spans="27:68" x14ac:dyDescent="0.2">
      <c r="AA2080" s="75"/>
      <c r="AB2080" s="75"/>
      <c r="AC2080" s="75"/>
      <c r="AD2080" s="75"/>
      <c r="AE2080" s="75"/>
      <c r="AF2080" s="85"/>
      <c r="AG2080" s="84"/>
      <c r="AN2080" s="75"/>
      <c r="AO2080" s="75"/>
      <c r="AP2080" s="75"/>
      <c r="AQ2080" s="75"/>
      <c r="AR2080" s="75"/>
      <c r="AS2080" s="75"/>
      <c r="AT2080" s="75"/>
      <c r="AU2080" s="75"/>
      <c r="AV2080" s="75"/>
      <c r="AW2080" s="75"/>
      <c r="AX2080" s="75"/>
      <c r="AY2080" s="75"/>
      <c r="AZ2080" s="75"/>
      <c r="BA2080" s="8">
        <f t="shared" si="686"/>
        <v>0</v>
      </c>
      <c r="BB2080" s="8">
        <f t="shared" si="687"/>
        <v>1.2646105828040655</v>
      </c>
      <c r="BC2080" s="8">
        <f t="shared" si="688"/>
        <v>-0.82727295640664633</v>
      </c>
      <c r="BD2080" s="8">
        <f t="shared" si="689"/>
        <v>0.86022162229747101</v>
      </c>
      <c r="BE2080" s="8">
        <f t="shared" si="690"/>
        <v>1.2723749123776125</v>
      </c>
      <c r="BF2080" s="8">
        <f t="shared" si="691"/>
        <v>0.7386345573352866</v>
      </c>
      <c r="BG2080" s="95">
        <f t="shared" si="696"/>
        <v>0.3357196473573697</v>
      </c>
      <c r="BH2080" s="95">
        <f t="shared" si="696"/>
        <v>0.31036782265222035</v>
      </c>
      <c r="BI2080" s="95">
        <f t="shared" si="696"/>
        <v>0.2809205298216626</v>
      </c>
      <c r="BJ2080" s="95">
        <f t="shared" si="696"/>
        <v>0.24702566320507127</v>
      </c>
      <c r="BK2080" s="95">
        <f t="shared" si="696"/>
        <v>0.20836448178683617</v>
      </c>
      <c r="BL2080" s="95">
        <f t="shared" si="696"/>
        <v>0.16464603804218486</v>
      </c>
      <c r="BM2080" s="95">
        <f t="shared" si="696"/>
        <v>0.11558430824031349</v>
      </c>
      <c r="BN2080" s="95">
        <f t="shared" si="693"/>
        <v>6.085163226445589E-2</v>
      </c>
      <c r="BO2080" s="75"/>
      <c r="BP2080" s="75"/>
    </row>
    <row r="2081" spans="27:68" x14ac:dyDescent="0.2">
      <c r="AA2081" s="75"/>
      <c r="AB2081" s="75"/>
      <c r="AC2081" s="75"/>
      <c r="AD2081" s="75"/>
      <c r="AE2081" s="75"/>
      <c r="AF2081" s="85"/>
      <c r="AG2081" s="84"/>
      <c r="AN2081" s="75"/>
      <c r="AO2081" s="75"/>
      <c r="AP2081" s="75"/>
      <c r="AQ2081" s="75"/>
      <c r="AR2081" s="75"/>
      <c r="AS2081" s="75"/>
      <c r="AT2081" s="75"/>
      <c r="AU2081" s="75"/>
      <c r="AV2081" s="75"/>
      <c r="AW2081" s="75"/>
      <c r="AX2081" s="75"/>
      <c r="AY2081" s="75"/>
      <c r="AZ2081" s="75"/>
      <c r="BA2081" s="8">
        <f t="shared" ref="BA2081:BA2144" si="697">$BB$6*($BB$11/BB2081*BC2081+$BB$12)</f>
        <v>0</v>
      </c>
      <c r="BB2081" s="8">
        <f t="shared" ref="BB2081:BB2144" si="698">1+$BB$7*COS(BE2081)</f>
        <v>1.2646105828040655</v>
      </c>
      <c r="BC2081" s="8">
        <f t="shared" ref="BC2081:BC2144" si="699">SIN(BE2081+RADIANS($BB$9))</f>
        <v>-0.82727295640664633</v>
      </c>
      <c r="BD2081" s="8">
        <f t="shared" ref="BD2081:BD2144" si="700">$BB$7*SIN(BE2081)</f>
        <v>0.86022162229747101</v>
      </c>
      <c r="BE2081" s="8">
        <f t="shared" ref="BE2081:BE2144" si="701">2*ATAN(BF2081)</f>
        <v>1.2723749123776125</v>
      </c>
      <c r="BF2081" s="8">
        <f t="shared" ref="BF2081:BF2144" si="702">TAN(BG2081/2)*SQRT((1+$BB$7)/(1-$BB$7))</f>
        <v>0.7386345573352866</v>
      </c>
      <c r="BG2081" s="95">
        <f t="shared" ref="BG2081:BM2096" si="703">$BN2081+$BB$7*SIN(BH2081)</f>
        <v>0.3357196473573697</v>
      </c>
      <c r="BH2081" s="95">
        <f t="shared" si="703"/>
        <v>0.31036782265222035</v>
      </c>
      <c r="BI2081" s="95">
        <f t="shared" si="703"/>
        <v>0.2809205298216626</v>
      </c>
      <c r="BJ2081" s="95">
        <f t="shared" si="703"/>
        <v>0.24702566320507127</v>
      </c>
      <c r="BK2081" s="95">
        <f t="shared" si="703"/>
        <v>0.20836448178683617</v>
      </c>
      <c r="BL2081" s="95">
        <f t="shared" si="703"/>
        <v>0.16464603804218486</v>
      </c>
      <c r="BM2081" s="95">
        <f t="shared" si="703"/>
        <v>0.11558430824031349</v>
      </c>
      <c r="BN2081" s="95">
        <f t="shared" ref="BN2081:BN2144" si="704">RADIANS($BB$9)+$BB$18*(F2081-BB$15)</f>
        <v>6.085163226445589E-2</v>
      </c>
      <c r="BO2081" s="75"/>
      <c r="BP2081" s="75"/>
    </row>
    <row r="2082" spans="27:68" x14ac:dyDescent="0.2">
      <c r="AA2082" s="75"/>
      <c r="AB2082" s="75"/>
      <c r="AC2082" s="75"/>
      <c r="AD2082" s="75"/>
      <c r="AE2082" s="75"/>
      <c r="AF2082" s="85"/>
      <c r="AG2082" s="84"/>
      <c r="AN2082" s="75"/>
      <c r="AO2082" s="75"/>
      <c r="AP2082" s="75"/>
      <c r="AQ2082" s="75"/>
      <c r="AR2082" s="75"/>
      <c r="AS2082" s="75"/>
      <c r="AT2082" s="75"/>
      <c r="AU2082" s="75"/>
      <c r="AV2082" s="75"/>
      <c r="AW2082" s="75"/>
      <c r="AX2082" s="75"/>
      <c r="AY2082" s="75"/>
      <c r="AZ2082" s="75"/>
      <c r="BA2082" s="8">
        <f t="shared" si="697"/>
        <v>0</v>
      </c>
      <c r="BB2082" s="8">
        <f t="shared" si="698"/>
        <v>1.2646105828040655</v>
      </c>
      <c r="BC2082" s="8">
        <f t="shared" si="699"/>
        <v>-0.82727295640664633</v>
      </c>
      <c r="BD2082" s="8">
        <f t="shared" si="700"/>
        <v>0.86022162229747101</v>
      </c>
      <c r="BE2082" s="8">
        <f t="shared" si="701"/>
        <v>1.2723749123776125</v>
      </c>
      <c r="BF2082" s="8">
        <f t="shared" si="702"/>
        <v>0.7386345573352866</v>
      </c>
      <c r="BG2082" s="95">
        <f t="shared" si="703"/>
        <v>0.3357196473573697</v>
      </c>
      <c r="BH2082" s="95">
        <f t="shared" si="703"/>
        <v>0.31036782265222035</v>
      </c>
      <c r="BI2082" s="95">
        <f t="shared" si="703"/>
        <v>0.2809205298216626</v>
      </c>
      <c r="BJ2082" s="95">
        <f t="shared" si="703"/>
        <v>0.24702566320507127</v>
      </c>
      <c r="BK2082" s="95">
        <f t="shared" si="703"/>
        <v>0.20836448178683617</v>
      </c>
      <c r="BL2082" s="95">
        <f t="shared" si="703"/>
        <v>0.16464603804218486</v>
      </c>
      <c r="BM2082" s="95">
        <f t="shared" si="703"/>
        <v>0.11558430824031349</v>
      </c>
      <c r="BN2082" s="95">
        <f t="shared" si="704"/>
        <v>6.085163226445589E-2</v>
      </c>
      <c r="BO2082" s="75"/>
      <c r="BP2082" s="75"/>
    </row>
    <row r="2083" spans="27:68" x14ac:dyDescent="0.2">
      <c r="AA2083" s="75"/>
      <c r="AB2083" s="75"/>
      <c r="AC2083" s="75"/>
      <c r="AD2083" s="75"/>
      <c r="AE2083" s="75"/>
      <c r="AF2083" s="85"/>
      <c r="AG2083" s="84"/>
      <c r="AN2083" s="75"/>
      <c r="AO2083" s="75"/>
      <c r="AP2083" s="75"/>
      <c r="AQ2083" s="75"/>
      <c r="AR2083" s="75"/>
      <c r="AS2083" s="75"/>
      <c r="AT2083" s="75"/>
      <c r="AU2083" s="75"/>
      <c r="AV2083" s="75"/>
      <c r="AW2083" s="75"/>
      <c r="AX2083" s="75"/>
      <c r="AY2083" s="75"/>
      <c r="AZ2083" s="75"/>
      <c r="BA2083" s="8">
        <f t="shared" si="697"/>
        <v>0</v>
      </c>
      <c r="BB2083" s="8">
        <f t="shared" si="698"/>
        <v>1.2646105828040655</v>
      </c>
      <c r="BC2083" s="8">
        <f t="shared" si="699"/>
        <v>-0.82727295640664633</v>
      </c>
      <c r="BD2083" s="8">
        <f t="shared" si="700"/>
        <v>0.86022162229747101</v>
      </c>
      <c r="BE2083" s="8">
        <f t="shared" si="701"/>
        <v>1.2723749123776125</v>
      </c>
      <c r="BF2083" s="8">
        <f t="shared" si="702"/>
        <v>0.7386345573352866</v>
      </c>
      <c r="BG2083" s="95">
        <f t="shared" si="703"/>
        <v>0.3357196473573697</v>
      </c>
      <c r="BH2083" s="95">
        <f t="shared" si="703"/>
        <v>0.31036782265222035</v>
      </c>
      <c r="BI2083" s="95">
        <f t="shared" si="703"/>
        <v>0.2809205298216626</v>
      </c>
      <c r="BJ2083" s="95">
        <f t="shared" si="703"/>
        <v>0.24702566320507127</v>
      </c>
      <c r="BK2083" s="95">
        <f t="shared" si="703"/>
        <v>0.20836448178683617</v>
      </c>
      <c r="BL2083" s="95">
        <f t="shared" si="703"/>
        <v>0.16464603804218486</v>
      </c>
      <c r="BM2083" s="95">
        <f t="shared" si="703"/>
        <v>0.11558430824031349</v>
      </c>
      <c r="BN2083" s="95">
        <f t="shared" si="704"/>
        <v>6.085163226445589E-2</v>
      </c>
      <c r="BO2083" s="75"/>
      <c r="BP2083" s="75"/>
    </row>
    <row r="2084" spans="27:68" x14ac:dyDescent="0.2">
      <c r="AA2084" s="75"/>
      <c r="AB2084" s="75"/>
      <c r="AC2084" s="75"/>
      <c r="AD2084" s="75"/>
      <c r="AE2084" s="75"/>
      <c r="AF2084" s="85"/>
      <c r="AG2084" s="84"/>
      <c r="AN2084" s="75"/>
      <c r="AO2084" s="75"/>
      <c r="AP2084" s="75"/>
      <c r="AQ2084" s="75"/>
      <c r="AR2084" s="75"/>
      <c r="AS2084" s="75"/>
      <c r="AT2084" s="75"/>
      <c r="AU2084" s="75"/>
      <c r="AV2084" s="75"/>
      <c r="AW2084" s="75"/>
      <c r="AX2084" s="75"/>
      <c r="AY2084" s="75"/>
      <c r="AZ2084" s="75"/>
      <c r="BA2084" s="8">
        <f t="shared" si="697"/>
        <v>0</v>
      </c>
      <c r="BB2084" s="8">
        <f t="shared" si="698"/>
        <v>1.2646105828040655</v>
      </c>
      <c r="BC2084" s="8">
        <f t="shared" si="699"/>
        <v>-0.82727295640664633</v>
      </c>
      <c r="BD2084" s="8">
        <f t="shared" si="700"/>
        <v>0.86022162229747101</v>
      </c>
      <c r="BE2084" s="8">
        <f t="shared" si="701"/>
        <v>1.2723749123776125</v>
      </c>
      <c r="BF2084" s="8">
        <f t="shared" si="702"/>
        <v>0.7386345573352866</v>
      </c>
      <c r="BG2084" s="95">
        <f t="shared" si="703"/>
        <v>0.3357196473573697</v>
      </c>
      <c r="BH2084" s="95">
        <f t="shared" si="703"/>
        <v>0.31036782265222035</v>
      </c>
      <c r="BI2084" s="95">
        <f t="shared" si="703"/>
        <v>0.2809205298216626</v>
      </c>
      <c r="BJ2084" s="95">
        <f t="shared" si="703"/>
        <v>0.24702566320507127</v>
      </c>
      <c r="BK2084" s="95">
        <f t="shared" si="703"/>
        <v>0.20836448178683617</v>
      </c>
      <c r="BL2084" s="95">
        <f t="shared" si="703"/>
        <v>0.16464603804218486</v>
      </c>
      <c r="BM2084" s="95">
        <f t="shared" si="703"/>
        <v>0.11558430824031349</v>
      </c>
      <c r="BN2084" s="95">
        <f t="shared" si="704"/>
        <v>6.085163226445589E-2</v>
      </c>
      <c r="BO2084" s="75"/>
      <c r="BP2084" s="75"/>
    </row>
    <row r="2085" spans="27:68" x14ac:dyDescent="0.2">
      <c r="AA2085" s="75"/>
      <c r="AB2085" s="75"/>
      <c r="AC2085" s="75"/>
      <c r="AD2085" s="75"/>
      <c r="AE2085" s="75"/>
      <c r="AF2085" s="85"/>
      <c r="AG2085" s="84"/>
      <c r="AN2085" s="75"/>
      <c r="AO2085" s="75"/>
      <c r="AP2085" s="75"/>
      <c r="AQ2085" s="75"/>
      <c r="AR2085" s="75"/>
      <c r="AS2085" s="75"/>
      <c r="AT2085" s="75"/>
      <c r="AU2085" s="75"/>
      <c r="AV2085" s="75"/>
      <c r="AW2085" s="75"/>
      <c r="AX2085" s="75"/>
      <c r="AY2085" s="75"/>
      <c r="AZ2085" s="75"/>
      <c r="BA2085" s="8">
        <f t="shared" si="697"/>
        <v>0</v>
      </c>
      <c r="BB2085" s="8">
        <f t="shared" si="698"/>
        <v>1.2646105828040655</v>
      </c>
      <c r="BC2085" s="8">
        <f t="shared" si="699"/>
        <v>-0.82727295640664633</v>
      </c>
      <c r="BD2085" s="8">
        <f t="shared" si="700"/>
        <v>0.86022162229747101</v>
      </c>
      <c r="BE2085" s="8">
        <f t="shared" si="701"/>
        <v>1.2723749123776125</v>
      </c>
      <c r="BF2085" s="8">
        <f t="shared" si="702"/>
        <v>0.7386345573352866</v>
      </c>
      <c r="BG2085" s="95">
        <f t="shared" si="703"/>
        <v>0.3357196473573697</v>
      </c>
      <c r="BH2085" s="95">
        <f t="shared" si="703"/>
        <v>0.31036782265222035</v>
      </c>
      <c r="BI2085" s="95">
        <f t="shared" si="703"/>
        <v>0.2809205298216626</v>
      </c>
      <c r="BJ2085" s="95">
        <f t="shared" si="703"/>
        <v>0.24702566320507127</v>
      </c>
      <c r="BK2085" s="95">
        <f t="shared" si="703"/>
        <v>0.20836448178683617</v>
      </c>
      <c r="BL2085" s="95">
        <f t="shared" si="703"/>
        <v>0.16464603804218486</v>
      </c>
      <c r="BM2085" s="95">
        <f t="shared" si="703"/>
        <v>0.11558430824031349</v>
      </c>
      <c r="BN2085" s="95">
        <f t="shared" si="704"/>
        <v>6.085163226445589E-2</v>
      </c>
      <c r="BO2085" s="75"/>
      <c r="BP2085" s="75"/>
    </row>
    <row r="2086" spans="27:68" x14ac:dyDescent="0.2">
      <c r="AA2086" s="75"/>
      <c r="AB2086" s="75"/>
      <c r="AC2086" s="75"/>
      <c r="AD2086" s="75"/>
      <c r="AE2086" s="75"/>
      <c r="AF2086" s="85"/>
      <c r="AG2086" s="84"/>
      <c r="AN2086" s="75"/>
      <c r="AO2086" s="75"/>
      <c r="AP2086" s="75"/>
      <c r="AQ2086" s="75"/>
      <c r="AR2086" s="75"/>
      <c r="AS2086" s="75"/>
      <c r="AT2086" s="75"/>
      <c r="AU2086" s="75"/>
      <c r="AV2086" s="75"/>
      <c r="AW2086" s="75"/>
      <c r="AX2086" s="75"/>
      <c r="AY2086" s="75"/>
      <c r="AZ2086" s="75"/>
      <c r="BA2086" s="8">
        <f t="shared" si="697"/>
        <v>0</v>
      </c>
      <c r="BB2086" s="8">
        <f t="shared" si="698"/>
        <v>1.2646105828040655</v>
      </c>
      <c r="BC2086" s="8">
        <f t="shared" si="699"/>
        <v>-0.82727295640664633</v>
      </c>
      <c r="BD2086" s="8">
        <f t="shared" si="700"/>
        <v>0.86022162229747101</v>
      </c>
      <c r="BE2086" s="8">
        <f t="shared" si="701"/>
        <v>1.2723749123776125</v>
      </c>
      <c r="BF2086" s="8">
        <f t="shared" si="702"/>
        <v>0.7386345573352866</v>
      </c>
      <c r="BG2086" s="95">
        <f t="shared" si="703"/>
        <v>0.3357196473573697</v>
      </c>
      <c r="BH2086" s="95">
        <f t="shared" si="703"/>
        <v>0.31036782265222035</v>
      </c>
      <c r="BI2086" s="95">
        <f t="shared" si="703"/>
        <v>0.2809205298216626</v>
      </c>
      <c r="BJ2086" s="95">
        <f t="shared" si="703"/>
        <v>0.24702566320507127</v>
      </c>
      <c r="BK2086" s="95">
        <f t="shared" si="703"/>
        <v>0.20836448178683617</v>
      </c>
      <c r="BL2086" s="95">
        <f t="shared" si="703"/>
        <v>0.16464603804218486</v>
      </c>
      <c r="BM2086" s="95">
        <f t="shared" si="703"/>
        <v>0.11558430824031349</v>
      </c>
      <c r="BN2086" s="95">
        <f t="shared" si="704"/>
        <v>6.085163226445589E-2</v>
      </c>
      <c r="BO2086" s="75"/>
      <c r="BP2086" s="75"/>
    </row>
    <row r="2087" spans="27:68" x14ac:dyDescent="0.2">
      <c r="AA2087" s="75"/>
      <c r="AB2087" s="75"/>
      <c r="AC2087" s="75"/>
      <c r="AD2087" s="75"/>
      <c r="AE2087" s="75"/>
      <c r="AF2087" s="85"/>
      <c r="AG2087" s="84"/>
      <c r="AN2087" s="75"/>
      <c r="AO2087" s="75"/>
      <c r="AP2087" s="75"/>
      <c r="AQ2087" s="75"/>
      <c r="AR2087" s="75"/>
      <c r="AS2087" s="75"/>
      <c r="AT2087" s="75"/>
      <c r="AU2087" s="75"/>
      <c r="AV2087" s="75"/>
      <c r="AW2087" s="75"/>
      <c r="AX2087" s="75"/>
      <c r="AY2087" s="75"/>
      <c r="AZ2087" s="75"/>
      <c r="BA2087" s="8">
        <f t="shared" si="697"/>
        <v>0</v>
      </c>
      <c r="BB2087" s="8">
        <f t="shared" si="698"/>
        <v>1.2646105828040655</v>
      </c>
      <c r="BC2087" s="8">
        <f t="shared" si="699"/>
        <v>-0.82727295640664633</v>
      </c>
      <c r="BD2087" s="8">
        <f t="shared" si="700"/>
        <v>0.86022162229747101</v>
      </c>
      <c r="BE2087" s="8">
        <f t="shared" si="701"/>
        <v>1.2723749123776125</v>
      </c>
      <c r="BF2087" s="8">
        <f t="shared" si="702"/>
        <v>0.7386345573352866</v>
      </c>
      <c r="BG2087" s="95">
        <f t="shared" si="703"/>
        <v>0.3357196473573697</v>
      </c>
      <c r="BH2087" s="95">
        <f t="shared" si="703"/>
        <v>0.31036782265222035</v>
      </c>
      <c r="BI2087" s="95">
        <f t="shared" si="703"/>
        <v>0.2809205298216626</v>
      </c>
      <c r="BJ2087" s="95">
        <f t="shared" si="703"/>
        <v>0.24702566320507127</v>
      </c>
      <c r="BK2087" s="95">
        <f t="shared" si="703"/>
        <v>0.20836448178683617</v>
      </c>
      <c r="BL2087" s="95">
        <f t="shared" si="703"/>
        <v>0.16464603804218486</v>
      </c>
      <c r="BM2087" s="95">
        <f t="shared" si="703"/>
        <v>0.11558430824031349</v>
      </c>
      <c r="BN2087" s="95">
        <f t="shared" si="704"/>
        <v>6.085163226445589E-2</v>
      </c>
      <c r="BO2087" s="75"/>
      <c r="BP2087" s="75"/>
    </row>
    <row r="2088" spans="27:68" x14ac:dyDescent="0.2">
      <c r="AA2088" s="75"/>
      <c r="AB2088" s="75"/>
      <c r="AC2088" s="75"/>
      <c r="AD2088" s="75"/>
      <c r="AE2088" s="75"/>
      <c r="AF2088" s="85"/>
      <c r="AG2088" s="84"/>
      <c r="AN2088" s="75"/>
      <c r="AO2088" s="75"/>
      <c r="AP2088" s="75"/>
      <c r="AQ2088" s="75"/>
      <c r="AR2088" s="75"/>
      <c r="AS2088" s="75"/>
      <c r="AT2088" s="75"/>
      <c r="AU2088" s="75"/>
      <c r="AV2088" s="75"/>
      <c r="AW2088" s="75"/>
      <c r="AX2088" s="75"/>
      <c r="AY2088" s="75"/>
      <c r="AZ2088" s="75"/>
      <c r="BA2088" s="8">
        <f t="shared" si="697"/>
        <v>0</v>
      </c>
      <c r="BB2088" s="8">
        <f t="shared" si="698"/>
        <v>1.2646105828040655</v>
      </c>
      <c r="BC2088" s="8">
        <f t="shared" si="699"/>
        <v>-0.82727295640664633</v>
      </c>
      <c r="BD2088" s="8">
        <f t="shared" si="700"/>
        <v>0.86022162229747101</v>
      </c>
      <c r="BE2088" s="8">
        <f t="shared" si="701"/>
        <v>1.2723749123776125</v>
      </c>
      <c r="BF2088" s="8">
        <f t="shared" si="702"/>
        <v>0.7386345573352866</v>
      </c>
      <c r="BG2088" s="95">
        <f t="shared" si="703"/>
        <v>0.3357196473573697</v>
      </c>
      <c r="BH2088" s="95">
        <f t="shared" si="703"/>
        <v>0.31036782265222035</v>
      </c>
      <c r="BI2088" s="95">
        <f t="shared" si="703"/>
        <v>0.2809205298216626</v>
      </c>
      <c r="BJ2088" s="95">
        <f t="shared" si="703"/>
        <v>0.24702566320507127</v>
      </c>
      <c r="BK2088" s="95">
        <f t="shared" si="703"/>
        <v>0.20836448178683617</v>
      </c>
      <c r="BL2088" s="95">
        <f t="shared" si="703"/>
        <v>0.16464603804218486</v>
      </c>
      <c r="BM2088" s="95">
        <f t="shared" si="703"/>
        <v>0.11558430824031349</v>
      </c>
      <c r="BN2088" s="95">
        <f t="shared" si="704"/>
        <v>6.085163226445589E-2</v>
      </c>
      <c r="BO2088" s="75"/>
      <c r="BP2088" s="75"/>
    </row>
    <row r="2089" spans="27:68" x14ac:dyDescent="0.2">
      <c r="AA2089" s="75"/>
      <c r="AB2089" s="75"/>
      <c r="AC2089" s="75"/>
      <c r="AD2089" s="75"/>
      <c r="AE2089" s="75"/>
      <c r="AF2089" s="85"/>
      <c r="AG2089" s="84"/>
      <c r="AN2089" s="75"/>
      <c r="AO2089" s="75"/>
      <c r="AP2089" s="75"/>
      <c r="AQ2089" s="75"/>
      <c r="AR2089" s="75"/>
      <c r="AS2089" s="75"/>
      <c r="AT2089" s="75"/>
      <c r="AU2089" s="75"/>
      <c r="AV2089" s="75"/>
      <c r="AW2089" s="75"/>
      <c r="AX2089" s="75"/>
      <c r="AY2089" s="75"/>
      <c r="AZ2089" s="75"/>
      <c r="BA2089" s="8">
        <f t="shared" si="697"/>
        <v>0</v>
      </c>
      <c r="BB2089" s="8">
        <f t="shared" si="698"/>
        <v>1.2646105828040655</v>
      </c>
      <c r="BC2089" s="8">
        <f t="shared" si="699"/>
        <v>-0.82727295640664633</v>
      </c>
      <c r="BD2089" s="8">
        <f t="shared" si="700"/>
        <v>0.86022162229747101</v>
      </c>
      <c r="BE2089" s="8">
        <f t="shared" si="701"/>
        <v>1.2723749123776125</v>
      </c>
      <c r="BF2089" s="8">
        <f t="shared" si="702"/>
        <v>0.7386345573352866</v>
      </c>
      <c r="BG2089" s="95">
        <f t="shared" si="703"/>
        <v>0.3357196473573697</v>
      </c>
      <c r="BH2089" s="95">
        <f t="shared" si="703"/>
        <v>0.31036782265222035</v>
      </c>
      <c r="BI2089" s="95">
        <f t="shared" si="703"/>
        <v>0.2809205298216626</v>
      </c>
      <c r="BJ2089" s="95">
        <f t="shared" si="703"/>
        <v>0.24702566320507127</v>
      </c>
      <c r="BK2089" s="95">
        <f t="shared" si="703"/>
        <v>0.20836448178683617</v>
      </c>
      <c r="BL2089" s="95">
        <f t="shared" si="703"/>
        <v>0.16464603804218486</v>
      </c>
      <c r="BM2089" s="95">
        <f t="shared" si="703"/>
        <v>0.11558430824031349</v>
      </c>
      <c r="BN2089" s="95">
        <f t="shared" si="704"/>
        <v>6.085163226445589E-2</v>
      </c>
      <c r="BO2089" s="75"/>
      <c r="BP2089" s="75"/>
    </row>
    <row r="2090" spans="27:68" x14ac:dyDescent="0.2">
      <c r="AA2090" s="75"/>
      <c r="AB2090" s="75"/>
      <c r="AC2090" s="75"/>
      <c r="AD2090" s="75"/>
      <c r="AE2090" s="75"/>
      <c r="AF2090" s="85"/>
      <c r="AG2090" s="84"/>
      <c r="AN2090" s="75"/>
      <c r="AO2090" s="75"/>
      <c r="AP2090" s="75"/>
      <c r="AQ2090" s="75"/>
      <c r="AR2090" s="75"/>
      <c r="AS2090" s="75"/>
      <c r="AT2090" s="75"/>
      <c r="AU2090" s="75"/>
      <c r="AV2090" s="75"/>
      <c r="AW2090" s="75"/>
      <c r="AX2090" s="75"/>
      <c r="AY2090" s="75"/>
      <c r="AZ2090" s="75"/>
      <c r="BA2090" s="8">
        <f t="shared" si="697"/>
        <v>0</v>
      </c>
      <c r="BB2090" s="8">
        <f t="shared" si="698"/>
        <v>1.2646105828040655</v>
      </c>
      <c r="BC2090" s="8">
        <f t="shared" si="699"/>
        <v>-0.82727295640664633</v>
      </c>
      <c r="BD2090" s="8">
        <f t="shared" si="700"/>
        <v>0.86022162229747101</v>
      </c>
      <c r="BE2090" s="8">
        <f t="shared" si="701"/>
        <v>1.2723749123776125</v>
      </c>
      <c r="BF2090" s="8">
        <f t="shared" si="702"/>
        <v>0.7386345573352866</v>
      </c>
      <c r="BG2090" s="95">
        <f t="shared" si="703"/>
        <v>0.3357196473573697</v>
      </c>
      <c r="BH2090" s="95">
        <f t="shared" si="703"/>
        <v>0.31036782265222035</v>
      </c>
      <c r="BI2090" s="95">
        <f t="shared" si="703"/>
        <v>0.2809205298216626</v>
      </c>
      <c r="BJ2090" s="95">
        <f t="shared" si="703"/>
        <v>0.24702566320507127</v>
      </c>
      <c r="BK2090" s="95">
        <f t="shared" si="703"/>
        <v>0.20836448178683617</v>
      </c>
      <c r="BL2090" s="95">
        <f t="shared" si="703"/>
        <v>0.16464603804218486</v>
      </c>
      <c r="BM2090" s="95">
        <f t="shared" si="703"/>
        <v>0.11558430824031349</v>
      </c>
      <c r="BN2090" s="95">
        <f t="shared" si="704"/>
        <v>6.085163226445589E-2</v>
      </c>
      <c r="BO2090" s="75"/>
      <c r="BP2090" s="75"/>
    </row>
    <row r="2091" spans="27:68" x14ac:dyDescent="0.2">
      <c r="AA2091" s="75"/>
      <c r="AB2091" s="75"/>
      <c r="AC2091" s="75"/>
      <c r="AD2091" s="75"/>
      <c r="AE2091" s="75"/>
      <c r="AF2091" s="85"/>
      <c r="AG2091" s="84"/>
      <c r="AN2091" s="75"/>
      <c r="AO2091" s="75"/>
      <c r="AP2091" s="75"/>
      <c r="AQ2091" s="75"/>
      <c r="AR2091" s="75"/>
      <c r="AS2091" s="75"/>
      <c r="AT2091" s="75"/>
      <c r="AU2091" s="75"/>
      <c r="AV2091" s="75"/>
      <c r="AW2091" s="75"/>
      <c r="AX2091" s="75"/>
      <c r="AY2091" s="75"/>
      <c r="AZ2091" s="75"/>
      <c r="BA2091" s="8">
        <f t="shared" si="697"/>
        <v>0</v>
      </c>
      <c r="BB2091" s="8">
        <f t="shared" si="698"/>
        <v>1.2646105828040655</v>
      </c>
      <c r="BC2091" s="8">
        <f t="shared" si="699"/>
        <v>-0.82727295640664633</v>
      </c>
      <c r="BD2091" s="8">
        <f t="shared" si="700"/>
        <v>0.86022162229747101</v>
      </c>
      <c r="BE2091" s="8">
        <f t="shared" si="701"/>
        <v>1.2723749123776125</v>
      </c>
      <c r="BF2091" s="8">
        <f t="shared" si="702"/>
        <v>0.7386345573352866</v>
      </c>
      <c r="BG2091" s="95">
        <f t="shared" si="703"/>
        <v>0.3357196473573697</v>
      </c>
      <c r="BH2091" s="95">
        <f t="shared" si="703"/>
        <v>0.31036782265222035</v>
      </c>
      <c r="BI2091" s="95">
        <f t="shared" si="703"/>
        <v>0.2809205298216626</v>
      </c>
      <c r="BJ2091" s="95">
        <f t="shared" si="703"/>
        <v>0.24702566320507127</v>
      </c>
      <c r="BK2091" s="95">
        <f t="shared" si="703"/>
        <v>0.20836448178683617</v>
      </c>
      <c r="BL2091" s="95">
        <f t="shared" si="703"/>
        <v>0.16464603804218486</v>
      </c>
      <c r="BM2091" s="95">
        <f t="shared" si="703"/>
        <v>0.11558430824031349</v>
      </c>
      <c r="BN2091" s="95">
        <f t="shared" si="704"/>
        <v>6.085163226445589E-2</v>
      </c>
      <c r="BO2091" s="75"/>
      <c r="BP2091" s="75"/>
    </row>
    <row r="2092" spans="27:68" x14ac:dyDescent="0.2">
      <c r="AA2092" s="75"/>
      <c r="AB2092" s="75"/>
      <c r="AC2092" s="75"/>
      <c r="AD2092" s="75"/>
      <c r="AE2092" s="75"/>
      <c r="AF2092" s="85"/>
      <c r="AG2092" s="84"/>
      <c r="AN2092" s="75"/>
      <c r="AO2092" s="75"/>
      <c r="AP2092" s="75"/>
      <c r="AQ2092" s="75"/>
      <c r="AR2092" s="75"/>
      <c r="AS2092" s="75"/>
      <c r="AT2092" s="75"/>
      <c r="AU2092" s="75"/>
      <c r="AV2092" s="75"/>
      <c r="AW2092" s="75"/>
      <c r="AX2092" s="75"/>
      <c r="AY2092" s="75"/>
      <c r="AZ2092" s="75"/>
      <c r="BA2092" s="8">
        <f t="shared" si="697"/>
        <v>0</v>
      </c>
      <c r="BB2092" s="8">
        <f t="shared" si="698"/>
        <v>1.2646105828040655</v>
      </c>
      <c r="BC2092" s="8">
        <f t="shared" si="699"/>
        <v>-0.82727295640664633</v>
      </c>
      <c r="BD2092" s="8">
        <f t="shared" si="700"/>
        <v>0.86022162229747101</v>
      </c>
      <c r="BE2092" s="8">
        <f t="shared" si="701"/>
        <v>1.2723749123776125</v>
      </c>
      <c r="BF2092" s="8">
        <f t="shared" si="702"/>
        <v>0.7386345573352866</v>
      </c>
      <c r="BG2092" s="95">
        <f t="shared" si="703"/>
        <v>0.3357196473573697</v>
      </c>
      <c r="BH2092" s="95">
        <f t="shared" si="703"/>
        <v>0.31036782265222035</v>
      </c>
      <c r="BI2092" s="95">
        <f t="shared" si="703"/>
        <v>0.2809205298216626</v>
      </c>
      <c r="BJ2092" s="95">
        <f t="shared" si="703"/>
        <v>0.24702566320507127</v>
      </c>
      <c r="BK2092" s="95">
        <f t="shared" si="703"/>
        <v>0.20836448178683617</v>
      </c>
      <c r="BL2092" s="95">
        <f t="shared" si="703"/>
        <v>0.16464603804218486</v>
      </c>
      <c r="BM2092" s="95">
        <f t="shared" si="703"/>
        <v>0.11558430824031349</v>
      </c>
      <c r="BN2092" s="95">
        <f t="shared" si="704"/>
        <v>6.085163226445589E-2</v>
      </c>
      <c r="BO2092" s="75"/>
      <c r="BP2092" s="75"/>
    </row>
    <row r="2093" spans="27:68" x14ac:dyDescent="0.2">
      <c r="AA2093" s="75"/>
      <c r="AB2093" s="75"/>
      <c r="AC2093" s="75"/>
      <c r="AD2093" s="75"/>
      <c r="AE2093" s="75"/>
      <c r="AF2093" s="85"/>
      <c r="AG2093" s="84"/>
      <c r="AN2093" s="75"/>
      <c r="AO2093" s="75"/>
      <c r="AP2093" s="75"/>
      <c r="AQ2093" s="75"/>
      <c r="AR2093" s="75"/>
      <c r="AS2093" s="75"/>
      <c r="AT2093" s="75"/>
      <c r="AU2093" s="75"/>
      <c r="AV2093" s="75"/>
      <c r="AW2093" s="75"/>
      <c r="AX2093" s="75"/>
      <c r="AY2093" s="75"/>
      <c r="AZ2093" s="75"/>
      <c r="BA2093" s="8">
        <f t="shared" si="697"/>
        <v>0</v>
      </c>
      <c r="BB2093" s="8">
        <f t="shared" si="698"/>
        <v>1.2646105828040655</v>
      </c>
      <c r="BC2093" s="8">
        <f t="shared" si="699"/>
        <v>-0.82727295640664633</v>
      </c>
      <c r="BD2093" s="8">
        <f t="shared" si="700"/>
        <v>0.86022162229747101</v>
      </c>
      <c r="BE2093" s="8">
        <f t="shared" si="701"/>
        <v>1.2723749123776125</v>
      </c>
      <c r="BF2093" s="8">
        <f t="shared" si="702"/>
        <v>0.7386345573352866</v>
      </c>
      <c r="BG2093" s="95">
        <f t="shared" si="703"/>
        <v>0.3357196473573697</v>
      </c>
      <c r="BH2093" s="95">
        <f t="shared" si="703"/>
        <v>0.31036782265222035</v>
      </c>
      <c r="BI2093" s="95">
        <f t="shared" si="703"/>
        <v>0.2809205298216626</v>
      </c>
      <c r="BJ2093" s="95">
        <f t="shared" si="703"/>
        <v>0.24702566320507127</v>
      </c>
      <c r="BK2093" s="95">
        <f t="shared" si="703"/>
        <v>0.20836448178683617</v>
      </c>
      <c r="BL2093" s="95">
        <f t="shared" si="703"/>
        <v>0.16464603804218486</v>
      </c>
      <c r="BM2093" s="95">
        <f t="shared" si="703"/>
        <v>0.11558430824031349</v>
      </c>
      <c r="BN2093" s="95">
        <f t="shared" si="704"/>
        <v>6.085163226445589E-2</v>
      </c>
      <c r="BO2093" s="75"/>
      <c r="BP2093" s="75"/>
    </row>
    <row r="2094" spans="27:68" x14ac:dyDescent="0.2">
      <c r="AA2094" s="75"/>
      <c r="AB2094" s="75"/>
      <c r="AC2094" s="75"/>
      <c r="AD2094" s="75"/>
      <c r="AE2094" s="75"/>
      <c r="AF2094" s="85"/>
      <c r="AG2094" s="84"/>
      <c r="AN2094" s="75"/>
      <c r="AO2094" s="75"/>
      <c r="AP2094" s="75"/>
      <c r="AQ2094" s="75"/>
      <c r="AR2094" s="75"/>
      <c r="AS2094" s="75"/>
      <c r="AT2094" s="75"/>
      <c r="AU2094" s="75"/>
      <c r="AV2094" s="75"/>
      <c r="AW2094" s="75"/>
      <c r="AX2094" s="75"/>
      <c r="AY2094" s="75"/>
      <c r="AZ2094" s="75"/>
      <c r="BA2094" s="8">
        <f t="shared" si="697"/>
        <v>0</v>
      </c>
      <c r="BB2094" s="8">
        <f t="shared" si="698"/>
        <v>1.2646105828040655</v>
      </c>
      <c r="BC2094" s="8">
        <f t="shared" si="699"/>
        <v>-0.82727295640664633</v>
      </c>
      <c r="BD2094" s="8">
        <f t="shared" si="700"/>
        <v>0.86022162229747101</v>
      </c>
      <c r="BE2094" s="8">
        <f t="shared" si="701"/>
        <v>1.2723749123776125</v>
      </c>
      <c r="BF2094" s="8">
        <f t="shared" si="702"/>
        <v>0.7386345573352866</v>
      </c>
      <c r="BG2094" s="95">
        <f t="shared" si="703"/>
        <v>0.3357196473573697</v>
      </c>
      <c r="BH2094" s="95">
        <f t="shared" si="703"/>
        <v>0.31036782265222035</v>
      </c>
      <c r="BI2094" s="95">
        <f t="shared" si="703"/>
        <v>0.2809205298216626</v>
      </c>
      <c r="BJ2094" s="95">
        <f t="shared" si="703"/>
        <v>0.24702566320507127</v>
      </c>
      <c r="BK2094" s="95">
        <f t="shared" si="703"/>
        <v>0.20836448178683617</v>
      </c>
      <c r="BL2094" s="95">
        <f t="shared" si="703"/>
        <v>0.16464603804218486</v>
      </c>
      <c r="BM2094" s="95">
        <f t="shared" si="703"/>
        <v>0.11558430824031349</v>
      </c>
      <c r="BN2094" s="95">
        <f t="shared" si="704"/>
        <v>6.085163226445589E-2</v>
      </c>
      <c r="BO2094" s="75"/>
      <c r="BP2094" s="75"/>
    </row>
    <row r="2095" spans="27:68" x14ac:dyDescent="0.2">
      <c r="AA2095" s="75"/>
      <c r="AB2095" s="75"/>
      <c r="AC2095" s="75"/>
      <c r="AD2095" s="75"/>
      <c r="AE2095" s="75"/>
      <c r="AF2095" s="85"/>
      <c r="AG2095" s="84"/>
      <c r="AN2095" s="75"/>
      <c r="AO2095" s="75"/>
      <c r="AP2095" s="75"/>
      <c r="AQ2095" s="75"/>
      <c r="AR2095" s="75"/>
      <c r="AS2095" s="75"/>
      <c r="AT2095" s="75"/>
      <c r="AU2095" s="75"/>
      <c r="AV2095" s="75"/>
      <c r="AW2095" s="75"/>
      <c r="AX2095" s="75"/>
      <c r="AY2095" s="75"/>
      <c r="AZ2095" s="75"/>
      <c r="BA2095" s="8">
        <f t="shared" si="697"/>
        <v>0</v>
      </c>
      <c r="BB2095" s="8">
        <f t="shared" si="698"/>
        <v>1.2646105828040655</v>
      </c>
      <c r="BC2095" s="8">
        <f t="shared" si="699"/>
        <v>-0.82727295640664633</v>
      </c>
      <c r="BD2095" s="8">
        <f t="shared" si="700"/>
        <v>0.86022162229747101</v>
      </c>
      <c r="BE2095" s="8">
        <f t="shared" si="701"/>
        <v>1.2723749123776125</v>
      </c>
      <c r="BF2095" s="8">
        <f t="shared" si="702"/>
        <v>0.7386345573352866</v>
      </c>
      <c r="BG2095" s="95">
        <f t="shared" si="703"/>
        <v>0.3357196473573697</v>
      </c>
      <c r="BH2095" s="95">
        <f t="shared" si="703"/>
        <v>0.31036782265222035</v>
      </c>
      <c r="BI2095" s="95">
        <f t="shared" si="703"/>
        <v>0.2809205298216626</v>
      </c>
      <c r="BJ2095" s="95">
        <f t="shared" si="703"/>
        <v>0.24702566320507127</v>
      </c>
      <c r="BK2095" s="95">
        <f t="shared" si="703"/>
        <v>0.20836448178683617</v>
      </c>
      <c r="BL2095" s="95">
        <f t="shared" si="703"/>
        <v>0.16464603804218486</v>
      </c>
      <c r="BM2095" s="95">
        <f t="shared" si="703"/>
        <v>0.11558430824031349</v>
      </c>
      <c r="BN2095" s="95">
        <f t="shared" si="704"/>
        <v>6.085163226445589E-2</v>
      </c>
      <c r="BO2095" s="75"/>
      <c r="BP2095" s="75"/>
    </row>
    <row r="2096" spans="27:68" x14ac:dyDescent="0.2">
      <c r="AA2096" s="75"/>
      <c r="AB2096" s="75"/>
      <c r="AC2096" s="75"/>
      <c r="AD2096" s="75"/>
      <c r="AE2096" s="75"/>
      <c r="AF2096" s="85"/>
      <c r="AG2096" s="84"/>
      <c r="AN2096" s="75"/>
      <c r="AO2096" s="75"/>
      <c r="AP2096" s="75"/>
      <c r="AQ2096" s="75"/>
      <c r="AR2096" s="75"/>
      <c r="AS2096" s="75"/>
      <c r="AT2096" s="75"/>
      <c r="AU2096" s="75"/>
      <c r="AV2096" s="75"/>
      <c r="AW2096" s="75"/>
      <c r="AX2096" s="75"/>
      <c r="AY2096" s="75"/>
      <c r="AZ2096" s="75"/>
      <c r="BA2096" s="8">
        <f t="shared" si="697"/>
        <v>0</v>
      </c>
      <c r="BB2096" s="8">
        <f t="shared" si="698"/>
        <v>1.2646105828040655</v>
      </c>
      <c r="BC2096" s="8">
        <f t="shared" si="699"/>
        <v>-0.82727295640664633</v>
      </c>
      <c r="BD2096" s="8">
        <f t="shared" si="700"/>
        <v>0.86022162229747101</v>
      </c>
      <c r="BE2096" s="8">
        <f t="shared" si="701"/>
        <v>1.2723749123776125</v>
      </c>
      <c r="BF2096" s="8">
        <f t="shared" si="702"/>
        <v>0.7386345573352866</v>
      </c>
      <c r="BG2096" s="95">
        <f t="shared" si="703"/>
        <v>0.3357196473573697</v>
      </c>
      <c r="BH2096" s="95">
        <f t="shared" si="703"/>
        <v>0.31036782265222035</v>
      </c>
      <c r="BI2096" s="95">
        <f t="shared" si="703"/>
        <v>0.2809205298216626</v>
      </c>
      <c r="BJ2096" s="95">
        <f t="shared" si="703"/>
        <v>0.24702566320507127</v>
      </c>
      <c r="BK2096" s="95">
        <f t="shared" si="703"/>
        <v>0.20836448178683617</v>
      </c>
      <c r="BL2096" s="95">
        <f t="shared" si="703"/>
        <v>0.16464603804218486</v>
      </c>
      <c r="BM2096" s="95">
        <f t="shared" si="703"/>
        <v>0.11558430824031349</v>
      </c>
      <c r="BN2096" s="95">
        <f t="shared" si="704"/>
        <v>6.085163226445589E-2</v>
      </c>
      <c r="BO2096" s="75"/>
      <c r="BP2096" s="75"/>
    </row>
    <row r="2097" spans="27:68" x14ac:dyDescent="0.2">
      <c r="AA2097" s="75"/>
      <c r="AB2097" s="75"/>
      <c r="AC2097" s="75"/>
      <c r="AD2097" s="75"/>
      <c r="AE2097" s="75"/>
      <c r="AF2097" s="85"/>
      <c r="AG2097" s="84"/>
      <c r="AN2097" s="75"/>
      <c r="AO2097" s="75"/>
      <c r="AP2097" s="75"/>
      <c r="AQ2097" s="75"/>
      <c r="AR2097" s="75"/>
      <c r="AS2097" s="75"/>
      <c r="AT2097" s="75"/>
      <c r="AU2097" s="75"/>
      <c r="AV2097" s="75"/>
      <c r="AW2097" s="75"/>
      <c r="AX2097" s="75"/>
      <c r="AY2097" s="75"/>
      <c r="AZ2097" s="75"/>
      <c r="BA2097" s="8">
        <f t="shared" si="697"/>
        <v>0</v>
      </c>
      <c r="BB2097" s="8">
        <f t="shared" si="698"/>
        <v>1.2646105828040655</v>
      </c>
      <c r="BC2097" s="8">
        <f t="shared" si="699"/>
        <v>-0.82727295640664633</v>
      </c>
      <c r="BD2097" s="8">
        <f t="shared" si="700"/>
        <v>0.86022162229747101</v>
      </c>
      <c r="BE2097" s="8">
        <f t="shared" si="701"/>
        <v>1.2723749123776125</v>
      </c>
      <c r="BF2097" s="8">
        <f t="shared" si="702"/>
        <v>0.7386345573352866</v>
      </c>
      <c r="BG2097" s="95">
        <f t="shared" ref="BG2097:BM2112" si="705">$BN2097+$BB$7*SIN(BH2097)</f>
        <v>0.3357196473573697</v>
      </c>
      <c r="BH2097" s="95">
        <f t="shared" si="705"/>
        <v>0.31036782265222035</v>
      </c>
      <c r="BI2097" s="95">
        <f t="shared" si="705"/>
        <v>0.2809205298216626</v>
      </c>
      <c r="BJ2097" s="95">
        <f t="shared" si="705"/>
        <v>0.24702566320507127</v>
      </c>
      <c r="BK2097" s="95">
        <f t="shared" si="705"/>
        <v>0.20836448178683617</v>
      </c>
      <c r="BL2097" s="95">
        <f t="shared" si="705"/>
        <v>0.16464603804218486</v>
      </c>
      <c r="BM2097" s="95">
        <f t="shared" si="705"/>
        <v>0.11558430824031349</v>
      </c>
      <c r="BN2097" s="95">
        <f t="shared" si="704"/>
        <v>6.085163226445589E-2</v>
      </c>
      <c r="BO2097" s="75"/>
      <c r="BP2097" s="75"/>
    </row>
    <row r="2098" spans="27:68" x14ac:dyDescent="0.2">
      <c r="AA2098" s="75"/>
      <c r="AB2098" s="75"/>
      <c r="AC2098" s="75"/>
      <c r="AD2098" s="75"/>
      <c r="AE2098" s="75"/>
      <c r="AF2098" s="85"/>
      <c r="AG2098" s="84"/>
      <c r="AN2098" s="75"/>
      <c r="AO2098" s="75"/>
      <c r="AP2098" s="75"/>
      <c r="AQ2098" s="75"/>
      <c r="AR2098" s="75"/>
      <c r="AS2098" s="75"/>
      <c r="AT2098" s="75"/>
      <c r="AU2098" s="75"/>
      <c r="AV2098" s="75"/>
      <c r="AW2098" s="75"/>
      <c r="AX2098" s="75"/>
      <c r="AY2098" s="75"/>
      <c r="AZ2098" s="75"/>
      <c r="BA2098" s="8">
        <f t="shared" si="697"/>
        <v>0</v>
      </c>
      <c r="BB2098" s="8">
        <f t="shared" si="698"/>
        <v>1.2646105828040655</v>
      </c>
      <c r="BC2098" s="8">
        <f t="shared" si="699"/>
        <v>-0.82727295640664633</v>
      </c>
      <c r="BD2098" s="8">
        <f t="shared" si="700"/>
        <v>0.86022162229747101</v>
      </c>
      <c r="BE2098" s="8">
        <f t="shared" si="701"/>
        <v>1.2723749123776125</v>
      </c>
      <c r="BF2098" s="8">
        <f t="shared" si="702"/>
        <v>0.7386345573352866</v>
      </c>
      <c r="BG2098" s="95">
        <f t="shared" si="705"/>
        <v>0.3357196473573697</v>
      </c>
      <c r="BH2098" s="95">
        <f t="shared" si="705"/>
        <v>0.31036782265222035</v>
      </c>
      <c r="BI2098" s="95">
        <f t="shared" si="705"/>
        <v>0.2809205298216626</v>
      </c>
      <c r="BJ2098" s="95">
        <f t="shared" si="705"/>
        <v>0.24702566320507127</v>
      </c>
      <c r="BK2098" s="95">
        <f t="shared" si="705"/>
        <v>0.20836448178683617</v>
      </c>
      <c r="BL2098" s="95">
        <f t="shared" si="705"/>
        <v>0.16464603804218486</v>
      </c>
      <c r="BM2098" s="95">
        <f t="shared" si="705"/>
        <v>0.11558430824031349</v>
      </c>
      <c r="BN2098" s="95">
        <f t="shared" si="704"/>
        <v>6.085163226445589E-2</v>
      </c>
      <c r="BO2098" s="75"/>
      <c r="BP2098" s="75"/>
    </row>
    <row r="2099" spans="27:68" x14ac:dyDescent="0.2">
      <c r="AA2099" s="75"/>
      <c r="AB2099" s="75"/>
      <c r="AC2099" s="75"/>
      <c r="AD2099" s="75"/>
      <c r="AE2099" s="75"/>
      <c r="AF2099" s="85"/>
      <c r="AG2099" s="84"/>
      <c r="AN2099" s="75"/>
      <c r="AO2099" s="75"/>
      <c r="AP2099" s="75"/>
      <c r="AQ2099" s="75"/>
      <c r="AR2099" s="75"/>
      <c r="AS2099" s="75"/>
      <c r="AT2099" s="75"/>
      <c r="AU2099" s="75"/>
      <c r="AV2099" s="75"/>
      <c r="AW2099" s="75"/>
      <c r="AX2099" s="75"/>
      <c r="AY2099" s="75"/>
      <c r="AZ2099" s="75"/>
      <c r="BA2099" s="8">
        <f t="shared" si="697"/>
        <v>0</v>
      </c>
      <c r="BB2099" s="8">
        <f t="shared" si="698"/>
        <v>1.2646105828040655</v>
      </c>
      <c r="BC2099" s="8">
        <f t="shared" si="699"/>
        <v>-0.82727295640664633</v>
      </c>
      <c r="BD2099" s="8">
        <f t="shared" si="700"/>
        <v>0.86022162229747101</v>
      </c>
      <c r="BE2099" s="8">
        <f t="shared" si="701"/>
        <v>1.2723749123776125</v>
      </c>
      <c r="BF2099" s="8">
        <f t="shared" si="702"/>
        <v>0.7386345573352866</v>
      </c>
      <c r="BG2099" s="95">
        <f t="shared" si="705"/>
        <v>0.3357196473573697</v>
      </c>
      <c r="BH2099" s="95">
        <f t="shared" si="705"/>
        <v>0.31036782265222035</v>
      </c>
      <c r="BI2099" s="95">
        <f t="shared" si="705"/>
        <v>0.2809205298216626</v>
      </c>
      <c r="BJ2099" s="95">
        <f t="shared" si="705"/>
        <v>0.24702566320507127</v>
      </c>
      <c r="BK2099" s="95">
        <f t="shared" si="705"/>
        <v>0.20836448178683617</v>
      </c>
      <c r="BL2099" s="95">
        <f t="shared" si="705"/>
        <v>0.16464603804218486</v>
      </c>
      <c r="BM2099" s="95">
        <f t="shared" si="705"/>
        <v>0.11558430824031349</v>
      </c>
      <c r="BN2099" s="95">
        <f t="shared" si="704"/>
        <v>6.085163226445589E-2</v>
      </c>
      <c r="BO2099" s="75"/>
      <c r="BP2099" s="75"/>
    </row>
    <row r="2100" spans="27:68" x14ac:dyDescent="0.2">
      <c r="AA2100" s="75"/>
      <c r="AB2100" s="75"/>
      <c r="AC2100" s="75"/>
      <c r="AD2100" s="75"/>
      <c r="AE2100" s="75"/>
      <c r="AF2100" s="85"/>
      <c r="AG2100" s="84"/>
      <c r="AN2100" s="75"/>
      <c r="AO2100" s="75"/>
      <c r="AP2100" s="75"/>
      <c r="AQ2100" s="75"/>
      <c r="AR2100" s="75"/>
      <c r="AS2100" s="75"/>
      <c r="AT2100" s="75"/>
      <c r="AU2100" s="75"/>
      <c r="AV2100" s="75"/>
      <c r="AW2100" s="75"/>
      <c r="AX2100" s="75"/>
      <c r="AY2100" s="75"/>
      <c r="AZ2100" s="75"/>
      <c r="BA2100" s="8">
        <f t="shared" si="697"/>
        <v>0</v>
      </c>
      <c r="BB2100" s="8">
        <f t="shared" si="698"/>
        <v>1.2646105828040655</v>
      </c>
      <c r="BC2100" s="8">
        <f t="shared" si="699"/>
        <v>-0.82727295640664633</v>
      </c>
      <c r="BD2100" s="8">
        <f t="shared" si="700"/>
        <v>0.86022162229747101</v>
      </c>
      <c r="BE2100" s="8">
        <f t="shared" si="701"/>
        <v>1.2723749123776125</v>
      </c>
      <c r="BF2100" s="8">
        <f t="shared" si="702"/>
        <v>0.7386345573352866</v>
      </c>
      <c r="BG2100" s="95">
        <f t="shared" si="705"/>
        <v>0.3357196473573697</v>
      </c>
      <c r="BH2100" s="95">
        <f t="shared" si="705"/>
        <v>0.31036782265222035</v>
      </c>
      <c r="BI2100" s="95">
        <f t="shared" si="705"/>
        <v>0.2809205298216626</v>
      </c>
      <c r="BJ2100" s="95">
        <f t="shared" si="705"/>
        <v>0.24702566320507127</v>
      </c>
      <c r="BK2100" s="95">
        <f t="shared" si="705"/>
        <v>0.20836448178683617</v>
      </c>
      <c r="BL2100" s="95">
        <f t="shared" si="705"/>
        <v>0.16464603804218486</v>
      </c>
      <c r="BM2100" s="95">
        <f t="shared" si="705"/>
        <v>0.11558430824031349</v>
      </c>
      <c r="BN2100" s="95">
        <f t="shared" si="704"/>
        <v>6.085163226445589E-2</v>
      </c>
      <c r="BO2100" s="75"/>
      <c r="BP2100" s="75"/>
    </row>
    <row r="2101" spans="27:68" x14ac:dyDescent="0.2">
      <c r="AA2101" s="75"/>
      <c r="AB2101" s="75"/>
      <c r="AC2101" s="75"/>
      <c r="AD2101" s="75"/>
      <c r="AE2101" s="75"/>
      <c r="AF2101" s="85"/>
      <c r="AG2101" s="84"/>
      <c r="AN2101" s="75"/>
      <c r="AO2101" s="75"/>
      <c r="AP2101" s="75"/>
      <c r="AQ2101" s="75"/>
      <c r="AR2101" s="75"/>
      <c r="AS2101" s="75"/>
      <c r="AT2101" s="75"/>
      <c r="AU2101" s="75"/>
      <c r="AV2101" s="75"/>
      <c r="AW2101" s="75"/>
      <c r="AX2101" s="75"/>
      <c r="AY2101" s="75"/>
      <c r="AZ2101" s="75"/>
      <c r="BA2101" s="8">
        <f t="shared" si="697"/>
        <v>0</v>
      </c>
      <c r="BB2101" s="8">
        <f t="shared" si="698"/>
        <v>1.2646105828040655</v>
      </c>
      <c r="BC2101" s="8">
        <f t="shared" si="699"/>
        <v>-0.82727295640664633</v>
      </c>
      <c r="BD2101" s="8">
        <f t="shared" si="700"/>
        <v>0.86022162229747101</v>
      </c>
      <c r="BE2101" s="8">
        <f t="shared" si="701"/>
        <v>1.2723749123776125</v>
      </c>
      <c r="BF2101" s="8">
        <f t="shared" si="702"/>
        <v>0.7386345573352866</v>
      </c>
      <c r="BG2101" s="95">
        <f t="shared" si="705"/>
        <v>0.3357196473573697</v>
      </c>
      <c r="BH2101" s="95">
        <f t="shared" si="705"/>
        <v>0.31036782265222035</v>
      </c>
      <c r="BI2101" s="95">
        <f t="shared" si="705"/>
        <v>0.2809205298216626</v>
      </c>
      <c r="BJ2101" s="95">
        <f t="shared" si="705"/>
        <v>0.24702566320507127</v>
      </c>
      <c r="BK2101" s="95">
        <f t="shared" si="705"/>
        <v>0.20836448178683617</v>
      </c>
      <c r="BL2101" s="95">
        <f t="shared" si="705"/>
        <v>0.16464603804218486</v>
      </c>
      <c r="BM2101" s="95">
        <f t="shared" si="705"/>
        <v>0.11558430824031349</v>
      </c>
      <c r="BN2101" s="95">
        <f t="shared" si="704"/>
        <v>6.085163226445589E-2</v>
      </c>
      <c r="BO2101" s="75"/>
      <c r="BP2101" s="75"/>
    </row>
    <row r="2102" spans="27:68" x14ac:dyDescent="0.2">
      <c r="AA2102" s="75"/>
      <c r="AB2102" s="75"/>
      <c r="AC2102" s="75"/>
      <c r="AD2102" s="75"/>
      <c r="AE2102" s="75"/>
      <c r="AF2102" s="85"/>
      <c r="AG2102" s="84"/>
      <c r="AN2102" s="75"/>
      <c r="AO2102" s="75"/>
      <c r="AP2102" s="75"/>
      <c r="AQ2102" s="75"/>
      <c r="AR2102" s="75"/>
      <c r="AS2102" s="75"/>
      <c r="AT2102" s="75"/>
      <c r="AU2102" s="75"/>
      <c r="AV2102" s="75"/>
      <c r="AW2102" s="75"/>
      <c r="AX2102" s="75"/>
      <c r="AY2102" s="75"/>
      <c r="AZ2102" s="75"/>
      <c r="BA2102" s="8">
        <f t="shared" si="697"/>
        <v>0</v>
      </c>
      <c r="BB2102" s="8">
        <f t="shared" si="698"/>
        <v>1.2646105828040655</v>
      </c>
      <c r="BC2102" s="8">
        <f t="shared" si="699"/>
        <v>-0.82727295640664633</v>
      </c>
      <c r="BD2102" s="8">
        <f t="shared" si="700"/>
        <v>0.86022162229747101</v>
      </c>
      <c r="BE2102" s="8">
        <f t="shared" si="701"/>
        <v>1.2723749123776125</v>
      </c>
      <c r="BF2102" s="8">
        <f t="shared" si="702"/>
        <v>0.7386345573352866</v>
      </c>
      <c r="BG2102" s="95">
        <f t="shared" si="705"/>
        <v>0.3357196473573697</v>
      </c>
      <c r="BH2102" s="95">
        <f t="shared" si="705"/>
        <v>0.31036782265222035</v>
      </c>
      <c r="BI2102" s="95">
        <f t="shared" si="705"/>
        <v>0.2809205298216626</v>
      </c>
      <c r="BJ2102" s="95">
        <f t="shared" si="705"/>
        <v>0.24702566320507127</v>
      </c>
      <c r="BK2102" s="95">
        <f t="shared" si="705"/>
        <v>0.20836448178683617</v>
      </c>
      <c r="BL2102" s="95">
        <f t="shared" si="705"/>
        <v>0.16464603804218486</v>
      </c>
      <c r="BM2102" s="95">
        <f t="shared" si="705"/>
        <v>0.11558430824031349</v>
      </c>
      <c r="BN2102" s="95">
        <f t="shared" si="704"/>
        <v>6.085163226445589E-2</v>
      </c>
      <c r="BO2102" s="75"/>
      <c r="BP2102" s="75"/>
    </row>
    <row r="2103" spans="27:68" x14ac:dyDescent="0.2">
      <c r="AA2103" s="75"/>
      <c r="AB2103" s="75"/>
      <c r="AC2103" s="75"/>
      <c r="AD2103" s="75"/>
      <c r="AE2103" s="75"/>
      <c r="AF2103" s="85"/>
      <c r="AG2103" s="84"/>
      <c r="AN2103" s="75"/>
      <c r="AO2103" s="75"/>
      <c r="AP2103" s="75"/>
      <c r="AQ2103" s="75"/>
      <c r="AR2103" s="75"/>
      <c r="AS2103" s="75"/>
      <c r="AT2103" s="75"/>
      <c r="AU2103" s="75"/>
      <c r="AV2103" s="75"/>
      <c r="AW2103" s="75"/>
      <c r="AX2103" s="75"/>
      <c r="AY2103" s="75"/>
      <c r="AZ2103" s="75"/>
      <c r="BA2103" s="8">
        <f t="shared" si="697"/>
        <v>0</v>
      </c>
      <c r="BB2103" s="8">
        <f t="shared" si="698"/>
        <v>1.2646105828040655</v>
      </c>
      <c r="BC2103" s="8">
        <f t="shared" si="699"/>
        <v>-0.82727295640664633</v>
      </c>
      <c r="BD2103" s="8">
        <f t="shared" si="700"/>
        <v>0.86022162229747101</v>
      </c>
      <c r="BE2103" s="8">
        <f t="shared" si="701"/>
        <v>1.2723749123776125</v>
      </c>
      <c r="BF2103" s="8">
        <f t="shared" si="702"/>
        <v>0.7386345573352866</v>
      </c>
      <c r="BG2103" s="95">
        <f t="shared" si="705"/>
        <v>0.3357196473573697</v>
      </c>
      <c r="BH2103" s="95">
        <f t="shared" si="705"/>
        <v>0.31036782265222035</v>
      </c>
      <c r="BI2103" s="95">
        <f t="shared" si="705"/>
        <v>0.2809205298216626</v>
      </c>
      <c r="BJ2103" s="95">
        <f t="shared" si="705"/>
        <v>0.24702566320507127</v>
      </c>
      <c r="BK2103" s="95">
        <f t="shared" si="705"/>
        <v>0.20836448178683617</v>
      </c>
      <c r="BL2103" s="95">
        <f t="shared" si="705"/>
        <v>0.16464603804218486</v>
      </c>
      <c r="BM2103" s="95">
        <f t="shared" si="705"/>
        <v>0.11558430824031349</v>
      </c>
      <c r="BN2103" s="95">
        <f t="shared" si="704"/>
        <v>6.085163226445589E-2</v>
      </c>
      <c r="BO2103" s="75"/>
      <c r="BP2103" s="75"/>
    </row>
    <row r="2104" spans="27:68" x14ac:dyDescent="0.2">
      <c r="AA2104" s="75"/>
      <c r="AB2104" s="75"/>
      <c r="AC2104" s="75"/>
      <c r="AD2104" s="75"/>
      <c r="AE2104" s="75"/>
      <c r="AF2104" s="85"/>
      <c r="AG2104" s="84"/>
      <c r="AN2104" s="75"/>
      <c r="AO2104" s="75"/>
      <c r="AP2104" s="75"/>
      <c r="AQ2104" s="75"/>
      <c r="AR2104" s="75"/>
      <c r="AS2104" s="75"/>
      <c r="AT2104" s="75"/>
      <c r="AU2104" s="75"/>
      <c r="AV2104" s="75"/>
      <c r="AW2104" s="75"/>
      <c r="AX2104" s="75"/>
      <c r="AY2104" s="75"/>
      <c r="AZ2104" s="75"/>
      <c r="BA2104" s="8">
        <f t="shared" si="697"/>
        <v>0</v>
      </c>
      <c r="BB2104" s="8">
        <f t="shared" si="698"/>
        <v>1.2646105828040655</v>
      </c>
      <c r="BC2104" s="8">
        <f t="shared" si="699"/>
        <v>-0.82727295640664633</v>
      </c>
      <c r="BD2104" s="8">
        <f t="shared" si="700"/>
        <v>0.86022162229747101</v>
      </c>
      <c r="BE2104" s="8">
        <f t="shared" si="701"/>
        <v>1.2723749123776125</v>
      </c>
      <c r="BF2104" s="8">
        <f t="shared" si="702"/>
        <v>0.7386345573352866</v>
      </c>
      <c r="BG2104" s="95">
        <f t="shared" si="705"/>
        <v>0.3357196473573697</v>
      </c>
      <c r="BH2104" s="95">
        <f t="shared" si="705"/>
        <v>0.31036782265222035</v>
      </c>
      <c r="BI2104" s="95">
        <f t="shared" si="705"/>
        <v>0.2809205298216626</v>
      </c>
      <c r="BJ2104" s="95">
        <f t="shared" si="705"/>
        <v>0.24702566320507127</v>
      </c>
      <c r="BK2104" s="95">
        <f t="shared" si="705"/>
        <v>0.20836448178683617</v>
      </c>
      <c r="BL2104" s="95">
        <f t="shared" si="705"/>
        <v>0.16464603804218486</v>
      </c>
      <c r="BM2104" s="95">
        <f t="shared" si="705"/>
        <v>0.11558430824031349</v>
      </c>
      <c r="BN2104" s="95">
        <f t="shared" si="704"/>
        <v>6.085163226445589E-2</v>
      </c>
      <c r="BO2104" s="75"/>
      <c r="BP2104" s="75"/>
    </row>
    <row r="2105" spans="27:68" x14ac:dyDescent="0.2">
      <c r="AA2105" s="75"/>
      <c r="AB2105" s="75"/>
      <c r="AC2105" s="75"/>
      <c r="AD2105" s="75"/>
      <c r="AE2105" s="75"/>
      <c r="AF2105" s="85"/>
      <c r="AG2105" s="84"/>
      <c r="AN2105" s="75"/>
      <c r="AO2105" s="75"/>
      <c r="AP2105" s="75"/>
      <c r="AQ2105" s="75"/>
      <c r="AR2105" s="75"/>
      <c r="AS2105" s="75"/>
      <c r="AT2105" s="75"/>
      <c r="AU2105" s="75"/>
      <c r="AV2105" s="75"/>
      <c r="AW2105" s="75"/>
      <c r="AX2105" s="75"/>
      <c r="AY2105" s="75"/>
      <c r="AZ2105" s="75"/>
      <c r="BA2105" s="8">
        <f t="shared" si="697"/>
        <v>0</v>
      </c>
      <c r="BB2105" s="8">
        <f t="shared" si="698"/>
        <v>1.2646105828040655</v>
      </c>
      <c r="BC2105" s="8">
        <f t="shared" si="699"/>
        <v>-0.82727295640664633</v>
      </c>
      <c r="BD2105" s="8">
        <f t="shared" si="700"/>
        <v>0.86022162229747101</v>
      </c>
      <c r="BE2105" s="8">
        <f t="shared" si="701"/>
        <v>1.2723749123776125</v>
      </c>
      <c r="BF2105" s="8">
        <f t="shared" si="702"/>
        <v>0.7386345573352866</v>
      </c>
      <c r="BG2105" s="95">
        <f t="shared" si="705"/>
        <v>0.3357196473573697</v>
      </c>
      <c r="BH2105" s="95">
        <f t="shared" si="705"/>
        <v>0.31036782265222035</v>
      </c>
      <c r="BI2105" s="95">
        <f t="shared" si="705"/>
        <v>0.2809205298216626</v>
      </c>
      <c r="BJ2105" s="95">
        <f t="shared" si="705"/>
        <v>0.24702566320507127</v>
      </c>
      <c r="BK2105" s="95">
        <f t="shared" si="705"/>
        <v>0.20836448178683617</v>
      </c>
      <c r="BL2105" s="95">
        <f t="shared" si="705"/>
        <v>0.16464603804218486</v>
      </c>
      <c r="BM2105" s="95">
        <f t="shared" si="705"/>
        <v>0.11558430824031349</v>
      </c>
      <c r="BN2105" s="95">
        <f t="shared" si="704"/>
        <v>6.085163226445589E-2</v>
      </c>
      <c r="BO2105" s="75"/>
      <c r="BP2105" s="75"/>
    </row>
    <row r="2106" spans="27:68" x14ac:dyDescent="0.2">
      <c r="AA2106" s="75"/>
      <c r="AB2106" s="75"/>
      <c r="AC2106" s="75"/>
      <c r="AD2106" s="75"/>
      <c r="AE2106" s="75"/>
      <c r="AF2106" s="85"/>
      <c r="AG2106" s="84"/>
      <c r="AN2106" s="75"/>
      <c r="AO2106" s="75"/>
      <c r="AP2106" s="75"/>
      <c r="AQ2106" s="75"/>
      <c r="AR2106" s="75"/>
      <c r="AS2106" s="75"/>
      <c r="AT2106" s="75"/>
      <c r="AU2106" s="75"/>
      <c r="AV2106" s="75"/>
      <c r="AW2106" s="75"/>
      <c r="AX2106" s="75"/>
      <c r="AY2106" s="75"/>
      <c r="AZ2106" s="75"/>
      <c r="BA2106" s="8">
        <f t="shared" si="697"/>
        <v>0</v>
      </c>
      <c r="BB2106" s="8">
        <f t="shared" si="698"/>
        <v>1.2646105828040655</v>
      </c>
      <c r="BC2106" s="8">
        <f t="shared" si="699"/>
        <v>-0.82727295640664633</v>
      </c>
      <c r="BD2106" s="8">
        <f t="shared" si="700"/>
        <v>0.86022162229747101</v>
      </c>
      <c r="BE2106" s="8">
        <f t="shared" si="701"/>
        <v>1.2723749123776125</v>
      </c>
      <c r="BF2106" s="8">
        <f t="shared" si="702"/>
        <v>0.7386345573352866</v>
      </c>
      <c r="BG2106" s="95">
        <f t="shared" si="705"/>
        <v>0.3357196473573697</v>
      </c>
      <c r="BH2106" s="95">
        <f t="shared" si="705"/>
        <v>0.31036782265222035</v>
      </c>
      <c r="BI2106" s="95">
        <f t="shared" si="705"/>
        <v>0.2809205298216626</v>
      </c>
      <c r="BJ2106" s="95">
        <f t="shared" si="705"/>
        <v>0.24702566320507127</v>
      </c>
      <c r="BK2106" s="95">
        <f t="shared" si="705"/>
        <v>0.20836448178683617</v>
      </c>
      <c r="BL2106" s="95">
        <f t="shared" si="705"/>
        <v>0.16464603804218486</v>
      </c>
      <c r="BM2106" s="95">
        <f t="shared" si="705"/>
        <v>0.11558430824031349</v>
      </c>
      <c r="BN2106" s="95">
        <f t="shared" si="704"/>
        <v>6.085163226445589E-2</v>
      </c>
      <c r="BO2106" s="75"/>
      <c r="BP2106" s="75"/>
    </row>
    <row r="2107" spans="27:68" x14ac:dyDescent="0.2">
      <c r="AA2107" s="75"/>
      <c r="AB2107" s="75"/>
      <c r="AC2107" s="75"/>
      <c r="AD2107" s="75"/>
      <c r="AE2107" s="75"/>
      <c r="AF2107" s="85"/>
      <c r="AG2107" s="84"/>
      <c r="AN2107" s="75"/>
      <c r="AO2107" s="75"/>
      <c r="AP2107" s="75"/>
      <c r="AQ2107" s="75"/>
      <c r="AR2107" s="75"/>
      <c r="AS2107" s="75"/>
      <c r="AT2107" s="75"/>
      <c r="AU2107" s="75"/>
      <c r="AV2107" s="75"/>
      <c r="AW2107" s="75"/>
      <c r="AX2107" s="75"/>
      <c r="AY2107" s="75"/>
      <c r="AZ2107" s="75"/>
      <c r="BA2107" s="8">
        <f t="shared" si="697"/>
        <v>0</v>
      </c>
      <c r="BB2107" s="8">
        <f t="shared" si="698"/>
        <v>1.2646105828040655</v>
      </c>
      <c r="BC2107" s="8">
        <f t="shared" si="699"/>
        <v>-0.82727295640664633</v>
      </c>
      <c r="BD2107" s="8">
        <f t="shared" si="700"/>
        <v>0.86022162229747101</v>
      </c>
      <c r="BE2107" s="8">
        <f t="shared" si="701"/>
        <v>1.2723749123776125</v>
      </c>
      <c r="BF2107" s="8">
        <f t="shared" si="702"/>
        <v>0.7386345573352866</v>
      </c>
      <c r="BG2107" s="95">
        <f t="shared" si="705"/>
        <v>0.3357196473573697</v>
      </c>
      <c r="BH2107" s="95">
        <f t="shared" si="705"/>
        <v>0.31036782265222035</v>
      </c>
      <c r="BI2107" s="95">
        <f t="shared" si="705"/>
        <v>0.2809205298216626</v>
      </c>
      <c r="BJ2107" s="95">
        <f t="shared" si="705"/>
        <v>0.24702566320507127</v>
      </c>
      <c r="BK2107" s="95">
        <f t="shared" si="705"/>
        <v>0.20836448178683617</v>
      </c>
      <c r="BL2107" s="95">
        <f t="shared" si="705"/>
        <v>0.16464603804218486</v>
      </c>
      <c r="BM2107" s="95">
        <f t="shared" si="705"/>
        <v>0.11558430824031349</v>
      </c>
      <c r="BN2107" s="95">
        <f t="shared" si="704"/>
        <v>6.085163226445589E-2</v>
      </c>
      <c r="BO2107" s="75"/>
      <c r="BP2107" s="75"/>
    </row>
    <row r="2108" spans="27:68" x14ac:dyDescent="0.2">
      <c r="AA2108" s="75"/>
      <c r="AB2108" s="75"/>
      <c r="AC2108" s="75"/>
      <c r="AD2108" s="75"/>
      <c r="AE2108" s="75"/>
      <c r="AF2108" s="85"/>
      <c r="AG2108" s="84"/>
      <c r="AN2108" s="75"/>
      <c r="AO2108" s="75"/>
      <c r="AP2108" s="75"/>
      <c r="AQ2108" s="75"/>
      <c r="AR2108" s="75"/>
      <c r="AS2108" s="75"/>
      <c r="AT2108" s="75"/>
      <c r="AU2108" s="75"/>
      <c r="AV2108" s="75"/>
      <c r="AW2108" s="75"/>
      <c r="AX2108" s="75"/>
      <c r="AY2108" s="75"/>
      <c r="AZ2108" s="75"/>
      <c r="BA2108" s="8">
        <f t="shared" si="697"/>
        <v>0</v>
      </c>
      <c r="BB2108" s="8">
        <f t="shared" si="698"/>
        <v>1.2646105828040655</v>
      </c>
      <c r="BC2108" s="8">
        <f t="shared" si="699"/>
        <v>-0.82727295640664633</v>
      </c>
      <c r="BD2108" s="8">
        <f t="shared" si="700"/>
        <v>0.86022162229747101</v>
      </c>
      <c r="BE2108" s="8">
        <f t="shared" si="701"/>
        <v>1.2723749123776125</v>
      </c>
      <c r="BF2108" s="8">
        <f t="shared" si="702"/>
        <v>0.7386345573352866</v>
      </c>
      <c r="BG2108" s="95">
        <f t="shared" si="705"/>
        <v>0.3357196473573697</v>
      </c>
      <c r="BH2108" s="95">
        <f t="shared" si="705"/>
        <v>0.31036782265222035</v>
      </c>
      <c r="BI2108" s="95">
        <f t="shared" si="705"/>
        <v>0.2809205298216626</v>
      </c>
      <c r="BJ2108" s="95">
        <f t="shared" si="705"/>
        <v>0.24702566320507127</v>
      </c>
      <c r="BK2108" s="95">
        <f t="shared" si="705"/>
        <v>0.20836448178683617</v>
      </c>
      <c r="BL2108" s="95">
        <f t="shared" si="705"/>
        <v>0.16464603804218486</v>
      </c>
      <c r="BM2108" s="95">
        <f t="shared" si="705"/>
        <v>0.11558430824031349</v>
      </c>
      <c r="BN2108" s="95">
        <f t="shared" si="704"/>
        <v>6.085163226445589E-2</v>
      </c>
      <c r="BO2108" s="75"/>
      <c r="BP2108" s="75"/>
    </row>
    <row r="2109" spans="27:68" x14ac:dyDescent="0.2">
      <c r="AA2109" s="75"/>
      <c r="AB2109" s="75"/>
      <c r="AC2109" s="75"/>
      <c r="AD2109" s="75"/>
      <c r="AE2109" s="75"/>
      <c r="AF2109" s="85"/>
      <c r="AG2109" s="84"/>
      <c r="AN2109" s="75"/>
      <c r="AO2109" s="75"/>
      <c r="AP2109" s="75"/>
      <c r="AQ2109" s="75"/>
      <c r="AR2109" s="75"/>
      <c r="AS2109" s="75"/>
      <c r="AT2109" s="75"/>
      <c r="AU2109" s="75"/>
      <c r="AV2109" s="75"/>
      <c r="AW2109" s="75"/>
      <c r="AX2109" s="75"/>
      <c r="AY2109" s="75"/>
      <c r="AZ2109" s="75"/>
      <c r="BA2109" s="8">
        <f t="shared" si="697"/>
        <v>0</v>
      </c>
      <c r="BB2109" s="8">
        <f t="shared" si="698"/>
        <v>1.2646105828040655</v>
      </c>
      <c r="BC2109" s="8">
        <f t="shared" si="699"/>
        <v>-0.82727295640664633</v>
      </c>
      <c r="BD2109" s="8">
        <f t="shared" si="700"/>
        <v>0.86022162229747101</v>
      </c>
      <c r="BE2109" s="8">
        <f t="shared" si="701"/>
        <v>1.2723749123776125</v>
      </c>
      <c r="BF2109" s="8">
        <f t="shared" si="702"/>
        <v>0.7386345573352866</v>
      </c>
      <c r="BG2109" s="95">
        <f t="shared" si="705"/>
        <v>0.3357196473573697</v>
      </c>
      <c r="BH2109" s="95">
        <f t="shared" si="705"/>
        <v>0.31036782265222035</v>
      </c>
      <c r="BI2109" s="95">
        <f t="shared" si="705"/>
        <v>0.2809205298216626</v>
      </c>
      <c r="BJ2109" s="95">
        <f t="shared" si="705"/>
        <v>0.24702566320507127</v>
      </c>
      <c r="BK2109" s="95">
        <f t="shared" si="705"/>
        <v>0.20836448178683617</v>
      </c>
      <c r="BL2109" s="95">
        <f t="shared" si="705"/>
        <v>0.16464603804218486</v>
      </c>
      <c r="BM2109" s="95">
        <f t="shared" si="705"/>
        <v>0.11558430824031349</v>
      </c>
      <c r="BN2109" s="95">
        <f t="shared" si="704"/>
        <v>6.085163226445589E-2</v>
      </c>
      <c r="BO2109" s="75"/>
      <c r="BP2109" s="75"/>
    </row>
    <row r="2110" spans="27:68" x14ac:dyDescent="0.2">
      <c r="AA2110" s="75"/>
      <c r="AB2110" s="75"/>
      <c r="AC2110" s="75"/>
      <c r="AD2110" s="75"/>
      <c r="AE2110" s="75"/>
      <c r="AF2110" s="85"/>
      <c r="AG2110" s="84"/>
      <c r="AN2110" s="75"/>
      <c r="AO2110" s="75"/>
      <c r="AP2110" s="75"/>
      <c r="AQ2110" s="75"/>
      <c r="AR2110" s="75"/>
      <c r="AS2110" s="75"/>
      <c r="AT2110" s="75"/>
      <c r="AU2110" s="75"/>
      <c r="AV2110" s="75"/>
      <c r="AW2110" s="75"/>
      <c r="AX2110" s="75"/>
      <c r="AY2110" s="75"/>
      <c r="AZ2110" s="75"/>
      <c r="BA2110" s="8">
        <f t="shared" si="697"/>
        <v>0</v>
      </c>
      <c r="BB2110" s="8">
        <f t="shared" si="698"/>
        <v>1.2646105828040655</v>
      </c>
      <c r="BC2110" s="8">
        <f t="shared" si="699"/>
        <v>-0.82727295640664633</v>
      </c>
      <c r="BD2110" s="8">
        <f t="shared" si="700"/>
        <v>0.86022162229747101</v>
      </c>
      <c r="BE2110" s="8">
        <f t="shared" si="701"/>
        <v>1.2723749123776125</v>
      </c>
      <c r="BF2110" s="8">
        <f t="shared" si="702"/>
        <v>0.7386345573352866</v>
      </c>
      <c r="BG2110" s="95">
        <f t="shared" si="705"/>
        <v>0.3357196473573697</v>
      </c>
      <c r="BH2110" s="95">
        <f t="shared" si="705"/>
        <v>0.31036782265222035</v>
      </c>
      <c r="BI2110" s="95">
        <f t="shared" si="705"/>
        <v>0.2809205298216626</v>
      </c>
      <c r="BJ2110" s="95">
        <f t="shared" si="705"/>
        <v>0.24702566320507127</v>
      </c>
      <c r="BK2110" s="95">
        <f t="shared" si="705"/>
        <v>0.20836448178683617</v>
      </c>
      <c r="BL2110" s="95">
        <f t="shared" si="705"/>
        <v>0.16464603804218486</v>
      </c>
      <c r="BM2110" s="95">
        <f t="shared" si="705"/>
        <v>0.11558430824031349</v>
      </c>
      <c r="BN2110" s="95">
        <f t="shared" si="704"/>
        <v>6.085163226445589E-2</v>
      </c>
      <c r="BO2110" s="75"/>
      <c r="BP2110" s="75"/>
    </row>
    <row r="2111" spans="27:68" x14ac:dyDescent="0.2">
      <c r="AA2111" s="75"/>
      <c r="AB2111" s="75"/>
      <c r="AC2111" s="75"/>
      <c r="AD2111" s="75"/>
      <c r="AE2111" s="75"/>
      <c r="AF2111" s="85"/>
      <c r="AG2111" s="84"/>
      <c r="AN2111" s="75"/>
      <c r="AO2111" s="75"/>
      <c r="AP2111" s="75"/>
      <c r="AQ2111" s="75"/>
      <c r="AR2111" s="75"/>
      <c r="AS2111" s="75"/>
      <c r="AT2111" s="75"/>
      <c r="AU2111" s="75"/>
      <c r="AV2111" s="75"/>
      <c r="AW2111" s="75"/>
      <c r="AX2111" s="75"/>
      <c r="AY2111" s="75"/>
      <c r="AZ2111" s="75"/>
      <c r="BA2111" s="8">
        <f t="shared" si="697"/>
        <v>0</v>
      </c>
      <c r="BB2111" s="8">
        <f t="shared" si="698"/>
        <v>1.2646105828040655</v>
      </c>
      <c r="BC2111" s="8">
        <f t="shared" si="699"/>
        <v>-0.82727295640664633</v>
      </c>
      <c r="BD2111" s="8">
        <f t="shared" si="700"/>
        <v>0.86022162229747101</v>
      </c>
      <c r="BE2111" s="8">
        <f t="shared" si="701"/>
        <v>1.2723749123776125</v>
      </c>
      <c r="BF2111" s="8">
        <f t="shared" si="702"/>
        <v>0.7386345573352866</v>
      </c>
      <c r="BG2111" s="95">
        <f t="shared" si="705"/>
        <v>0.3357196473573697</v>
      </c>
      <c r="BH2111" s="95">
        <f t="shared" si="705"/>
        <v>0.31036782265222035</v>
      </c>
      <c r="BI2111" s="95">
        <f t="shared" si="705"/>
        <v>0.2809205298216626</v>
      </c>
      <c r="BJ2111" s="95">
        <f t="shared" si="705"/>
        <v>0.24702566320507127</v>
      </c>
      <c r="BK2111" s="95">
        <f t="shared" si="705"/>
        <v>0.20836448178683617</v>
      </c>
      <c r="BL2111" s="95">
        <f t="shared" si="705"/>
        <v>0.16464603804218486</v>
      </c>
      <c r="BM2111" s="95">
        <f t="shared" si="705"/>
        <v>0.11558430824031349</v>
      </c>
      <c r="BN2111" s="95">
        <f t="shared" si="704"/>
        <v>6.085163226445589E-2</v>
      </c>
      <c r="BO2111" s="75"/>
      <c r="BP2111" s="75"/>
    </row>
    <row r="2112" spans="27:68" x14ac:dyDescent="0.2">
      <c r="AA2112" s="75"/>
      <c r="AB2112" s="75"/>
      <c r="AC2112" s="75"/>
      <c r="AD2112" s="75"/>
      <c r="AE2112" s="75"/>
      <c r="AF2112" s="85"/>
      <c r="AG2112" s="84"/>
      <c r="AN2112" s="75"/>
      <c r="AO2112" s="75"/>
      <c r="AP2112" s="75"/>
      <c r="AQ2112" s="75"/>
      <c r="AR2112" s="75"/>
      <c r="AS2112" s="75"/>
      <c r="AT2112" s="75"/>
      <c r="AU2112" s="75"/>
      <c r="AV2112" s="75"/>
      <c r="AW2112" s="75"/>
      <c r="AX2112" s="75"/>
      <c r="AY2112" s="75"/>
      <c r="AZ2112" s="75"/>
      <c r="BA2112" s="8">
        <f t="shared" si="697"/>
        <v>0</v>
      </c>
      <c r="BB2112" s="8">
        <f t="shared" si="698"/>
        <v>1.2646105828040655</v>
      </c>
      <c r="BC2112" s="8">
        <f t="shared" si="699"/>
        <v>-0.82727295640664633</v>
      </c>
      <c r="BD2112" s="8">
        <f t="shared" si="700"/>
        <v>0.86022162229747101</v>
      </c>
      <c r="BE2112" s="8">
        <f t="shared" si="701"/>
        <v>1.2723749123776125</v>
      </c>
      <c r="BF2112" s="8">
        <f t="shared" si="702"/>
        <v>0.7386345573352866</v>
      </c>
      <c r="BG2112" s="95">
        <f t="shared" si="705"/>
        <v>0.3357196473573697</v>
      </c>
      <c r="BH2112" s="95">
        <f t="shared" si="705"/>
        <v>0.31036782265222035</v>
      </c>
      <c r="BI2112" s="95">
        <f t="shared" si="705"/>
        <v>0.2809205298216626</v>
      </c>
      <c r="BJ2112" s="95">
        <f t="shared" si="705"/>
        <v>0.24702566320507127</v>
      </c>
      <c r="BK2112" s="95">
        <f t="shared" si="705"/>
        <v>0.20836448178683617</v>
      </c>
      <c r="BL2112" s="95">
        <f t="shared" si="705"/>
        <v>0.16464603804218486</v>
      </c>
      <c r="BM2112" s="95">
        <f t="shared" si="705"/>
        <v>0.11558430824031349</v>
      </c>
      <c r="BN2112" s="95">
        <f t="shared" si="704"/>
        <v>6.085163226445589E-2</v>
      </c>
      <c r="BO2112" s="75"/>
      <c r="BP2112" s="75"/>
    </row>
    <row r="2113" spans="27:68" x14ac:dyDescent="0.2">
      <c r="AA2113" s="75"/>
      <c r="AB2113" s="75"/>
      <c r="AC2113" s="75"/>
      <c r="AD2113" s="75"/>
      <c r="AE2113" s="75"/>
      <c r="AF2113" s="85"/>
      <c r="AG2113" s="84"/>
      <c r="AN2113" s="75"/>
      <c r="AO2113" s="75"/>
      <c r="AP2113" s="75"/>
      <c r="AQ2113" s="75"/>
      <c r="AR2113" s="75"/>
      <c r="AS2113" s="75"/>
      <c r="AT2113" s="75"/>
      <c r="AU2113" s="75"/>
      <c r="AV2113" s="75"/>
      <c r="AW2113" s="75"/>
      <c r="AX2113" s="75"/>
      <c r="AY2113" s="75"/>
      <c r="AZ2113" s="75"/>
      <c r="BA2113" s="8">
        <f t="shared" si="697"/>
        <v>0</v>
      </c>
      <c r="BB2113" s="8">
        <f t="shared" si="698"/>
        <v>1.2646105828040655</v>
      </c>
      <c r="BC2113" s="8">
        <f t="shared" si="699"/>
        <v>-0.82727295640664633</v>
      </c>
      <c r="BD2113" s="8">
        <f t="shared" si="700"/>
        <v>0.86022162229747101</v>
      </c>
      <c r="BE2113" s="8">
        <f t="shared" si="701"/>
        <v>1.2723749123776125</v>
      </c>
      <c r="BF2113" s="8">
        <f t="shared" si="702"/>
        <v>0.7386345573352866</v>
      </c>
      <c r="BG2113" s="95">
        <f t="shared" ref="BG2113:BM2128" si="706">$BN2113+$BB$7*SIN(BH2113)</f>
        <v>0.3357196473573697</v>
      </c>
      <c r="BH2113" s="95">
        <f t="shared" si="706"/>
        <v>0.31036782265222035</v>
      </c>
      <c r="BI2113" s="95">
        <f t="shared" si="706"/>
        <v>0.2809205298216626</v>
      </c>
      <c r="BJ2113" s="95">
        <f t="shared" si="706"/>
        <v>0.24702566320507127</v>
      </c>
      <c r="BK2113" s="95">
        <f t="shared" si="706"/>
        <v>0.20836448178683617</v>
      </c>
      <c r="BL2113" s="95">
        <f t="shared" si="706"/>
        <v>0.16464603804218486</v>
      </c>
      <c r="BM2113" s="95">
        <f t="shared" si="706"/>
        <v>0.11558430824031349</v>
      </c>
      <c r="BN2113" s="95">
        <f t="shared" si="704"/>
        <v>6.085163226445589E-2</v>
      </c>
      <c r="BO2113" s="75"/>
      <c r="BP2113" s="75"/>
    </row>
    <row r="2114" spans="27:68" x14ac:dyDescent="0.2">
      <c r="AA2114" s="75"/>
      <c r="AB2114" s="75"/>
      <c r="AC2114" s="75"/>
      <c r="AD2114" s="75"/>
      <c r="AE2114" s="75"/>
      <c r="AF2114" s="85"/>
      <c r="AG2114" s="84"/>
      <c r="AN2114" s="75"/>
      <c r="AO2114" s="75"/>
      <c r="AP2114" s="75"/>
      <c r="AQ2114" s="75"/>
      <c r="AR2114" s="75"/>
      <c r="AS2114" s="75"/>
      <c r="AT2114" s="75"/>
      <c r="AU2114" s="75"/>
      <c r="AV2114" s="75"/>
      <c r="AW2114" s="75"/>
      <c r="AX2114" s="75"/>
      <c r="AY2114" s="75"/>
      <c r="AZ2114" s="75"/>
      <c r="BA2114" s="8">
        <f t="shared" si="697"/>
        <v>0</v>
      </c>
      <c r="BB2114" s="8">
        <f t="shared" si="698"/>
        <v>1.2646105828040655</v>
      </c>
      <c r="BC2114" s="8">
        <f t="shared" si="699"/>
        <v>-0.82727295640664633</v>
      </c>
      <c r="BD2114" s="8">
        <f t="shared" si="700"/>
        <v>0.86022162229747101</v>
      </c>
      <c r="BE2114" s="8">
        <f t="shared" si="701"/>
        <v>1.2723749123776125</v>
      </c>
      <c r="BF2114" s="8">
        <f t="shared" si="702"/>
        <v>0.7386345573352866</v>
      </c>
      <c r="BG2114" s="95">
        <f t="shared" si="706"/>
        <v>0.3357196473573697</v>
      </c>
      <c r="BH2114" s="95">
        <f t="shared" si="706"/>
        <v>0.31036782265222035</v>
      </c>
      <c r="BI2114" s="95">
        <f t="shared" si="706"/>
        <v>0.2809205298216626</v>
      </c>
      <c r="BJ2114" s="95">
        <f t="shared" si="706"/>
        <v>0.24702566320507127</v>
      </c>
      <c r="BK2114" s="95">
        <f t="shared" si="706"/>
        <v>0.20836448178683617</v>
      </c>
      <c r="BL2114" s="95">
        <f t="shared" si="706"/>
        <v>0.16464603804218486</v>
      </c>
      <c r="BM2114" s="95">
        <f t="shared" si="706"/>
        <v>0.11558430824031349</v>
      </c>
      <c r="BN2114" s="95">
        <f t="shared" si="704"/>
        <v>6.085163226445589E-2</v>
      </c>
      <c r="BO2114" s="75"/>
      <c r="BP2114" s="75"/>
    </row>
    <row r="2115" spans="27:68" x14ac:dyDescent="0.2">
      <c r="AA2115" s="75"/>
      <c r="AB2115" s="75"/>
      <c r="AC2115" s="75"/>
      <c r="AD2115" s="75"/>
      <c r="AE2115" s="75"/>
      <c r="AF2115" s="85"/>
      <c r="AG2115" s="84"/>
      <c r="AN2115" s="75"/>
      <c r="AO2115" s="75"/>
      <c r="AP2115" s="75"/>
      <c r="AQ2115" s="75"/>
      <c r="AR2115" s="75"/>
      <c r="AS2115" s="75"/>
      <c r="AT2115" s="75"/>
      <c r="AU2115" s="75"/>
      <c r="AV2115" s="75"/>
      <c r="AW2115" s="75"/>
      <c r="AX2115" s="75"/>
      <c r="AY2115" s="75"/>
      <c r="AZ2115" s="75"/>
      <c r="BA2115" s="8">
        <f t="shared" si="697"/>
        <v>0</v>
      </c>
      <c r="BB2115" s="8">
        <f t="shared" si="698"/>
        <v>1.2646105828040655</v>
      </c>
      <c r="BC2115" s="8">
        <f t="shared" si="699"/>
        <v>-0.82727295640664633</v>
      </c>
      <c r="BD2115" s="8">
        <f t="shared" si="700"/>
        <v>0.86022162229747101</v>
      </c>
      <c r="BE2115" s="8">
        <f t="shared" si="701"/>
        <v>1.2723749123776125</v>
      </c>
      <c r="BF2115" s="8">
        <f t="shared" si="702"/>
        <v>0.7386345573352866</v>
      </c>
      <c r="BG2115" s="95">
        <f t="shared" si="706"/>
        <v>0.3357196473573697</v>
      </c>
      <c r="BH2115" s="95">
        <f t="shared" si="706"/>
        <v>0.31036782265222035</v>
      </c>
      <c r="BI2115" s="95">
        <f t="shared" si="706"/>
        <v>0.2809205298216626</v>
      </c>
      <c r="BJ2115" s="95">
        <f t="shared" si="706"/>
        <v>0.24702566320507127</v>
      </c>
      <c r="BK2115" s="95">
        <f t="shared" si="706"/>
        <v>0.20836448178683617</v>
      </c>
      <c r="BL2115" s="95">
        <f t="shared" si="706"/>
        <v>0.16464603804218486</v>
      </c>
      <c r="BM2115" s="95">
        <f t="shared" si="706"/>
        <v>0.11558430824031349</v>
      </c>
      <c r="BN2115" s="95">
        <f t="shared" si="704"/>
        <v>6.085163226445589E-2</v>
      </c>
      <c r="BO2115" s="75"/>
      <c r="BP2115" s="75"/>
    </row>
    <row r="2116" spans="27:68" x14ac:dyDescent="0.2">
      <c r="AA2116" s="75"/>
      <c r="AB2116" s="75"/>
      <c r="AC2116" s="75"/>
      <c r="AD2116" s="75"/>
      <c r="AE2116" s="75"/>
      <c r="AF2116" s="85"/>
      <c r="AG2116" s="84"/>
      <c r="AN2116" s="75"/>
      <c r="AO2116" s="75"/>
      <c r="AP2116" s="75"/>
      <c r="AQ2116" s="75"/>
      <c r="AR2116" s="75"/>
      <c r="AS2116" s="75"/>
      <c r="AT2116" s="75"/>
      <c r="AU2116" s="75"/>
      <c r="AV2116" s="75"/>
      <c r="AW2116" s="75"/>
      <c r="AX2116" s="75"/>
      <c r="AY2116" s="75"/>
      <c r="AZ2116" s="75"/>
      <c r="BA2116" s="8">
        <f t="shared" si="697"/>
        <v>0</v>
      </c>
      <c r="BB2116" s="8">
        <f t="shared" si="698"/>
        <v>1.2646105828040655</v>
      </c>
      <c r="BC2116" s="8">
        <f t="shared" si="699"/>
        <v>-0.82727295640664633</v>
      </c>
      <c r="BD2116" s="8">
        <f t="shared" si="700"/>
        <v>0.86022162229747101</v>
      </c>
      <c r="BE2116" s="8">
        <f t="shared" si="701"/>
        <v>1.2723749123776125</v>
      </c>
      <c r="BF2116" s="8">
        <f t="shared" si="702"/>
        <v>0.7386345573352866</v>
      </c>
      <c r="BG2116" s="95">
        <f t="shared" si="706"/>
        <v>0.3357196473573697</v>
      </c>
      <c r="BH2116" s="95">
        <f t="shared" si="706"/>
        <v>0.31036782265222035</v>
      </c>
      <c r="BI2116" s="95">
        <f t="shared" si="706"/>
        <v>0.2809205298216626</v>
      </c>
      <c r="BJ2116" s="95">
        <f t="shared" si="706"/>
        <v>0.24702566320507127</v>
      </c>
      <c r="BK2116" s="95">
        <f t="shared" si="706"/>
        <v>0.20836448178683617</v>
      </c>
      <c r="BL2116" s="95">
        <f t="shared" si="706"/>
        <v>0.16464603804218486</v>
      </c>
      <c r="BM2116" s="95">
        <f t="shared" si="706"/>
        <v>0.11558430824031349</v>
      </c>
      <c r="BN2116" s="95">
        <f t="shared" si="704"/>
        <v>6.085163226445589E-2</v>
      </c>
      <c r="BO2116" s="75"/>
      <c r="BP2116" s="75"/>
    </row>
    <row r="2117" spans="27:68" x14ac:dyDescent="0.2">
      <c r="AA2117" s="75"/>
      <c r="AB2117" s="75"/>
      <c r="AC2117" s="75"/>
      <c r="AD2117" s="75"/>
      <c r="AE2117" s="75"/>
      <c r="AF2117" s="85"/>
      <c r="AG2117" s="84"/>
      <c r="AN2117" s="75"/>
      <c r="AO2117" s="75"/>
      <c r="AP2117" s="75"/>
      <c r="AQ2117" s="75"/>
      <c r="AR2117" s="75"/>
      <c r="AS2117" s="75"/>
      <c r="AT2117" s="75"/>
      <c r="AU2117" s="75"/>
      <c r="AV2117" s="75"/>
      <c r="AW2117" s="75"/>
      <c r="AX2117" s="75"/>
      <c r="AY2117" s="75"/>
      <c r="AZ2117" s="75"/>
      <c r="BA2117" s="8">
        <f t="shared" si="697"/>
        <v>0</v>
      </c>
      <c r="BB2117" s="8">
        <f t="shared" si="698"/>
        <v>1.2646105828040655</v>
      </c>
      <c r="BC2117" s="8">
        <f t="shared" si="699"/>
        <v>-0.82727295640664633</v>
      </c>
      <c r="BD2117" s="8">
        <f t="shared" si="700"/>
        <v>0.86022162229747101</v>
      </c>
      <c r="BE2117" s="8">
        <f t="shared" si="701"/>
        <v>1.2723749123776125</v>
      </c>
      <c r="BF2117" s="8">
        <f t="shared" si="702"/>
        <v>0.7386345573352866</v>
      </c>
      <c r="BG2117" s="95">
        <f t="shared" si="706"/>
        <v>0.3357196473573697</v>
      </c>
      <c r="BH2117" s="95">
        <f t="shared" si="706"/>
        <v>0.31036782265222035</v>
      </c>
      <c r="BI2117" s="95">
        <f t="shared" si="706"/>
        <v>0.2809205298216626</v>
      </c>
      <c r="BJ2117" s="95">
        <f t="shared" si="706"/>
        <v>0.24702566320507127</v>
      </c>
      <c r="BK2117" s="95">
        <f t="shared" si="706"/>
        <v>0.20836448178683617</v>
      </c>
      <c r="BL2117" s="95">
        <f t="shared" si="706"/>
        <v>0.16464603804218486</v>
      </c>
      <c r="BM2117" s="95">
        <f t="shared" si="706"/>
        <v>0.11558430824031349</v>
      </c>
      <c r="BN2117" s="95">
        <f t="shared" si="704"/>
        <v>6.085163226445589E-2</v>
      </c>
      <c r="BO2117" s="75"/>
      <c r="BP2117" s="75"/>
    </row>
    <row r="2118" spans="27:68" x14ac:dyDescent="0.2">
      <c r="AA2118" s="75"/>
      <c r="AB2118" s="75"/>
      <c r="AC2118" s="75"/>
      <c r="AD2118" s="75"/>
      <c r="AE2118" s="75"/>
      <c r="AF2118" s="85"/>
      <c r="AG2118" s="84"/>
      <c r="AN2118" s="75"/>
      <c r="AO2118" s="75"/>
      <c r="AP2118" s="75"/>
      <c r="AQ2118" s="75"/>
      <c r="AR2118" s="75"/>
      <c r="AS2118" s="75"/>
      <c r="AT2118" s="75"/>
      <c r="AU2118" s="75"/>
      <c r="AV2118" s="75"/>
      <c r="AW2118" s="75"/>
      <c r="AX2118" s="75"/>
      <c r="AY2118" s="75"/>
      <c r="AZ2118" s="75"/>
      <c r="BA2118" s="8">
        <f t="shared" si="697"/>
        <v>0</v>
      </c>
      <c r="BB2118" s="8">
        <f t="shared" si="698"/>
        <v>1.2646105828040655</v>
      </c>
      <c r="BC2118" s="8">
        <f t="shared" si="699"/>
        <v>-0.82727295640664633</v>
      </c>
      <c r="BD2118" s="8">
        <f t="shared" si="700"/>
        <v>0.86022162229747101</v>
      </c>
      <c r="BE2118" s="8">
        <f t="shared" si="701"/>
        <v>1.2723749123776125</v>
      </c>
      <c r="BF2118" s="8">
        <f t="shared" si="702"/>
        <v>0.7386345573352866</v>
      </c>
      <c r="BG2118" s="95">
        <f t="shared" si="706"/>
        <v>0.3357196473573697</v>
      </c>
      <c r="BH2118" s="95">
        <f t="shared" si="706"/>
        <v>0.31036782265222035</v>
      </c>
      <c r="BI2118" s="95">
        <f t="shared" si="706"/>
        <v>0.2809205298216626</v>
      </c>
      <c r="BJ2118" s="95">
        <f t="shared" si="706"/>
        <v>0.24702566320507127</v>
      </c>
      <c r="BK2118" s="95">
        <f t="shared" si="706"/>
        <v>0.20836448178683617</v>
      </c>
      <c r="BL2118" s="95">
        <f t="shared" si="706"/>
        <v>0.16464603804218486</v>
      </c>
      <c r="BM2118" s="95">
        <f t="shared" si="706"/>
        <v>0.11558430824031349</v>
      </c>
      <c r="BN2118" s="95">
        <f t="shared" si="704"/>
        <v>6.085163226445589E-2</v>
      </c>
      <c r="BO2118" s="75"/>
      <c r="BP2118" s="75"/>
    </row>
    <row r="2119" spans="27:68" x14ac:dyDescent="0.2">
      <c r="AA2119" s="75"/>
      <c r="AB2119" s="75"/>
      <c r="AC2119" s="75"/>
      <c r="AD2119" s="75"/>
      <c r="AE2119" s="75"/>
      <c r="AF2119" s="85"/>
      <c r="AG2119" s="84"/>
      <c r="AN2119" s="75"/>
      <c r="AO2119" s="75"/>
      <c r="AP2119" s="75"/>
      <c r="AQ2119" s="75"/>
      <c r="AR2119" s="75"/>
      <c r="AS2119" s="75"/>
      <c r="AT2119" s="75"/>
      <c r="AU2119" s="75"/>
      <c r="AV2119" s="75"/>
      <c r="AW2119" s="75"/>
      <c r="AX2119" s="75"/>
      <c r="AY2119" s="75"/>
      <c r="AZ2119" s="75"/>
      <c r="BA2119" s="8">
        <f t="shared" si="697"/>
        <v>0</v>
      </c>
      <c r="BB2119" s="8">
        <f t="shared" si="698"/>
        <v>1.2646105828040655</v>
      </c>
      <c r="BC2119" s="8">
        <f t="shared" si="699"/>
        <v>-0.82727295640664633</v>
      </c>
      <c r="BD2119" s="8">
        <f t="shared" si="700"/>
        <v>0.86022162229747101</v>
      </c>
      <c r="BE2119" s="8">
        <f t="shared" si="701"/>
        <v>1.2723749123776125</v>
      </c>
      <c r="BF2119" s="8">
        <f t="shared" si="702"/>
        <v>0.7386345573352866</v>
      </c>
      <c r="BG2119" s="95">
        <f t="shared" si="706"/>
        <v>0.3357196473573697</v>
      </c>
      <c r="BH2119" s="95">
        <f t="shared" si="706"/>
        <v>0.31036782265222035</v>
      </c>
      <c r="BI2119" s="95">
        <f t="shared" si="706"/>
        <v>0.2809205298216626</v>
      </c>
      <c r="BJ2119" s="95">
        <f t="shared" si="706"/>
        <v>0.24702566320507127</v>
      </c>
      <c r="BK2119" s="95">
        <f t="shared" si="706"/>
        <v>0.20836448178683617</v>
      </c>
      <c r="BL2119" s="95">
        <f t="shared" si="706"/>
        <v>0.16464603804218486</v>
      </c>
      <c r="BM2119" s="95">
        <f t="shared" si="706"/>
        <v>0.11558430824031349</v>
      </c>
      <c r="BN2119" s="95">
        <f t="shared" si="704"/>
        <v>6.085163226445589E-2</v>
      </c>
      <c r="BO2119" s="75"/>
      <c r="BP2119" s="75"/>
    </row>
    <row r="2120" spans="27:68" x14ac:dyDescent="0.2">
      <c r="AA2120" s="75"/>
      <c r="AB2120" s="75"/>
      <c r="AC2120" s="75"/>
      <c r="AD2120" s="75"/>
      <c r="AE2120" s="75"/>
      <c r="AF2120" s="85"/>
      <c r="AG2120" s="84"/>
      <c r="AN2120" s="75"/>
      <c r="AO2120" s="75"/>
      <c r="AP2120" s="75"/>
      <c r="AQ2120" s="75"/>
      <c r="AR2120" s="75"/>
      <c r="AS2120" s="75"/>
      <c r="AT2120" s="75"/>
      <c r="AU2120" s="75"/>
      <c r="AV2120" s="75"/>
      <c r="AW2120" s="75"/>
      <c r="AX2120" s="75"/>
      <c r="AY2120" s="75"/>
      <c r="AZ2120" s="75"/>
      <c r="BA2120" s="8">
        <f t="shared" si="697"/>
        <v>0</v>
      </c>
      <c r="BB2120" s="8">
        <f t="shared" si="698"/>
        <v>1.2646105828040655</v>
      </c>
      <c r="BC2120" s="8">
        <f t="shared" si="699"/>
        <v>-0.82727295640664633</v>
      </c>
      <c r="BD2120" s="8">
        <f t="shared" si="700"/>
        <v>0.86022162229747101</v>
      </c>
      <c r="BE2120" s="8">
        <f t="shared" si="701"/>
        <v>1.2723749123776125</v>
      </c>
      <c r="BF2120" s="8">
        <f t="shared" si="702"/>
        <v>0.7386345573352866</v>
      </c>
      <c r="BG2120" s="95">
        <f t="shared" si="706"/>
        <v>0.3357196473573697</v>
      </c>
      <c r="BH2120" s="95">
        <f t="shared" si="706"/>
        <v>0.31036782265222035</v>
      </c>
      <c r="BI2120" s="95">
        <f t="shared" si="706"/>
        <v>0.2809205298216626</v>
      </c>
      <c r="BJ2120" s="95">
        <f t="shared" si="706"/>
        <v>0.24702566320507127</v>
      </c>
      <c r="BK2120" s="95">
        <f t="shared" si="706"/>
        <v>0.20836448178683617</v>
      </c>
      <c r="BL2120" s="95">
        <f t="shared" si="706"/>
        <v>0.16464603804218486</v>
      </c>
      <c r="BM2120" s="95">
        <f t="shared" si="706"/>
        <v>0.11558430824031349</v>
      </c>
      <c r="BN2120" s="95">
        <f t="shared" si="704"/>
        <v>6.085163226445589E-2</v>
      </c>
      <c r="BO2120" s="75"/>
      <c r="BP2120" s="75"/>
    </row>
    <row r="2121" spans="27:68" x14ac:dyDescent="0.2">
      <c r="AA2121" s="75"/>
      <c r="AB2121" s="75"/>
      <c r="AC2121" s="75"/>
      <c r="AD2121" s="75"/>
      <c r="AE2121" s="75"/>
      <c r="AF2121" s="85"/>
      <c r="AG2121" s="84"/>
      <c r="AN2121" s="75"/>
      <c r="AO2121" s="75"/>
      <c r="AP2121" s="75"/>
      <c r="AQ2121" s="75"/>
      <c r="AR2121" s="75"/>
      <c r="AS2121" s="75"/>
      <c r="AT2121" s="75"/>
      <c r="AU2121" s="75"/>
      <c r="AV2121" s="75"/>
      <c r="AW2121" s="75"/>
      <c r="AX2121" s="75"/>
      <c r="AY2121" s="75"/>
      <c r="AZ2121" s="75"/>
      <c r="BA2121" s="8">
        <f t="shared" si="697"/>
        <v>0</v>
      </c>
      <c r="BB2121" s="8">
        <f t="shared" si="698"/>
        <v>1.2646105828040655</v>
      </c>
      <c r="BC2121" s="8">
        <f t="shared" si="699"/>
        <v>-0.82727295640664633</v>
      </c>
      <c r="BD2121" s="8">
        <f t="shared" si="700"/>
        <v>0.86022162229747101</v>
      </c>
      <c r="BE2121" s="8">
        <f t="shared" si="701"/>
        <v>1.2723749123776125</v>
      </c>
      <c r="BF2121" s="8">
        <f t="shared" si="702"/>
        <v>0.7386345573352866</v>
      </c>
      <c r="BG2121" s="95">
        <f t="shared" si="706"/>
        <v>0.3357196473573697</v>
      </c>
      <c r="BH2121" s="95">
        <f t="shared" si="706"/>
        <v>0.31036782265222035</v>
      </c>
      <c r="BI2121" s="95">
        <f t="shared" si="706"/>
        <v>0.2809205298216626</v>
      </c>
      <c r="BJ2121" s="95">
        <f t="shared" si="706"/>
        <v>0.24702566320507127</v>
      </c>
      <c r="BK2121" s="95">
        <f t="shared" si="706"/>
        <v>0.20836448178683617</v>
      </c>
      <c r="BL2121" s="95">
        <f t="shared" si="706"/>
        <v>0.16464603804218486</v>
      </c>
      <c r="BM2121" s="95">
        <f t="shared" si="706"/>
        <v>0.11558430824031349</v>
      </c>
      <c r="BN2121" s="95">
        <f t="shared" si="704"/>
        <v>6.085163226445589E-2</v>
      </c>
      <c r="BO2121" s="75"/>
      <c r="BP2121" s="75"/>
    </row>
    <row r="2122" spans="27:68" x14ac:dyDescent="0.2">
      <c r="AA2122" s="75"/>
      <c r="AB2122" s="75"/>
      <c r="AC2122" s="75"/>
      <c r="AD2122" s="75"/>
      <c r="AE2122" s="75"/>
      <c r="AF2122" s="85"/>
      <c r="AG2122" s="84"/>
      <c r="AN2122" s="75"/>
      <c r="AO2122" s="75"/>
      <c r="AP2122" s="75"/>
      <c r="AQ2122" s="75"/>
      <c r="AR2122" s="75"/>
      <c r="AS2122" s="75"/>
      <c r="AT2122" s="75"/>
      <c r="AU2122" s="75"/>
      <c r="AV2122" s="75"/>
      <c r="AW2122" s="75"/>
      <c r="AX2122" s="75"/>
      <c r="AY2122" s="75"/>
      <c r="AZ2122" s="75"/>
      <c r="BA2122" s="8">
        <f t="shared" si="697"/>
        <v>0</v>
      </c>
      <c r="BB2122" s="8">
        <f t="shared" si="698"/>
        <v>1.2646105828040655</v>
      </c>
      <c r="BC2122" s="8">
        <f t="shared" si="699"/>
        <v>-0.82727295640664633</v>
      </c>
      <c r="BD2122" s="8">
        <f t="shared" si="700"/>
        <v>0.86022162229747101</v>
      </c>
      <c r="BE2122" s="8">
        <f t="shared" si="701"/>
        <v>1.2723749123776125</v>
      </c>
      <c r="BF2122" s="8">
        <f t="shared" si="702"/>
        <v>0.7386345573352866</v>
      </c>
      <c r="BG2122" s="95">
        <f t="shared" si="706"/>
        <v>0.3357196473573697</v>
      </c>
      <c r="BH2122" s="95">
        <f t="shared" si="706"/>
        <v>0.31036782265222035</v>
      </c>
      <c r="BI2122" s="95">
        <f t="shared" si="706"/>
        <v>0.2809205298216626</v>
      </c>
      <c r="BJ2122" s="95">
        <f t="shared" si="706"/>
        <v>0.24702566320507127</v>
      </c>
      <c r="BK2122" s="95">
        <f t="shared" si="706"/>
        <v>0.20836448178683617</v>
      </c>
      <c r="BL2122" s="95">
        <f t="shared" si="706"/>
        <v>0.16464603804218486</v>
      </c>
      <c r="BM2122" s="95">
        <f t="shared" si="706"/>
        <v>0.11558430824031349</v>
      </c>
      <c r="BN2122" s="95">
        <f t="shared" si="704"/>
        <v>6.085163226445589E-2</v>
      </c>
      <c r="BO2122" s="75"/>
      <c r="BP2122" s="75"/>
    </row>
    <row r="2123" spans="27:68" x14ac:dyDescent="0.2">
      <c r="AA2123" s="75"/>
      <c r="AB2123" s="75"/>
      <c r="AC2123" s="75"/>
      <c r="AD2123" s="75"/>
      <c r="AE2123" s="75"/>
      <c r="AF2123" s="85"/>
      <c r="AG2123" s="84"/>
      <c r="AN2123" s="75"/>
      <c r="AO2123" s="75"/>
      <c r="AP2123" s="75"/>
      <c r="AQ2123" s="75"/>
      <c r="AR2123" s="75"/>
      <c r="AS2123" s="75"/>
      <c r="AT2123" s="75"/>
      <c r="AU2123" s="75"/>
      <c r="AV2123" s="75"/>
      <c r="AW2123" s="75"/>
      <c r="AX2123" s="75"/>
      <c r="AY2123" s="75"/>
      <c r="AZ2123" s="75"/>
      <c r="BA2123" s="8">
        <f t="shared" si="697"/>
        <v>0</v>
      </c>
      <c r="BB2123" s="8">
        <f t="shared" si="698"/>
        <v>1.2646105828040655</v>
      </c>
      <c r="BC2123" s="8">
        <f t="shared" si="699"/>
        <v>-0.82727295640664633</v>
      </c>
      <c r="BD2123" s="8">
        <f t="shared" si="700"/>
        <v>0.86022162229747101</v>
      </c>
      <c r="BE2123" s="8">
        <f t="shared" si="701"/>
        <v>1.2723749123776125</v>
      </c>
      <c r="BF2123" s="8">
        <f t="shared" si="702"/>
        <v>0.7386345573352866</v>
      </c>
      <c r="BG2123" s="95">
        <f t="shared" si="706"/>
        <v>0.3357196473573697</v>
      </c>
      <c r="BH2123" s="95">
        <f t="shared" si="706"/>
        <v>0.31036782265222035</v>
      </c>
      <c r="BI2123" s="95">
        <f t="shared" si="706"/>
        <v>0.2809205298216626</v>
      </c>
      <c r="BJ2123" s="95">
        <f t="shared" si="706"/>
        <v>0.24702566320507127</v>
      </c>
      <c r="BK2123" s="95">
        <f t="shared" si="706"/>
        <v>0.20836448178683617</v>
      </c>
      <c r="BL2123" s="95">
        <f t="shared" si="706"/>
        <v>0.16464603804218486</v>
      </c>
      <c r="BM2123" s="95">
        <f t="shared" si="706"/>
        <v>0.11558430824031349</v>
      </c>
      <c r="BN2123" s="95">
        <f t="shared" si="704"/>
        <v>6.085163226445589E-2</v>
      </c>
      <c r="BO2123" s="75"/>
      <c r="BP2123" s="75"/>
    </row>
    <row r="2124" spans="27:68" x14ac:dyDescent="0.2">
      <c r="AA2124" s="75"/>
      <c r="AB2124" s="75"/>
      <c r="AC2124" s="75"/>
      <c r="AD2124" s="75"/>
      <c r="AE2124" s="75"/>
      <c r="AF2124" s="85"/>
      <c r="AG2124" s="84"/>
      <c r="AN2124" s="75"/>
      <c r="AO2124" s="75"/>
      <c r="AP2124" s="75"/>
      <c r="AQ2124" s="75"/>
      <c r="AR2124" s="75"/>
      <c r="AS2124" s="75"/>
      <c r="AT2124" s="75"/>
      <c r="AU2124" s="75"/>
      <c r="AV2124" s="75"/>
      <c r="AW2124" s="75"/>
      <c r="AX2124" s="75"/>
      <c r="AY2124" s="75"/>
      <c r="AZ2124" s="75"/>
      <c r="BA2124" s="8">
        <f t="shared" si="697"/>
        <v>0</v>
      </c>
      <c r="BB2124" s="8">
        <f t="shared" si="698"/>
        <v>1.2646105828040655</v>
      </c>
      <c r="BC2124" s="8">
        <f t="shared" si="699"/>
        <v>-0.82727295640664633</v>
      </c>
      <c r="BD2124" s="8">
        <f t="shared" si="700"/>
        <v>0.86022162229747101</v>
      </c>
      <c r="BE2124" s="8">
        <f t="shared" si="701"/>
        <v>1.2723749123776125</v>
      </c>
      <c r="BF2124" s="8">
        <f t="shared" si="702"/>
        <v>0.7386345573352866</v>
      </c>
      <c r="BG2124" s="95">
        <f t="shared" si="706"/>
        <v>0.3357196473573697</v>
      </c>
      <c r="BH2124" s="95">
        <f t="shared" si="706"/>
        <v>0.31036782265222035</v>
      </c>
      <c r="BI2124" s="95">
        <f t="shared" si="706"/>
        <v>0.2809205298216626</v>
      </c>
      <c r="BJ2124" s="95">
        <f t="shared" si="706"/>
        <v>0.24702566320507127</v>
      </c>
      <c r="BK2124" s="95">
        <f t="shared" si="706"/>
        <v>0.20836448178683617</v>
      </c>
      <c r="BL2124" s="95">
        <f t="shared" si="706"/>
        <v>0.16464603804218486</v>
      </c>
      <c r="BM2124" s="95">
        <f t="shared" si="706"/>
        <v>0.11558430824031349</v>
      </c>
      <c r="BN2124" s="95">
        <f t="shared" si="704"/>
        <v>6.085163226445589E-2</v>
      </c>
      <c r="BO2124" s="75"/>
      <c r="BP2124" s="75"/>
    </row>
    <row r="2125" spans="27:68" x14ac:dyDescent="0.2">
      <c r="AA2125" s="75"/>
      <c r="AB2125" s="75"/>
      <c r="AC2125" s="75"/>
      <c r="AD2125" s="75"/>
      <c r="AE2125" s="75"/>
      <c r="AF2125" s="85"/>
      <c r="AG2125" s="84"/>
      <c r="AN2125" s="75"/>
      <c r="AO2125" s="75"/>
      <c r="AP2125" s="75"/>
      <c r="AQ2125" s="75"/>
      <c r="AR2125" s="75"/>
      <c r="AS2125" s="75"/>
      <c r="AT2125" s="75"/>
      <c r="AU2125" s="75"/>
      <c r="AV2125" s="75"/>
      <c r="AW2125" s="75"/>
      <c r="AX2125" s="75"/>
      <c r="AY2125" s="75"/>
      <c r="AZ2125" s="75"/>
      <c r="BA2125" s="8">
        <f t="shared" si="697"/>
        <v>0</v>
      </c>
      <c r="BB2125" s="8">
        <f t="shared" si="698"/>
        <v>1.2646105828040655</v>
      </c>
      <c r="BC2125" s="8">
        <f t="shared" si="699"/>
        <v>-0.82727295640664633</v>
      </c>
      <c r="BD2125" s="8">
        <f t="shared" si="700"/>
        <v>0.86022162229747101</v>
      </c>
      <c r="BE2125" s="8">
        <f t="shared" si="701"/>
        <v>1.2723749123776125</v>
      </c>
      <c r="BF2125" s="8">
        <f t="shared" si="702"/>
        <v>0.7386345573352866</v>
      </c>
      <c r="BG2125" s="95">
        <f t="shared" si="706"/>
        <v>0.3357196473573697</v>
      </c>
      <c r="BH2125" s="95">
        <f t="shared" si="706"/>
        <v>0.31036782265222035</v>
      </c>
      <c r="BI2125" s="95">
        <f t="shared" si="706"/>
        <v>0.2809205298216626</v>
      </c>
      <c r="BJ2125" s="95">
        <f t="shared" si="706"/>
        <v>0.24702566320507127</v>
      </c>
      <c r="BK2125" s="95">
        <f t="shared" si="706"/>
        <v>0.20836448178683617</v>
      </c>
      <c r="BL2125" s="95">
        <f t="shared" si="706"/>
        <v>0.16464603804218486</v>
      </c>
      <c r="BM2125" s="95">
        <f t="shared" si="706"/>
        <v>0.11558430824031349</v>
      </c>
      <c r="BN2125" s="95">
        <f t="shared" si="704"/>
        <v>6.085163226445589E-2</v>
      </c>
      <c r="BO2125" s="75"/>
      <c r="BP2125" s="75"/>
    </row>
    <row r="2126" spans="27:68" x14ac:dyDescent="0.2">
      <c r="AA2126" s="75"/>
      <c r="AB2126" s="75"/>
      <c r="AC2126" s="75"/>
      <c r="AD2126" s="75"/>
      <c r="AE2126" s="75"/>
      <c r="AF2126" s="85"/>
      <c r="AG2126" s="84"/>
      <c r="AN2126" s="75"/>
      <c r="AO2126" s="75"/>
      <c r="AP2126" s="75"/>
      <c r="AQ2126" s="75"/>
      <c r="AR2126" s="75"/>
      <c r="AS2126" s="75"/>
      <c r="AT2126" s="75"/>
      <c r="AU2126" s="75"/>
      <c r="AV2126" s="75"/>
      <c r="AW2126" s="75"/>
      <c r="AX2126" s="75"/>
      <c r="AY2126" s="75"/>
      <c r="AZ2126" s="75"/>
      <c r="BA2126" s="8">
        <f t="shared" si="697"/>
        <v>0</v>
      </c>
      <c r="BB2126" s="8">
        <f t="shared" si="698"/>
        <v>1.2646105828040655</v>
      </c>
      <c r="BC2126" s="8">
        <f t="shared" si="699"/>
        <v>-0.82727295640664633</v>
      </c>
      <c r="BD2126" s="8">
        <f t="shared" si="700"/>
        <v>0.86022162229747101</v>
      </c>
      <c r="BE2126" s="8">
        <f t="shared" si="701"/>
        <v>1.2723749123776125</v>
      </c>
      <c r="BF2126" s="8">
        <f t="shared" si="702"/>
        <v>0.7386345573352866</v>
      </c>
      <c r="BG2126" s="95">
        <f t="shared" si="706"/>
        <v>0.3357196473573697</v>
      </c>
      <c r="BH2126" s="95">
        <f t="shared" si="706"/>
        <v>0.31036782265222035</v>
      </c>
      <c r="BI2126" s="95">
        <f t="shared" si="706"/>
        <v>0.2809205298216626</v>
      </c>
      <c r="BJ2126" s="95">
        <f t="shared" si="706"/>
        <v>0.24702566320507127</v>
      </c>
      <c r="BK2126" s="95">
        <f t="shared" si="706"/>
        <v>0.20836448178683617</v>
      </c>
      <c r="BL2126" s="95">
        <f t="shared" si="706"/>
        <v>0.16464603804218486</v>
      </c>
      <c r="BM2126" s="95">
        <f t="shared" si="706"/>
        <v>0.11558430824031349</v>
      </c>
      <c r="BN2126" s="95">
        <f t="shared" si="704"/>
        <v>6.085163226445589E-2</v>
      </c>
      <c r="BO2126" s="75"/>
      <c r="BP2126" s="75"/>
    </row>
    <row r="2127" spans="27:68" x14ac:dyDescent="0.2">
      <c r="AA2127" s="75"/>
      <c r="AB2127" s="75"/>
      <c r="AC2127" s="75"/>
      <c r="AD2127" s="75"/>
      <c r="AE2127" s="75"/>
      <c r="AF2127" s="85"/>
      <c r="AG2127" s="84"/>
      <c r="AN2127" s="75"/>
      <c r="AO2127" s="75"/>
      <c r="AP2127" s="75"/>
      <c r="AQ2127" s="75"/>
      <c r="AR2127" s="75"/>
      <c r="AS2127" s="75"/>
      <c r="AT2127" s="75"/>
      <c r="AU2127" s="75"/>
      <c r="AV2127" s="75"/>
      <c r="AW2127" s="75"/>
      <c r="AX2127" s="75"/>
      <c r="AY2127" s="75"/>
      <c r="AZ2127" s="75"/>
      <c r="BA2127" s="8">
        <f t="shared" si="697"/>
        <v>0</v>
      </c>
      <c r="BB2127" s="8">
        <f t="shared" si="698"/>
        <v>1.2646105828040655</v>
      </c>
      <c r="BC2127" s="8">
        <f t="shared" si="699"/>
        <v>-0.82727295640664633</v>
      </c>
      <c r="BD2127" s="8">
        <f t="shared" si="700"/>
        <v>0.86022162229747101</v>
      </c>
      <c r="BE2127" s="8">
        <f t="shared" si="701"/>
        <v>1.2723749123776125</v>
      </c>
      <c r="BF2127" s="8">
        <f t="shared" si="702"/>
        <v>0.7386345573352866</v>
      </c>
      <c r="BG2127" s="95">
        <f t="shared" si="706"/>
        <v>0.3357196473573697</v>
      </c>
      <c r="BH2127" s="95">
        <f t="shared" si="706"/>
        <v>0.31036782265222035</v>
      </c>
      <c r="BI2127" s="95">
        <f t="shared" si="706"/>
        <v>0.2809205298216626</v>
      </c>
      <c r="BJ2127" s="95">
        <f t="shared" si="706"/>
        <v>0.24702566320507127</v>
      </c>
      <c r="BK2127" s="95">
        <f t="shared" si="706"/>
        <v>0.20836448178683617</v>
      </c>
      <c r="BL2127" s="95">
        <f t="shared" si="706"/>
        <v>0.16464603804218486</v>
      </c>
      <c r="BM2127" s="95">
        <f t="shared" si="706"/>
        <v>0.11558430824031349</v>
      </c>
      <c r="BN2127" s="95">
        <f t="shared" si="704"/>
        <v>6.085163226445589E-2</v>
      </c>
      <c r="BO2127" s="75"/>
      <c r="BP2127" s="75"/>
    </row>
    <row r="2128" spans="27:68" x14ac:dyDescent="0.2">
      <c r="AA2128" s="75"/>
      <c r="AB2128" s="75"/>
      <c r="AC2128" s="75"/>
      <c r="AD2128" s="75"/>
      <c r="AE2128" s="75"/>
      <c r="AF2128" s="85"/>
      <c r="AG2128" s="84"/>
      <c r="AN2128" s="75"/>
      <c r="AO2128" s="75"/>
      <c r="AP2128" s="75"/>
      <c r="AQ2128" s="75"/>
      <c r="AR2128" s="75"/>
      <c r="AS2128" s="75"/>
      <c r="AT2128" s="75"/>
      <c r="AU2128" s="75"/>
      <c r="AV2128" s="75"/>
      <c r="AW2128" s="75"/>
      <c r="AX2128" s="75"/>
      <c r="AY2128" s="75"/>
      <c r="AZ2128" s="75"/>
      <c r="BA2128" s="8">
        <f t="shared" si="697"/>
        <v>0</v>
      </c>
      <c r="BB2128" s="8">
        <f t="shared" si="698"/>
        <v>1.2646105828040655</v>
      </c>
      <c r="BC2128" s="8">
        <f t="shared" si="699"/>
        <v>-0.82727295640664633</v>
      </c>
      <c r="BD2128" s="8">
        <f t="shared" si="700"/>
        <v>0.86022162229747101</v>
      </c>
      <c r="BE2128" s="8">
        <f t="shared" si="701"/>
        <v>1.2723749123776125</v>
      </c>
      <c r="BF2128" s="8">
        <f t="shared" si="702"/>
        <v>0.7386345573352866</v>
      </c>
      <c r="BG2128" s="95">
        <f t="shared" si="706"/>
        <v>0.3357196473573697</v>
      </c>
      <c r="BH2128" s="95">
        <f t="shared" si="706"/>
        <v>0.31036782265222035</v>
      </c>
      <c r="BI2128" s="95">
        <f t="shared" si="706"/>
        <v>0.2809205298216626</v>
      </c>
      <c r="BJ2128" s="95">
        <f t="shared" si="706"/>
        <v>0.24702566320507127</v>
      </c>
      <c r="BK2128" s="95">
        <f t="shared" si="706"/>
        <v>0.20836448178683617</v>
      </c>
      <c r="BL2128" s="95">
        <f t="shared" si="706"/>
        <v>0.16464603804218486</v>
      </c>
      <c r="BM2128" s="95">
        <f t="shared" si="706"/>
        <v>0.11558430824031349</v>
      </c>
      <c r="BN2128" s="95">
        <f t="shared" si="704"/>
        <v>6.085163226445589E-2</v>
      </c>
      <c r="BO2128" s="75"/>
      <c r="BP2128" s="75"/>
    </row>
    <row r="2129" spans="27:68" x14ac:dyDescent="0.2">
      <c r="AA2129" s="75"/>
      <c r="AB2129" s="75"/>
      <c r="AC2129" s="75"/>
      <c r="AD2129" s="75"/>
      <c r="AE2129" s="75"/>
      <c r="AF2129" s="85"/>
      <c r="AG2129" s="84"/>
      <c r="AN2129" s="75"/>
      <c r="AO2129" s="75"/>
      <c r="AP2129" s="75"/>
      <c r="AQ2129" s="75"/>
      <c r="AR2129" s="75"/>
      <c r="AS2129" s="75"/>
      <c r="AT2129" s="75"/>
      <c r="AU2129" s="75"/>
      <c r="AV2129" s="75"/>
      <c r="AW2129" s="75"/>
      <c r="AX2129" s="75"/>
      <c r="AY2129" s="75"/>
      <c r="AZ2129" s="75"/>
      <c r="BA2129" s="8">
        <f t="shared" si="697"/>
        <v>0</v>
      </c>
      <c r="BB2129" s="8">
        <f t="shared" si="698"/>
        <v>1.2646105828040655</v>
      </c>
      <c r="BC2129" s="8">
        <f t="shared" si="699"/>
        <v>-0.82727295640664633</v>
      </c>
      <c r="BD2129" s="8">
        <f t="shared" si="700"/>
        <v>0.86022162229747101</v>
      </c>
      <c r="BE2129" s="8">
        <f t="shared" si="701"/>
        <v>1.2723749123776125</v>
      </c>
      <c r="BF2129" s="8">
        <f t="shared" si="702"/>
        <v>0.7386345573352866</v>
      </c>
      <c r="BG2129" s="95">
        <f t="shared" ref="BG2129:BM2144" si="707">$BN2129+$BB$7*SIN(BH2129)</f>
        <v>0.3357196473573697</v>
      </c>
      <c r="BH2129" s="95">
        <f t="shared" si="707"/>
        <v>0.31036782265222035</v>
      </c>
      <c r="BI2129" s="95">
        <f t="shared" si="707"/>
        <v>0.2809205298216626</v>
      </c>
      <c r="BJ2129" s="95">
        <f t="shared" si="707"/>
        <v>0.24702566320507127</v>
      </c>
      <c r="BK2129" s="95">
        <f t="shared" si="707"/>
        <v>0.20836448178683617</v>
      </c>
      <c r="BL2129" s="95">
        <f t="shared" si="707"/>
        <v>0.16464603804218486</v>
      </c>
      <c r="BM2129" s="95">
        <f t="shared" si="707"/>
        <v>0.11558430824031349</v>
      </c>
      <c r="BN2129" s="95">
        <f t="shared" si="704"/>
        <v>6.085163226445589E-2</v>
      </c>
      <c r="BO2129" s="75"/>
      <c r="BP2129" s="75"/>
    </row>
    <row r="2130" spans="27:68" x14ac:dyDescent="0.2">
      <c r="AA2130" s="75"/>
      <c r="AB2130" s="75"/>
      <c r="AC2130" s="75"/>
      <c r="AD2130" s="75"/>
      <c r="AE2130" s="75"/>
      <c r="AF2130" s="85"/>
      <c r="AG2130" s="84"/>
      <c r="AN2130" s="75"/>
      <c r="AO2130" s="75"/>
      <c r="AP2130" s="75"/>
      <c r="AQ2130" s="75"/>
      <c r="AR2130" s="75"/>
      <c r="AS2130" s="75"/>
      <c r="AT2130" s="75"/>
      <c r="AU2130" s="75"/>
      <c r="AV2130" s="75"/>
      <c r="AW2130" s="75"/>
      <c r="AX2130" s="75"/>
      <c r="AY2130" s="75"/>
      <c r="AZ2130" s="75"/>
      <c r="BA2130" s="8">
        <f t="shared" si="697"/>
        <v>0</v>
      </c>
      <c r="BB2130" s="8">
        <f t="shared" si="698"/>
        <v>1.2646105828040655</v>
      </c>
      <c r="BC2130" s="8">
        <f t="shared" si="699"/>
        <v>-0.82727295640664633</v>
      </c>
      <c r="BD2130" s="8">
        <f t="shared" si="700"/>
        <v>0.86022162229747101</v>
      </c>
      <c r="BE2130" s="8">
        <f t="shared" si="701"/>
        <v>1.2723749123776125</v>
      </c>
      <c r="BF2130" s="8">
        <f t="shared" si="702"/>
        <v>0.7386345573352866</v>
      </c>
      <c r="BG2130" s="95">
        <f t="shared" si="707"/>
        <v>0.3357196473573697</v>
      </c>
      <c r="BH2130" s="95">
        <f t="shared" si="707"/>
        <v>0.31036782265222035</v>
      </c>
      <c r="BI2130" s="95">
        <f t="shared" si="707"/>
        <v>0.2809205298216626</v>
      </c>
      <c r="BJ2130" s="95">
        <f t="shared" si="707"/>
        <v>0.24702566320507127</v>
      </c>
      <c r="BK2130" s="95">
        <f t="shared" si="707"/>
        <v>0.20836448178683617</v>
      </c>
      <c r="BL2130" s="95">
        <f t="shared" si="707"/>
        <v>0.16464603804218486</v>
      </c>
      <c r="BM2130" s="95">
        <f t="shared" si="707"/>
        <v>0.11558430824031349</v>
      </c>
      <c r="BN2130" s="95">
        <f t="shared" si="704"/>
        <v>6.085163226445589E-2</v>
      </c>
      <c r="BO2130" s="75"/>
      <c r="BP2130" s="75"/>
    </row>
    <row r="2131" spans="27:68" x14ac:dyDescent="0.2">
      <c r="AA2131" s="75"/>
      <c r="AB2131" s="75"/>
      <c r="AC2131" s="75"/>
      <c r="AD2131" s="75"/>
      <c r="AE2131" s="75"/>
      <c r="AF2131" s="85"/>
      <c r="AG2131" s="84"/>
      <c r="AN2131" s="75"/>
      <c r="AO2131" s="75"/>
      <c r="AP2131" s="75"/>
      <c r="AQ2131" s="75"/>
      <c r="AR2131" s="75"/>
      <c r="AS2131" s="75"/>
      <c r="AT2131" s="75"/>
      <c r="AU2131" s="75"/>
      <c r="AV2131" s="75"/>
      <c r="AW2131" s="75"/>
      <c r="AX2131" s="75"/>
      <c r="AY2131" s="75"/>
      <c r="AZ2131" s="75"/>
      <c r="BA2131" s="8">
        <f t="shared" si="697"/>
        <v>0</v>
      </c>
      <c r="BB2131" s="8">
        <f t="shared" si="698"/>
        <v>1.2646105828040655</v>
      </c>
      <c r="BC2131" s="8">
        <f t="shared" si="699"/>
        <v>-0.82727295640664633</v>
      </c>
      <c r="BD2131" s="8">
        <f t="shared" si="700"/>
        <v>0.86022162229747101</v>
      </c>
      <c r="BE2131" s="8">
        <f t="shared" si="701"/>
        <v>1.2723749123776125</v>
      </c>
      <c r="BF2131" s="8">
        <f t="shared" si="702"/>
        <v>0.7386345573352866</v>
      </c>
      <c r="BG2131" s="95">
        <f t="shared" si="707"/>
        <v>0.3357196473573697</v>
      </c>
      <c r="BH2131" s="95">
        <f t="shared" si="707"/>
        <v>0.31036782265222035</v>
      </c>
      <c r="BI2131" s="95">
        <f t="shared" si="707"/>
        <v>0.2809205298216626</v>
      </c>
      <c r="BJ2131" s="95">
        <f t="shared" si="707"/>
        <v>0.24702566320507127</v>
      </c>
      <c r="BK2131" s="95">
        <f t="shared" si="707"/>
        <v>0.20836448178683617</v>
      </c>
      <c r="BL2131" s="95">
        <f t="shared" si="707"/>
        <v>0.16464603804218486</v>
      </c>
      <c r="BM2131" s="95">
        <f t="shared" si="707"/>
        <v>0.11558430824031349</v>
      </c>
      <c r="BN2131" s="95">
        <f t="shared" si="704"/>
        <v>6.085163226445589E-2</v>
      </c>
      <c r="BO2131" s="75"/>
      <c r="BP2131" s="75"/>
    </row>
    <row r="2132" spans="27:68" x14ac:dyDescent="0.2">
      <c r="AA2132" s="75"/>
      <c r="AB2132" s="75"/>
      <c r="AC2132" s="75"/>
      <c r="AD2132" s="75"/>
      <c r="AE2132" s="75"/>
      <c r="AF2132" s="85"/>
      <c r="AG2132" s="84"/>
      <c r="AN2132" s="75"/>
      <c r="AO2132" s="75"/>
      <c r="AP2132" s="75"/>
      <c r="AQ2132" s="75"/>
      <c r="AR2132" s="75"/>
      <c r="AS2132" s="75"/>
      <c r="AT2132" s="75"/>
      <c r="AU2132" s="75"/>
      <c r="AV2132" s="75"/>
      <c r="AW2132" s="75"/>
      <c r="AX2132" s="75"/>
      <c r="AY2132" s="75"/>
      <c r="AZ2132" s="75"/>
      <c r="BA2132" s="8">
        <f t="shared" si="697"/>
        <v>0</v>
      </c>
      <c r="BB2132" s="8">
        <f t="shared" si="698"/>
        <v>1.2646105828040655</v>
      </c>
      <c r="BC2132" s="8">
        <f t="shared" si="699"/>
        <v>-0.82727295640664633</v>
      </c>
      <c r="BD2132" s="8">
        <f t="shared" si="700"/>
        <v>0.86022162229747101</v>
      </c>
      <c r="BE2132" s="8">
        <f t="shared" si="701"/>
        <v>1.2723749123776125</v>
      </c>
      <c r="BF2132" s="8">
        <f t="shared" si="702"/>
        <v>0.7386345573352866</v>
      </c>
      <c r="BG2132" s="95">
        <f t="shared" si="707"/>
        <v>0.3357196473573697</v>
      </c>
      <c r="BH2132" s="95">
        <f t="shared" si="707"/>
        <v>0.31036782265222035</v>
      </c>
      <c r="BI2132" s="95">
        <f t="shared" si="707"/>
        <v>0.2809205298216626</v>
      </c>
      <c r="BJ2132" s="95">
        <f t="shared" si="707"/>
        <v>0.24702566320507127</v>
      </c>
      <c r="BK2132" s="95">
        <f t="shared" si="707"/>
        <v>0.20836448178683617</v>
      </c>
      <c r="BL2132" s="95">
        <f t="shared" si="707"/>
        <v>0.16464603804218486</v>
      </c>
      <c r="BM2132" s="95">
        <f t="shared" si="707"/>
        <v>0.11558430824031349</v>
      </c>
      <c r="BN2132" s="95">
        <f t="shared" si="704"/>
        <v>6.085163226445589E-2</v>
      </c>
      <c r="BO2132" s="75"/>
      <c r="BP2132" s="75"/>
    </row>
    <row r="2133" spans="27:68" x14ac:dyDescent="0.2">
      <c r="AA2133" s="75"/>
      <c r="AB2133" s="75"/>
      <c r="AC2133" s="75"/>
      <c r="AD2133" s="75"/>
      <c r="AE2133" s="75"/>
      <c r="AF2133" s="85"/>
      <c r="AG2133" s="84"/>
      <c r="AN2133" s="75"/>
      <c r="AO2133" s="75"/>
      <c r="AP2133" s="75"/>
      <c r="AQ2133" s="75"/>
      <c r="AR2133" s="75"/>
      <c r="AS2133" s="75"/>
      <c r="AT2133" s="75"/>
      <c r="AU2133" s="75"/>
      <c r="AV2133" s="75"/>
      <c r="AW2133" s="75"/>
      <c r="AX2133" s="75"/>
      <c r="AY2133" s="75"/>
      <c r="AZ2133" s="75"/>
      <c r="BA2133" s="8">
        <f t="shared" si="697"/>
        <v>0</v>
      </c>
      <c r="BB2133" s="8">
        <f t="shared" si="698"/>
        <v>1.2646105828040655</v>
      </c>
      <c r="BC2133" s="8">
        <f t="shared" si="699"/>
        <v>-0.82727295640664633</v>
      </c>
      <c r="BD2133" s="8">
        <f t="shared" si="700"/>
        <v>0.86022162229747101</v>
      </c>
      <c r="BE2133" s="8">
        <f t="shared" si="701"/>
        <v>1.2723749123776125</v>
      </c>
      <c r="BF2133" s="8">
        <f t="shared" si="702"/>
        <v>0.7386345573352866</v>
      </c>
      <c r="BG2133" s="95">
        <f t="shared" si="707"/>
        <v>0.3357196473573697</v>
      </c>
      <c r="BH2133" s="95">
        <f t="shared" si="707"/>
        <v>0.31036782265222035</v>
      </c>
      <c r="BI2133" s="95">
        <f t="shared" si="707"/>
        <v>0.2809205298216626</v>
      </c>
      <c r="BJ2133" s="95">
        <f t="shared" si="707"/>
        <v>0.24702566320507127</v>
      </c>
      <c r="BK2133" s="95">
        <f t="shared" si="707"/>
        <v>0.20836448178683617</v>
      </c>
      <c r="BL2133" s="95">
        <f t="shared" si="707"/>
        <v>0.16464603804218486</v>
      </c>
      <c r="BM2133" s="95">
        <f t="shared" si="707"/>
        <v>0.11558430824031349</v>
      </c>
      <c r="BN2133" s="95">
        <f t="shared" si="704"/>
        <v>6.085163226445589E-2</v>
      </c>
      <c r="BO2133" s="75"/>
      <c r="BP2133" s="75"/>
    </row>
    <row r="2134" spans="27:68" x14ac:dyDescent="0.2">
      <c r="AA2134" s="75"/>
      <c r="AB2134" s="75"/>
      <c r="AC2134" s="75"/>
      <c r="AD2134" s="75"/>
      <c r="AE2134" s="75"/>
      <c r="AF2134" s="85"/>
      <c r="AG2134" s="84"/>
      <c r="AN2134" s="75"/>
      <c r="AO2134" s="75"/>
      <c r="AP2134" s="75"/>
      <c r="AQ2134" s="75"/>
      <c r="AR2134" s="75"/>
      <c r="AS2134" s="75"/>
      <c r="AT2134" s="75"/>
      <c r="AU2134" s="75"/>
      <c r="AV2134" s="75"/>
      <c r="AW2134" s="75"/>
      <c r="AX2134" s="75"/>
      <c r="AY2134" s="75"/>
      <c r="AZ2134" s="75"/>
      <c r="BA2134" s="8">
        <f t="shared" si="697"/>
        <v>0</v>
      </c>
      <c r="BB2134" s="8">
        <f t="shared" si="698"/>
        <v>1.2646105828040655</v>
      </c>
      <c r="BC2134" s="8">
        <f t="shared" si="699"/>
        <v>-0.82727295640664633</v>
      </c>
      <c r="BD2134" s="8">
        <f t="shared" si="700"/>
        <v>0.86022162229747101</v>
      </c>
      <c r="BE2134" s="8">
        <f t="shared" si="701"/>
        <v>1.2723749123776125</v>
      </c>
      <c r="BF2134" s="8">
        <f t="shared" si="702"/>
        <v>0.7386345573352866</v>
      </c>
      <c r="BG2134" s="95">
        <f t="shared" si="707"/>
        <v>0.3357196473573697</v>
      </c>
      <c r="BH2134" s="95">
        <f t="shared" si="707"/>
        <v>0.31036782265222035</v>
      </c>
      <c r="BI2134" s="95">
        <f t="shared" si="707"/>
        <v>0.2809205298216626</v>
      </c>
      <c r="BJ2134" s="95">
        <f t="shared" si="707"/>
        <v>0.24702566320507127</v>
      </c>
      <c r="BK2134" s="95">
        <f t="shared" si="707"/>
        <v>0.20836448178683617</v>
      </c>
      <c r="BL2134" s="95">
        <f t="shared" si="707"/>
        <v>0.16464603804218486</v>
      </c>
      <c r="BM2134" s="95">
        <f t="shared" si="707"/>
        <v>0.11558430824031349</v>
      </c>
      <c r="BN2134" s="95">
        <f t="shared" si="704"/>
        <v>6.085163226445589E-2</v>
      </c>
      <c r="BO2134" s="75"/>
      <c r="BP2134" s="75"/>
    </row>
    <row r="2135" spans="27:68" x14ac:dyDescent="0.2">
      <c r="AA2135" s="75"/>
      <c r="AB2135" s="75"/>
      <c r="AC2135" s="75"/>
      <c r="AD2135" s="75"/>
      <c r="AE2135" s="75"/>
      <c r="AF2135" s="85"/>
      <c r="AG2135" s="84"/>
      <c r="AN2135" s="75"/>
      <c r="AO2135" s="75"/>
      <c r="AP2135" s="75"/>
      <c r="AQ2135" s="75"/>
      <c r="AR2135" s="75"/>
      <c r="AS2135" s="75"/>
      <c r="AT2135" s="75"/>
      <c r="AU2135" s="75"/>
      <c r="AV2135" s="75"/>
      <c r="AW2135" s="75"/>
      <c r="AX2135" s="75"/>
      <c r="AY2135" s="75"/>
      <c r="AZ2135" s="75"/>
      <c r="BA2135" s="8">
        <f t="shared" si="697"/>
        <v>0</v>
      </c>
      <c r="BB2135" s="8">
        <f t="shared" si="698"/>
        <v>1.2646105828040655</v>
      </c>
      <c r="BC2135" s="8">
        <f t="shared" si="699"/>
        <v>-0.82727295640664633</v>
      </c>
      <c r="BD2135" s="8">
        <f t="shared" si="700"/>
        <v>0.86022162229747101</v>
      </c>
      <c r="BE2135" s="8">
        <f t="shared" si="701"/>
        <v>1.2723749123776125</v>
      </c>
      <c r="BF2135" s="8">
        <f t="shared" si="702"/>
        <v>0.7386345573352866</v>
      </c>
      <c r="BG2135" s="95">
        <f t="shared" si="707"/>
        <v>0.3357196473573697</v>
      </c>
      <c r="BH2135" s="95">
        <f t="shared" si="707"/>
        <v>0.31036782265222035</v>
      </c>
      <c r="BI2135" s="95">
        <f t="shared" si="707"/>
        <v>0.2809205298216626</v>
      </c>
      <c r="BJ2135" s="95">
        <f t="shared" si="707"/>
        <v>0.24702566320507127</v>
      </c>
      <c r="BK2135" s="95">
        <f t="shared" si="707"/>
        <v>0.20836448178683617</v>
      </c>
      <c r="BL2135" s="95">
        <f t="shared" si="707"/>
        <v>0.16464603804218486</v>
      </c>
      <c r="BM2135" s="95">
        <f t="shared" si="707"/>
        <v>0.11558430824031349</v>
      </c>
      <c r="BN2135" s="95">
        <f t="shared" si="704"/>
        <v>6.085163226445589E-2</v>
      </c>
      <c r="BO2135" s="75"/>
      <c r="BP2135" s="75"/>
    </row>
    <row r="2136" spans="27:68" x14ac:dyDescent="0.2">
      <c r="AA2136" s="75"/>
      <c r="AB2136" s="75"/>
      <c r="AC2136" s="75"/>
      <c r="AD2136" s="75"/>
      <c r="AE2136" s="75"/>
      <c r="AF2136" s="85"/>
      <c r="AG2136" s="84"/>
      <c r="AN2136" s="75"/>
      <c r="AO2136" s="75"/>
      <c r="AP2136" s="75"/>
      <c r="AQ2136" s="75"/>
      <c r="AR2136" s="75"/>
      <c r="AS2136" s="75"/>
      <c r="AT2136" s="75"/>
      <c r="AU2136" s="75"/>
      <c r="AV2136" s="75"/>
      <c r="AW2136" s="75"/>
      <c r="AX2136" s="75"/>
      <c r="AY2136" s="75"/>
      <c r="AZ2136" s="75"/>
      <c r="BA2136" s="8">
        <f t="shared" si="697"/>
        <v>0</v>
      </c>
      <c r="BB2136" s="8">
        <f t="shared" si="698"/>
        <v>1.2646105828040655</v>
      </c>
      <c r="BC2136" s="8">
        <f t="shared" si="699"/>
        <v>-0.82727295640664633</v>
      </c>
      <c r="BD2136" s="8">
        <f t="shared" si="700"/>
        <v>0.86022162229747101</v>
      </c>
      <c r="BE2136" s="8">
        <f t="shared" si="701"/>
        <v>1.2723749123776125</v>
      </c>
      <c r="BF2136" s="8">
        <f t="shared" si="702"/>
        <v>0.7386345573352866</v>
      </c>
      <c r="BG2136" s="95">
        <f t="shared" si="707"/>
        <v>0.3357196473573697</v>
      </c>
      <c r="BH2136" s="95">
        <f t="shared" si="707"/>
        <v>0.31036782265222035</v>
      </c>
      <c r="BI2136" s="95">
        <f t="shared" si="707"/>
        <v>0.2809205298216626</v>
      </c>
      <c r="BJ2136" s="95">
        <f t="shared" si="707"/>
        <v>0.24702566320507127</v>
      </c>
      <c r="BK2136" s="95">
        <f t="shared" si="707"/>
        <v>0.20836448178683617</v>
      </c>
      <c r="BL2136" s="95">
        <f t="shared" si="707"/>
        <v>0.16464603804218486</v>
      </c>
      <c r="BM2136" s="95">
        <f t="shared" si="707"/>
        <v>0.11558430824031349</v>
      </c>
      <c r="BN2136" s="95">
        <f t="shared" si="704"/>
        <v>6.085163226445589E-2</v>
      </c>
      <c r="BO2136" s="75"/>
      <c r="BP2136" s="75"/>
    </row>
    <row r="2137" spans="27:68" x14ac:dyDescent="0.2">
      <c r="AA2137" s="75"/>
      <c r="AB2137" s="75"/>
      <c r="AC2137" s="75"/>
      <c r="AD2137" s="75"/>
      <c r="AE2137" s="75"/>
      <c r="AF2137" s="85"/>
      <c r="AG2137" s="84"/>
      <c r="AN2137" s="75"/>
      <c r="AO2137" s="75"/>
      <c r="AP2137" s="75"/>
      <c r="AQ2137" s="75"/>
      <c r="AR2137" s="75"/>
      <c r="AS2137" s="75"/>
      <c r="AT2137" s="75"/>
      <c r="AU2137" s="75"/>
      <c r="AV2137" s="75"/>
      <c r="AW2137" s="75"/>
      <c r="AX2137" s="75"/>
      <c r="AY2137" s="75"/>
      <c r="AZ2137" s="75"/>
      <c r="BA2137" s="8">
        <f t="shared" si="697"/>
        <v>0</v>
      </c>
      <c r="BB2137" s="8">
        <f t="shared" si="698"/>
        <v>1.2646105828040655</v>
      </c>
      <c r="BC2137" s="8">
        <f t="shared" si="699"/>
        <v>-0.82727295640664633</v>
      </c>
      <c r="BD2137" s="8">
        <f t="shared" si="700"/>
        <v>0.86022162229747101</v>
      </c>
      <c r="BE2137" s="8">
        <f t="shared" si="701"/>
        <v>1.2723749123776125</v>
      </c>
      <c r="BF2137" s="8">
        <f t="shared" si="702"/>
        <v>0.7386345573352866</v>
      </c>
      <c r="BG2137" s="95">
        <f t="shared" si="707"/>
        <v>0.3357196473573697</v>
      </c>
      <c r="BH2137" s="95">
        <f t="shared" si="707"/>
        <v>0.31036782265222035</v>
      </c>
      <c r="BI2137" s="95">
        <f t="shared" si="707"/>
        <v>0.2809205298216626</v>
      </c>
      <c r="BJ2137" s="95">
        <f t="shared" si="707"/>
        <v>0.24702566320507127</v>
      </c>
      <c r="BK2137" s="95">
        <f t="shared" si="707"/>
        <v>0.20836448178683617</v>
      </c>
      <c r="BL2137" s="95">
        <f t="shared" si="707"/>
        <v>0.16464603804218486</v>
      </c>
      <c r="BM2137" s="95">
        <f t="shared" si="707"/>
        <v>0.11558430824031349</v>
      </c>
      <c r="BN2137" s="95">
        <f t="shared" si="704"/>
        <v>6.085163226445589E-2</v>
      </c>
      <c r="BO2137" s="75"/>
      <c r="BP2137" s="75"/>
    </row>
    <row r="2138" spans="27:68" x14ac:dyDescent="0.2">
      <c r="AA2138" s="75"/>
      <c r="AB2138" s="75"/>
      <c r="AC2138" s="75"/>
      <c r="AD2138" s="75"/>
      <c r="AE2138" s="75"/>
      <c r="AF2138" s="85"/>
      <c r="AG2138" s="84"/>
      <c r="AN2138" s="75"/>
      <c r="AO2138" s="75"/>
      <c r="AP2138" s="75"/>
      <c r="AQ2138" s="75"/>
      <c r="AR2138" s="75"/>
      <c r="AS2138" s="75"/>
      <c r="AT2138" s="75"/>
      <c r="AU2138" s="75"/>
      <c r="AV2138" s="75"/>
      <c r="AW2138" s="75"/>
      <c r="AX2138" s="75"/>
      <c r="AY2138" s="75"/>
      <c r="AZ2138" s="75"/>
      <c r="BA2138" s="8">
        <f t="shared" si="697"/>
        <v>0</v>
      </c>
      <c r="BB2138" s="8">
        <f t="shared" si="698"/>
        <v>1.2646105828040655</v>
      </c>
      <c r="BC2138" s="8">
        <f t="shared" si="699"/>
        <v>-0.82727295640664633</v>
      </c>
      <c r="BD2138" s="8">
        <f t="shared" si="700"/>
        <v>0.86022162229747101</v>
      </c>
      <c r="BE2138" s="8">
        <f t="shared" si="701"/>
        <v>1.2723749123776125</v>
      </c>
      <c r="BF2138" s="8">
        <f t="shared" si="702"/>
        <v>0.7386345573352866</v>
      </c>
      <c r="BG2138" s="95">
        <f t="shared" si="707"/>
        <v>0.3357196473573697</v>
      </c>
      <c r="BH2138" s="95">
        <f t="shared" si="707"/>
        <v>0.31036782265222035</v>
      </c>
      <c r="BI2138" s="95">
        <f t="shared" si="707"/>
        <v>0.2809205298216626</v>
      </c>
      <c r="BJ2138" s="95">
        <f t="shared" si="707"/>
        <v>0.24702566320507127</v>
      </c>
      <c r="BK2138" s="95">
        <f t="shared" si="707"/>
        <v>0.20836448178683617</v>
      </c>
      <c r="BL2138" s="95">
        <f t="shared" si="707"/>
        <v>0.16464603804218486</v>
      </c>
      <c r="BM2138" s="95">
        <f t="shared" si="707"/>
        <v>0.11558430824031349</v>
      </c>
      <c r="BN2138" s="95">
        <f t="shared" si="704"/>
        <v>6.085163226445589E-2</v>
      </c>
      <c r="BO2138" s="75"/>
      <c r="BP2138" s="75"/>
    </row>
    <row r="2139" spans="27:68" x14ac:dyDescent="0.2">
      <c r="AA2139" s="75"/>
      <c r="AB2139" s="75"/>
      <c r="AC2139" s="75"/>
      <c r="AD2139" s="75"/>
      <c r="AE2139" s="75"/>
      <c r="AF2139" s="85"/>
      <c r="AG2139" s="84"/>
      <c r="AN2139" s="75"/>
      <c r="AO2139" s="75"/>
      <c r="AP2139" s="75"/>
      <c r="AQ2139" s="75"/>
      <c r="AR2139" s="75"/>
      <c r="AS2139" s="75"/>
      <c r="AT2139" s="75"/>
      <c r="AU2139" s="75"/>
      <c r="AV2139" s="75"/>
      <c r="AW2139" s="75"/>
      <c r="AX2139" s="75"/>
      <c r="AY2139" s="75"/>
      <c r="AZ2139" s="75"/>
      <c r="BA2139" s="8">
        <f t="shared" si="697"/>
        <v>0</v>
      </c>
      <c r="BB2139" s="8">
        <f t="shared" si="698"/>
        <v>1.2646105828040655</v>
      </c>
      <c r="BC2139" s="8">
        <f t="shared" si="699"/>
        <v>-0.82727295640664633</v>
      </c>
      <c r="BD2139" s="8">
        <f t="shared" si="700"/>
        <v>0.86022162229747101</v>
      </c>
      <c r="BE2139" s="8">
        <f t="shared" si="701"/>
        <v>1.2723749123776125</v>
      </c>
      <c r="BF2139" s="8">
        <f t="shared" si="702"/>
        <v>0.7386345573352866</v>
      </c>
      <c r="BG2139" s="95">
        <f t="shared" si="707"/>
        <v>0.3357196473573697</v>
      </c>
      <c r="BH2139" s="95">
        <f t="shared" si="707"/>
        <v>0.31036782265222035</v>
      </c>
      <c r="BI2139" s="95">
        <f t="shared" si="707"/>
        <v>0.2809205298216626</v>
      </c>
      <c r="BJ2139" s="95">
        <f t="shared" si="707"/>
        <v>0.24702566320507127</v>
      </c>
      <c r="BK2139" s="95">
        <f t="shared" si="707"/>
        <v>0.20836448178683617</v>
      </c>
      <c r="BL2139" s="95">
        <f t="shared" si="707"/>
        <v>0.16464603804218486</v>
      </c>
      <c r="BM2139" s="95">
        <f t="shared" si="707"/>
        <v>0.11558430824031349</v>
      </c>
      <c r="BN2139" s="95">
        <f t="shared" si="704"/>
        <v>6.085163226445589E-2</v>
      </c>
      <c r="BO2139" s="75"/>
      <c r="BP2139" s="75"/>
    </row>
    <row r="2140" spans="27:68" x14ac:dyDescent="0.2">
      <c r="AA2140" s="75"/>
      <c r="AB2140" s="75"/>
      <c r="AC2140" s="75"/>
      <c r="AD2140" s="75"/>
      <c r="AE2140" s="75"/>
      <c r="AF2140" s="85"/>
      <c r="AG2140" s="84"/>
      <c r="AN2140" s="75"/>
      <c r="AO2140" s="75"/>
      <c r="AP2140" s="75"/>
      <c r="AQ2140" s="75"/>
      <c r="AR2140" s="75"/>
      <c r="AS2140" s="75"/>
      <c r="AT2140" s="75"/>
      <c r="AU2140" s="75"/>
      <c r="AV2140" s="75"/>
      <c r="AW2140" s="75"/>
      <c r="AX2140" s="75"/>
      <c r="AY2140" s="75"/>
      <c r="AZ2140" s="75"/>
      <c r="BA2140" s="8">
        <f t="shared" si="697"/>
        <v>0</v>
      </c>
      <c r="BB2140" s="8">
        <f t="shared" si="698"/>
        <v>1.2646105828040655</v>
      </c>
      <c r="BC2140" s="8">
        <f t="shared" si="699"/>
        <v>-0.82727295640664633</v>
      </c>
      <c r="BD2140" s="8">
        <f t="shared" si="700"/>
        <v>0.86022162229747101</v>
      </c>
      <c r="BE2140" s="8">
        <f t="shared" si="701"/>
        <v>1.2723749123776125</v>
      </c>
      <c r="BF2140" s="8">
        <f t="shared" si="702"/>
        <v>0.7386345573352866</v>
      </c>
      <c r="BG2140" s="95">
        <f t="shared" si="707"/>
        <v>0.3357196473573697</v>
      </c>
      <c r="BH2140" s="95">
        <f t="shared" si="707"/>
        <v>0.31036782265222035</v>
      </c>
      <c r="BI2140" s="95">
        <f t="shared" si="707"/>
        <v>0.2809205298216626</v>
      </c>
      <c r="BJ2140" s="95">
        <f t="shared" si="707"/>
        <v>0.24702566320507127</v>
      </c>
      <c r="BK2140" s="95">
        <f t="shared" si="707"/>
        <v>0.20836448178683617</v>
      </c>
      <c r="BL2140" s="95">
        <f t="shared" si="707"/>
        <v>0.16464603804218486</v>
      </c>
      <c r="BM2140" s="95">
        <f t="shared" si="707"/>
        <v>0.11558430824031349</v>
      </c>
      <c r="BN2140" s="95">
        <f t="shared" si="704"/>
        <v>6.085163226445589E-2</v>
      </c>
      <c r="BO2140" s="75"/>
      <c r="BP2140" s="75"/>
    </row>
    <row r="2141" spans="27:68" x14ac:dyDescent="0.2">
      <c r="AA2141" s="75"/>
      <c r="AB2141" s="75"/>
      <c r="AC2141" s="75"/>
      <c r="AD2141" s="75"/>
      <c r="AE2141" s="75"/>
      <c r="AF2141" s="85"/>
      <c r="AG2141" s="84"/>
      <c r="AN2141" s="75"/>
      <c r="AO2141" s="75"/>
      <c r="AP2141" s="75"/>
      <c r="AQ2141" s="75"/>
      <c r="AR2141" s="75"/>
      <c r="AS2141" s="75"/>
      <c r="AT2141" s="75"/>
      <c r="AU2141" s="75"/>
      <c r="AV2141" s="75"/>
      <c r="AW2141" s="75"/>
      <c r="AX2141" s="75"/>
      <c r="AY2141" s="75"/>
      <c r="AZ2141" s="75"/>
      <c r="BA2141" s="8">
        <f t="shared" si="697"/>
        <v>0</v>
      </c>
      <c r="BB2141" s="8">
        <f t="shared" si="698"/>
        <v>1.2646105828040655</v>
      </c>
      <c r="BC2141" s="8">
        <f t="shared" si="699"/>
        <v>-0.82727295640664633</v>
      </c>
      <c r="BD2141" s="8">
        <f t="shared" si="700"/>
        <v>0.86022162229747101</v>
      </c>
      <c r="BE2141" s="8">
        <f t="shared" si="701"/>
        <v>1.2723749123776125</v>
      </c>
      <c r="BF2141" s="8">
        <f t="shared" si="702"/>
        <v>0.7386345573352866</v>
      </c>
      <c r="BG2141" s="95">
        <f t="shared" si="707"/>
        <v>0.3357196473573697</v>
      </c>
      <c r="BH2141" s="95">
        <f t="shared" si="707"/>
        <v>0.31036782265222035</v>
      </c>
      <c r="BI2141" s="95">
        <f t="shared" si="707"/>
        <v>0.2809205298216626</v>
      </c>
      <c r="BJ2141" s="95">
        <f t="shared" si="707"/>
        <v>0.24702566320507127</v>
      </c>
      <c r="BK2141" s="95">
        <f t="shared" si="707"/>
        <v>0.20836448178683617</v>
      </c>
      <c r="BL2141" s="95">
        <f t="shared" si="707"/>
        <v>0.16464603804218486</v>
      </c>
      <c r="BM2141" s="95">
        <f t="shared" si="707"/>
        <v>0.11558430824031349</v>
      </c>
      <c r="BN2141" s="95">
        <f t="shared" si="704"/>
        <v>6.085163226445589E-2</v>
      </c>
      <c r="BO2141" s="75"/>
      <c r="BP2141" s="75"/>
    </row>
    <row r="2142" spans="27:68" x14ac:dyDescent="0.2">
      <c r="AA2142" s="75"/>
      <c r="AB2142" s="75"/>
      <c r="AC2142" s="75"/>
      <c r="AD2142" s="75"/>
      <c r="AE2142" s="75"/>
      <c r="AF2142" s="85"/>
      <c r="AG2142" s="84"/>
      <c r="AN2142" s="75"/>
      <c r="AO2142" s="75"/>
      <c r="AP2142" s="75"/>
      <c r="AQ2142" s="75"/>
      <c r="AR2142" s="75"/>
      <c r="AS2142" s="75"/>
      <c r="AT2142" s="75"/>
      <c r="AU2142" s="75"/>
      <c r="AV2142" s="75"/>
      <c r="AW2142" s="75"/>
      <c r="AX2142" s="75"/>
      <c r="AY2142" s="75"/>
      <c r="AZ2142" s="75"/>
      <c r="BA2142" s="8">
        <f t="shared" si="697"/>
        <v>0</v>
      </c>
      <c r="BB2142" s="8">
        <f t="shared" si="698"/>
        <v>1.2646105828040655</v>
      </c>
      <c r="BC2142" s="8">
        <f t="shared" si="699"/>
        <v>-0.82727295640664633</v>
      </c>
      <c r="BD2142" s="8">
        <f t="shared" si="700"/>
        <v>0.86022162229747101</v>
      </c>
      <c r="BE2142" s="8">
        <f t="shared" si="701"/>
        <v>1.2723749123776125</v>
      </c>
      <c r="BF2142" s="8">
        <f t="shared" si="702"/>
        <v>0.7386345573352866</v>
      </c>
      <c r="BG2142" s="95">
        <f t="shared" si="707"/>
        <v>0.3357196473573697</v>
      </c>
      <c r="BH2142" s="95">
        <f t="shared" si="707"/>
        <v>0.31036782265222035</v>
      </c>
      <c r="BI2142" s="95">
        <f t="shared" si="707"/>
        <v>0.2809205298216626</v>
      </c>
      <c r="BJ2142" s="95">
        <f t="shared" si="707"/>
        <v>0.24702566320507127</v>
      </c>
      <c r="BK2142" s="95">
        <f t="shared" si="707"/>
        <v>0.20836448178683617</v>
      </c>
      <c r="BL2142" s="95">
        <f t="shared" si="707"/>
        <v>0.16464603804218486</v>
      </c>
      <c r="BM2142" s="95">
        <f t="shared" si="707"/>
        <v>0.11558430824031349</v>
      </c>
      <c r="BN2142" s="95">
        <f t="shared" si="704"/>
        <v>6.085163226445589E-2</v>
      </c>
      <c r="BO2142" s="75"/>
      <c r="BP2142" s="75"/>
    </row>
    <row r="2143" spans="27:68" x14ac:dyDescent="0.2">
      <c r="AA2143" s="75"/>
      <c r="AB2143" s="75"/>
      <c r="AC2143" s="75"/>
      <c r="AD2143" s="75"/>
      <c r="AE2143" s="75"/>
      <c r="AF2143" s="85"/>
      <c r="AG2143" s="84"/>
      <c r="AN2143" s="75"/>
      <c r="AO2143" s="75"/>
      <c r="AP2143" s="75"/>
      <c r="AQ2143" s="75"/>
      <c r="AR2143" s="75"/>
      <c r="AS2143" s="75"/>
      <c r="AT2143" s="75"/>
      <c r="AU2143" s="75"/>
      <c r="AV2143" s="75"/>
      <c r="AW2143" s="75"/>
      <c r="AX2143" s="75"/>
      <c r="AY2143" s="75"/>
      <c r="AZ2143" s="75"/>
      <c r="BA2143" s="8">
        <f t="shared" si="697"/>
        <v>0</v>
      </c>
      <c r="BB2143" s="8">
        <f t="shared" si="698"/>
        <v>1.2646105828040655</v>
      </c>
      <c r="BC2143" s="8">
        <f t="shared" si="699"/>
        <v>-0.82727295640664633</v>
      </c>
      <c r="BD2143" s="8">
        <f t="shared" si="700"/>
        <v>0.86022162229747101</v>
      </c>
      <c r="BE2143" s="8">
        <f t="shared" si="701"/>
        <v>1.2723749123776125</v>
      </c>
      <c r="BF2143" s="8">
        <f t="shared" si="702"/>
        <v>0.7386345573352866</v>
      </c>
      <c r="BG2143" s="95">
        <f t="shared" si="707"/>
        <v>0.3357196473573697</v>
      </c>
      <c r="BH2143" s="95">
        <f t="shared" si="707"/>
        <v>0.31036782265222035</v>
      </c>
      <c r="BI2143" s="95">
        <f t="shared" si="707"/>
        <v>0.2809205298216626</v>
      </c>
      <c r="BJ2143" s="95">
        <f t="shared" si="707"/>
        <v>0.24702566320507127</v>
      </c>
      <c r="BK2143" s="95">
        <f t="shared" si="707"/>
        <v>0.20836448178683617</v>
      </c>
      <c r="BL2143" s="95">
        <f t="shared" si="707"/>
        <v>0.16464603804218486</v>
      </c>
      <c r="BM2143" s="95">
        <f t="shared" si="707"/>
        <v>0.11558430824031349</v>
      </c>
      <c r="BN2143" s="95">
        <f t="shared" si="704"/>
        <v>6.085163226445589E-2</v>
      </c>
      <c r="BO2143" s="75"/>
      <c r="BP2143" s="75"/>
    </row>
    <row r="2144" spans="27:68" x14ac:dyDescent="0.2">
      <c r="AA2144" s="75"/>
      <c r="AB2144" s="75"/>
      <c r="AC2144" s="75"/>
      <c r="AD2144" s="75"/>
      <c r="AE2144" s="75"/>
      <c r="AF2144" s="85"/>
      <c r="AG2144" s="84"/>
      <c r="AN2144" s="75"/>
      <c r="AO2144" s="75"/>
      <c r="AP2144" s="75"/>
      <c r="AQ2144" s="75"/>
      <c r="AR2144" s="75"/>
      <c r="AS2144" s="75"/>
      <c r="AT2144" s="75"/>
      <c r="AU2144" s="75"/>
      <c r="AV2144" s="75"/>
      <c r="AW2144" s="75"/>
      <c r="AX2144" s="75"/>
      <c r="AY2144" s="75"/>
      <c r="AZ2144" s="75"/>
      <c r="BA2144" s="8">
        <f t="shared" si="697"/>
        <v>0</v>
      </c>
      <c r="BB2144" s="8">
        <f t="shared" si="698"/>
        <v>1.2646105828040655</v>
      </c>
      <c r="BC2144" s="8">
        <f t="shared" si="699"/>
        <v>-0.82727295640664633</v>
      </c>
      <c r="BD2144" s="8">
        <f t="shared" si="700"/>
        <v>0.86022162229747101</v>
      </c>
      <c r="BE2144" s="8">
        <f t="shared" si="701"/>
        <v>1.2723749123776125</v>
      </c>
      <c r="BF2144" s="8">
        <f t="shared" si="702"/>
        <v>0.7386345573352866</v>
      </c>
      <c r="BG2144" s="95">
        <f t="shared" si="707"/>
        <v>0.3357196473573697</v>
      </c>
      <c r="BH2144" s="95">
        <f t="shared" si="707"/>
        <v>0.31036782265222035</v>
      </c>
      <c r="BI2144" s="95">
        <f t="shared" si="707"/>
        <v>0.2809205298216626</v>
      </c>
      <c r="BJ2144" s="95">
        <f t="shared" si="707"/>
        <v>0.24702566320507127</v>
      </c>
      <c r="BK2144" s="95">
        <f t="shared" si="707"/>
        <v>0.20836448178683617</v>
      </c>
      <c r="BL2144" s="95">
        <f t="shared" si="707"/>
        <v>0.16464603804218486</v>
      </c>
      <c r="BM2144" s="95">
        <f t="shared" si="707"/>
        <v>0.11558430824031349</v>
      </c>
      <c r="BN2144" s="95">
        <f t="shared" si="704"/>
        <v>6.085163226445589E-2</v>
      </c>
      <c r="BO2144" s="75"/>
      <c r="BP2144" s="75"/>
    </row>
    <row r="2145" spans="27:68" x14ac:dyDescent="0.2">
      <c r="AA2145" s="75"/>
      <c r="AB2145" s="75"/>
      <c r="AC2145" s="75"/>
      <c r="AD2145" s="75"/>
      <c r="AE2145" s="75"/>
      <c r="AF2145" s="85"/>
      <c r="AG2145" s="84"/>
      <c r="AN2145" s="75"/>
      <c r="AO2145" s="75"/>
      <c r="AP2145" s="75"/>
      <c r="AQ2145" s="75"/>
      <c r="AR2145" s="75"/>
      <c r="AS2145" s="75"/>
      <c r="AT2145" s="75"/>
      <c r="AU2145" s="75"/>
      <c r="AV2145" s="75"/>
      <c r="AW2145" s="75"/>
      <c r="AX2145" s="75"/>
      <c r="AY2145" s="75"/>
      <c r="AZ2145" s="75"/>
      <c r="BA2145" s="8">
        <f t="shared" ref="BA2145:BA2208" si="708">$BB$6*($BB$11/BB2145*BC2145+$BB$12)</f>
        <v>0</v>
      </c>
      <c r="BB2145" s="8">
        <f t="shared" ref="BB2145:BB2208" si="709">1+$BB$7*COS(BE2145)</f>
        <v>1.2646105828040655</v>
      </c>
      <c r="BC2145" s="8">
        <f t="shared" ref="BC2145:BC2208" si="710">SIN(BE2145+RADIANS($BB$9))</f>
        <v>-0.82727295640664633</v>
      </c>
      <c r="BD2145" s="8">
        <f t="shared" ref="BD2145:BD2208" si="711">$BB$7*SIN(BE2145)</f>
        <v>0.86022162229747101</v>
      </c>
      <c r="BE2145" s="8">
        <f t="shared" ref="BE2145:BE2208" si="712">2*ATAN(BF2145)</f>
        <v>1.2723749123776125</v>
      </c>
      <c r="BF2145" s="8">
        <f t="shared" ref="BF2145:BF2208" si="713">TAN(BG2145/2)*SQRT((1+$BB$7)/(1-$BB$7))</f>
        <v>0.7386345573352866</v>
      </c>
      <c r="BG2145" s="95">
        <f t="shared" ref="BG2145:BM2160" si="714">$BN2145+$BB$7*SIN(BH2145)</f>
        <v>0.3357196473573697</v>
      </c>
      <c r="BH2145" s="95">
        <f t="shared" si="714"/>
        <v>0.31036782265222035</v>
      </c>
      <c r="BI2145" s="95">
        <f t="shared" si="714"/>
        <v>0.2809205298216626</v>
      </c>
      <c r="BJ2145" s="95">
        <f t="shared" si="714"/>
        <v>0.24702566320507127</v>
      </c>
      <c r="BK2145" s="95">
        <f t="shared" si="714"/>
        <v>0.20836448178683617</v>
      </c>
      <c r="BL2145" s="95">
        <f t="shared" si="714"/>
        <v>0.16464603804218486</v>
      </c>
      <c r="BM2145" s="95">
        <f t="shared" si="714"/>
        <v>0.11558430824031349</v>
      </c>
      <c r="BN2145" s="95">
        <f t="shared" ref="BN2145:BN2208" si="715">RADIANS($BB$9)+$BB$18*(F2145-BB$15)</f>
        <v>6.085163226445589E-2</v>
      </c>
      <c r="BO2145" s="75"/>
      <c r="BP2145" s="75"/>
    </row>
    <row r="2146" spans="27:68" x14ac:dyDescent="0.2">
      <c r="AA2146" s="75"/>
      <c r="AB2146" s="75"/>
      <c r="AC2146" s="75"/>
      <c r="AD2146" s="75"/>
      <c r="AE2146" s="75"/>
      <c r="AF2146" s="85"/>
      <c r="AG2146" s="84"/>
      <c r="AN2146" s="75"/>
      <c r="AO2146" s="75"/>
      <c r="AP2146" s="75"/>
      <c r="AQ2146" s="75"/>
      <c r="AR2146" s="75"/>
      <c r="AS2146" s="75"/>
      <c r="AT2146" s="75"/>
      <c r="AU2146" s="75"/>
      <c r="AV2146" s="75"/>
      <c r="AW2146" s="75"/>
      <c r="AX2146" s="75"/>
      <c r="AY2146" s="75"/>
      <c r="AZ2146" s="75"/>
      <c r="BA2146" s="8">
        <f t="shared" si="708"/>
        <v>0</v>
      </c>
      <c r="BB2146" s="8">
        <f t="shared" si="709"/>
        <v>1.2646105828040655</v>
      </c>
      <c r="BC2146" s="8">
        <f t="shared" si="710"/>
        <v>-0.82727295640664633</v>
      </c>
      <c r="BD2146" s="8">
        <f t="shared" si="711"/>
        <v>0.86022162229747101</v>
      </c>
      <c r="BE2146" s="8">
        <f t="shared" si="712"/>
        <v>1.2723749123776125</v>
      </c>
      <c r="BF2146" s="8">
        <f t="shared" si="713"/>
        <v>0.7386345573352866</v>
      </c>
      <c r="BG2146" s="95">
        <f t="shared" si="714"/>
        <v>0.3357196473573697</v>
      </c>
      <c r="BH2146" s="95">
        <f t="shared" si="714"/>
        <v>0.31036782265222035</v>
      </c>
      <c r="BI2146" s="95">
        <f t="shared" si="714"/>
        <v>0.2809205298216626</v>
      </c>
      <c r="BJ2146" s="95">
        <f t="shared" si="714"/>
        <v>0.24702566320507127</v>
      </c>
      <c r="BK2146" s="95">
        <f t="shared" si="714"/>
        <v>0.20836448178683617</v>
      </c>
      <c r="BL2146" s="95">
        <f t="shared" si="714"/>
        <v>0.16464603804218486</v>
      </c>
      <c r="BM2146" s="95">
        <f t="shared" si="714"/>
        <v>0.11558430824031349</v>
      </c>
      <c r="BN2146" s="95">
        <f t="shared" si="715"/>
        <v>6.085163226445589E-2</v>
      </c>
      <c r="BO2146" s="75"/>
      <c r="BP2146" s="75"/>
    </row>
    <row r="2147" spans="27:68" x14ac:dyDescent="0.2">
      <c r="AA2147" s="75"/>
      <c r="AB2147" s="75"/>
      <c r="AC2147" s="75"/>
      <c r="AD2147" s="75"/>
      <c r="AE2147" s="75"/>
      <c r="AF2147" s="85"/>
      <c r="AG2147" s="84"/>
      <c r="AN2147" s="75"/>
      <c r="AO2147" s="75"/>
      <c r="AP2147" s="75"/>
      <c r="AQ2147" s="75"/>
      <c r="AR2147" s="75"/>
      <c r="AS2147" s="75"/>
      <c r="AT2147" s="75"/>
      <c r="AU2147" s="75"/>
      <c r="AV2147" s="75"/>
      <c r="AW2147" s="75"/>
      <c r="AX2147" s="75"/>
      <c r="AY2147" s="75"/>
      <c r="AZ2147" s="75"/>
      <c r="BA2147" s="8">
        <f t="shared" si="708"/>
        <v>0</v>
      </c>
      <c r="BB2147" s="8">
        <f t="shared" si="709"/>
        <v>1.2646105828040655</v>
      </c>
      <c r="BC2147" s="8">
        <f t="shared" si="710"/>
        <v>-0.82727295640664633</v>
      </c>
      <c r="BD2147" s="8">
        <f t="shared" si="711"/>
        <v>0.86022162229747101</v>
      </c>
      <c r="BE2147" s="8">
        <f t="shared" si="712"/>
        <v>1.2723749123776125</v>
      </c>
      <c r="BF2147" s="8">
        <f t="shared" si="713"/>
        <v>0.7386345573352866</v>
      </c>
      <c r="BG2147" s="95">
        <f t="shared" si="714"/>
        <v>0.3357196473573697</v>
      </c>
      <c r="BH2147" s="95">
        <f t="shared" si="714"/>
        <v>0.31036782265222035</v>
      </c>
      <c r="BI2147" s="95">
        <f t="shared" si="714"/>
        <v>0.2809205298216626</v>
      </c>
      <c r="BJ2147" s="95">
        <f t="shared" si="714"/>
        <v>0.24702566320507127</v>
      </c>
      <c r="BK2147" s="95">
        <f t="shared" si="714"/>
        <v>0.20836448178683617</v>
      </c>
      <c r="BL2147" s="95">
        <f t="shared" si="714"/>
        <v>0.16464603804218486</v>
      </c>
      <c r="BM2147" s="95">
        <f t="shared" si="714"/>
        <v>0.11558430824031349</v>
      </c>
      <c r="BN2147" s="95">
        <f t="shared" si="715"/>
        <v>6.085163226445589E-2</v>
      </c>
      <c r="BO2147" s="75"/>
      <c r="BP2147" s="75"/>
    </row>
    <row r="2148" spans="27:68" x14ac:dyDescent="0.2">
      <c r="AA2148" s="75"/>
      <c r="AB2148" s="75"/>
      <c r="AC2148" s="75"/>
      <c r="AD2148" s="75"/>
      <c r="AE2148" s="75"/>
      <c r="AF2148" s="85"/>
      <c r="AG2148" s="84"/>
      <c r="AN2148" s="75"/>
      <c r="AO2148" s="75"/>
      <c r="AP2148" s="75"/>
      <c r="AQ2148" s="75"/>
      <c r="AR2148" s="75"/>
      <c r="AS2148" s="75"/>
      <c r="AT2148" s="75"/>
      <c r="AU2148" s="75"/>
      <c r="AV2148" s="75"/>
      <c r="AW2148" s="75"/>
      <c r="AX2148" s="75"/>
      <c r="AY2148" s="75"/>
      <c r="AZ2148" s="75"/>
      <c r="BA2148" s="8">
        <f t="shared" si="708"/>
        <v>0</v>
      </c>
      <c r="BB2148" s="8">
        <f t="shared" si="709"/>
        <v>1.2646105828040655</v>
      </c>
      <c r="BC2148" s="8">
        <f t="shared" si="710"/>
        <v>-0.82727295640664633</v>
      </c>
      <c r="BD2148" s="8">
        <f t="shared" si="711"/>
        <v>0.86022162229747101</v>
      </c>
      <c r="BE2148" s="8">
        <f t="shared" si="712"/>
        <v>1.2723749123776125</v>
      </c>
      <c r="BF2148" s="8">
        <f t="shared" si="713"/>
        <v>0.7386345573352866</v>
      </c>
      <c r="BG2148" s="95">
        <f t="shared" si="714"/>
        <v>0.3357196473573697</v>
      </c>
      <c r="BH2148" s="95">
        <f t="shared" si="714"/>
        <v>0.31036782265222035</v>
      </c>
      <c r="BI2148" s="95">
        <f t="shared" si="714"/>
        <v>0.2809205298216626</v>
      </c>
      <c r="BJ2148" s="95">
        <f t="shared" si="714"/>
        <v>0.24702566320507127</v>
      </c>
      <c r="BK2148" s="95">
        <f t="shared" si="714"/>
        <v>0.20836448178683617</v>
      </c>
      <c r="BL2148" s="95">
        <f t="shared" si="714"/>
        <v>0.16464603804218486</v>
      </c>
      <c r="BM2148" s="95">
        <f t="shared" si="714"/>
        <v>0.11558430824031349</v>
      </c>
      <c r="BN2148" s="95">
        <f t="shared" si="715"/>
        <v>6.085163226445589E-2</v>
      </c>
      <c r="BO2148" s="75"/>
      <c r="BP2148" s="75"/>
    </row>
    <row r="2149" spans="27:68" x14ac:dyDescent="0.2">
      <c r="AA2149" s="75"/>
      <c r="AB2149" s="75"/>
      <c r="AC2149" s="75"/>
      <c r="AD2149" s="75"/>
      <c r="AE2149" s="75"/>
      <c r="AF2149" s="85"/>
      <c r="AG2149" s="84"/>
      <c r="AN2149" s="75"/>
      <c r="AO2149" s="75"/>
      <c r="AP2149" s="75"/>
      <c r="AQ2149" s="75"/>
      <c r="AR2149" s="75"/>
      <c r="AS2149" s="75"/>
      <c r="AT2149" s="75"/>
      <c r="AU2149" s="75"/>
      <c r="AV2149" s="75"/>
      <c r="AW2149" s="75"/>
      <c r="AX2149" s="75"/>
      <c r="AY2149" s="75"/>
      <c r="AZ2149" s="75"/>
      <c r="BA2149" s="8">
        <f t="shared" si="708"/>
        <v>0</v>
      </c>
      <c r="BB2149" s="8">
        <f t="shared" si="709"/>
        <v>1.2646105828040655</v>
      </c>
      <c r="BC2149" s="8">
        <f t="shared" si="710"/>
        <v>-0.82727295640664633</v>
      </c>
      <c r="BD2149" s="8">
        <f t="shared" si="711"/>
        <v>0.86022162229747101</v>
      </c>
      <c r="BE2149" s="8">
        <f t="shared" si="712"/>
        <v>1.2723749123776125</v>
      </c>
      <c r="BF2149" s="8">
        <f t="shared" si="713"/>
        <v>0.7386345573352866</v>
      </c>
      <c r="BG2149" s="95">
        <f t="shared" si="714"/>
        <v>0.3357196473573697</v>
      </c>
      <c r="BH2149" s="95">
        <f t="shared" si="714"/>
        <v>0.31036782265222035</v>
      </c>
      <c r="BI2149" s="95">
        <f t="shared" si="714"/>
        <v>0.2809205298216626</v>
      </c>
      <c r="BJ2149" s="95">
        <f t="shared" si="714"/>
        <v>0.24702566320507127</v>
      </c>
      <c r="BK2149" s="95">
        <f t="shared" si="714"/>
        <v>0.20836448178683617</v>
      </c>
      <c r="BL2149" s="95">
        <f t="shared" si="714"/>
        <v>0.16464603804218486</v>
      </c>
      <c r="BM2149" s="95">
        <f t="shared" si="714"/>
        <v>0.11558430824031349</v>
      </c>
      <c r="BN2149" s="95">
        <f t="shared" si="715"/>
        <v>6.085163226445589E-2</v>
      </c>
      <c r="BO2149" s="75"/>
      <c r="BP2149" s="75"/>
    </row>
    <row r="2150" spans="27:68" x14ac:dyDescent="0.2">
      <c r="AA2150" s="75"/>
      <c r="AB2150" s="75"/>
      <c r="AC2150" s="75"/>
      <c r="AD2150" s="75"/>
      <c r="AE2150" s="75"/>
      <c r="AF2150" s="85"/>
      <c r="AG2150" s="84"/>
      <c r="AN2150" s="75"/>
      <c r="AO2150" s="75"/>
      <c r="AP2150" s="75"/>
      <c r="AQ2150" s="75"/>
      <c r="AR2150" s="75"/>
      <c r="AS2150" s="75"/>
      <c r="AT2150" s="75"/>
      <c r="AU2150" s="75"/>
      <c r="AV2150" s="75"/>
      <c r="AW2150" s="75"/>
      <c r="AX2150" s="75"/>
      <c r="AY2150" s="75"/>
      <c r="AZ2150" s="75"/>
      <c r="BA2150" s="8">
        <f t="shared" si="708"/>
        <v>0</v>
      </c>
      <c r="BB2150" s="8">
        <f t="shared" si="709"/>
        <v>1.2646105828040655</v>
      </c>
      <c r="BC2150" s="8">
        <f t="shared" si="710"/>
        <v>-0.82727295640664633</v>
      </c>
      <c r="BD2150" s="8">
        <f t="shared" si="711"/>
        <v>0.86022162229747101</v>
      </c>
      <c r="BE2150" s="8">
        <f t="shared" si="712"/>
        <v>1.2723749123776125</v>
      </c>
      <c r="BF2150" s="8">
        <f t="shared" si="713"/>
        <v>0.7386345573352866</v>
      </c>
      <c r="BG2150" s="95">
        <f t="shared" si="714"/>
        <v>0.3357196473573697</v>
      </c>
      <c r="BH2150" s="95">
        <f t="shared" si="714"/>
        <v>0.31036782265222035</v>
      </c>
      <c r="BI2150" s="95">
        <f t="shared" si="714"/>
        <v>0.2809205298216626</v>
      </c>
      <c r="BJ2150" s="95">
        <f t="shared" si="714"/>
        <v>0.24702566320507127</v>
      </c>
      <c r="BK2150" s="95">
        <f t="shared" si="714"/>
        <v>0.20836448178683617</v>
      </c>
      <c r="BL2150" s="95">
        <f t="shared" si="714"/>
        <v>0.16464603804218486</v>
      </c>
      <c r="BM2150" s="95">
        <f t="shared" si="714"/>
        <v>0.11558430824031349</v>
      </c>
      <c r="BN2150" s="95">
        <f t="shared" si="715"/>
        <v>6.085163226445589E-2</v>
      </c>
      <c r="BO2150" s="75"/>
      <c r="BP2150" s="75"/>
    </row>
    <row r="2151" spans="27:68" x14ac:dyDescent="0.2">
      <c r="AA2151" s="75"/>
      <c r="AB2151" s="75"/>
      <c r="AC2151" s="75"/>
      <c r="AD2151" s="75"/>
      <c r="AE2151" s="75"/>
      <c r="AF2151" s="85"/>
      <c r="AG2151" s="84"/>
      <c r="AN2151" s="75"/>
      <c r="AO2151" s="75"/>
      <c r="AP2151" s="75"/>
      <c r="AQ2151" s="75"/>
      <c r="AR2151" s="75"/>
      <c r="AS2151" s="75"/>
      <c r="AT2151" s="75"/>
      <c r="AU2151" s="75"/>
      <c r="AV2151" s="75"/>
      <c r="AW2151" s="75"/>
      <c r="AX2151" s="75"/>
      <c r="AY2151" s="75"/>
      <c r="AZ2151" s="75"/>
      <c r="BA2151" s="8">
        <f t="shared" si="708"/>
        <v>0</v>
      </c>
      <c r="BB2151" s="8">
        <f t="shared" si="709"/>
        <v>1.2646105828040655</v>
      </c>
      <c r="BC2151" s="8">
        <f t="shared" si="710"/>
        <v>-0.82727295640664633</v>
      </c>
      <c r="BD2151" s="8">
        <f t="shared" si="711"/>
        <v>0.86022162229747101</v>
      </c>
      <c r="BE2151" s="8">
        <f t="shared" si="712"/>
        <v>1.2723749123776125</v>
      </c>
      <c r="BF2151" s="8">
        <f t="shared" si="713"/>
        <v>0.7386345573352866</v>
      </c>
      <c r="BG2151" s="95">
        <f t="shared" si="714"/>
        <v>0.3357196473573697</v>
      </c>
      <c r="BH2151" s="95">
        <f t="shared" si="714"/>
        <v>0.31036782265222035</v>
      </c>
      <c r="BI2151" s="95">
        <f t="shared" si="714"/>
        <v>0.2809205298216626</v>
      </c>
      <c r="BJ2151" s="95">
        <f t="shared" si="714"/>
        <v>0.24702566320507127</v>
      </c>
      <c r="BK2151" s="95">
        <f t="shared" si="714"/>
        <v>0.20836448178683617</v>
      </c>
      <c r="BL2151" s="95">
        <f t="shared" si="714"/>
        <v>0.16464603804218486</v>
      </c>
      <c r="BM2151" s="95">
        <f t="shared" si="714"/>
        <v>0.11558430824031349</v>
      </c>
      <c r="BN2151" s="95">
        <f t="shared" si="715"/>
        <v>6.085163226445589E-2</v>
      </c>
      <c r="BO2151" s="75"/>
      <c r="BP2151" s="75"/>
    </row>
    <row r="2152" spans="27:68" x14ac:dyDescent="0.2">
      <c r="AA2152" s="75"/>
      <c r="AB2152" s="75"/>
      <c r="AC2152" s="75"/>
      <c r="AD2152" s="75"/>
      <c r="AE2152" s="75"/>
      <c r="AF2152" s="85"/>
      <c r="AG2152" s="84"/>
      <c r="AN2152" s="75"/>
      <c r="AO2152" s="75"/>
      <c r="AP2152" s="75"/>
      <c r="AQ2152" s="75"/>
      <c r="AR2152" s="75"/>
      <c r="AS2152" s="75"/>
      <c r="AT2152" s="75"/>
      <c r="AU2152" s="75"/>
      <c r="AV2152" s="75"/>
      <c r="AW2152" s="75"/>
      <c r="AX2152" s="75"/>
      <c r="AY2152" s="75"/>
      <c r="AZ2152" s="75"/>
      <c r="BA2152" s="8">
        <f t="shared" si="708"/>
        <v>0</v>
      </c>
      <c r="BB2152" s="8">
        <f t="shared" si="709"/>
        <v>1.2646105828040655</v>
      </c>
      <c r="BC2152" s="8">
        <f t="shared" si="710"/>
        <v>-0.82727295640664633</v>
      </c>
      <c r="BD2152" s="8">
        <f t="shared" si="711"/>
        <v>0.86022162229747101</v>
      </c>
      <c r="BE2152" s="8">
        <f t="shared" si="712"/>
        <v>1.2723749123776125</v>
      </c>
      <c r="BF2152" s="8">
        <f t="shared" si="713"/>
        <v>0.7386345573352866</v>
      </c>
      <c r="BG2152" s="95">
        <f t="shared" si="714"/>
        <v>0.3357196473573697</v>
      </c>
      <c r="BH2152" s="95">
        <f t="shared" si="714"/>
        <v>0.31036782265222035</v>
      </c>
      <c r="BI2152" s="95">
        <f t="shared" si="714"/>
        <v>0.2809205298216626</v>
      </c>
      <c r="BJ2152" s="95">
        <f t="shared" si="714"/>
        <v>0.24702566320507127</v>
      </c>
      <c r="BK2152" s="95">
        <f t="shared" si="714"/>
        <v>0.20836448178683617</v>
      </c>
      <c r="BL2152" s="95">
        <f t="shared" si="714"/>
        <v>0.16464603804218486</v>
      </c>
      <c r="BM2152" s="95">
        <f t="shared" si="714"/>
        <v>0.11558430824031349</v>
      </c>
      <c r="BN2152" s="95">
        <f t="shared" si="715"/>
        <v>6.085163226445589E-2</v>
      </c>
      <c r="BO2152" s="75"/>
      <c r="BP2152" s="75"/>
    </row>
    <row r="2153" spans="27:68" x14ac:dyDescent="0.2">
      <c r="AA2153" s="75"/>
      <c r="AB2153" s="75"/>
      <c r="AC2153" s="75"/>
      <c r="AD2153" s="75"/>
      <c r="AE2153" s="75"/>
      <c r="AF2153" s="85"/>
      <c r="AG2153" s="84"/>
      <c r="AN2153" s="75"/>
      <c r="AO2153" s="75"/>
      <c r="AP2153" s="75"/>
      <c r="AQ2153" s="75"/>
      <c r="AR2153" s="75"/>
      <c r="AS2153" s="75"/>
      <c r="AT2153" s="75"/>
      <c r="AU2153" s="75"/>
      <c r="AV2153" s="75"/>
      <c r="AW2153" s="75"/>
      <c r="AX2153" s="75"/>
      <c r="AY2153" s="75"/>
      <c r="AZ2153" s="75"/>
      <c r="BA2153" s="8">
        <f t="shared" si="708"/>
        <v>0</v>
      </c>
      <c r="BB2153" s="8">
        <f t="shared" si="709"/>
        <v>1.2646105828040655</v>
      </c>
      <c r="BC2153" s="8">
        <f t="shared" si="710"/>
        <v>-0.82727295640664633</v>
      </c>
      <c r="BD2153" s="8">
        <f t="shared" si="711"/>
        <v>0.86022162229747101</v>
      </c>
      <c r="BE2153" s="8">
        <f t="shared" si="712"/>
        <v>1.2723749123776125</v>
      </c>
      <c r="BF2153" s="8">
        <f t="shared" si="713"/>
        <v>0.7386345573352866</v>
      </c>
      <c r="BG2153" s="95">
        <f t="shared" si="714"/>
        <v>0.3357196473573697</v>
      </c>
      <c r="BH2153" s="95">
        <f t="shared" si="714"/>
        <v>0.31036782265222035</v>
      </c>
      <c r="BI2153" s="95">
        <f t="shared" si="714"/>
        <v>0.2809205298216626</v>
      </c>
      <c r="BJ2153" s="95">
        <f t="shared" si="714"/>
        <v>0.24702566320507127</v>
      </c>
      <c r="BK2153" s="95">
        <f t="shared" si="714"/>
        <v>0.20836448178683617</v>
      </c>
      <c r="BL2153" s="95">
        <f t="shared" si="714"/>
        <v>0.16464603804218486</v>
      </c>
      <c r="BM2153" s="95">
        <f t="shared" si="714"/>
        <v>0.11558430824031349</v>
      </c>
      <c r="BN2153" s="95">
        <f t="shared" si="715"/>
        <v>6.085163226445589E-2</v>
      </c>
      <c r="BO2153" s="75"/>
      <c r="BP2153" s="75"/>
    </row>
    <row r="2154" spans="27:68" x14ac:dyDescent="0.2">
      <c r="AA2154" s="75"/>
      <c r="AB2154" s="75"/>
      <c r="AC2154" s="75"/>
      <c r="AD2154" s="75"/>
      <c r="AE2154" s="75"/>
      <c r="AF2154" s="85"/>
      <c r="AG2154" s="84"/>
      <c r="AN2154" s="75"/>
      <c r="AO2154" s="75"/>
      <c r="AP2154" s="75"/>
      <c r="AQ2154" s="75"/>
      <c r="AR2154" s="75"/>
      <c r="AS2154" s="75"/>
      <c r="AT2154" s="75"/>
      <c r="AU2154" s="75"/>
      <c r="AV2154" s="75"/>
      <c r="AW2154" s="75"/>
      <c r="AX2154" s="75"/>
      <c r="AY2154" s="75"/>
      <c r="AZ2154" s="75"/>
      <c r="BA2154" s="8">
        <f t="shared" si="708"/>
        <v>0</v>
      </c>
      <c r="BB2154" s="8">
        <f t="shared" si="709"/>
        <v>1.2646105828040655</v>
      </c>
      <c r="BC2154" s="8">
        <f t="shared" si="710"/>
        <v>-0.82727295640664633</v>
      </c>
      <c r="BD2154" s="8">
        <f t="shared" si="711"/>
        <v>0.86022162229747101</v>
      </c>
      <c r="BE2154" s="8">
        <f t="shared" si="712"/>
        <v>1.2723749123776125</v>
      </c>
      <c r="BF2154" s="8">
        <f t="shared" si="713"/>
        <v>0.7386345573352866</v>
      </c>
      <c r="BG2154" s="95">
        <f t="shared" si="714"/>
        <v>0.3357196473573697</v>
      </c>
      <c r="BH2154" s="95">
        <f t="shared" si="714"/>
        <v>0.31036782265222035</v>
      </c>
      <c r="BI2154" s="95">
        <f t="shared" si="714"/>
        <v>0.2809205298216626</v>
      </c>
      <c r="BJ2154" s="95">
        <f t="shared" si="714"/>
        <v>0.24702566320507127</v>
      </c>
      <c r="BK2154" s="95">
        <f t="shared" si="714"/>
        <v>0.20836448178683617</v>
      </c>
      <c r="BL2154" s="95">
        <f t="shared" si="714"/>
        <v>0.16464603804218486</v>
      </c>
      <c r="BM2154" s="95">
        <f t="shared" si="714"/>
        <v>0.11558430824031349</v>
      </c>
      <c r="BN2154" s="95">
        <f t="shared" si="715"/>
        <v>6.085163226445589E-2</v>
      </c>
      <c r="BO2154" s="75"/>
      <c r="BP2154" s="75"/>
    </row>
    <row r="2155" spans="27:68" x14ac:dyDescent="0.2">
      <c r="AA2155" s="75"/>
      <c r="AB2155" s="75"/>
      <c r="AC2155" s="75"/>
      <c r="AD2155" s="75"/>
      <c r="AE2155" s="75"/>
      <c r="AF2155" s="85"/>
      <c r="AG2155" s="84"/>
      <c r="AN2155" s="75"/>
      <c r="AO2155" s="75"/>
      <c r="AP2155" s="75"/>
      <c r="AQ2155" s="75"/>
      <c r="AR2155" s="75"/>
      <c r="AS2155" s="75"/>
      <c r="AT2155" s="75"/>
      <c r="AU2155" s="75"/>
      <c r="AV2155" s="75"/>
      <c r="AW2155" s="75"/>
      <c r="AX2155" s="75"/>
      <c r="AY2155" s="75"/>
      <c r="AZ2155" s="75"/>
      <c r="BA2155" s="8">
        <f t="shared" si="708"/>
        <v>0</v>
      </c>
      <c r="BB2155" s="8">
        <f t="shared" si="709"/>
        <v>1.2646105828040655</v>
      </c>
      <c r="BC2155" s="8">
        <f t="shared" si="710"/>
        <v>-0.82727295640664633</v>
      </c>
      <c r="BD2155" s="8">
        <f t="shared" si="711"/>
        <v>0.86022162229747101</v>
      </c>
      <c r="BE2155" s="8">
        <f t="shared" si="712"/>
        <v>1.2723749123776125</v>
      </c>
      <c r="BF2155" s="8">
        <f t="shared" si="713"/>
        <v>0.7386345573352866</v>
      </c>
      <c r="BG2155" s="95">
        <f t="shared" si="714"/>
        <v>0.3357196473573697</v>
      </c>
      <c r="BH2155" s="95">
        <f t="shared" si="714"/>
        <v>0.31036782265222035</v>
      </c>
      <c r="BI2155" s="95">
        <f t="shared" si="714"/>
        <v>0.2809205298216626</v>
      </c>
      <c r="BJ2155" s="95">
        <f t="shared" si="714"/>
        <v>0.24702566320507127</v>
      </c>
      <c r="BK2155" s="95">
        <f t="shared" si="714"/>
        <v>0.20836448178683617</v>
      </c>
      <c r="BL2155" s="95">
        <f t="shared" si="714"/>
        <v>0.16464603804218486</v>
      </c>
      <c r="BM2155" s="95">
        <f t="shared" si="714"/>
        <v>0.11558430824031349</v>
      </c>
      <c r="BN2155" s="95">
        <f t="shared" si="715"/>
        <v>6.085163226445589E-2</v>
      </c>
      <c r="BO2155" s="75"/>
      <c r="BP2155" s="75"/>
    </row>
    <row r="2156" spans="27:68" x14ac:dyDescent="0.2">
      <c r="AA2156" s="75"/>
      <c r="AB2156" s="75"/>
      <c r="AC2156" s="75"/>
      <c r="AD2156" s="75"/>
      <c r="AE2156" s="75"/>
      <c r="AF2156" s="85"/>
      <c r="AG2156" s="84"/>
      <c r="AN2156" s="75"/>
      <c r="AO2156" s="75"/>
      <c r="AP2156" s="75"/>
      <c r="AQ2156" s="75"/>
      <c r="AR2156" s="75"/>
      <c r="AS2156" s="75"/>
      <c r="AT2156" s="75"/>
      <c r="AU2156" s="75"/>
      <c r="AV2156" s="75"/>
      <c r="AW2156" s="75"/>
      <c r="AX2156" s="75"/>
      <c r="AY2156" s="75"/>
      <c r="AZ2156" s="75"/>
      <c r="BA2156" s="8">
        <f t="shared" si="708"/>
        <v>0</v>
      </c>
      <c r="BB2156" s="8">
        <f t="shared" si="709"/>
        <v>1.2646105828040655</v>
      </c>
      <c r="BC2156" s="8">
        <f t="shared" si="710"/>
        <v>-0.82727295640664633</v>
      </c>
      <c r="BD2156" s="8">
        <f t="shared" si="711"/>
        <v>0.86022162229747101</v>
      </c>
      <c r="BE2156" s="8">
        <f t="shared" si="712"/>
        <v>1.2723749123776125</v>
      </c>
      <c r="BF2156" s="8">
        <f t="shared" si="713"/>
        <v>0.7386345573352866</v>
      </c>
      <c r="BG2156" s="95">
        <f t="shared" si="714"/>
        <v>0.3357196473573697</v>
      </c>
      <c r="BH2156" s="95">
        <f t="shared" si="714"/>
        <v>0.31036782265222035</v>
      </c>
      <c r="BI2156" s="95">
        <f t="shared" si="714"/>
        <v>0.2809205298216626</v>
      </c>
      <c r="BJ2156" s="95">
        <f t="shared" si="714"/>
        <v>0.24702566320507127</v>
      </c>
      <c r="BK2156" s="95">
        <f t="shared" si="714"/>
        <v>0.20836448178683617</v>
      </c>
      <c r="BL2156" s="95">
        <f t="shared" si="714"/>
        <v>0.16464603804218486</v>
      </c>
      <c r="BM2156" s="95">
        <f t="shared" si="714"/>
        <v>0.11558430824031349</v>
      </c>
      <c r="BN2156" s="95">
        <f t="shared" si="715"/>
        <v>6.085163226445589E-2</v>
      </c>
      <c r="BO2156" s="75"/>
      <c r="BP2156" s="75"/>
    </row>
    <row r="2157" spans="27:68" x14ac:dyDescent="0.2">
      <c r="AA2157" s="75"/>
      <c r="AB2157" s="75"/>
      <c r="AC2157" s="75"/>
      <c r="AD2157" s="75"/>
      <c r="AE2157" s="75"/>
      <c r="AF2157" s="85"/>
      <c r="AG2157" s="84"/>
      <c r="AN2157" s="75"/>
      <c r="AO2157" s="75"/>
      <c r="AP2157" s="75"/>
      <c r="AQ2157" s="75"/>
      <c r="AR2157" s="75"/>
      <c r="AS2157" s="75"/>
      <c r="AT2157" s="75"/>
      <c r="AU2157" s="75"/>
      <c r="AV2157" s="75"/>
      <c r="AW2157" s="75"/>
      <c r="AX2157" s="75"/>
      <c r="AY2157" s="75"/>
      <c r="AZ2157" s="75"/>
      <c r="BA2157" s="8">
        <f t="shared" si="708"/>
        <v>0</v>
      </c>
      <c r="BB2157" s="8">
        <f t="shared" si="709"/>
        <v>1.2646105828040655</v>
      </c>
      <c r="BC2157" s="8">
        <f t="shared" si="710"/>
        <v>-0.82727295640664633</v>
      </c>
      <c r="BD2157" s="8">
        <f t="shared" si="711"/>
        <v>0.86022162229747101</v>
      </c>
      <c r="BE2157" s="8">
        <f t="shared" si="712"/>
        <v>1.2723749123776125</v>
      </c>
      <c r="BF2157" s="8">
        <f t="shared" si="713"/>
        <v>0.7386345573352866</v>
      </c>
      <c r="BG2157" s="95">
        <f t="shared" si="714"/>
        <v>0.3357196473573697</v>
      </c>
      <c r="BH2157" s="95">
        <f t="shared" si="714"/>
        <v>0.31036782265222035</v>
      </c>
      <c r="BI2157" s="95">
        <f t="shared" si="714"/>
        <v>0.2809205298216626</v>
      </c>
      <c r="BJ2157" s="95">
        <f t="shared" si="714"/>
        <v>0.24702566320507127</v>
      </c>
      <c r="BK2157" s="95">
        <f t="shared" si="714"/>
        <v>0.20836448178683617</v>
      </c>
      <c r="BL2157" s="95">
        <f t="shared" si="714"/>
        <v>0.16464603804218486</v>
      </c>
      <c r="BM2157" s="95">
        <f t="shared" si="714"/>
        <v>0.11558430824031349</v>
      </c>
      <c r="BN2157" s="95">
        <f t="shared" si="715"/>
        <v>6.085163226445589E-2</v>
      </c>
      <c r="BO2157" s="75"/>
      <c r="BP2157" s="75"/>
    </row>
    <row r="2158" spans="27:68" x14ac:dyDescent="0.2">
      <c r="AA2158" s="75"/>
      <c r="AB2158" s="75"/>
      <c r="AC2158" s="75"/>
      <c r="AD2158" s="75"/>
      <c r="AE2158" s="75"/>
      <c r="AF2158" s="85"/>
      <c r="AG2158" s="84"/>
      <c r="AN2158" s="75"/>
      <c r="AO2158" s="75"/>
      <c r="AP2158" s="75"/>
      <c r="AQ2158" s="75"/>
      <c r="AR2158" s="75"/>
      <c r="AS2158" s="75"/>
      <c r="AT2158" s="75"/>
      <c r="AU2158" s="75"/>
      <c r="AV2158" s="75"/>
      <c r="AW2158" s="75"/>
      <c r="AX2158" s="75"/>
      <c r="AY2158" s="75"/>
      <c r="AZ2158" s="75"/>
      <c r="BA2158" s="8">
        <f t="shared" si="708"/>
        <v>0</v>
      </c>
      <c r="BB2158" s="8">
        <f t="shared" si="709"/>
        <v>1.2646105828040655</v>
      </c>
      <c r="BC2158" s="8">
        <f t="shared" si="710"/>
        <v>-0.82727295640664633</v>
      </c>
      <c r="BD2158" s="8">
        <f t="shared" si="711"/>
        <v>0.86022162229747101</v>
      </c>
      <c r="BE2158" s="8">
        <f t="shared" si="712"/>
        <v>1.2723749123776125</v>
      </c>
      <c r="BF2158" s="8">
        <f t="shared" si="713"/>
        <v>0.7386345573352866</v>
      </c>
      <c r="BG2158" s="95">
        <f t="shared" si="714"/>
        <v>0.3357196473573697</v>
      </c>
      <c r="BH2158" s="95">
        <f t="shared" si="714"/>
        <v>0.31036782265222035</v>
      </c>
      <c r="BI2158" s="95">
        <f t="shared" si="714"/>
        <v>0.2809205298216626</v>
      </c>
      <c r="BJ2158" s="95">
        <f t="shared" si="714"/>
        <v>0.24702566320507127</v>
      </c>
      <c r="BK2158" s="95">
        <f t="shared" si="714"/>
        <v>0.20836448178683617</v>
      </c>
      <c r="BL2158" s="95">
        <f t="shared" si="714"/>
        <v>0.16464603804218486</v>
      </c>
      <c r="BM2158" s="95">
        <f t="shared" si="714"/>
        <v>0.11558430824031349</v>
      </c>
      <c r="BN2158" s="95">
        <f t="shared" si="715"/>
        <v>6.085163226445589E-2</v>
      </c>
      <c r="BO2158" s="75"/>
      <c r="BP2158" s="75"/>
    </row>
    <row r="2159" spans="27:68" x14ac:dyDescent="0.2">
      <c r="AA2159" s="75"/>
      <c r="AB2159" s="75"/>
      <c r="AC2159" s="75"/>
      <c r="AD2159" s="75"/>
      <c r="AE2159" s="75"/>
      <c r="AF2159" s="85"/>
      <c r="AG2159" s="84"/>
      <c r="AN2159" s="75"/>
      <c r="AO2159" s="75"/>
      <c r="AP2159" s="75"/>
      <c r="AQ2159" s="75"/>
      <c r="AR2159" s="75"/>
      <c r="AS2159" s="75"/>
      <c r="AT2159" s="75"/>
      <c r="AU2159" s="75"/>
      <c r="AV2159" s="75"/>
      <c r="AW2159" s="75"/>
      <c r="AX2159" s="75"/>
      <c r="AY2159" s="75"/>
      <c r="AZ2159" s="75"/>
      <c r="BA2159" s="8">
        <f t="shared" si="708"/>
        <v>0</v>
      </c>
      <c r="BB2159" s="8">
        <f t="shared" si="709"/>
        <v>1.2646105828040655</v>
      </c>
      <c r="BC2159" s="8">
        <f t="shared" si="710"/>
        <v>-0.82727295640664633</v>
      </c>
      <c r="BD2159" s="8">
        <f t="shared" si="711"/>
        <v>0.86022162229747101</v>
      </c>
      <c r="BE2159" s="8">
        <f t="shared" si="712"/>
        <v>1.2723749123776125</v>
      </c>
      <c r="BF2159" s="8">
        <f t="shared" si="713"/>
        <v>0.7386345573352866</v>
      </c>
      <c r="BG2159" s="95">
        <f t="shared" si="714"/>
        <v>0.3357196473573697</v>
      </c>
      <c r="BH2159" s="95">
        <f t="shared" si="714"/>
        <v>0.31036782265222035</v>
      </c>
      <c r="BI2159" s="95">
        <f t="shared" si="714"/>
        <v>0.2809205298216626</v>
      </c>
      <c r="BJ2159" s="95">
        <f t="shared" si="714"/>
        <v>0.24702566320507127</v>
      </c>
      <c r="BK2159" s="95">
        <f t="shared" si="714"/>
        <v>0.20836448178683617</v>
      </c>
      <c r="BL2159" s="95">
        <f t="shared" si="714"/>
        <v>0.16464603804218486</v>
      </c>
      <c r="BM2159" s="95">
        <f t="shared" si="714"/>
        <v>0.11558430824031349</v>
      </c>
      <c r="BN2159" s="95">
        <f t="shared" si="715"/>
        <v>6.085163226445589E-2</v>
      </c>
      <c r="BO2159" s="75"/>
      <c r="BP2159" s="75"/>
    </row>
    <row r="2160" spans="27:68" x14ac:dyDescent="0.2">
      <c r="AA2160" s="75"/>
      <c r="AB2160" s="75"/>
      <c r="AC2160" s="75"/>
      <c r="AD2160" s="75"/>
      <c r="AE2160" s="75"/>
      <c r="AF2160" s="85"/>
      <c r="AG2160" s="84"/>
      <c r="AN2160" s="75"/>
      <c r="AO2160" s="75"/>
      <c r="AP2160" s="75"/>
      <c r="AQ2160" s="75"/>
      <c r="AR2160" s="75"/>
      <c r="AS2160" s="75"/>
      <c r="AT2160" s="75"/>
      <c r="AU2160" s="75"/>
      <c r="AV2160" s="75"/>
      <c r="AW2160" s="75"/>
      <c r="AX2160" s="75"/>
      <c r="AY2160" s="75"/>
      <c r="AZ2160" s="75"/>
      <c r="BA2160" s="8">
        <f t="shared" si="708"/>
        <v>0</v>
      </c>
      <c r="BB2160" s="8">
        <f t="shared" si="709"/>
        <v>1.2646105828040655</v>
      </c>
      <c r="BC2160" s="8">
        <f t="shared" si="710"/>
        <v>-0.82727295640664633</v>
      </c>
      <c r="BD2160" s="8">
        <f t="shared" si="711"/>
        <v>0.86022162229747101</v>
      </c>
      <c r="BE2160" s="8">
        <f t="shared" si="712"/>
        <v>1.2723749123776125</v>
      </c>
      <c r="BF2160" s="8">
        <f t="shared" si="713"/>
        <v>0.7386345573352866</v>
      </c>
      <c r="BG2160" s="95">
        <f t="shared" si="714"/>
        <v>0.3357196473573697</v>
      </c>
      <c r="BH2160" s="95">
        <f t="shared" si="714"/>
        <v>0.31036782265222035</v>
      </c>
      <c r="BI2160" s="95">
        <f t="shared" si="714"/>
        <v>0.2809205298216626</v>
      </c>
      <c r="BJ2160" s="95">
        <f t="shared" si="714"/>
        <v>0.24702566320507127</v>
      </c>
      <c r="BK2160" s="95">
        <f t="shared" si="714"/>
        <v>0.20836448178683617</v>
      </c>
      <c r="BL2160" s="95">
        <f t="shared" si="714"/>
        <v>0.16464603804218486</v>
      </c>
      <c r="BM2160" s="95">
        <f t="shared" si="714"/>
        <v>0.11558430824031349</v>
      </c>
      <c r="BN2160" s="95">
        <f t="shared" si="715"/>
        <v>6.085163226445589E-2</v>
      </c>
      <c r="BO2160" s="75"/>
      <c r="BP2160" s="75"/>
    </row>
    <row r="2161" spans="27:68" x14ac:dyDescent="0.2">
      <c r="AA2161" s="75"/>
      <c r="AB2161" s="75"/>
      <c r="AC2161" s="75"/>
      <c r="AD2161" s="75"/>
      <c r="AE2161" s="75"/>
      <c r="AF2161" s="85"/>
      <c r="AG2161" s="84"/>
      <c r="AN2161" s="75"/>
      <c r="AO2161" s="75"/>
      <c r="AP2161" s="75"/>
      <c r="AQ2161" s="75"/>
      <c r="AR2161" s="75"/>
      <c r="AS2161" s="75"/>
      <c r="AT2161" s="75"/>
      <c r="AU2161" s="75"/>
      <c r="AV2161" s="75"/>
      <c r="AW2161" s="75"/>
      <c r="AX2161" s="75"/>
      <c r="AY2161" s="75"/>
      <c r="AZ2161" s="75"/>
      <c r="BA2161" s="8">
        <f t="shared" si="708"/>
        <v>0</v>
      </c>
      <c r="BB2161" s="8">
        <f t="shared" si="709"/>
        <v>1.2646105828040655</v>
      </c>
      <c r="BC2161" s="8">
        <f t="shared" si="710"/>
        <v>-0.82727295640664633</v>
      </c>
      <c r="BD2161" s="8">
        <f t="shared" si="711"/>
        <v>0.86022162229747101</v>
      </c>
      <c r="BE2161" s="8">
        <f t="shared" si="712"/>
        <v>1.2723749123776125</v>
      </c>
      <c r="BF2161" s="8">
        <f t="shared" si="713"/>
        <v>0.7386345573352866</v>
      </c>
      <c r="BG2161" s="95">
        <f t="shared" ref="BG2161:BM2176" si="716">$BN2161+$BB$7*SIN(BH2161)</f>
        <v>0.3357196473573697</v>
      </c>
      <c r="BH2161" s="95">
        <f t="shared" si="716"/>
        <v>0.31036782265222035</v>
      </c>
      <c r="BI2161" s="95">
        <f t="shared" si="716"/>
        <v>0.2809205298216626</v>
      </c>
      <c r="BJ2161" s="95">
        <f t="shared" si="716"/>
        <v>0.24702566320507127</v>
      </c>
      <c r="BK2161" s="95">
        <f t="shared" si="716"/>
        <v>0.20836448178683617</v>
      </c>
      <c r="BL2161" s="95">
        <f t="shared" si="716"/>
        <v>0.16464603804218486</v>
      </c>
      <c r="BM2161" s="95">
        <f t="shared" si="716"/>
        <v>0.11558430824031349</v>
      </c>
      <c r="BN2161" s="95">
        <f t="shared" si="715"/>
        <v>6.085163226445589E-2</v>
      </c>
      <c r="BO2161" s="75"/>
      <c r="BP2161" s="75"/>
    </row>
    <row r="2162" spans="27:68" x14ac:dyDescent="0.2">
      <c r="AA2162" s="75"/>
      <c r="AB2162" s="75"/>
      <c r="AC2162" s="75"/>
      <c r="AD2162" s="75"/>
      <c r="AE2162" s="75"/>
      <c r="AF2162" s="85"/>
      <c r="AG2162" s="84"/>
      <c r="AN2162" s="75"/>
      <c r="AO2162" s="75"/>
      <c r="AP2162" s="75"/>
      <c r="AQ2162" s="75"/>
      <c r="AR2162" s="75"/>
      <c r="AS2162" s="75"/>
      <c r="AT2162" s="75"/>
      <c r="AU2162" s="75"/>
      <c r="AV2162" s="75"/>
      <c r="AW2162" s="75"/>
      <c r="AX2162" s="75"/>
      <c r="AY2162" s="75"/>
      <c r="AZ2162" s="75"/>
      <c r="BA2162" s="8">
        <f t="shared" si="708"/>
        <v>0</v>
      </c>
      <c r="BB2162" s="8">
        <f t="shared" si="709"/>
        <v>1.2646105828040655</v>
      </c>
      <c r="BC2162" s="8">
        <f t="shared" si="710"/>
        <v>-0.82727295640664633</v>
      </c>
      <c r="BD2162" s="8">
        <f t="shared" si="711"/>
        <v>0.86022162229747101</v>
      </c>
      <c r="BE2162" s="8">
        <f t="shared" si="712"/>
        <v>1.2723749123776125</v>
      </c>
      <c r="BF2162" s="8">
        <f t="shared" si="713"/>
        <v>0.7386345573352866</v>
      </c>
      <c r="BG2162" s="95">
        <f t="shared" si="716"/>
        <v>0.3357196473573697</v>
      </c>
      <c r="BH2162" s="95">
        <f t="shared" si="716"/>
        <v>0.31036782265222035</v>
      </c>
      <c r="BI2162" s="95">
        <f t="shared" si="716"/>
        <v>0.2809205298216626</v>
      </c>
      <c r="BJ2162" s="95">
        <f t="shared" si="716"/>
        <v>0.24702566320507127</v>
      </c>
      <c r="BK2162" s="95">
        <f t="shared" si="716"/>
        <v>0.20836448178683617</v>
      </c>
      <c r="BL2162" s="95">
        <f t="shared" si="716"/>
        <v>0.16464603804218486</v>
      </c>
      <c r="BM2162" s="95">
        <f t="shared" si="716"/>
        <v>0.11558430824031349</v>
      </c>
      <c r="BN2162" s="95">
        <f t="shared" si="715"/>
        <v>6.085163226445589E-2</v>
      </c>
      <c r="BO2162" s="75"/>
      <c r="BP2162" s="75"/>
    </row>
    <row r="2163" spans="27:68" x14ac:dyDescent="0.2">
      <c r="AA2163" s="75"/>
      <c r="AB2163" s="75"/>
      <c r="AC2163" s="75"/>
      <c r="AD2163" s="75"/>
      <c r="AE2163" s="75"/>
      <c r="AF2163" s="85"/>
      <c r="AG2163" s="84"/>
      <c r="AN2163" s="75"/>
      <c r="AO2163" s="75"/>
      <c r="AP2163" s="75"/>
      <c r="AQ2163" s="75"/>
      <c r="AR2163" s="75"/>
      <c r="AS2163" s="75"/>
      <c r="AT2163" s="75"/>
      <c r="AU2163" s="75"/>
      <c r="AV2163" s="75"/>
      <c r="AW2163" s="75"/>
      <c r="AX2163" s="75"/>
      <c r="AY2163" s="75"/>
      <c r="AZ2163" s="75"/>
      <c r="BA2163" s="8">
        <f t="shared" si="708"/>
        <v>0</v>
      </c>
      <c r="BB2163" s="8">
        <f t="shared" si="709"/>
        <v>1.2646105828040655</v>
      </c>
      <c r="BC2163" s="8">
        <f t="shared" si="710"/>
        <v>-0.82727295640664633</v>
      </c>
      <c r="BD2163" s="8">
        <f t="shared" si="711"/>
        <v>0.86022162229747101</v>
      </c>
      <c r="BE2163" s="8">
        <f t="shared" si="712"/>
        <v>1.2723749123776125</v>
      </c>
      <c r="BF2163" s="8">
        <f t="shared" si="713"/>
        <v>0.7386345573352866</v>
      </c>
      <c r="BG2163" s="95">
        <f t="shared" si="716"/>
        <v>0.3357196473573697</v>
      </c>
      <c r="BH2163" s="95">
        <f t="shared" si="716"/>
        <v>0.31036782265222035</v>
      </c>
      <c r="BI2163" s="95">
        <f t="shared" si="716"/>
        <v>0.2809205298216626</v>
      </c>
      <c r="BJ2163" s="95">
        <f t="shared" si="716"/>
        <v>0.24702566320507127</v>
      </c>
      <c r="BK2163" s="95">
        <f t="shared" si="716"/>
        <v>0.20836448178683617</v>
      </c>
      <c r="BL2163" s="95">
        <f t="shared" si="716"/>
        <v>0.16464603804218486</v>
      </c>
      <c r="BM2163" s="95">
        <f t="shared" si="716"/>
        <v>0.11558430824031349</v>
      </c>
      <c r="BN2163" s="95">
        <f t="shared" si="715"/>
        <v>6.085163226445589E-2</v>
      </c>
      <c r="BO2163" s="75"/>
      <c r="BP2163" s="75"/>
    </row>
    <row r="2164" spans="27:68" x14ac:dyDescent="0.2">
      <c r="AA2164" s="75"/>
      <c r="AB2164" s="75"/>
      <c r="AC2164" s="75"/>
      <c r="AD2164" s="75"/>
      <c r="AE2164" s="75"/>
      <c r="AF2164" s="85"/>
      <c r="AG2164" s="84"/>
      <c r="AN2164" s="75"/>
      <c r="AO2164" s="75"/>
      <c r="AP2164" s="75"/>
      <c r="AQ2164" s="75"/>
      <c r="AR2164" s="75"/>
      <c r="AS2164" s="75"/>
      <c r="AT2164" s="75"/>
      <c r="AU2164" s="75"/>
      <c r="AV2164" s="75"/>
      <c r="AW2164" s="75"/>
      <c r="AX2164" s="75"/>
      <c r="AY2164" s="75"/>
      <c r="AZ2164" s="75"/>
      <c r="BA2164" s="8">
        <f t="shared" si="708"/>
        <v>0</v>
      </c>
      <c r="BB2164" s="8">
        <f t="shared" si="709"/>
        <v>1.2646105828040655</v>
      </c>
      <c r="BC2164" s="8">
        <f t="shared" si="710"/>
        <v>-0.82727295640664633</v>
      </c>
      <c r="BD2164" s="8">
        <f t="shared" si="711"/>
        <v>0.86022162229747101</v>
      </c>
      <c r="BE2164" s="8">
        <f t="shared" si="712"/>
        <v>1.2723749123776125</v>
      </c>
      <c r="BF2164" s="8">
        <f t="shared" si="713"/>
        <v>0.7386345573352866</v>
      </c>
      <c r="BG2164" s="95">
        <f t="shared" si="716"/>
        <v>0.3357196473573697</v>
      </c>
      <c r="BH2164" s="95">
        <f t="shared" si="716"/>
        <v>0.31036782265222035</v>
      </c>
      <c r="BI2164" s="95">
        <f t="shared" si="716"/>
        <v>0.2809205298216626</v>
      </c>
      <c r="BJ2164" s="95">
        <f t="shared" si="716"/>
        <v>0.24702566320507127</v>
      </c>
      <c r="BK2164" s="95">
        <f t="shared" si="716"/>
        <v>0.20836448178683617</v>
      </c>
      <c r="BL2164" s="95">
        <f t="shared" si="716"/>
        <v>0.16464603804218486</v>
      </c>
      <c r="BM2164" s="95">
        <f t="shared" si="716"/>
        <v>0.11558430824031349</v>
      </c>
      <c r="BN2164" s="95">
        <f t="shared" si="715"/>
        <v>6.085163226445589E-2</v>
      </c>
      <c r="BO2164" s="75"/>
      <c r="BP2164" s="75"/>
    </row>
    <row r="2165" spans="27:68" x14ac:dyDescent="0.2">
      <c r="AA2165" s="75"/>
      <c r="AB2165" s="75"/>
      <c r="AC2165" s="75"/>
      <c r="AD2165" s="75"/>
      <c r="AE2165" s="75"/>
      <c r="AF2165" s="85"/>
      <c r="AG2165" s="84"/>
      <c r="AN2165" s="75"/>
      <c r="AO2165" s="75"/>
      <c r="AP2165" s="75"/>
      <c r="AQ2165" s="75"/>
      <c r="AR2165" s="75"/>
      <c r="AS2165" s="75"/>
      <c r="AT2165" s="75"/>
      <c r="AU2165" s="75"/>
      <c r="AV2165" s="75"/>
      <c r="AW2165" s="75"/>
      <c r="AX2165" s="75"/>
      <c r="AY2165" s="75"/>
      <c r="AZ2165" s="75"/>
      <c r="BA2165" s="8">
        <f t="shared" si="708"/>
        <v>0</v>
      </c>
      <c r="BB2165" s="8">
        <f t="shared" si="709"/>
        <v>1.2646105828040655</v>
      </c>
      <c r="BC2165" s="8">
        <f t="shared" si="710"/>
        <v>-0.82727295640664633</v>
      </c>
      <c r="BD2165" s="8">
        <f t="shared" si="711"/>
        <v>0.86022162229747101</v>
      </c>
      <c r="BE2165" s="8">
        <f t="shared" si="712"/>
        <v>1.2723749123776125</v>
      </c>
      <c r="BF2165" s="8">
        <f t="shared" si="713"/>
        <v>0.7386345573352866</v>
      </c>
      <c r="BG2165" s="95">
        <f t="shared" si="716"/>
        <v>0.3357196473573697</v>
      </c>
      <c r="BH2165" s="95">
        <f t="shared" si="716"/>
        <v>0.31036782265222035</v>
      </c>
      <c r="BI2165" s="95">
        <f t="shared" si="716"/>
        <v>0.2809205298216626</v>
      </c>
      <c r="BJ2165" s="95">
        <f t="shared" si="716"/>
        <v>0.24702566320507127</v>
      </c>
      <c r="BK2165" s="95">
        <f t="shared" si="716"/>
        <v>0.20836448178683617</v>
      </c>
      <c r="BL2165" s="95">
        <f t="shared" si="716"/>
        <v>0.16464603804218486</v>
      </c>
      <c r="BM2165" s="95">
        <f t="shared" si="716"/>
        <v>0.11558430824031349</v>
      </c>
      <c r="BN2165" s="95">
        <f t="shared" si="715"/>
        <v>6.085163226445589E-2</v>
      </c>
      <c r="BO2165" s="75"/>
      <c r="BP2165" s="75"/>
    </row>
    <row r="2166" spans="27:68" x14ac:dyDescent="0.2">
      <c r="AA2166" s="75"/>
      <c r="AB2166" s="75"/>
      <c r="AC2166" s="75"/>
      <c r="AD2166" s="75"/>
      <c r="AE2166" s="75"/>
      <c r="AF2166" s="85"/>
      <c r="AG2166" s="84"/>
      <c r="AN2166" s="75"/>
      <c r="AO2166" s="75"/>
      <c r="AP2166" s="75"/>
      <c r="AQ2166" s="75"/>
      <c r="AR2166" s="75"/>
      <c r="AS2166" s="75"/>
      <c r="AT2166" s="75"/>
      <c r="AU2166" s="75"/>
      <c r="AV2166" s="75"/>
      <c r="AW2166" s="75"/>
      <c r="AX2166" s="75"/>
      <c r="AY2166" s="75"/>
      <c r="AZ2166" s="75"/>
      <c r="BA2166" s="8">
        <f t="shared" si="708"/>
        <v>0</v>
      </c>
      <c r="BB2166" s="8">
        <f t="shared" si="709"/>
        <v>1.2646105828040655</v>
      </c>
      <c r="BC2166" s="8">
        <f t="shared" si="710"/>
        <v>-0.82727295640664633</v>
      </c>
      <c r="BD2166" s="8">
        <f t="shared" si="711"/>
        <v>0.86022162229747101</v>
      </c>
      <c r="BE2166" s="8">
        <f t="shared" si="712"/>
        <v>1.2723749123776125</v>
      </c>
      <c r="BF2166" s="8">
        <f t="shared" si="713"/>
        <v>0.7386345573352866</v>
      </c>
      <c r="BG2166" s="95">
        <f t="shared" si="716"/>
        <v>0.3357196473573697</v>
      </c>
      <c r="BH2166" s="95">
        <f t="shared" si="716"/>
        <v>0.31036782265222035</v>
      </c>
      <c r="BI2166" s="95">
        <f t="shared" si="716"/>
        <v>0.2809205298216626</v>
      </c>
      <c r="BJ2166" s="95">
        <f t="shared" si="716"/>
        <v>0.24702566320507127</v>
      </c>
      <c r="BK2166" s="95">
        <f t="shared" si="716"/>
        <v>0.20836448178683617</v>
      </c>
      <c r="BL2166" s="95">
        <f t="shared" si="716"/>
        <v>0.16464603804218486</v>
      </c>
      <c r="BM2166" s="95">
        <f t="shared" si="716"/>
        <v>0.11558430824031349</v>
      </c>
      <c r="BN2166" s="95">
        <f t="shared" si="715"/>
        <v>6.085163226445589E-2</v>
      </c>
      <c r="BO2166" s="75"/>
      <c r="BP2166" s="75"/>
    </row>
    <row r="2167" spans="27:68" x14ac:dyDescent="0.2">
      <c r="AA2167" s="75"/>
      <c r="AB2167" s="75"/>
      <c r="AC2167" s="75"/>
      <c r="AD2167" s="75"/>
      <c r="AE2167" s="75"/>
      <c r="AF2167" s="85"/>
      <c r="AG2167" s="84"/>
      <c r="AN2167" s="75"/>
      <c r="AO2167" s="75"/>
      <c r="AP2167" s="75"/>
      <c r="AQ2167" s="75"/>
      <c r="AR2167" s="75"/>
      <c r="AS2167" s="75"/>
      <c r="AT2167" s="75"/>
      <c r="AU2167" s="75"/>
      <c r="AV2167" s="75"/>
      <c r="AW2167" s="75"/>
      <c r="AX2167" s="75"/>
      <c r="AY2167" s="75"/>
      <c r="AZ2167" s="75"/>
      <c r="BA2167" s="8">
        <f t="shared" si="708"/>
        <v>0</v>
      </c>
      <c r="BB2167" s="8">
        <f t="shared" si="709"/>
        <v>1.2646105828040655</v>
      </c>
      <c r="BC2167" s="8">
        <f t="shared" si="710"/>
        <v>-0.82727295640664633</v>
      </c>
      <c r="BD2167" s="8">
        <f t="shared" si="711"/>
        <v>0.86022162229747101</v>
      </c>
      <c r="BE2167" s="8">
        <f t="shared" si="712"/>
        <v>1.2723749123776125</v>
      </c>
      <c r="BF2167" s="8">
        <f t="shared" si="713"/>
        <v>0.7386345573352866</v>
      </c>
      <c r="BG2167" s="95">
        <f t="shared" si="716"/>
        <v>0.3357196473573697</v>
      </c>
      <c r="BH2167" s="95">
        <f t="shared" si="716"/>
        <v>0.31036782265222035</v>
      </c>
      <c r="BI2167" s="95">
        <f t="shared" si="716"/>
        <v>0.2809205298216626</v>
      </c>
      <c r="BJ2167" s="95">
        <f t="shared" si="716"/>
        <v>0.24702566320507127</v>
      </c>
      <c r="BK2167" s="95">
        <f t="shared" si="716"/>
        <v>0.20836448178683617</v>
      </c>
      <c r="BL2167" s="95">
        <f t="shared" si="716"/>
        <v>0.16464603804218486</v>
      </c>
      <c r="BM2167" s="95">
        <f t="shared" si="716"/>
        <v>0.11558430824031349</v>
      </c>
      <c r="BN2167" s="95">
        <f t="shared" si="715"/>
        <v>6.085163226445589E-2</v>
      </c>
      <c r="BO2167" s="75"/>
      <c r="BP2167" s="75"/>
    </row>
    <row r="2168" spans="27:68" x14ac:dyDescent="0.2">
      <c r="AA2168" s="75"/>
      <c r="AB2168" s="75"/>
      <c r="AC2168" s="75"/>
      <c r="AD2168" s="75"/>
      <c r="AE2168" s="75"/>
      <c r="AF2168" s="85"/>
      <c r="AG2168" s="84"/>
      <c r="AN2168" s="75"/>
      <c r="AO2168" s="75"/>
      <c r="AP2168" s="75"/>
      <c r="AQ2168" s="75"/>
      <c r="AR2168" s="75"/>
      <c r="AS2168" s="75"/>
      <c r="AT2168" s="75"/>
      <c r="AU2168" s="75"/>
      <c r="AV2168" s="75"/>
      <c r="AW2168" s="75"/>
      <c r="AX2168" s="75"/>
      <c r="AY2168" s="75"/>
      <c r="AZ2168" s="75"/>
      <c r="BA2168" s="8">
        <f t="shared" si="708"/>
        <v>0</v>
      </c>
      <c r="BB2168" s="8">
        <f t="shared" si="709"/>
        <v>1.2646105828040655</v>
      </c>
      <c r="BC2168" s="8">
        <f t="shared" si="710"/>
        <v>-0.82727295640664633</v>
      </c>
      <c r="BD2168" s="8">
        <f t="shared" si="711"/>
        <v>0.86022162229747101</v>
      </c>
      <c r="BE2168" s="8">
        <f t="shared" si="712"/>
        <v>1.2723749123776125</v>
      </c>
      <c r="BF2168" s="8">
        <f t="shared" si="713"/>
        <v>0.7386345573352866</v>
      </c>
      <c r="BG2168" s="95">
        <f t="shared" si="716"/>
        <v>0.3357196473573697</v>
      </c>
      <c r="BH2168" s="95">
        <f t="shared" si="716"/>
        <v>0.31036782265222035</v>
      </c>
      <c r="BI2168" s="95">
        <f t="shared" si="716"/>
        <v>0.2809205298216626</v>
      </c>
      <c r="BJ2168" s="95">
        <f t="shared" si="716"/>
        <v>0.24702566320507127</v>
      </c>
      <c r="BK2168" s="95">
        <f t="shared" si="716"/>
        <v>0.20836448178683617</v>
      </c>
      <c r="BL2168" s="95">
        <f t="shared" si="716"/>
        <v>0.16464603804218486</v>
      </c>
      <c r="BM2168" s="95">
        <f t="shared" si="716"/>
        <v>0.11558430824031349</v>
      </c>
      <c r="BN2168" s="95">
        <f t="shared" si="715"/>
        <v>6.085163226445589E-2</v>
      </c>
      <c r="BO2168" s="75"/>
      <c r="BP2168" s="75"/>
    </row>
    <row r="2169" spans="27:68" x14ac:dyDescent="0.2">
      <c r="AA2169" s="75"/>
      <c r="AB2169" s="75"/>
      <c r="AC2169" s="75"/>
      <c r="AD2169" s="75"/>
      <c r="AE2169" s="75"/>
      <c r="AF2169" s="85"/>
      <c r="AG2169" s="84"/>
      <c r="AN2169" s="75"/>
      <c r="AO2169" s="75"/>
      <c r="AP2169" s="75"/>
      <c r="AQ2169" s="75"/>
      <c r="AR2169" s="75"/>
      <c r="AS2169" s="75"/>
      <c r="AT2169" s="75"/>
      <c r="AU2169" s="75"/>
      <c r="AV2169" s="75"/>
      <c r="AW2169" s="75"/>
      <c r="AX2169" s="75"/>
      <c r="AY2169" s="75"/>
      <c r="AZ2169" s="75"/>
      <c r="BA2169" s="8">
        <f t="shared" si="708"/>
        <v>0</v>
      </c>
      <c r="BB2169" s="8">
        <f t="shared" si="709"/>
        <v>1.2646105828040655</v>
      </c>
      <c r="BC2169" s="8">
        <f t="shared" si="710"/>
        <v>-0.82727295640664633</v>
      </c>
      <c r="BD2169" s="8">
        <f t="shared" si="711"/>
        <v>0.86022162229747101</v>
      </c>
      <c r="BE2169" s="8">
        <f t="shared" si="712"/>
        <v>1.2723749123776125</v>
      </c>
      <c r="BF2169" s="8">
        <f t="shared" si="713"/>
        <v>0.7386345573352866</v>
      </c>
      <c r="BG2169" s="95">
        <f t="shared" si="716"/>
        <v>0.3357196473573697</v>
      </c>
      <c r="BH2169" s="95">
        <f t="shared" si="716"/>
        <v>0.31036782265222035</v>
      </c>
      <c r="BI2169" s="95">
        <f t="shared" si="716"/>
        <v>0.2809205298216626</v>
      </c>
      <c r="BJ2169" s="95">
        <f t="shared" si="716"/>
        <v>0.24702566320507127</v>
      </c>
      <c r="BK2169" s="95">
        <f t="shared" si="716"/>
        <v>0.20836448178683617</v>
      </c>
      <c r="BL2169" s="95">
        <f t="shared" si="716"/>
        <v>0.16464603804218486</v>
      </c>
      <c r="BM2169" s="95">
        <f t="shared" si="716"/>
        <v>0.11558430824031349</v>
      </c>
      <c r="BN2169" s="95">
        <f t="shared" si="715"/>
        <v>6.085163226445589E-2</v>
      </c>
      <c r="BO2169" s="75"/>
      <c r="BP2169" s="75"/>
    </row>
    <row r="2170" spans="27:68" x14ac:dyDescent="0.2">
      <c r="AA2170" s="75"/>
      <c r="AB2170" s="75"/>
      <c r="AC2170" s="75"/>
      <c r="AD2170" s="75"/>
      <c r="AE2170" s="75"/>
      <c r="AF2170" s="85"/>
      <c r="AG2170" s="84"/>
      <c r="AN2170" s="75"/>
      <c r="AO2170" s="75"/>
      <c r="AP2170" s="75"/>
      <c r="AQ2170" s="75"/>
      <c r="AR2170" s="75"/>
      <c r="AS2170" s="75"/>
      <c r="AT2170" s="75"/>
      <c r="AU2170" s="75"/>
      <c r="AV2170" s="75"/>
      <c r="AW2170" s="75"/>
      <c r="AX2170" s="75"/>
      <c r="AY2170" s="75"/>
      <c r="AZ2170" s="75"/>
      <c r="BA2170" s="8">
        <f t="shared" si="708"/>
        <v>0</v>
      </c>
      <c r="BB2170" s="8">
        <f t="shared" si="709"/>
        <v>1.2646105828040655</v>
      </c>
      <c r="BC2170" s="8">
        <f t="shared" si="710"/>
        <v>-0.82727295640664633</v>
      </c>
      <c r="BD2170" s="8">
        <f t="shared" si="711"/>
        <v>0.86022162229747101</v>
      </c>
      <c r="BE2170" s="8">
        <f t="shared" si="712"/>
        <v>1.2723749123776125</v>
      </c>
      <c r="BF2170" s="8">
        <f t="shared" si="713"/>
        <v>0.7386345573352866</v>
      </c>
      <c r="BG2170" s="95">
        <f t="shared" si="716"/>
        <v>0.3357196473573697</v>
      </c>
      <c r="BH2170" s="95">
        <f t="shared" si="716"/>
        <v>0.31036782265222035</v>
      </c>
      <c r="BI2170" s="95">
        <f t="shared" si="716"/>
        <v>0.2809205298216626</v>
      </c>
      <c r="BJ2170" s="95">
        <f t="shared" si="716"/>
        <v>0.24702566320507127</v>
      </c>
      <c r="BK2170" s="95">
        <f t="shared" si="716"/>
        <v>0.20836448178683617</v>
      </c>
      <c r="BL2170" s="95">
        <f t="shared" si="716"/>
        <v>0.16464603804218486</v>
      </c>
      <c r="BM2170" s="95">
        <f t="shared" si="716"/>
        <v>0.11558430824031349</v>
      </c>
      <c r="BN2170" s="95">
        <f t="shared" si="715"/>
        <v>6.085163226445589E-2</v>
      </c>
      <c r="BO2170" s="75"/>
      <c r="BP2170" s="75"/>
    </row>
    <row r="2171" spans="27:68" x14ac:dyDescent="0.2">
      <c r="AA2171" s="75"/>
      <c r="AB2171" s="75"/>
      <c r="AC2171" s="75"/>
      <c r="AD2171" s="75"/>
      <c r="AE2171" s="75"/>
      <c r="AF2171" s="85"/>
      <c r="AG2171" s="84"/>
      <c r="AN2171" s="75"/>
      <c r="AO2171" s="75"/>
      <c r="AP2171" s="75"/>
      <c r="AQ2171" s="75"/>
      <c r="AR2171" s="75"/>
      <c r="AS2171" s="75"/>
      <c r="AT2171" s="75"/>
      <c r="AU2171" s="75"/>
      <c r="AV2171" s="75"/>
      <c r="AW2171" s="75"/>
      <c r="AX2171" s="75"/>
      <c r="AY2171" s="75"/>
      <c r="AZ2171" s="75"/>
      <c r="BA2171" s="8">
        <f t="shared" si="708"/>
        <v>0</v>
      </c>
      <c r="BB2171" s="8">
        <f t="shared" si="709"/>
        <v>1.2646105828040655</v>
      </c>
      <c r="BC2171" s="8">
        <f t="shared" si="710"/>
        <v>-0.82727295640664633</v>
      </c>
      <c r="BD2171" s="8">
        <f t="shared" si="711"/>
        <v>0.86022162229747101</v>
      </c>
      <c r="BE2171" s="8">
        <f t="shared" si="712"/>
        <v>1.2723749123776125</v>
      </c>
      <c r="BF2171" s="8">
        <f t="shared" si="713"/>
        <v>0.7386345573352866</v>
      </c>
      <c r="BG2171" s="95">
        <f t="shared" si="716"/>
        <v>0.3357196473573697</v>
      </c>
      <c r="BH2171" s="95">
        <f t="shared" si="716"/>
        <v>0.31036782265222035</v>
      </c>
      <c r="BI2171" s="95">
        <f t="shared" si="716"/>
        <v>0.2809205298216626</v>
      </c>
      <c r="BJ2171" s="95">
        <f t="shared" si="716"/>
        <v>0.24702566320507127</v>
      </c>
      <c r="BK2171" s="95">
        <f t="shared" si="716"/>
        <v>0.20836448178683617</v>
      </c>
      <c r="BL2171" s="95">
        <f t="shared" si="716"/>
        <v>0.16464603804218486</v>
      </c>
      <c r="BM2171" s="95">
        <f t="shared" si="716"/>
        <v>0.11558430824031349</v>
      </c>
      <c r="BN2171" s="95">
        <f t="shared" si="715"/>
        <v>6.085163226445589E-2</v>
      </c>
      <c r="BO2171" s="75"/>
      <c r="BP2171" s="75"/>
    </row>
    <row r="2172" spans="27:68" x14ac:dyDescent="0.2">
      <c r="AA2172" s="75"/>
      <c r="AB2172" s="75"/>
      <c r="AC2172" s="75"/>
      <c r="AD2172" s="75"/>
      <c r="AE2172" s="75"/>
      <c r="AF2172" s="85"/>
      <c r="AG2172" s="84"/>
      <c r="AN2172" s="75"/>
      <c r="AO2172" s="75"/>
      <c r="AP2172" s="75"/>
      <c r="AQ2172" s="75"/>
      <c r="AR2172" s="75"/>
      <c r="AS2172" s="75"/>
      <c r="AT2172" s="75"/>
      <c r="AU2172" s="75"/>
      <c r="AV2172" s="75"/>
      <c r="AW2172" s="75"/>
      <c r="AX2172" s="75"/>
      <c r="AY2172" s="75"/>
      <c r="AZ2172" s="75"/>
      <c r="BA2172" s="8">
        <f t="shared" si="708"/>
        <v>0</v>
      </c>
      <c r="BB2172" s="8">
        <f t="shared" si="709"/>
        <v>1.2646105828040655</v>
      </c>
      <c r="BC2172" s="8">
        <f t="shared" si="710"/>
        <v>-0.82727295640664633</v>
      </c>
      <c r="BD2172" s="8">
        <f t="shared" si="711"/>
        <v>0.86022162229747101</v>
      </c>
      <c r="BE2172" s="8">
        <f t="shared" si="712"/>
        <v>1.2723749123776125</v>
      </c>
      <c r="BF2172" s="8">
        <f t="shared" si="713"/>
        <v>0.7386345573352866</v>
      </c>
      <c r="BG2172" s="95">
        <f t="shared" si="716"/>
        <v>0.3357196473573697</v>
      </c>
      <c r="BH2172" s="95">
        <f t="shared" si="716"/>
        <v>0.31036782265222035</v>
      </c>
      <c r="BI2172" s="95">
        <f t="shared" si="716"/>
        <v>0.2809205298216626</v>
      </c>
      <c r="BJ2172" s="95">
        <f t="shared" si="716"/>
        <v>0.24702566320507127</v>
      </c>
      <c r="BK2172" s="95">
        <f t="shared" si="716"/>
        <v>0.20836448178683617</v>
      </c>
      <c r="BL2172" s="95">
        <f t="shared" si="716"/>
        <v>0.16464603804218486</v>
      </c>
      <c r="BM2172" s="95">
        <f t="shared" si="716"/>
        <v>0.11558430824031349</v>
      </c>
      <c r="BN2172" s="95">
        <f t="shared" si="715"/>
        <v>6.085163226445589E-2</v>
      </c>
      <c r="BO2172" s="75"/>
      <c r="BP2172" s="75"/>
    </row>
    <row r="2173" spans="27:68" x14ac:dyDescent="0.2">
      <c r="AA2173" s="75"/>
      <c r="AB2173" s="75"/>
      <c r="AC2173" s="75"/>
      <c r="AD2173" s="75"/>
      <c r="AE2173" s="75"/>
      <c r="AF2173" s="85"/>
      <c r="AG2173" s="84"/>
      <c r="AN2173" s="75"/>
      <c r="AO2173" s="75"/>
      <c r="AP2173" s="75"/>
      <c r="AQ2173" s="75"/>
      <c r="AR2173" s="75"/>
      <c r="AS2173" s="75"/>
      <c r="AT2173" s="75"/>
      <c r="AU2173" s="75"/>
      <c r="AV2173" s="75"/>
      <c r="AW2173" s="75"/>
      <c r="AX2173" s="75"/>
      <c r="AY2173" s="75"/>
      <c r="AZ2173" s="75"/>
      <c r="BA2173" s="8">
        <f t="shared" si="708"/>
        <v>0</v>
      </c>
      <c r="BB2173" s="8">
        <f t="shared" si="709"/>
        <v>1.2646105828040655</v>
      </c>
      <c r="BC2173" s="8">
        <f t="shared" si="710"/>
        <v>-0.82727295640664633</v>
      </c>
      <c r="BD2173" s="8">
        <f t="shared" si="711"/>
        <v>0.86022162229747101</v>
      </c>
      <c r="BE2173" s="8">
        <f t="shared" si="712"/>
        <v>1.2723749123776125</v>
      </c>
      <c r="BF2173" s="8">
        <f t="shared" si="713"/>
        <v>0.7386345573352866</v>
      </c>
      <c r="BG2173" s="95">
        <f t="shared" si="716"/>
        <v>0.3357196473573697</v>
      </c>
      <c r="BH2173" s="95">
        <f t="shared" si="716"/>
        <v>0.31036782265222035</v>
      </c>
      <c r="BI2173" s="95">
        <f t="shared" si="716"/>
        <v>0.2809205298216626</v>
      </c>
      <c r="BJ2173" s="95">
        <f t="shared" si="716"/>
        <v>0.24702566320507127</v>
      </c>
      <c r="BK2173" s="95">
        <f t="shared" si="716"/>
        <v>0.20836448178683617</v>
      </c>
      <c r="BL2173" s="95">
        <f t="shared" si="716"/>
        <v>0.16464603804218486</v>
      </c>
      <c r="BM2173" s="95">
        <f t="shared" si="716"/>
        <v>0.11558430824031349</v>
      </c>
      <c r="BN2173" s="95">
        <f t="shared" si="715"/>
        <v>6.085163226445589E-2</v>
      </c>
      <c r="BO2173" s="75"/>
      <c r="BP2173" s="75"/>
    </row>
    <row r="2174" spans="27:68" x14ac:dyDescent="0.2">
      <c r="AA2174" s="75"/>
      <c r="AB2174" s="75"/>
      <c r="AC2174" s="75"/>
      <c r="AD2174" s="75"/>
      <c r="AE2174" s="75"/>
      <c r="AF2174" s="85"/>
      <c r="AG2174" s="84"/>
      <c r="AN2174" s="75"/>
      <c r="AO2174" s="75"/>
      <c r="AP2174" s="75"/>
      <c r="AQ2174" s="75"/>
      <c r="AR2174" s="75"/>
      <c r="AS2174" s="75"/>
      <c r="AT2174" s="75"/>
      <c r="AU2174" s="75"/>
      <c r="AV2174" s="75"/>
      <c r="AW2174" s="75"/>
      <c r="AX2174" s="75"/>
      <c r="AY2174" s="75"/>
      <c r="AZ2174" s="75"/>
      <c r="BA2174" s="8">
        <f t="shared" si="708"/>
        <v>0</v>
      </c>
      <c r="BB2174" s="8">
        <f t="shared" si="709"/>
        <v>1.2646105828040655</v>
      </c>
      <c r="BC2174" s="8">
        <f t="shared" si="710"/>
        <v>-0.82727295640664633</v>
      </c>
      <c r="BD2174" s="8">
        <f t="shared" si="711"/>
        <v>0.86022162229747101</v>
      </c>
      <c r="BE2174" s="8">
        <f t="shared" si="712"/>
        <v>1.2723749123776125</v>
      </c>
      <c r="BF2174" s="8">
        <f t="shared" si="713"/>
        <v>0.7386345573352866</v>
      </c>
      <c r="BG2174" s="95">
        <f t="shared" si="716"/>
        <v>0.3357196473573697</v>
      </c>
      <c r="BH2174" s="95">
        <f t="shared" si="716"/>
        <v>0.31036782265222035</v>
      </c>
      <c r="BI2174" s="95">
        <f t="shared" si="716"/>
        <v>0.2809205298216626</v>
      </c>
      <c r="BJ2174" s="95">
        <f t="shared" si="716"/>
        <v>0.24702566320507127</v>
      </c>
      <c r="BK2174" s="95">
        <f t="shared" si="716"/>
        <v>0.20836448178683617</v>
      </c>
      <c r="BL2174" s="95">
        <f t="shared" si="716"/>
        <v>0.16464603804218486</v>
      </c>
      <c r="BM2174" s="95">
        <f t="shared" si="716"/>
        <v>0.11558430824031349</v>
      </c>
      <c r="BN2174" s="95">
        <f t="shared" si="715"/>
        <v>6.085163226445589E-2</v>
      </c>
      <c r="BO2174" s="75"/>
      <c r="BP2174" s="75"/>
    </row>
    <row r="2175" spans="27:68" x14ac:dyDescent="0.2">
      <c r="AA2175" s="75"/>
      <c r="AB2175" s="75"/>
      <c r="AC2175" s="75"/>
      <c r="AD2175" s="75"/>
      <c r="AE2175" s="75"/>
      <c r="AF2175" s="85"/>
      <c r="AG2175" s="84"/>
      <c r="AN2175" s="75"/>
      <c r="AO2175" s="75"/>
      <c r="AP2175" s="75"/>
      <c r="AQ2175" s="75"/>
      <c r="AR2175" s="75"/>
      <c r="AS2175" s="75"/>
      <c r="AT2175" s="75"/>
      <c r="AU2175" s="75"/>
      <c r="AV2175" s="75"/>
      <c r="AW2175" s="75"/>
      <c r="AX2175" s="75"/>
      <c r="AY2175" s="75"/>
      <c r="AZ2175" s="75"/>
      <c r="BA2175" s="8">
        <f t="shared" si="708"/>
        <v>0</v>
      </c>
      <c r="BB2175" s="8">
        <f t="shared" si="709"/>
        <v>1.2646105828040655</v>
      </c>
      <c r="BC2175" s="8">
        <f t="shared" si="710"/>
        <v>-0.82727295640664633</v>
      </c>
      <c r="BD2175" s="8">
        <f t="shared" si="711"/>
        <v>0.86022162229747101</v>
      </c>
      <c r="BE2175" s="8">
        <f t="shared" si="712"/>
        <v>1.2723749123776125</v>
      </c>
      <c r="BF2175" s="8">
        <f t="shared" si="713"/>
        <v>0.7386345573352866</v>
      </c>
      <c r="BG2175" s="95">
        <f t="shared" si="716"/>
        <v>0.3357196473573697</v>
      </c>
      <c r="BH2175" s="95">
        <f t="shared" si="716"/>
        <v>0.31036782265222035</v>
      </c>
      <c r="BI2175" s="95">
        <f t="shared" si="716"/>
        <v>0.2809205298216626</v>
      </c>
      <c r="BJ2175" s="95">
        <f t="shared" si="716"/>
        <v>0.24702566320507127</v>
      </c>
      <c r="BK2175" s="95">
        <f t="shared" si="716"/>
        <v>0.20836448178683617</v>
      </c>
      <c r="BL2175" s="95">
        <f t="shared" si="716"/>
        <v>0.16464603804218486</v>
      </c>
      <c r="BM2175" s="95">
        <f t="shared" si="716"/>
        <v>0.11558430824031349</v>
      </c>
      <c r="BN2175" s="95">
        <f t="shared" si="715"/>
        <v>6.085163226445589E-2</v>
      </c>
      <c r="BO2175" s="75"/>
      <c r="BP2175" s="75"/>
    </row>
    <row r="2176" spans="27:68" x14ac:dyDescent="0.2">
      <c r="AA2176" s="75"/>
      <c r="AB2176" s="75"/>
      <c r="AC2176" s="75"/>
      <c r="AD2176" s="75"/>
      <c r="AE2176" s="75"/>
      <c r="AF2176" s="85"/>
      <c r="AG2176" s="84"/>
      <c r="AN2176" s="75"/>
      <c r="AO2176" s="75"/>
      <c r="AP2176" s="75"/>
      <c r="AQ2176" s="75"/>
      <c r="AR2176" s="75"/>
      <c r="AS2176" s="75"/>
      <c r="AT2176" s="75"/>
      <c r="AU2176" s="75"/>
      <c r="AV2176" s="75"/>
      <c r="AW2176" s="75"/>
      <c r="AX2176" s="75"/>
      <c r="AY2176" s="75"/>
      <c r="AZ2176" s="75"/>
      <c r="BA2176" s="8">
        <f t="shared" si="708"/>
        <v>0</v>
      </c>
      <c r="BB2176" s="8">
        <f t="shared" si="709"/>
        <v>1.2646105828040655</v>
      </c>
      <c r="BC2176" s="8">
        <f t="shared" si="710"/>
        <v>-0.82727295640664633</v>
      </c>
      <c r="BD2176" s="8">
        <f t="shared" si="711"/>
        <v>0.86022162229747101</v>
      </c>
      <c r="BE2176" s="8">
        <f t="shared" si="712"/>
        <v>1.2723749123776125</v>
      </c>
      <c r="BF2176" s="8">
        <f t="shared" si="713"/>
        <v>0.7386345573352866</v>
      </c>
      <c r="BG2176" s="95">
        <f t="shared" si="716"/>
        <v>0.3357196473573697</v>
      </c>
      <c r="BH2176" s="95">
        <f t="shared" si="716"/>
        <v>0.31036782265222035</v>
      </c>
      <c r="BI2176" s="95">
        <f t="shared" si="716"/>
        <v>0.2809205298216626</v>
      </c>
      <c r="BJ2176" s="95">
        <f t="shared" si="716"/>
        <v>0.24702566320507127</v>
      </c>
      <c r="BK2176" s="95">
        <f t="shared" si="716"/>
        <v>0.20836448178683617</v>
      </c>
      <c r="BL2176" s="95">
        <f t="shared" si="716"/>
        <v>0.16464603804218486</v>
      </c>
      <c r="BM2176" s="95">
        <f t="shared" si="716"/>
        <v>0.11558430824031349</v>
      </c>
      <c r="BN2176" s="95">
        <f t="shared" si="715"/>
        <v>6.085163226445589E-2</v>
      </c>
      <c r="BO2176" s="75"/>
      <c r="BP2176" s="75"/>
    </row>
    <row r="2177" spans="27:68" x14ac:dyDescent="0.2">
      <c r="AA2177" s="75"/>
      <c r="AB2177" s="75"/>
      <c r="AC2177" s="75"/>
      <c r="AD2177" s="75"/>
      <c r="AE2177" s="75"/>
      <c r="AF2177" s="85"/>
      <c r="AG2177" s="84"/>
      <c r="AN2177" s="75"/>
      <c r="AO2177" s="75"/>
      <c r="AP2177" s="75"/>
      <c r="AQ2177" s="75"/>
      <c r="AR2177" s="75"/>
      <c r="AS2177" s="75"/>
      <c r="AT2177" s="75"/>
      <c r="AU2177" s="75"/>
      <c r="AV2177" s="75"/>
      <c r="AW2177" s="75"/>
      <c r="AX2177" s="75"/>
      <c r="AY2177" s="75"/>
      <c r="AZ2177" s="75"/>
      <c r="BA2177" s="8">
        <f t="shared" si="708"/>
        <v>0</v>
      </c>
      <c r="BB2177" s="8">
        <f t="shared" si="709"/>
        <v>1.2646105828040655</v>
      </c>
      <c r="BC2177" s="8">
        <f t="shared" si="710"/>
        <v>-0.82727295640664633</v>
      </c>
      <c r="BD2177" s="8">
        <f t="shared" si="711"/>
        <v>0.86022162229747101</v>
      </c>
      <c r="BE2177" s="8">
        <f t="shared" si="712"/>
        <v>1.2723749123776125</v>
      </c>
      <c r="BF2177" s="8">
        <f t="shared" si="713"/>
        <v>0.7386345573352866</v>
      </c>
      <c r="BG2177" s="95">
        <f t="shared" ref="BG2177:BM2192" si="717">$BN2177+$BB$7*SIN(BH2177)</f>
        <v>0.3357196473573697</v>
      </c>
      <c r="BH2177" s="95">
        <f t="shared" si="717"/>
        <v>0.31036782265222035</v>
      </c>
      <c r="BI2177" s="95">
        <f t="shared" si="717"/>
        <v>0.2809205298216626</v>
      </c>
      <c r="BJ2177" s="95">
        <f t="shared" si="717"/>
        <v>0.24702566320507127</v>
      </c>
      <c r="BK2177" s="95">
        <f t="shared" si="717"/>
        <v>0.20836448178683617</v>
      </c>
      <c r="BL2177" s="95">
        <f t="shared" si="717"/>
        <v>0.16464603804218486</v>
      </c>
      <c r="BM2177" s="95">
        <f t="shared" si="717"/>
        <v>0.11558430824031349</v>
      </c>
      <c r="BN2177" s="95">
        <f t="shared" si="715"/>
        <v>6.085163226445589E-2</v>
      </c>
      <c r="BO2177" s="75"/>
      <c r="BP2177" s="75"/>
    </row>
    <row r="2178" spans="27:68" x14ac:dyDescent="0.2">
      <c r="AA2178" s="75"/>
      <c r="AB2178" s="75"/>
      <c r="AC2178" s="75"/>
      <c r="AD2178" s="75"/>
      <c r="AE2178" s="75"/>
      <c r="AF2178" s="85"/>
      <c r="AG2178" s="84"/>
      <c r="AN2178" s="75"/>
      <c r="AO2178" s="75"/>
      <c r="AP2178" s="75"/>
      <c r="AQ2178" s="75"/>
      <c r="AR2178" s="75"/>
      <c r="AS2178" s="75"/>
      <c r="AT2178" s="75"/>
      <c r="AU2178" s="75"/>
      <c r="AV2178" s="75"/>
      <c r="AW2178" s="75"/>
      <c r="AX2178" s="75"/>
      <c r="AY2178" s="75"/>
      <c r="AZ2178" s="75"/>
      <c r="BA2178" s="8">
        <f t="shared" si="708"/>
        <v>0</v>
      </c>
      <c r="BB2178" s="8">
        <f t="shared" si="709"/>
        <v>1.2646105828040655</v>
      </c>
      <c r="BC2178" s="8">
        <f t="shared" si="710"/>
        <v>-0.82727295640664633</v>
      </c>
      <c r="BD2178" s="8">
        <f t="shared" si="711"/>
        <v>0.86022162229747101</v>
      </c>
      <c r="BE2178" s="8">
        <f t="shared" si="712"/>
        <v>1.2723749123776125</v>
      </c>
      <c r="BF2178" s="8">
        <f t="shared" si="713"/>
        <v>0.7386345573352866</v>
      </c>
      <c r="BG2178" s="95">
        <f t="shared" si="717"/>
        <v>0.3357196473573697</v>
      </c>
      <c r="BH2178" s="95">
        <f t="shared" si="717"/>
        <v>0.31036782265222035</v>
      </c>
      <c r="BI2178" s="95">
        <f t="shared" si="717"/>
        <v>0.2809205298216626</v>
      </c>
      <c r="BJ2178" s="95">
        <f t="shared" si="717"/>
        <v>0.24702566320507127</v>
      </c>
      <c r="BK2178" s="95">
        <f t="shared" si="717"/>
        <v>0.20836448178683617</v>
      </c>
      <c r="BL2178" s="95">
        <f t="shared" si="717"/>
        <v>0.16464603804218486</v>
      </c>
      <c r="BM2178" s="95">
        <f t="shared" si="717"/>
        <v>0.11558430824031349</v>
      </c>
      <c r="BN2178" s="95">
        <f t="shared" si="715"/>
        <v>6.085163226445589E-2</v>
      </c>
      <c r="BO2178" s="75"/>
      <c r="BP2178" s="75"/>
    </row>
    <row r="2179" spans="27:68" x14ac:dyDescent="0.2">
      <c r="AA2179" s="75"/>
      <c r="AB2179" s="75"/>
      <c r="AC2179" s="75"/>
      <c r="AD2179" s="75"/>
      <c r="AE2179" s="75"/>
      <c r="AF2179" s="85"/>
      <c r="AG2179" s="84"/>
      <c r="AN2179" s="75"/>
      <c r="AO2179" s="75"/>
      <c r="AP2179" s="75"/>
      <c r="AQ2179" s="75"/>
      <c r="AR2179" s="75"/>
      <c r="AS2179" s="75"/>
      <c r="AT2179" s="75"/>
      <c r="AU2179" s="75"/>
      <c r="AV2179" s="75"/>
      <c r="AW2179" s="75"/>
      <c r="AX2179" s="75"/>
      <c r="AY2179" s="75"/>
      <c r="AZ2179" s="75"/>
      <c r="BA2179" s="8">
        <f t="shared" si="708"/>
        <v>0</v>
      </c>
      <c r="BB2179" s="8">
        <f t="shared" si="709"/>
        <v>1.2646105828040655</v>
      </c>
      <c r="BC2179" s="8">
        <f t="shared" si="710"/>
        <v>-0.82727295640664633</v>
      </c>
      <c r="BD2179" s="8">
        <f t="shared" si="711"/>
        <v>0.86022162229747101</v>
      </c>
      <c r="BE2179" s="8">
        <f t="shared" si="712"/>
        <v>1.2723749123776125</v>
      </c>
      <c r="BF2179" s="8">
        <f t="shared" si="713"/>
        <v>0.7386345573352866</v>
      </c>
      <c r="BG2179" s="95">
        <f t="shared" si="717"/>
        <v>0.3357196473573697</v>
      </c>
      <c r="BH2179" s="95">
        <f t="shared" si="717"/>
        <v>0.31036782265222035</v>
      </c>
      <c r="BI2179" s="95">
        <f t="shared" si="717"/>
        <v>0.2809205298216626</v>
      </c>
      <c r="BJ2179" s="95">
        <f t="shared" si="717"/>
        <v>0.24702566320507127</v>
      </c>
      <c r="BK2179" s="95">
        <f t="shared" si="717"/>
        <v>0.20836448178683617</v>
      </c>
      <c r="BL2179" s="95">
        <f t="shared" si="717"/>
        <v>0.16464603804218486</v>
      </c>
      <c r="BM2179" s="95">
        <f t="shared" si="717"/>
        <v>0.11558430824031349</v>
      </c>
      <c r="BN2179" s="95">
        <f t="shared" si="715"/>
        <v>6.085163226445589E-2</v>
      </c>
      <c r="BO2179" s="75"/>
      <c r="BP2179" s="75"/>
    </row>
    <row r="2180" spans="27:68" x14ac:dyDescent="0.2">
      <c r="AA2180" s="75"/>
      <c r="AB2180" s="75"/>
      <c r="AC2180" s="75"/>
      <c r="AD2180" s="75"/>
      <c r="AE2180" s="75"/>
      <c r="AF2180" s="85"/>
      <c r="AG2180" s="84"/>
      <c r="AN2180" s="75"/>
      <c r="AO2180" s="75"/>
      <c r="AP2180" s="75"/>
      <c r="AQ2180" s="75"/>
      <c r="AR2180" s="75"/>
      <c r="AS2180" s="75"/>
      <c r="AT2180" s="75"/>
      <c r="AU2180" s="75"/>
      <c r="AV2180" s="75"/>
      <c r="AW2180" s="75"/>
      <c r="AX2180" s="75"/>
      <c r="AY2180" s="75"/>
      <c r="AZ2180" s="75"/>
      <c r="BA2180" s="8">
        <f t="shared" si="708"/>
        <v>0</v>
      </c>
      <c r="BB2180" s="8">
        <f t="shared" si="709"/>
        <v>1.2646105828040655</v>
      </c>
      <c r="BC2180" s="8">
        <f t="shared" si="710"/>
        <v>-0.82727295640664633</v>
      </c>
      <c r="BD2180" s="8">
        <f t="shared" si="711"/>
        <v>0.86022162229747101</v>
      </c>
      <c r="BE2180" s="8">
        <f t="shared" si="712"/>
        <v>1.2723749123776125</v>
      </c>
      <c r="BF2180" s="8">
        <f t="shared" si="713"/>
        <v>0.7386345573352866</v>
      </c>
      <c r="BG2180" s="95">
        <f t="shared" si="717"/>
        <v>0.3357196473573697</v>
      </c>
      <c r="BH2180" s="95">
        <f t="shared" si="717"/>
        <v>0.31036782265222035</v>
      </c>
      <c r="BI2180" s="95">
        <f t="shared" si="717"/>
        <v>0.2809205298216626</v>
      </c>
      <c r="BJ2180" s="95">
        <f t="shared" si="717"/>
        <v>0.24702566320507127</v>
      </c>
      <c r="BK2180" s="95">
        <f t="shared" si="717"/>
        <v>0.20836448178683617</v>
      </c>
      <c r="BL2180" s="95">
        <f t="shared" si="717"/>
        <v>0.16464603804218486</v>
      </c>
      <c r="BM2180" s="95">
        <f t="shared" si="717"/>
        <v>0.11558430824031349</v>
      </c>
      <c r="BN2180" s="95">
        <f t="shared" si="715"/>
        <v>6.085163226445589E-2</v>
      </c>
      <c r="BO2180" s="75"/>
      <c r="BP2180" s="75"/>
    </row>
    <row r="2181" spans="27:68" x14ac:dyDescent="0.2">
      <c r="AA2181" s="75"/>
      <c r="AB2181" s="75"/>
      <c r="AC2181" s="75"/>
      <c r="AD2181" s="75"/>
      <c r="AE2181" s="75"/>
      <c r="AF2181" s="85"/>
      <c r="AG2181" s="84"/>
      <c r="AN2181" s="75"/>
      <c r="AO2181" s="75"/>
      <c r="AP2181" s="75"/>
      <c r="AQ2181" s="75"/>
      <c r="AR2181" s="75"/>
      <c r="AS2181" s="75"/>
      <c r="AT2181" s="75"/>
      <c r="AU2181" s="75"/>
      <c r="AV2181" s="75"/>
      <c r="AW2181" s="75"/>
      <c r="AX2181" s="75"/>
      <c r="AY2181" s="75"/>
      <c r="AZ2181" s="75"/>
      <c r="BA2181" s="8">
        <f t="shared" si="708"/>
        <v>0</v>
      </c>
      <c r="BB2181" s="8">
        <f t="shared" si="709"/>
        <v>1.2646105828040655</v>
      </c>
      <c r="BC2181" s="8">
        <f t="shared" si="710"/>
        <v>-0.82727295640664633</v>
      </c>
      <c r="BD2181" s="8">
        <f t="shared" si="711"/>
        <v>0.86022162229747101</v>
      </c>
      <c r="BE2181" s="8">
        <f t="shared" si="712"/>
        <v>1.2723749123776125</v>
      </c>
      <c r="BF2181" s="8">
        <f t="shared" si="713"/>
        <v>0.7386345573352866</v>
      </c>
      <c r="BG2181" s="95">
        <f t="shared" si="717"/>
        <v>0.3357196473573697</v>
      </c>
      <c r="BH2181" s="95">
        <f t="shared" si="717"/>
        <v>0.31036782265222035</v>
      </c>
      <c r="BI2181" s="95">
        <f t="shared" si="717"/>
        <v>0.2809205298216626</v>
      </c>
      <c r="BJ2181" s="95">
        <f t="shared" si="717"/>
        <v>0.24702566320507127</v>
      </c>
      <c r="BK2181" s="95">
        <f t="shared" si="717"/>
        <v>0.20836448178683617</v>
      </c>
      <c r="BL2181" s="95">
        <f t="shared" si="717"/>
        <v>0.16464603804218486</v>
      </c>
      <c r="BM2181" s="95">
        <f t="shared" si="717"/>
        <v>0.11558430824031349</v>
      </c>
      <c r="BN2181" s="95">
        <f t="shared" si="715"/>
        <v>6.085163226445589E-2</v>
      </c>
      <c r="BO2181" s="75"/>
      <c r="BP2181" s="75"/>
    </row>
    <row r="2182" spans="27:68" x14ac:dyDescent="0.2">
      <c r="AA2182" s="75"/>
      <c r="AB2182" s="75"/>
      <c r="AC2182" s="75"/>
      <c r="AD2182" s="75"/>
      <c r="AE2182" s="75"/>
      <c r="AF2182" s="85"/>
      <c r="AG2182" s="84"/>
      <c r="AN2182" s="75"/>
      <c r="AO2182" s="75"/>
      <c r="AP2182" s="75"/>
      <c r="AQ2182" s="75"/>
      <c r="AR2182" s="75"/>
      <c r="AS2182" s="75"/>
      <c r="AT2182" s="75"/>
      <c r="AU2182" s="75"/>
      <c r="AV2182" s="75"/>
      <c r="AW2182" s="75"/>
      <c r="AX2182" s="75"/>
      <c r="AY2182" s="75"/>
      <c r="AZ2182" s="75"/>
      <c r="BA2182" s="8">
        <f t="shared" si="708"/>
        <v>0</v>
      </c>
      <c r="BB2182" s="8">
        <f t="shared" si="709"/>
        <v>1.2646105828040655</v>
      </c>
      <c r="BC2182" s="8">
        <f t="shared" si="710"/>
        <v>-0.82727295640664633</v>
      </c>
      <c r="BD2182" s="8">
        <f t="shared" si="711"/>
        <v>0.86022162229747101</v>
      </c>
      <c r="BE2182" s="8">
        <f t="shared" si="712"/>
        <v>1.2723749123776125</v>
      </c>
      <c r="BF2182" s="8">
        <f t="shared" si="713"/>
        <v>0.7386345573352866</v>
      </c>
      <c r="BG2182" s="95">
        <f t="shared" si="717"/>
        <v>0.3357196473573697</v>
      </c>
      <c r="BH2182" s="95">
        <f t="shared" si="717"/>
        <v>0.31036782265222035</v>
      </c>
      <c r="BI2182" s="95">
        <f t="shared" si="717"/>
        <v>0.2809205298216626</v>
      </c>
      <c r="BJ2182" s="95">
        <f t="shared" si="717"/>
        <v>0.24702566320507127</v>
      </c>
      <c r="BK2182" s="95">
        <f t="shared" si="717"/>
        <v>0.20836448178683617</v>
      </c>
      <c r="BL2182" s="95">
        <f t="shared" si="717"/>
        <v>0.16464603804218486</v>
      </c>
      <c r="BM2182" s="95">
        <f t="shared" si="717"/>
        <v>0.11558430824031349</v>
      </c>
      <c r="BN2182" s="95">
        <f t="shared" si="715"/>
        <v>6.085163226445589E-2</v>
      </c>
      <c r="BO2182" s="75"/>
      <c r="BP2182" s="75"/>
    </row>
    <row r="2183" spans="27:68" x14ac:dyDescent="0.2">
      <c r="AA2183" s="75"/>
      <c r="AB2183" s="75"/>
      <c r="AC2183" s="75"/>
      <c r="AD2183" s="75"/>
      <c r="AE2183" s="75"/>
      <c r="AF2183" s="85"/>
      <c r="AG2183" s="84"/>
      <c r="AN2183" s="75"/>
      <c r="AO2183" s="75"/>
      <c r="AP2183" s="75"/>
      <c r="AQ2183" s="75"/>
      <c r="AR2183" s="75"/>
      <c r="AS2183" s="75"/>
      <c r="AT2183" s="75"/>
      <c r="AU2183" s="75"/>
      <c r="AV2183" s="75"/>
      <c r="AW2183" s="75"/>
      <c r="AX2183" s="75"/>
      <c r="AY2183" s="75"/>
      <c r="AZ2183" s="75"/>
      <c r="BA2183" s="8">
        <f t="shared" si="708"/>
        <v>0</v>
      </c>
      <c r="BB2183" s="8">
        <f t="shared" si="709"/>
        <v>1.2646105828040655</v>
      </c>
      <c r="BC2183" s="8">
        <f t="shared" si="710"/>
        <v>-0.82727295640664633</v>
      </c>
      <c r="BD2183" s="8">
        <f t="shared" si="711"/>
        <v>0.86022162229747101</v>
      </c>
      <c r="BE2183" s="8">
        <f t="shared" si="712"/>
        <v>1.2723749123776125</v>
      </c>
      <c r="BF2183" s="8">
        <f t="shared" si="713"/>
        <v>0.7386345573352866</v>
      </c>
      <c r="BG2183" s="95">
        <f t="shared" si="717"/>
        <v>0.3357196473573697</v>
      </c>
      <c r="BH2183" s="95">
        <f t="shared" si="717"/>
        <v>0.31036782265222035</v>
      </c>
      <c r="BI2183" s="95">
        <f t="shared" si="717"/>
        <v>0.2809205298216626</v>
      </c>
      <c r="BJ2183" s="95">
        <f t="shared" si="717"/>
        <v>0.24702566320507127</v>
      </c>
      <c r="BK2183" s="95">
        <f t="shared" si="717"/>
        <v>0.20836448178683617</v>
      </c>
      <c r="BL2183" s="95">
        <f t="shared" si="717"/>
        <v>0.16464603804218486</v>
      </c>
      <c r="BM2183" s="95">
        <f t="shared" si="717"/>
        <v>0.11558430824031349</v>
      </c>
      <c r="BN2183" s="95">
        <f t="shared" si="715"/>
        <v>6.085163226445589E-2</v>
      </c>
      <c r="BO2183" s="75"/>
      <c r="BP2183" s="75"/>
    </row>
    <row r="2184" spans="27:68" x14ac:dyDescent="0.2">
      <c r="AA2184" s="75"/>
      <c r="AB2184" s="75"/>
      <c r="AC2184" s="75"/>
      <c r="AD2184" s="75"/>
      <c r="AE2184" s="75"/>
      <c r="AF2184" s="85"/>
      <c r="AG2184" s="84"/>
      <c r="AN2184" s="75"/>
      <c r="AO2184" s="75"/>
      <c r="AP2184" s="75"/>
      <c r="AQ2184" s="75"/>
      <c r="AR2184" s="75"/>
      <c r="AS2184" s="75"/>
      <c r="AT2184" s="75"/>
      <c r="AU2184" s="75"/>
      <c r="AV2184" s="75"/>
      <c r="AW2184" s="75"/>
      <c r="AX2184" s="75"/>
      <c r="AY2184" s="75"/>
      <c r="AZ2184" s="75"/>
      <c r="BA2184" s="8">
        <f t="shared" si="708"/>
        <v>0</v>
      </c>
      <c r="BB2184" s="8">
        <f t="shared" si="709"/>
        <v>1.2646105828040655</v>
      </c>
      <c r="BC2184" s="8">
        <f t="shared" si="710"/>
        <v>-0.82727295640664633</v>
      </c>
      <c r="BD2184" s="8">
        <f t="shared" si="711"/>
        <v>0.86022162229747101</v>
      </c>
      <c r="BE2184" s="8">
        <f t="shared" si="712"/>
        <v>1.2723749123776125</v>
      </c>
      <c r="BF2184" s="8">
        <f t="shared" si="713"/>
        <v>0.7386345573352866</v>
      </c>
      <c r="BG2184" s="95">
        <f t="shared" si="717"/>
        <v>0.3357196473573697</v>
      </c>
      <c r="BH2184" s="95">
        <f t="shared" si="717"/>
        <v>0.31036782265222035</v>
      </c>
      <c r="BI2184" s="95">
        <f t="shared" si="717"/>
        <v>0.2809205298216626</v>
      </c>
      <c r="BJ2184" s="95">
        <f t="shared" si="717"/>
        <v>0.24702566320507127</v>
      </c>
      <c r="BK2184" s="95">
        <f t="shared" si="717"/>
        <v>0.20836448178683617</v>
      </c>
      <c r="BL2184" s="95">
        <f t="shared" si="717"/>
        <v>0.16464603804218486</v>
      </c>
      <c r="BM2184" s="95">
        <f t="shared" si="717"/>
        <v>0.11558430824031349</v>
      </c>
      <c r="BN2184" s="95">
        <f t="shared" si="715"/>
        <v>6.085163226445589E-2</v>
      </c>
      <c r="BO2184" s="75"/>
      <c r="BP2184" s="75"/>
    </row>
    <row r="2185" spans="27:68" x14ac:dyDescent="0.2">
      <c r="AA2185" s="75"/>
      <c r="AB2185" s="75"/>
      <c r="AC2185" s="75"/>
      <c r="AD2185" s="75"/>
      <c r="AE2185" s="75"/>
      <c r="AF2185" s="85"/>
      <c r="AG2185" s="84"/>
      <c r="AN2185" s="75"/>
      <c r="AO2185" s="75"/>
      <c r="AP2185" s="75"/>
      <c r="AQ2185" s="75"/>
      <c r="AR2185" s="75"/>
      <c r="AS2185" s="75"/>
      <c r="AT2185" s="75"/>
      <c r="AU2185" s="75"/>
      <c r="AV2185" s="75"/>
      <c r="AW2185" s="75"/>
      <c r="AX2185" s="75"/>
      <c r="AY2185" s="75"/>
      <c r="AZ2185" s="75"/>
      <c r="BA2185" s="8">
        <f t="shared" si="708"/>
        <v>0</v>
      </c>
      <c r="BB2185" s="8">
        <f t="shared" si="709"/>
        <v>1.2646105828040655</v>
      </c>
      <c r="BC2185" s="8">
        <f t="shared" si="710"/>
        <v>-0.82727295640664633</v>
      </c>
      <c r="BD2185" s="8">
        <f t="shared" si="711"/>
        <v>0.86022162229747101</v>
      </c>
      <c r="BE2185" s="8">
        <f t="shared" si="712"/>
        <v>1.2723749123776125</v>
      </c>
      <c r="BF2185" s="8">
        <f t="shared" si="713"/>
        <v>0.7386345573352866</v>
      </c>
      <c r="BG2185" s="95">
        <f t="shared" si="717"/>
        <v>0.3357196473573697</v>
      </c>
      <c r="BH2185" s="95">
        <f t="shared" si="717"/>
        <v>0.31036782265222035</v>
      </c>
      <c r="BI2185" s="95">
        <f t="shared" si="717"/>
        <v>0.2809205298216626</v>
      </c>
      <c r="BJ2185" s="95">
        <f t="shared" si="717"/>
        <v>0.24702566320507127</v>
      </c>
      <c r="BK2185" s="95">
        <f t="shared" si="717"/>
        <v>0.20836448178683617</v>
      </c>
      <c r="BL2185" s="95">
        <f t="shared" si="717"/>
        <v>0.16464603804218486</v>
      </c>
      <c r="BM2185" s="95">
        <f t="shared" si="717"/>
        <v>0.11558430824031349</v>
      </c>
      <c r="BN2185" s="95">
        <f t="shared" si="715"/>
        <v>6.085163226445589E-2</v>
      </c>
      <c r="BO2185" s="75"/>
      <c r="BP2185" s="75"/>
    </row>
    <row r="2186" spans="27:68" x14ac:dyDescent="0.2">
      <c r="AA2186" s="75"/>
      <c r="AB2186" s="75"/>
      <c r="AC2186" s="75"/>
      <c r="AD2186" s="75"/>
      <c r="AE2186" s="75"/>
      <c r="AF2186" s="85"/>
      <c r="AG2186" s="84"/>
      <c r="AN2186" s="75"/>
      <c r="AO2186" s="75"/>
      <c r="AP2186" s="75"/>
      <c r="AQ2186" s="75"/>
      <c r="AR2186" s="75"/>
      <c r="AS2186" s="75"/>
      <c r="AT2186" s="75"/>
      <c r="AU2186" s="75"/>
      <c r="AV2186" s="75"/>
      <c r="AW2186" s="75"/>
      <c r="AX2186" s="75"/>
      <c r="AY2186" s="75"/>
      <c r="AZ2186" s="75"/>
      <c r="BA2186" s="8">
        <f t="shared" si="708"/>
        <v>0</v>
      </c>
      <c r="BB2186" s="8">
        <f t="shared" si="709"/>
        <v>1.2646105828040655</v>
      </c>
      <c r="BC2186" s="8">
        <f t="shared" si="710"/>
        <v>-0.82727295640664633</v>
      </c>
      <c r="BD2186" s="8">
        <f t="shared" si="711"/>
        <v>0.86022162229747101</v>
      </c>
      <c r="BE2186" s="8">
        <f t="shared" si="712"/>
        <v>1.2723749123776125</v>
      </c>
      <c r="BF2186" s="8">
        <f t="shared" si="713"/>
        <v>0.7386345573352866</v>
      </c>
      <c r="BG2186" s="95">
        <f t="shared" si="717"/>
        <v>0.3357196473573697</v>
      </c>
      <c r="BH2186" s="95">
        <f t="shared" si="717"/>
        <v>0.31036782265222035</v>
      </c>
      <c r="BI2186" s="95">
        <f t="shared" si="717"/>
        <v>0.2809205298216626</v>
      </c>
      <c r="BJ2186" s="95">
        <f t="shared" si="717"/>
        <v>0.24702566320507127</v>
      </c>
      <c r="BK2186" s="95">
        <f t="shared" si="717"/>
        <v>0.20836448178683617</v>
      </c>
      <c r="BL2186" s="95">
        <f t="shared" si="717"/>
        <v>0.16464603804218486</v>
      </c>
      <c r="BM2186" s="95">
        <f t="shared" si="717"/>
        <v>0.11558430824031349</v>
      </c>
      <c r="BN2186" s="95">
        <f t="shared" si="715"/>
        <v>6.085163226445589E-2</v>
      </c>
      <c r="BO2186" s="75"/>
      <c r="BP2186" s="75"/>
    </row>
    <row r="2187" spans="27:68" x14ac:dyDescent="0.2">
      <c r="AA2187" s="75"/>
      <c r="AB2187" s="75"/>
      <c r="AC2187" s="75"/>
      <c r="AD2187" s="75"/>
      <c r="AE2187" s="75"/>
      <c r="AF2187" s="85"/>
      <c r="AG2187" s="84"/>
      <c r="AN2187" s="75"/>
      <c r="AO2187" s="75"/>
      <c r="AP2187" s="75"/>
      <c r="AQ2187" s="75"/>
      <c r="AR2187" s="75"/>
      <c r="AS2187" s="75"/>
      <c r="AT2187" s="75"/>
      <c r="AU2187" s="75"/>
      <c r="AV2187" s="75"/>
      <c r="AW2187" s="75"/>
      <c r="AX2187" s="75"/>
      <c r="AY2187" s="75"/>
      <c r="AZ2187" s="75"/>
      <c r="BA2187" s="8">
        <f t="shared" si="708"/>
        <v>0</v>
      </c>
      <c r="BB2187" s="8">
        <f t="shared" si="709"/>
        <v>1.2646105828040655</v>
      </c>
      <c r="BC2187" s="8">
        <f t="shared" si="710"/>
        <v>-0.82727295640664633</v>
      </c>
      <c r="BD2187" s="8">
        <f t="shared" si="711"/>
        <v>0.86022162229747101</v>
      </c>
      <c r="BE2187" s="8">
        <f t="shared" si="712"/>
        <v>1.2723749123776125</v>
      </c>
      <c r="BF2187" s="8">
        <f t="shared" si="713"/>
        <v>0.7386345573352866</v>
      </c>
      <c r="BG2187" s="95">
        <f t="shared" si="717"/>
        <v>0.3357196473573697</v>
      </c>
      <c r="BH2187" s="95">
        <f t="shared" si="717"/>
        <v>0.31036782265222035</v>
      </c>
      <c r="BI2187" s="95">
        <f t="shared" si="717"/>
        <v>0.2809205298216626</v>
      </c>
      <c r="BJ2187" s="95">
        <f t="shared" si="717"/>
        <v>0.24702566320507127</v>
      </c>
      <c r="BK2187" s="95">
        <f t="shared" si="717"/>
        <v>0.20836448178683617</v>
      </c>
      <c r="BL2187" s="95">
        <f t="shared" si="717"/>
        <v>0.16464603804218486</v>
      </c>
      <c r="BM2187" s="95">
        <f t="shared" si="717"/>
        <v>0.11558430824031349</v>
      </c>
      <c r="BN2187" s="95">
        <f t="shared" si="715"/>
        <v>6.085163226445589E-2</v>
      </c>
      <c r="BO2187" s="75"/>
      <c r="BP2187" s="75"/>
    </row>
    <row r="2188" spans="27:68" x14ac:dyDescent="0.2">
      <c r="AA2188" s="75"/>
      <c r="AB2188" s="75"/>
      <c r="AC2188" s="75"/>
      <c r="AD2188" s="75"/>
      <c r="AE2188" s="75"/>
      <c r="AF2188" s="85"/>
      <c r="AG2188" s="84"/>
      <c r="AN2188" s="75"/>
      <c r="AO2188" s="75"/>
      <c r="AP2188" s="75"/>
      <c r="AQ2188" s="75"/>
      <c r="AR2188" s="75"/>
      <c r="AS2188" s="75"/>
      <c r="AT2188" s="75"/>
      <c r="AU2188" s="75"/>
      <c r="AV2188" s="75"/>
      <c r="AW2188" s="75"/>
      <c r="AX2188" s="75"/>
      <c r="AY2188" s="75"/>
      <c r="AZ2188" s="75"/>
      <c r="BA2188" s="8">
        <f t="shared" si="708"/>
        <v>0</v>
      </c>
      <c r="BB2188" s="8">
        <f t="shared" si="709"/>
        <v>1.2646105828040655</v>
      </c>
      <c r="BC2188" s="8">
        <f t="shared" si="710"/>
        <v>-0.82727295640664633</v>
      </c>
      <c r="BD2188" s="8">
        <f t="shared" si="711"/>
        <v>0.86022162229747101</v>
      </c>
      <c r="BE2188" s="8">
        <f t="shared" si="712"/>
        <v>1.2723749123776125</v>
      </c>
      <c r="BF2188" s="8">
        <f t="shared" si="713"/>
        <v>0.7386345573352866</v>
      </c>
      <c r="BG2188" s="95">
        <f t="shared" si="717"/>
        <v>0.3357196473573697</v>
      </c>
      <c r="BH2188" s="95">
        <f t="shared" si="717"/>
        <v>0.31036782265222035</v>
      </c>
      <c r="BI2188" s="95">
        <f t="shared" si="717"/>
        <v>0.2809205298216626</v>
      </c>
      <c r="BJ2188" s="95">
        <f t="shared" si="717"/>
        <v>0.24702566320507127</v>
      </c>
      <c r="BK2188" s="95">
        <f t="shared" si="717"/>
        <v>0.20836448178683617</v>
      </c>
      <c r="BL2188" s="95">
        <f t="shared" si="717"/>
        <v>0.16464603804218486</v>
      </c>
      <c r="BM2188" s="95">
        <f t="shared" si="717"/>
        <v>0.11558430824031349</v>
      </c>
      <c r="BN2188" s="95">
        <f t="shared" si="715"/>
        <v>6.085163226445589E-2</v>
      </c>
      <c r="BO2188" s="75"/>
      <c r="BP2188" s="75"/>
    </row>
    <row r="2189" spans="27:68" x14ac:dyDescent="0.2">
      <c r="AA2189" s="75"/>
      <c r="AB2189" s="75"/>
      <c r="AC2189" s="75"/>
      <c r="AD2189" s="75"/>
      <c r="AE2189" s="75"/>
      <c r="AF2189" s="85"/>
      <c r="AG2189" s="84"/>
      <c r="AN2189" s="75"/>
      <c r="AO2189" s="75"/>
      <c r="AP2189" s="75"/>
      <c r="AQ2189" s="75"/>
      <c r="AR2189" s="75"/>
      <c r="AS2189" s="75"/>
      <c r="AT2189" s="75"/>
      <c r="AU2189" s="75"/>
      <c r="AV2189" s="75"/>
      <c r="AW2189" s="75"/>
      <c r="AX2189" s="75"/>
      <c r="AY2189" s="75"/>
      <c r="AZ2189" s="75"/>
      <c r="BA2189" s="8">
        <f t="shared" si="708"/>
        <v>0</v>
      </c>
      <c r="BB2189" s="8">
        <f t="shared" si="709"/>
        <v>1.2646105828040655</v>
      </c>
      <c r="BC2189" s="8">
        <f t="shared" si="710"/>
        <v>-0.82727295640664633</v>
      </c>
      <c r="BD2189" s="8">
        <f t="shared" si="711"/>
        <v>0.86022162229747101</v>
      </c>
      <c r="BE2189" s="8">
        <f t="shared" si="712"/>
        <v>1.2723749123776125</v>
      </c>
      <c r="BF2189" s="8">
        <f t="shared" si="713"/>
        <v>0.7386345573352866</v>
      </c>
      <c r="BG2189" s="95">
        <f t="shared" si="717"/>
        <v>0.3357196473573697</v>
      </c>
      <c r="BH2189" s="95">
        <f t="shared" si="717"/>
        <v>0.31036782265222035</v>
      </c>
      <c r="BI2189" s="95">
        <f t="shared" si="717"/>
        <v>0.2809205298216626</v>
      </c>
      <c r="BJ2189" s="95">
        <f t="shared" si="717"/>
        <v>0.24702566320507127</v>
      </c>
      <c r="BK2189" s="95">
        <f t="shared" si="717"/>
        <v>0.20836448178683617</v>
      </c>
      <c r="BL2189" s="95">
        <f t="shared" si="717"/>
        <v>0.16464603804218486</v>
      </c>
      <c r="BM2189" s="95">
        <f t="shared" si="717"/>
        <v>0.11558430824031349</v>
      </c>
      <c r="BN2189" s="95">
        <f t="shared" si="715"/>
        <v>6.085163226445589E-2</v>
      </c>
      <c r="BO2189" s="75"/>
      <c r="BP2189" s="75"/>
    </row>
    <row r="2190" spans="27:68" x14ac:dyDescent="0.2">
      <c r="AA2190" s="75"/>
      <c r="AB2190" s="75"/>
      <c r="AC2190" s="75"/>
      <c r="AD2190" s="75"/>
      <c r="AE2190" s="75"/>
      <c r="AF2190" s="85"/>
      <c r="AG2190" s="84"/>
      <c r="AN2190" s="75"/>
      <c r="AO2190" s="75"/>
      <c r="AP2190" s="75"/>
      <c r="AQ2190" s="75"/>
      <c r="AR2190" s="75"/>
      <c r="AS2190" s="75"/>
      <c r="AT2190" s="75"/>
      <c r="AU2190" s="75"/>
      <c r="AV2190" s="75"/>
      <c r="AW2190" s="75"/>
      <c r="AX2190" s="75"/>
      <c r="AY2190" s="75"/>
      <c r="AZ2190" s="75"/>
      <c r="BA2190" s="8">
        <f t="shared" si="708"/>
        <v>0</v>
      </c>
      <c r="BB2190" s="8">
        <f t="shared" si="709"/>
        <v>1.2646105828040655</v>
      </c>
      <c r="BC2190" s="8">
        <f t="shared" si="710"/>
        <v>-0.82727295640664633</v>
      </c>
      <c r="BD2190" s="8">
        <f t="shared" si="711"/>
        <v>0.86022162229747101</v>
      </c>
      <c r="BE2190" s="8">
        <f t="shared" si="712"/>
        <v>1.2723749123776125</v>
      </c>
      <c r="BF2190" s="8">
        <f t="shared" si="713"/>
        <v>0.7386345573352866</v>
      </c>
      <c r="BG2190" s="95">
        <f t="shared" si="717"/>
        <v>0.3357196473573697</v>
      </c>
      <c r="BH2190" s="95">
        <f t="shared" si="717"/>
        <v>0.31036782265222035</v>
      </c>
      <c r="BI2190" s="95">
        <f t="shared" si="717"/>
        <v>0.2809205298216626</v>
      </c>
      <c r="BJ2190" s="95">
        <f t="shared" si="717"/>
        <v>0.24702566320507127</v>
      </c>
      <c r="BK2190" s="95">
        <f t="shared" si="717"/>
        <v>0.20836448178683617</v>
      </c>
      <c r="BL2190" s="95">
        <f t="shared" si="717"/>
        <v>0.16464603804218486</v>
      </c>
      <c r="BM2190" s="95">
        <f t="shared" si="717"/>
        <v>0.11558430824031349</v>
      </c>
      <c r="BN2190" s="95">
        <f t="shared" si="715"/>
        <v>6.085163226445589E-2</v>
      </c>
      <c r="BO2190" s="75"/>
      <c r="BP2190" s="75"/>
    </row>
    <row r="2191" spans="27:68" x14ac:dyDescent="0.2">
      <c r="AA2191" s="75"/>
      <c r="AB2191" s="75"/>
      <c r="AC2191" s="75"/>
      <c r="AD2191" s="75"/>
      <c r="AE2191" s="75"/>
      <c r="AF2191" s="85"/>
      <c r="AG2191" s="84"/>
      <c r="AN2191" s="75"/>
      <c r="AO2191" s="75"/>
      <c r="AP2191" s="75"/>
      <c r="AQ2191" s="75"/>
      <c r="AR2191" s="75"/>
      <c r="AS2191" s="75"/>
      <c r="AT2191" s="75"/>
      <c r="AU2191" s="75"/>
      <c r="AV2191" s="75"/>
      <c r="AW2191" s="75"/>
      <c r="AX2191" s="75"/>
      <c r="AY2191" s="75"/>
      <c r="AZ2191" s="75"/>
      <c r="BA2191" s="8">
        <f t="shared" si="708"/>
        <v>0</v>
      </c>
      <c r="BB2191" s="8">
        <f t="shared" si="709"/>
        <v>1.2646105828040655</v>
      </c>
      <c r="BC2191" s="8">
        <f t="shared" si="710"/>
        <v>-0.82727295640664633</v>
      </c>
      <c r="BD2191" s="8">
        <f t="shared" si="711"/>
        <v>0.86022162229747101</v>
      </c>
      <c r="BE2191" s="8">
        <f t="shared" si="712"/>
        <v>1.2723749123776125</v>
      </c>
      <c r="BF2191" s="8">
        <f t="shared" si="713"/>
        <v>0.7386345573352866</v>
      </c>
      <c r="BG2191" s="95">
        <f t="shared" si="717"/>
        <v>0.3357196473573697</v>
      </c>
      <c r="BH2191" s="95">
        <f t="shared" si="717"/>
        <v>0.31036782265222035</v>
      </c>
      <c r="BI2191" s="95">
        <f t="shared" si="717"/>
        <v>0.2809205298216626</v>
      </c>
      <c r="BJ2191" s="95">
        <f t="shared" si="717"/>
        <v>0.24702566320507127</v>
      </c>
      <c r="BK2191" s="95">
        <f t="shared" si="717"/>
        <v>0.20836448178683617</v>
      </c>
      <c r="BL2191" s="95">
        <f t="shared" si="717"/>
        <v>0.16464603804218486</v>
      </c>
      <c r="BM2191" s="95">
        <f t="shared" si="717"/>
        <v>0.11558430824031349</v>
      </c>
      <c r="BN2191" s="95">
        <f t="shared" si="715"/>
        <v>6.085163226445589E-2</v>
      </c>
      <c r="BO2191" s="75"/>
      <c r="BP2191" s="75"/>
    </row>
    <row r="2192" spans="27:68" x14ac:dyDescent="0.2">
      <c r="AA2192" s="75"/>
      <c r="AB2192" s="75"/>
      <c r="AC2192" s="75"/>
      <c r="AD2192" s="75"/>
      <c r="AE2192" s="75"/>
      <c r="AF2192" s="85"/>
      <c r="AG2192" s="84"/>
      <c r="AN2192" s="75"/>
      <c r="AO2192" s="75"/>
      <c r="AP2192" s="75"/>
      <c r="AQ2192" s="75"/>
      <c r="AR2192" s="75"/>
      <c r="AS2192" s="75"/>
      <c r="AT2192" s="75"/>
      <c r="AU2192" s="75"/>
      <c r="AV2192" s="75"/>
      <c r="AW2192" s="75"/>
      <c r="AX2192" s="75"/>
      <c r="AY2192" s="75"/>
      <c r="AZ2192" s="75"/>
      <c r="BA2192" s="8">
        <f t="shared" si="708"/>
        <v>0</v>
      </c>
      <c r="BB2192" s="8">
        <f t="shared" si="709"/>
        <v>1.2646105828040655</v>
      </c>
      <c r="BC2192" s="8">
        <f t="shared" si="710"/>
        <v>-0.82727295640664633</v>
      </c>
      <c r="BD2192" s="8">
        <f t="shared" si="711"/>
        <v>0.86022162229747101</v>
      </c>
      <c r="BE2192" s="8">
        <f t="shared" si="712"/>
        <v>1.2723749123776125</v>
      </c>
      <c r="BF2192" s="8">
        <f t="shared" si="713"/>
        <v>0.7386345573352866</v>
      </c>
      <c r="BG2192" s="95">
        <f t="shared" si="717"/>
        <v>0.3357196473573697</v>
      </c>
      <c r="BH2192" s="95">
        <f t="shared" si="717"/>
        <v>0.31036782265222035</v>
      </c>
      <c r="BI2192" s="95">
        <f t="shared" si="717"/>
        <v>0.2809205298216626</v>
      </c>
      <c r="BJ2192" s="95">
        <f t="shared" si="717"/>
        <v>0.24702566320507127</v>
      </c>
      <c r="BK2192" s="95">
        <f t="shared" si="717"/>
        <v>0.20836448178683617</v>
      </c>
      <c r="BL2192" s="95">
        <f t="shared" si="717"/>
        <v>0.16464603804218486</v>
      </c>
      <c r="BM2192" s="95">
        <f t="shared" si="717"/>
        <v>0.11558430824031349</v>
      </c>
      <c r="BN2192" s="95">
        <f t="shared" si="715"/>
        <v>6.085163226445589E-2</v>
      </c>
      <c r="BO2192" s="75"/>
      <c r="BP2192" s="75"/>
    </row>
    <row r="2193" spans="27:68" x14ac:dyDescent="0.2">
      <c r="AA2193" s="75"/>
      <c r="AB2193" s="75"/>
      <c r="AC2193" s="75"/>
      <c r="AD2193" s="75"/>
      <c r="AE2193" s="75"/>
      <c r="AF2193" s="85"/>
      <c r="AG2193" s="84"/>
      <c r="AN2193" s="75"/>
      <c r="AO2193" s="75"/>
      <c r="AP2193" s="75"/>
      <c r="AQ2193" s="75"/>
      <c r="AR2193" s="75"/>
      <c r="AS2193" s="75"/>
      <c r="AT2193" s="75"/>
      <c r="AU2193" s="75"/>
      <c r="AV2193" s="75"/>
      <c r="AW2193" s="75"/>
      <c r="AX2193" s="75"/>
      <c r="AY2193" s="75"/>
      <c r="AZ2193" s="75"/>
      <c r="BA2193" s="8">
        <f t="shared" si="708"/>
        <v>0</v>
      </c>
      <c r="BB2193" s="8">
        <f t="shared" si="709"/>
        <v>1.2646105828040655</v>
      </c>
      <c r="BC2193" s="8">
        <f t="shared" si="710"/>
        <v>-0.82727295640664633</v>
      </c>
      <c r="BD2193" s="8">
        <f t="shared" si="711"/>
        <v>0.86022162229747101</v>
      </c>
      <c r="BE2193" s="8">
        <f t="shared" si="712"/>
        <v>1.2723749123776125</v>
      </c>
      <c r="BF2193" s="8">
        <f t="shared" si="713"/>
        <v>0.7386345573352866</v>
      </c>
      <c r="BG2193" s="95">
        <f t="shared" ref="BG2193:BM2208" si="718">$BN2193+$BB$7*SIN(BH2193)</f>
        <v>0.3357196473573697</v>
      </c>
      <c r="BH2193" s="95">
        <f t="shared" si="718"/>
        <v>0.31036782265222035</v>
      </c>
      <c r="BI2193" s="95">
        <f t="shared" si="718"/>
        <v>0.2809205298216626</v>
      </c>
      <c r="BJ2193" s="95">
        <f t="shared" si="718"/>
        <v>0.24702566320507127</v>
      </c>
      <c r="BK2193" s="95">
        <f t="shared" si="718"/>
        <v>0.20836448178683617</v>
      </c>
      <c r="BL2193" s="95">
        <f t="shared" si="718"/>
        <v>0.16464603804218486</v>
      </c>
      <c r="BM2193" s="95">
        <f t="shared" si="718"/>
        <v>0.11558430824031349</v>
      </c>
      <c r="BN2193" s="95">
        <f t="shared" si="715"/>
        <v>6.085163226445589E-2</v>
      </c>
      <c r="BO2193" s="75"/>
      <c r="BP2193" s="75"/>
    </row>
    <row r="2194" spans="27:68" x14ac:dyDescent="0.2">
      <c r="AA2194" s="75"/>
      <c r="AB2194" s="75"/>
      <c r="AC2194" s="75"/>
      <c r="AD2194" s="75"/>
      <c r="AE2194" s="75"/>
      <c r="AF2194" s="85"/>
      <c r="AG2194" s="84"/>
      <c r="AN2194" s="75"/>
      <c r="AO2194" s="75"/>
      <c r="AP2194" s="75"/>
      <c r="AQ2194" s="75"/>
      <c r="AR2194" s="75"/>
      <c r="AS2194" s="75"/>
      <c r="AT2194" s="75"/>
      <c r="AU2194" s="75"/>
      <c r="AV2194" s="75"/>
      <c r="AW2194" s="75"/>
      <c r="AX2194" s="75"/>
      <c r="AY2194" s="75"/>
      <c r="AZ2194" s="75"/>
      <c r="BA2194" s="8">
        <f t="shared" si="708"/>
        <v>0</v>
      </c>
      <c r="BB2194" s="8">
        <f t="shared" si="709"/>
        <v>1.2646105828040655</v>
      </c>
      <c r="BC2194" s="8">
        <f t="shared" si="710"/>
        <v>-0.82727295640664633</v>
      </c>
      <c r="BD2194" s="8">
        <f t="shared" si="711"/>
        <v>0.86022162229747101</v>
      </c>
      <c r="BE2194" s="8">
        <f t="shared" si="712"/>
        <v>1.2723749123776125</v>
      </c>
      <c r="BF2194" s="8">
        <f t="shared" si="713"/>
        <v>0.7386345573352866</v>
      </c>
      <c r="BG2194" s="95">
        <f t="shared" si="718"/>
        <v>0.3357196473573697</v>
      </c>
      <c r="BH2194" s="95">
        <f t="shared" si="718"/>
        <v>0.31036782265222035</v>
      </c>
      <c r="BI2194" s="95">
        <f t="shared" si="718"/>
        <v>0.2809205298216626</v>
      </c>
      <c r="BJ2194" s="95">
        <f t="shared" si="718"/>
        <v>0.24702566320507127</v>
      </c>
      <c r="BK2194" s="95">
        <f t="shared" si="718"/>
        <v>0.20836448178683617</v>
      </c>
      <c r="BL2194" s="95">
        <f t="shared" si="718"/>
        <v>0.16464603804218486</v>
      </c>
      <c r="BM2194" s="95">
        <f t="shared" si="718"/>
        <v>0.11558430824031349</v>
      </c>
      <c r="BN2194" s="95">
        <f t="shared" si="715"/>
        <v>6.085163226445589E-2</v>
      </c>
      <c r="BO2194" s="75"/>
      <c r="BP2194" s="75"/>
    </row>
    <row r="2195" spans="27:68" x14ac:dyDescent="0.2">
      <c r="AA2195" s="75"/>
      <c r="AB2195" s="75"/>
      <c r="AC2195" s="75"/>
      <c r="AD2195" s="75"/>
      <c r="AE2195" s="75"/>
      <c r="AF2195" s="85"/>
      <c r="AG2195" s="84"/>
      <c r="AN2195" s="75"/>
      <c r="AO2195" s="75"/>
      <c r="AP2195" s="75"/>
      <c r="AQ2195" s="75"/>
      <c r="AR2195" s="75"/>
      <c r="AS2195" s="75"/>
      <c r="AT2195" s="75"/>
      <c r="AU2195" s="75"/>
      <c r="AV2195" s="75"/>
      <c r="AW2195" s="75"/>
      <c r="AX2195" s="75"/>
      <c r="AY2195" s="75"/>
      <c r="AZ2195" s="75"/>
      <c r="BA2195" s="8">
        <f t="shared" si="708"/>
        <v>0</v>
      </c>
      <c r="BB2195" s="8">
        <f t="shared" si="709"/>
        <v>1.2646105828040655</v>
      </c>
      <c r="BC2195" s="8">
        <f t="shared" si="710"/>
        <v>-0.82727295640664633</v>
      </c>
      <c r="BD2195" s="8">
        <f t="shared" si="711"/>
        <v>0.86022162229747101</v>
      </c>
      <c r="BE2195" s="8">
        <f t="shared" si="712"/>
        <v>1.2723749123776125</v>
      </c>
      <c r="BF2195" s="8">
        <f t="shared" si="713"/>
        <v>0.7386345573352866</v>
      </c>
      <c r="BG2195" s="95">
        <f t="shared" si="718"/>
        <v>0.3357196473573697</v>
      </c>
      <c r="BH2195" s="95">
        <f t="shared" si="718"/>
        <v>0.31036782265222035</v>
      </c>
      <c r="BI2195" s="95">
        <f t="shared" si="718"/>
        <v>0.2809205298216626</v>
      </c>
      <c r="BJ2195" s="95">
        <f t="shared" si="718"/>
        <v>0.24702566320507127</v>
      </c>
      <c r="BK2195" s="95">
        <f t="shared" si="718"/>
        <v>0.20836448178683617</v>
      </c>
      <c r="BL2195" s="95">
        <f t="shared" si="718"/>
        <v>0.16464603804218486</v>
      </c>
      <c r="BM2195" s="95">
        <f t="shared" si="718"/>
        <v>0.11558430824031349</v>
      </c>
      <c r="BN2195" s="95">
        <f t="shared" si="715"/>
        <v>6.085163226445589E-2</v>
      </c>
      <c r="BO2195" s="75"/>
      <c r="BP2195" s="75"/>
    </row>
    <row r="2196" spans="27:68" x14ac:dyDescent="0.2">
      <c r="AA2196" s="75"/>
      <c r="AB2196" s="75"/>
      <c r="AC2196" s="75"/>
      <c r="AD2196" s="75"/>
      <c r="AE2196" s="75"/>
      <c r="AF2196" s="85"/>
      <c r="AG2196" s="84"/>
      <c r="AN2196" s="75"/>
      <c r="AO2196" s="75"/>
      <c r="AP2196" s="75"/>
      <c r="AQ2196" s="75"/>
      <c r="AR2196" s="75"/>
      <c r="AS2196" s="75"/>
      <c r="AT2196" s="75"/>
      <c r="AU2196" s="75"/>
      <c r="AV2196" s="75"/>
      <c r="AW2196" s="75"/>
      <c r="AX2196" s="75"/>
      <c r="AY2196" s="75"/>
      <c r="AZ2196" s="75"/>
      <c r="BA2196" s="8">
        <f t="shared" si="708"/>
        <v>0</v>
      </c>
      <c r="BB2196" s="8">
        <f t="shared" si="709"/>
        <v>1.2646105828040655</v>
      </c>
      <c r="BC2196" s="8">
        <f t="shared" si="710"/>
        <v>-0.82727295640664633</v>
      </c>
      <c r="BD2196" s="8">
        <f t="shared" si="711"/>
        <v>0.86022162229747101</v>
      </c>
      <c r="BE2196" s="8">
        <f t="shared" si="712"/>
        <v>1.2723749123776125</v>
      </c>
      <c r="BF2196" s="8">
        <f t="shared" si="713"/>
        <v>0.7386345573352866</v>
      </c>
      <c r="BG2196" s="95">
        <f t="shared" si="718"/>
        <v>0.3357196473573697</v>
      </c>
      <c r="BH2196" s="95">
        <f t="shared" si="718"/>
        <v>0.31036782265222035</v>
      </c>
      <c r="BI2196" s="95">
        <f t="shared" si="718"/>
        <v>0.2809205298216626</v>
      </c>
      <c r="BJ2196" s="95">
        <f t="shared" si="718"/>
        <v>0.24702566320507127</v>
      </c>
      <c r="BK2196" s="95">
        <f t="shared" si="718"/>
        <v>0.20836448178683617</v>
      </c>
      <c r="BL2196" s="95">
        <f t="shared" si="718"/>
        <v>0.16464603804218486</v>
      </c>
      <c r="BM2196" s="95">
        <f t="shared" si="718"/>
        <v>0.11558430824031349</v>
      </c>
      <c r="BN2196" s="95">
        <f t="shared" si="715"/>
        <v>6.085163226445589E-2</v>
      </c>
      <c r="BO2196" s="75"/>
      <c r="BP2196" s="75"/>
    </row>
    <row r="2197" spans="27:68" x14ac:dyDescent="0.2">
      <c r="AA2197" s="75"/>
      <c r="AB2197" s="75"/>
      <c r="AC2197" s="75"/>
      <c r="AD2197" s="75"/>
      <c r="AE2197" s="75"/>
      <c r="AF2197" s="85"/>
      <c r="AG2197" s="84"/>
      <c r="AN2197" s="75"/>
      <c r="AO2197" s="75"/>
      <c r="AP2197" s="75"/>
      <c r="AQ2197" s="75"/>
      <c r="AR2197" s="75"/>
      <c r="AS2197" s="75"/>
      <c r="AT2197" s="75"/>
      <c r="AU2197" s="75"/>
      <c r="AV2197" s="75"/>
      <c r="AW2197" s="75"/>
      <c r="AX2197" s="75"/>
      <c r="AY2197" s="75"/>
      <c r="AZ2197" s="75"/>
      <c r="BA2197" s="8">
        <f t="shared" si="708"/>
        <v>0</v>
      </c>
      <c r="BB2197" s="8">
        <f t="shared" si="709"/>
        <v>1.2646105828040655</v>
      </c>
      <c r="BC2197" s="8">
        <f t="shared" si="710"/>
        <v>-0.82727295640664633</v>
      </c>
      <c r="BD2197" s="8">
        <f t="shared" si="711"/>
        <v>0.86022162229747101</v>
      </c>
      <c r="BE2197" s="8">
        <f t="shared" si="712"/>
        <v>1.2723749123776125</v>
      </c>
      <c r="BF2197" s="8">
        <f t="shared" si="713"/>
        <v>0.7386345573352866</v>
      </c>
      <c r="BG2197" s="95">
        <f t="shared" si="718"/>
        <v>0.3357196473573697</v>
      </c>
      <c r="BH2197" s="95">
        <f t="shared" si="718"/>
        <v>0.31036782265222035</v>
      </c>
      <c r="BI2197" s="95">
        <f t="shared" si="718"/>
        <v>0.2809205298216626</v>
      </c>
      <c r="BJ2197" s="95">
        <f t="shared" si="718"/>
        <v>0.24702566320507127</v>
      </c>
      <c r="BK2197" s="95">
        <f t="shared" si="718"/>
        <v>0.20836448178683617</v>
      </c>
      <c r="BL2197" s="95">
        <f t="shared" si="718"/>
        <v>0.16464603804218486</v>
      </c>
      <c r="BM2197" s="95">
        <f t="shared" si="718"/>
        <v>0.11558430824031349</v>
      </c>
      <c r="BN2197" s="95">
        <f t="shared" si="715"/>
        <v>6.085163226445589E-2</v>
      </c>
      <c r="BO2197" s="75"/>
      <c r="BP2197" s="75"/>
    </row>
    <row r="2198" spans="27:68" x14ac:dyDescent="0.2">
      <c r="AA2198" s="75"/>
      <c r="AB2198" s="75"/>
      <c r="AC2198" s="75"/>
      <c r="AD2198" s="75"/>
      <c r="AE2198" s="75"/>
      <c r="AF2198" s="85"/>
      <c r="AG2198" s="84"/>
      <c r="AN2198" s="75"/>
      <c r="AO2198" s="75"/>
      <c r="AP2198" s="75"/>
      <c r="AQ2198" s="75"/>
      <c r="AR2198" s="75"/>
      <c r="AS2198" s="75"/>
      <c r="AT2198" s="75"/>
      <c r="AU2198" s="75"/>
      <c r="AV2198" s="75"/>
      <c r="AW2198" s="75"/>
      <c r="AX2198" s="75"/>
      <c r="AY2198" s="75"/>
      <c r="AZ2198" s="75"/>
      <c r="BA2198" s="8">
        <f t="shared" si="708"/>
        <v>0</v>
      </c>
      <c r="BB2198" s="8">
        <f t="shared" si="709"/>
        <v>1.2646105828040655</v>
      </c>
      <c r="BC2198" s="8">
        <f t="shared" si="710"/>
        <v>-0.82727295640664633</v>
      </c>
      <c r="BD2198" s="8">
        <f t="shared" si="711"/>
        <v>0.86022162229747101</v>
      </c>
      <c r="BE2198" s="8">
        <f t="shared" si="712"/>
        <v>1.2723749123776125</v>
      </c>
      <c r="BF2198" s="8">
        <f t="shared" si="713"/>
        <v>0.7386345573352866</v>
      </c>
      <c r="BG2198" s="95">
        <f t="shared" si="718"/>
        <v>0.3357196473573697</v>
      </c>
      <c r="BH2198" s="95">
        <f t="shared" si="718"/>
        <v>0.31036782265222035</v>
      </c>
      <c r="BI2198" s="95">
        <f t="shared" si="718"/>
        <v>0.2809205298216626</v>
      </c>
      <c r="BJ2198" s="95">
        <f t="shared" si="718"/>
        <v>0.24702566320507127</v>
      </c>
      <c r="BK2198" s="95">
        <f t="shared" si="718"/>
        <v>0.20836448178683617</v>
      </c>
      <c r="BL2198" s="95">
        <f t="shared" si="718"/>
        <v>0.16464603804218486</v>
      </c>
      <c r="BM2198" s="95">
        <f t="shared" si="718"/>
        <v>0.11558430824031349</v>
      </c>
      <c r="BN2198" s="95">
        <f t="shared" si="715"/>
        <v>6.085163226445589E-2</v>
      </c>
      <c r="BO2198" s="75"/>
      <c r="BP2198" s="75"/>
    </row>
    <row r="2199" spans="27:68" x14ac:dyDescent="0.2">
      <c r="AA2199" s="75"/>
      <c r="AB2199" s="75"/>
      <c r="AC2199" s="75"/>
      <c r="AD2199" s="75"/>
      <c r="AE2199" s="75"/>
      <c r="AF2199" s="85"/>
      <c r="AG2199" s="84"/>
      <c r="AN2199" s="75"/>
      <c r="AO2199" s="75"/>
      <c r="AP2199" s="75"/>
      <c r="AQ2199" s="75"/>
      <c r="AR2199" s="75"/>
      <c r="AS2199" s="75"/>
      <c r="AT2199" s="75"/>
      <c r="AU2199" s="75"/>
      <c r="AV2199" s="75"/>
      <c r="AW2199" s="75"/>
      <c r="AX2199" s="75"/>
      <c r="AY2199" s="75"/>
      <c r="AZ2199" s="75"/>
      <c r="BA2199" s="8">
        <f t="shared" si="708"/>
        <v>0</v>
      </c>
      <c r="BB2199" s="8">
        <f t="shared" si="709"/>
        <v>1.2646105828040655</v>
      </c>
      <c r="BC2199" s="8">
        <f t="shared" si="710"/>
        <v>-0.82727295640664633</v>
      </c>
      <c r="BD2199" s="8">
        <f t="shared" si="711"/>
        <v>0.86022162229747101</v>
      </c>
      <c r="BE2199" s="8">
        <f t="shared" si="712"/>
        <v>1.2723749123776125</v>
      </c>
      <c r="BF2199" s="8">
        <f t="shared" si="713"/>
        <v>0.7386345573352866</v>
      </c>
      <c r="BG2199" s="95">
        <f t="shared" si="718"/>
        <v>0.3357196473573697</v>
      </c>
      <c r="BH2199" s="95">
        <f t="shared" si="718"/>
        <v>0.31036782265222035</v>
      </c>
      <c r="BI2199" s="95">
        <f t="shared" si="718"/>
        <v>0.2809205298216626</v>
      </c>
      <c r="BJ2199" s="95">
        <f t="shared" si="718"/>
        <v>0.24702566320507127</v>
      </c>
      <c r="BK2199" s="95">
        <f t="shared" si="718"/>
        <v>0.20836448178683617</v>
      </c>
      <c r="BL2199" s="95">
        <f t="shared" si="718"/>
        <v>0.16464603804218486</v>
      </c>
      <c r="BM2199" s="95">
        <f t="shared" si="718"/>
        <v>0.11558430824031349</v>
      </c>
      <c r="BN2199" s="95">
        <f t="shared" si="715"/>
        <v>6.085163226445589E-2</v>
      </c>
      <c r="BO2199" s="75"/>
      <c r="BP2199" s="75"/>
    </row>
    <row r="2200" spans="27:68" x14ac:dyDescent="0.2">
      <c r="AA2200" s="75"/>
      <c r="AB2200" s="75"/>
      <c r="AC2200" s="75"/>
      <c r="AD2200" s="75"/>
      <c r="AE2200" s="75"/>
      <c r="AF2200" s="85"/>
      <c r="AG2200" s="84"/>
      <c r="AN2200" s="75"/>
      <c r="AO2200" s="75"/>
      <c r="AP2200" s="75"/>
      <c r="AQ2200" s="75"/>
      <c r="AR2200" s="75"/>
      <c r="AS2200" s="75"/>
      <c r="AT2200" s="75"/>
      <c r="AU2200" s="75"/>
      <c r="AV2200" s="75"/>
      <c r="AW2200" s="75"/>
      <c r="AX2200" s="75"/>
      <c r="AY2200" s="75"/>
      <c r="AZ2200" s="75"/>
      <c r="BA2200" s="8">
        <f t="shared" si="708"/>
        <v>0</v>
      </c>
      <c r="BB2200" s="8">
        <f t="shared" si="709"/>
        <v>1.2646105828040655</v>
      </c>
      <c r="BC2200" s="8">
        <f t="shared" si="710"/>
        <v>-0.82727295640664633</v>
      </c>
      <c r="BD2200" s="8">
        <f t="shared" si="711"/>
        <v>0.86022162229747101</v>
      </c>
      <c r="BE2200" s="8">
        <f t="shared" si="712"/>
        <v>1.2723749123776125</v>
      </c>
      <c r="BF2200" s="8">
        <f t="shared" si="713"/>
        <v>0.7386345573352866</v>
      </c>
      <c r="BG2200" s="95">
        <f t="shared" si="718"/>
        <v>0.3357196473573697</v>
      </c>
      <c r="BH2200" s="95">
        <f t="shared" si="718"/>
        <v>0.31036782265222035</v>
      </c>
      <c r="BI2200" s="95">
        <f t="shared" si="718"/>
        <v>0.2809205298216626</v>
      </c>
      <c r="BJ2200" s="95">
        <f t="shared" si="718"/>
        <v>0.24702566320507127</v>
      </c>
      <c r="BK2200" s="95">
        <f t="shared" si="718"/>
        <v>0.20836448178683617</v>
      </c>
      <c r="BL2200" s="95">
        <f t="shared" si="718"/>
        <v>0.16464603804218486</v>
      </c>
      <c r="BM2200" s="95">
        <f t="shared" si="718"/>
        <v>0.11558430824031349</v>
      </c>
      <c r="BN2200" s="95">
        <f t="shared" si="715"/>
        <v>6.085163226445589E-2</v>
      </c>
      <c r="BO2200" s="75"/>
      <c r="BP2200" s="75"/>
    </row>
    <row r="2201" spans="27:68" x14ac:dyDescent="0.2">
      <c r="AA2201" s="75"/>
      <c r="AB2201" s="75"/>
      <c r="AC2201" s="75"/>
      <c r="AD2201" s="75"/>
      <c r="AE2201" s="75"/>
      <c r="AF2201" s="85"/>
      <c r="AG2201" s="84"/>
      <c r="AN2201" s="75"/>
      <c r="AO2201" s="75"/>
      <c r="AP2201" s="75"/>
      <c r="AQ2201" s="75"/>
      <c r="AR2201" s="75"/>
      <c r="AS2201" s="75"/>
      <c r="AT2201" s="75"/>
      <c r="AU2201" s="75"/>
      <c r="AV2201" s="75"/>
      <c r="AW2201" s="75"/>
      <c r="AX2201" s="75"/>
      <c r="AY2201" s="75"/>
      <c r="AZ2201" s="75"/>
      <c r="BA2201" s="8">
        <f t="shared" si="708"/>
        <v>0</v>
      </c>
      <c r="BB2201" s="8">
        <f t="shared" si="709"/>
        <v>1.2646105828040655</v>
      </c>
      <c r="BC2201" s="8">
        <f t="shared" si="710"/>
        <v>-0.82727295640664633</v>
      </c>
      <c r="BD2201" s="8">
        <f t="shared" si="711"/>
        <v>0.86022162229747101</v>
      </c>
      <c r="BE2201" s="8">
        <f t="shared" si="712"/>
        <v>1.2723749123776125</v>
      </c>
      <c r="BF2201" s="8">
        <f t="shared" si="713"/>
        <v>0.7386345573352866</v>
      </c>
      <c r="BG2201" s="95">
        <f t="shared" si="718"/>
        <v>0.3357196473573697</v>
      </c>
      <c r="BH2201" s="95">
        <f t="shared" si="718"/>
        <v>0.31036782265222035</v>
      </c>
      <c r="BI2201" s="95">
        <f t="shared" si="718"/>
        <v>0.2809205298216626</v>
      </c>
      <c r="BJ2201" s="95">
        <f t="shared" si="718"/>
        <v>0.24702566320507127</v>
      </c>
      <c r="BK2201" s="95">
        <f t="shared" si="718"/>
        <v>0.20836448178683617</v>
      </c>
      <c r="BL2201" s="95">
        <f t="shared" si="718"/>
        <v>0.16464603804218486</v>
      </c>
      <c r="BM2201" s="95">
        <f t="shared" si="718"/>
        <v>0.11558430824031349</v>
      </c>
      <c r="BN2201" s="95">
        <f t="shared" si="715"/>
        <v>6.085163226445589E-2</v>
      </c>
      <c r="BO2201" s="75"/>
      <c r="BP2201" s="75"/>
    </row>
    <row r="2202" spans="27:68" x14ac:dyDescent="0.2">
      <c r="AA2202" s="75"/>
      <c r="AB2202" s="75"/>
      <c r="AC2202" s="75"/>
      <c r="AD2202" s="75"/>
      <c r="AE2202" s="75"/>
      <c r="AF2202" s="85"/>
      <c r="AG2202" s="84"/>
      <c r="AN2202" s="75"/>
      <c r="AO2202" s="75"/>
      <c r="AP2202" s="75"/>
      <c r="AQ2202" s="75"/>
      <c r="AR2202" s="75"/>
      <c r="AS2202" s="75"/>
      <c r="AT2202" s="75"/>
      <c r="AU2202" s="75"/>
      <c r="AV2202" s="75"/>
      <c r="AW2202" s="75"/>
      <c r="AX2202" s="75"/>
      <c r="AY2202" s="75"/>
      <c r="AZ2202" s="75"/>
      <c r="BA2202" s="8">
        <f t="shared" si="708"/>
        <v>0</v>
      </c>
      <c r="BB2202" s="8">
        <f t="shared" si="709"/>
        <v>1.2646105828040655</v>
      </c>
      <c r="BC2202" s="8">
        <f t="shared" si="710"/>
        <v>-0.82727295640664633</v>
      </c>
      <c r="BD2202" s="8">
        <f t="shared" si="711"/>
        <v>0.86022162229747101</v>
      </c>
      <c r="BE2202" s="8">
        <f t="shared" si="712"/>
        <v>1.2723749123776125</v>
      </c>
      <c r="BF2202" s="8">
        <f t="shared" si="713"/>
        <v>0.7386345573352866</v>
      </c>
      <c r="BG2202" s="95">
        <f t="shared" si="718"/>
        <v>0.3357196473573697</v>
      </c>
      <c r="BH2202" s="95">
        <f t="shared" si="718"/>
        <v>0.31036782265222035</v>
      </c>
      <c r="BI2202" s="95">
        <f t="shared" si="718"/>
        <v>0.2809205298216626</v>
      </c>
      <c r="BJ2202" s="95">
        <f t="shared" si="718"/>
        <v>0.24702566320507127</v>
      </c>
      <c r="BK2202" s="95">
        <f t="shared" si="718"/>
        <v>0.20836448178683617</v>
      </c>
      <c r="BL2202" s="95">
        <f t="shared" si="718"/>
        <v>0.16464603804218486</v>
      </c>
      <c r="BM2202" s="95">
        <f t="shared" si="718"/>
        <v>0.11558430824031349</v>
      </c>
      <c r="BN2202" s="95">
        <f t="shared" si="715"/>
        <v>6.085163226445589E-2</v>
      </c>
      <c r="BO2202" s="75"/>
      <c r="BP2202" s="75"/>
    </row>
    <row r="2203" spans="27:68" x14ac:dyDescent="0.2">
      <c r="AA2203" s="75"/>
      <c r="AB2203" s="75"/>
      <c r="AC2203" s="75"/>
      <c r="AD2203" s="75"/>
      <c r="AE2203" s="75"/>
      <c r="AF2203" s="85"/>
      <c r="AG2203" s="84"/>
      <c r="AN2203" s="75"/>
      <c r="AO2203" s="75"/>
      <c r="AP2203" s="75"/>
      <c r="AQ2203" s="75"/>
      <c r="AR2203" s="75"/>
      <c r="AS2203" s="75"/>
      <c r="AT2203" s="75"/>
      <c r="AU2203" s="75"/>
      <c r="AV2203" s="75"/>
      <c r="AW2203" s="75"/>
      <c r="AX2203" s="75"/>
      <c r="AY2203" s="75"/>
      <c r="AZ2203" s="75"/>
      <c r="BA2203" s="8">
        <f t="shared" si="708"/>
        <v>0</v>
      </c>
      <c r="BB2203" s="8">
        <f t="shared" si="709"/>
        <v>1.2646105828040655</v>
      </c>
      <c r="BC2203" s="8">
        <f t="shared" si="710"/>
        <v>-0.82727295640664633</v>
      </c>
      <c r="BD2203" s="8">
        <f t="shared" si="711"/>
        <v>0.86022162229747101</v>
      </c>
      <c r="BE2203" s="8">
        <f t="shared" si="712"/>
        <v>1.2723749123776125</v>
      </c>
      <c r="BF2203" s="8">
        <f t="shared" si="713"/>
        <v>0.7386345573352866</v>
      </c>
      <c r="BG2203" s="95">
        <f t="shared" si="718"/>
        <v>0.3357196473573697</v>
      </c>
      <c r="BH2203" s="95">
        <f t="shared" si="718"/>
        <v>0.31036782265222035</v>
      </c>
      <c r="BI2203" s="95">
        <f t="shared" si="718"/>
        <v>0.2809205298216626</v>
      </c>
      <c r="BJ2203" s="95">
        <f t="shared" si="718"/>
        <v>0.24702566320507127</v>
      </c>
      <c r="BK2203" s="95">
        <f t="shared" si="718"/>
        <v>0.20836448178683617</v>
      </c>
      <c r="BL2203" s="95">
        <f t="shared" si="718"/>
        <v>0.16464603804218486</v>
      </c>
      <c r="BM2203" s="95">
        <f t="shared" si="718"/>
        <v>0.11558430824031349</v>
      </c>
      <c r="BN2203" s="95">
        <f t="shared" si="715"/>
        <v>6.085163226445589E-2</v>
      </c>
      <c r="BO2203" s="75"/>
      <c r="BP2203" s="75"/>
    </row>
    <row r="2204" spans="27:68" x14ac:dyDescent="0.2">
      <c r="AA2204" s="75"/>
      <c r="AB2204" s="75"/>
      <c r="AC2204" s="75"/>
      <c r="AD2204" s="75"/>
      <c r="AE2204" s="75"/>
      <c r="AF2204" s="85"/>
      <c r="AG2204" s="84"/>
      <c r="AN2204" s="75"/>
      <c r="AO2204" s="75"/>
      <c r="AP2204" s="75"/>
      <c r="AQ2204" s="75"/>
      <c r="AR2204" s="75"/>
      <c r="AS2204" s="75"/>
      <c r="AT2204" s="75"/>
      <c r="AU2204" s="75"/>
      <c r="AV2204" s="75"/>
      <c r="AW2204" s="75"/>
      <c r="AX2204" s="75"/>
      <c r="AY2204" s="75"/>
      <c r="AZ2204" s="75"/>
      <c r="BA2204" s="8">
        <f t="shared" si="708"/>
        <v>0</v>
      </c>
      <c r="BB2204" s="8">
        <f t="shared" si="709"/>
        <v>1.2646105828040655</v>
      </c>
      <c r="BC2204" s="8">
        <f t="shared" si="710"/>
        <v>-0.82727295640664633</v>
      </c>
      <c r="BD2204" s="8">
        <f t="shared" si="711"/>
        <v>0.86022162229747101</v>
      </c>
      <c r="BE2204" s="8">
        <f t="shared" si="712"/>
        <v>1.2723749123776125</v>
      </c>
      <c r="BF2204" s="8">
        <f t="shared" si="713"/>
        <v>0.7386345573352866</v>
      </c>
      <c r="BG2204" s="95">
        <f t="shared" si="718"/>
        <v>0.3357196473573697</v>
      </c>
      <c r="BH2204" s="95">
        <f t="shared" si="718"/>
        <v>0.31036782265222035</v>
      </c>
      <c r="BI2204" s="95">
        <f t="shared" si="718"/>
        <v>0.2809205298216626</v>
      </c>
      <c r="BJ2204" s="95">
        <f t="shared" si="718"/>
        <v>0.24702566320507127</v>
      </c>
      <c r="BK2204" s="95">
        <f t="shared" si="718"/>
        <v>0.20836448178683617</v>
      </c>
      <c r="BL2204" s="95">
        <f t="shared" si="718"/>
        <v>0.16464603804218486</v>
      </c>
      <c r="BM2204" s="95">
        <f t="shared" si="718"/>
        <v>0.11558430824031349</v>
      </c>
      <c r="BN2204" s="95">
        <f t="shared" si="715"/>
        <v>6.085163226445589E-2</v>
      </c>
      <c r="BO2204" s="75"/>
      <c r="BP2204" s="75"/>
    </row>
    <row r="2205" spans="27:68" x14ac:dyDescent="0.2">
      <c r="AA2205" s="75"/>
      <c r="AB2205" s="75"/>
      <c r="AC2205" s="75"/>
      <c r="AD2205" s="75"/>
      <c r="AE2205" s="75"/>
      <c r="AF2205" s="85"/>
      <c r="AG2205" s="84"/>
      <c r="AN2205" s="75"/>
      <c r="AO2205" s="75"/>
      <c r="AP2205" s="75"/>
      <c r="AQ2205" s="75"/>
      <c r="AR2205" s="75"/>
      <c r="AS2205" s="75"/>
      <c r="AT2205" s="75"/>
      <c r="AU2205" s="75"/>
      <c r="AV2205" s="75"/>
      <c r="AW2205" s="75"/>
      <c r="AX2205" s="75"/>
      <c r="AY2205" s="75"/>
      <c r="AZ2205" s="75"/>
      <c r="BA2205" s="8">
        <f t="shared" si="708"/>
        <v>0</v>
      </c>
      <c r="BB2205" s="8">
        <f t="shared" si="709"/>
        <v>1.2646105828040655</v>
      </c>
      <c r="BC2205" s="8">
        <f t="shared" si="710"/>
        <v>-0.82727295640664633</v>
      </c>
      <c r="BD2205" s="8">
        <f t="shared" si="711"/>
        <v>0.86022162229747101</v>
      </c>
      <c r="BE2205" s="8">
        <f t="shared" si="712"/>
        <v>1.2723749123776125</v>
      </c>
      <c r="BF2205" s="8">
        <f t="shared" si="713"/>
        <v>0.7386345573352866</v>
      </c>
      <c r="BG2205" s="95">
        <f t="shared" si="718"/>
        <v>0.3357196473573697</v>
      </c>
      <c r="BH2205" s="95">
        <f t="shared" si="718"/>
        <v>0.31036782265222035</v>
      </c>
      <c r="BI2205" s="95">
        <f t="shared" si="718"/>
        <v>0.2809205298216626</v>
      </c>
      <c r="BJ2205" s="95">
        <f t="shared" si="718"/>
        <v>0.24702566320507127</v>
      </c>
      <c r="BK2205" s="95">
        <f t="shared" si="718"/>
        <v>0.20836448178683617</v>
      </c>
      <c r="BL2205" s="95">
        <f t="shared" si="718"/>
        <v>0.16464603804218486</v>
      </c>
      <c r="BM2205" s="95">
        <f t="shared" si="718"/>
        <v>0.11558430824031349</v>
      </c>
      <c r="BN2205" s="95">
        <f t="shared" si="715"/>
        <v>6.085163226445589E-2</v>
      </c>
      <c r="BO2205" s="75"/>
      <c r="BP2205" s="75"/>
    </row>
    <row r="2206" spans="27:68" x14ac:dyDescent="0.2">
      <c r="AA2206" s="75"/>
      <c r="AB2206" s="75"/>
      <c r="AC2206" s="75"/>
      <c r="AD2206" s="75"/>
      <c r="AE2206" s="75"/>
      <c r="AF2206" s="85"/>
      <c r="AG2206" s="84"/>
      <c r="AN2206" s="75"/>
      <c r="AO2206" s="75"/>
      <c r="AP2206" s="75"/>
      <c r="AQ2206" s="75"/>
      <c r="AR2206" s="75"/>
      <c r="AS2206" s="75"/>
      <c r="AT2206" s="75"/>
      <c r="AU2206" s="75"/>
      <c r="AV2206" s="75"/>
      <c r="AW2206" s="75"/>
      <c r="AX2206" s="75"/>
      <c r="AY2206" s="75"/>
      <c r="AZ2206" s="75"/>
      <c r="BA2206" s="8">
        <f t="shared" si="708"/>
        <v>0</v>
      </c>
      <c r="BB2206" s="8">
        <f t="shared" si="709"/>
        <v>1.2646105828040655</v>
      </c>
      <c r="BC2206" s="8">
        <f t="shared" si="710"/>
        <v>-0.82727295640664633</v>
      </c>
      <c r="BD2206" s="8">
        <f t="shared" si="711"/>
        <v>0.86022162229747101</v>
      </c>
      <c r="BE2206" s="8">
        <f t="shared" si="712"/>
        <v>1.2723749123776125</v>
      </c>
      <c r="BF2206" s="8">
        <f t="shared" si="713"/>
        <v>0.7386345573352866</v>
      </c>
      <c r="BG2206" s="95">
        <f t="shared" si="718"/>
        <v>0.3357196473573697</v>
      </c>
      <c r="BH2206" s="95">
        <f t="shared" si="718"/>
        <v>0.31036782265222035</v>
      </c>
      <c r="BI2206" s="95">
        <f t="shared" si="718"/>
        <v>0.2809205298216626</v>
      </c>
      <c r="BJ2206" s="95">
        <f t="shared" si="718"/>
        <v>0.24702566320507127</v>
      </c>
      <c r="BK2206" s="95">
        <f t="shared" si="718"/>
        <v>0.20836448178683617</v>
      </c>
      <c r="BL2206" s="95">
        <f t="shared" si="718"/>
        <v>0.16464603804218486</v>
      </c>
      <c r="BM2206" s="95">
        <f t="shared" si="718"/>
        <v>0.11558430824031349</v>
      </c>
      <c r="BN2206" s="95">
        <f t="shared" si="715"/>
        <v>6.085163226445589E-2</v>
      </c>
      <c r="BO2206" s="75"/>
      <c r="BP2206" s="75"/>
    </row>
    <row r="2207" spans="27:68" x14ac:dyDescent="0.2">
      <c r="AA2207" s="75"/>
      <c r="AB2207" s="75"/>
      <c r="AC2207" s="75"/>
      <c r="AD2207" s="75"/>
      <c r="AE2207" s="75"/>
      <c r="AF2207" s="85"/>
      <c r="AG2207" s="84"/>
      <c r="AN2207" s="75"/>
      <c r="AO2207" s="75"/>
      <c r="AP2207" s="75"/>
      <c r="AQ2207" s="75"/>
      <c r="AR2207" s="75"/>
      <c r="AS2207" s="75"/>
      <c r="AT2207" s="75"/>
      <c r="AU2207" s="75"/>
      <c r="AV2207" s="75"/>
      <c r="AW2207" s="75"/>
      <c r="AX2207" s="75"/>
      <c r="AY2207" s="75"/>
      <c r="AZ2207" s="75"/>
      <c r="BA2207" s="8">
        <f t="shared" si="708"/>
        <v>0</v>
      </c>
      <c r="BB2207" s="8">
        <f t="shared" si="709"/>
        <v>1.2646105828040655</v>
      </c>
      <c r="BC2207" s="8">
        <f t="shared" si="710"/>
        <v>-0.82727295640664633</v>
      </c>
      <c r="BD2207" s="8">
        <f t="shared" si="711"/>
        <v>0.86022162229747101</v>
      </c>
      <c r="BE2207" s="8">
        <f t="shared" si="712"/>
        <v>1.2723749123776125</v>
      </c>
      <c r="BF2207" s="8">
        <f t="shared" si="713"/>
        <v>0.7386345573352866</v>
      </c>
      <c r="BG2207" s="95">
        <f t="shared" si="718"/>
        <v>0.3357196473573697</v>
      </c>
      <c r="BH2207" s="95">
        <f t="shared" si="718"/>
        <v>0.31036782265222035</v>
      </c>
      <c r="BI2207" s="95">
        <f t="shared" si="718"/>
        <v>0.2809205298216626</v>
      </c>
      <c r="BJ2207" s="95">
        <f t="shared" si="718"/>
        <v>0.24702566320507127</v>
      </c>
      <c r="BK2207" s="95">
        <f t="shared" si="718"/>
        <v>0.20836448178683617</v>
      </c>
      <c r="BL2207" s="95">
        <f t="shared" si="718"/>
        <v>0.16464603804218486</v>
      </c>
      <c r="BM2207" s="95">
        <f t="shared" si="718"/>
        <v>0.11558430824031349</v>
      </c>
      <c r="BN2207" s="95">
        <f t="shared" si="715"/>
        <v>6.085163226445589E-2</v>
      </c>
      <c r="BO2207" s="75"/>
      <c r="BP2207" s="75"/>
    </row>
    <row r="2208" spans="27:68" x14ac:dyDescent="0.2">
      <c r="AA2208" s="75"/>
      <c r="AB2208" s="75"/>
      <c r="AC2208" s="75"/>
      <c r="AD2208" s="75"/>
      <c r="AE2208" s="75"/>
      <c r="AF2208" s="85"/>
      <c r="AG2208" s="84"/>
      <c r="AN2208" s="75"/>
      <c r="AO2208" s="75"/>
      <c r="AP2208" s="75"/>
      <c r="AQ2208" s="75"/>
      <c r="AR2208" s="75"/>
      <c r="AS2208" s="75"/>
      <c r="AT2208" s="75"/>
      <c r="AU2208" s="75"/>
      <c r="AV2208" s="75"/>
      <c r="AW2208" s="75"/>
      <c r="AX2208" s="75"/>
      <c r="AY2208" s="75"/>
      <c r="AZ2208" s="75"/>
      <c r="BA2208" s="8">
        <f t="shared" si="708"/>
        <v>0</v>
      </c>
      <c r="BB2208" s="8">
        <f t="shared" si="709"/>
        <v>1.2646105828040655</v>
      </c>
      <c r="BC2208" s="8">
        <f t="shared" si="710"/>
        <v>-0.82727295640664633</v>
      </c>
      <c r="BD2208" s="8">
        <f t="shared" si="711"/>
        <v>0.86022162229747101</v>
      </c>
      <c r="BE2208" s="8">
        <f t="shared" si="712"/>
        <v>1.2723749123776125</v>
      </c>
      <c r="BF2208" s="8">
        <f t="shared" si="713"/>
        <v>0.7386345573352866</v>
      </c>
      <c r="BG2208" s="95">
        <f t="shared" si="718"/>
        <v>0.3357196473573697</v>
      </c>
      <c r="BH2208" s="95">
        <f t="shared" si="718"/>
        <v>0.31036782265222035</v>
      </c>
      <c r="BI2208" s="95">
        <f t="shared" si="718"/>
        <v>0.2809205298216626</v>
      </c>
      <c r="BJ2208" s="95">
        <f t="shared" si="718"/>
        <v>0.24702566320507127</v>
      </c>
      <c r="BK2208" s="95">
        <f t="shared" si="718"/>
        <v>0.20836448178683617</v>
      </c>
      <c r="BL2208" s="95">
        <f t="shared" si="718"/>
        <v>0.16464603804218486</v>
      </c>
      <c r="BM2208" s="95">
        <f t="shared" si="718"/>
        <v>0.11558430824031349</v>
      </c>
      <c r="BN2208" s="95">
        <f t="shared" si="715"/>
        <v>6.085163226445589E-2</v>
      </c>
      <c r="BO2208" s="75"/>
      <c r="BP2208" s="75"/>
    </row>
    <row r="2209" spans="27:68" x14ac:dyDescent="0.2">
      <c r="AA2209" s="75"/>
      <c r="AB2209" s="75"/>
      <c r="AC2209" s="75"/>
      <c r="AD2209" s="75"/>
      <c r="AE2209" s="75"/>
      <c r="AF2209" s="85"/>
      <c r="AG2209" s="84"/>
      <c r="AN2209" s="75"/>
      <c r="AO2209" s="75"/>
      <c r="AP2209" s="75"/>
      <c r="AQ2209" s="75"/>
      <c r="AR2209" s="75"/>
      <c r="AS2209" s="75"/>
      <c r="AT2209" s="75"/>
      <c r="AU2209" s="75"/>
      <c r="AV2209" s="75"/>
      <c r="AW2209" s="75"/>
      <c r="AX2209" s="75"/>
      <c r="AY2209" s="75"/>
      <c r="AZ2209" s="75"/>
      <c r="BA2209" s="8">
        <f t="shared" ref="BA2209:BA2272" si="719">$BB$6*($BB$11/BB2209*BC2209+$BB$12)</f>
        <v>0</v>
      </c>
      <c r="BB2209" s="8">
        <f t="shared" ref="BB2209:BB2272" si="720">1+$BB$7*COS(BE2209)</f>
        <v>1.2646105828040655</v>
      </c>
      <c r="BC2209" s="8">
        <f t="shared" ref="BC2209:BC2272" si="721">SIN(BE2209+RADIANS($BB$9))</f>
        <v>-0.82727295640664633</v>
      </c>
      <c r="BD2209" s="8">
        <f t="shared" ref="BD2209:BD2272" si="722">$BB$7*SIN(BE2209)</f>
        <v>0.86022162229747101</v>
      </c>
      <c r="BE2209" s="8">
        <f t="shared" ref="BE2209:BE2272" si="723">2*ATAN(BF2209)</f>
        <v>1.2723749123776125</v>
      </c>
      <c r="BF2209" s="8">
        <f t="shared" ref="BF2209:BF2272" si="724">TAN(BG2209/2)*SQRT((1+$BB$7)/(1-$BB$7))</f>
        <v>0.7386345573352866</v>
      </c>
      <c r="BG2209" s="95">
        <f t="shared" ref="BG2209:BM2224" si="725">$BN2209+$BB$7*SIN(BH2209)</f>
        <v>0.3357196473573697</v>
      </c>
      <c r="BH2209" s="95">
        <f t="shared" si="725"/>
        <v>0.31036782265222035</v>
      </c>
      <c r="BI2209" s="95">
        <f t="shared" si="725"/>
        <v>0.2809205298216626</v>
      </c>
      <c r="BJ2209" s="95">
        <f t="shared" si="725"/>
        <v>0.24702566320507127</v>
      </c>
      <c r="BK2209" s="95">
        <f t="shared" si="725"/>
        <v>0.20836448178683617</v>
      </c>
      <c r="BL2209" s="95">
        <f t="shared" si="725"/>
        <v>0.16464603804218486</v>
      </c>
      <c r="BM2209" s="95">
        <f t="shared" si="725"/>
        <v>0.11558430824031349</v>
      </c>
      <c r="BN2209" s="95">
        <f t="shared" ref="BN2209:BN2272" si="726">RADIANS($BB$9)+$BB$18*(F2209-BB$15)</f>
        <v>6.085163226445589E-2</v>
      </c>
      <c r="BO2209" s="75"/>
      <c r="BP2209" s="75"/>
    </row>
    <row r="2210" spans="27:68" x14ac:dyDescent="0.2">
      <c r="AA2210" s="75"/>
      <c r="AB2210" s="75"/>
      <c r="AC2210" s="75"/>
      <c r="AD2210" s="75"/>
      <c r="AE2210" s="75"/>
      <c r="AF2210" s="85"/>
      <c r="AG2210" s="84"/>
      <c r="AN2210" s="75"/>
      <c r="AO2210" s="75"/>
      <c r="AP2210" s="75"/>
      <c r="AQ2210" s="75"/>
      <c r="AR2210" s="75"/>
      <c r="AS2210" s="75"/>
      <c r="AT2210" s="75"/>
      <c r="AU2210" s="75"/>
      <c r="AV2210" s="75"/>
      <c r="AW2210" s="75"/>
      <c r="AX2210" s="75"/>
      <c r="AY2210" s="75"/>
      <c r="AZ2210" s="75"/>
      <c r="BA2210" s="8">
        <f t="shared" si="719"/>
        <v>0</v>
      </c>
      <c r="BB2210" s="8">
        <f t="shared" si="720"/>
        <v>1.2646105828040655</v>
      </c>
      <c r="BC2210" s="8">
        <f t="shared" si="721"/>
        <v>-0.82727295640664633</v>
      </c>
      <c r="BD2210" s="8">
        <f t="shared" si="722"/>
        <v>0.86022162229747101</v>
      </c>
      <c r="BE2210" s="8">
        <f t="shared" si="723"/>
        <v>1.2723749123776125</v>
      </c>
      <c r="BF2210" s="8">
        <f t="shared" si="724"/>
        <v>0.7386345573352866</v>
      </c>
      <c r="BG2210" s="95">
        <f t="shared" si="725"/>
        <v>0.3357196473573697</v>
      </c>
      <c r="BH2210" s="95">
        <f t="shared" si="725"/>
        <v>0.31036782265222035</v>
      </c>
      <c r="BI2210" s="95">
        <f t="shared" si="725"/>
        <v>0.2809205298216626</v>
      </c>
      <c r="BJ2210" s="95">
        <f t="shared" si="725"/>
        <v>0.24702566320507127</v>
      </c>
      <c r="BK2210" s="95">
        <f t="shared" si="725"/>
        <v>0.20836448178683617</v>
      </c>
      <c r="BL2210" s="95">
        <f t="shared" si="725"/>
        <v>0.16464603804218486</v>
      </c>
      <c r="BM2210" s="95">
        <f t="shared" si="725"/>
        <v>0.11558430824031349</v>
      </c>
      <c r="BN2210" s="95">
        <f t="shared" si="726"/>
        <v>6.085163226445589E-2</v>
      </c>
      <c r="BO2210" s="75"/>
      <c r="BP2210" s="75"/>
    </row>
    <row r="2211" spans="27:68" x14ac:dyDescent="0.2">
      <c r="AA2211" s="75"/>
      <c r="AB2211" s="75"/>
      <c r="AC2211" s="75"/>
      <c r="AD2211" s="75"/>
      <c r="AE2211" s="75"/>
      <c r="AF2211" s="85"/>
      <c r="AG2211" s="84"/>
      <c r="AN2211" s="75"/>
      <c r="AO2211" s="75"/>
      <c r="AP2211" s="75"/>
      <c r="AQ2211" s="75"/>
      <c r="AR2211" s="75"/>
      <c r="AS2211" s="75"/>
      <c r="AT2211" s="75"/>
      <c r="AU2211" s="75"/>
      <c r="AV2211" s="75"/>
      <c r="AW2211" s="75"/>
      <c r="AX2211" s="75"/>
      <c r="AY2211" s="75"/>
      <c r="AZ2211" s="75"/>
      <c r="BA2211" s="8">
        <f t="shared" si="719"/>
        <v>0</v>
      </c>
      <c r="BB2211" s="8">
        <f t="shared" si="720"/>
        <v>1.2646105828040655</v>
      </c>
      <c r="BC2211" s="8">
        <f t="shared" si="721"/>
        <v>-0.82727295640664633</v>
      </c>
      <c r="BD2211" s="8">
        <f t="shared" si="722"/>
        <v>0.86022162229747101</v>
      </c>
      <c r="BE2211" s="8">
        <f t="shared" si="723"/>
        <v>1.2723749123776125</v>
      </c>
      <c r="BF2211" s="8">
        <f t="shared" si="724"/>
        <v>0.7386345573352866</v>
      </c>
      <c r="BG2211" s="95">
        <f t="shared" si="725"/>
        <v>0.3357196473573697</v>
      </c>
      <c r="BH2211" s="95">
        <f t="shared" si="725"/>
        <v>0.31036782265222035</v>
      </c>
      <c r="BI2211" s="95">
        <f t="shared" si="725"/>
        <v>0.2809205298216626</v>
      </c>
      <c r="BJ2211" s="95">
        <f t="shared" si="725"/>
        <v>0.24702566320507127</v>
      </c>
      <c r="BK2211" s="95">
        <f t="shared" si="725"/>
        <v>0.20836448178683617</v>
      </c>
      <c r="BL2211" s="95">
        <f t="shared" si="725"/>
        <v>0.16464603804218486</v>
      </c>
      <c r="BM2211" s="95">
        <f t="shared" si="725"/>
        <v>0.11558430824031349</v>
      </c>
      <c r="BN2211" s="95">
        <f t="shared" si="726"/>
        <v>6.085163226445589E-2</v>
      </c>
      <c r="BO2211" s="75"/>
      <c r="BP2211" s="75"/>
    </row>
    <row r="2212" spans="27:68" x14ac:dyDescent="0.2">
      <c r="AA2212" s="75"/>
      <c r="AB2212" s="75"/>
      <c r="AC2212" s="75"/>
      <c r="AD2212" s="75"/>
      <c r="AE2212" s="75"/>
      <c r="AF2212" s="85"/>
      <c r="AG2212" s="84"/>
      <c r="AN2212" s="75"/>
      <c r="AO2212" s="75"/>
      <c r="AP2212" s="75"/>
      <c r="AQ2212" s="75"/>
      <c r="AR2212" s="75"/>
      <c r="AS2212" s="75"/>
      <c r="AT2212" s="75"/>
      <c r="AU2212" s="75"/>
      <c r="AV2212" s="75"/>
      <c r="AW2212" s="75"/>
      <c r="AX2212" s="75"/>
      <c r="AY2212" s="75"/>
      <c r="AZ2212" s="75"/>
      <c r="BA2212" s="8">
        <f t="shared" si="719"/>
        <v>0</v>
      </c>
      <c r="BB2212" s="8">
        <f t="shared" si="720"/>
        <v>1.2646105828040655</v>
      </c>
      <c r="BC2212" s="8">
        <f t="shared" si="721"/>
        <v>-0.82727295640664633</v>
      </c>
      <c r="BD2212" s="8">
        <f t="shared" si="722"/>
        <v>0.86022162229747101</v>
      </c>
      <c r="BE2212" s="8">
        <f t="shared" si="723"/>
        <v>1.2723749123776125</v>
      </c>
      <c r="BF2212" s="8">
        <f t="shared" si="724"/>
        <v>0.7386345573352866</v>
      </c>
      <c r="BG2212" s="95">
        <f t="shared" si="725"/>
        <v>0.3357196473573697</v>
      </c>
      <c r="BH2212" s="95">
        <f t="shared" si="725"/>
        <v>0.31036782265222035</v>
      </c>
      <c r="BI2212" s="95">
        <f t="shared" si="725"/>
        <v>0.2809205298216626</v>
      </c>
      <c r="BJ2212" s="95">
        <f t="shared" si="725"/>
        <v>0.24702566320507127</v>
      </c>
      <c r="BK2212" s="95">
        <f t="shared" si="725"/>
        <v>0.20836448178683617</v>
      </c>
      <c r="BL2212" s="95">
        <f t="shared" si="725"/>
        <v>0.16464603804218486</v>
      </c>
      <c r="BM2212" s="95">
        <f t="shared" si="725"/>
        <v>0.11558430824031349</v>
      </c>
      <c r="BN2212" s="95">
        <f t="shared" si="726"/>
        <v>6.085163226445589E-2</v>
      </c>
      <c r="BO2212" s="75"/>
      <c r="BP2212" s="75"/>
    </row>
    <row r="2213" spans="27:68" x14ac:dyDescent="0.2">
      <c r="AA2213" s="75"/>
      <c r="AB2213" s="75"/>
      <c r="AC2213" s="75"/>
      <c r="AD2213" s="75"/>
      <c r="AE2213" s="75"/>
      <c r="AF2213" s="85"/>
      <c r="AG2213" s="84"/>
      <c r="AN2213" s="75"/>
      <c r="AO2213" s="75"/>
      <c r="AP2213" s="75"/>
      <c r="AQ2213" s="75"/>
      <c r="AR2213" s="75"/>
      <c r="AS2213" s="75"/>
      <c r="AT2213" s="75"/>
      <c r="AU2213" s="75"/>
      <c r="AV2213" s="75"/>
      <c r="AW2213" s="75"/>
      <c r="AX2213" s="75"/>
      <c r="AY2213" s="75"/>
      <c r="AZ2213" s="75"/>
      <c r="BA2213" s="8">
        <f t="shared" si="719"/>
        <v>0</v>
      </c>
      <c r="BB2213" s="8">
        <f t="shared" si="720"/>
        <v>1.2646105828040655</v>
      </c>
      <c r="BC2213" s="8">
        <f t="shared" si="721"/>
        <v>-0.82727295640664633</v>
      </c>
      <c r="BD2213" s="8">
        <f t="shared" si="722"/>
        <v>0.86022162229747101</v>
      </c>
      <c r="BE2213" s="8">
        <f t="shared" si="723"/>
        <v>1.2723749123776125</v>
      </c>
      <c r="BF2213" s="8">
        <f t="shared" si="724"/>
        <v>0.7386345573352866</v>
      </c>
      <c r="BG2213" s="95">
        <f t="shared" si="725"/>
        <v>0.3357196473573697</v>
      </c>
      <c r="BH2213" s="95">
        <f t="shared" si="725"/>
        <v>0.31036782265222035</v>
      </c>
      <c r="BI2213" s="95">
        <f t="shared" si="725"/>
        <v>0.2809205298216626</v>
      </c>
      <c r="BJ2213" s="95">
        <f t="shared" si="725"/>
        <v>0.24702566320507127</v>
      </c>
      <c r="BK2213" s="95">
        <f t="shared" si="725"/>
        <v>0.20836448178683617</v>
      </c>
      <c r="BL2213" s="95">
        <f t="shared" si="725"/>
        <v>0.16464603804218486</v>
      </c>
      <c r="BM2213" s="95">
        <f t="shared" si="725"/>
        <v>0.11558430824031349</v>
      </c>
      <c r="BN2213" s="95">
        <f t="shared" si="726"/>
        <v>6.085163226445589E-2</v>
      </c>
      <c r="BO2213" s="75"/>
      <c r="BP2213" s="75"/>
    </row>
    <row r="2214" spans="27:68" x14ac:dyDescent="0.2">
      <c r="AA2214" s="75"/>
      <c r="AB2214" s="75"/>
      <c r="AC2214" s="75"/>
      <c r="AD2214" s="75"/>
      <c r="AE2214" s="75"/>
      <c r="AF2214" s="85"/>
      <c r="AG2214" s="84"/>
      <c r="AN2214" s="75"/>
      <c r="AO2214" s="75"/>
      <c r="AP2214" s="75"/>
      <c r="AQ2214" s="75"/>
      <c r="AR2214" s="75"/>
      <c r="AS2214" s="75"/>
      <c r="AT2214" s="75"/>
      <c r="AU2214" s="75"/>
      <c r="AV2214" s="75"/>
      <c r="AW2214" s="75"/>
      <c r="AX2214" s="75"/>
      <c r="AY2214" s="75"/>
      <c r="AZ2214" s="75"/>
      <c r="BA2214" s="8">
        <f t="shared" si="719"/>
        <v>0</v>
      </c>
      <c r="BB2214" s="8">
        <f t="shared" si="720"/>
        <v>1.2646105828040655</v>
      </c>
      <c r="BC2214" s="8">
        <f t="shared" si="721"/>
        <v>-0.82727295640664633</v>
      </c>
      <c r="BD2214" s="8">
        <f t="shared" si="722"/>
        <v>0.86022162229747101</v>
      </c>
      <c r="BE2214" s="8">
        <f t="shared" si="723"/>
        <v>1.2723749123776125</v>
      </c>
      <c r="BF2214" s="8">
        <f t="shared" si="724"/>
        <v>0.7386345573352866</v>
      </c>
      <c r="BG2214" s="95">
        <f t="shared" si="725"/>
        <v>0.3357196473573697</v>
      </c>
      <c r="BH2214" s="95">
        <f t="shared" si="725"/>
        <v>0.31036782265222035</v>
      </c>
      <c r="BI2214" s="95">
        <f t="shared" si="725"/>
        <v>0.2809205298216626</v>
      </c>
      <c r="BJ2214" s="95">
        <f t="shared" si="725"/>
        <v>0.24702566320507127</v>
      </c>
      <c r="BK2214" s="95">
        <f t="shared" si="725"/>
        <v>0.20836448178683617</v>
      </c>
      <c r="BL2214" s="95">
        <f t="shared" si="725"/>
        <v>0.16464603804218486</v>
      </c>
      <c r="BM2214" s="95">
        <f t="shared" si="725"/>
        <v>0.11558430824031349</v>
      </c>
      <c r="BN2214" s="95">
        <f t="shared" si="726"/>
        <v>6.085163226445589E-2</v>
      </c>
      <c r="BO2214" s="75"/>
      <c r="BP2214" s="75"/>
    </row>
    <row r="2215" spans="27:68" x14ac:dyDescent="0.2">
      <c r="AA2215" s="75"/>
      <c r="AB2215" s="75"/>
      <c r="AC2215" s="75"/>
      <c r="AD2215" s="75"/>
      <c r="AE2215" s="75"/>
      <c r="AF2215" s="85"/>
      <c r="AG2215" s="84"/>
      <c r="AN2215" s="75"/>
      <c r="AO2215" s="75"/>
      <c r="AP2215" s="75"/>
      <c r="AQ2215" s="75"/>
      <c r="AR2215" s="75"/>
      <c r="AS2215" s="75"/>
      <c r="AT2215" s="75"/>
      <c r="AU2215" s="75"/>
      <c r="AV2215" s="75"/>
      <c r="AW2215" s="75"/>
      <c r="AX2215" s="75"/>
      <c r="AY2215" s="75"/>
      <c r="AZ2215" s="75"/>
      <c r="BA2215" s="8">
        <f t="shared" si="719"/>
        <v>0</v>
      </c>
      <c r="BB2215" s="8">
        <f t="shared" si="720"/>
        <v>1.2646105828040655</v>
      </c>
      <c r="BC2215" s="8">
        <f t="shared" si="721"/>
        <v>-0.82727295640664633</v>
      </c>
      <c r="BD2215" s="8">
        <f t="shared" si="722"/>
        <v>0.86022162229747101</v>
      </c>
      <c r="BE2215" s="8">
        <f t="shared" si="723"/>
        <v>1.2723749123776125</v>
      </c>
      <c r="BF2215" s="8">
        <f t="shared" si="724"/>
        <v>0.7386345573352866</v>
      </c>
      <c r="BG2215" s="95">
        <f t="shared" si="725"/>
        <v>0.3357196473573697</v>
      </c>
      <c r="BH2215" s="95">
        <f t="shared" si="725"/>
        <v>0.31036782265222035</v>
      </c>
      <c r="BI2215" s="95">
        <f t="shared" si="725"/>
        <v>0.2809205298216626</v>
      </c>
      <c r="BJ2215" s="95">
        <f t="shared" si="725"/>
        <v>0.24702566320507127</v>
      </c>
      <c r="BK2215" s="95">
        <f t="shared" si="725"/>
        <v>0.20836448178683617</v>
      </c>
      <c r="BL2215" s="95">
        <f t="shared" si="725"/>
        <v>0.16464603804218486</v>
      </c>
      <c r="BM2215" s="95">
        <f t="shared" si="725"/>
        <v>0.11558430824031349</v>
      </c>
      <c r="BN2215" s="95">
        <f t="shared" si="726"/>
        <v>6.085163226445589E-2</v>
      </c>
      <c r="BO2215" s="75"/>
      <c r="BP2215" s="75"/>
    </row>
    <row r="2216" spans="27:68" x14ac:dyDescent="0.2">
      <c r="AA2216" s="75"/>
      <c r="AB2216" s="75"/>
      <c r="AC2216" s="75"/>
      <c r="AD2216" s="75"/>
      <c r="AE2216" s="75"/>
      <c r="AF2216" s="85"/>
      <c r="AG2216" s="84"/>
      <c r="AN2216" s="75"/>
      <c r="AO2216" s="75"/>
      <c r="AP2216" s="75"/>
      <c r="AQ2216" s="75"/>
      <c r="AR2216" s="75"/>
      <c r="AS2216" s="75"/>
      <c r="AT2216" s="75"/>
      <c r="AU2216" s="75"/>
      <c r="AV2216" s="75"/>
      <c r="AW2216" s="75"/>
      <c r="AX2216" s="75"/>
      <c r="AY2216" s="75"/>
      <c r="AZ2216" s="75"/>
      <c r="BA2216" s="8">
        <f t="shared" si="719"/>
        <v>0</v>
      </c>
      <c r="BB2216" s="8">
        <f t="shared" si="720"/>
        <v>1.2646105828040655</v>
      </c>
      <c r="BC2216" s="8">
        <f t="shared" si="721"/>
        <v>-0.82727295640664633</v>
      </c>
      <c r="BD2216" s="8">
        <f t="shared" si="722"/>
        <v>0.86022162229747101</v>
      </c>
      <c r="BE2216" s="8">
        <f t="shared" si="723"/>
        <v>1.2723749123776125</v>
      </c>
      <c r="BF2216" s="8">
        <f t="shared" si="724"/>
        <v>0.7386345573352866</v>
      </c>
      <c r="BG2216" s="95">
        <f t="shared" si="725"/>
        <v>0.3357196473573697</v>
      </c>
      <c r="BH2216" s="95">
        <f t="shared" si="725"/>
        <v>0.31036782265222035</v>
      </c>
      <c r="BI2216" s="95">
        <f t="shared" si="725"/>
        <v>0.2809205298216626</v>
      </c>
      <c r="BJ2216" s="95">
        <f t="shared" si="725"/>
        <v>0.24702566320507127</v>
      </c>
      <c r="BK2216" s="95">
        <f t="shared" si="725"/>
        <v>0.20836448178683617</v>
      </c>
      <c r="BL2216" s="95">
        <f t="shared" si="725"/>
        <v>0.16464603804218486</v>
      </c>
      <c r="BM2216" s="95">
        <f t="shared" si="725"/>
        <v>0.11558430824031349</v>
      </c>
      <c r="BN2216" s="95">
        <f t="shared" si="726"/>
        <v>6.085163226445589E-2</v>
      </c>
      <c r="BO2216" s="75"/>
      <c r="BP2216" s="75"/>
    </row>
    <row r="2217" spans="27:68" x14ac:dyDescent="0.2">
      <c r="AA2217" s="75"/>
      <c r="AB2217" s="75"/>
      <c r="AC2217" s="75"/>
      <c r="AD2217" s="75"/>
      <c r="AE2217" s="75"/>
      <c r="AF2217" s="85"/>
      <c r="AG2217" s="84"/>
      <c r="AN2217" s="75"/>
      <c r="AO2217" s="75"/>
      <c r="AP2217" s="75"/>
      <c r="AQ2217" s="75"/>
      <c r="AR2217" s="75"/>
      <c r="AS2217" s="75"/>
      <c r="AT2217" s="75"/>
      <c r="AU2217" s="75"/>
      <c r="AV2217" s="75"/>
      <c r="AW2217" s="75"/>
      <c r="AX2217" s="75"/>
      <c r="AY2217" s="75"/>
      <c r="AZ2217" s="75"/>
      <c r="BA2217" s="8">
        <f t="shared" si="719"/>
        <v>0</v>
      </c>
      <c r="BB2217" s="8">
        <f t="shared" si="720"/>
        <v>1.2646105828040655</v>
      </c>
      <c r="BC2217" s="8">
        <f t="shared" si="721"/>
        <v>-0.82727295640664633</v>
      </c>
      <c r="BD2217" s="8">
        <f t="shared" si="722"/>
        <v>0.86022162229747101</v>
      </c>
      <c r="BE2217" s="8">
        <f t="shared" si="723"/>
        <v>1.2723749123776125</v>
      </c>
      <c r="BF2217" s="8">
        <f t="shared" si="724"/>
        <v>0.7386345573352866</v>
      </c>
      <c r="BG2217" s="95">
        <f t="shared" si="725"/>
        <v>0.3357196473573697</v>
      </c>
      <c r="BH2217" s="95">
        <f t="shared" si="725"/>
        <v>0.31036782265222035</v>
      </c>
      <c r="BI2217" s="95">
        <f t="shared" si="725"/>
        <v>0.2809205298216626</v>
      </c>
      <c r="BJ2217" s="95">
        <f t="shared" si="725"/>
        <v>0.24702566320507127</v>
      </c>
      <c r="BK2217" s="95">
        <f t="shared" si="725"/>
        <v>0.20836448178683617</v>
      </c>
      <c r="BL2217" s="95">
        <f t="shared" si="725"/>
        <v>0.16464603804218486</v>
      </c>
      <c r="BM2217" s="95">
        <f t="shared" si="725"/>
        <v>0.11558430824031349</v>
      </c>
      <c r="BN2217" s="95">
        <f t="shared" si="726"/>
        <v>6.085163226445589E-2</v>
      </c>
      <c r="BO2217" s="75"/>
      <c r="BP2217" s="75"/>
    </row>
    <row r="2218" spans="27:68" x14ac:dyDescent="0.2">
      <c r="AA2218" s="75"/>
      <c r="AB2218" s="75"/>
      <c r="AC2218" s="75"/>
      <c r="AD2218" s="75"/>
      <c r="AE2218" s="75"/>
      <c r="AF2218" s="85"/>
      <c r="AG2218" s="84"/>
      <c r="AN2218" s="75"/>
      <c r="AO2218" s="75"/>
      <c r="AP2218" s="75"/>
      <c r="AQ2218" s="75"/>
      <c r="AR2218" s="75"/>
      <c r="AS2218" s="75"/>
      <c r="AT2218" s="75"/>
      <c r="AU2218" s="75"/>
      <c r="AV2218" s="75"/>
      <c r="AW2218" s="75"/>
      <c r="AX2218" s="75"/>
      <c r="AY2218" s="75"/>
      <c r="AZ2218" s="75"/>
      <c r="BA2218" s="8">
        <f t="shared" si="719"/>
        <v>0</v>
      </c>
      <c r="BB2218" s="8">
        <f t="shared" si="720"/>
        <v>1.2646105828040655</v>
      </c>
      <c r="BC2218" s="8">
        <f t="shared" si="721"/>
        <v>-0.82727295640664633</v>
      </c>
      <c r="BD2218" s="8">
        <f t="shared" si="722"/>
        <v>0.86022162229747101</v>
      </c>
      <c r="BE2218" s="8">
        <f t="shared" si="723"/>
        <v>1.2723749123776125</v>
      </c>
      <c r="BF2218" s="8">
        <f t="shared" si="724"/>
        <v>0.7386345573352866</v>
      </c>
      <c r="BG2218" s="95">
        <f t="shared" si="725"/>
        <v>0.3357196473573697</v>
      </c>
      <c r="BH2218" s="95">
        <f t="shared" si="725"/>
        <v>0.31036782265222035</v>
      </c>
      <c r="BI2218" s="95">
        <f t="shared" si="725"/>
        <v>0.2809205298216626</v>
      </c>
      <c r="BJ2218" s="95">
        <f t="shared" si="725"/>
        <v>0.24702566320507127</v>
      </c>
      <c r="BK2218" s="95">
        <f t="shared" si="725"/>
        <v>0.20836448178683617</v>
      </c>
      <c r="BL2218" s="95">
        <f t="shared" si="725"/>
        <v>0.16464603804218486</v>
      </c>
      <c r="BM2218" s="95">
        <f t="shared" si="725"/>
        <v>0.11558430824031349</v>
      </c>
      <c r="BN2218" s="95">
        <f t="shared" si="726"/>
        <v>6.085163226445589E-2</v>
      </c>
      <c r="BO2218" s="75"/>
      <c r="BP2218" s="75"/>
    </row>
    <row r="2219" spans="27:68" x14ac:dyDescent="0.2">
      <c r="AA2219" s="75"/>
      <c r="AB2219" s="75"/>
      <c r="AC2219" s="75"/>
      <c r="AD2219" s="75"/>
      <c r="AE2219" s="75"/>
      <c r="AF2219" s="85"/>
      <c r="AG2219" s="84"/>
      <c r="AN2219" s="75"/>
      <c r="AO2219" s="75"/>
      <c r="AP2219" s="75"/>
      <c r="AQ2219" s="75"/>
      <c r="AR2219" s="75"/>
      <c r="AS2219" s="75"/>
      <c r="AT2219" s="75"/>
      <c r="AU2219" s="75"/>
      <c r="AV2219" s="75"/>
      <c r="AW2219" s="75"/>
      <c r="AX2219" s="75"/>
      <c r="AY2219" s="75"/>
      <c r="AZ2219" s="75"/>
      <c r="BA2219" s="8">
        <f t="shared" si="719"/>
        <v>0</v>
      </c>
      <c r="BB2219" s="8">
        <f t="shared" si="720"/>
        <v>1.2646105828040655</v>
      </c>
      <c r="BC2219" s="8">
        <f t="shared" si="721"/>
        <v>-0.82727295640664633</v>
      </c>
      <c r="BD2219" s="8">
        <f t="shared" si="722"/>
        <v>0.86022162229747101</v>
      </c>
      <c r="BE2219" s="8">
        <f t="shared" si="723"/>
        <v>1.2723749123776125</v>
      </c>
      <c r="BF2219" s="8">
        <f t="shared" si="724"/>
        <v>0.7386345573352866</v>
      </c>
      <c r="BG2219" s="95">
        <f t="shared" si="725"/>
        <v>0.3357196473573697</v>
      </c>
      <c r="BH2219" s="95">
        <f t="shared" si="725"/>
        <v>0.31036782265222035</v>
      </c>
      <c r="BI2219" s="95">
        <f t="shared" si="725"/>
        <v>0.2809205298216626</v>
      </c>
      <c r="BJ2219" s="95">
        <f t="shared" si="725"/>
        <v>0.24702566320507127</v>
      </c>
      <c r="BK2219" s="95">
        <f t="shared" si="725"/>
        <v>0.20836448178683617</v>
      </c>
      <c r="BL2219" s="95">
        <f t="shared" si="725"/>
        <v>0.16464603804218486</v>
      </c>
      <c r="BM2219" s="95">
        <f t="shared" si="725"/>
        <v>0.11558430824031349</v>
      </c>
      <c r="BN2219" s="95">
        <f t="shared" si="726"/>
        <v>6.085163226445589E-2</v>
      </c>
      <c r="BO2219" s="75"/>
      <c r="BP2219" s="75"/>
    </row>
    <row r="2220" spans="27:68" x14ac:dyDescent="0.2">
      <c r="AA2220" s="75"/>
      <c r="AB2220" s="75"/>
      <c r="AC2220" s="75"/>
      <c r="AD2220" s="75"/>
      <c r="AE2220" s="75"/>
      <c r="AF2220" s="85"/>
      <c r="AG2220" s="84"/>
      <c r="AN2220" s="75"/>
      <c r="AO2220" s="75"/>
      <c r="AP2220" s="75"/>
      <c r="AQ2220" s="75"/>
      <c r="AR2220" s="75"/>
      <c r="AS2220" s="75"/>
      <c r="AT2220" s="75"/>
      <c r="AU2220" s="75"/>
      <c r="AV2220" s="75"/>
      <c r="AW2220" s="75"/>
      <c r="AX2220" s="75"/>
      <c r="AY2220" s="75"/>
      <c r="AZ2220" s="75"/>
      <c r="BA2220" s="8">
        <f t="shared" si="719"/>
        <v>0</v>
      </c>
      <c r="BB2220" s="8">
        <f t="shared" si="720"/>
        <v>1.2646105828040655</v>
      </c>
      <c r="BC2220" s="8">
        <f t="shared" si="721"/>
        <v>-0.82727295640664633</v>
      </c>
      <c r="BD2220" s="8">
        <f t="shared" si="722"/>
        <v>0.86022162229747101</v>
      </c>
      <c r="BE2220" s="8">
        <f t="shared" si="723"/>
        <v>1.2723749123776125</v>
      </c>
      <c r="BF2220" s="8">
        <f t="shared" si="724"/>
        <v>0.7386345573352866</v>
      </c>
      <c r="BG2220" s="95">
        <f t="shared" si="725"/>
        <v>0.3357196473573697</v>
      </c>
      <c r="BH2220" s="95">
        <f t="shared" si="725"/>
        <v>0.31036782265222035</v>
      </c>
      <c r="BI2220" s="95">
        <f t="shared" si="725"/>
        <v>0.2809205298216626</v>
      </c>
      <c r="BJ2220" s="95">
        <f t="shared" si="725"/>
        <v>0.24702566320507127</v>
      </c>
      <c r="BK2220" s="95">
        <f t="shared" si="725"/>
        <v>0.20836448178683617</v>
      </c>
      <c r="BL2220" s="95">
        <f t="shared" si="725"/>
        <v>0.16464603804218486</v>
      </c>
      <c r="BM2220" s="95">
        <f t="shared" si="725"/>
        <v>0.11558430824031349</v>
      </c>
      <c r="BN2220" s="95">
        <f t="shared" si="726"/>
        <v>6.085163226445589E-2</v>
      </c>
      <c r="BO2220" s="75"/>
      <c r="BP2220" s="75"/>
    </row>
    <row r="2221" spans="27:68" x14ac:dyDescent="0.2">
      <c r="AA2221" s="75"/>
      <c r="AB2221" s="75"/>
      <c r="AC2221" s="75"/>
      <c r="AD2221" s="75"/>
      <c r="AE2221" s="75"/>
      <c r="AF2221" s="85"/>
      <c r="AG2221" s="84"/>
      <c r="AN2221" s="75"/>
      <c r="AO2221" s="75"/>
      <c r="AP2221" s="75"/>
      <c r="AQ2221" s="75"/>
      <c r="AR2221" s="75"/>
      <c r="AS2221" s="75"/>
      <c r="AT2221" s="75"/>
      <c r="AU2221" s="75"/>
      <c r="AV2221" s="75"/>
      <c r="AW2221" s="75"/>
      <c r="AX2221" s="75"/>
      <c r="AY2221" s="75"/>
      <c r="AZ2221" s="75"/>
      <c r="BA2221" s="8">
        <f t="shared" si="719"/>
        <v>0</v>
      </c>
      <c r="BB2221" s="8">
        <f t="shared" si="720"/>
        <v>1.2646105828040655</v>
      </c>
      <c r="BC2221" s="8">
        <f t="shared" si="721"/>
        <v>-0.82727295640664633</v>
      </c>
      <c r="BD2221" s="8">
        <f t="shared" si="722"/>
        <v>0.86022162229747101</v>
      </c>
      <c r="BE2221" s="8">
        <f t="shared" si="723"/>
        <v>1.2723749123776125</v>
      </c>
      <c r="BF2221" s="8">
        <f t="shared" si="724"/>
        <v>0.7386345573352866</v>
      </c>
      <c r="BG2221" s="95">
        <f t="shared" si="725"/>
        <v>0.3357196473573697</v>
      </c>
      <c r="BH2221" s="95">
        <f t="shared" si="725"/>
        <v>0.31036782265222035</v>
      </c>
      <c r="BI2221" s="95">
        <f t="shared" si="725"/>
        <v>0.2809205298216626</v>
      </c>
      <c r="BJ2221" s="95">
        <f t="shared" si="725"/>
        <v>0.24702566320507127</v>
      </c>
      <c r="BK2221" s="95">
        <f t="shared" si="725"/>
        <v>0.20836448178683617</v>
      </c>
      <c r="BL2221" s="95">
        <f t="shared" si="725"/>
        <v>0.16464603804218486</v>
      </c>
      <c r="BM2221" s="95">
        <f t="shared" si="725"/>
        <v>0.11558430824031349</v>
      </c>
      <c r="BN2221" s="95">
        <f t="shared" si="726"/>
        <v>6.085163226445589E-2</v>
      </c>
      <c r="BO2221" s="75"/>
      <c r="BP2221" s="75"/>
    </row>
    <row r="2222" spans="27:68" x14ac:dyDescent="0.2">
      <c r="AA2222" s="75"/>
      <c r="AB2222" s="75"/>
      <c r="AC2222" s="75"/>
      <c r="AD2222" s="75"/>
      <c r="AE2222" s="75"/>
      <c r="AF2222" s="85"/>
      <c r="AG2222" s="84"/>
      <c r="AN2222" s="75"/>
      <c r="AO2222" s="75"/>
      <c r="AP2222" s="75"/>
      <c r="AQ2222" s="75"/>
      <c r="AR2222" s="75"/>
      <c r="AS2222" s="75"/>
      <c r="AT2222" s="75"/>
      <c r="AU2222" s="75"/>
      <c r="AV2222" s="75"/>
      <c r="AW2222" s="75"/>
      <c r="AX2222" s="75"/>
      <c r="AY2222" s="75"/>
      <c r="AZ2222" s="75"/>
      <c r="BA2222" s="8">
        <f t="shared" si="719"/>
        <v>0</v>
      </c>
      <c r="BB2222" s="8">
        <f t="shared" si="720"/>
        <v>1.2646105828040655</v>
      </c>
      <c r="BC2222" s="8">
        <f t="shared" si="721"/>
        <v>-0.82727295640664633</v>
      </c>
      <c r="BD2222" s="8">
        <f t="shared" si="722"/>
        <v>0.86022162229747101</v>
      </c>
      <c r="BE2222" s="8">
        <f t="shared" si="723"/>
        <v>1.2723749123776125</v>
      </c>
      <c r="BF2222" s="8">
        <f t="shared" si="724"/>
        <v>0.7386345573352866</v>
      </c>
      <c r="BG2222" s="95">
        <f t="shared" si="725"/>
        <v>0.3357196473573697</v>
      </c>
      <c r="BH2222" s="95">
        <f t="shared" si="725"/>
        <v>0.31036782265222035</v>
      </c>
      <c r="BI2222" s="95">
        <f t="shared" si="725"/>
        <v>0.2809205298216626</v>
      </c>
      <c r="BJ2222" s="95">
        <f t="shared" si="725"/>
        <v>0.24702566320507127</v>
      </c>
      <c r="BK2222" s="95">
        <f t="shared" si="725"/>
        <v>0.20836448178683617</v>
      </c>
      <c r="BL2222" s="95">
        <f t="shared" si="725"/>
        <v>0.16464603804218486</v>
      </c>
      <c r="BM2222" s="95">
        <f t="shared" si="725"/>
        <v>0.11558430824031349</v>
      </c>
      <c r="BN2222" s="95">
        <f t="shared" si="726"/>
        <v>6.085163226445589E-2</v>
      </c>
      <c r="BO2222" s="75"/>
      <c r="BP2222" s="75"/>
    </row>
    <row r="2223" spans="27:68" x14ac:dyDescent="0.2">
      <c r="AA2223" s="75"/>
      <c r="AB2223" s="75"/>
      <c r="AC2223" s="75"/>
      <c r="AD2223" s="75"/>
      <c r="AE2223" s="75"/>
      <c r="AF2223" s="85"/>
      <c r="AG2223" s="84"/>
      <c r="AN2223" s="75"/>
      <c r="AO2223" s="75"/>
      <c r="AP2223" s="75"/>
      <c r="AQ2223" s="75"/>
      <c r="AR2223" s="75"/>
      <c r="AS2223" s="75"/>
      <c r="AT2223" s="75"/>
      <c r="AU2223" s="75"/>
      <c r="AV2223" s="75"/>
      <c r="AW2223" s="75"/>
      <c r="AX2223" s="75"/>
      <c r="AY2223" s="75"/>
      <c r="AZ2223" s="75"/>
      <c r="BA2223" s="8">
        <f t="shared" si="719"/>
        <v>0</v>
      </c>
      <c r="BB2223" s="8">
        <f t="shared" si="720"/>
        <v>1.2646105828040655</v>
      </c>
      <c r="BC2223" s="8">
        <f t="shared" si="721"/>
        <v>-0.82727295640664633</v>
      </c>
      <c r="BD2223" s="8">
        <f t="shared" si="722"/>
        <v>0.86022162229747101</v>
      </c>
      <c r="BE2223" s="8">
        <f t="shared" si="723"/>
        <v>1.2723749123776125</v>
      </c>
      <c r="BF2223" s="8">
        <f t="shared" si="724"/>
        <v>0.7386345573352866</v>
      </c>
      <c r="BG2223" s="95">
        <f t="shared" si="725"/>
        <v>0.3357196473573697</v>
      </c>
      <c r="BH2223" s="95">
        <f t="shared" si="725"/>
        <v>0.31036782265222035</v>
      </c>
      <c r="BI2223" s="95">
        <f t="shared" si="725"/>
        <v>0.2809205298216626</v>
      </c>
      <c r="BJ2223" s="95">
        <f t="shared" si="725"/>
        <v>0.24702566320507127</v>
      </c>
      <c r="BK2223" s="95">
        <f t="shared" si="725"/>
        <v>0.20836448178683617</v>
      </c>
      <c r="BL2223" s="95">
        <f t="shared" si="725"/>
        <v>0.16464603804218486</v>
      </c>
      <c r="BM2223" s="95">
        <f t="shared" si="725"/>
        <v>0.11558430824031349</v>
      </c>
      <c r="BN2223" s="95">
        <f t="shared" si="726"/>
        <v>6.085163226445589E-2</v>
      </c>
      <c r="BO2223" s="75"/>
      <c r="BP2223" s="75"/>
    </row>
    <row r="2224" spans="27:68" x14ac:dyDescent="0.2">
      <c r="AA2224" s="75"/>
      <c r="AB2224" s="75"/>
      <c r="AC2224" s="75"/>
      <c r="AD2224" s="75"/>
      <c r="AE2224" s="75"/>
      <c r="AF2224" s="85"/>
      <c r="AG2224" s="84"/>
      <c r="AN2224" s="75"/>
      <c r="AO2224" s="75"/>
      <c r="AP2224" s="75"/>
      <c r="AQ2224" s="75"/>
      <c r="AR2224" s="75"/>
      <c r="AS2224" s="75"/>
      <c r="AT2224" s="75"/>
      <c r="AU2224" s="75"/>
      <c r="AV2224" s="75"/>
      <c r="AW2224" s="75"/>
      <c r="AX2224" s="75"/>
      <c r="AY2224" s="75"/>
      <c r="AZ2224" s="75"/>
      <c r="BA2224" s="8">
        <f t="shared" si="719"/>
        <v>0</v>
      </c>
      <c r="BB2224" s="8">
        <f t="shared" si="720"/>
        <v>1.2646105828040655</v>
      </c>
      <c r="BC2224" s="8">
        <f t="shared" si="721"/>
        <v>-0.82727295640664633</v>
      </c>
      <c r="BD2224" s="8">
        <f t="shared" si="722"/>
        <v>0.86022162229747101</v>
      </c>
      <c r="BE2224" s="8">
        <f t="shared" si="723"/>
        <v>1.2723749123776125</v>
      </c>
      <c r="BF2224" s="8">
        <f t="shared" si="724"/>
        <v>0.7386345573352866</v>
      </c>
      <c r="BG2224" s="95">
        <f t="shared" si="725"/>
        <v>0.3357196473573697</v>
      </c>
      <c r="BH2224" s="95">
        <f t="shared" si="725"/>
        <v>0.31036782265222035</v>
      </c>
      <c r="BI2224" s="95">
        <f t="shared" si="725"/>
        <v>0.2809205298216626</v>
      </c>
      <c r="BJ2224" s="95">
        <f t="shared" si="725"/>
        <v>0.24702566320507127</v>
      </c>
      <c r="BK2224" s="95">
        <f t="shared" si="725"/>
        <v>0.20836448178683617</v>
      </c>
      <c r="BL2224" s="95">
        <f t="shared" si="725"/>
        <v>0.16464603804218486</v>
      </c>
      <c r="BM2224" s="95">
        <f t="shared" si="725"/>
        <v>0.11558430824031349</v>
      </c>
      <c r="BN2224" s="95">
        <f t="shared" si="726"/>
        <v>6.085163226445589E-2</v>
      </c>
      <c r="BO2224" s="75"/>
      <c r="BP2224" s="75"/>
    </row>
    <row r="2225" spans="27:68" x14ac:dyDescent="0.2">
      <c r="AA2225" s="75"/>
      <c r="AB2225" s="75"/>
      <c r="AC2225" s="75"/>
      <c r="AD2225" s="75"/>
      <c r="AE2225" s="75"/>
      <c r="AF2225" s="85"/>
      <c r="AG2225" s="84"/>
      <c r="AN2225" s="75"/>
      <c r="AO2225" s="75"/>
      <c r="AP2225" s="75"/>
      <c r="AQ2225" s="75"/>
      <c r="AR2225" s="75"/>
      <c r="AS2225" s="75"/>
      <c r="AT2225" s="75"/>
      <c r="AU2225" s="75"/>
      <c r="AV2225" s="75"/>
      <c r="AW2225" s="75"/>
      <c r="AX2225" s="75"/>
      <c r="AY2225" s="75"/>
      <c r="AZ2225" s="75"/>
      <c r="BA2225" s="8">
        <f t="shared" si="719"/>
        <v>0</v>
      </c>
      <c r="BB2225" s="8">
        <f t="shared" si="720"/>
        <v>1.2646105828040655</v>
      </c>
      <c r="BC2225" s="8">
        <f t="shared" si="721"/>
        <v>-0.82727295640664633</v>
      </c>
      <c r="BD2225" s="8">
        <f t="shared" si="722"/>
        <v>0.86022162229747101</v>
      </c>
      <c r="BE2225" s="8">
        <f t="shared" si="723"/>
        <v>1.2723749123776125</v>
      </c>
      <c r="BF2225" s="8">
        <f t="shared" si="724"/>
        <v>0.7386345573352866</v>
      </c>
      <c r="BG2225" s="95">
        <f t="shared" ref="BG2225:BM2240" si="727">$BN2225+$BB$7*SIN(BH2225)</f>
        <v>0.3357196473573697</v>
      </c>
      <c r="BH2225" s="95">
        <f t="shared" si="727"/>
        <v>0.31036782265222035</v>
      </c>
      <c r="BI2225" s="95">
        <f t="shared" si="727"/>
        <v>0.2809205298216626</v>
      </c>
      <c r="BJ2225" s="95">
        <f t="shared" si="727"/>
        <v>0.24702566320507127</v>
      </c>
      <c r="BK2225" s="95">
        <f t="shared" si="727"/>
        <v>0.20836448178683617</v>
      </c>
      <c r="BL2225" s="95">
        <f t="shared" si="727"/>
        <v>0.16464603804218486</v>
      </c>
      <c r="BM2225" s="95">
        <f t="shared" si="727"/>
        <v>0.11558430824031349</v>
      </c>
      <c r="BN2225" s="95">
        <f t="shared" si="726"/>
        <v>6.085163226445589E-2</v>
      </c>
      <c r="BO2225" s="75"/>
      <c r="BP2225" s="75"/>
    </row>
    <row r="2226" spans="27:68" x14ac:dyDescent="0.2">
      <c r="AA2226" s="75"/>
      <c r="AB2226" s="75"/>
      <c r="AC2226" s="75"/>
      <c r="AD2226" s="75"/>
      <c r="AE2226" s="75"/>
      <c r="AF2226" s="85"/>
      <c r="AG2226" s="84"/>
      <c r="AN2226" s="75"/>
      <c r="AO2226" s="75"/>
      <c r="AP2226" s="75"/>
      <c r="AQ2226" s="75"/>
      <c r="AR2226" s="75"/>
      <c r="AS2226" s="75"/>
      <c r="AT2226" s="75"/>
      <c r="AU2226" s="75"/>
      <c r="AV2226" s="75"/>
      <c r="AW2226" s="75"/>
      <c r="AX2226" s="75"/>
      <c r="AY2226" s="75"/>
      <c r="AZ2226" s="75"/>
      <c r="BA2226" s="8">
        <f t="shared" si="719"/>
        <v>0</v>
      </c>
      <c r="BB2226" s="8">
        <f t="shared" si="720"/>
        <v>1.2646105828040655</v>
      </c>
      <c r="BC2226" s="8">
        <f t="shared" si="721"/>
        <v>-0.82727295640664633</v>
      </c>
      <c r="BD2226" s="8">
        <f t="shared" si="722"/>
        <v>0.86022162229747101</v>
      </c>
      <c r="BE2226" s="8">
        <f t="shared" si="723"/>
        <v>1.2723749123776125</v>
      </c>
      <c r="BF2226" s="8">
        <f t="shared" si="724"/>
        <v>0.7386345573352866</v>
      </c>
      <c r="BG2226" s="95">
        <f t="shared" si="727"/>
        <v>0.3357196473573697</v>
      </c>
      <c r="BH2226" s="95">
        <f t="shared" si="727"/>
        <v>0.31036782265222035</v>
      </c>
      <c r="BI2226" s="95">
        <f t="shared" si="727"/>
        <v>0.2809205298216626</v>
      </c>
      <c r="BJ2226" s="95">
        <f t="shared" si="727"/>
        <v>0.24702566320507127</v>
      </c>
      <c r="BK2226" s="95">
        <f t="shared" si="727"/>
        <v>0.20836448178683617</v>
      </c>
      <c r="BL2226" s="95">
        <f t="shared" si="727"/>
        <v>0.16464603804218486</v>
      </c>
      <c r="BM2226" s="95">
        <f t="shared" si="727"/>
        <v>0.11558430824031349</v>
      </c>
      <c r="BN2226" s="95">
        <f t="shared" si="726"/>
        <v>6.085163226445589E-2</v>
      </c>
      <c r="BO2226" s="75"/>
      <c r="BP2226" s="75"/>
    </row>
    <row r="2227" spans="27:68" x14ac:dyDescent="0.2">
      <c r="AA2227" s="75"/>
      <c r="AB2227" s="75"/>
      <c r="AC2227" s="75"/>
      <c r="AD2227" s="75"/>
      <c r="AE2227" s="75"/>
      <c r="AF2227" s="85"/>
      <c r="AG2227" s="84"/>
      <c r="AN2227" s="75"/>
      <c r="AO2227" s="75"/>
      <c r="AP2227" s="75"/>
      <c r="AQ2227" s="75"/>
      <c r="AR2227" s="75"/>
      <c r="AS2227" s="75"/>
      <c r="AT2227" s="75"/>
      <c r="AU2227" s="75"/>
      <c r="AV2227" s="75"/>
      <c r="AW2227" s="75"/>
      <c r="AX2227" s="75"/>
      <c r="AY2227" s="75"/>
      <c r="AZ2227" s="75"/>
      <c r="BA2227" s="8">
        <f t="shared" si="719"/>
        <v>0</v>
      </c>
      <c r="BB2227" s="8">
        <f t="shared" si="720"/>
        <v>1.2646105828040655</v>
      </c>
      <c r="BC2227" s="8">
        <f t="shared" si="721"/>
        <v>-0.82727295640664633</v>
      </c>
      <c r="BD2227" s="8">
        <f t="shared" si="722"/>
        <v>0.86022162229747101</v>
      </c>
      <c r="BE2227" s="8">
        <f t="shared" si="723"/>
        <v>1.2723749123776125</v>
      </c>
      <c r="BF2227" s="8">
        <f t="shared" si="724"/>
        <v>0.7386345573352866</v>
      </c>
      <c r="BG2227" s="95">
        <f t="shared" si="727"/>
        <v>0.3357196473573697</v>
      </c>
      <c r="BH2227" s="95">
        <f t="shared" si="727"/>
        <v>0.31036782265222035</v>
      </c>
      <c r="BI2227" s="95">
        <f t="shared" si="727"/>
        <v>0.2809205298216626</v>
      </c>
      <c r="BJ2227" s="95">
        <f t="shared" si="727"/>
        <v>0.24702566320507127</v>
      </c>
      <c r="BK2227" s="95">
        <f t="shared" si="727"/>
        <v>0.20836448178683617</v>
      </c>
      <c r="BL2227" s="95">
        <f t="shared" si="727"/>
        <v>0.16464603804218486</v>
      </c>
      <c r="BM2227" s="95">
        <f t="shared" si="727"/>
        <v>0.11558430824031349</v>
      </c>
      <c r="BN2227" s="95">
        <f t="shared" si="726"/>
        <v>6.085163226445589E-2</v>
      </c>
      <c r="BO2227" s="75"/>
      <c r="BP2227" s="75"/>
    </row>
    <row r="2228" spans="27:68" x14ac:dyDescent="0.2">
      <c r="AA2228" s="75"/>
      <c r="AB2228" s="75"/>
      <c r="AC2228" s="75"/>
      <c r="AD2228" s="75"/>
      <c r="AE2228" s="75"/>
      <c r="AF2228" s="85"/>
      <c r="AG2228" s="84"/>
      <c r="AN2228" s="75"/>
      <c r="AO2228" s="75"/>
      <c r="AP2228" s="75"/>
      <c r="AQ2228" s="75"/>
      <c r="AR2228" s="75"/>
      <c r="AS2228" s="75"/>
      <c r="AT2228" s="75"/>
      <c r="AU2228" s="75"/>
      <c r="AV2228" s="75"/>
      <c r="AW2228" s="75"/>
      <c r="AX2228" s="75"/>
      <c r="AY2228" s="75"/>
      <c r="AZ2228" s="75"/>
      <c r="BA2228" s="8">
        <f t="shared" si="719"/>
        <v>0</v>
      </c>
      <c r="BB2228" s="8">
        <f t="shared" si="720"/>
        <v>1.2646105828040655</v>
      </c>
      <c r="BC2228" s="8">
        <f t="shared" si="721"/>
        <v>-0.82727295640664633</v>
      </c>
      <c r="BD2228" s="8">
        <f t="shared" si="722"/>
        <v>0.86022162229747101</v>
      </c>
      <c r="BE2228" s="8">
        <f t="shared" si="723"/>
        <v>1.2723749123776125</v>
      </c>
      <c r="BF2228" s="8">
        <f t="shared" si="724"/>
        <v>0.7386345573352866</v>
      </c>
      <c r="BG2228" s="95">
        <f t="shared" si="727"/>
        <v>0.3357196473573697</v>
      </c>
      <c r="BH2228" s="95">
        <f t="shared" si="727"/>
        <v>0.31036782265222035</v>
      </c>
      <c r="BI2228" s="95">
        <f t="shared" si="727"/>
        <v>0.2809205298216626</v>
      </c>
      <c r="BJ2228" s="95">
        <f t="shared" si="727"/>
        <v>0.24702566320507127</v>
      </c>
      <c r="BK2228" s="95">
        <f t="shared" si="727"/>
        <v>0.20836448178683617</v>
      </c>
      <c r="BL2228" s="95">
        <f t="shared" si="727"/>
        <v>0.16464603804218486</v>
      </c>
      <c r="BM2228" s="95">
        <f t="shared" si="727"/>
        <v>0.11558430824031349</v>
      </c>
      <c r="BN2228" s="95">
        <f t="shared" si="726"/>
        <v>6.085163226445589E-2</v>
      </c>
      <c r="BO2228" s="75"/>
      <c r="BP2228" s="75"/>
    </row>
    <row r="2229" spans="27:68" x14ac:dyDescent="0.2">
      <c r="AA2229" s="75"/>
      <c r="AB2229" s="75"/>
      <c r="AC2229" s="75"/>
      <c r="AD2229" s="75"/>
      <c r="AE2229" s="75"/>
      <c r="AF2229" s="85"/>
      <c r="AG2229" s="84"/>
      <c r="AN2229" s="75"/>
      <c r="AO2229" s="75"/>
      <c r="AP2229" s="75"/>
      <c r="AQ2229" s="75"/>
      <c r="AR2229" s="75"/>
      <c r="AS2229" s="75"/>
      <c r="AT2229" s="75"/>
      <c r="AU2229" s="75"/>
      <c r="AV2229" s="75"/>
      <c r="AW2229" s="75"/>
      <c r="AX2229" s="75"/>
      <c r="AY2229" s="75"/>
      <c r="AZ2229" s="75"/>
      <c r="BA2229" s="8">
        <f t="shared" si="719"/>
        <v>0</v>
      </c>
      <c r="BB2229" s="8">
        <f t="shared" si="720"/>
        <v>1.2646105828040655</v>
      </c>
      <c r="BC2229" s="8">
        <f t="shared" si="721"/>
        <v>-0.82727295640664633</v>
      </c>
      <c r="BD2229" s="8">
        <f t="shared" si="722"/>
        <v>0.86022162229747101</v>
      </c>
      <c r="BE2229" s="8">
        <f t="shared" si="723"/>
        <v>1.2723749123776125</v>
      </c>
      <c r="BF2229" s="8">
        <f t="shared" si="724"/>
        <v>0.7386345573352866</v>
      </c>
      <c r="BG2229" s="95">
        <f t="shared" si="727"/>
        <v>0.3357196473573697</v>
      </c>
      <c r="BH2229" s="95">
        <f t="shared" si="727"/>
        <v>0.31036782265222035</v>
      </c>
      <c r="BI2229" s="95">
        <f t="shared" si="727"/>
        <v>0.2809205298216626</v>
      </c>
      <c r="BJ2229" s="95">
        <f t="shared" si="727"/>
        <v>0.24702566320507127</v>
      </c>
      <c r="BK2229" s="95">
        <f t="shared" si="727"/>
        <v>0.20836448178683617</v>
      </c>
      <c r="BL2229" s="95">
        <f t="shared" si="727"/>
        <v>0.16464603804218486</v>
      </c>
      <c r="BM2229" s="95">
        <f t="shared" si="727"/>
        <v>0.11558430824031349</v>
      </c>
      <c r="BN2229" s="95">
        <f t="shared" si="726"/>
        <v>6.085163226445589E-2</v>
      </c>
      <c r="BO2229" s="75"/>
      <c r="BP2229" s="75"/>
    </row>
    <row r="2230" spans="27:68" x14ac:dyDescent="0.2">
      <c r="AA2230" s="75"/>
      <c r="AB2230" s="75"/>
      <c r="AC2230" s="75"/>
      <c r="AD2230" s="75"/>
      <c r="AE2230" s="75"/>
      <c r="AF2230" s="85"/>
      <c r="AG2230" s="84"/>
      <c r="AN2230" s="75"/>
      <c r="AO2230" s="75"/>
      <c r="AP2230" s="75"/>
      <c r="AQ2230" s="75"/>
      <c r="AR2230" s="75"/>
      <c r="AS2230" s="75"/>
      <c r="AT2230" s="75"/>
      <c r="AU2230" s="75"/>
      <c r="AV2230" s="75"/>
      <c r="AW2230" s="75"/>
      <c r="AX2230" s="75"/>
      <c r="AY2230" s="75"/>
      <c r="AZ2230" s="75"/>
      <c r="BA2230" s="8">
        <f t="shared" si="719"/>
        <v>0</v>
      </c>
      <c r="BB2230" s="8">
        <f t="shared" si="720"/>
        <v>1.2646105828040655</v>
      </c>
      <c r="BC2230" s="8">
        <f t="shared" si="721"/>
        <v>-0.82727295640664633</v>
      </c>
      <c r="BD2230" s="8">
        <f t="shared" si="722"/>
        <v>0.86022162229747101</v>
      </c>
      <c r="BE2230" s="8">
        <f t="shared" si="723"/>
        <v>1.2723749123776125</v>
      </c>
      <c r="BF2230" s="8">
        <f t="shared" si="724"/>
        <v>0.7386345573352866</v>
      </c>
      <c r="BG2230" s="95">
        <f t="shared" si="727"/>
        <v>0.3357196473573697</v>
      </c>
      <c r="BH2230" s="95">
        <f t="shared" si="727"/>
        <v>0.31036782265222035</v>
      </c>
      <c r="BI2230" s="95">
        <f t="shared" si="727"/>
        <v>0.2809205298216626</v>
      </c>
      <c r="BJ2230" s="95">
        <f t="shared" si="727"/>
        <v>0.24702566320507127</v>
      </c>
      <c r="BK2230" s="95">
        <f t="shared" si="727"/>
        <v>0.20836448178683617</v>
      </c>
      <c r="BL2230" s="95">
        <f t="shared" si="727"/>
        <v>0.16464603804218486</v>
      </c>
      <c r="BM2230" s="95">
        <f t="shared" si="727"/>
        <v>0.11558430824031349</v>
      </c>
      <c r="BN2230" s="95">
        <f t="shared" si="726"/>
        <v>6.085163226445589E-2</v>
      </c>
      <c r="BO2230" s="75"/>
      <c r="BP2230" s="75"/>
    </row>
    <row r="2231" spans="27:68" x14ac:dyDescent="0.2">
      <c r="AA2231" s="75"/>
      <c r="AB2231" s="75"/>
      <c r="AC2231" s="75"/>
      <c r="AD2231" s="75"/>
      <c r="AE2231" s="75"/>
      <c r="AF2231" s="85"/>
      <c r="AG2231" s="84"/>
      <c r="AN2231" s="75"/>
      <c r="AO2231" s="75"/>
      <c r="AP2231" s="75"/>
      <c r="AQ2231" s="75"/>
      <c r="AR2231" s="75"/>
      <c r="AS2231" s="75"/>
      <c r="AT2231" s="75"/>
      <c r="AU2231" s="75"/>
      <c r="AV2231" s="75"/>
      <c r="AW2231" s="75"/>
      <c r="AX2231" s="75"/>
      <c r="AY2231" s="75"/>
      <c r="AZ2231" s="75"/>
      <c r="BA2231" s="8">
        <f t="shared" si="719"/>
        <v>0</v>
      </c>
      <c r="BB2231" s="8">
        <f t="shared" si="720"/>
        <v>1.2646105828040655</v>
      </c>
      <c r="BC2231" s="8">
        <f t="shared" si="721"/>
        <v>-0.82727295640664633</v>
      </c>
      <c r="BD2231" s="8">
        <f t="shared" si="722"/>
        <v>0.86022162229747101</v>
      </c>
      <c r="BE2231" s="8">
        <f t="shared" si="723"/>
        <v>1.2723749123776125</v>
      </c>
      <c r="BF2231" s="8">
        <f t="shared" si="724"/>
        <v>0.7386345573352866</v>
      </c>
      <c r="BG2231" s="95">
        <f t="shared" si="727"/>
        <v>0.3357196473573697</v>
      </c>
      <c r="BH2231" s="95">
        <f t="shared" si="727"/>
        <v>0.31036782265222035</v>
      </c>
      <c r="BI2231" s="95">
        <f t="shared" si="727"/>
        <v>0.2809205298216626</v>
      </c>
      <c r="BJ2231" s="95">
        <f t="shared" si="727"/>
        <v>0.24702566320507127</v>
      </c>
      <c r="BK2231" s="95">
        <f t="shared" si="727"/>
        <v>0.20836448178683617</v>
      </c>
      <c r="BL2231" s="95">
        <f t="shared" si="727"/>
        <v>0.16464603804218486</v>
      </c>
      <c r="BM2231" s="95">
        <f t="shared" si="727"/>
        <v>0.11558430824031349</v>
      </c>
      <c r="BN2231" s="95">
        <f t="shared" si="726"/>
        <v>6.085163226445589E-2</v>
      </c>
      <c r="BO2231" s="75"/>
      <c r="BP2231" s="75"/>
    </row>
    <row r="2232" spans="27:68" x14ac:dyDescent="0.2">
      <c r="AA2232" s="75"/>
      <c r="AB2232" s="75"/>
      <c r="AC2232" s="75"/>
      <c r="AD2232" s="75"/>
      <c r="AE2232" s="75"/>
      <c r="AF2232" s="85"/>
      <c r="AG2232" s="84"/>
      <c r="AN2232" s="75"/>
      <c r="AO2232" s="75"/>
      <c r="AP2232" s="75"/>
      <c r="AQ2232" s="75"/>
      <c r="AR2232" s="75"/>
      <c r="AS2232" s="75"/>
      <c r="AT2232" s="75"/>
      <c r="AU2232" s="75"/>
      <c r="AV2232" s="75"/>
      <c r="AW2232" s="75"/>
      <c r="AX2232" s="75"/>
      <c r="AY2232" s="75"/>
      <c r="AZ2232" s="75"/>
      <c r="BA2232" s="8">
        <f t="shared" si="719"/>
        <v>0</v>
      </c>
      <c r="BB2232" s="8">
        <f t="shared" si="720"/>
        <v>1.2646105828040655</v>
      </c>
      <c r="BC2232" s="8">
        <f t="shared" si="721"/>
        <v>-0.82727295640664633</v>
      </c>
      <c r="BD2232" s="8">
        <f t="shared" si="722"/>
        <v>0.86022162229747101</v>
      </c>
      <c r="BE2232" s="8">
        <f t="shared" si="723"/>
        <v>1.2723749123776125</v>
      </c>
      <c r="BF2232" s="8">
        <f t="shared" si="724"/>
        <v>0.7386345573352866</v>
      </c>
      <c r="BG2232" s="95">
        <f t="shared" si="727"/>
        <v>0.3357196473573697</v>
      </c>
      <c r="BH2232" s="95">
        <f t="shared" si="727"/>
        <v>0.31036782265222035</v>
      </c>
      <c r="BI2232" s="95">
        <f t="shared" si="727"/>
        <v>0.2809205298216626</v>
      </c>
      <c r="BJ2232" s="95">
        <f t="shared" si="727"/>
        <v>0.24702566320507127</v>
      </c>
      <c r="BK2232" s="95">
        <f t="shared" si="727"/>
        <v>0.20836448178683617</v>
      </c>
      <c r="BL2232" s="95">
        <f t="shared" si="727"/>
        <v>0.16464603804218486</v>
      </c>
      <c r="BM2232" s="95">
        <f t="shared" si="727"/>
        <v>0.11558430824031349</v>
      </c>
      <c r="BN2232" s="95">
        <f t="shared" si="726"/>
        <v>6.085163226445589E-2</v>
      </c>
      <c r="BO2232" s="75"/>
      <c r="BP2232" s="75"/>
    </row>
    <row r="2233" spans="27:68" x14ac:dyDescent="0.2">
      <c r="AA2233" s="75"/>
      <c r="AB2233" s="75"/>
      <c r="AC2233" s="75"/>
      <c r="AD2233" s="75"/>
      <c r="AE2233" s="75"/>
      <c r="AF2233" s="85"/>
      <c r="AG2233" s="84"/>
      <c r="AN2233" s="75"/>
      <c r="AO2233" s="75"/>
      <c r="AP2233" s="75"/>
      <c r="AQ2233" s="75"/>
      <c r="AR2233" s="75"/>
      <c r="AS2233" s="75"/>
      <c r="AT2233" s="75"/>
      <c r="AU2233" s="75"/>
      <c r="AV2233" s="75"/>
      <c r="AW2233" s="75"/>
      <c r="AX2233" s="75"/>
      <c r="AY2233" s="75"/>
      <c r="AZ2233" s="75"/>
      <c r="BA2233" s="8">
        <f t="shared" si="719"/>
        <v>0</v>
      </c>
      <c r="BB2233" s="8">
        <f t="shared" si="720"/>
        <v>1.2646105828040655</v>
      </c>
      <c r="BC2233" s="8">
        <f t="shared" si="721"/>
        <v>-0.82727295640664633</v>
      </c>
      <c r="BD2233" s="8">
        <f t="shared" si="722"/>
        <v>0.86022162229747101</v>
      </c>
      <c r="BE2233" s="8">
        <f t="shared" si="723"/>
        <v>1.2723749123776125</v>
      </c>
      <c r="BF2233" s="8">
        <f t="shared" si="724"/>
        <v>0.7386345573352866</v>
      </c>
      <c r="BG2233" s="95">
        <f t="shared" si="727"/>
        <v>0.3357196473573697</v>
      </c>
      <c r="BH2233" s="95">
        <f t="shared" si="727"/>
        <v>0.31036782265222035</v>
      </c>
      <c r="BI2233" s="95">
        <f t="shared" si="727"/>
        <v>0.2809205298216626</v>
      </c>
      <c r="BJ2233" s="95">
        <f t="shared" si="727"/>
        <v>0.24702566320507127</v>
      </c>
      <c r="BK2233" s="95">
        <f t="shared" si="727"/>
        <v>0.20836448178683617</v>
      </c>
      <c r="BL2233" s="95">
        <f t="shared" si="727"/>
        <v>0.16464603804218486</v>
      </c>
      <c r="BM2233" s="95">
        <f t="shared" si="727"/>
        <v>0.11558430824031349</v>
      </c>
      <c r="BN2233" s="95">
        <f t="shared" si="726"/>
        <v>6.085163226445589E-2</v>
      </c>
      <c r="BO2233" s="75"/>
      <c r="BP2233" s="75"/>
    </row>
    <row r="2234" spans="27:68" x14ac:dyDescent="0.2">
      <c r="AA2234" s="75"/>
      <c r="AB2234" s="75"/>
      <c r="AC2234" s="75"/>
      <c r="AD2234" s="75"/>
      <c r="AE2234" s="75"/>
      <c r="AF2234" s="85"/>
      <c r="AG2234" s="84"/>
      <c r="AN2234" s="75"/>
      <c r="AO2234" s="75"/>
      <c r="AP2234" s="75"/>
      <c r="AQ2234" s="75"/>
      <c r="AR2234" s="75"/>
      <c r="AS2234" s="75"/>
      <c r="AT2234" s="75"/>
      <c r="AU2234" s="75"/>
      <c r="AV2234" s="75"/>
      <c r="AW2234" s="75"/>
      <c r="AX2234" s="75"/>
      <c r="AY2234" s="75"/>
      <c r="AZ2234" s="75"/>
      <c r="BA2234" s="8">
        <f t="shared" si="719"/>
        <v>0</v>
      </c>
      <c r="BB2234" s="8">
        <f t="shared" si="720"/>
        <v>1.2646105828040655</v>
      </c>
      <c r="BC2234" s="8">
        <f t="shared" si="721"/>
        <v>-0.82727295640664633</v>
      </c>
      <c r="BD2234" s="8">
        <f t="shared" si="722"/>
        <v>0.86022162229747101</v>
      </c>
      <c r="BE2234" s="8">
        <f t="shared" si="723"/>
        <v>1.2723749123776125</v>
      </c>
      <c r="BF2234" s="8">
        <f t="shared" si="724"/>
        <v>0.7386345573352866</v>
      </c>
      <c r="BG2234" s="95">
        <f t="shared" si="727"/>
        <v>0.3357196473573697</v>
      </c>
      <c r="BH2234" s="95">
        <f t="shared" si="727"/>
        <v>0.31036782265222035</v>
      </c>
      <c r="BI2234" s="95">
        <f t="shared" si="727"/>
        <v>0.2809205298216626</v>
      </c>
      <c r="BJ2234" s="95">
        <f t="shared" si="727"/>
        <v>0.24702566320507127</v>
      </c>
      <c r="BK2234" s="95">
        <f t="shared" si="727"/>
        <v>0.20836448178683617</v>
      </c>
      <c r="BL2234" s="95">
        <f t="shared" si="727"/>
        <v>0.16464603804218486</v>
      </c>
      <c r="BM2234" s="95">
        <f t="shared" si="727"/>
        <v>0.11558430824031349</v>
      </c>
      <c r="BN2234" s="95">
        <f t="shared" si="726"/>
        <v>6.085163226445589E-2</v>
      </c>
      <c r="BO2234" s="75"/>
      <c r="BP2234" s="75"/>
    </row>
    <row r="2235" spans="27:68" x14ac:dyDescent="0.2">
      <c r="AA2235" s="75"/>
      <c r="AB2235" s="75"/>
      <c r="AC2235" s="75"/>
      <c r="AD2235" s="75"/>
      <c r="AE2235" s="75"/>
      <c r="AF2235" s="85"/>
      <c r="AG2235" s="84"/>
      <c r="AN2235" s="75"/>
      <c r="AO2235" s="75"/>
      <c r="AP2235" s="75"/>
      <c r="AQ2235" s="75"/>
      <c r="AR2235" s="75"/>
      <c r="AS2235" s="75"/>
      <c r="AT2235" s="75"/>
      <c r="AU2235" s="75"/>
      <c r="AV2235" s="75"/>
      <c r="AW2235" s="75"/>
      <c r="AX2235" s="75"/>
      <c r="AY2235" s="75"/>
      <c r="AZ2235" s="75"/>
      <c r="BA2235" s="8">
        <f t="shared" si="719"/>
        <v>0</v>
      </c>
      <c r="BB2235" s="8">
        <f t="shared" si="720"/>
        <v>1.2646105828040655</v>
      </c>
      <c r="BC2235" s="8">
        <f t="shared" si="721"/>
        <v>-0.82727295640664633</v>
      </c>
      <c r="BD2235" s="8">
        <f t="shared" si="722"/>
        <v>0.86022162229747101</v>
      </c>
      <c r="BE2235" s="8">
        <f t="shared" si="723"/>
        <v>1.2723749123776125</v>
      </c>
      <c r="BF2235" s="8">
        <f t="shared" si="724"/>
        <v>0.7386345573352866</v>
      </c>
      <c r="BG2235" s="95">
        <f t="shared" si="727"/>
        <v>0.3357196473573697</v>
      </c>
      <c r="BH2235" s="95">
        <f t="shared" si="727"/>
        <v>0.31036782265222035</v>
      </c>
      <c r="BI2235" s="95">
        <f t="shared" si="727"/>
        <v>0.2809205298216626</v>
      </c>
      <c r="BJ2235" s="95">
        <f t="shared" si="727"/>
        <v>0.24702566320507127</v>
      </c>
      <c r="BK2235" s="95">
        <f t="shared" si="727"/>
        <v>0.20836448178683617</v>
      </c>
      <c r="BL2235" s="95">
        <f t="shared" si="727"/>
        <v>0.16464603804218486</v>
      </c>
      <c r="BM2235" s="95">
        <f t="shared" si="727"/>
        <v>0.11558430824031349</v>
      </c>
      <c r="BN2235" s="95">
        <f t="shared" si="726"/>
        <v>6.085163226445589E-2</v>
      </c>
      <c r="BO2235" s="75"/>
      <c r="BP2235" s="75"/>
    </row>
    <row r="2236" spans="27:68" x14ac:dyDescent="0.2">
      <c r="AA2236" s="75"/>
      <c r="AB2236" s="75"/>
      <c r="AC2236" s="75"/>
      <c r="AD2236" s="75"/>
      <c r="AE2236" s="75"/>
      <c r="AF2236" s="85"/>
      <c r="AG2236" s="84"/>
      <c r="AN2236" s="75"/>
      <c r="AO2236" s="75"/>
      <c r="AP2236" s="75"/>
      <c r="AQ2236" s="75"/>
      <c r="AR2236" s="75"/>
      <c r="AS2236" s="75"/>
      <c r="AT2236" s="75"/>
      <c r="AU2236" s="75"/>
      <c r="AV2236" s="75"/>
      <c r="AW2236" s="75"/>
      <c r="AX2236" s="75"/>
      <c r="AY2236" s="75"/>
      <c r="AZ2236" s="75"/>
      <c r="BA2236" s="8">
        <f t="shared" si="719"/>
        <v>0</v>
      </c>
      <c r="BB2236" s="8">
        <f t="shared" si="720"/>
        <v>1.2646105828040655</v>
      </c>
      <c r="BC2236" s="8">
        <f t="shared" si="721"/>
        <v>-0.82727295640664633</v>
      </c>
      <c r="BD2236" s="8">
        <f t="shared" si="722"/>
        <v>0.86022162229747101</v>
      </c>
      <c r="BE2236" s="8">
        <f t="shared" si="723"/>
        <v>1.2723749123776125</v>
      </c>
      <c r="BF2236" s="8">
        <f t="shared" si="724"/>
        <v>0.7386345573352866</v>
      </c>
      <c r="BG2236" s="95">
        <f t="shared" si="727"/>
        <v>0.3357196473573697</v>
      </c>
      <c r="BH2236" s="95">
        <f t="shared" si="727"/>
        <v>0.31036782265222035</v>
      </c>
      <c r="BI2236" s="95">
        <f t="shared" si="727"/>
        <v>0.2809205298216626</v>
      </c>
      <c r="BJ2236" s="95">
        <f t="shared" si="727"/>
        <v>0.24702566320507127</v>
      </c>
      <c r="BK2236" s="95">
        <f t="shared" si="727"/>
        <v>0.20836448178683617</v>
      </c>
      <c r="BL2236" s="95">
        <f t="shared" si="727"/>
        <v>0.16464603804218486</v>
      </c>
      <c r="BM2236" s="95">
        <f t="shared" si="727"/>
        <v>0.11558430824031349</v>
      </c>
      <c r="BN2236" s="95">
        <f t="shared" si="726"/>
        <v>6.085163226445589E-2</v>
      </c>
      <c r="BO2236" s="75"/>
      <c r="BP2236" s="75"/>
    </row>
    <row r="2237" spans="27:68" x14ac:dyDescent="0.2">
      <c r="AA2237" s="75"/>
      <c r="AB2237" s="75"/>
      <c r="AC2237" s="75"/>
      <c r="AD2237" s="75"/>
      <c r="AE2237" s="75"/>
      <c r="AF2237" s="85"/>
      <c r="AG2237" s="84"/>
      <c r="AN2237" s="75"/>
      <c r="AO2237" s="75"/>
      <c r="AP2237" s="75"/>
      <c r="AQ2237" s="75"/>
      <c r="AR2237" s="75"/>
      <c r="AS2237" s="75"/>
      <c r="AT2237" s="75"/>
      <c r="AU2237" s="75"/>
      <c r="AV2237" s="75"/>
      <c r="AW2237" s="75"/>
      <c r="AX2237" s="75"/>
      <c r="AY2237" s="75"/>
      <c r="AZ2237" s="75"/>
      <c r="BA2237" s="8">
        <f t="shared" si="719"/>
        <v>0</v>
      </c>
      <c r="BB2237" s="8">
        <f t="shared" si="720"/>
        <v>1.2646105828040655</v>
      </c>
      <c r="BC2237" s="8">
        <f t="shared" si="721"/>
        <v>-0.82727295640664633</v>
      </c>
      <c r="BD2237" s="8">
        <f t="shared" si="722"/>
        <v>0.86022162229747101</v>
      </c>
      <c r="BE2237" s="8">
        <f t="shared" si="723"/>
        <v>1.2723749123776125</v>
      </c>
      <c r="BF2237" s="8">
        <f t="shared" si="724"/>
        <v>0.7386345573352866</v>
      </c>
      <c r="BG2237" s="95">
        <f t="shared" si="727"/>
        <v>0.3357196473573697</v>
      </c>
      <c r="BH2237" s="95">
        <f t="shared" si="727"/>
        <v>0.31036782265222035</v>
      </c>
      <c r="BI2237" s="95">
        <f t="shared" si="727"/>
        <v>0.2809205298216626</v>
      </c>
      <c r="BJ2237" s="95">
        <f t="shared" si="727"/>
        <v>0.24702566320507127</v>
      </c>
      <c r="BK2237" s="95">
        <f t="shared" si="727"/>
        <v>0.20836448178683617</v>
      </c>
      <c r="BL2237" s="95">
        <f t="shared" si="727"/>
        <v>0.16464603804218486</v>
      </c>
      <c r="BM2237" s="95">
        <f t="shared" si="727"/>
        <v>0.11558430824031349</v>
      </c>
      <c r="BN2237" s="95">
        <f t="shared" si="726"/>
        <v>6.085163226445589E-2</v>
      </c>
      <c r="BO2237" s="75"/>
      <c r="BP2237" s="75"/>
    </row>
    <row r="2238" spans="27:68" x14ac:dyDescent="0.2">
      <c r="AA2238" s="75"/>
      <c r="AB2238" s="75"/>
      <c r="AC2238" s="75"/>
      <c r="AD2238" s="75"/>
      <c r="AE2238" s="75"/>
      <c r="AF2238" s="85"/>
      <c r="AG2238" s="84"/>
      <c r="AN2238" s="75"/>
      <c r="AO2238" s="75"/>
      <c r="AP2238" s="75"/>
      <c r="AQ2238" s="75"/>
      <c r="AR2238" s="75"/>
      <c r="AS2238" s="75"/>
      <c r="AT2238" s="75"/>
      <c r="AU2238" s="75"/>
      <c r="AV2238" s="75"/>
      <c r="AW2238" s="75"/>
      <c r="AX2238" s="75"/>
      <c r="AY2238" s="75"/>
      <c r="AZ2238" s="75"/>
      <c r="BA2238" s="8">
        <f t="shared" si="719"/>
        <v>0</v>
      </c>
      <c r="BB2238" s="8">
        <f t="shared" si="720"/>
        <v>1.2646105828040655</v>
      </c>
      <c r="BC2238" s="8">
        <f t="shared" si="721"/>
        <v>-0.82727295640664633</v>
      </c>
      <c r="BD2238" s="8">
        <f t="shared" si="722"/>
        <v>0.86022162229747101</v>
      </c>
      <c r="BE2238" s="8">
        <f t="shared" si="723"/>
        <v>1.2723749123776125</v>
      </c>
      <c r="BF2238" s="8">
        <f t="shared" si="724"/>
        <v>0.7386345573352866</v>
      </c>
      <c r="BG2238" s="95">
        <f t="shared" si="727"/>
        <v>0.3357196473573697</v>
      </c>
      <c r="BH2238" s="95">
        <f t="shared" si="727"/>
        <v>0.31036782265222035</v>
      </c>
      <c r="BI2238" s="95">
        <f t="shared" si="727"/>
        <v>0.2809205298216626</v>
      </c>
      <c r="BJ2238" s="95">
        <f t="shared" si="727"/>
        <v>0.24702566320507127</v>
      </c>
      <c r="BK2238" s="95">
        <f t="shared" si="727"/>
        <v>0.20836448178683617</v>
      </c>
      <c r="BL2238" s="95">
        <f t="shared" si="727"/>
        <v>0.16464603804218486</v>
      </c>
      <c r="BM2238" s="95">
        <f t="shared" si="727"/>
        <v>0.11558430824031349</v>
      </c>
      <c r="BN2238" s="95">
        <f t="shared" si="726"/>
        <v>6.085163226445589E-2</v>
      </c>
      <c r="BO2238" s="75"/>
      <c r="BP2238" s="75"/>
    </row>
    <row r="2239" spans="27:68" x14ac:dyDescent="0.2">
      <c r="AA2239" s="75"/>
      <c r="AB2239" s="75"/>
      <c r="AC2239" s="75"/>
      <c r="AD2239" s="75"/>
      <c r="AE2239" s="75"/>
      <c r="AF2239" s="85"/>
      <c r="AG2239" s="84"/>
      <c r="AN2239" s="75"/>
      <c r="AO2239" s="75"/>
      <c r="AP2239" s="75"/>
      <c r="AQ2239" s="75"/>
      <c r="AR2239" s="75"/>
      <c r="AS2239" s="75"/>
      <c r="AT2239" s="75"/>
      <c r="AU2239" s="75"/>
      <c r="AV2239" s="75"/>
      <c r="AW2239" s="75"/>
      <c r="AX2239" s="75"/>
      <c r="AY2239" s="75"/>
      <c r="AZ2239" s="75"/>
      <c r="BA2239" s="8">
        <f t="shared" si="719"/>
        <v>0</v>
      </c>
      <c r="BB2239" s="8">
        <f t="shared" si="720"/>
        <v>1.2646105828040655</v>
      </c>
      <c r="BC2239" s="8">
        <f t="shared" si="721"/>
        <v>-0.82727295640664633</v>
      </c>
      <c r="BD2239" s="8">
        <f t="shared" si="722"/>
        <v>0.86022162229747101</v>
      </c>
      <c r="BE2239" s="8">
        <f t="shared" si="723"/>
        <v>1.2723749123776125</v>
      </c>
      <c r="BF2239" s="8">
        <f t="shared" si="724"/>
        <v>0.7386345573352866</v>
      </c>
      <c r="BG2239" s="95">
        <f t="shared" si="727"/>
        <v>0.3357196473573697</v>
      </c>
      <c r="BH2239" s="95">
        <f t="shared" si="727"/>
        <v>0.31036782265222035</v>
      </c>
      <c r="BI2239" s="95">
        <f t="shared" si="727"/>
        <v>0.2809205298216626</v>
      </c>
      <c r="BJ2239" s="95">
        <f t="shared" si="727"/>
        <v>0.24702566320507127</v>
      </c>
      <c r="BK2239" s="95">
        <f t="shared" si="727"/>
        <v>0.20836448178683617</v>
      </c>
      <c r="BL2239" s="95">
        <f t="shared" si="727"/>
        <v>0.16464603804218486</v>
      </c>
      <c r="BM2239" s="95">
        <f t="shared" si="727"/>
        <v>0.11558430824031349</v>
      </c>
      <c r="BN2239" s="95">
        <f t="shared" si="726"/>
        <v>6.085163226445589E-2</v>
      </c>
      <c r="BO2239" s="75"/>
      <c r="BP2239" s="75"/>
    </row>
    <row r="2240" spans="27:68" x14ac:dyDescent="0.2">
      <c r="AA2240" s="75"/>
      <c r="AB2240" s="75"/>
      <c r="AC2240" s="75"/>
      <c r="AD2240" s="75"/>
      <c r="AE2240" s="75"/>
      <c r="AF2240" s="85"/>
      <c r="AG2240" s="84"/>
      <c r="AN2240" s="75"/>
      <c r="AO2240" s="75"/>
      <c r="AP2240" s="75"/>
      <c r="AQ2240" s="75"/>
      <c r="AR2240" s="75"/>
      <c r="AS2240" s="75"/>
      <c r="AT2240" s="75"/>
      <c r="AU2240" s="75"/>
      <c r="AV2240" s="75"/>
      <c r="AW2240" s="75"/>
      <c r="AX2240" s="75"/>
      <c r="AY2240" s="75"/>
      <c r="AZ2240" s="75"/>
      <c r="BA2240" s="8">
        <f t="shared" si="719"/>
        <v>0</v>
      </c>
      <c r="BB2240" s="8">
        <f t="shared" si="720"/>
        <v>1.2646105828040655</v>
      </c>
      <c r="BC2240" s="8">
        <f t="shared" si="721"/>
        <v>-0.82727295640664633</v>
      </c>
      <c r="BD2240" s="8">
        <f t="shared" si="722"/>
        <v>0.86022162229747101</v>
      </c>
      <c r="BE2240" s="8">
        <f t="shared" si="723"/>
        <v>1.2723749123776125</v>
      </c>
      <c r="BF2240" s="8">
        <f t="shared" si="724"/>
        <v>0.7386345573352866</v>
      </c>
      <c r="BG2240" s="95">
        <f t="shared" si="727"/>
        <v>0.3357196473573697</v>
      </c>
      <c r="BH2240" s="95">
        <f t="shared" si="727"/>
        <v>0.31036782265222035</v>
      </c>
      <c r="BI2240" s="95">
        <f t="shared" si="727"/>
        <v>0.2809205298216626</v>
      </c>
      <c r="BJ2240" s="95">
        <f t="shared" si="727"/>
        <v>0.24702566320507127</v>
      </c>
      <c r="BK2240" s="95">
        <f t="shared" si="727"/>
        <v>0.20836448178683617</v>
      </c>
      <c r="BL2240" s="95">
        <f t="shared" si="727"/>
        <v>0.16464603804218486</v>
      </c>
      <c r="BM2240" s="95">
        <f t="shared" si="727"/>
        <v>0.11558430824031349</v>
      </c>
      <c r="BN2240" s="95">
        <f t="shared" si="726"/>
        <v>6.085163226445589E-2</v>
      </c>
      <c r="BO2240" s="75"/>
      <c r="BP2240" s="75"/>
    </row>
    <row r="2241" spans="27:68" x14ac:dyDescent="0.2">
      <c r="AA2241" s="75"/>
      <c r="AB2241" s="75"/>
      <c r="AC2241" s="75"/>
      <c r="AD2241" s="75"/>
      <c r="AE2241" s="75"/>
      <c r="AF2241" s="85"/>
      <c r="AG2241" s="84"/>
      <c r="AN2241" s="75"/>
      <c r="AO2241" s="75"/>
      <c r="AP2241" s="75"/>
      <c r="AQ2241" s="75"/>
      <c r="AR2241" s="75"/>
      <c r="AS2241" s="75"/>
      <c r="AT2241" s="75"/>
      <c r="AU2241" s="75"/>
      <c r="AV2241" s="75"/>
      <c r="AW2241" s="75"/>
      <c r="AX2241" s="75"/>
      <c r="AY2241" s="75"/>
      <c r="AZ2241" s="75"/>
      <c r="BA2241" s="8">
        <f t="shared" si="719"/>
        <v>0</v>
      </c>
      <c r="BB2241" s="8">
        <f t="shared" si="720"/>
        <v>1.2646105828040655</v>
      </c>
      <c r="BC2241" s="8">
        <f t="shared" si="721"/>
        <v>-0.82727295640664633</v>
      </c>
      <c r="BD2241" s="8">
        <f t="shared" si="722"/>
        <v>0.86022162229747101</v>
      </c>
      <c r="BE2241" s="8">
        <f t="shared" si="723"/>
        <v>1.2723749123776125</v>
      </c>
      <c r="BF2241" s="8">
        <f t="shared" si="724"/>
        <v>0.7386345573352866</v>
      </c>
      <c r="BG2241" s="95">
        <f t="shared" ref="BG2241:BM2256" si="728">$BN2241+$BB$7*SIN(BH2241)</f>
        <v>0.3357196473573697</v>
      </c>
      <c r="BH2241" s="95">
        <f t="shared" si="728"/>
        <v>0.31036782265222035</v>
      </c>
      <c r="BI2241" s="95">
        <f t="shared" si="728"/>
        <v>0.2809205298216626</v>
      </c>
      <c r="BJ2241" s="95">
        <f t="shared" si="728"/>
        <v>0.24702566320507127</v>
      </c>
      <c r="BK2241" s="95">
        <f t="shared" si="728"/>
        <v>0.20836448178683617</v>
      </c>
      <c r="BL2241" s="95">
        <f t="shared" si="728"/>
        <v>0.16464603804218486</v>
      </c>
      <c r="BM2241" s="95">
        <f t="shared" si="728"/>
        <v>0.11558430824031349</v>
      </c>
      <c r="BN2241" s="95">
        <f t="shared" si="726"/>
        <v>6.085163226445589E-2</v>
      </c>
      <c r="BO2241" s="75"/>
      <c r="BP2241" s="75"/>
    </row>
    <row r="2242" spans="27:68" x14ac:dyDescent="0.2">
      <c r="AA2242" s="75"/>
      <c r="AB2242" s="75"/>
      <c r="AC2242" s="75"/>
      <c r="AD2242" s="75"/>
      <c r="AE2242" s="75"/>
      <c r="AF2242" s="85"/>
      <c r="AG2242" s="84"/>
      <c r="AN2242" s="75"/>
      <c r="AO2242" s="75"/>
      <c r="AP2242" s="75"/>
      <c r="AQ2242" s="75"/>
      <c r="AR2242" s="75"/>
      <c r="AS2242" s="75"/>
      <c r="AT2242" s="75"/>
      <c r="AU2242" s="75"/>
      <c r="AV2242" s="75"/>
      <c r="AW2242" s="75"/>
      <c r="AX2242" s="75"/>
      <c r="AY2242" s="75"/>
      <c r="AZ2242" s="75"/>
      <c r="BA2242" s="8">
        <f t="shared" si="719"/>
        <v>0</v>
      </c>
      <c r="BB2242" s="8">
        <f t="shared" si="720"/>
        <v>1.2646105828040655</v>
      </c>
      <c r="BC2242" s="8">
        <f t="shared" si="721"/>
        <v>-0.82727295640664633</v>
      </c>
      <c r="BD2242" s="8">
        <f t="shared" si="722"/>
        <v>0.86022162229747101</v>
      </c>
      <c r="BE2242" s="8">
        <f t="shared" si="723"/>
        <v>1.2723749123776125</v>
      </c>
      <c r="BF2242" s="8">
        <f t="shared" si="724"/>
        <v>0.7386345573352866</v>
      </c>
      <c r="BG2242" s="95">
        <f t="shared" si="728"/>
        <v>0.3357196473573697</v>
      </c>
      <c r="BH2242" s="95">
        <f t="shared" si="728"/>
        <v>0.31036782265222035</v>
      </c>
      <c r="BI2242" s="95">
        <f t="shared" si="728"/>
        <v>0.2809205298216626</v>
      </c>
      <c r="BJ2242" s="95">
        <f t="shared" si="728"/>
        <v>0.24702566320507127</v>
      </c>
      <c r="BK2242" s="95">
        <f t="shared" si="728"/>
        <v>0.20836448178683617</v>
      </c>
      <c r="BL2242" s="95">
        <f t="shared" si="728"/>
        <v>0.16464603804218486</v>
      </c>
      <c r="BM2242" s="95">
        <f t="shared" si="728"/>
        <v>0.11558430824031349</v>
      </c>
      <c r="BN2242" s="95">
        <f t="shared" si="726"/>
        <v>6.085163226445589E-2</v>
      </c>
      <c r="BO2242" s="75"/>
      <c r="BP2242" s="75"/>
    </row>
    <row r="2243" spans="27:68" x14ac:dyDescent="0.2">
      <c r="AA2243" s="75"/>
      <c r="AB2243" s="75"/>
      <c r="AC2243" s="75"/>
      <c r="AD2243" s="75"/>
      <c r="AE2243" s="75"/>
      <c r="AF2243" s="85"/>
      <c r="AG2243" s="84"/>
      <c r="AN2243" s="75"/>
      <c r="AO2243" s="75"/>
      <c r="AP2243" s="75"/>
      <c r="AQ2243" s="75"/>
      <c r="AR2243" s="75"/>
      <c r="AS2243" s="75"/>
      <c r="AT2243" s="75"/>
      <c r="AU2243" s="75"/>
      <c r="AV2243" s="75"/>
      <c r="AW2243" s="75"/>
      <c r="AX2243" s="75"/>
      <c r="AY2243" s="75"/>
      <c r="AZ2243" s="75"/>
      <c r="BA2243" s="8">
        <f t="shared" si="719"/>
        <v>0</v>
      </c>
      <c r="BB2243" s="8">
        <f t="shared" si="720"/>
        <v>1.2646105828040655</v>
      </c>
      <c r="BC2243" s="8">
        <f t="shared" si="721"/>
        <v>-0.82727295640664633</v>
      </c>
      <c r="BD2243" s="8">
        <f t="shared" si="722"/>
        <v>0.86022162229747101</v>
      </c>
      <c r="BE2243" s="8">
        <f t="shared" si="723"/>
        <v>1.2723749123776125</v>
      </c>
      <c r="BF2243" s="8">
        <f t="shared" si="724"/>
        <v>0.7386345573352866</v>
      </c>
      <c r="BG2243" s="95">
        <f t="shared" si="728"/>
        <v>0.3357196473573697</v>
      </c>
      <c r="BH2243" s="95">
        <f t="shared" si="728"/>
        <v>0.31036782265222035</v>
      </c>
      <c r="BI2243" s="95">
        <f t="shared" si="728"/>
        <v>0.2809205298216626</v>
      </c>
      <c r="BJ2243" s="95">
        <f t="shared" si="728"/>
        <v>0.24702566320507127</v>
      </c>
      <c r="BK2243" s="95">
        <f t="shared" si="728"/>
        <v>0.20836448178683617</v>
      </c>
      <c r="BL2243" s="95">
        <f t="shared" si="728"/>
        <v>0.16464603804218486</v>
      </c>
      <c r="BM2243" s="95">
        <f t="shared" si="728"/>
        <v>0.11558430824031349</v>
      </c>
      <c r="BN2243" s="95">
        <f t="shared" si="726"/>
        <v>6.085163226445589E-2</v>
      </c>
      <c r="BO2243" s="75"/>
      <c r="BP2243" s="75"/>
    </row>
    <row r="2244" spans="27:68" x14ac:dyDescent="0.2">
      <c r="AA2244" s="75"/>
      <c r="AB2244" s="75"/>
      <c r="AC2244" s="75"/>
      <c r="AD2244" s="75"/>
      <c r="AE2244" s="75"/>
      <c r="AF2244" s="85"/>
      <c r="AG2244" s="84"/>
      <c r="AN2244" s="75"/>
      <c r="AO2244" s="75"/>
      <c r="AP2244" s="75"/>
      <c r="AQ2244" s="75"/>
      <c r="AR2244" s="75"/>
      <c r="AS2244" s="75"/>
      <c r="AT2244" s="75"/>
      <c r="AU2244" s="75"/>
      <c r="AV2244" s="75"/>
      <c r="AW2244" s="75"/>
      <c r="AX2244" s="75"/>
      <c r="AY2244" s="75"/>
      <c r="AZ2244" s="75"/>
      <c r="BA2244" s="8">
        <f t="shared" si="719"/>
        <v>0</v>
      </c>
      <c r="BB2244" s="8">
        <f t="shared" si="720"/>
        <v>1.2646105828040655</v>
      </c>
      <c r="BC2244" s="8">
        <f t="shared" si="721"/>
        <v>-0.82727295640664633</v>
      </c>
      <c r="BD2244" s="8">
        <f t="shared" si="722"/>
        <v>0.86022162229747101</v>
      </c>
      <c r="BE2244" s="8">
        <f t="shared" si="723"/>
        <v>1.2723749123776125</v>
      </c>
      <c r="BF2244" s="8">
        <f t="shared" si="724"/>
        <v>0.7386345573352866</v>
      </c>
      <c r="BG2244" s="95">
        <f t="shared" si="728"/>
        <v>0.3357196473573697</v>
      </c>
      <c r="BH2244" s="95">
        <f t="shared" si="728"/>
        <v>0.31036782265222035</v>
      </c>
      <c r="BI2244" s="95">
        <f t="shared" si="728"/>
        <v>0.2809205298216626</v>
      </c>
      <c r="BJ2244" s="95">
        <f t="shared" si="728"/>
        <v>0.24702566320507127</v>
      </c>
      <c r="BK2244" s="95">
        <f t="shared" si="728"/>
        <v>0.20836448178683617</v>
      </c>
      <c r="BL2244" s="95">
        <f t="shared" si="728"/>
        <v>0.16464603804218486</v>
      </c>
      <c r="BM2244" s="95">
        <f t="shared" si="728"/>
        <v>0.11558430824031349</v>
      </c>
      <c r="BN2244" s="95">
        <f t="shared" si="726"/>
        <v>6.085163226445589E-2</v>
      </c>
      <c r="BO2244" s="75"/>
      <c r="BP2244" s="75"/>
    </row>
    <row r="2245" spans="27:68" x14ac:dyDescent="0.2">
      <c r="AA2245" s="75"/>
      <c r="AB2245" s="75"/>
      <c r="AC2245" s="75"/>
      <c r="AD2245" s="75"/>
      <c r="AE2245" s="75"/>
      <c r="AF2245" s="85"/>
      <c r="AG2245" s="84"/>
      <c r="AN2245" s="75"/>
      <c r="AO2245" s="75"/>
      <c r="AP2245" s="75"/>
      <c r="AQ2245" s="75"/>
      <c r="AR2245" s="75"/>
      <c r="AS2245" s="75"/>
      <c r="AT2245" s="75"/>
      <c r="AU2245" s="75"/>
      <c r="AV2245" s="75"/>
      <c r="AW2245" s="75"/>
      <c r="AX2245" s="75"/>
      <c r="AY2245" s="75"/>
      <c r="AZ2245" s="75"/>
      <c r="BA2245" s="8">
        <f t="shared" si="719"/>
        <v>0</v>
      </c>
      <c r="BB2245" s="8">
        <f t="shared" si="720"/>
        <v>1.2646105828040655</v>
      </c>
      <c r="BC2245" s="8">
        <f t="shared" si="721"/>
        <v>-0.82727295640664633</v>
      </c>
      <c r="BD2245" s="8">
        <f t="shared" si="722"/>
        <v>0.86022162229747101</v>
      </c>
      <c r="BE2245" s="8">
        <f t="shared" si="723"/>
        <v>1.2723749123776125</v>
      </c>
      <c r="BF2245" s="8">
        <f t="shared" si="724"/>
        <v>0.7386345573352866</v>
      </c>
      <c r="BG2245" s="95">
        <f t="shared" si="728"/>
        <v>0.3357196473573697</v>
      </c>
      <c r="BH2245" s="95">
        <f t="shared" si="728"/>
        <v>0.31036782265222035</v>
      </c>
      <c r="BI2245" s="95">
        <f t="shared" si="728"/>
        <v>0.2809205298216626</v>
      </c>
      <c r="BJ2245" s="95">
        <f t="shared" si="728"/>
        <v>0.24702566320507127</v>
      </c>
      <c r="BK2245" s="95">
        <f t="shared" si="728"/>
        <v>0.20836448178683617</v>
      </c>
      <c r="BL2245" s="95">
        <f t="shared" si="728"/>
        <v>0.16464603804218486</v>
      </c>
      <c r="BM2245" s="95">
        <f t="shared" si="728"/>
        <v>0.11558430824031349</v>
      </c>
      <c r="BN2245" s="95">
        <f t="shared" si="726"/>
        <v>6.085163226445589E-2</v>
      </c>
      <c r="BO2245" s="75"/>
      <c r="BP2245" s="75"/>
    </row>
    <row r="2246" spans="27:68" x14ac:dyDescent="0.2">
      <c r="AA2246" s="75"/>
      <c r="AB2246" s="75"/>
      <c r="AC2246" s="75"/>
      <c r="AD2246" s="75"/>
      <c r="AE2246" s="75"/>
      <c r="AF2246" s="85"/>
      <c r="AG2246" s="84"/>
      <c r="AN2246" s="75"/>
      <c r="AO2246" s="75"/>
      <c r="AP2246" s="75"/>
      <c r="AQ2246" s="75"/>
      <c r="AR2246" s="75"/>
      <c r="AS2246" s="75"/>
      <c r="AT2246" s="75"/>
      <c r="AU2246" s="75"/>
      <c r="AV2246" s="75"/>
      <c r="AW2246" s="75"/>
      <c r="AX2246" s="75"/>
      <c r="AY2246" s="75"/>
      <c r="AZ2246" s="75"/>
      <c r="BA2246" s="8">
        <f t="shared" si="719"/>
        <v>0</v>
      </c>
      <c r="BB2246" s="8">
        <f t="shared" si="720"/>
        <v>1.2646105828040655</v>
      </c>
      <c r="BC2246" s="8">
        <f t="shared" si="721"/>
        <v>-0.82727295640664633</v>
      </c>
      <c r="BD2246" s="8">
        <f t="shared" si="722"/>
        <v>0.86022162229747101</v>
      </c>
      <c r="BE2246" s="8">
        <f t="shared" si="723"/>
        <v>1.2723749123776125</v>
      </c>
      <c r="BF2246" s="8">
        <f t="shared" si="724"/>
        <v>0.7386345573352866</v>
      </c>
      <c r="BG2246" s="95">
        <f t="shared" si="728"/>
        <v>0.3357196473573697</v>
      </c>
      <c r="BH2246" s="95">
        <f t="shared" si="728"/>
        <v>0.31036782265222035</v>
      </c>
      <c r="BI2246" s="95">
        <f t="shared" si="728"/>
        <v>0.2809205298216626</v>
      </c>
      <c r="BJ2246" s="95">
        <f t="shared" si="728"/>
        <v>0.24702566320507127</v>
      </c>
      <c r="BK2246" s="95">
        <f t="shared" si="728"/>
        <v>0.20836448178683617</v>
      </c>
      <c r="BL2246" s="95">
        <f t="shared" si="728"/>
        <v>0.16464603804218486</v>
      </c>
      <c r="BM2246" s="95">
        <f t="shared" si="728"/>
        <v>0.11558430824031349</v>
      </c>
      <c r="BN2246" s="95">
        <f t="shared" si="726"/>
        <v>6.085163226445589E-2</v>
      </c>
      <c r="BO2246" s="75"/>
      <c r="BP2246" s="75"/>
    </row>
    <row r="2247" spans="27:68" x14ac:dyDescent="0.2">
      <c r="AA2247" s="75"/>
      <c r="AB2247" s="75"/>
      <c r="AC2247" s="75"/>
      <c r="AD2247" s="75"/>
      <c r="AE2247" s="75"/>
      <c r="AF2247" s="85"/>
      <c r="AG2247" s="84"/>
      <c r="AN2247" s="75"/>
      <c r="AO2247" s="75"/>
      <c r="AP2247" s="75"/>
      <c r="AQ2247" s="75"/>
      <c r="AR2247" s="75"/>
      <c r="AS2247" s="75"/>
      <c r="AT2247" s="75"/>
      <c r="AU2247" s="75"/>
      <c r="AV2247" s="75"/>
      <c r="AW2247" s="75"/>
      <c r="AX2247" s="75"/>
      <c r="AY2247" s="75"/>
      <c r="AZ2247" s="75"/>
      <c r="BA2247" s="8">
        <f t="shared" si="719"/>
        <v>0</v>
      </c>
      <c r="BB2247" s="8">
        <f t="shared" si="720"/>
        <v>1.2646105828040655</v>
      </c>
      <c r="BC2247" s="8">
        <f t="shared" si="721"/>
        <v>-0.82727295640664633</v>
      </c>
      <c r="BD2247" s="8">
        <f t="shared" si="722"/>
        <v>0.86022162229747101</v>
      </c>
      <c r="BE2247" s="8">
        <f t="shared" si="723"/>
        <v>1.2723749123776125</v>
      </c>
      <c r="BF2247" s="8">
        <f t="shared" si="724"/>
        <v>0.7386345573352866</v>
      </c>
      <c r="BG2247" s="95">
        <f t="shared" si="728"/>
        <v>0.3357196473573697</v>
      </c>
      <c r="BH2247" s="95">
        <f t="shared" si="728"/>
        <v>0.31036782265222035</v>
      </c>
      <c r="BI2247" s="95">
        <f t="shared" si="728"/>
        <v>0.2809205298216626</v>
      </c>
      <c r="BJ2247" s="95">
        <f t="shared" si="728"/>
        <v>0.24702566320507127</v>
      </c>
      <c r="BK2247" s="95">
        <f t="shared" si="728"/>
        <v>0.20836448178683617</v>
      </c>
      <c r="BL2247" s="95">
        <f t="shared" si="728"/>
        <v>0.16464603804218486</v>
      </c>
      <c r="BM2247" s="95">
        <f t="shared" si="728"/>
        <v>0.11558430824031349</v>
      </c>
      <c r="BN2247" s="95">
        <f t="shared" si="726"/>
        <v>6.085163226445589E-2</v>
      </c>
      <c r="BO2247" s="75"/>
      <c r="BP2247" s="75"/>
    </row>
    <row r="2248" spans="27:68" x14ac:dyDescent="0.2">
      <c r="AA2248" s="75"/>
      <c r="AB2248" s="75"/>
      <c r="AC2248" s="75"/>
      <c r="AD2248" s="75"/>
      <c r="AE2248" s="75"/>
      <c r="AF2248" s="85"/>
      <c r="AG2248" s="84"/>
      <c r="AN2248" s="75"/>
      <c r="AO2248" s="75"/>
      <c r="AP2248" s="75"/>
      <c r="AQ2248" s="75"/>
      <c r="AR2248" s="75"/>
      <c r="AS2248" s="75"/>
      <c r="AT2248" s="75"/>
      <c r="AU2248" s="75"/>
      <c r="AV2248" s="75"/>
      <c r="AW2248" s="75"/>
      <c r="AX2248" s="75"/>
      <c r="AY2248" s="75"/>
      <c r="AZ2248" s="75"/>
      <c r="BA2248" s="8">
        <f t="shared" si="719"/>
        <v>0</v>
      </c>
      <c r="BB2248" s="8">
        <f t="shared" si="720"/>
        <v>1.2646105828040655</v>
      </c>
      <c r="BC2248" s="8">
        <f t="shared" si="721"/>
        <v>-0.82727295640664633</v>
      </c>
      <c r="BD2248" s="8">
        <f t="shared" si="722"/>
        <v>0.86022162229747101</v>
      </c>
      <c r="BE2248" s="8">
        <f t="shared" si="723"/>
        <v>1.2723749123776125</v>
      </c>
      <c r="BF2248" s="8">
        <f t="shared" si="724"/>
        <v>0.7386345573352866</v>
      </c>
      <c r="BG2248" s="95">
        <f t="shared" si="728"/>
        <v>0.3357196473573697</v>
      </c>
      <c r="BH2248" s="95">
        <f t="shared" si="728"/>
        <v>0.31036782265222035</v>
      </c>
      <c r="BI2248" s="95">
        <f t="shared" si="728"/>
        <v>0.2809205298216626</v>
      </c>
      <c r="BJ2248" s="95">
        <f t="shared" si="728"/>
        <v>0.24702566320507127</v>
      </c>
      <c r="BK2248" s="95">
        <f t="shared" si="728"/>
        <v>0.20836448178683617</v>
      </c>
      <c r="BL2248" s="95">
        <f t="shared" si="728"/>
        <v>0.16464603804218486</v>
      </c>
      <c r="BM2248" s="95">
        <f t="shared" si="728"/>
        <v>0.11558430824031349</v>
      </c>
      <c r="BN2248" s="95">
        <f t="shared" si="726"/>
        <v>6.085163226445589E-2</v>
      </c>
      <c r="BO2248" s="75"/>
      <c r="BP2248" s="75"/>
    </row>
    <row r="2249" spans="27:68" x14ac:dyDescent="0.2">
      <c r="AA2249" s="75"/>
      <c r="AB2249" s="75"/>
      <c r="AC2249" s="75"/>
      <c r="AD2249" s="75"/>
      <c r="AE2249" s="75"/>
      <c r="AF2249" s="85"/>
      <c r="AG2249" s="84"/>
      <c r="AN2249" s="75"/>
      <c r="AO2249" s="75"/>
      <c r="AP2249" s="75"/>
      <c r="AQ2249" s="75"/>
      <c r="AR2249" s="75"/>
      <c r="AS2249" s="75"/>
      <c r="AT2249" s="75"/>
      <c r="AU2249" s="75"/>
      <c r="AV2249" s="75"/>
      <c r="AW2249" s="75"/>
      <c r="AX2249" s="75"/>
      <c r="AY2249" s="75"/>
      <c r="AZ2249" s="75"/>
      <c r="BA2249" s="8">
        <f t="shared" si="719"/>
        <v>0</v>
      </c>
      <c r="BB2249" s="8">
        <f t="shared" si="720"/>
        <v>1.2646105828040655</v>
      </c>
      <c r="BC2249" s="8">
        <f t="shared" si="721"/>
        <v>-0.82727295640664633</v>
      </c>
      <c r="BD2249" s="8">
        <f t="shared" si="722"/>
        <v>0.86022162229747101</v>
      </c>
      <c r="BE2249" s="8">
        <f t="shared" si="723"/>
        <v>1.2723749123776125</v>
      </c>
      <c r="BF2249" s="8">
        <f t="shared" si="724"/>
        <v>0.7386345573352866</v>
      </c>
      <c r="BG2249" s="95">
        <f t="shared" si="728"/>
        <v>0.3357196473573697</v>
      </c>
      <c r="BH2249" s="95">
        <f t="shared" si="728"/>
        <v>0.31036782265222035</v>
      </c>
      <c r="BI2249" s="95">
        <f t="shared" si="728"/>
        <v>0.2809205298216626</v>
      </c>
      <c r="BJ2249" s="95">
        <f t="shared" si="728"/>
        <v>0.24702566320507127</v>
      </c>
      <c r="BK2249" s="95">
        <f t="shared" si="728"/>
        <v>0.20836448178683617</v>
      </c>
      <c r="BL2249" s="95">
        <f t="shared" si="728"/>
        <v>0.16464603804218486</v>
      </c>
      <c r="BM2249" s="95">
        <f t="shared" si="728"/>
        <v>0.11558430824031349</v>
      </c>
      <c r="BN2249" s="95">
        <f t="shared" si="726"/>
        <v>6.085163226445589E-2</v>
      </c>
      <c r="BO2249" s="75"/>
      <c r="BP2249" s="75"/>
    </row>
    <row r="2250" spans="27:68" x14ac:dyDescent="0.2">
      <c r="AA2250" s="75"/>
      <c r="AB2250" s="75"/>
      <c r="AC2250" s="75"/>
      <c r="AD2250" s="75"/>
      <c r="AE2250" s="75"/>
      <c r="AF2250" s="85"/>
      <c r="AG2250" s="84"/>
      <c r="AN2250" s="75"/>
      <c r="AO2250" s="75"/>
      <c r="AP2250" s="75"/>
      <c r="AQ2250" s="75"/>
      <c r="AR2250" s="75"/>
      <c r="AS2250" s="75"/>
      <c r="AT2250" s="75"/>
      <c r="AU2250" s="75"/>
      <c r="AV2250" s="75"/>
      <c r="AW2250" s="75"/>
      <c r="AX2250" s="75"/>
      <c r="AY2250" s="75"/>
      <c r="AZ2250" s="75"/>
      <c r="BA2250" s="8">
        <f t="shared" si="719"/>
        <v>0</v>
      </c>
      <c r="BB2250" s="8">
        <f t="shared" si="720"/>
        <v>1.2646105828040655</v>
      </c>
      <c r="BC2250" s="8">
        <f t="shared" si="721"/>
        <v>-0.82727295640664633</v>
      </c>
      <c r="BD2250" s="8">
        <f t="shared" si="722"/>
        <v>0.86022162229747101</v>
      </c>
      <c r="BE2250" s="8">
        <f t="shared" si="723"/>
        <v>1.2723749123776125</v>
      </c>
      <c r="BF2250" s="8">
        <f t="shared" si="724"/>
        <v>0.7386345573352866</v>
      </c>
      <c r="BG2250" s="95">
        <f t="shared" si="728"/>
        <v>0.3357196473573697</v>
      </c>
      <c r="BH2250" s="95">
        <f t="shared" si="728"/>
        <v>0.31036782265222035</v>
      </c>
      <c r="BI2250" s="95">
        <f t="shared" si="728"/>
        <v>0.2809205298216626</v>
      </c>
      <c r="BJ2250" s="95">
        <f t="shared" si="728"/>
        <v>0.24702566320507127</v>
      </c>
      <c r="BK2250" s="95">
        <f t="shared" si="728"/>
        <v>0.20836448178683617</v>
      </c>
      <c r="BL2250" s="95">
        <f t="shared" si="728"/>
        <v>0.16464603804218486</v>
      </c>
      <c r="BM2250" s="95">
        <f t="shared" si="728"/>
        <v>0.11558430824031349</v>
      </c>
      <c r="BN2250" s="95">
        <f t="shared" si="726"/>
        <v>6.085163226445589E-2</v>
      </c>
      <c r="BO2250" s="75"/>
      <c r="BP2250" s="75"/>
    </row>
    <row r="2251" spans="27:68" x14ac:dyDescent="0.2">
      <c r="AA2251" s="75"/>
      <c r="AB2251" s="75"/>
      <c r="AC2251" s="75"/>
      <c r="AD2251" s="75"/>
      <c r="AE2251" s="75"/>
      <c r="AF2251" s="85"/>
      <c r="AG2251" s="84"/>
      <c r="AN2251" s="75"/>
      <c r="AO2251" s="75"/>
      <c r="AP2251" s="75"/>
      <c r="AQ2251" s="75"/>
      <c r="AR2251" s="75"/>
      <c r="AS2251" s="75"/>
      <c r="AT2251" s="75"/>
      <c r="AU2251" s="75"/>
      <c r="AV2251" s="75"/>
      <c r="AW2251" s="75"/>
      <c r="AX2251" s="75"/>
      <c r="AY2251" s="75"/>
      <c r="AZ2251" s="75"/>
      <c r="BA2251" s="8">
        <f t="shared" si="719"/>
        <v>0</v>
      </c>
      <c r="BB2251" s="8">
        <f t="shared" si="720"/>
        <v>1.2646105828040655</v>
      </c>
      <c r="BC2251" s="8">
        <f t="shared" si="721"/>
        <v>-0.82727295640664633</v>
      </c>
      <c r="BD2251" s="8">
        <f t="shared" si="722"/>
        <v>0.86022162229747101</v>
      </c>
      <c r="BE2251" s="8">
        <f t="shared" si="723"/>
        <v>1.2723749123776125</v>
      </c>
      <c r="BF2251" s="8">
        <f t="shared" si="724"/>
        <v>0.7386345573352866</v>
      </c>
      <c r="BG2251" s="95">
        <f t="shared" si="728"/>
        <v>0.3357196473573697</v>
      </c>
      <c r="BH2251" s="95">
        <f t="shared" si="728"/>
        <v>0.31036782265222035</v>
      </c>
      <c r="BI2251" s="95">
        <f t="shared" si="728"/>
        <v>0.2809205298216626</v>
      </c>
      <c r="BJ2251" s="95">
        <f t="shared" si="728"/>
        <v>0.24702566320507127</v>
      </c>
      <c r="BK2251" s="95">
        <f t="shared" si="728"/>
        <v>0.20836448178683617</v>
      </c>
      <c r="BL2251" s="95">
        <f t="shared" si="728"/>
        <v>0.16464603804218486</v>
      </c>
      <c r="BM2251" s="95">
        <f t="shared" si="728"/>
        <v>0.11558430824031349</v>
      </c>
      <c r="BN2251" s="95">
        <f t="shared" si="726"/>
        <v>6.085163226445589E-2</v>
      </c>
      <c r="BO2251" s="75"/>
      <c r="BP2251" s="75"/>
    </row>
    <row r="2252" spans="27:68" x14ac:dyDescent="0.2">
      <c r="AA2252" s="75"/>
      <c r="AB2252" s="75"/>
      <c r="AC2252" s="75"/>
      <c r="AD2252" s="75"/>
      <c r="AE2252" s="75"/>
      <c r="AF2252" s="85"/>
      <c r="AG2252" s="84"/>
      <c r="AN2252" s="75"/>
      <c r="AO2252" s="75"/>
      <c r="AP2252" s="75"/>
      <c r="AQ2252" s="75"/>
      <c r="AR2252" s="75"/>
      <c r="AS2252" s="75"/>
      <c r="AT2252" s="75"/>
      <c r="AU2252" s="75"/>
      <c r="AV2252" s="75"/>
      <c r="AW2252" s="75"/>
      <c r="AX2252" s="75"/>
      <c r="AY2252" s="75"/>
      <c r="AZ2252" s="75"/>
      <c r="BA2252" s="8">
        <f t="shared" si="719"/>
        <v>0</v>
      </c>
      <c r="BB2252" s="8">
        <f t="shared" si="720"/>
        <v>1.2646105828040655</v>
      </c>
      <c r="BC2252" s="8">
        <f t="shared" si="721"/>
        <v>-0.82727295640664633</v>
      </c>
      <c r="BD2252" s="8">
        <f t="shared" si="722"/>
        <v>0.86022162229747101</v>
      </c>
      <c r="BE2252" s="8">
        <f t="shared" si="723"/>
        <v>1.2723749123776125</v>
      </c>
      <c r="BF2252" s="8">
        <f t="shared" si="724"/>
        <v>0.7386345573352866</v>
      </c>
      <c r="BG2252" s="95">
        <f t="shared" si="728"/>
        <v>0.3357196473573697</v>
      </c>
      <c r="BH2252" s="95">
        <f t="shared" si="728"/>
        <v>0.31036782265222035</v>
      </c>
      <c r="BI2252" s="95">
        <f t="shared" si="728"/>
        <v>0.2809205298216626</v>
      </c>
      <c r="BJ2252" s="95">
        <f t="shared" si="728"/>
        <v>0.24702566320507127</v>
      </c>
      <c r="BK2252" s="95">
        <f t="shared" si="728"/>
        <v>0.20836448178683617</v>
      </c>
      <c r="BL2252" s="95">
        <f t="shared" si="728"/>
        <v>0.16464603804218486</v>
      </c>
      <c r="BM2252" s="95">
        <f t="shared" si="728"/>
        <v>0.11558430824031349</v>
      </c>
      <c r="BN2252" s="95">
        <f t="shared" si="726"/>
        <v>6.085163226445589E-2</v>
      </c>
      <c r="BO2252" s="75"/>
      <c r="BP2252" s="75"/>
    </row>
    <row r="2253" spans="27:68" x14ac:dyDescent="0.2">
      <c r="AA2253" s="75"/>
      <c r="AB2253" s="75"/>
      <c r="AC2253" s="75"/>
      <c r="AD2253" s="75"/>
      <c r="AE2253" s="75"/>
      <c r="AF2253" s="85"/>
      <c r="AG2253" s="84"/>
      <c r="AN2253" s="75"/>
      <c r="AO2253" s="75"/>
      <c r="AP2253" s="75"/>
      <c r="AQ2253" s="75"/>
      <c r="AR2253" s="75"/>
      <c r="AS2253" s="75"/>
      <c r="AT2253" s="75"/>
      <c r="AU2253" s="75"/>
      <c r="AV2253" s="75"/>
      <c r="AW2253" s="75"/>
      <c r="AX2253" s="75"/>
      <c r="AY2253" s="75"/>
      <c r="AZ2253" s="75"/>
      <c r="BA2253" s="8">
        <f t="shared" si="719"/>
        <v>0</v>
      </c>
      <c r="BB2253" s="8">
        <f t="shared" si="720"/>
        <v>1.2646105828040655</v>
      </c>
      <c r="BC2253" s="8">
        <f t="shared" si="721"/>
        <v>-0.82727295640664633</v>
      </c>
      <c r="BD2253" s="8">
        <f t="shared" si="722"/>
        <v>0.86022162229747101</v>
      </c>
      <c r="BE2253" s="8">
        <f t="shared" si="723"/>
        <v>1.2723749123776125</v>
      </c>
      <c r="BF2253" s="8">
        <f t="shared" si="724"/>
        <v>0.7386345573352866</v>
      </c>
      <c r="BG2253" s="95">
        <f t="shared" si="728"/>
        <v>0.3357196473573697</v>
      </c>
      <c r="BH2253" s="95">
        <f t="shared" si="728"/>
        <v>0.31036782265222035</v>
      </c>
      <c r="BI2253" s="95">
        <f t="shared" si="728"/>
        <v>0.2809205298216626</v>
      </c>
      <c r="BJ2253" s="95">
        <f t="shared" si="728"/>
        <v>0.24702566320507127</v>
      </c>
      <c r="BK2253" s="95">
        <f t="shared" si="728"/>
        <v>0.20836448178683617</v>
      </c>
      <c r="BL2253" s="95">
        <f t="shared" si="728"/>
        <v>0.16464603804218486</v>
      </c>
      <c r="BM2253" s="95">
        <f t="shared" si="728"/>
        <v>0.11558430824031349</v>
      </c>
      <c r="BN2253" s="95">
        <f t="shared" si="726"/>
        <v>6.085163226445589E-2</v>
      </c>
      <c r="BO2253" s="75"/>
      <c r="BP2253" s="75"/>
    </row>
    <row r="2254" spans="27:68" x14ac:dyDescent="0.2">
      <c r="AA2254" s="75"/>
      <c r="AB2254" s="75"/>
      <c r="AC2254" s="75"/>
      <c r="AD2254" s="75"/>
      <c r="AE2254" s="75"/>
      <c r="AF2254" s="85"/>
      <c r="AG2254" s="84"/>
      <c r="AN2254" s="75"/>
      <c r="AO2254" s="75"/>
      <c r="AP2254" s="75"/>
      <c r="AQ2254" s="75"/>
      <c r="AR2254" s="75"/>
      <c r="AS2254" s="75"/>
      <c r="AT2254" s="75"/>
      <c r="AU2254" s="75"/>
      <c r="AV2254" s="75"/>
      <c r="AW2254" s="75"/>
      <c r="AX2254" s="75"/>
      <c r="AY2254" s="75"/>
      <c r="AZ2254" s="75"/>
      <c r="BA2254" s="8">
        <f t="shared" si="719"/>
        <v>0</v>
      </c>
      <c r="BB2254" s="8">
        <f t="shared" si="720"/>
        <v>1.2646105828040655</v>
      </c>
      <c r="BC2254" s="8">
        <f t="shared" si="721"/>
        <v>-0.82727295640664633</v>
      </c>
      <c r="BD2254" s="8">
        <f t="shared" si="722"/>
        <v>0.86022162229747101</v>
      </c>
      <c r="BE2254" s="8">
        <f t="shared" si="723"/>
        <v>1.2723749123776125</v>
      </c>
      <c r="BF2254" s="8">
        <f t="shared" si="724"/>
        <v>0.7386345573352866</v>
      </c>
      <c r="BG2254" s="95">
        <f t="shared" si="728"/>
        <v>0.3357196473573697</v>
      </c>
      <c r="BH2254" s="95">
        <f t="shared" si="728"/>
        <v>0.31036782265222035</v>
      </c>
      <c r="BI2254" s="95">
        <f t="shared" si="728"/>
        <v>0.2809205298216626</v>
      </c>
      <c r="BJ2254" s="95">
        <f t="shared" si="728"/>
        <v>0.24702566320507127</v>
      </c>
      <c r="BK2254" s="95">
        <f t="shared" si="728"/>
        <v>0.20836448178683617</v>
      </c>
      <c r="BL2254" s="95">
        <f t="shared" si="728"/>
        <v>0.16464603804218486</v>
      </c>
      <c r="BM2254" s="95">
        <f t="shared" si="728"/>
        <v>0.11558430824031349</v>
      </c>
      <c r="BN2254" s="95">
        <f t="shared" si="726"/>
        <v>6.085163226445589E-2</v>
      </c>
      <c r="BO2254" s="75"/>
      <c r="BP2254" s="75"/>
    </row>
    <row r="2255" spans="27:68" x14ac:dyDescent="0.2">
      <c r="AA2255" s="75"/>
      <c r="AB2255" s="75"/>
      <c r="AC2255" s="75"/>
      <c r="AD2255" s="75"/>
      <c r="AE2255" s="75"/>
      <c r="AF2255" s="85"/>
      <c r="AG2255" s="84"/>
      <c r="AN2255" s="75"/>
      <c r="AO2255" s="75"/>
      <c r="AP2255" s="75"/>
      <c r="AQ2255" s="75"/>
      <c r="AR2255" s="75"/>
      <c r="AS2255" s="75"/>
      <c r="AT2255" s="75"/>
      <c r="AU2255" s="75"/>
      <c r="AV2255" s="75"/>
      <c r="AW2255" s="75"/>
      <c r="AX2255" s="75"/>
      <c r="AY2255" s="75"/>
      <c r="AZ2255" s="75"/>
      <c r="BA2255" s="8">
        <f t="shared" si="719"/>
        <v>0</v>
      </c>
      <c r="BB2255" s="8">
        <f t="shared" si="720"/>
        <v>1.2646105828040655</v>
      </c>
      <c r="BC2255" s="8">
        <f t="shared" si="721"/>
        <v>-0.82727295640664633</v>
      </c>
      <c r="BD2255" s="8">
        <f t="shared" si="722"/>
        <v>0.86022162229747101</v>
      </c>
      <c r="BE2255" s="8">
        <f t="shared" si="723"/>
        <v>1.2723749123776125</v>
      </c>
      <c r="BF2255" s="8">
        <f t="shared" si="724"/>
        <v>0.7386345573352866</v>
      </c>
      <c r="BG2255" s="95">
        <f t="shared" si="728"/>
        <v>0.3357196473573697</v>
      </c>
      <c r="BH2255" s="95">
        <f t="shared" si="728"/>
        <v>0.31036782265222035</v>
      </c>
      <c r="BI2255" s="95">
        <f t="shared" si="728"/>
        <v>0.2809205298216626</v>
      </c>
      <c r="BJ2255" s="95">
        <f t="shared" si="728"/>
        <v>0.24702566320507127</v>
      </c>
      <c r="BK2255" s="95">
        <f t="shared" si="728"/>
        <v>0.20836448178683617</v>
      </c>
      <c r="BL2255" s="95">
        <f t="shared" si="728"/>
        <v>0.16464603804218486</v>
      </c>
      <c r="BM2255" s="95">
        <f t="shared" si="728"/>
        <v>0.11558430824031349</v>
      </c>
      <c r="BN2255" s="95">
        <f t="shared" si="726"/>
        <v>6.085163226445589E-2</v>
      </c>
      <c r="BO2255" s="75"/>
      <c r="BP2255" s="75"/>
    </row>
    <row r="2256" spans="27:68" x14ac:dyDescent="0.2">
      <c r="AA2256" s="75"/>
      <c r="AB2256" s="75"/>
      <c r="AC2256" s="75"/>
      <c r="AD2256" s="75"/>
      <c r="AE2256" s="75"/>
      <c r="AF2256" s="85"/>
      <c r="AG2256" s="84"/>
      <c r="AN2256" s="75"/>
      <c r="AO2256" s="75"/>
      <c r="AP2256" s="75"/>
      <c r="AQ2256" s="75"/>
      <c r="AR2256" s="75"/>
      <c r="AS2256" s="75"/>
      <c r="AT2256" s="75"/>
      <c r="AU2256" s="75"/>
      <c r="AV2256" s="75"/>
      <c r="AW2256" s="75"/>
      <c r="AX2256" s="75"/>
      <c r="AY2256" s="75"/>
      <c r="AZ2256" s="75"/>
      <c r="BA2256" s="8">
        <f t="shared" si="719"/>
        <v>0</v>
      </c>
      <c r="BB2256" s="8">
        <f t="shared" si="720"/>
        <v>1.2646105828040655</v>
      </c>
      <c r="BC2256" s="8">
        <f t="shared" si="721"/>
        <v>-0.82727295640664633</v>
      </c>
      <c r="BD2256" s="8">
        <f t="shared" si="722"/>
        <v>0.86022162229747101</v>
      </c>
      <c r="BE2256" s="8">
        <f t="shared" si="723"/>
        <v>1.2723749123776125</v>
      </c>
      <c r="BF2256" s="8">
        <f t="shared" si="724"/>
        <v>0.7386345573352866</v>
      </c>
      <c r="BG2256" s="95">
        <f t="shared" si="728"/>
        <v>0.3357196473573697</v>
      </c>
      <c r="BH2256" s="95">
        <f t="shared" si="728"/>
        <v>0.31036782265222035</v>
      </c>
      <c r="BI2256" s="95">
        <f t="shared" si="728"/>
        <v>0.2809205298216626</v>
      </c>
      <c r="BJ2256" s="95">
        <f t="shared" si="728"/>
        <v>0.24702566320507127</v>
      </c>
      <c r="BK2256" s="95">
        <f t="shared" si="728"/>
        <v>0.20836448178683617</v>
      </c>
      <c r="BL2256" s="95">
        <f t="shared" si="728"/>
        <v>0.16464603804218486</v>
      </c>
      <c r="BM2256" s="95">
        <f t="shared" si="728"/>
        <v>0.11558430824031349</v>
      </c>
      <c r="BN2256" s="95">
        <f t="shared" si="726"/>
        <v>6.085163226445589E-2</v>
      </c>
      <c r="BO2256" s="75"/>
      <c r="BP2256" s="75"/>
    </row>
    <row r="2257" spans="27:68" x14ac:dyDescent="0.2">
      <c r="AA2257" s="75"/>
      <c r="AB2257" s="75"/>
      <c r="AC2257" s="75"/>
      <c r="AD2257" s="75"/>
      <c r="AE2257" s="75"/>
      <c r="AF2257" s="85"/>
      <c r="AG2257" s="84"/>
      <c r="AN2257" s="75"/>
      <c r="AO2257" s="75"/>
      <c r="AP2257" s="75"/>
      <c r="AQ2257" s="75"/>
      <c r="AR2257" s="75"/>
      <c r="AS2257" s="75"/>
      <c r="AT2257" s="75"/>
      <c r="AU2257" s="75"/>
      <c r="AV2257" s="75"/>
      <c r="AW2257" s="75"/>
      <c r="AX2257" s="75"/>
      <c r="AY2257" s="75"/>
      <c r="AZ2257" s="75"/>
      <c r="BA2257" s="8">
        <f t="shared" si="719"/>
        <v>0</v>
      </c>
      <c r="BB2257" s="8">
        <f t="shared" si="720"/>
        <v>1.2646105828040655</v>
      </c>
      <c r="BC2257" s="8">
        <f t="shared" si="721"/>
        <v>-0.82727295640664633</v>
      </c>
      <c r="BD2257" s="8">
        <f t="shared" si="722"/>
        <v>0.86022162229747101</v>
      </c>
      <c r="BE2257" s="8">
        <f t="shared" si="723"/>
        <v>1.2723749123776125</v>
      </c>
      <c r="BF2257" s="8">
        <f t="shared" si="724"/>
        <v>0.7386345573352866</v>
      </c>
      <c r="BG2257" s="95">
        <f t="shared" ref="BG2257:BM2272" si="729">$BN2257+$BB$7*SIN(BH2257)</f>
        <v>0.3357196473573697</v>
      </c>
      <c r="BH2257" s="95">
        <f t="shared" si="729"/>
        <v>0.31036782265222035</v>
      </c>
      <c r="BI2257" s="95">
        <f t="shared" si="729"/>
        <v>0.2809205298216626</v>
      </c>
      <c r="BJ2257" s="95">
        <f t="shared" si="729"/>
        <v>0.24702566320507127</v>
      </c>
      <c r="BK2257" s="95">
        <f t="shared" si="729"/>
        <v>0.20836448178683617</v>
      </c>
      <c r="BL2257" s="95">
        <f t="shared" si="729"/>
        <v>0.16464603804218486</v>
      </c>
      <c r="BM2257" s="95">
        <f t="shared" si="729"/>
        <v>0.11558430824031349</v>
      </c>
      <c r="BN2257" s="95">
        <f t="shared" si="726"/>
        <v>6.085163226445589E-2</v>
      </c>
      <c r="BO2257" s="75"/>
      <c r="BP2257" s="75"/>
    </row>
    <row r="2258" spans="27:68" x14ac:dyDescent="0.2">
      <c r="AA2258" s="75"/>
      <c r="AB2258" s="75"/>
      <c r="AC2258" s="75"/>
      <c r="AD2258" s="75"/>
      <c r="AE2258" s="75"/>
      <c r="AF2258" s="85"/>
      <c r="AG2258" s="84"/>
      <c r="AN2258" s="75"/>
      <c r="AO2258" s="75"/>
      <c r="AP2258" s="75"/>
      <c r="AQ2258" s="75"/>
      <c r="AR2258" s="75"/>
      <c r="AS2258" s="75"/>
      <c r="AT2258" s="75"/>
      <c r="AU2258" s="75"/>
      <c r="AV2258" s="75"/>
      <c r="AW2258" s="75"/>
      <c r="AX2258" s="75"/>
      <c r="AY2258" s="75"/>
      <c r="AZ2258" s="75"/>
      <c r="BA2258" s="8">
        <f t="shared" si="719"/>
        <v>0</v>
      </c>
      <c r="BB2258" s="8">
        <f t="shared" si="720"/>
        <v>1.2646105828040655</v>
      </c>
      <c r="BC2258" s="8">
        <f t="shared" si="721"/>
        <v>-0.82727295640664633</v>
      </c>
      <c r="BD2258" s="8">
        <f t="shared" si="722"/>
        <v>0.86022162229747101</v>
      </c>
      <c r="BE2258" s="8">
        <f t="shared" si="723"/>
        <v>1.2723749123776125</v>
      </c>
      <c r="BF2258" s="8">
        <f t="shared" si="724"/>
        <v>0.7386345573352866</v>
      </c>
      <c r="BG2258" s="95">
        <f t="shared" si="729"/>
        <v>0.3357196473573697</v>
      </c>
      <c r="BH2258" s="95">
        <f t="shared" si="729"/>
        <v>0.31036782265222035</v>
      </c>
      <c r="BI2258" s="95">
        <f t="shared" si="729"/>
        <v>0.2809205298216626</v>
      </c>
      <c r="BJ2258" s="95">
        <f t="shared" si="729"/>
        <v>0.24702566320507127</v>
      </c>
      <c r="BK2258" s="95">
        <f t="shared" si="729"/>
        <v>0.20836448178683617</v>
      </c>
      <c r="BL2258" s="95">
        <f t="shared" si="729"/>
        <v>0.16464603804218486</v>
      </c>
      <c r="BM2258" s="95">
        <f t="shared" si="729"/>
        <v>0.11558430824031349</v>
      </c>
      <c r="BN2258" s="95">
        <f t="shared" si="726"/>
        <v>6.085163226445589E-2</v>
      </c>
      <c r="BO2258" s="75"/>
      <c r="BP2258" s="75"/>
    </row>
    <row r="2259" spans="27:68" x14ac:dyDescent="0.2">
      <c r="AA2259" s="75"/>
      <c r="AB2259" s="75"/>
      <c r="AC2259" s="75"/>
      <c r="AD2259" s="75"/>
      <c r="AE2259" s="75"/>
      <c r="AF2259" s="85"/>
      <c r="AG2259" s="84"/>
      <c r="AN2259" s="75"/>
      <c r="AO2259" s="75"/>
      <c r="AP2259" s="75"/>
      <c r="AQ2259" s="75"/>
      <c r="AR2259" s="75"/>
      <c r="AS2259" s="75"/>
      <c r="AT2259" s="75"/>
      <c r="AU2259" s="75"/>
      <c r="AV2259" s="75"/>
      <c r="AW2259" s="75"/>
      <c r="AX2259" s="75"/>
      <c r="AY2259" s="75"/>
      <c r="AZ2259" s="75"/>
      <c r="BA2259" s="8">
        <f t="shared" si="719"/>
        <v>0</v>
      </c>
      <c r="BB2259" s="8">
        <f t="shared" si="720"/>
        <v>1.2646105828040655</v>
      </c>
      <c r="BC2259" s="8">
        <f t="shared" si="721"/>
        <v>-0.82727295640664633</v>
      </c>
      <c r="BD2259" s="8">
        <f t="shared" si="722"/>
        <v>0.86022162229747101</v>
      </c>
      <c r="BE2259" s="8">
        <f t="shared" si="723"/>
        <v>1.2723749123776125</v>
      </c>
      <c r="BF2259" s="8">
        <f t="shared" si="724"/>
        <v>0.7386345573352866</v>
      </c>
      <c r="BG2259" s="95">
        <f t="shared" si="729"/>
        <v>0.3357196473573697</v>
      </c>
      <c r="BH2259" s="95">
        <f t="shared" si="729"/>
        <v>0.31036782265222035</v>
      </c>
      <c r="BI2259" s="95">
        <f t="shared" si="729"/>
        <v>0.2809205298216626</v>
      </c>
      <c r="BJ2259" s="95">
        <f t="shared" si="729"/>
        <v>0.24702566320507127</v>
      </c>
      <c r="BK2259" s="95">
        <f t="shared" si="729"/>
        <v>0.20836448178683617</v>
      </c>
      <c r="BL2259" s="95">
        <f t="shared" si="729"/>
        <v>0.16464603804218486</v>
      </c>
      <c r="BM2259" s="95">
        <f t="shared" si="729"/>
        <v>0.11558430824031349</v>
      </c>
      <c r="BN2259" s="95">
        <f t="shared" si="726"/>
        <v>6.085163226445589E-2</v>
      </c>
      <c r="BO2259" s="75"/>
      <c r="BP2259" s="75"/>
    </row>
    <row r="2260" spans="27:68" x14ac:dyDescent="0.2">
      <c r="AA2260" s="75"/>
      <c r="AB2260" s="75"/>
      <c r="AC2260" s="75"/>
      <c r="AD2260" s="75"/>
      <c r="AE2260" s="75"/>
      <c r="AF2260" s="85"/>
      <c r="AG2260" s="84"/>
      <c r="AN2260" s="75"/>
      <c r="AO2260" s="75"/>
      <c r="AP2260" s="75"/>
      <c r="AQ2260" s="75"/>
      <c r="AR2260" s="75"/>
      <c r="AS2260" s="75"/>
      <c r="AT2260" s="75"/>
      <c r="AU2260" s="75"/>
      <c r="AV2260" s="75"/>
      <c r="AW2260" s="75"/>
      <c r="AX2260" s="75"/>
      <c r="AY2260" s="75"/>
      <c r="AZ2260" s="75"/>
      <c r="BA2260" s="8">
        <f t="shared" si="719"/>
        <v>0</v>
      </c>
      <c r="BB2260" s="8">
        <f t="shared" si="720"/>
        <v>1.2646105828040655</v>
      </c>
      <c r="BC2260" s="8">
        <f t="shared" si="721"/>
        <v>-0.82727295640664633</v>
      </c>
      <c r="BD2260" s="8">
        <f t="shared" si="722"/>
        <v>0.86022162229747101</v>
      </c>
      <c r="BE2260" s="8">
        <f t="shared" si="723"/>
        <v>1.2723749123776125</v>
      </c>
      <c r="BF2260" s="8">
        <f t="shared" si="724"/>
        <v>0.7386345573352866</v>
      </c>
      <c r="BG2260" s="95">
        <f t="shared" si="729"/>
        <v>0.3357196473573697</v>
      </c>
      <c r="BH2260" s="95">
        <f t="shared" si="729"/>
        <v>0.31036782265222035</v>
      </c>
      <c r="BI2260" s="95">
        <f t="shared" si="729"/>
        <v>0.2809205298216626</v>
      </c>
      <c r="BJ2260" s="95">
        <f t="shared" si="729"/>
        <v>0.24702566320507127</v>
      </c>
      <c r="BK2260" s="95">
        <f t="shared" si="729"/>
        <v>0.20836448178683617</v>
      </c>
      <c r="BL2260" s="95">
        <f t="shared" si="729"/>
        <v>0.16464603804218486</v>
      </c>
      <c r="BM2260" s="95">
        <f t="shared" si="729"/>
        <v>0.11558430824031349</v>
      </c>
      <c r="BN2260" s="95">
        <f t="shared" si="726"/>
        <v>6.085163226445589E-2</v>
      </c>
      <c r="BO2260" s="75"/>
      <c r="BP2260" s="75"/>
    </row>
    <row r="2261" spans="27:68" x14ac:dyDescent="0.2">
      <c r="AA2261" s="75"/>
      <c r="AB2261" s="75"/>
      <c r="AC2261" s="75"/>
      <c r="AD2261" s="75"/>
      <c r="AE2261" s="75"/>
      <c r="AF2261" s="85"/>
      <c r="AG2261" s="84"/>
      <c r="AN2261" s="75"/>
      <c r="AO2261" s="75"/>
      <c r="AP2261" s="75"/>
      <c r="AQ2261" s="75"/>
      <c r="AR2261" s="75"/>
      <c r="AS2261" s="75"/>
      <c r="AT2261" s="75"/>
      <c r="AU2261" s="75"/>
      <c r="AV2261" s="75"/>
      <c r="AW2261" s="75"/>
      <c r="AX2261" s="75"/>
      <c r="AY2261" s="75"/>
      <c r="AZ2261" s="75"/>
      <c r="BA2261" s="8">
        <f t="shared" si="719"/>
        <v>0</v>
      </c>
      <c r="BB2261" s="8">
        <f t="shared" si="720"/>
        <v>1.2646105828040655</v>
      </c>
      <c r="BC2261" s="8">
        <f t="shared" si="721"/>
        <v>-0.82727295640664633</v>
      </c>
      <c r="BD2261" s="8">
        <f t="shared" si="722"/>
        <v>0.86022162229747101</v>
      </c>
      <c r="BE2261" s="8">
        <f t="shared" si="723"/>
        <v>1.2723749123776125</v>
      </c>
      <c r="BF2261" s="8">
        <f t="shared" si="724"/>
        <v>0.7386345573352866</v>
      </c>
      <c r="BG2261" s="95">
        <f t="shared" si="729"/>
        <v>0.3357196473573697</v>
      </c>
      <c r="BH2261" s="95">
        <f t="shared" si="729"/>
        <v>0.31036782265222035</v>
      </c>
      <c r="BI2261" s="95">
        <f t="shared" si="729"/>
        <v>0.2809205298216626</v>
      </c>
      <c r="BJ2261" s="95">
        <f t="shared" si="729"/>
        <v>0.24702566320507127</v>
      </c>
      <c r="BK2261" s="95">
        <f t="shared" si="729"/>
        <v>0.20836448178683617</v>
      </c>
      <c r="BL2261" s="95">
        <f t="shared" si="729"/>
        <v>0.16464603804218486</v>
      </c>
      <c r="BM2261" s="95">
        <f t="shared" si="729"/>
        <v>0.11558430824031349</v>
      </c>
      <c r="BN2261" s="95">
        <f t="shared" si="726"/>
        <v>6.085163226445589E-2</v>
      </c>
      <c r="BO2261" s="75"/>
      <c r="BP2261" s="75"/>
    </row>
    <row r="2262" spans="27:68" x14ac:dyDescent="0.2">
      <c r="AA2262" s="75"/>
      <c r="AB2262" s="75"/>
      <c r="AC2262" s="75"/>
      <c r="AD2262" s="75"/>
      <c r="AE2262" s="75"/>
      <c r="AF2262" s="85"/>
      <c r="AG2262" s="84"/>
      <c r="AN2262" s="75"/>
      <c r="AO2262" s="75"/>
      <c r="AP2262" s="75"/>
      <c r="AQ2262" s="75"/>
      <c r="AR2262" s="75"/>
      <c r="AS2262" s="75"/>
      <c r="AT2262" s="75"/>
      <c r="AU2262" s="75"/>
      <c r="AV2262" s="75"/>
      <c r="AW2262" s="75"/>
      <c r="AX2262" s="75"/>
      <c r="AY2262" s="75"/>
      <c r="AZ2262" s="75"/>
      <c r="BA2262" s="8">
        <f t="shared" si="719"/>
        <v>0</v>
      </c>
      <c r="BB2262" s="8">
        <f t="shared" si="720"/>
        <v>1.2646105828040655</v>
      </c>
      <c r="BC2262" s="8">
        <f t="shared" si="721"/>
        <v>-0.82727295640664633</v>
      </c>
      <c r="BD2262" s="8">
        <f t="shared" si="722"/>
        <v>0.86022162229747101</v>
      </c>
      <c r="BE2262" s="8">
        <f t="shared" si="723"/>
        <v>1.2723749123776125</v>
      </c>
      <c r="BF2262" s="8">
        <f t="shared" si="724"/>
        <v>0.7386345573352866</v>
      </c>
      <c r="BG2262" s="95">
        <f t="shared" si="729"/>
        <v>0.3357196473573697</v>
      </c>
      <c r="BH2262" s="95">
        <f t="shared" si="729"/>
        <v>0.31036782265222035</v>
      </c>
      <c r="BI2262" s="95">
        <f t="shared" si="729"/>
        <v>0.2809205298216626</v>
      </c>
      <c r="BJ2262" s="95">
        <f t="shared" si="729"/>
        <v>0.24702566320507127</v>
      </c>
      <c r="BK2262" s="95">
        <f t="shared" si="729"/>
        <v>0.20836448178683617</v>
      </c>
      <c r="BL2262" s="95">
        <f t="shared" si="729"/>
        <v>0.16464603804218486</v>
      </c>
      <c r="BM2262" s="95">
        <f t="shared" si="729"/>
        <v>0.11558430824031349</v>
      </c>
      <c r="BN2262" s="95">
        <f t="shared" si="726"/>
        <v>6.085163226445589E-2</v>
      </c>
      <c r="BO2262" s="75"/>
      <c r="BP2262" s="75"/>
    </row>
    <row r="2263" spans="27:68" x14ac:dyDescent="0.2">
      <c r="AA2263" s="75"/>
      <c r="AB2263" s="75"/>
      <c r="AC2263" s="75"/>
      <c r="AD2263" s="75"/>
      <c r="AE2263" s="75"/>
      <c r="AF2263" s="85"/>
      <c r="AG2263" s="84"/>
      <c r="AN2263" s="75"/>
      <c r="AO2263" s="75"/>
      <c r="AP2263" s="75"/>
      <c r="AQ2263" s="75"/>
      <c r="AR2263" s="75"/>
      <c r="AS2263" s="75"/>
      <c r="AT2263" s="75"/>
      <c r="AU2263" s="75"/>
      <c r="AV2263" s="75"/>
      <c r="AW2263" s="75"/>
      <c r="AX2263" s="75"/>
      <c r="AY2263" s="75"/>
      <c r="AZ2263" s="75"/>
      <c r="BA2263" s="8">
        <f t="shared" si="719"/>
        <v>0</v>
      </c>
      <c r="BB2263" s="8">
        <f t="shared" si="720"/>
        <v>1.2646105828040655</v>
      </c>
      <c r="BC2263" s="8">
        <f t="shared" si="721"/>
        <v>-0.82727295640664633</v>
      </c>
      <c r="BD2263" s="8">
        <f t="shared" si="722"/>
        <v>0.86022162229747101</v>
      </c>
      <c r="BE2263" s="8">
        <f t="shared" si="723"/>
        <v>1.2723749123776125</v>
      </c>
      <c r="BF2263" s="8">
        <f t="shared" si="724"/>
        <v>0.7386345573352866</v>
      </c>
      <c r="BG2263" s="95">
        <f t="shared" si="729"/>
        <v>0.3357196473573697</v>
      </c>
      <c r="BH2263" s="95">
        <f t="shared" si="729"/>
        <v>0.31036782265222035</v>
      </c>
      <c r="BI2263" s="95">
        <f t="shared" si="729"/>
        <v>0.2809205298216626</v>
      </c>
      <c r="BJ2263" s="95">
        <f t="shared" si="729"/>
        <v>0.24702566320507127</v>
      </c>
      <c r="BK2263" s="95">
        <f t="shared" si="729"/>
        <v>0.20836448178683617</v>
      </c>
      <c r="BL2263" s="95">
        <f t="shared" si="729"/>
        <v>0.16464603804218486</v>
      </c>
      <c r="BM2263" s="95">
        <f t="shared" si="729"/>
        <v>0.11558430824031349</v>
      </c>
      <c r="BN2263" s="95">
        <f t="shared" si="726"/>
        <v>6.085163226445589E-2</v>
      </c>
      <c r="BO2263" s="75"/>
      <c r="BP2263" s="75"/>
    </row>
    <row r="2264" spans="27:68" x14ac:dyDescent="0.2">
      <c r="AA2264" s="75"/>
      <c r="AB2264" s="75"/>
      <c r="AC2264" s="75"/>
      <c r="AD2264" s="75"/>
      <c r="AE2264" s="75"/>
      <c r="AF2264" s="85"/>
      <c r="AG2264" s="84"/>
      <c r="AN2264" s="75"/>
      <c r="AO2264" s="75"/>
      <c r="AP2264" s="75"/>
      <c r="AQ2264" s="75"/>
      <c r="AR2264" s="75"/>
      <c r="AS2264" s="75"/>
      <c r="AT2264" s="75"/>
      <c r="AU2264" s="75"/>
      <c r="AV2264" s="75"/>
      <c r="AW2264" s="75"/>
      <c r="AX2264" s="75"/>
      <c r="AY2264" s="75"/>
      <c r="AZ2264" s="75"/>
      <c r="BA2264" s="8">
        <f t="shared" si="719"/>
        <v>0</v>
      </c>
      <c r="BB2264" s="8">
        <f t="shared" si="720"/>
        <v>1.2646105828040655</v>
      </c>
      <c r="BC2264" s="8">
        <f t="shared" si="721"/>
        <v>-0.82727295640664633</v>
      </c>
      <c r="BD2264" s="8">
        <f t="shared" si="722"/>
        <v>0.86022162229747101</v>
      </c>
      <c r="BE2264" s="8">
        <f t="shared" si="723"/>
        <v>1.2723749123776125</v>
      </c>
      <c r="BF2264" s="8">
        <f t="shared" si="724"/>
        <v>0.7386345573352866</v>
      </c>
      <c r="BG2264" s="95">
        <f t="shared" si="729"/>
        <v>0.3357196473573697</v>
      </c>
      <c r="BH2264" s="95">
        <f t="shared" si="729"/>
        <v>0.31036782265222035</v>
      </c>
      <c r="BI2264" s="95">
        <f t="shared" si="729"/>
        <v>0.2809205298216626</v>
      </c>
      <c r="BJ2264" s="95">
        <f t="shared" si="729"/>
        <v>0.24702566320507127</v>
      </c>
      <c r="BK2264" s="95">
        <f t="shared" si="729"/>
        <v>0.20836448178683617</v>
      </c>
      <c r="BL2264" s="95">
        <f t="shared" si="729"/>
        <v>0.16464603804218486</v>
      </c>
      <c r="BM2264" s="95">
        <f t="shared" si="729"/>
        <v>0.11558430824031349</v>
      </c>
      <c r="BN2264" s="95">
        <f t="shared" si="726"/>
        <v>6.085163226445589E-2</v>
      </c>
      <c r="BO2264" s="75"/>
      <c r="BP2264" s="75"/>
    </row>
    <row r="2265" spans="27:68" x14ac:dyDescent="0.2">
      <c r="AA2265" s="75"/>
      <c r="AB2265" s="75"/>
      <c r="AC2265" s="75"/>
      <c r="AD2265" s="75"/>
      <c r="AE2265" s="75"/>
      <c r="AF2265" s="85"/>
      <c r="AG2265" s="84"/>
      <c r="AN2265" s="75"/>
      <c r="AO2265" s="75"/>
      <c r="AP2265" s="75"/>
      <c r="AQ2265" s="75"/>
      <c r="AR2265" s="75"/>
      <c r="AS2265" s="75"/>
      <c r="AT2265" s="75"/>
      <c r="AU2265" s="75"/>
      <c r="AV2265" s="75"/>
      <c r="AW2265" s="75"/>
      <c r="AX2265" s="75"/>
      <c r="AY2265" s="75"/>
      <c r="AZ2265" s="75"/>
      <c r="BA2265" s="8">
        <f t="shared" si="719"/>
        <v>0</v>
      </c>
      <c r="BB2265" s="8">
        <f t="shared" si="720"/>
        <v>1.2646105828040655</v>
      </c>
      <c r="BC2265" s="8">
        <f t="shared" si="721"/>
        <v>-0.82727295640664633</v>
      </c>
      <c r="BD2265" s="8">
        <f t="shared" si="722"/>
        <v>0.86022162229747101</v>
      </c>
      <c r="BE2265" s="8">
        <f t="shared" si="723"/>
        <v>1.2723749123776125</v>
      </c>
      <c r="BF2265" s="8">
        <f t="shared" si="724"/>
        <v>0.7386345573352866</v>
      </c>
      <c r="BG2265" s="95">
        <f t="shared" si="729"/>
        <v>0.3357196473573697</v>
      </c>
      <c r="BH2265" s="95">
        <f t="shared" si="729"/>
        <v>0.31036782265222035</v>
      </c>
      <c r="BI2265" s="95">
        <f t="shared" si="729"/>
        <v>0.2809205298216626</v>
      </c>
      <c r="BJ2265" s="95">
        <f t="shared" si="729"/>
        <v>0.24702566320507127</v>
      </c>
      <c r="BK2265" s="95">
        <f t="shared" si="729"/>
        <v>0.20836448178683617</v>
      </c>
      <c r="BL2265" s="95">
        <f t="shared" si="729"/>
        <v>0.16464603804218486</v>
      </c>
      <c r="BM2265" s="95">
        <f t="shared" si="729"/>
        <v>0.11558430824031349</v>
      </c>
      <c r="BN2265" s="95">
        <f t="shared" si="726"/>
        <v>6.085163226445589E-2</v>
      </c>
      <c r="BO2265" s="75"/>
      <c r="BP2265" s="75"/>
    </row>
    <row r="2266" spans="27:68" x14ac:dyDescent="0.2">
      <c r="AA2266" s="75"/>
      <c r="AB2266" s="75"/>
      <c r="AC2266" s="75"/>
      <c r="AD2266" s="75"/>
      <c r="AE2266" s="75"/>
      <c r="AF2266" s="85"/>
      <c r="AG2266" s="84"/>
      <c r="AN2266" s="75"/>
      <c r="AO2266" s="75"/>
      <c r="AP2266" s="75"/>
      <c r="AQ2266" s="75"/>
      <c r="AR2266" s="75"/>
      <c r="AS2266" s="75"/>
      <c r="AT2266" s="75"/>
      <c r="AU2266" s="75"/>
      <c r="AV2266" s="75"/>
      <c r="AW2266" s="75"/>
      <c r="AX2266" s="75"/>
      <c r="AY2266" s="75"/>
      <c r="AZ2266" s="75"/>
      <c r="BA2266" s="8">
        <f t="shared" si="719"/>
        <v>0</v>
      </c>
      <c r="BB2266" s="8">
        <f t="shared" si="720"/>
        <v>1.2646105828040655</v>
      </c>
      <c r="BC2266" s="8">
        <f t="shared" si="721"/>
        <v>-0.82727295640664633</v>
      </c>
      <c r="BD2266" s="8">
        <f t="shared" si="722"/>
        <v>0.86022162229747101</v>
      </c>
      <c r="BE2266" s="8">
        <f t="shared" si="723"/>
        <v>1.2723749123776125</v>
      </c>
      <c r="BF2266" s="8">
        <f t="shared" si="724"/>
        <v>0.7386345573352866</v>
      </c>
      <c r="BG2266" s="95">
        <f t="shared" si="729"/>
        <v>0.3357196473573697</v>
      </c>
      <c r="BH2266" s="95">
        <f t="shared" si="729"/>
        <v>0.31036782265222035</v>
      </c>
      <c r="BI2266" s="95">
        <f t="shared" si="729"/>
        <v>0.2809205298216626</v>
      </c>
      <c r="BJ2266" s="95">
        <f t="shared" si="729"/>
        <v>0.24702566320507127</v>
      </c>
      <c r="BK2266" s="95">
        <f t="shared" si="729"/>
        <v>0.20836448178683617</v>
      </c>
      <c r="BL2266" s="95">
        <f t="shared" si="729"/>
        <v>0.16464603804218486</v>
      </c>
      <c r="BM2266" s="95">
        <f t="shared" si="729"/>
        <v>0.11558430824031349</v>
      </c>
      <c r="BN2266" s="95">
        <f t="shared" si="726"/>
        <v>6.085163226445589E-2</v>
      </c>
      <c r="BO2266" s="75"/>
      <c r="BP2266" s="75"/>
    </row>
    <row r="2267" spans="27:68" x14ac:dyDescent="0.2">
      <c r="AA2267" s="75"/>
      <c r="AB2267" s="75"/>
      <c r="AC2267" s="75"/>
      <c r="AD2267" s="75"/>
      <c r="AE2267" s="75"/>
      <c r="AF2267" s="85"/>
      <c r="AG2267" s="84"/>
      <c r="AN2267" s="75"/>
      <c r="AO2267" s="75"/>
      <c r="AP2267" s="75"/>
      <c r="AQ2267" s="75"/>
      <c r="AR2267" s="75"/>
      <c r="AS2267" s="75"/>
      <c r="AT2267" s="75"/>
      <c r="AU2267" s="75"/>
      <c r="AV2267" s="75"/>
      <c r="AW2267" s="75"/>
      <c r="AX2267" s="75"/>
      <c r="AY2267" s="75"/>
      <c r="AZ2267" s="75"/>
      <c r="BA2267" s="8">
        <f t="shared" si="719"/>
        <v>0</v>
      </c>
      <c r="BB2267" s="8">
        <f t="shared" si="720"/>
        <v>1.2646105828040655</v>
      </c>
      <c r="BC2267" s="8">
        <f t="shared" si="721"/>
        <v>-0.82727295640664633</v>
      </c>
      <c r="BD2267" s="8">
        <f t="shared" si="722"/>
        <v>0.86022162229747101</v>
      </c>
      <c r="BE2267" s="8">
        <f t="shared" si="723"/>
        <v>1.2723749123776125</v>
      </c>
      <c r="BF2267" s="8">
        <f t="shared" si="724"/>
        <v>0.7386345573352866</v>
      </c>
      <c r="BG2267" s="95">
        <f t="shared" si="729"/>
        <v>0.3357196473573697</v>
      </c>
      <c r="BH2267" s="95">
        <f t="shared" si="729"/>
        <v>0.31036782265222035</v>
      </c>
      <c r="BI2267" s="95">
        <f t="shared" si="729"/>
        <v>0.2809205298216626</v>
      </c>
      <c r="BJ2267" s="95">
        <f t="shared" si="729"/>
        <v>0.24702566320507127</v>
      </c>
      <c r="BK2267" s="95">
        <f t="shared" si="729"/>
        <v>0.20836448178683617</v>
      </c>
      <c r="BL2267" s="95">
        <f t="shared" si="729"/>
        <v>0.16464603804218486</v>
      </c>
      <c r="BM2267" s="95">
        <f t="shared" si="729"/>
        <v>0.11558430824031349</v>
      </c>
      <c r="BN2267" s="95">
        <f t="shared" si="726"/>
        <v>6.085163226445589E-2</v>
      </c>
      <c r="BO2267" s="75"/>
      <c r="BP2267" s="75"/>
    </row>
    <row r="2268" spans="27:68" x14ac:dyDescent="0.2">
      <c r="AA2268" s="75"/>
      <c r="AB2268" s="75"/>
      <c r="AC2268" s="75"/>
      <c r="AD2268" s="75"/>
      <c r="AE2268" s="75"/>
      <c r="AF2268" s="85"/>
      <c r="AG2268" s="84"/>
      <c r="AN2268" s="75"/>
      <c r="AO2268" s="75"/>
      <c r="AP2268" s="75"/>
      <c r="AQ2268" s="75"/>
      <c r="AR2268" s="75"/>
      <c r="AS2268" s="75"/>
      <c r="AT2268" s="75"/>
      <c r="AU2268" s="75"/>
      <c r="AV2268" s="75"/>
      <c r="AW2268" s="75"/>
      <c r="AX2268" s="75"/>
      <c r="AY2268" s="75"/>
      <c r="AZ2268" s="75"/>
      <c r="BA2268" s="8">
        <f t="shared" si="719"/>
        <v>0</v>
      </c>
      <c r="BB2268" s="8">
        <f t="shared" si="720"/>
        <v>1.2646105828040655</v>
      </c>
      <c r="BC2268" s="8">
        <f t="shared" si="721"/>
        <v>-0.82727295640664633</v>
      </c>
      <c r="BD2268" s="8">
        <f t="shared" si="722"/>
        <v>0.86022162229747101</v>
      </c>
      <c r="BE2268" s="8">
        <f t="shared" si="723"/>
        <v>1.2723749123776125</v>
      </c>
      <c r="BF2268" s="8">
        <f t="shared" si="724"/>
        <v>0.7386345573352866</v>
      </c>
      <c r="BG2268" s="95">
        <f t="shared" si="729"/>
        <v>0.3357196473573697</v>
      </c>
      <c r="BH2268" s="95">
        <f t="shared" si="729"/>
        <v>0.31036782265222035</v>
      </c>
      <c r="BI2268" s="95">
        <f t="shared" si="729"/>
        <v>0.2809205298216626</v>
      </c>
      <c r="BJ2268" s="95">
        <f t="shared" si="729"/>
        <v>0.24702566320507127</v>
      </c>
      <c r="BK2268" s="95">
        <f t="shared" si="729"/>
        <v>0.20836448178683617</v>
      </c>
      <c r="BL2268" s="95">
        <f t="shared" si="729"/>
        <v>0.16464603804218486</v>
      </c>
      <c r="BM2268" s="95">
        <f t="shared" si="729"/>
        <v>0.11558430824031349</v>
      </c>
      <c r="BN2268" s="95">
        <f t="shared" si="726"/>
        <v>6.085163226445589E-2</v>
      </c>
      <c r="BO2268" s="75"/>
      <c r="BP2268" s="75"/>
    </row>
    <row r="2269" spans="27:68" x14ac:dyDescent="0.2">
      <c r="AA2269" s="75"/>
      <c r="AB2269" s="75"/>
      <c r="AC2269" s="75"/>
      <c r="AD2269" s="75"/>
      <c r="AE2269" s="75"/>
      <c r="AF2269" s="85"/>
      <c r="AG2269" s="84"/>
      <c r="AN2269" s="75"/>
      <c r="AO2269" s="75"/>
      <c r="AP2269" s="75"/>
      <c r="AQ2269" s="75"/>
      <c r="AR2269" s="75"/>
      <c r="AS2269" s="75"/>
      <c r="AT2269" s="75"/>
      <c r="AU2269" s="75"/>
      <c r="AV2269" s="75"/>
      <c r="AW2269" s="75"/>
      <c r="AX2269" s="75"/>
      <c r="AY2269" s="75"/>
      <c r="AZ2269" s="75"/>
      <c r="BA2269" s="8">
        <f t="shared" si="719"/>
        <v>0</v>
      </c>
      <c r="BB2269" s="8">
        <f t="shared" si="720"/>
        <v>1.2646105828040655</v>
      </c>
      <c r="BC2269" s="8">
        <f t="shared" si="721"/>
        <v>-0.82727295640664633</v>
      </c>
      <c r="BD2269" s="8">
        <f t="shared" si="722"/>
        <v>0.86022162229747101</v>
      </c>
      <c r="BE2269" s="8">
        <f t="shared" si="723"/>
        <v>1.2723749123776125</v>
      </c>
      <c r="BF2269" s="8">
        <f t="shared" si="724"/>
        <v>0.7386345573352866</v>
      </c>
      <c r="BG2269" s="95">
        <f t="shared" si="729"/>
        <v>0.3357196473573697</v>
      </c>
      <c r="BH2269" s="95">
        <f t="shared" si="729"/>
        <v>0.31036782265222035</v>
      </c>
      <c r="BI2269" s="95">
        <f t="shared" si="729"/>
        <v>0.2809205298216626</v>
      </c>
      <c r="BJ2269" s="95">
        <f t="shared" si="729"/>
        <v>0.24702566320507127</v>
      </c>
      <c r="BK2269" s="95">
        <f t="shared" si="729"/>
        <v>0.20836448178683617</v>
      </c>
      <c r="BL2269" s="95">
        <f t="shared" si="729"/>
        <v>0.16464603804218486</v>
      </c>
      <c r="BM2269" s="95">
        <f t="shared" si="729"/>
        <v>0.11558430824031349</v>
      </c>
      <c r="BN2269" s="95">
        <f t="shared" si="726"/>
        <v>6.085163226445589E-2</v>
      </c>
      <c r="BO2269" s="75"/>
      <c r="BP2269" s="75"/>
    </row>
    <row r="2270" spans="27:68" x14ac:dyDescent="0.2">
      <c r="AA2270" s="75"/>
      <c r="AB2270" s="75"/>
      <c r="AC2270" s="75"/>
      <c r="AD2270" s="75"/>
      <c r="AE2270" s="75"/>
      <c r="AF2270" s="85"/>
      <c r="AG2270" s="84"/>
      <c r="AN2270" s="75"/>
      <c r="AO2270" s="75"/>
      <c r="AP2270" s="75"/>
      <c r="AQ2270" s="75"/>
      <c r="AR2270" s="75"/>
      <c r="AS2270" s="75"/>
      <c r="AT2270" s="75"/>
      <c r="AU2270" s="75"/>
      <c r="AV2270" s="75"/>
      <c r="AW2270" s="75"/>
      <c r="AX2270" s="75"/>
      <c r="AY2270" s="75"/>
      <c r="AZ2270" s="75"/>
      <c r="BA2270" s="8">
        <f t="shared" si="719"/>
        <v>0</v>
      </c>
      <c r="BB2270" s="8">
        <f t="shared" si="720"/>
        <v>1.2646105828040655</v>
      </c>
      <c r="BC2270" s="8">
        <f t="shared" si="721"/>
        <v>-0.82727295640664633</v>
      </c>
      <c r="BD2270" s="8">
        <f t="shared" si="722"/>
        <v>0.86022162229747101</v>
      </c>
      <c r="BE2270" s="8">
        <f t="shared" si="723"/>
        <v>1.2723749123776125</v>
      </c>
      <c r="BF2270" s="8">
        <f t="shared" si="724"/>
        <v>0.7386345573352866</v>
      </c>
      <c r="BG2270" s="95">
        <f t="shared" si="729"/>
        <v>0.3357196473573697</v>
      </c>
      <c r="BH2270" s="95">
        <f t="shared" si="729"/>
        <v>0.31036782265222035</v>
      </c>
      <c r="BI2270" s="95">
        <f t="shared" si="729"/>
        <v>0.2809205298216626</v>
      </c>
      <c r="BJ2270" s="95">
        <f t="shared" si="729"/>
        <v>0.24702566320507127</v>
      </c>
      <c r="BK2270" s="95">
        <f t="shared" si="729"/>
        <v>0.20836448178683617</v>
      </c>
      <c r="BL2270" s="95">
        <f t="shared" si="729"/>
        <v>0.16464603804218486</v>
      </c>
      <c r="BM2270" s="95">
        <f t="shared" si="729"/>
        <v>0.11558430824031349</v>
      </c>
      <c r="BN2270" s="95">
        <f t="shared" si="726"/>
        <v>6.085163226445589E-2</v>
      </c>
      <c r="BO2270" s="75"/>
      <c r="BP2270" s="75"/>
    </row>
    <row r="2271" spans="27:68" x14ac:dyDescent="0.2">
      <c r="AA2271" s="75"/>
      <c r="AB2271" s="75"/>
      <c r="AC2271" s="75"/>
      <c r="AD2271" s="75"/>
      <c r="AE2271" s="75"/>
      <c r="AF2271" s="85"/>
      <c r="AG2271" s="84"/>
      <c r="AN2271" s="75"/>
      <c r="AO2271" s="75"/>
      <c r="AP2271" s="75"/>
      <c r="AQ2271" s="75"/>
      <c r="AR2271" s="75"/>
      <c r="AS2271" s="75"/>
      <c r="AT2271" s="75"/>
      <c r="AU2271" s="75"/>
      <c r="AV2271" s="75"/>
      <c r="AW2271" s="75"/>
      <c r="AX2271" s="75"/>
      <c r="AY2271" s="75"/>
      <c r="AZ2271" s="75"/>
      <c r="BA2271" s="8">
        <f t="shared" si="719"/>
        <v>0</v>
      </c>
      <c r="BB2271" s="8">
        <f t="shared" si="720"/>
        <v>1.2646105828040655</v>
      </c>
      <c r="BC2271" s="8">
        <f t="shared" si="721"/>
        <v>-0.82727295640664633</v>
      </c>
      <c r="BD2271" s="8">
        <f t="shared" si="722"/>
        <v>0.86022162229747101</v>
      </c>
      <c r="BE2271" s="8">
        <f t="shared" si="723"/>
        <v>1.2723749123776125</v>
      </c>
      <c r="BF2271" s="8">
        <f t="shared" si="724"/>
        <v>0.7386345573352866</v>
      </c>
      <c r="BG2271" s="95">
        <f t="shared" si="729"/>
        <v>0.3357196473573697</v>
      </c>
      <c r="BH2271" s="95">
        <f t="shared" si="729"/>
        <v>0.31036782265222035</v>
      </c>
      <c r="BI2271" s="95">
        <f t="shared" si="729"/>
        <v>0.2809205298216626</v>
      </c>
      <c r="BJ2271" s="95">
        <f t="shared" si="729"/>
        <v>0.24702566320507127</v>
      </c>
      <c r="BK2271" s="95">
        <f t="shared" si="729"/>
        <v>0.20836448178683617</v>
      </c>
      <c r="BL2271" s="95">
        <f t="shared" si="729"/>
        <v>0.16464603804218486</v>
      </c>
      <c r="BM2271" s="95">
        <f t="shared" si="729"/>
        <v>0.11558430824031349</v>
      </c>
      <c r="BN2271" s="95">
        <f t="shared" si="726"/>
        <v>6.085163226445589E-2</v>
      </c>
      <c r="BO2271" s="75"/>
      <c r="BP2271" s="75"/>
    </row>
    <row r="2272" spans="27:68" x14ac:dyDescent="0.2">
      <c r="AA2272" s="75"/>
      <c r="AB2272" s="75"/>
      <c r="AC2272" s="75"/>
      <c r="AD2272" s="75"/>
      <c r="AE2272" s="75"/>
      <c r="AF2272" s="85"/>
      <c r="AG2272" s="84"/>
      <c r="AN2272" s="75"/>
      <c r="AO2272" s="75"/>
      <c r="AP2272" s="75"/>
      <c r="AQ2272" s="75"/>
      <c r="AR2272" s="75"/>
      <c r="AS2272" s="75"/>
      <c r="AT2272" s="75"/>
      <c r="AU2272" s="75"/>
      <c r="AV2272" s="75"/>
      <c r="AW2272" s="75"/>
      <c r="AX2272" s="75"/>
      <c r="AY2272" s="75"/>
      <c r="AZ2272" s="75"/>
      <c r="BA2272" s="8">
        <f t="shared" si="719"/>
        <v>0</v>
      </c>
      <c r="BB2272" s="8">
        <f t="shared" si="720"/>
        <v>1.2646105828040655</v>
      </c>
      <c r="BC2272" s="8">
        <f t="shared" si="721"/>
        <v>-0.82727295640664633</v>
      </c>
      <c r="BD2272" s="8">
        <f t="shared" si="722"/>
        <v>0.86022162229747101</v>
      </c>
      <c r="BE2272" s="8">
        <f t="shared" si="723"/>
        <v>1.2723749123776125</v>
      </c>
      <c r="BF2272" s="8">
        <f t="shared" si="724"/>
        <v>0.7386345573352866</v>
      </c>
      <c r="BG2272" s="95">
        <f t="shared" si="729"/>
        <v>0.3357196473573697</v>
      </c>
      <c r="BH2272" s="95">
        <f t="shared" si="729"/>
        <v>0.31036782265222035</v>
      </c>
      <c r="BI2272" s="95">
        <f t="shared" si="729"/>
        <v>0.2809205298216626</v>
      </c>
      <c r="BJ2272" s="95">
        <f t="shared" si="729"/>
        <v>0.24702566320507127</v>
      </c>
      <c r="BK2272" s="95">
        <f t="shared" si="729"/>
        <v>0.20836448178683617</v>
      </c>
      <c r="BL2272" s="95">
        <f t="shared" si="729"/>
        <v>0.16464603804218486</v>
      </c>
      <c r="BM2272" s="95">
        <f t="shared" si="729"/>
        <v>0.11558430824031349</v>
      </c>
      <c r="BN2272" s="95">
        <f t="shared" si="726"/>
        <v>6.085163226445589E-2</v>
      </c>
      <c r="BO2272" s="75"/>
      <c r="BP2272" s="75"/>
    </row>
    <row r="2273" spans="27:68" x14ac:dyDescent="0.2">
      <c r="AA2273" s="75"/>
      <c r="AB2273" s="75"/>
      <c r="AC2273" s="75"/>
      <c r="AD2273" s="75"/>
      <c r="AE2273" s="75"/>
      <c r="AF2273" s="85"/>
      <c r="AG2273" s="84"/>
      <c r="AN2273" s="75"/>
      <c r="AO2273" s="75"/>
      <c r="AP2273" s="75"/>
      <c r="AQ2273" s="75"/>
      <c r="AR2273" s="75"/>
      <c r="AS2273" s="75"/>
      <c r="AT2273" s="75"/>
      <c r="AU2273" s="75"/>
      <c r="AV2273" s="75"/>
      <c r="AW2273" s="75"/>
      <c r="AX2273" s="75"/>
      <c r="AY2273" s="75"/>
      <c r="AZ2273" s="75"/>
      <c r="BA2273" s="8">
        <f t="shared" ref="BA2273:BA2336" si="730">$BB$6*($BB$11/BB2273*BC2273+$BB$12)</f>
        <v>0</v>
      </c>
      <c r="BB2273" s="8">
        <f t="shared" ref="BB2273:BB2336" si="731">1+$BB$7*COS(BE2273)</f>
        <v>1.2646105828040655</v>
      </c>
      <c r="BC2273" s="8">
        <f t="shared" ref="BC2273:BC2336" si="732">SIN(BE2273+RADIANS($BB$9))</f>
        <v>-0.82727295640664633</v>
      </c>
      <c r="BD2273" s="8">
        <f t="shared" ref="BD2273:BD2336" si="733">$BB$7*SIN(BE2273)</f>
        <v>0.86022162229747101</v>
      </c>
      <c r="BE2273" s="8">
        <f t="shared" ref="BE2273:BE2336" si="734">2*ATAN(BF2273)</f>
        <v>1.2723749123776125</v>
      </c>
      <c r="BF2273" s="8">
        <f t="shared" ref="BF2273:BF2336" si="735">TAN(BG2273/2)*SQRT((1+$BB$7)/(1-$BB$7))</f>
        <v>0.7386345573352866</v>
      </c>
      <c r="BG2273" s="95">
        <f t="shared" ref="BG2273:BM2288" si="736">$BN2273+$BB$7*SIN(BH2273)</f>
        <v>0.3357196473573697</v>
      </c>
      <c r="BH2273" s="95">
        <f t="shared" si="736"/>
        <v>0.31036782265222035</v>
      </c>
      <c r="BI2273" s="95">
        <f t="shared" si="736"/>
        <v>0.2809205298216626</v>
      </c>
      <c r="BJ2273" s="95">
        <f t="shared" si="736"/>
        <v>0.24702566320507127</v>
      </c>
      <c r="BK2273" s="95">
        <f t="shared" si="736"/>
        <v>0.20836448178683617</v>
      </c>
      <c r="BL2273" s="95">
        <f t="shared" si="736"/>
        <v>0.16464603804218486</v>
      </c>
      <c r="BM2273" s="95">
        <f t="shared" si="736"/>
        <v>0.11558430824031349</v>
      </c>
      <c r="BN2273" s="95">
        <f t="shared" ref="BN2273:BN2336" si="737">RADIANS($BB$9)+$BB$18*(F2273-BB$15)</f>
        <v>6.085163226445589E-2</v>
      </c>
      <c r="BO2273" s="75"/>
      <c r="BP2273" s="75"/>
    </row>
    <row r="2274" spans="27:68" x14ac:dyDescent="0.2">
      <c r="AA2274" s="75"/>
      <c r="AB2274" s="75"/>
      <c r="AC2274" s="75"/>
      <c r="AD2274" s="75"/>
      <c r="AE2274" s="75"/>
      <c r="AF2274" s="85"/>
      <c r="AG2274" s="84"/>
      <c r="AN2274" s="75"/>
      <c r="AO2274" s="75"/>
      <c r="AP2274" s="75"/>
      <c r="AQ2274" s="75"/>
      <c r="AR2274" s="75"/>
      <c r="AS2274" s="75"/>
      <c r="AT2274" s="75"/>
      <c r="AU2274" s="75"/>
      <c r="AV2274" s="75"/>
      <c r="AW2274" s="75"/>
      <c r="AX2274" s="75"/>
      <c r="AY2274" s="75"/>
      <c r="AZ2274" s="75"/>
      <c r="BA2274" s="8">
        <f t="shared" si="730"/>
        <v>0</v>
      </c>
      <c r="BB2274" s="8">
        <f t="shared" si="731"/>
        <v>1.2646105828040655</v>
      </c>
      <c r="BC2274" s="8">
        <f t="shared" si="732"/>
        <v>-0.82727295640664633</v>
      </c>
      <c r="BD2274" s="8">
        <f t="shared" si="733"/>
        <v>0.86022162229747101</v>
      </c>
      <c r="BE2274" s="8">
        <f t="shared" si="734"/>
        <v>1.2723749123776125</v>
      </c>
      <c r="BF2274" s="8">
        <f t="shared" si="735"/>
        <v>0.7386345573352866</v>
      </c>
      <c r="BG2274" s="95">
        <f t="shared" si="736"/>
        <v>0.3357196473573697</v>
      </c>
      <c r="BH2274" s="95">
        <f t="shared" si="736"/>
        <v>0.31036782265222035</v>
      </c>
      <c r="BI2274" s="95">
        <f t="shared" si="736"/>
        <v>0.2809205298216626</v>
      </c>
      <c r="BJ2274" s="95">
        <f t="shared" si="736"/>
        <v>0.24702566320507127</v>
      </c>
      <c r="BK2274" s="95">
        <f t="shared" si="736"/>
        <v>0.20836448178683617</v>
      </c>
      <c r="BL2274" s="95">
        <f t="shared" si="736"/>
        <v>0.16464603804218486</v>
      </c>
      <c r="BM2274" s="95">
        <f t="shared" si="736"/>
        <v>0.11558430824031349</v>
      </c>
      <c r="BN2274" s="95">
        <f t="shared" si="737"/>
        <v>6.085163226445589E-2</v>
      </c>
      <c r="BO2274" s="75"/>
      <c r="BP2274" s="75"/>
    </row>
    <row r="2275" spans="27:68" x14ac:dyDescent="0.2">
      <c r="AA2275" s="75"/>
      <c r="AB2275" s="75"/>
      <c r="AC2275" s="75"/>
      <c r="AD2275" s="75"/>
      <c r="AE2275" s="75"/>
      <c r="AF2275" s="85"/>
      <c r="AG2275" s="84"/>
      <c r="AN2275" s="75"/>
      <c r="AO2275" s="75"/>
      <c r="AP2275" s="75"/>
      <c r="AQ2275" s="75"/>
      <c r="AR2275" s="75"/>
      <c r="AS2275" s="75"/>
      <c r="AT2275" s="75"/>
      <c r="AU2275" s="75"/>
      <c r="AV2275" s="75"/>
      <c r="AW2275" s="75"/>
      <c r="AX2275" s="75"/>
      <c r="AY2275" s="75"/>
      <c r="AZ2275" s="75"/>
      <c r="BA2275" s="8">
        <f t="shared" si="730"/>
        <v>0</v>
      </c>
      <c r="BB2275" s="8">
        <f t="shared" si="731"/>
        <v>1.2646105828040655</v>
      </c>
      <c r="BC2275" s="8">
        <f t="shared" si="732"/>
        <v>-0.82727295640664633</v>
      </c>
      <c r="BD2275" s="8">
        <f t="shared" si="733"/>
        <v>0.86022162229747101</v>
      </c>
      <c r="BE2275" s="8">
        <f t="shared" si="734"/>
        <v>1.2723749123776125</v>
      </c>
      <c r="BF2275" s="8">
        <f t="shared" si="735"/>
        <v>0.7386345573352866</v>
      </c>
      <c r="BG2275" s="95">
        <f t="shared" si="736"/>
        <v>0.3357196473573697</v>
      </c>
      <c r="BH2275" s="95">
        <f t="shared" si="736"/>
        <v>0.31036782265222035</v>
      </c>
      <c r="BI2275" s="95">
        <f t="shared" si="736"/>
        <v>0.2809205298216626</v>
      </c>
      <c r="BJ2275" s="95">
        <f t="shared" si="736"/>
        <v>0.24702566320507127</v>
      </c>
      <c r="BK2275" s="95">
        <f t="shared" si="736"/>
        <v>0.20836448178683617</v>
      </c>
      <c r="BL2275" s="95">
        <f t="shared" si="736"/>
        <v>0.16464603804218486</v>
      </c>
      <c r="BM2275" s="95">
        <f t="shared" si="736"/>
        <v>0.11558430824031349</v>
      </c>
      <c r="BN2275" s="95">
        <f t="shared" si="737"/>
        <v>6.085163226445589E-2</v>
      </c>
      <c r="BO2275" s="75"/>
      <c r="BP2275" s="75"/>
    </row>
    <row r="2276" spans="27:68" x14ac:dyDescent="0.2">
      <c r="AA2276" s="75"/>
      <c r="AB2276" s="75"/>
      <c r="AC2276" s="75"/>
      <c r="AD2276" s="75"/>
      <c r="AE2276" s="75"/>
      <c r="AF2276" s="85"/>
      <c r="AG2276" s="84"/>
      <c r="AN2276" s="75"/>
      <c r="AO2276" s="75"/>
      <c r="AP2276" s="75"/>
      <c r="AQ2276" s="75"/>
      <c r="AR2276" s="75"/>
      <c r="AS2276" s="75"/>
      <c r="AT2276" s="75"/>
      <c r="AU2276" s="75"/>
      <c r="AV2276" s="75"/>
      <c r="AW2276" s="75"/>
      <c r="AX2276" s="75"/>
      <c r="AY2276" s="75"/>
      <c r="AZ2276" s="75"/>
      <c r="BA2276" s="8">
        <f t="shared" si="730"/>
        <v>0</v>
      </c>
      <c r="BB2276" s="8">
        <f t="shared" si="731"/>
        <v>1.2646105828040655</v>
      </c>
      <c r="BC2276" s="8">
        <f t="shared" si="732"/>
        <v>-0.82727295640664633</v>
      </c>
      <c r="BD2276" s="8">
        <f t="shared" si="733"/>
        <v>0.86022162229747101</v>
      </c>
      <c r="BE2276" s="8">
        <f t="shared" si="734"/>
        <v>1.2723749123776125</v>
      </c>
      <c r="BF2276" s="8">
        <f t="shared" si="735"/>
        <v>0.7386345573352866</v>
      </c>
      <c r="BG2276" s="95">
        <f t="shared" si="736"/>
        <v>0.3357196473573697</v>
      </c>
      <c r="BH2276" s="95">
        <f t="shared" si="736"/>
        <v>0.31036782265222035</v>
      </c>
      <c r="BI2276" s="95">
        <f t="shared" si="736"/>
        <v>0.2809205298216626</v>
      </c>
      <c r="BJ2276" s="95">
        <f t="shared" si="736"/>
        <v>0.24702566320507127</v>
      </c>
      <c r="BK2276" s="95">
        <f t="shared" si="736"/>
        <v>0.20836448178683617</v>
      </c>
      <c r="BL2276" s="95">
        <f t="shared" si="736"/>
        <v>0.16464603804218486</v>
      </c>
      <c r="BM2276" s="95">
        <f t="shared" si="736"/>
        <v>0.11558430824031349</v>
      </c>
      <c r="BN2276" s="95">
        <f t="shared" si="737"/>
        <v>6.085163226445589E-2</v>
      </c>
      <c r="BO2276" s="75"/>
      <c r="BP2276" s="75"/>
    </row>
    <row r="2277" spans="27:68" x14ac:dyDescent="0.2">
      <c r="AA2277" s="75"/>
      <c r="AB2277" s="75"/>
      <c r="AC2277" s="75"/>
      <c r="AD2277" s="75"/>
      <c r="AE2277" s="75"/>
      <c r="AF2277" s="85"/>
      <c r="AG2277" s="84"/>
      <c r="AN2277" s="75"/>
      <c r="AO2277" s="75"/>
      <c r="AP2277" s="75"/>
      <c r="AQ2277" s="75"/>
      <c r="AR2277" s="75"/>
      <c r="AS2277" s="75"/>
      <c r="AT2277" s="75"/>
      <c r="AU2277" s="75"/>
      <c r="AV2277" s="75"/>
      <c r="AW2277" s="75"/>
      <c r="AX2277" s="75"/>
      <c r="AY2277" s="75"/>
      <c r="AZ2277" s="75"/>
      <c r="BA2277" s="8">
        <f t="shared" si="730"/>
        <v>0</v>
      </c>
      <c r="BB2277" s="8">
        <f t="shared" si="731"/>
        <v>1.2646105828040655</v>
      </c>
      <c r="BC2277" s="8">
        <f t="shared" si="732"/>
        <v>-0.82727295640664633</v>
      </c>
      <c r="BD2277" s="8">
        <f t="shared" si="733"/>
        <v>0.86022162229747101</v>
      </c>
      <c r="BE2277" s="8">
        <f t="shared" si="734"/>
        <v>1.2723749123776125</v>
      </c>
      <c r="BF2277" s="8">
        <f t="shared" si="735"/>
        <v>0.7386345573352866</v>
      </c>
      <c r="BG2277" s="95">
        <f t="shared" si="736"/>
        <v>0.3357196473573697</v>
      </c>
      <c r="BH2277" s="95">
        <f t="shared" si="736"/>
        <v>0.31036782265222035</v>
      </c>
      <c r="BI2277" s="95">
        <f t="shared" si="736"/>
        <v>0.2809205298216626</v>
      </c>
      <c r="BJ2277" s="95">
        <f t="shared" si="736"/>
        <v>0.24702566320507127</v>
      </c>
      <c r="BK2277" s="95">
        <f t="shared" si="736"/>
        <v>0.20836448178683617</v>
      </c>
      <c r="BL2277" s="95">
        <f t="shared" si="736"/>
        <v>0.16464603804218486</v>
      </c>
      <c r="BM2277" s="95">
        <f t="shared" si="736"/>
        <v>0.11558430824031349</v>
      </c>
      <c r="BN2277" s="95">
        <f t="shared" si="737"/>
        <v>6.085163226445589E-2</v>
      </c>
      <c r="BO2277" s="75"/>
      <c r="BP2277" s="75"/>
    </row>
    <row r="2278" spans="27:68" x14ac:dyDescent="0.2">
      <c r="AA2278" s="75"/>
      <c r="AB2278" s="75"/>
      <c r="AC2278" s="75"/>
      <c r="AD2278" s="75"/>
      <c r="AE2278" s="75"/>
      <c r="AF2278" s="85"/>
      <c r="AG2278" s="84"/>
      <c r="AN2278" s="75"/>
      <c r="AO2278" s="75"/>
      <c r="AP2278" s="75"/>
      <c r="AQ2278" s="75"/>
      <c r="AR2278" s="75"/>
      <c r="AS2278" s="75"/>
      <c r="AT2278" s="75"/>
      <c r="AU2278" s="75"/>
      <c r="AV2278" s="75"/>
      <c r="AW2278" s="75"/>
      <c r="AX2278" s="75"/>
      <c r="AY2278" s="75"/>
      <c r="AZ2278" s="75"/>
      <c r="BA2278" s="8">
        <f t="shared" si="730"/>
        <v>0</v>
      </c>
      <c r="BB2278" s="8">
        <f t="shared" si="731"/>
        <v>1.2646105828040655</v>
      </c>
      <c r="BC2278" s="8">
        <f t="shared" si="732"/>
        <v>-0.82727295640664633</v>
      </c>
      <c r="BD2278" s="8">
        <f t="shared" si="733"/>
        <v>0.86022162229747101</v>
      </c>
      <c r="BE2278" s="8">
        <f t="shared" si="734"/>
        <v>1.2723749123776125</v>
      </c>
      <c r="BF2278" s="8">
        <f t="shared" si="735"/>
        <v>0.7386345573352866</v>
      </c>
      <c r="BG2278" s="95">
        <f t="shared" si="736"/>
        <v>0.3357196473573697</v>
      </c>
      <c r="BH2278" s="95">
        <f t="shared" si="736"/>
        <v>0.31036782265222035</v>
      </c>
      <c r="BI2278" s="95">
        <f t="shared" si="736"/>
        <v>0.2809205298216626</v>
      </c>
      <c r="BJ2278" s="95">
        <f t="shared" si="736"/>
        <v>0.24702566320507127</v>
      </c>
      <c r="BK2278" s="95">
        <f t="shared" si="736"/>
        <v>0.20836448178683617</v>
      </c>
      <c r="BL2278" s="95">
        <f t="shared" si="736"/>
        <v>0.16464603804218486</v>
      </c>
      <c r="BM2278" s="95">
        <f t="shared" si="736"/>
        <v>0.11558430824031349</v>
      </c>
      <c r="BN2278" s="95">
        <f t="shared" si="737"/>
        <v>6.085163226445589E-2</v>
      </c>
      <c r="BO2278" s="75"/>
      <c r="BP2278" s="75"/>
    </row>
    <row r="2279" spans="27:68" x14ac:dyDescent="0.2">
      <c r="AA2279" s="75"/>
      <c r="AB2279" s="75"/>
      <c r="AC2279" s="75"/>
      <c r="AD2279" s="75"/>
      <c r="AE2279" s="75"/>
      <c r="AF2279" s="85"/>
      <c r="AG2279" s="84"/>
      <c r="AN2279" s="75"/>
      <c r="AO2279" s="75"/>
      <c r="AP2279" s="75"/>
      <c r="AQ2279" s="75"/>
      <c r="AR2279" s="75"/>
      <c r="AS2279" s="75"/>
      <c r="AT2279" s="75"/>
      <c r="AU2279" s="75"/>
      <c r="AV2279" s="75"/>
      <c r="AW2279" s="75"/>
      <c r="AX2279" s="75"/>
      <c r="AY2279" s="75"/>
      <c r="AZ2279" s="75"/>
      <c r="BA2279" s="8">
        <f t="shared" si="730"/>
        <v>0</v>
      </c>
      <c r="BB2279" s="8">
        <f t="shared" si="731"/>
        <v>1.2646105828040655</v>
      </c>
      <c r="BC2279" s="8">
        <f t="shared" si="732"/>
        <v>-0.82727295640664633</v>
      </c>
      <c r="BD2279" s="8">
        <f t="shared" si="733"/>
        <v>0.86022162229747101</v>
      </c>
      <c r="BE2279" s="8">
        <f t="shared" si="734"/>
        <v>1.2723749123776125</v>
      </c>
      <c r="BF2279" s="8">
        <f t="shared" si="735"/>
        <v>0.7386345573352866</v>
      </c>
      <c r="BG2279" s="95">
        <f t="shared" si="736"/>
        <v>0.3357196473573697</v>
      </c>
      <c r="BH2279" s="95">
        <f t="shared" si="736"/>
        <v>0.31036782265222035</v>
      </c>
      <c r="BI2279" s="95">
        <f t="shared" si="736"/>
        <v>0.2809205298216626</v>
      </c>
      <c r="BJ2279" s="95">
        <f t="shared" si="736"/>
        <v>0.24702566320507127</v>
      </c>
      <c r="BK2279" s="95">
        <f t="shared" si="736"/>
        <v>0.20836448178683617</v>
      </c>
      <c r="BL2279" s="95">
        <f t="shared" si="736"/>
        <v>0.16464603804218486</v>
      </c>
      <c r="BM2279" s="95">
        <f t="shared" si="736"/>
        <v>0.11558430824031349</v>
      </c>
      <c r="BN2279" s="95">
        <f t="shared" si="737"/>
        <v>6.085163226445589E-2</v>
      </c>
      <c r="BO2279" s="75"/>
      <c r="BP2279" s="75"/>
    </row>
    <row r="2280" spans="27:68" x14ac:dyDescent="0.2">
      <c r="AA2280" s="75"/>
      <c r="AB2280" s="75"/>
      <c r="AC2280" s="75"/>
      <c r="AD2280" s="75"/>
      <c r="AE2280" s="75"/>
      <c r="AF2280" s="85"/>
      <c r="AG2280" s="84"/>
      <c r="AN2280" s="75"/>
      <c r="AO2280" s="75"/>
      <c r="AP2280" s="75"/>
      <c r="AQ2280" s="75"/>
      <c r="AR2280" s="75"/>
      <c r="AS2280" s="75"/>
      <c r="AT2280" s="75"/>
      <c r="AU2280" s="75"/>
      <c r="AV2280" s="75"/>
      <c r="AW2280" s="75"/>
      <c r="AX2280" s="75"/>
      <c r="AY2280" s="75"/>
      <c r="AZ2280" s="75"/>
      <c r="BA2280" s="8">
        <f t="shared" si="730"/>
        <v>0</v>
      </c>
      <c r="BB2280" s="8">
        <f t="shared" si="731"/>
        <v>1.2646105828040655</v>
      </c>
      <c r="BC2280" s="8">
        <f t="shared" si="732"/>
        <v>-0.82727295640664633</v>
      </c>
      <c r="BD2280" s="8">
        <f t="shared" si="733"/>
        <v>0.86022162229747101</v>
      </c>
      <c r="BE2280" s="8">
        <f t="shared" si="734"/>
        <v>1.2723749123776125</v>
      </c>
      <c r="BF2280" s="8">
        <f t="shared" si="735"/>
        <v>0.7386345573352866</v>
      </c>
      <c r="BG2280" s="95">
        <f t="shared" si="736"/>
        <v>0.3357196473573697</v>
      </c>
      <c r="BH2280" s="95">
        <f t="shared" si="736"/>
        <v>0.31036782265222035</v>
      </c>
      <c r="BI2280" s="95">
        <f t="shared" si="736"/>
        <v>0.2809205298216626</v>
      </c>
      <c r="BJ2280" s="95">
        <f t="shared" si="736"/>
        <v>0.24702566320507127</v>
      </c>
      <c r="BK2280" s="95">
        <f t="shared" si="736"/>
        <v>0.20836448178683617</v>
      </c>
      <c r="BL2280" s="95">
        <f t="shared" si="736"/>
        <v>0.16464603804218486</v>
      </c>
      <c r="BM2280" s="95">
        <f t="shared" si="736"/>
        <v>0.11558430824031349</v>
      </c>
      <c r="BN2280" s="95">
        <f t="shared" si="737"/>
        <v>6.085163226445589E-2</v>
      </c>
      <c r="BO2280" s="75"/>
      <c r="BP2280" s="75"/>
    </row>
    <row r="2281" spans="27:68" x14ac:dyDescent="0.2">
      <c r="AA2281" s="75"/>
      <c r="AB2281" s="75"/>
      <c r="AC2281" s="75"/>
      <c r="AD2281" s="75"/>
      <c r="AE2281" s="75"/>
      <c r="AF2281" s="85"/>
      <c r="AG2281" s="84"/>
      <c r="AN2281" s="75"/>
      <c r="AO2281" s="75"/>
      <c r="AP2281" s="75"/>
      <c r="AQ2281" s="75"/>
      <c r="AR2281" s="75"/>
      <c r="AS2281" s="75"/>
      <c r="AT2281" s="75"/>
      <c r="AU2281" s="75"/>
      <c r="AV2281" s="75"/>
      <c r="AW2281" s="75"/>
      <c r="AX2281" s="75"/>
      <c r="AY2281" s="75"/>
      <c r="AZ2281" s="75"/>
      <c r="BA2281" s="8">
        <f t="shared" si="730"/>
        <v>0</v>
      </c>
      <c r="BB2281" s="8">
        <f t="shared" si="731"/>
        <v>1.2646105828040655</v>
      </c>
      <c r="BC2281" s="8">
        <f t="shared" si="732"/>
        <v>-0.82727295640664633</v>
      </c>
      <c r="BD2281" s="8">
        <f t="shared" si="733"/>
        <v>0.86022162229747101</v>
      </c>
      <c r="BE2281" s="8">
        <f t="shared" si="734"/>
        <v>1.2723749123776125</v>
      </c>
      <c r="BF2281" s="8">
        <f t="shared" si="735"/>
        <v>0.7386345573352866</v>
      </c>
      <c r="BG2281" s="95">
        <f t="shared" si="736"/>
        <v>0.3357196473573697</v>
      </c>
      <c r="BH2281" s="95">
        <f t="shared" si="736"/>
        <v>0.31036782265222035</v>
      </c>
      <c r="BI2281" s="95">
        <f t="shared" si="736"/>
        <v>0.2809205298216626</v>
      </c>
      <c r="BJ2281" s="95">
        <f t="shared" si="736"/>
        <v>0.24702566320507127</v>
      </c>
      <c r="BK2281" s="95">
        <f t="shared" si="736"/>
        <v>0.20836448178683617</v>
      </c>
      <c r="BL2281" s="95">
        <f t="shared" si="736"/>
        <v>0.16464603804218486</v>
      </c>
      <c r="BM2281" s="95">
        <f t="shared" si="736"/>
        <v>0.11558430824031349</v>
      </c>
      <c r="BN2281" s="95">
        <f t="shared" si="737"/>
        <v>6.085163226445589E-2</v>
      </c>
      <c r="BO2281" s="75"/>
      <c r="BP2281" s="75"/>
    </row>
    <row r="2282" spans="27:68" x14ac:dyDescent="0.2">
      <c r="AA2282" s="75"/>
      <c r="AB2282" s="75"/>
      <c r="AC2282" s="75"/>
      <c r="AD2282" s="75"/>
      <c r="AE2282" s="75"/>
      <c r="AF2282" s="85"/>
      <c r="AG2282" s="84"/>
      <c r="AN2282" s="75"/>
      <c r="AO2282" s="75"/>
      <c r="AP2282" s="75"/>
      <c r="AQ2282" s="75"/>
      <c r="AR2282" s="75"/>
      <c r="AS2282" s="75"/>
      <c r="AT2282" s="75"/>
      <c r="AU2282" s="75"/>
      <c r="AV2282" s="75"/>
      <c r="AW2282" s="75"/>
      <c r="AX2282" s="75"/>
      <c r="AY2282" s="75"/>
      <c r="AZ2282" s="75"/>
      <c r="BA2282" s="8">
        <f t="shared" si="730"/>
        <v>0</v>
      </c>
      <c r="BB2282" s="8">
        <f t="shared" si="731"/>
        <v>1.2646105828040655</v>
      </c>
      <c r="BC2282" s="8">
        <f t="shared" si="732"/>
        <v>-0.82727295640664633</v>
      </c>
      <c r="BD2282" s="8">
        <f t="shared" si="733"/>
        <v>0.86022162229747101</v>
      </c>
      <c r="BE2282" s="8">
        <f t="shared" si="734"/>
        <v>1.2723749123776125</v>
      </c>
      <c r="BF2282" s="8">
        <f t="shared" si="735"/>
        <v>0.7386345573352866</v>
      </c>
      <c r="BG2282" s="95">
        <f t="shared" si="736"/>
        <v>0.3357196473573697</v>
      </c>
      <c r="BH2282" s="95">
        <f t="shared" si="736"/>
        <v>0.31036782265222035</v>
      </c>
      <c r="BI2282" s="95">
        <f t="shared" si="736"/>
        <v>0.2809205298216626</v>
      </c>
      <c r="BJ2282" s="95">
        <f t="shared" si="736"/>
        <v>0.24702566320507127</v>
      </c>
      <c r="BK2282" s="95">
        <f t="shared" si="736"/>
        <v>0.20836448178683617</v>
      </c>
      <c r="BL2282" s="95">
        <f t="shared" si="736"/>
        <v>0.16464603804218486</v>
      </c>
      <c r="BM2282" s="95">
        <f t="shared" si="736"/>
        <v>0.11558430824031349</v>
      </c>
      <c r="BN2282" s="95">
        <f t="shared" si="737"/>
        <v>6.085163226445589E-2</v>
      </c>
      <c r="BO2282" s="75"/>
      <c r="BP2282" s="75"/>
    </row>
    <row r="2283" spans="27:68" x14ac:dyDescent="0.2">
      <c r="AA2283" s="75"/>
      <c r="AB2283" s="75"/>
      <c r="AC2283" s="75"/>
      <c r="AD2283" s="75"/>
      <c r="AE2283" s="75"/>
      <c r="AF2283" s="85"/>
      <c r="AG2283" s="84"/>
      <c r="AN2283" s="75"/>
      <c r="AO2283" s="75"/>
      <c r="AP2283" s="75"/>
      <c r="AQ2283" s="75"/>
      <c r="AR2283" s="75"/>
      <c r="AS2283" s="75"/>
      <c r="AT2283" s="75"/>
      <c r="AU2283" s="75"/>
      <c r="AV2283" s="75"/>
      <c r="AW2283" s="75"/>
      <c r="AX2283" s="75"/>
      <c r="AY2283" s="75"/>
      <c r="AZ2283" s="75"/>
      <c r="BA2283" s="8">
        <f t="shared" si="730"/>
        <v>0</v>
      </c>
      <c r="BB2283" s="8">
        <f t="shared" si="731"/>
        <v>1.2646105828040655</v>
      </c>
      <c r="BC2283" s="8">
        <f t="shared" si="732"/>
        <v>-0.82727295640664633</v>
      </c>
      <c r="BD2283" s="8">
        <f t="shared" si="733"/>
        <v>0.86022162229747101</v>
      </c>
      <c r="BE2283" s="8">
        <f t="shared" si="734"/>
        <v>1.2723749123776125</v>
      </c>
      <c r="BF2283" s="8">
        <f t="shared" si="735"/>
        <v>0.7386345573352866</v>
      </c>
      <c r="BG2283" s="95">
        <f t="shared" si="736"/>
        <v>0.3357196473573697</v>
      </c>
      <c r="BH2283" s="95">
        <f t="shared" si="736"/>
        <v>0.31036782265222035</v>
      </c>
      <c r="BI2283" s="95">
        <f t="shared" si="736"/>
        <v>0.2809205298216626</v>
      </c>
      <c r="BJ2283" s="95">
        <f t="shared" si="736"/>
        <v>0.24702566320507127</v>
      </c>
      <c r="BK2283" s="95">
        <f t="shared" si="736"/>
        <v>0.20836448178683617</v>
      </c>
      <c r="BL2283" s="95">
        <f t="shared" si="736"/>
        <v>0.16464603804218486</v>
      </c>
      <c r="BM2283" s="95">
        <f t="shared" si="736"/>
        <v>0.11558430824031349</v>
      </c>
      <c r="BN2283" s="95">
        <f t="shared" si="737"/>
        <v>6.085163226445589E-2</v>
      </c>
      <c r="BO2283" s="75"/>
      <c r="BP2283" s="75"/>
    </row>
    <row r="2284" spans="27:68" x14ac:dyDescent="0.2">
      <c r="AA2284" s="75"/>
      <c r="AB2284" s="75"/>
      <c r="AC2284" s="75"/>
      <c r="AD2284" s="75"/>
      <c r="AE2284" s="75"/>
      <c r="AF2284" s="85"/>
      <c r="AG2284" s="84"/>
      <c r="AN2284" s="75"/>
      <c r="AO2284" s="75"/>
      <c r="AP2284" s="75"/>
      <c r="AQ2284" s="75"/>
      <c r="AR2284" s="75"/>
      <c r="AS2284" s="75"/>
      <c r="AT2284" s="75"/>
      <c r="AU2284" s="75"/>
      <c r="AV2284" s="75"/>
      <c r="AW2284" s="75"/>
      <c r="AX2284" s="75"/>
      <c r="AY2284" s="75"/>
      <c r="AZ2284" s="75"/>
      <c r="BA2284" s="8">
        <f t="shared" si="730"/>
        <v>0</v>
      </c>
      <c r="BB2284" s="8">
        <f t="shared" si="731"/>
        <v>1.2646105828040655</v>
      </c>
      <c r="BC2284" s="8">
        <f t="shared" si="732"/>
        <v>-0.82727295640664633</v>
      </c>
      <c r="BD2284" s="8">
        <f t="shared" si="733"/>
        <v>0.86022162229747101</v>
      </c>
      <c r="BE2284" s="8">
        <f t="shared" si="734"/>
        <v>1.2723749123776125</v>
      </c>
      <c r="BF2284" s="8">
        <f t="shared" si="735"/>
        <v>0.7386345573352866</v>
      </c>
      <c r="BG2284" s="95">
        <f t="shared" si="736"/>
        <v>0.3357196473573697</v>
      </c>
      <c r="BH2284" s="95">
        <f t="shared" si="736"/>
        <v>0.31036782265222035</v>
      </c>
      <c r="BI2284" s="95">
        <f t="shared" si="736"/>
        <v>0.2809205298216626</v>
      </c>
      <c r="BJ2284" s="95">
        <f t="shared" si="736"/>
        <v>0.24702566320507127</v>
      </c>
      <c r="BK2284" s="95">
        <f t="shared" si="736"/>
        <v>0.20836448178683617</v>
      </c>
      <c r="BL2284" s="95">
        <f t="shared" si="736"/>
        <v>0.16464603804218486</v>
      </c>
      <c r="BM2284" s="95">
        <f t="shared" si="736"/>
        <v>0.11558430824031349</v>
      </c>
      <c r="BN2284" s="95">
        <f t="shared" si="737"/>
        <v>6.085163226445589E-2</v>
      </c>
      <c r="BO2284" s="75"/>
      <c r="BP2284" s="75"/>
    </row>
    <row r="2285" spans="27:68" x14ac:dyDescent="0.2">
      <c r="AA2285" s="75"/>
      <c r="AB2285" s="75"/>
      <c r="AC2285" s="75"/>
      <c r="AD2285" s="75"/>
      <c r="AE2285" s="75"/>
      <c r="AF2285" s="85"/>
      <c r="AG2285" s="84"/>
      <c r="AN2285" s="75"/>
      <c r="AO2285" s="75"/>
      <c r="AP2285" s="75"/>
      <c r="AQ2285" s="75"/>
      <c r="AR2285" s="75"/>
      <c r="AS2285" s="75"/>
      <c r="AT2285" s="75"/>
      <c r="AU2285" s="75"/>
      <c r="AV2285" s="75"/>
      <c r="AW2285" s="75"/>
      <c r="AX2285" s="75"/>
      <c r="AY2285" s="75"/>
      <c r="AZ2285" s="75"/>
      <c r="BA2285" s="8">
        <f t="shared" si="730"/>
        <v>0</v>
      </c>
      <c r="BB2285" s="8">
        <f t="shared" si="731"/>
        <v>1.2646105828040655</v>
      </c>
      <c r="BC2285" s="8">
        <f t="shared" si="732"/>
        <v>-0.82727295640664633</v>
      </c>
      <c r="BD2285" s="8">
        <f t="shared" si="733"/>
        <v>0.86022162229747101</v>
      </c>
      <c r="BE2285" s="8">
        <f t="shared" si="734"/>
        <v>1.2723749123776125</v>
      </c>
      <c r="BF2285" s="8">
        <f t="shared" si="735"/>
        <v>0.7386345573352866</v>
      </c>
      <c r="BG2285" s="95">
        <f t="shared" si="736"/>
        <v>0.3357196473573697</v>
      </c>
      <c r="BH2285" s="95">
        <f t="shared" si="736"/>
        <v>0.31036782265222035</v>
      </c>
      <c r="BI2285" s="95">
        <f t="shared" si="736"/>
        <v>0.2809205298216626</v>
      </c>
      <c r="BJ2285" s="95">
        <f t="shared" si="736"/>
        <v>0.24702566320507127</v>
      </c>
      <c r="BK2285" s="95">
        <f t="shared" si="736"/>
        <v>0.20836448178683617</v>
      </c>
      <c r="BL2285" s="95">
        <f t="shared" si="736"/>
        <v>0.16464603804218486</v>
      </c>
      <c r="BM2285" s="95">
        <f t="shared" si="736"/>
        <v>0.11558430824031349</v>
      </c>
      <c r="BN2285" s="95">
        <f t="shared" si="737"/>
        <v>6.085163226445589E-2</v>
      </c>
      <c r="BO2285" s="75"/>
      <c r="BP2285" s="75"/>
    </row>
    <row r="2286" spans="27:68" x14ac:dyDescent="0.2">
      <c r="AA2286" s="75"/>
      <c r="AB2286" s="75"/>
      <c r="AC2286" s="75"/>
      <c r="AD2286" s="75"/>
      <c r="AE2286" s="75"/>
      <c r="AF2286" s="85"/>
      <c r="AG2286" s="84"/>
      <c r="AN2286" s="75"/>
      <c r="AO2286" s="75"/>
      <c r="AP2286" s="75"/>
      <c r="AQ2286" s="75"/>
      <c r="AR2286" s="75"/>
      <c r="AS2286" s="75"/>
      <c r="AT2286" s="75"/>
      <c r="AU2286" s="75"/>
      <c r="AV2286" s="75"/>
      <c r="AW2286" s="75"/>
      <c r="AX2286" s="75"/>
      <c r="AY2286" s="75"/>
      <c r="AZ2286" s="75"/>
      <c r="BA2286" s="8">
        <f t="shared" si="730"/>
        <v>0</v>
      </c>
      <c r="BB2286" s="8">
        <f t="shared" si="731"/>
        <v>1.2646105828040655</v>
      </c>
      <c r="BC2286" s="8">
        <f t="shared" si="732"/>
        <v>-0.82727295640664633</v>
      </c>
      <c r="BD2286" s="8">
        <f t="shared" si="733"/>
        <v>0.86022162229747101</v>
      </c>
      <c r="BE2286" s="8">
        <f t="shared" si="734"/>
        <v>1.2723749123776125</v>
      </c>
      <c r="BF2286" s="8">
        <f t="shared" si="735"/>
        <v>0.7386345573352866</v>
      </c>
      <c r="BG2286" s="95">
        <f t="shared" si="736"/>
        <v>0.3357196473573697</v>
      </c>
      <c r="BH2286" s="95">
        <f t="shared" si="736"/>
        <v>0.31036782265222035</v>
      </c>
      <c r="BI2286" s="95">
        <f t="shared" si="736"/>
        <v>0.2809205298216626</v>
      </c>
      <c r="BJ2286" s="95">
        <f t="shared" si="736"/>
        <v>0.24702566320507127</v>
      </c>
      <c r="BK2286" s="95">
        <f t="shared" si="736"/>
        <v>0.20836448178683617</v>
      </c>
      <c r="BL2286" s="95">
        <f t="shared" si="736"/>
        <v>0.16464603804218486</v>
      </c>
      <c r="BM2286" s="95">
        <f t="shared" si="736"/>
        <v>0.11558430824031349</v>
      </c>
      <c r="BN2286" s="95">
        <f t="shared" si="737"/>
        <v>6.085163226445589E-2</v>
      </c>
      <c r="BO2286" s="75"/>
      <c r="BP2286" s="75"/>
    </row>
    <row r="2287" spans="27:68" x14ac:dyDescent="0.2">
      <c r="AA2287" s="75"/>
      <c r="AB2287" s="75"/>
      <c r="AC2287" s="75"/>
      <c r="AD2287" s="75"/>
      <c r="AE2287" s="75"/>
      <c r="AF2287" s="85"/>
      <c r="AG2287" s="84"/>
      <c r="AN2287" s="75"/>
      <c r="AO2287" s="75"/>
      <c r="AP2287" s="75"/>
      <c r="AQ2287" s="75"/>
      <c r="AR2287" s="75"/>
      <c r="AS2287" s="75"/>
      <c r="AT2287" s="75"/>
      <c r="AU2287" s="75"/>
      <c r="AV2287" s="75"/>
      <c r="AW2287" s="75"/>
      <c r="AX2287" s="75"/>
      <c r="AY2287" s="75"/>
      <c r="AZ2287" s="75"/>
      <c r="BA2287" s="8">
        <f t="shared" si="730"/>
        <v>0</v>
      </c>
      <c r="BB2287" s="8">
        <f t="shared" si="731"/>
        <v>1.2646105828040655</v>
      </c>
      <c r="BC2287" s="8">
        <f t="shared" si="732"/>
        <v>-0.82727295640664633</v>
      </c>
      <c r="BD2287" s="8">
        <f t="shared" si="733"/>
        <v>0.86022162229747101</v>
      </c>
      <c r="BE2287" s="8">
        <f t="shared" si="734"/>
        <v>1.2723749123776125</v>
      </c>
      <c r="BF2287" s="8">
        <f t="shared" si="735"/>
        <v>0.7386345573352866</v>
      </c>
      <c r="BG2287" s="95">
        <f t="shared" si="736"/>
        <v>0.3357196473573697</v>
      </c>
      <c r="BH2287" s="95">
        <f t="shared" si="736"/>
        <v>0.31036782265222035</v>
      </c>
      <c r="BI2287" s="95">
        <f t="shared" si="736"/>
        <v>0.2809205298216626</v>
      </c>
      <c r="BJ2287" s="95">
        <f t="shared" si="736"/>
        <v>0.24702566320507127</v>
      </c>
      <c r="BK2287" s="95">
        <f t="shared" si="736"/>
        <v>0.20836448178683617</v>
      </c>
      <c r="BL2287" s="95">
        <f t="shared" si="736"/>
        <v>0.16464603804218486</v>
      </c>
      <c r="BM2287" s="95">
        <f t="shared" si="736"/>
        <v>0.11558430824031349</v>
      </c>
      <c r="BN2287" s="95">
        <f t="shared" si="737"/>
        <v>6.085163226445589E-2</v>
      </c>
      <c r="BO2287" s="75"/>
      <c r="BP2287" s="75"/>
    </row>
    <row r="2288" spans="27:68" x14ac:dyDescent="0.2">
      <c r="AA2288" s="75"/>
      <c r="AB2288" s="75"/>
      <c r="AC2288" s="75"/>
      <c r="AD2288" s="75"/>
      <c r="AE2288" s="75"/>
      <c r="AF2288" s="85"/>
      <c r="AG2288" s="84"/>
      <c r="AN2288" s="75"/>
      <c r="AO2288" s="75"/>
      <c r="AP2288" s="75"/>
      <c r="AQ2288" s="75"/>
      <c r="AR2288" s="75"/>
      <c r="AS2288" s="75"/>
      <c r="AT2288" s="75"/>
      <c r="AU2288" s="75"/>
      <c r="AV2288" s="75"/>
      <c r="AW2288" s="75"/>
      <c r="AX2288" s="75"/>
      <c r="AY2288" s="75"/>
      <c r="AZ2288" s="75"/>
      <c r="BA2288" s="8">
        <f t="shared" si="730"/>
        <v>0</v>
      </c>
      <c r="BB2288" s="8">
        <f t="shared" si="731"/>
        <v>1.2646105828040655</v>
      </c>
      <c r="BC2288" s="8">
        <f t="shared" si="732"/>
        <v>-0.82727295640664633</v>
      </c>
      <c r="BD2288" s="8">
        <f t="shared" si="733"/>
        <v>0.86022162229747101</v>
      </c>
      <c r="BE2288" s="8">
        <f t="shared" si="734"/>
        <v>1.2723749123776125</v>
      </c>
      <c r="BF2288" s="8">
        <f t="shared" si="735"/>
        <v>0.7386345573352866</v>
      </c>
      <c r="BG2288" s="95">
        <f t="shared" si="736"/>
        <v>0.3357196473573697</v>
      </c>
      <c r="BH2288" s="95">
        <f t="shared" si="736"/>
        <v>0.31036782265222035</v>
      </c>
      <c r="BI2288" s="95">
        <f t="shared" si="736"/>
        <v>0.2809205298216626</v>
      </c>
      <c r="BJ2288" s="95">
        <f t="shared" si="736"/>
        <v>0.24702566320507127</v>
      </c>
      <c r="BK2288" s="95">
        <f t="shared" si="736"/>
        <v>0.20836448178683617</v>
      </c>
      <c r="BL2288" s="95">
        <f t="shared" si="736"/>
        <v>0.16464603804218486</v>
      </c>
      <c r="BM2288" s="95">
        <f t="shared" si="736"/>
        <v>0.11558430824031349</v>
      </c>
      <c r="BN2288" s="95">
        <f t="shared" si="737"/>
        <v>6.085163226445589E-2</v>
      </c>
      <c r="BO2288" s="75"/>
      <c r="BP2288" s="75"/>
    </row>
    <row r="2289" spans="27:68" x14ac:dyDescent="0.2">
      <c r="AA2289" s="75"/>
      <c r="AB2289" s="75"/>
      <c r="AC2289" s="75"/>
      <c r="AD2289" s="75"/>
      <c r="AE2289" s="75"/>
      <c r="AF2289" s="85"/>
      <c r="AG2289" s="84"/>
      <c r="AN2289" s="75"/>
      <c r="AO2289" s="75"/>
      <c r="AP2289" s="75"/>
      <c r="AQ2289" s="75"/>
      <c r="AR2289" s="75"/>
      <c r="AS2289" s="75"/>
      <c r="AT2289" s="75"/>
      <c r="AU2289" s="75"/>
      <c r="AV2289" s="75"/>
      <c r="AW2289" s="75"/>
      <c r="AX2289" s="75"/>
      <c r="AY2289" s="75"/>
      <c r="AZ2289" s="75"/>
      <c r="BA2289" s="8">
        <f t="shared" si="730"/>
        <v>0</v>
      </c>
      <c r="BB2289" s="8">
        <f t="shared" si="731"/>
        <v>1.2646105828040655</v>
      </c>
      <c r="BC2289" s="8">
        <f t="shared" si="732"/>
        <v>-0.82727295640664633</v>
      </c>
      <c r="BD2289" s="8">
        <f t="shared" si="733"/>
        <v>0.86022162229747101</v>
      </c>
      <c r="BE2289" s="8">
        <f t="shared" si="734"/>
        <v>1.2723749123776125</v>
      </c>
      <c r="BF2289" s="8">
        <f t="shared" si="735"/>
        <v>0.7386345573352866</v>
      </c>
      <c r="BG2289" s="95">
        <f t="shared" ref="BG2289:BM2304" si="738">$BN2289+$BB$7*SIN(BH2289)</f>
        <v>0.3357196473573697</v>
      </c>
      <c r="BH2289" s="95">
        <f t="shared" si="738"/>
        <v>0.31036782265222035</v>
      </c>
      <c r="BI2289" s="95">
        <f t="shared" si="738"/>
        <v>0.2809205298216626</v>
      </c>
      <c r="BJ2289" s="95">
        <f t="shared" si="738"/>
        <v>0.24702566320507127</v>
      </c>
      <c r="BK2289" s="95">
        <f t="shared" si="738"/>
        <v>0.20836448178683617</v>
      </c>
      <c r="BL2289" s="95">
        <f t="shared" si="738"/>
        <v>0.16464603804218486</v>
      </c>
      <c r="BM2289" s="95">
        <f t="shared" si="738"/>
        <v>0.11558430824031349</v>
      </c>
      <c r="BN2289" s="95">
        <f t="shared" si="737"/>
        <v>6.085163226445589E-2</v>
      </c>
      <c r="BO2289" s="75"/>
      <c r="BP2289" s="75"/>
    </row>
    <row r="2290" spans="27:68" x14ac:dyDescent="0.2">
      <c r="AA2290" s="75"/>
      <c r="AB2290" s="75"/>
      <c r="AC2290" s="75"/>
      <c r="AD2290" s="75"/>
      <c r="AE2290" s="75"/>
      <c r="AF2290" s="85"/>
      <c r="AG2290" s="84"/>
      <c r="AN2290" s="75"/>
      <c r="AO2290" s="75"/>
      <c r="AP2290" s="75"/>
      <c r="AQ2290" s="75"/>
      <c r="AR2290" s="75"/>
      <c r="AS2290" s="75"/>
      <c r="AT2290" s="75"/>
      <c r="AU2290" s="75"/>
      <c r="AV2290" s="75"/>
      <c r="AW2290" s="75"/>
      <c r="AX2290" s="75"/>
      <c r="AY2290" s="75"/>
      <c r="AZ2290" s="75"/>
      <c r="BA2290" s="8">
        <f t="shared" si="730"/>
        <v>0</v>
      </c>
      <c r="BB2290" s="8">
        <f t="shared" si="731"/>
        <v>1.2646105828040655</v>
      </c>
      <c r="BC2290" s="8">
        <f t="shared" si="732"/>
        <v>-0.82727295640664633</v>
      </c>
      <c r="BD2290" s="8">
        <f t="shared" si="733"/>
        <v>0.86022162229747101</v>
      </c>
      <c r="BE2290" s="8">
        <f t="shared" si="734"/>
        <v>1.2723749123776125</v>
      </c>
      <c r="BF2290" s="8">
        <f t="shared" si="735"/>
        <v>0.7386345573352866</v>
      </c>
      <c r="BG2290" s="95">
        <f t="shared" si="738"/>
        <v>0.3357196473573697</v>
      </c>
      <c r="BH2290" s="95">
        <f t="shared" si="738"/>
        <v>0.31036782265222035</v>
      </c>
      <c r="BI2290" s="95">
        <f t="shared" si="738"/>
        <v>0.2809205298216626</v>
      </c>
      <c r="BJ2290" s="95">
        <f t="shared" si="738"/>
        <v>0.24702566320507127</v>
      </c>
      <c r="BK2290" s="95">
        <f t="shared" si="738"/>
        <v>0.20836448178683617</v>
      </c>
      <c r="BL2290" s="95">
        <f t="shared" si="738"/>
        <v>0.16464603804218486</v>
      </c>
      <c r="BM2290" s="95">
        <f t="shared" si="738"/>
        <v>0.11558430824031349</v>
      </c>
      <c r="BN2290" s="95">
        <f t="shared" si="737"/>
        <v>6.085163226445589E-2</v>
      </c>
      <c r="BO2290" s="75"/>
      <c r="BP2290" s="75"/>
    </row>
    <row r="2291" spans="27:68" x14ac:dyDescent="0.2">
      <c r="AA2291" s="75"/>
      <c r="AB2291" s="75"/>
      <c r="AC2291" s="75"/>
      <c r="AD2291" s="75"/>
      <c r="AE2291" s="75"/>
      <c r="AF2291" s="85"/>
      <c r="AG2291" s="84"/>
      <c r="AN2291" s="75"/>
      <c r="AO2291" s="75"/>
      <c r="AP2291" s="75"/>
      <c r="AQ2291" s="75"/>
      <c r="AR2291" s="75"/>
      <c r="AS2291" s="75"/>
      <c r="AT2291" s="75"/>
      <c r="AU2291" s="75"/>
      <c r="AV2291" s="75"/>
      <c r="AW2291" s="75"/>
      <c r="AX2291" s="75"/>
      <c r="AY2291" s="75"/>
      <c r="AZ2291" s="75"/>
      <c r="BA2291" s="8">
        <f t="shared" si="730"/>
        <v>0</v>
      </c>
      <c r="BB2291" s="8">
        <f t="shared" si="731"/>
        <v>1.2646105828040655</v>
      </c>
      <c r="BC2291" s="8">
        <f t="shared" si="732"/>
        <v>-0.82727295640664633</v>
      </c>
      <c r="BD2291" s="8">
        <f t="shared" si="733"/>
        <v>0.86022162229747101</v>
      </c>
      <c r="BE2291" s="8">
        <f t="shared" si="734"/>
        <v>1.2723749123776125</v>
      </c>
      <c r="BF2291" s="8">
        <f t="shared" si="735"/>
        <v>0.7386345573352866</v>
      </c>
      <c r="BG2291" s="95">
        <f t="shared" si="738"/>
        <v>0.3357196473573697</v>
      </c>
      <c r="BH2291" s="95">
        <f t="shared" si="738"/>
        <v>0.31036782265222035</v>
      </c>
      <c r="BI2291" s="95">
        <f t="shared" si="738"/>
        <v>0.2809205298216626</v>
      </c>
      <c r="BJ2291" s="95">
        <f t="shared" si="738"/>
        <v>0.24702566320507127</v>
      </c>
      <c r="BK2291" s="95">
        <f t="shared" si="738"/>
        <v>0.20836448178683617</v>
      </c>
      <c r="BL2291" s="95">
        <f t="shared" si="738"/>
        <v>0.16464603804218486</v>
      </c>
      <c r="BM2291" s="95">
        <f t="shared" si="738"/>
        <v>0.11558430824031349</v>
      </c>
      <c r="BN2291" s="95">
        <f t="shared" si="737"/>
        <v>6.085163226445589E-2</v>
      </c>
      <c r="BO2291" s="75"/>
      <c r="BP2291" s="75"/>
    </row>
    <row r="2292" spans="27:68" x14ac:dyDescent="0.2">
      <c r="AA2292" s="75"/>
      <c r="AB2292" s="75"/>
      <c r="AC2292" s="75"/>
      <c r="AD2292" s="75"/>
      <c r="AE2292" s="75"/>
      <c r="AF2292" s="85"/>
      <c r="AG2292" s="84"/>
      <c r="AN2292" s="75"/>
      <c r="AO2292" s="75"/>
      <c r="AP2292" s="75"/>
      <c r="AQ2292" s="75"/>
      <c r="AR2292" s="75"/>
      <c r="AS2292" s="75"/>
      <c r="AT2292" s="75"/>
      <c r="AU2292" s="75"/>
      <c r="AV2292" s="75"/>
      <c r="AW2292" s="75"/>
      <c r="AX2292" s="75"/>
      <c r="AY2292" s="75"/>
      <c r="AZ2292" s="75"/>
      <c r="BA2292" s="8">
        <f t="shared" si="730"/>
        <v>0</v>
      </c>
      <c r="BB2292" s="8">
        <f t="shared" si="731"/>
        <v>1.2646105828040655</v>
      </c>
      <c r="BC2292" s="8">
        <f t="shared" si="732"/>
        <v>-0.82727295640664633</v>
      </c>
      <c r="BD2292" s="8">
        <f t="shared" si="733"/>
        <v>0.86022162229747101</v>
      </c>
      <c r="BE2292" s="8">
        <f t="shared" si="734"/>
        <v>1.2723749123776125</v>
      </c>
      <c r="BF2292" s="8">
        <f t="shared" si="735"/>
        <v>0.7386345573352866</v>
      </c>
      <c r="BG2292" s="95">
        <f t="shared" si="738"/>
        <v>0.3357196473573697</v>
      </c>
      <c r="BH2292" s="95">
        <f t="shared" si="738"/>
        <v>0.31036782265222035</v>
      </c>
      <c r="BI2292" s="95">
        <f t="shared" si="738"/>
        <v>0.2809205298216626</v>
      </c>
      <c r="BJ2292" s="95">
        <f t="shared" si="738"/>
        <v>0.24702566320507127</v>
      </c>
      <c r="BK2292" s="95">
        <f t="shared" si="738"/>
        <v>0.20836448178683617</v>
      </c>
      <c r="BL2292" s="95">
        <f t="shared" si="738"/>
        <v>0.16464603804218486</v>
      </c>
      <c r="BM2292" s="95">
        <f t="shared" si="738"/>
        <v>0.11558430824031349</v>
      </c>
      <c r="BN2292" s="95">
        <f t="shared" si="737"/>
        <v>6.085163226445589E-2</v>
      </c>
      <c r="BO2292" s="75"/>
      <c r="BP2292" s="75"/>
    </row>
    <row r="2293" spans="27:68" x14ac:dyDescent="0.2">
      <c r="AA2293" s="75"/>
      <c r="AB2293" s="75"/>
      <c r="AC2293" s="75"/>
      <c r="AD2293" s="75"/>
      <c r="AE2293" s="75"/>
      <c r="AF2293" s="85"/>
      <c r="AG2293" s="84"/>
      <c r="AN2293" s="75"/>
      <c r="AO2293" s="75"/>
      <c r="AP2293" s="75"/>
      <c r="AQ2293" s="75"/>
      <c r="AR2293" s="75"/>
      <c r="AS2293" s="75"/>
      <c r="AT2293" s="75"/>
      <c r="AU2293" s="75"/>
      <c r="AV2293" s="75"/>
      <c r="AW2293" s="75"/>
      <c r="AX2293" s="75"/>
      <c r="AY2293" s="75"/>
      <c r="AZ2293" s="75"/>
      <c r="BA2293" s="8">
        <f t="shared" si="730"/>
        <v>0</v>
      </c>
      <c r="BB2293" s="8">
        <f t="shared" si="731"/>
        <v>1.2646105828040655</v>
      </c>
      <c r="BC2293" s="8">
        <f t="shared" si="732"/>
        <v>-0.82727295640664633</v>
      </c>
      <c r="BD2293" s="8">
        <f t="shared" si="733"/>
        <v>0.86022162229747101</v>
      </c>
      <c r="BE2293" s="8">
        <f t="shared" si="734"/>
        <v>1.2723749123776125</v>
      </c>
      <c r="BF2293" s="8">
        <f t="shared" si="735"/>
        <v>0.7386345573352866</v>
      </c>
      <c r="BG2293" s="95">
        <f t="shared" si="738"/>
        <v>0.3357196473573697</v>
      </c>
      <c r="BH2293" s="95">
        <f t="shared" si="738"/>
        <v>0.31036782265222035</v>
      </c>
      <c r="BI2293" s="95">
        <f t="shared" si="738"/>
        <v>0.2809205298216626</v>
      </c>
      <c r="BJ2293" s="95">
        <f t="shared" si="738"/>
        <v>0.24702566320507127</v>
      </c>
      <c r="BK2293" s="95">
        <f t="shared" si="738"/>
        <v>0.20836448178683617</v>
      </c>
      <c r="BL2293" s="95">
        <f t="shared" si="738"/>
        <v>0.16464603804218486</v>
      </c>
      <c r="BM2293" s="95">
        <f t="shared" si="738"/>
        <v>0.11558430824031349</v>
      </c>
      <c r="BN2293" s="95">
        <f t="shared" si="737"/>
        <v>6.085163226445589E-2</v>
      </c>
      <c r="BO2293" s="75"/>
      <c r="BP2293" s="75"/>
    </row>
    <row r="2294" spans="27:68" x14ac:dyDescent="0.2">
      <c r="AA2294" s="75"/>
      <c r="AB2294" s="75"/>
      <c r="AC2294" s="75"/>
      <c r="AD2294" s="75"/>
      <c r="AE2294" s="75"/>
      <c r="AF2294" s="85"/>
      <c r="AG2294" s="84"/>
      <c r="AN2294" s="75"/>
      <c r="AO2294" s="75"/>
      <c r="AP2294" s="75"/>
      <c r="AQ2294" s="75"/>
      <c r="AR2294" s="75"/>
      <c r="AS2294" s="75"/>
      <c r="AT2294" s="75"/>
      <c r="AU2294" s="75"/>
      <c r="AV2294" s="75"/>
      <c r="AW2294" s="75"/>
      <c r="AX2294" s="75"/>
      <c r="AY2294" s="75"/>
      <c r="AZ2294" s="75"/>
      <c r="BA2294" s="8">
        <f t="shared" si="730"/>
        <v>0</v>
      </c>
      <c r="BB2294" s="8">
        <f t="shared" si="731"/>
        <v>1.2646105828040655</v>
      </c>
      <c r="BC2294" s="8">
        <f t="shared" si="732"/>
        <v>-0.82727295640664633</v>
      </c>
      <c r="BD2294" s="8">
        <f t="shared" si="733"/>
        <v>0.86022162229747101</v>
      </c>
      <c r="BE2294" s="8">
        <f t="shared" si="734"/>
        <v>1.2723749123776125</v>
      </c>
      <c r="BF2294" s="8">
        <f t="shared" si="735"/>
        <v>0.7386345573352866</v>
      </c>
      <c r="BG2294" s="95">
        <f t="shared" si="738"/>
        <v>0.3357196473573697</v>
      </c>
      <c r="BH2294" s="95">
        <f t="shared" si="738"/>
        <v>0.31036782265222035</v>
      </c>
      <c r="BI2294" s="95">
        <f t="shared" si="738"/>
        <v>0.2809205298216626</v>
      </c>
      <c r="BJ2294" s="95">
        <f t="shared" si="738"/>
        <v>0.24702566320507127</v>
      </c>
      <c r="BK2294" s="95">
        <f t="shared" si="738"/>
        <v>0.20836448178683617</v>
      </c>
      <c r="BL2294" s="95">
        <f t="shared" si="738"/>
        <v>0.16464603804218486</v>
      </c>
      <c r="BM2294" s="95">
        <f t="shared" si="738"/>
        <v>0.11558430824031349</v>
      </c>
      <c r="BN2294" s="95">
        <f t="shared" si="737"/>
        <v>6.085163226445589E-2</v>
      </c>
      <c r="BO2294" s="75"/>
      <c r="BP2294" s="75"/>
    </row>
    <row r="2295" spans="27:68" x14ac:dyDescent="0.2">
      <c r="AA2295" s="75"/>
      <c r="AB2295" s="75"/>
      <c r="AC2295" s="75"/>
      <c r="AD2295" s="75"/>
      <c r="AE2295" s="75"/>
      <c r="AF2295" s="85"/>
      <c r="AG2295" s="84"/>
      <c r="AN2295" s="75"/>
      <c r="AO2295" s="75"/>
      <c r="AP2295" s="75"/>
      <c r="AQ2295" s="75"/>
      <c r="AR2295" s="75"/>
      <c r="AS2295" s="75"/>
      <c r="AT2295" s="75"/>
      <c r="AU2295" s="75"/>
      <c r="AV2295" s="75"/>
      <c r="AW2295" s="75"/>
      <c r="AX2295" s="75"/>
      <c r="AY2295" s="75"/>
      <c r="AZ2295" s="75"/>
      <c r="BA2295" s="8">
        <f t="shared" si="730"/>
        <v>0</v>
      </c>
      <c r="BB2295" s="8">
        <f t="shared" si="731"/>
        <v>1.2646105828040655</v>
      </c>
      <c r="BC2295" s="8">
        <f t="shared" si="732"/>
        <v>-0.82727295640664633</v>
      </c>
      <c r="BD2295" s="8">
        <f t="shared" si="733"/>
        <v>0.86022162229747101</v>
      </c>
      <c r="BE2295" s="8">
        <f t="shared" si="734"/>
        <v>1.2723749123776125</v>
      </c>
      <c r="BF2295" s="8">
        <f t="shared" si="735"/>
        <v>0.7386345573352866</v>
      </c>
      <c r="BG2295" s="95">
        <f t="shared" si="738"/>
        <v>0.3357196473573697</v>
      </c>
      <c r="BH2295" s="95">
        <f t="shared" si="738"/>
        <v>0.31036782265222035</v>
      </c>
      <c r="BI2295" s="95">
        <f t="shared" si="738"/>
        <v>0.2809205298216626</v>
      </c>
      <c r="BJ2295" s="95">
        <f t="shared" si="738"/>
        <v>0.24702566320507127</v>
      </c>
      <c r="BK2295" s="95">
        <f t="shared" si="738"/>
        <v>0.20836448178683617</v>
      </c>
      <c r="BL2295" s="95">
        <f t="shared" si="738"/>
        <v>0.16464603804218486</v>
      </c>
      <c r="BM2295" s="95">
        <f t="shared" si="738"/>
        <v>0.11558430824031349</v>
      </c>
      <c r="BN2295" s="95">
        <f t="shared" si="737"/>
        <v>6.085163226445589E-2</v>
      </c>
      <c r="BO2295" s="75"/>
      <c r="BP2295" s="75"/>
    </row>
    <row r="2296" spans="27:68" x14ac:dyDescent="0.2">
      <c r="AA2296" s="75"/>
      <c r="AB2296" s="75"/>
      <c r="AC2296" s="75"/>
      <c r="AD2296" s="75"/>
      <c r="AE2296" s="75"/>
      <c r="AF2296" s="85"/>
      <c r="AG2296" s="84"/>
      <c r="AN2296" s="75"/>
      <c r="AO2296" s="75"/>
      <c r="AP2296" s="75"/>
      <c r="AQ2296" s="75"/>
      <c r="AR2296" s="75"/>
      <c r="AS2296" s="75"/>
      <c r="AT2296" s="75"/>
      <c r="AU2296" s="75"/>
      <c r="AV2296" s="75"/>
      <c r="AW2296" s="75"/>
      <c r="AX2296" s="75"/>
      <c r="AY2296" s="75"/>
      <c r="AZ2296" s="75"/>
      <c r="BA2296" s="8">
        <f t="shared" si="730"/>
        <v>0</v>
      </c>
      <c r="BB2296" s="8">
        <f t="shared" si="731"/>
        <v>1.2646105828040655</v>
      </c>
      <c r="BC2296" s="8">
        <f t="shared" si="732"/>
        <v>-0.82727295640664633</v>
      </c>
      <c r="BD2296" s="8">
        <f t="shared" si="733"/>
        <v>0.86022162229747101</v>
      </c>
      <c r="BE2296" s="8">
        <f t="shared" si="734"/>
        <v>1.2723749123776125</v>
      </c>
      <c r="BF2296" s="8">
        <f t="shared" si="735"/>
        <v>0.7386345573352866</v>
      </c>
      <c r="BG2296" s="95">
        <f t="shared" si="738"/>
        <v>0.3357196473573697</v>
      </c>
      <c r="BH2296" s="95">
        <f t="shared" si="738"/>
        <v>0.31036782265222035</v>
      </c>
      <c r="BI2296" s="95">
        <f t="shared" si="738"/>
        <v>0.2809205298216626</v>
      </c>
      <c r="BJ2296" s="95">
        <f t="shared" si="738"/>
        <v>0.24702566320507127</v>
      </c>
      <c r="BK2296" s="95">
        <f t="shared" si="738"/>
        <v>0.20836448178683617</v>
      </c>
      <c r="BL2296" s="95">
        <f t="shared" si="738"/>
        <v>0.16464603804218486</v>
      </c>
      <c r="BM2296" s="95">
        <f t="shared" si="738"/>
        <v>0.11558430824031349</v>
      </c>
      <c r="BN2296" s="95">
        <f t="shared" si="737"/>
        <v>6.085163226445589E-2</v>
      </c>
      <c r="BO2296" s="75"/>
      <c r="BP2296" s="75"/>
    </row>
    <row r="2297" spans="27:68" x14ac:dyDescent="0.2">
      <c r="AA2297" s="75"/>
      <c r="AB2297" s="75"/>
      <c r="AC2297" s="75"/>
      <c r="AD2297" s="75"/>
      <c r="AE2297" s="75"/>
      <c r="AF2297" s="85"/>
      <c r="AG2297" s="84"/>
      <c r="AN2297" s="75"/>
      <c r="AO2297" s="75"/>
      <c r="AP2297" s="75"/>
      <c r="AQ2297" s="75"/>
      <c r="AR2297" s="75"/>
      <c r="AS2297" s="75"/>
      <c r="AT2297" s="75"/>
      <c r="AU2297" s="75"/>
      <c r="AV2297" s="75"/>
      <c r="AW2297" s="75"/>
      <c r="AX2297" s="75"/>
      <c r="AY2297" s="75"/>
      <c r="AZ2297" s="75"/>
      <c r="BA2297" s="8">
        <f t="shared" si="730"/>
        <v>0</v>
      </c>
      <c r="BB2297" s="8">
        <f t="shared" si="731"/>
        <v>1.2646105828040655</v>
      </c>
      <c r="BC2297" s="8">
        <f t="shared" si="732"/>
        <v>-0.82727295640664633</v>
      </c>
      <c r="BD2297" s="8">
        <f t="shared" si="733"/>
        <v>0.86022162229747101</v>
      </c>
      <c r="BE2297" s="8">
        <f t="shared" si="734"/>
        <v>1.2723749123776125</v>
      </c>
      <c r="BF2297" s="8">
        <f t="shared" si="735"/>
        <v>0.7386345573352866</v>
      </c>
      <c r="BG2297" s="95">
        <f t="shared" si="738"/>
        <v>0.3357196473573697</v>
      </c>
      <c r="BH2297" s="95">
        <f t="shared" si="738"/>
        <v>0.31036782265222035</v>
      </c>
      <c r="BI2297" s="95">
        <f t="shared" si="738"/>
        <v>0.2809205298216626</v>
      </c>
      <c r="BJ2297" s="95">
        <f t="shared" si="738"/>
        <v>0.24702566320507127</v>
      </c>
      <c r="BK2297" s="95">
        <f t="shared" si="738"/>
        <v>0.20836448178683617</v>
      </c>
      <c r="BL2297" s="95">
        <f t="shared" si="738"/>
        <v>0.16464603804218486</v>
      </c>
      <c r="BM2297" s="95">
        <f t="shared" si="738"/>
        <v>0.11558430824031349</v>
      </c>
      <c r="BN2297" s="95">
        <f t="shared" si="737"/>
        <v>6.085163226445589E-2</v>
      </c>
      <c r="BO2297" s="75"/>
      <c r="BP2297" s="75"/>
    </row>
    <row r="2298" spans="27:68" x14ac:dyDescent="0.2">
      <c r="AA2298" s="75"/>
      <c r="AB2298" s="75"/>
      <c r="AC2298" s="75"/>
      <c r="AD2298" s="75"/>
      <c r="AE2298" s="75"/>
      <c r="AF2298" s="85"/>
      <c r="AG2298" s="84"/>
      <c r="AN2298" s="75"/>
      <c r="AO2298" s="75"/>
      <c r="AP2298" s="75"/>
      <c r="AQ2298" s="75"/>
      <c r="AR2298" s="75"/>
      <c r="AS2298" s="75"/>
      <c r="AT2298" s="75"/>
      <c r="AU2298" s="75"/>
      <c r="AV2298" s="75"/>
      <c r="AW2298" s="75"/>
      <c r="AX2298" s="75"/>
      <c r="AY2298" s="75"/>
      <c r="AZ2298" s="75"/>
      <c r="BA2298" s="8">
        <f t="shared" si="730"/>
        <v>0</v>
      </c>
      <c r="BB2298" s="8">
        <f t="shared" si="731"/>
        <v>1.2646105828040655</v>
      </c>
      <c r="BC2298" s="8">
        <f t="shared" si="732"/>
        <v>-0.82727295640664633</v>
      </c>
      <c r="BD2298" s="8">
        <f t="shared" si="733"/>
        <v>0.86022162229747101</v>
      </c>
      <c r="BE2298" s="8">
        <f t="shared" si="734"/>
        <v>1.2723749123776125</v>
      </c>
      <c r="BF2298" s="8">
        <f t="shared" si="735"/>
        <v>0.7386345573352866</v>
      </c>
      <c r="BG2298" s="95">
        <f t="shared" si="738"/>
        <v>0.3357196473573697</v>
      </c>
      <c r="BH2298" s="95">
        <f t="shared" si="738"/>
        <v>0.31036782265222035</v>
      </c>
      <c r="BI2298" s="95">
        <f t="shared" si="738"/>
        <v>0.2809205298216626</v>
      </c>
      <c r="BJ2298" s="95">
        <f t="shared" si="738"/>
        <v>0.24702566320507127</v>
      </c>
      <c r="BK2298" s="95">
        <f t="shared" si="738"/>
        <v>0.20836448178683617</v>
      </c>
      <c r="BL2298" s="95">
        <f t="shared" si="738"/>
        <v>0.16464603804218486</v>
      </c>
      <c r="BM2298" s="95">
        <f t="shared" si="738"/>
        <v>0.11558430824031349</v>
      </c>
      <c r="BN2298" s="95">
        <f t="shared" si="737"/>
        <v>6.085163226445589E-2</v>
      </c>
      <c r="BO2298" s="75"/>
      <c r="BP2298" s="75"/>
    </row>
    <row r="2299" spans="27:68" x14ac:dyDescent="0.2">
      <c r="AA2299" s="75"/>
      <c r="AB2299" s="75"/>
      <c r="AC2299" s="75"/>
      <c r="AD2299" s="75"/>
      <c r="AE2299" s="75"/>
      <c r="AF2299" s="85"/>
      <c r="AG2299" s="84"/>
      <c r="AN2299" s="75"/>
      <c r="AO2299" s="75"/>
      <c r="AP2299" s="75"/>
      <c r="AQ2299" s="75"/>
      <c r="AR2299" s="75"/>
      <c r="AS2299" s="75"/>
      <c r="AT2299" s="75"/>
      <c r="AU2299" s="75"/>
      <c r="AV2299" s="75"/>
      <c r="AW2299" s="75"/>
      <c r="AX2299" s="75"/>
      <c r="AY2299" s="75"/>
      <c r="AZ2299" s="75"/>
      <c r="BA2299" s="8">
        <f t="shared" si="730"/>
        <v>0</v>
      </c>
      <c r="BB2299" s="8">
        <f t="shared" si="731"/>
        <v>1.2646105828040655</v>
      </c>
      <c r="BC2299" s="8">
        <f t="shared" si="732"/>
        <v>-0.82727295640664633</v>
      </c>
      <c r="BD2299" s="8">
        <f t="shared" si="733"/>
        <v>0.86022162229747101</v>
      </c>
      <c r="BE2299" s="8">
        <f t="shared" si="734"/>
        <v>1.2723749123776125</v>
      </c>
      <c r="BF2299" s="8">
        <f t="shared" si="735"/>
        <v>0.7386345573352866</v>
      </c>
      <c r="BG2299" s="95">
        <f t="shared" si="738"/>
        <v>0.3357196473573697</v>
      </c>
      <c r="BH2299" s="95">
        <f t="shared" si="738"/>
        <v>0.31036782265222035</v>
      </c>
      <c r="BI2299" s="95">
        <f t="shared" si="738"/>
        <v>0.2809205298216626</v>
      </c>
      <c r="BJ2299" s="95">
        <f t="shared" si="738"/>
        <v>0.24702566320507127</v>
      </c>
      <c r="BK2299" s="95">
        <f t="shared" si="738"/>
        <v>0.20836448178683617</v>
      </c>
      <c r="BL2299" s="95">
        <f t="shared" si="738"/>
        <v>0.16464603804218486</v>
      </c>
      <c r="BM2299" s="95">
        <f t="shared" si="738"/>
        <v>0.11558430824031349</v>
      </c>
      <c r="BN2299" s="95">
        <f t="shared" si="737"/>
        <v>6.085163226445589E-2</v>
      </c>
      <c r="BO2299" s="75"/>
      <c r="BP2299" s="75"/>
    </row>
    <row r="2300" spans="27:68" x14ac:dyDescent="0.2">
      <c r="AA2300" s="75"/>
      <c r="AB2300" s="75"/>
      <c r="AC2300" s="75"/>
      <c r="AD2300" s="75"/>
      <c r="AE2300" s="75"/>
      <c r="AF2300" s="85"/>
      <c r="AG2300" s="84"/>
      <c r="AN2300" s="75"/>
      <c r="AO2300" s="75"/>
      <c r="AP2300" s="75"/>
      <c r="AQ2300" s="75"/>
      <c r="AR2300" s="75"/>
      <c r="AS2300" s="75"/>
      <c r="AT2300" s="75"/>
      <c r="AU2300" s="75"/>
      <c r="AV2300" s="75"/>
      <c r="AW2300" s="75"/>
      <c r="AX2300" s="75"/>
      <c r="AY2300" s="75"/>
      <c r="AZ2300" s="75"/>
      <c r="BA2300" s="8">
        <f t="shared" si="730"/>
        <v>0</v>
      </c>
      <c r="BB2300" s="8">
        <f t="shared" si="731"/>
        <v>1.2646105828040655</v>
      </c>
      <c r="BC2300" s="8">
        <f t="shared" si="732"/>
        <v>-0.82727295640664633</v>
      </c>
      <c r="BD2300" s="8">
        <f t="shared" si="733"/>
        <v>0.86022162229747101</v>
      </c>
      <c r="BE2300" s="8">
        <f t="shared" si="734"/>
        <v>1.2723749123776125</v>
      </c>
      <c r="BF2300" s="8">
        <f t="shared" si="735"/>
        <v>0.7386345573352866</v>
      </c>
      <c r="BG2300" s="95">
        <f t="shared" si="738"/>
        <v>0.3357196473573697</v>
      </c>
      <c r="BH2300" s="95">
        <f t="shared" si="738"/>
        <v>0.31036782265222035</v>
      </c>
      <c r="BI2300" s="95">
        <f t="shared" si="738"/>
        <v>0.2809205298216626</v>
      </c>
      <c r="BJ2300" s="95">
        <f t="shared" si="738"/>
        <v>0.24702566320507127</v>
      </c>
      <c r="BK2300" s="95">
        <f t="shared" si="738"/>
        <v>0.20836448178683617</v>
      </c>
      <c r="BL2300" s="95">
        <f t="shared" si="738"/>
        <v>0.16464603804218486</v>
      </c>
      <c r="BM2300" s="95">
        <f t="shared" si="738"/>
        <v>0.11558430824031349</v>
      </c>
      <c r="BN2300" s="95">
        <f t="shared" si="737"/>
        <v>6.085163226445589E-2</v>
      </c>
      <c r="BO2300" s="75"/>
      <c r="BP2300" s="75"/>
    </row>
    <row r="2301" spans="27:68" x14ac:dyDescent="0.2">
      <c r="AA2301" s="75"/>
      <c r="AB2301" s="75"/>
      <c r="AC2301" s="75"/>
      <c r="AD2301" s="75"/>
      <c r="AE2301" s="75"/>
      <c r="AF2301" s="85"/>
      <c r="AG2301" s="84"/>
      <c r="AN2301" s="75"/>
      <c r="AO2301" s="75"/>
      <c r="AP2301" s="75"/>
      <c r="AQ2301" s="75"/>
      <c r="AR2301" s="75"/>
      <c r="AS2301" s="75"/>
      <c r="AT2301" s="75"/>
      <c r="AU2301" s="75"/>
      <c r="AV2301" s="75"/>
      <c r="AW2301" s="75"/>
      <c r="AX2301" s="75"/>
      <c r="AY2301" s="75"/>
      <c r="AZ2301" s="75"/>
      <c r="BA2301" s="8">
        <f t="shared" si="730"/>
        <v>0</v>
      </c>
      <c r="BB2301" s="8">
        <f t="shared" si="731"/>
        <v>1.2646105828040655</v>
      </c>
      <c r="BC2301" s="8">
        <f t="shared" si="732"/>
        <v>-0.82727295640664633</v>
      </c>
      <c r="BD2301" s="8">
        <f t="shared" si="733"/>
        <v>0.86022162229747101</v>
      </c>
      <c r="BE2301" s="8">
        <f t="shared" si="734"/>
        <v>1.2723749123776125</v>
      </c>
      <c r="BF2301" s="8">
        <f t="shared" si="735"/>
        <v>0.7386345573352866</v>
      </c>
      <c r="BG2301" s="95">
        <f t="shared" si="738"/>
        <v>0.3357196473573697</v>
      </c>
      <c r="BH2301" s="95">
        <f t="shared" si="738"/>
        <v>0.31036782265222035</v>
      </c>
      <c r="BI2301" s="95">
        <f t="shared" si="738"/>
        <v>0.2809205298216626</v>
      </c>
      <c r="BJ2301" s="95">
        <f t="shared" si="738"/>
        <v>0.24702566320507127</v>
      </c>
      <c r="BK2301" s="95">
        <f t="shared" si="738"/>
        <v>0.20836448178683617</v>
      </c>
      <c r="BL2301" s="95">
        <f t="shared" si="738"/>
        <v>0.16464603804218486</v>
      </c>
      <c r="BM2301" s="95">
        <f t="shared" si="738"/>
        <v>0.11558430824031349</v>
      </c>
      <c r="BN2301" s="95">
        <f t="shared" si="737"/>
        <v>6.085163226445589E-2</v>
      </c>
      <c r="BO2301" s="75"/>
      <c r="BP2301" s="75"/>
    </row>
    <row r="2302" spans="27:68" x14ac:dyDescent="0.2">
      <c r="AA2302" s="75"/>
      <c r="AB2302" s="75"/>
      <c r="AC2302" s="75"/>
      <c r="AD2302" s="75"/>
      <c r="AE2302" s="75"/>
      <c r="AF2302" s="85"/>
      <c r="AG2302" s="84"/>
      <c r="AN2302" s="75"/>
      <c r="AO2302" s="75"/>
      <c r="AP2302" s="75"/>
      <c r="AQ2302" s="75"/>
      <c r="AR2302" s="75"/>
      <c r="AS2302" s="75"/>
      <c r="AT2302" s="75"/>
      <c r="AU2302" s="75"/>
      <c r="AV2302" s="75"/>
      <c r="AW2302" s="75"/>
      <c r="AX2302" s="75"/>
      <c r="AY2302" s="75"/>
      <c r="AZ2302" s="75"/>
      <c r="BA2302" s="8">
        <f t="shared" si="730"/>
        <v>0</v>
      </c>
      <c r="BB2302" s="8">
        <f t="shared" si="731"/>
        <v>1.2646105828040655</v>
      </c>
      <c r="BC2302" s="8">
        <f t="shared" si="732"/>
        <v>-0.82727295640664633</v>
      </c>
      <c r="BD2302" s="8">
        <f t="shared" si="733"/>
        <v>0.86022162229747101</v>
      </c>
      <c r="BE2302" s="8">
        <f t="shared" si="734"/>
        <v>1.2723749123776125</v>
      </c>
      <c r="BF2302" s="8">
        <f t="shared" si="735"/>
        <v>0.7386345573352866</v>
      </c>
      <c r="BG2302" s="95">
        <f t="shared" si="738"/>
        <v>0.3357196473573697</v>
      </c>
      <c r="BH2302" s="95">
        <f t="shared" si="738"/>
        <v>0.31036782265222035</v>
      </c>
      <c r="BI2302" s="95">
        <f t="shared" si="738"/>
        <v>0.2809205298216626</v>
      </c>
      <c r="BJ2302" s="95">
        <f t="shared" si="738"/>
        <v>0.24702566320507127</v>
      </c>
      <c r="BK2302" s="95">
        <f t="shared" si="738"/>
        <v>0.20836448178683617</v>
      </c>
      <c r="BL2302" s="95">
        <f t="shared" si="738"/>
        <v>0.16464603804218486</v>
      </c>
      <c r="BM2302" s="95">
        <f t="shared" si="738"/>
        <v>0.11558430824031349</v>
      </c>
      <c r="BN2302" s="95">
        <f t="shared" si="737"/>
        <v>6.085163226445589E-2</v>
      </c>
      <c r="BO2302" s="75"/>
      <c r="BP2302" s="75"/>
    </row>
    <row r="2303" spans="27:68" x14ac:dyDescent="0.2">
      <c r="AA2303" s="75"/>
      <c r="AB2303" s="75"/>
      <c r="AC2303" s="75"/>
      <c r="AD2303" s="75"/>
      <c r="AE2303" s="75"/>
      <c r="AF2303" s="85"/>
      <c r="AG2303" s="84"/>
      <c r="AN2303" s="75"/>
      <c r="AO2303" s="75"/>
      <c r="AP2303" s="75"/>
      <c r="AQ2303" s="75"/>
      <c r="AR2303" s="75"/>
      <c r="AS2303" s="75"/>
      <c r="AT2303" s="75"/>
      <c r="AU2303" s="75"/>
      <c r="AV2303" s="75"/>
      <c r="AW2303" s="75"/>
      <c r="AX2303" s="75"/>
      <c r="AY2303" s="75"/>
      <c r="AZ2303" s="75"/>
      <c r="BA2303" s="8">
        <f t="shared" si="730"/>
        <v>0</v>
      </c>
      <c r="BB2303" s="8">
        <f t="shared" si="731"/>
        <v>1.2646105828040655</v>
      </c>
      <c r="BC2303" s="8">
        <f t="shared" si="732"/>
        <v>-0.82727295640664633</v>
      </c>
      <c r="BD2303" s="8">
        <f t="shared" si="733"/>
        <v>0.86022162229747101</v>
      </c>
      <c r="BE2303" s="8">
        <f t="shared" si="734"/>
        <v>1.2723749123776125</v>
      </c>
      <c r="BF2303" s="8">
        <f t="shared" si="735"/>
        <v>0.7386345573352866</v>
      </c>
      <c r="BG2303" s="95">
        <f t="shared" si="738"/>
        <v>0.3357196473573697</v>
      </c>
      <c r="BH2303" s="95">
        <f t="shared" si="738"/>
        <v>0.31036782265222035</v>
      </c>
      <c r="BI2303" s="95">
        <f t="shared" si="738"/>
        <v>0.2809205298216626</v>
      </c>
      <c r="BJ2303" s="95">
        <f t="shared" si="738"/>
        <v>0.24702566320507127</v>
      </c>
      <c r="BK2303" s="95">
        <f t="shared" si="738"/>
        <v>0.20836448178683617</v>
      </c>
      <c r="BL2303" s="95">
        <f t="shared" si="738"/>
        <v>0.16464603804218486</v>
      </c>
      <c r="BM2303" s="95">
        <f t="shared" si="738"/>
        <v>0.11558430824031349</v>
      </c>
      <c r="BN2303" s="95">
        <f t="shared" si="737"/>
        <v>6.085163226445589E-2</v>
      </c>
      <c r="BO2303" s="75"/>
      <c r="BP2303" s="75"/>
    </row>
    <row r="2304" spans="27:68" x14ac:dyDescent="0.2">
      <c r="AA2304" s="75"/>
      <c r="AB2304" s="75"/>
      <c r="AC2304" s="75"/>
      <c r="AD2304" s="75"/>
      <c r="AE2304" s="75"/>
      <c r="AF2304" s="85"/>
      <c r="AG2304" s="84"/>
      <c r="AN2304" s="75"/>
      <c r="AO2304" s="75"/>
      <c r="AP2304" s="75"/>
      <c r="AQ2304" s="75"/>
      <c r="AR2304" s="75"/>
      <c r="AS2304" s="75"/>
      <c r="AT2304" s="75"/>
      <c r="AU2304" s="75"/>
      <c r="AV2304" s="75"/>
      <c r="AW2304" s="75"/>
      <c r="AX2304" s="75"/>
      <c r="AY2304" s="75"/>
      <c r="AZ2304" s="75"/>
      <c r="BA2304" s="8">
        <f t="shared" si="730"/>
        <v>0</v>
      </c>
      <c r="BB2304" s="8">
        <f t="shared" si="731"/>
        <v>1.2646105828040655</v>
      </c>
      <c r="BC2304" s="8">
        <f t="shared" si="732"/>
        <v>-0.82727295640664633</v>
      </c>
      <c r="BD2304" s="8">
        <f t="shared" si="733"/>
        <v>0.86022162229747101</v>
      </c>
      <c r="BE2304" s="8">
        <f t="shared" si="734"/>
        <v>1.2723749123776125</v>
      </c>
      <c r="BF2304" s="8">
        <f t="shared" si="735"/>
        <v>0.7386345573352866</v>
      </c>
      <c r="BG2304" s="95">
        <f t="shared" si="738"/>
        <v>0.3357196473573697</v>
      </c>
      <c r="BH2304" s="95">
        <f t="shared" si="738"/>
        <v>0.31036782265222035</v>
      </c>
      <c r="BI2304" s="95">
        <f t="shared" si="738"/>
        <v>0.2809205298216626</v>
      </c>
      <c r="BJ2304" s="95">
        <f t="shared" si="738"/>
        <v>0.24702566320507127</v>
      </c>
      <c r="BK2304" s="95">
        <f t="shared" si="738"/>
        <v>0.20836448178683617</v>
      </c>
      <c r="BL2304" s="95">
        <f t="shared" si="738"/>
        <v>0.16464603804218486</v>
      </c>
      <c r="BM2304" s="95">
        <f t="shared" si="738"/>
        <v>0.11558430824031349</v>
      </c>
      <c r="BN2304" s="95">
        <f t="shared" si="737"/>
        <v>6.085163226445589E-2</v>
      </c>
      <c r="BO2304" s="75"/>
      <c r="BP2304" s="75"/>
    </row>
    <row r="2305" spans="27:68" x14ac:dyDescent="0.2">
      <c r="AA2305" s="75"/>
      <c r="AB2305" s="75"/>
      <c r="AC2305" s="75"/>
      <c r="AD2305" s="75"/>
      <c r="AE2305" s="75"/>
      <c r="AF2305" s="85"/>
      <c r="AG2305" s="84"/>
      <c r="AN2305" s="75"/>
      <c r="AO2305" s="75"/>
      <c r="AP2305" s="75"/>
      <c r="AQ2305" s="75"/>
      <c r="AR2305" s="75"/>
      <c r="AS2305" s="75"/>
      <c r="AT2305" s="75"/>
      <c r="AU2305" s="75"/>
      <c r="AV2305" s="75"/>
      <c r="AW2305" s="75"/>
      <c r="AX2305" s="75"/>
      <c r="AY2305" s="75"/>
      <c r="AZ2305" s="75"/>
      <c r="BA2305" s="8">
        <f t="shared" si="730"/>
        <v>0</v>
      </c>
      <c r="BB2305" s="8">
        <f t="shared" si="731"/>
        <v>1.2646105828040655</v>
      </c>
      <c r="BC2305" s="8">
        <f t="shared" si="732"/>
        <v>-0.82727295640664633</v>
      </c>
      <c r="BD2305" s="8">
        <f t="shared" si="733"/>
        <v>0.86022162229747101</v>
      </c>
      <c r="BE2305" s="8">
        <f t="shared" si="734"/>
        <v>1.2723749123776125</v>
      </c>
      <c r="BF2305" s="8">
        <f t="shared" si="735"/>
        <v>0.7386345573352866</v>
      </c>
      <c r="BG2305" s="95">
        <f t="shared" ref="BG2305:BM2320" si="739">$BN2305+$BB$7*SIN(BH2305)</f>
        <v>0.3357196473573697</v>
      </c>
      <c r="BH2305" s="95">
        <f t="shared" si="739"/>
        <v>0.31036782265222035</v>
      </c>
      <c r="BI2305" s="95">
        <f t="shared" si="739"/>
        <v>0.2809205298216626</v>
      </c>
      <c r="BJ2305" s="95">
        <f t="shared" si="739"/>
        <v>0.24702566320507127</v>
      </c>
      <c r="BK2305" s="95">
        <f t="shared" si="739"/>
        <v>0.20836448178683617</v>
      </c>
      <c r="BL2305" s="95">
        <f t="shared" si="739"/>
        <v>0.16464603804218486</v>
      </c>
      <c r="BM2305" s="95">
        <f t="shared" si="739"/>
        <v>0.11558430824031349</v>
      </c>
      <c r="BN2305" s="95">
        <f t="shared" si="737"/>
        <v>6.085163226445589E-2</v>
      </c>
      <c r="BO2305" s="75"/>
      <c r="BP2305" s="75"/>
    </row>
    <row r="2306" spans="27:68" x14ac:dyDescent="0.2">
      <c r="AA2306" s="75"/>
      <c r="AB2306" s="75"/>
      <c r="AC2306" s="75"/>
      <c r="AD2306" s="75"/>
      <c r="AE2306" s="75"/>
      <c r="AF2306" s="85"/>
      <c r="AG2306" s="84"/>
      <c r="AN2306" s="75"/>
      <c r="AO2306" s="75"/>
      <c r="AP2306" s="75"/>
      <c r="AQ2306" s="75"/>
      <c r="AR2306" s="75"/>
      <c r="AS2306" s="75"/>
      <c r="AT2306" s="75"/>
      <c r="AU2306" s="75"/>
      <c r="AV2306" s="75"/>
      <c r="AW2306" s="75"/>
      <c r="AX2306" s="75"/>
      <c r="AY2306" s="75"/>
      <c r="AZ2306" s="75"/>
      <c r="BA2306" s="8">
        <f t="shared" si="730"/>
        <v>0</v>
      </c>
      <c r="BB2306" s="8">
        <f t="shared" si="731"/>
        <v>1.2646105828040655</v>
      </c>
      <c r="BC2306" s="8">
        <f t="shared" si="732"/>
        <v>-0.82727295640664633</v>
      </c>
      <c r="BD2306" s="8">
        <f t="shared" si="733"/>
        <v>0.86022162229747101</v>
      </c>
      <c r="BE2306" s="8">
        <f t="shared" si="734"/>
        <v>1.2723749123776125</v>
      </c>
      <c r="BF2306" s="8">
        <f t="shared" si="735"/>
        <v>0.7386345573352866</v>
      </c>
      <c r="BG2306" s="95">
        <f t="shared" si="739"/>
        <v>0.3357196473573697</v>
      </c>
      <c r="BH2306" s="95">
        <f t="shared" si="739"/>
        <v>0.31036782265222035</v>
      </c>
      <c r="BI2306" s="95">
        <f t="shared" si="739"/>
        <v>0.2809205298216626</v>
      </c>
      <c r="BJ2306" s="95">
        <f t="shared" si="739"/>
        <v>0.24702566320507127</v>
      </c>
      <c r="BK2306" s="95">
        <f t="shared" si="739"/>
        <v>0.20836448178683617</v>
      </c>
      <c r="BL2306" s="95">
        <f t="shared" si="739"/>
        <v>0.16464603804218486</v>
      </c>
      <c r="BM2306" s="95">
        <f t="shared" si="739"/>
        <v>0.11558430824031349</v>
      </c>
      <c r="BN2306" s="95">
        <f t="shared" si="737"/>
        <v>6.085163226445589E-2</v>
      </c>
      <c r="BO2306" s="75"/>
      <c r="BP2306" s="75"/>
    </row>
    <row r="2307" spans="27:68" x14ac:dyDescent="0.2">
      <c r="AA2307" s="75"/>
      <c r="AB2307" s="75"/>
      <c r="AC2307" s="75"/>
      <c r="AD2307" s="75"/>
      <c r="AE2307" s="75"/>
      <c r="AF2307" s="85"/>
      <c r="AG2307" s="84"/>
      <c r="AN2307" s="75"/>
      <c r="AO2307" s="75"/>
      <c r="AP2307" s="75"/>
      <c r="AQ2307" s="75"/>
      <c r="AR2307" s="75"/>
      <c r="AS2307" s="75"/>
      <c r="AT2307" s="75"/>
      <c r="AU2307" s="75"/>
      <c r="AV2307" s="75"/>
      <c r="AW2307" s="75"/>
      <c r="AX2307" s="75"/>
      <c r="AY2307" s="75"/>
      <c r="AZ2307" s="75"/>
      <c r="BA2307" s="8">
        <f t="shared" si="730"/>
        <v>0</v>
      </c>
      <c r="BB2307" s="8">
        <f t="shared" si="731"/>
        <v>1.2646105828040655</v>
      </c>
      <c r="BC2307" s="8">
        <f t="shared" si="732"/>
        <v>-0.82727295640664633</v>
      </c>
      <c r="BD2307" s="8">
        <f t="shared" si="733"/>
        <v>0.86022162229747101</v>
      </c>
      <c r="BE2307" s="8">
        <f t="shared" si="734"/>
        <v>1.2723749123776125</v>
      </c>
      <c r="BF2307" s="8">
        <f t="shared" si="735"/>
        <v>0.7386345573352866</v>
      </c>
      <c r="BG2307" s="95">
        <f t="shared" si="739"/>
        <v>0.3357196473573697</v>
      </c>
      <c r="BH2307" s="95">
        <f t="shared" si="739"/>
        <v>0.31036782265222035</v>
      </c>
      <c r="BI2307" s="95">
        <f t="shared" si="739"/>
        <v>0.2809205298216626</v>
      </c>
      <c r="BJ2307" s="95">
        <f t="shared" si="739"/>
        <v>0.24702566320507127</v>
      </c>
      <c r="BK2307" s="95">
        <f t="shared" si="739"/>
        <v>0.20836448178683617</v>
      </c>
      <c r="BL2307" s="95">
        <f t="shared" si="739"/>
        <v>0.16464603804218486</v>
      </c>
      <c r="BM2307" s="95">
        <f t="shared" si="739"/>
        <v>0.11558430824031349</v>
      </c>
      <c r="BN2307" s="95">
        <f t="shared" si="737"/>
        <v>6.085163226445589E-2</v>
      </c>
      <c r="BO2307" s="75"/>
      <c r="BP2307" s="75"/>
    </row>
    <row r="2308" spans="27:68" x14ac:dyDescent="0.2">
      <c r="AA2308" s="75"/>
      <c r="AB2308" s="75"/>
      <c r="AC2308" s="75"/>
      <c r="AD2308" s="75"/>
      <c r="AE2308" s="75"/>
      <c r="AF2308" s="85"/>
      <c r="AG2308" s="84"/>
      <c r="AN2308" s="75"/>
      <c r="AO2308" s="75"/>
      <c r="AP2308" s="75"/>
      <c r="AQ2308" s="75"/>
      <c r="AR2308" s="75"/>
      <c r="AS2308" s="75"/>
      <c r="AT2308" s="75"/>
      <c r="AU2308" s="75"/>
      <c r="AV2308" s="75"/>
      <c r="AW2308" s="75"/>
      <c r="AX2308" s="75"/>
      <c r="AY2308" s="75"/>
      <c r="AZ2308" s="75"/>
      <c r="BA2308" s="8">
        <f t="shared" si="730"/>
        <v>0</v>
      </c>
      <c r="BB2308" s="8">
        <f t="shared" si="731"/>
        <v>1.2646105828040655</v>
      </c>
      <c r="BC2308" s="8">
        <f t="shared" si="732"/>
        <v>-0.82727295640664633</v>
      </c>
      <c r="BD2308" s="8">
        <f t="shared" si="733"/>
        <v>0.86022162229747101</v>
      </c>
      <c r="BE2308" s="8">
        <f t="shared" si="734"/>
        <v>1.2723749123776125</v>
      </c>
      <c r="BF2308" s="8">
        <f t="shared" si="735"/>
        <v>0.7386345573352866</v>
      </c>
      <c r="BG2308" s="95">
        <f t="shared" si="739"/>
        <v>0.3357196473573697</v>
      </c>
      <c r="BH2308" s="95">
        <f t="shared" si="739"/>
        <v>0.31036782265222035</v>
      </c>
      <c r="BI2308" s="95">
        <f t="shared" si="739"/>
        <v>0.2809205298216626</v>
      </c>
      <c r="BJ2308" s="95">
        <f t="shared" si="739"/>
        <v>0.24702566320507127</v>
      </c>
      <c r="BK2308" s="95">
        <f t="shared" si="739"/>
        <v>0.20836448178683617</v>
      </c>
      <c r="BL2308" s="95">
        <f t="shared" si="739"/>
        <v>0.16464603804218486</v>
      </c>
      <c r="BM2308" s="95">
        <f t="shared" si="739"/>
        <v>0.11558430824031349</v>
      </c>
      <c r="BN2308" s="95">
        <f t="shared" si="737"/>
        <v>6.085163226445589E-2</v>
      </c>
      <c r="BO2308" s="75"/>
      <c r="BP2308" s="75"/>
    </row>
    <row r="2309" spans="27:68" x14ac:dyDescent="0.2">
      <c r="AA2309" s="75"/>
      <c r="AB2309" s="75"/>
      <c r="AC2309" s="75"/>
      <c r="AD2309" s="75"/>
      <c r="AE2309" s="75"/>
      <c r="AF2309" s="85"/>
      <c r="AG2309" s="84"/>
      <c r="AN2309" s="75"/>
      <c r="AO2309" s="75"/>
      <c r="AP2309" s="75"/>
      <c r="AQ2309" s="75"/>
      <c r="AR2309" s="75"/>
      <c r="AS2309" s="75"/>
      <c r="AT2309" s="75"/>
      <c r="AU2309" s="75"/>
      <c r="AV2309" s="75"/>
      <c r="AW2309" s="75"/>
      <c r="AX2309" s="75"/>
      <c r="AY2309" s="75"/>
      <c r="AZ2309" s="75"/>
      <c r="BA2309" s="8">
        <f t="shared" si="730"/>
        <v>0</v>
      </c>
      <c r="BB2309" s="8">
        <f t="shared" si="731"/>
        <v>1.2646105828040655</v>
      </c>
      <c r="BC2309" s="8">
        <f t="shared" si="732"/>
        <v>-0.82727295640664633</v>
      </c>
      <c r="BD2309" s="8">
        <f t="shared" si="733"/>
        <v>0.86022162229747101</v>
      </c>
      <c r="BE2309" s="8">
        <f t="shared" si="734"/>
        <v>1.2723749123776125</v>
      </c>
      <c r="BF2309" s="8">
        <f t="shared" si="735"/>
        <v>0.7386345573352866</v>
      </c>
      <c r="BG2309" s="95">
        <f t="shared" si="739"/>
        <v>0.3357196473573697</v>
      </c>
      <c r="BH2309" s="95">
        <f t="shared" si="739"/>
        <v>0.31036782265222035</v>
      </c>
      <c r="BI2309" s="95">
        <f t="shared" si="739"/>
        <v>0.2809205298216626</v>
      </c>
      <c r="BJ2309" s="95">
        <f t="shared" si="739"/>
        <v>0.24702566320507127</v>
      </c>
      <c r="BK2309" s="95">
        <f t="shared" si="739"/>
        <v>0.20836448178683617</v>
      </c>
      <c r="BL2309" s="95">
        <f t="shared" si="739"/>
        <v>0.16464603804218486</v>
      </c>
      <c r="BM2309" s="95">
        <f t="shared" si="739"/>
        <v>0.11558430824031349</v>
      </c>
      <c r="BN2309" s="95">
        <f t="shared" si="737"/>
        <v>6.085163226445589E-2</v>
      </c>
      <c r="BO2309" s="75"/>
      <c r="BP2309" s="75"/>
    </row>
    <row r="2310" spans="27:68" x14ac:dyDescent="0.2">
      <c r="AA2310" s="75"/>
      <c r="AB2310" s="75"/>
      <c r="AC2310" s="75"/>
      <c r="AD2310" s="75"/>
      <c r="AE2310" s="75"/>
      <c r="AF2310" s="85"/>
      <c r="AG2310" s="84"/>
      <c r="AN2310" s="75"/>
      <c r="AO2310" s="75"/>
      <c r="AP2310" s="75"/>
      <c r="AQ2310" s="75"/>
      <c r="AR2310" s="75"/>
      <c r="AS2310" s="75"/>
      <c r="AT2310" s="75"/>
      <c r="AU2310" s="75"/>
      <c r="AV2310" s="75"/>
      <c r="AW2310" s="75"/>
      <c r="AX2310" s="75"/>
      <c r="AY2310" s="75"/>
      <c r="AZ2310" s="75"/>
      <c r="BA2310" s="8">
        <f t="shared" si="730"/>
        <v>0</v>
      </c>
      <c r="BB2310" s="8">
        <f t="shared" si="731"/>
        <v>1.2646105828040655</v>
      </c>
      <c r="BC2310" s="8">
        <f t="shared" si="732"/>
        <v>-0.82727295640664633</v>
      </c>
      <c r="BD2310" s="8">
        <f t="shared" si="733"/>
        <v>0.86022162229747101</v>
      </c>
      <c r="BE2310" s="8">
        <f t="shared" si="734"/>
        <v>1.2723749123776125</v>
      </c>
      <c r="BF2310" s="8">
        <f t="shared" si="735"/>
        <v>0.7386345573352866</v>
      </c>
      <c r="BG2310" s="95">
        <f t="shared" si="739"/>
        <v>0.3357196473573697</v>
      </c>
      <c r="BH2310" s="95">
        <f t="shared" si="739"/>
        <v>0.31036782265222035</v>
      </c>
      <c r="BI2310" s="95">
        <f t="shared" si="739"/>
        <v>0.2809205298216626</v>
      </c>
      <c r="BJ2310" s="95">
        <f t="shared" si="739"/>
        <v>0.24702566320507127</v>
      </c>
      <c r="BK2310" s="95">
        <f t="shared" si="739"/>
        <v>0.20836448178683617</v>
      </c>
      <c r="BL2310" s="95">
        <f t="shared" si="739"/>
        <v>0.16464603804218486</v>
      </c>
      <c r="BM2310" s="95">
        <f t="shared" si="739"/>
        <v>0.11558430824031349</v>
      </c>
      <c r="BN2310" s="95">
        <f t="shared" si="737"/>
        <v>6.085163226445589E-2</v>
      </c>
      <c r="BO2310" s="75"/>
      <c r="BP2310" s="75"/>
    </row>
    <row r="2311" spans="27:68" x14ac:dyDescent="0.2">
      <c r="AA2311" s="75"/>
      <c r="AB2311" s="75"/>
      <c r="AC2311" s="75"/>
      <c r="AD2311" s="75"/>
      <c r="AE2311" s="75"/>
      <c r="AF2311" s="85"/>
      <c r="AG2311" s="84"/>
      <c r="AN2311" s="75"/>
      <c r="AO2311" s="75"/>
      <c r="AP2311" s="75"/>
      <c r="AQ2311" s="75"/>
      <c r="AR2311" s="75"/>
      <c r="AS2311" s="75"/>
      <c r="AT2311" s="75"/>
      <c r="AU2311" s="75"/>
      <c r="AV2311" s="75"/>
      <c r="AW2311" s="75"/>
      <c r="AX2311" s="75"/>
      <c r="AY2311" s="75"/>
      <c r="AZ2311" s="75"/>
      <c r="BA2311" s="8">
        <f t="shared" si="730"/>
        <v>0</v>
      </c>
      <c r="BB2311" s="8">
        <f t="shared" si="731"/>
        <v>1.2646105828040655</v>
      </c>
      <c r="BC2311" s="8">
        <f t="shared" si="732"/>
        <v>-0.82727295640664633</v>
      </c>
      <c r="BD2311" s="8">
        <f t="shared" si="733"/>
        <v>0.86022162229747101</v>
      </c>
      <c r="BE2311" s="8">
        <f t="shared" si="734"/>
        <v>1.2723749123776125</v>
      </c>
      <c r="BF2311" s="8">
        <f t="shared" si="735"/>
        <v>0.7386345573352866</v>
      </c>
      <c r="BG2311" s="95">
        <f t="shared" si="739"/>
        <v>0.3357196473573697</v>
      </c>
      <c r="BH2311" s="95">
        <f t="shared" si="739"/>
        <v>0.31036782265222035</v>
      </c>
      <c r="BI2311" s="95">
        <f t="shared" si="739"/>
        <v>0.2809205298216626</v>
      </c>
      <c r="BJ2311" s="95">
        <f t="shared" si="739"/>
        <v>0.24702566320507127</v>
      </c>
      <c r="BK2311" s="95">
        <f t="shared" si="739"/>
        <v>0.20836448178683617</v>
      </c>
      <c r="BL2311" s="95">
        <f t="shared" si="739"/>
        <v>0.16464603804218486</v>
      </c>
      <c r="BM2311" s="95">
        <f t="shared" si="739"/>
        <v>0.11558430824031349</v>
      </c>
      <c r="BN2311" s="95">
        <f t="shared" si="737"/>
        <v>6.085163226445589E-2</v>
      </c>
      <c r="BO2311" s="75"/>
      <c r="BP2311" s="75"/>
    </row>
    <row r="2312" spans="27:68" x14ac:dyDescent="0.2">
      <c r="AA2312" s="75"/>
      <c r="AB2312" s="75"/>
      <c r="AC2312" s="75"/>
      <c r="AD2312" s="75"/>
      <c r="AE2312" s="75"/>
      <c r="AF2312" s="85"/>
      <c r="AG2312" s="84"/>
      <c r="AN2312" s="75"/>
      <c r="AO2312" s="75"/>
      <c r="AP2312" s="75"/>
      <c r="AQ2312" s="75"/>
      <c r="AR2312" s="75"/>
      <c r="AS2312" s="75"/>
      <c r="AT2312" s="75"/>
      <c r="AU2312" s="75"/>
      <c r="AV2312" s="75"/>
      <c r="AW2312" s="75"/>
      <c r="AX2312" s="75"/>
      <c r="AY2312" s="75"/>
      <c r="AZ2312" s="75"/>
      <c r="BA2312" s="8">
        <f t="shared" si="730"/>
        <v>0</v>
      </c>
      <c r="BB2312" s="8">
        <f t="shared" si="731"/>
        <v>1.2646105828040655</v>
      </c>
      <c r="BC2312" s="8">
        <f t="shared" si="732"/>
        <v>-0.82727295640664633</v>
      </c>
      <c r="BD2312" s="8">
        <f t="shared" si="733"/>
        <v>0.86022162229747101</v>
      </c>
      <c r="BE2312" s="8">
        <f t="shared" si="734"/>
        <v>1.2723749123776125</v>
      </c>
      <c r="BF2312" s="8">
        <f t="shared" si="735"/>
        <v>0.7386345573352866</v>
      </c>
      <c r="BG2312" s="95">
        <f t="shared" si="739"/>
        <v>0.3357196473573697</v>
      </c>
      <c r="BH2312" s="95">
        <f t="shared" si="739"/>
        <v>0.31036782265222035</v>
      </c>
      <c r="BI2312" s="95">
        <f t="shared" si="739"/>
        <v>0.2809205298216626</v>
      </c>
      <c r="BJ2312" s="95">
        <f t="shared" si="739"/>
        <v>0.24702566320507127</v>
      </c>
      <c r="BK2312" s="95">
        <f t="shared" si="739"/>
        <v>0.20836448178683617</v>
      </c>
      <c r="BL2312" s="95">
        <f t="shared" si="739"/>
        <v>0.16464603804218486</v>
      </c>
      <c r="BM2312" s="95">
        <f t="shared" si="739"/>
        <v>0.11558430824031349</v>
      </c>
      <c r="BN2312" s="95">
        <f t="shared" si="737"/>
        <v>6.085163226445589E-2</v>
      </c>
      <c r="BO2312" s="75"/>
      <c r="BP2312" s="75"/>
    </row>
    <row r="2313" spans="27:68" x14ac:dyDescent="0.2">
      <c r="AA2313" s="75"/>
      <c r="AB2313" s="75"/>
      <c r="AC2313" s="75"/>
      <c r="AD2313" s="75"/>
      <c r="AE2313" s="75"/>
      <c r="AF2313" s="85"/>
      <c r="AG2313" s="84"/>
      <c r="AN2313" s="75"/>
      <c r="AO2313" s="75"/>
      <c r="AP2313" s="75"/>
      <c r="AQ2313" s="75"/>
      <c r="AR2313" s="75"/>
      <c r="AS2313" s="75"/>
      <c r="AT2313" s="75"/>
      <c r="AU2313" s="75"/>
      <c r="AV2313" s="75"/>
      <c r="AW2313" s="75"/>
      <c r="AX2313" s="75"/>
      <c r="AY2313" s="75"/>
      <c r="AZ2313" s="75"/>
      <c r="BA2313" s="8">
        <f t="shared" si="730"/>
        <v>0</v>
      </c>
      <c r="BB2313" s="8">
        <f t="shared" si="731"/>
        <v>1.2646105828040655</v>
      </c>
      <c r="BC2313" s="8">
        <f t="shared" si="732"/>
        <v>-0.82727295640664633</v>
      </c>
      <c r="BD2313" s="8">
        <f t="shared" si="733"/>
        <v>0.86022162229747101</v>
      </c>
      <c r="BE2313" s="8">
        <f t="shared" si="734"/>
        <v>1.2723749123776125</v>
      </c>
      <c r="BF2313" s="8">
        <f t="shared" si="735"/>
        <v>0.7386345573352866</v>
      </c>
      <c r="BG2313" s="95">
        <f t="shared" si="739"/>
        <v>0.3357196473573697</v>
      </c>
      <c r="BH2313" s="95">
        <f t="shared" si="739"/>
        <v>0.31036782265222035</v>
      </c>
      <c r="BI2313" s="95">
        <f t="shared" si="739"/>
        <v>0.2809205298216626</v>
      </c>
      <c r="BJ2313" s="95">
        <f t="shared" si="739"/>
        <v>0.24702566320507127</v>
      </c>
      <c r="BK2313" s="95">
        <f t="shared" si="739"/>
        <v>0.20836448178683617</v>
      </c>
      <c r="BL2313" s="95">
        <f t="shared" si="739"/>
        <v>0.16464603804218486</v>
      </c>
      <c r="BM2313" s="95">
        <f t="shared" si="739"/>
        <v>0.11558430824031349</v>
      </c>
      <c r="BN2313" s="95">
        <f t="shared" si="737"/>
        <v>6.085163226445589E-2</v>
      </c>
      <c r="BO2313" s="75"/>
      <c r="BP2313" s="75"/>
    </row>
    <row r="2314" spans="27:68" x14ac:dyDescent="0.2">
      <c r="AA2314" s="75"/>
      <c r="AB2314" s="75"/>
      <c r="AC2314" s="75"/>
      <c r="AD2314" s="75"/>
      <c r="AE2314" s="75"/>
      <c r="AF2314" s="85"/>
      <c r="AG2314" s="84"/>
      <c r="AN2314" s="75"/>
      <c r="AO2314" s="75"/>
      <c r="AP2314" s="75"/>
      <c r="AQ2314" s="75"/>
      <c r="AR2314" s="75"/>
      <c r="AS2314" s="75"/>
      <c r="AT2314" s="75"/>
      <c r="AU2314" s="75"/>
      <c r="AV2314" s="75"/>
      <c r="AW2314" s="75"/>
      <c r="AX2314" s="75"/>
      <c r="AY2314" s="75"/>
      <c r="AZ2314" s="75"/>
      <c r="BA2314" s="8">
        <f t="shared" si="730"/>
        <v>0</v>
      </c>
      <c r="BB2314" s="8">
        <f t="shared" si="731"/>
        <v>1.2646105828040655</v>
      </c>
      <c r="BC2314" s="8">
        <f t="shared" si="732"/>
        <v>-0.82727295640664633</v>
      </c>
      <c r="BD2314" s="8">
        <f t="shared" si="733"/>
        <v>0.86022162229747101</v>
      </c>
      <c r="BE2314" s="8">
        <f t="shared" si="734"/>
        <v>1.2723749123776125</v>
      </c>
      <c r="BF2314" s="8">
        <f t="shared" si="735"/>
        <v>0.7386345573352866</v>
      </c>
      <c r="BG2314" s="95">
        <f t="shared" si="739"/>
        <v>0.3357196473573697</v>
      </c>
      <c r="BH2314" s="95">
        <f t="shared" si="739"/>
        <v>0.31036782265222035</v>
      </c>
      <c r="BI2314" s="95">
        <f t="shared" si="739"/>
        <v>0.2809205298216626</v>
      </c>
      <c r="BJ2314" s="95">
        <f t="shared" si="739"/>
        <v>0.24702566320507127</v>
      </c>
      <c r="BK2314" s="95">
        <f t="shared" si="739"/>
        <v>0.20836448178683617</v>
      </c>
      <c r="BL2314" s="95">
        <f t="shared" si="739"/>
        <v>0.16464603804218486</v>
      </c>
      <c r="BM2314" s="95">
        <f t="shared" si="739"/>
        <v>0.11558430824031349</v>
      </c>
      <c r="BN2314" s="95">
        <f t="shared" si="737"/>
        <v>6.085163226445589E-2</v>
      </c>
      <c r="BO2314" s="75"/>
      <c r="BP2314" s="75"/>
    </row>
    <row r="2315" spans="27:68" x14ac:dyDescent="0.2">
      <c r="AA2315" s="75"/>
      <c r="AB2315" s="75"/>
      <c r="AC2315" s="75"/>
      <c r="AD2315" s="75"/>
      <c r="AE2315" s="75"/>
      <c r="AF2315" s="85"/>
      <c r="AG2315" s="84"/>
      <c r="AN2315" s="75"/>
      <c r="AO2315" s="75"/>
      <c r="AP2315" s="75"/>
      <c r="AQ2315" s="75"/>
      <c r="AR2315" s="75"/>
      <c r="AS2315" s="75"/>
      <c r="AT2315" s="75"/>
      <c r="AU2315" s="75"/>
      <c r="AV2315" s="75"/>
      <c r="AW2315" s="75"/>
      <c r="AX2315" s="75"/>
      <c r="AY2315" s="75"/>
      <c r="AZ2315" s="75"/>
      <c r="BA2315" s="8">
        <f t="shared" si="730"/>
        <v>0</v>
      </c>
      <c r="BB2315" s="8">
        <f t="shared" si="731"/>
        <v>1.2646105828040655</v>
      </c>
      <c r="BC2315" s="8">
        <f t="shared" si="732"/>
        <v>-0.82727295640664633</v>
      </c>
      <c r="BD2315" s="8">
        <f t="shared" si="733"/>
        <v>0.86022162229747101</v>
      </c>
      <c r="BE2315" s="8">
        <f t="shared" si="734"/>
        <v>1.2723749123776125</v>
      </c>
      <c r="BF2315" s="8">
        <f t="shared" si="735"/>
        <v>0.7386345573352866</v>
      </c>
      <c r="BG2315" s="95">
        <f t="shared" si="739"/>
        <v>0.3357196473573697</v>
      </c>
      <c r="BH2315" s="95">
        <f t="shared" si="739"/>
        <v>0.31036782265222035</v>
      </c>
      <c r="BI2315" s="95">
        <f t="shared" si="739"/>
        <v>0.2809205298216626</v>
      </c>
      <c r="BJ2315" s="95">
        <f t="shared" si="739"/>
        <v>0.24702566320507127</v>
      </c>
      <c r="BK2315" s="95">
        <f t="shared" si="739"/>
        <v>0.20836448178683617</v>
      </c>
      <c r="BL2315" s="95">
        <f t="shared" si="739"/>
        <v>0.16464603804218486</v>
      </c>
      <c r="BM2315" s="95">
        <f t="shared" si="739"/>
        <v>0.11558430824031349</v>
      </c>
      <c r="BN2315" s="95">
        <f t="shared" si="737"/>
        <v>6.085163226445589E-2</v>
      </c>
      <c r="BO2315" s="75"/>
      <c r="BP2315" s="75"/>
    </row>
    <row r="2316" spans="27:68" x14ac:dyDescent="0.2">
      <c r="AA2316" s="75"/>
      <c r="AB2316" s="75"/>
      <c r="AC2316" s="75"/>
      <c r="AD2316" s="75"/>
      <c r="AE2316" s="75"/>
      <c r="AF2316" s="85"/>
      <c r="AG2316" s="84"/>
      <c r="AN2316" s="75"/>
      <c r="AO2316" s="75"/>
      <c r="AP2316" s="75"/>
      <c r="AQ2316" s="75"/>
      <c r="AR2316" s="75"/>
      <c r="AS2316" s="75"/>
      <c r="AT2316" s="75"/>
      <c r="AU2316" s="75"/>
      <c r="AV2316" s="75"/>
      <c r="AW2316" s="75"/>
      <c r="AX2316" s="75"/>
      <c r="AY2316" s="75"/>
      <c r="AZ2316" s="75"/>
      <c r="BA2316" s="8">
        <f t="shared" si="730"/>
        <v>0</v>
      </c>
      <c r="BB2316" s="8">
        <f t="shared" si="731"/>
        <v>1.2646105828040655</v>
      </c>
      <c r="BC2316" s="8">
        <f t="shared" si="732"/>
        <v>-0.82727295640664633</v>
      </c>
      <c r="BD2316" s="8">
        <f t="shared" si="733"/>
        <v>0.86022162229747101</v>
      </c>
      <c r="BE2316" s="8">
        <f t="shared" si="734"/>
        <v>1.2723749123776125</v>
      </c>
      <c r="BF2316" s="8">
        <f t="shared" si="735"/>
        <v>0.7386345573352866</v>
      </c>
      <c r="BG2316" s="95">
        <f t="shared" si="739"/>
        <v>0.3357196473573697</v>
      </c>
      <c r="BH2316" s="95">
        <f t="shared" si="739"/>
        <v>0.31036782265222035</v>
      </c>
      <c r="BI2316" s="95">
        <f t="shared" si="739"/>
        <v>0.2809205298216626</v>
      </c>
      <c r="BJ2316" s="95">
        <f t="shared" si="739"/>
        <v>0.24702566320507127</v>
      </c>
      <c r="BK2316" s="95">
        <f t="shared" si="739"/>
        <v>0.20836448178683617</v>
      </c>
      <c r="BL2316" s="95">
        <f t="shared" si="739"/>
        <v>0.16464603804218486</v>
      </c>
      <c r="BM2316" s="95">
        <f t="shared" si="739"/>
        <v>0.11558430824031349</v>
      </c>
      <c r="BN2316" s="95">
        <f t="shared" si="737"/>
        <v>6.085163226445589E-2</v>
      </c>
      <c r="BO2316" s="75"/>
      <c r="BP2316" s="75"/>
    </row>
    <row r="2317" spans="27:68" x14ac:dyDescent="0.2">
      <c r="AA2317" s="75"/>
      <c r="AB2317" s="75"/>
      <c r="AC2317" s="75"/>
      <c r="AD2317" s="75"/>
      <c r="AE2317" s="75"/>
      <c r="AF2317" s="85"/>
      <c r="AG2317" s="84"/>
      <c r="AN2317" s="75"/>
      <c r="AO2317" s="75"/>
      <c r="AP2317" s="75"/>
      <c r="AQ2317" s="75"/>
      <c r="AR2317" s="75"/>
      <c r="AS2317" s="75"/>
      <c r="AT2317" s="75"/>
      <c r="AU2317" s="75"/>
      <c r="AV2317" s="75"/>
      <c r="AW2317" s="75"/>
      <c r="AX2317" s="75"/>
      <c r="AY2317" s="75"/>
      <c r="AZ2317" s="75"/>
      <c r="BA2317" s="8">
        <f t="shared" si="730"/>
        <v>0</v>
      </c>
      <c r="BB2317" s="8">
        <f t="shared" si="731"/>
        <v>1.2646105828040655</v>
      </c>
      <c r="BC2317" s="8">
        <f t="shared" si="732"/>
        <v>-0.82727295640664633</v>
      </c>
      <c r="BD2317" s="8">
        <f t="shared" si="733"/>
        <v>0.86022162229747101</v>
      </c>
      <c r="BE2317" s="8">
        <f t="shared" si="734"/>
        <v>1.2723749123776125</v>
      </c>
      <c r="BF2317" s="8">
        <f t="shared" si="735"/>
        <v>0.7386345573352866</v>
      </c>
      <c r="BG2317" s="95">
        <f t="shared" si="739"/>
        <v>0.3357196473573697</v>
      </c>
      <c r="BH2317" s="95">
        <f t="shared" si="739"/>
        <v>0.31036782265222035</v>
      </c>
      <c r="BI2317" s="95">
        <f t="shared" si="739"/>
        <v>0.2809205298216626</v>
      </c>
      <c r="BJ2317" s="95">
        <f t="shared" si="739"/>
        <v>0.24702566320507127</v>
      </c>
      <c r="BK2317" s="95">
        <f t="shared" si="739"/>
        <v>0.20836448178683617</v>
      </c>
      <c r="BL2317" s="95">
        <f t="shared" si="739"/>
        <v>0.16464603804218486</v>
      </c>
      <c r="BM2317" s="95">
        <f t="shared" si="739"/>
        <v>0.11558430824031349</v>
      </c>
      <c r="BN2317" s="95">
        <f t="shared" si="737"/>
        <v>6.085163226445589E-2</v>
      </c>
      <c r="BO2317" s="75"/>
      <c r="BP2317" s="75"/>
    </row>
    <row r="2318" spans="27:68" x14ac:dyDescent="0.2">
      <c r="AA2318" s="75"/>
      <c r="AB2318" s="75"/>
      <c r="AC2318" s="75"/>
      <c r="AD2318" s="75"/>
      <c r="AE2318" s="75"/>
      <c r="AF2318" s="85"/>
      <c r="AG2318" s="84"/>
      <c r="AN2318" s="75"/>
      <c r="AO2318" s="75"/>
      <c r="AP2318" s="75"/>
      <c r="AQ2318" s="75"/>
      <c r="AR2318" s="75"/>
      <c r="AS2318" s="75"/>
      <c r="AT2318" s="75"/>
      <c r="AU2318" s="75"/>
      <c r="AV2318" s="75"/>
      <c r="AW2318" s="75"/>
      <c r="AX2318" s="75"/>
      <c r="AY2318" s="75"/>
      <c r="AZ2318" s="75"/>
      <c r="BA2318" s="8">
        <f t="shared" si="730"/>
        <v>0</v>
      </c>
      <c r="BB2318" s="8">
        <f t="shared" si="731"/>
        <v>1.2646105828040655</v>
      </c>
      <c r="BC2318" s="8">
        <f t="shared" si="732"/>
        <v>-0.82727295640664633</v>
      </c>
      <c r="BD2318" s="8">
        <f t="shared" si="733"/>
        <v>0.86022162229747101</v>
      </c>
      <c r="BE2318" s="8">
        <f t="shared" si="734"/>
        <v>1.2723749123776125</v>
      </c>
      <c r="BF2318" s="8">
        <f t="shared" si="735"/>
        <v>0.7386345573352866</v>
      </c>
      <c r="BG2318" s="95">
        <f t="shared" si="739"/>
        <v>0.3357196473573697</v>
      </c>
      <c r="BH2318" s="95">
        <f t="shared" si="739"/>
        <v>0.31036782265222035</v>
      </c>
      <c r="BI2318" s="95">
        <f t="shared" si="739"/>
        <v>0.2809205298216626</v>
      </c>
      <c r="BJ2318" s="95">
        <f t="shared" si="739"/>
        <v>0.24702566320507127</v>
      </c>
      <c r="BK2318" s="95">
        <f t="shared" si="739"/>
        <v>0.20836448178683617</v>
      </c>
      <c r="BL2318" s="95">
        <f t="shared" si="739"/>
        <v>0.16464603804218486</v>
      </c>
      <c r="BM2318" s="95">
        <f t="shared" si="739"/>
        <v>0.11558430824031349</v>
      </c>
      <c r="BN2318" s="95">
        <f t="shared" si="737"/>
        <v>6.085163226445589E-2</v>
      </c>
      <c r="BO2318" s="75"/>
      <c r="BP2318" s="75"/>
    </row>
    <row r="2319" spans="27:68" x14ac:dyDescent="0.2">
      <c r="AA2319" s="75"/>
      <c r="AB2319" s="75"/>
      <c r="AC2319" s="75"/>
      <c r="AD2319" s="75"/>
      <c r="AE2319" s="75"/>
      <c r="AF2319" s="85"/>
      <c r="AG2319" s="84"/>
      <c r="AN2319" s="75"/>
      <c r="AO2319" s="75"/>
      <c r="AP2319" s="75"/>
      <c r="AQ2319" s="75"/>
      <c r="AR2319" s="75"/>
      <c r="AS2319" s="75"/>
      <c r="AT2319" s="75"/>
      <c r="AU2319" s="75"/>
      <c r="AV2319" s="75"/>
      <c r="AW2319" s="75"/>
      <c r="AX2319" s="75"/>
      <c r="AY2319" s="75"/>
      <c r="AZ2319" s="75"/>
      <c r="BA2319" s="8">
        <f t="shared" si="730"/>
        <v>0</v>
      </c>
      <c r="BB2319" s="8">
        <f t="shared" si="731"/>
        <v>1.2646105828040655</v>
      </c>
      <c r="BC2319" s="8">
        <f t="shared" si="732"/>
        <v>-0.82727295640664633</v>
      </c>
      <c r="BD2319" s="8">
        <f t="shared" si="733"/>
        <v>0.86022162229747101</v>
      </c>
      <c r="BE2319" s="8">
        <f t="shared" si="734"/>
        <v>1.2723749123776125</v>
      </c>
      <c r="BF2319" s="8">
        <f t="shared" si="735"/>
        <v>0.7386345573352866</v>
      </c>
      <c r="BG2319" s="95">
        <f t="shared" si="739"/>
        <v>0.3357196473573697</v>
      </c>
      <c r="BH2319" s="95">
        <f t="shared" si="739"/>
        <v>0.31036782265222035</v>
      </c>
      <c r="BI2319" s="95">
        <f t="shared" si="739"/>
        <v>0.2809205298216626</v>
      </c>
      <c r="BJ2319" s="95">
        <f t="shared" si="739"/>
        <v>0.24702566320507127</v>
      </c>
      <c r="BK2319" s="95">
        <f t="shared" si="739"/>
        <v>0.20836448178683617</v>
      </c>
      <c r="BL2319" s="95">
        <f t="shared" si="739"/>
        <v>0.16464603804218486</v>
      </c>
      <c r="BM2319" s="95">
        <f t="shared" si="739"/>
        <v>0.11558430824031349</v>
      </c>
      <c r="BN2319" s="95">
        <f t="shared" si="737"/>
        <v>6.085163226445589E-2</v>
      </c>
      <c r="BO2319" s="75"/>
      <c r="BP2319" s="75"/>
    </row>
    <row r="2320" spans="27:68" x14ac:dyDescent="0.2">
      <c r="AA2320" s="75"/>
      <c r="AB2320" s="75"/>
      <c r="AC2320" s="75"/>
      <c r="AD2320" s="75"/>
      <c r="AE2320" s="75"/>
      <c r="AF2320" s="85"/>
      <c r="AG2320" s="84"/>
      <c r="AN2320" s="75"/>
      <c r="AO2320" s="75"/>
      <c r="AP2320" s="75"/>
      <c r="AQ2320" s="75"/>
      <c r="AR2320" s="75"/>
      <c r="AS2320" s="75"/>
      <c r="AT2320" s="75"/>
      <c r="AU2320" s="75"/>
      <c r="AV2320" s="75"/>
      <c r="AW2320" s="75"/>
      <c r="AX2320" s="75"/>
      <c r="AY2320" s="75"/>
      <c r="AZ2320" s="75"/>
      <c r="BA2320" s="8">
        <f t="shared" si="730"/>
        <v>0</v>
      </c>
      <c r="BB2320" s="8">
        <f t="shared" si="731"/>
        <v>1.2646105828040655</v>
      </c>
      <c r="BC2320" s="8">
        <f t="shared" si="732"/>
        <v>-0.82727295640664633</v>
      </c>
      <c r="BD2320" s="8">
        <f t="shared" si="733"/>
        <v>0.86022162229747101</v>
      </c>
      <c r="BE2320" s="8">
        <f t="shared" si="734"/>
        <v>1.2723749123776125</v>
      </c>
      <c r="BF2320" s="8">
        <f t="shared" si="735"/>
        <v>0.7386345573352866</v>
      </c>
      <c r="BG2320" s="95">
        <f t="shared" si="739"/>
        <v>0.3357196473573697</v>
      </c>
      <c r="BH2320" s="95">
        <f t="shared" si="739"/>
        <v>0.31036782265222035</v>
      </c>
      <c r="BI2320" s="95">
        <f t="shared" si="739"/>
        <v>0.2809205298216626</v>
      </c>
      <c r="BJ2320" s="95">
        <f t="shared" si="739"/>
        <v>0.24702566320507127</v>
      </c>
      <c r="BK2320" s="95">
        <f t="shared" si="739"/>
        <v>0.20836448178683617</v>
      </c>
      <c r="BL2320" s="95">
        <f t="shared" si="739"/>
        <v>0.16464603804218486</v>
      </c>
      <c r="BM2320" s="95">
        <f t="shared" si="739"/>
        <v>0.11558430824031349</v>
      </c>
      <c r="BN2320" s="95">
        <f t="shared" si="737"/>
        <v>6.085163226445589E-2</v>
      </c>
      <c r="BO2320" s="75"/>
      <c r="BP2320" s="75"/>
    </row>
    <row r="2321" spans="27:68" x14ac:dyDescent="0.2">
      <c r="AA2321" s="75"/>
      <c r="AB2321" s="75"/>
      <c r="AC2321" s="75"/>
      <c r="AD2321" s="75"/>
      <c r="AE2321" s="75"/>
      <c r="AF2321" s="85"/>
      <c r="AG2321" s="84"/>
      <c r="AN2321" s="75"/>
      <c r="AO2321" s="75"/>
      <c r="AP2321" s="75"/>
      <c r="AQ2321" s="75"/>
      <c r="AR2321" s="75"/>
      <c r="AS2321" s="75"/>
      <c r="AT2321" s="75"/>
      <c r="AU2321" s="75"/>
      <c r="AV2321" s="75"/>
      <c r="AW2321" s="75"/>
      <c r="AX2321" s="75"/>
      <c r="AY2321" s="75"/>
      <c r="AZ2321" s="75"/>
      <c r="BA2321" s="8">
        <f t="shared" si="730"/>
        <v>0</v>
      </c>
      <c r="BB2321" s="8">
        <f t="shared" si="731"/>
        <v>1.2646105828040655</v>
      </c>
      <c r="BC2321" s="8">
        <f t="shared" si="732"/>
        <v>-0.82727295640664633</v>
      </c>
      <c r="BD2321" s="8">
        <f t="shared" si="733"/>
        <v>0.86022162229747101</v>
      </c>
      <c r="BE2321" s="8">
        <f t="shared" si="734"/>
        <v>1.2723749123776125</v>
      </c>
      <c r="BF2321" s="8">
        <f t="shared" si="735"/>
        <v>0.7386345573352866</v>
      </c>
      <c r="BG2321" s="95">
        <f t="shared" ref="BG2321:BM2336" si="740">$BN2321+$BB$7*SIN(BH2321)</f>
        <v>0.3357196473573697</v>
      </c>
      <c r="BH2321" s="95">
        <f t="shared" si="740"/>
        <v>0.31036782265222035</v>
      </c>
      <c r="BI2321" s="95">
        <f t="shared" si="740"/>
        <v>0.2809205298216626</v>
      </c>
      <c r="BJ2321" s="95">
        <f t="shared" si="740"/>
        <v>0.24702566320507127</v>
      </c>
      <c r="BK2321" s="95">
        <f t="shared" si="740"/>
        <v>0.20836448178683617</v>
      </c>
      <c r="BL2321" s="95">
        <f t="shared" si="740"/>
        <v>0.16464603804218486</v>
      </c>
      <c r="BM2321" s="95">
        <f t="shared" si="740"/>
        <v>0.11558430824031349</v>
      </c>
      <c r="BN2321" s="95">
        <f t="shared" si="737"/>
        <v>6.085163226445589E-2</v>
      </c>
      <c r="BO2321" s="75"/>
      <c r="BP2321" s="75"/>
    </row>
    <row r="2322" spans="27:68" x14ac:dyDescent="0.2">
      <c r="AA2322" s="75"/>
      <c r="AB2322" s="75"/>
      <c r="AC2322" s="75"/>
      <c r="AD2322" s="75"/>
      <c r="AE2322" s="75"/>
      <c r="AF2322" s="85"/>
      <c r="AG2322" s="84"/>
      <c r="AN2322" s="75"/>
      <c r="AO2322" s="75"/>
      <c r="AP2322" s="75"/>
      <c r="AQ2322" s="75"/>
      <c r="AR2322" s="75"/>
      <c r="AS2322" s="75"/>
      <c r="AT2322" s="75"/>
      <c r="AU2322" s="75"/>
      <c r="AV2322" s="75"/>
      <c r="AW2322" s="75"/>
      <c r="AX2322" s="75"/>
      <c r="AY2322" s="75"/>
      <c r="AZ2322" s="75"/>
      <c r="BA2322" s="8">
        <f t="shared" si="730"/>
        <v>0</v>
      </c>
      <c r="BB2322" s="8">
        <f t="shared" si="731"/>
        <v>1.2646105828040655</v>
      </c>
      <c r="BC2322" s="8">
        <f t="shared" si="732"/>
        <v>-0.82727295640664633</v>
      </c>
      <c r="BD2322" s="8">
        <f t="shared" si="733"/>
        <v>0.86022162229747101</v>
      </c>
      <c r="BE2322" s="8">
        <f t="shared" si="734"/>
        <v>1.2723749123776125</v>
      </c>
      <c r="BF2322" s="8">
        <f t="shared" si="735"/>
        <v>0.7386345573352866</v>
      </c>
      <c r="BG2322" s="95">
        <f t="shared" si="740"/>
        <v>0.3357196473573697</v>
      </c>
      <c r="BH2322" s="95">
        <f t="shared" si="740"/>
        <v>0.31036782265222035</v>
      </c>
      <c r="BI2322" s="95">
        <f t="shared" si="740"/>
        <v>0.2809205298216626</v>
      </c>
      <c r="BJ2322" s="95">
        <f t="shared" si="740"/>
        <v>0.24702566320507127</v>
      </c>
      <c r="BK2322" s="95">
        <f t="shared" si="740"/>
        <v>0.20836448178683617</v>
      </c>
      <c r="BL2322" s="95">
        <f t="shared" si="740"/>
        <v>0.16464603804218486</v>
      </c>
      <c r="BM2322" s="95">
        <f t="shared" si="740"/>
        <v>0.11558430824031349</v>
      </c>
      <c r="BN2322" s="95">
        <f t="shared" si="737"/>
        <v>6.085163226445589E-2</v>
      </c>
      <c r="BO2322" s="75"/>
      <c r="BP2322" s="75"/>
    </row>
    <row r="2323" spans="27:68" x14ac:dyDescent="0.2">
      <c r="AA2323" s="75"/>
      <c r="AB2323" s="75"/>
      <c r="AC2323" s="75"/>
      <c r="AD2323" s="75"/>
      <c r="AE2323" s="75"/>
      <c r="AF2323" s="85"/>
      <c r="AG2323" s="84"/>
      <c r="AN2323" s="75"/>
      <c r="AO2323" s="75"/>
      <c r="AP2323" s="75"/>
      <c r="AQ2323" s="75"/>
      <c r="AR2323" s="75"/>
      <c r="AS2323" s="75"/>
      <c r="AT2323" s="75"/>
      <c r="AU2323" s="75"/>
      <c r="AV2323" s="75"/>
      <c r="AW2323" s="75"/>
      <c r="AX2323" s="75"/>
      <c r="AY2323" s="75"/>
      <c r="AZ2323" s="75"/>
      <c r="BA2323" s="8">
        <f t="shared" si="730"/>
        <v>0</v>
      </c>
      <c r="BB2323" s="8">
        <f t="shared" si="731"/>
        <v>1.2646105828040655</v>
      </c>
      <c r="BC2323" s="8">
        <f t="shared" si="732"/>
        <v>-0.82727295640664633</v>
      </c>
      <c r="BD2323" s="8">
        <f t="shared" si="733"/>
        <v>0.86022162229747101</v>
      </c>
      <c r="BE2323" s="8">
        <f t="shared" si="734"/>
        <v>1.2723749123776125</v>
      </c>
      <c r="BF2323" s="8">
        <f t="shared" si="735"/>
        <v>0.7386345573352866</v>
      </c>
      <c r="BG2323" s="95">
        <f t="shared" si="740"/>
        <v>0.3357196473573697</v>
      </c>
      <c r="BH2323" s="95">
        <f t="shared" si="740"/>
        <v>0.31036782265222035</v>
      </c>
      <c r="BI2323" s="95">
        <f t="shared" si="740"/>
        <v>0.2809205298216626</v>
      </c>
      <c r="BJ2323" s="95">
        <f t="shared" si="740"/>
        <v>0.24702566320507127</v>
      </c>
      <c r="BK2323" s="95">
        <f t="shared" si="740"/>
        <v>0.20836448178683617</v>
      </c>
      <c r="BL2323" s="95">
        <f t="shared" si="740"/>
        <v>0.16464603804218486</v>
      </c>
      <c r="BM2323" s="95">
        <f t="shared" si="740"/>
        <v>0.11558430824031349</v>
      </c>
      <c r="BN2323" s="95">
        <f t="shared" si="737"/>
        <v>6.085163226445589E-2</v>
      </c>
      <c r="BO2323" s="75"/>
      <c r="BP2323" s="75"/>
    </row>
    <row r="2324" spans="27:68" x14ac:dyDescent="0.2">
      <c r="AA2324" s="75"/>
      <c r="AB2324" s="75"/>
      <c r="AC2324" s="75"/>
      <c r="AD2324" s="75"/>
      <c r="AE2324" s="75"/>
      <c r="AF2324" s="85"/>
      <c r="AG2324" s="84"/>
      <c r="AN2324" s="75"/>
      <c r="AO2324" s="75"/>
      <c r="AP2324" s="75"/>
      <c r="AQ2324" s="75"/>
      <c r="AR2324" s="75"/>
      <c r="AS2324" s="75"/>
      <c r="AT2324" s="75"/>
      <c r="AU2324" s="75"/>
      <c r="AV2324" s="75"/>
      <c r="AW2324" s="75"/>
      <c r="AX2324" s="75"/>
      <c r="AY2324" s="75"/>
      <c r="AZ2324" s="75"/>
      <c r="BA2324" s="8">
        <f t="shared" si="730"/>
        <v>0</v>
      </c>
      <c r="BB2324" s="8">
        <f t="shared" si="731"/>
        <v>1.2646105828040655</v>
      </c>
      <c r="BC2324" s="8">
        <f t="shared" si="732"/>
        <v>-0.82727295640664633</v>
      </c>
      <c r="BD2324" s="8">
        <f t="shared" si="733"/>
        <v>0.86022162229747101</v>
      </c>
      <c r="BE2324" s="8">
        <f t="shared" si="734"/>
        <v>1.2723749123776125</v>
      </c>
      <c r="BF2324" s="8">
        <f t="shared" si="735"/>
        <v>0.7386345573352866</v>
      </c>
      <c r="BG2324" s="95">
        <f t="shared" si="740"/>
        <v>0.3357196473573697</v>
      </c>
      <c r="BH2324" s="95">
        <f t="shared" si="740"/>
        <v>0.31036782265222035</v>
      </c>
      <c r="BI2324" s="95">
        <f t="shared" si="740"/>
        <v>0.2809205298216626</v>
      </c>
      <c r="BJ2324" s="95">
        <f t="shared" si="740"/>
        <v>0.24702566320507127</v>
      </c>
      <c r="BK2324" s="95">
        <f t="shared" si="740"/>
        <v>0.20836448178683617</v>
      </c>
      <c r="BL2324" s="95">
        <f t="shared" si="740"/>
        <v>0.16464603804218486</v>
      </c>
      <c r="BM2324" s="95">
        <f t="shared" si="740"/>
        <v>0.11558430824031349</v>
      </c>
      <c r="BN2324" s="95">
        <f t="shared" si="737"/>
        <v>6.085163226445589E-2</v>
      </c>
      <c r="BO2324" s="75"/>
      <c r="BP2324" s="75"/>
    </row>
    <row r="2325" spans="27:68" x14ac:dyDescent="0.2">
      <c r="AA2325" s="75"/>
      <c r="AB2325" s="75"/>
      <c r="AC2325" s="75"/>
      <c r="AD2325" s="75"/>
      <c r="AE2325" s="75"/>
      <c r="AF2325" s="85"/>
      <c r="AG2325" s="84"/>
      <c r="AN2325" s="75"/>
      <c r="AO2325" s="75"/>
      <c r="AP2325" s="75"/>
      <c r="AQ2325" s="75"/>
      <c r="AR2325" s="75"/>
      <c r="AS2325" s="75"/>
      <c r="AT2325" s="75"/>
      <c r="AU2325" s="75"/>
      <c r="AV2325" s="75"/>
      <c r="AW2325" s="75"/>
      <c r="AX2325" s="75"/>
      <c r="AY2325" s="75"/>
      <c r="AZ2325" s="75"/>
      <c r="BA2325" s="8">
        <f t="shared" si="730"/>
        <v>0</v>
      </c>
      <c r="BB2325" s="8">
        <f t="shared" si="731"/>
        <v>1.2646105828040655</v>
      </c>
      <c r="BC2325" s="8">
        <f t="shared" si="732"/>
        <v>-0.82727295640664633</v>
      </c>
      <c r="BD2325" s="8">
        <f t="shared" si="733"/>
        <v>0.86022162229747101</v>
      </c>
      <c r="BE2325" s="8">
        <f t="shared" si="734"/>
        <v>1.2723749123776125</v>
      </c>
      <c r="BF2325" s="8">
        <f t="shared" si="735"/>
        <v>0.7386345573352866</v>
      </c>
      <c r="BG2325" s="95">
        <f t="shared" si="740"/>
        <v>0.3357196473573697</v>
      </c>
      <c r="BH2325" s="95">
        <f t="shared" si="740"/>
        <v>0.31036782265222035</v>
      </c>
      <c r="BI2325" s="95">
        <f t="shared" si="740"/>
        <v>0.2809205298216626</v>
      </c>
      <c r="BJ2325" s="95">
        <f t="shared" si="740"/>
        <v>0.24702566320507127</v>
      </c>
      <c r="BK2325" s="95">
        <f t="shared" si="740"/>
        <v>0.20836448178683617</v>
      </c>
      <c r="BL2325" s="95">
        <f t="shared" si="740"/>
        <v>0.16464603804218486</v>
      </c>
      <c r="BM2325" s="95">
        <f t="shared" si="740"/>
        <v>0.11558430824031349</v>
      </c>
      <c r="BN2325" s="95">
        <f t="shared" si="737"/>
        <v>6.085163226445589E-2</v>
      </c>
      <c r="BO2325" s="75"/>
      <c r="BP2325" s="75"/>
    </row>
    <row r="2326" spans="27:68" x14ac:dyDescent="0.2">
      <c r="AA2326" s="75"/>
      <c r="AB2326" s="75"/>
      <c r="AC2326" s="75"/>
      <c r="AD2326" s="75"/>
      <c r="AE2326" s="75"/>
      <c r="AF2326" s="85"/>
      <c r="AG2326" s="84"/>
      <c r="AN2326" s="75"/>
      <c r="AO2326" s="75"/>
      <c r="AP2326" s="75"/>
      <c r="AQ2326" s="75"/>
      <c r="AR2326" s="75"/>
      <c r="AS2326" s="75"/>
      <c r="AT2326" s="75"/>
      <c r="AU2326" s="75"/>
      <c r="AV2326" s="75"/>
      <c r="AW2326" s="75"/>
      <c r="AX2326" s="75"/>
      <c r="AY2326" s="75"/>
      <c r="AZ2326" s="75"/>
      <c r="BA2326" s="8">
        <f t="shared" si="730"/>
        <v>0</v>
      </c>
      <c r="BB2326" s="8">
        <f t="shared" si="731"/>
        <v>1.2646105828040655</v>
      </c>
      <c r="BC2326" s="8">
        <f t="shared" si="732"/>
        <v>-0.82727295640664633</v>
      </c>
      <c r="BD2326" s="8">
        <f t="shared" si="733"/>
        <v>0.86022162229747101</v>
      </c>
      <c r="BE2326" s="8">
        <f t="shared" si="734"/>
        <v>1.2723749123776125</v>
      </c>
      <c r="BF2326" s="8">
        <f t="shared" si="735"/>
        <v>0.7386345573352866</v>
      </c>
      <c r="BG2326" s="95">
        <f t="shared" si="740"/>
        <v>0.3357196473573697</v>
      </c>
      <c r="BH2326" s="95">
        <f t="shared" si="740"/>
        <v>0.31036782265222035</v>
      </c>
      <c r="BI2326" s="95">
        <f t="shared" si="740"/>
        <v>0.2809205298216626</v>
      </c>
      <c r="BJ2326" s="95">
        <f t="shared" si="740"/>
        <v>0.24702566320507127</v>
      </c>
      <c r="BK2326" s="95">
        <f t="shared" si="740"/>
        <v>0.20836448178683617</v>
      </c>
      <c r="BL2326" s="95">
        <f t="shared" si="740"/>
        <v>0.16464603804218486</v>
      </c>
      <c r="BM2326" s="95">
        <f t="shared" si="740"/>
        <v>0.11558430824031349</v>
      </c>
      <c r="BN2326" s="95">
        <f t="shared" si="737"/>
        <v>6.085163226445589E-2</v>
      </c>
      <c r="BO2326" s="75"/>
      <c r="BP2326" s="75"/>
    </row>
    <row r="2327" spans="27:68" x14ac:dyDescent="0.2">
      <c r="AA2327" s="75"/>
      <c r="AB2327" s="75"/>
      <c r="AC2327" s="75"/>
      <c r="AD2327" s="75"/>
      <c r="AE2327" s="75"/>
      <c r="AF2327" s="85"/>
      <c r="AG2327" s="84"/>
      <c r="AN2327" s="75"/>
      <c r="AO2327" s="75"/>
      <c r="AP2327" s="75"/>
      <c r="AQ2327" s="75"/>
      <c r="AR2327" s="75"/>
      <c r="AS2327" s="75"/>
      <c r="AT2327" s="75"/>
      <c r="AU2327" s="75"/>
      <c r="AV2327" s="75"/>
      <c r="AW2327" s="75"/>
      <c r="AX2327" s="75"/>
      <c r="AY2327" s="75"/>
      <c r="AZ2327" s="75"/>
      <c r="BA2327" s="8">
        <f t="shared" si="730"/>
        <v>0</v>
      </c>
      <c r="BB2327" s="8">
        <f t="shared" si="731"/>
        <v>1.2646105828040655</v>
      </c>
      <c r="BC2327" s="8">
        <f t="shared" si="732"/>
        <v>-0.82727295640664633</v>
      </c>
      <c r="BD2327" s="8">
        <f t="shared" si="733"/>
        <v>0.86022162229747101</v>
      </c>
      <c r="BE2327" s="8">
        <f t="shared" si="734"/>
        <v>1.2723749123776125</v>
      </c>
      <c r="BF2327" s="8">
        <f t="shared" si="735"/>
        <v>0.7386345573352866</v>
      </c>
      <c r="BG2327" s="95">
        <f t="shared" si="740"/>
        <v>0.3357196473573697</v>
      </c>
      <c r="BH2327" s="95">
        <f t="shared" si="740"/>
        <v>0.31036782265222035</v>
      </c>
      <c r="BI2327" s="95">
        <f t="shared" si="740"/>
        <v>0.2809205298216626</v>
      </c>
      <c r="BJ2327" s="95">
        <f t="shared" si="740"/>
        <v>0.24702566320507127</v>
      </c>
      <c r="BK2327" s="95">
        <f t="shared" si="740"/>
        <v>0.20836448178683617</v>
      </c>
      <c r="BL2327" s="95">
        <f t="shared" si="740"/>
        <v>0.16464603804218486</v>
      </c>
      <c r="BM2327" s="95">
        <f t="shared" si="740"/>
        <v>0.11558430824031349</v>
      </c>
      <c r="BN2327" s="95">
        <f t="shared" si="737"/>
        <v>6.085163226445589E-2</v>
      </c>
      <c r="BO2327" s="75"/>
      <c r="BP2327" s="75"/>
    </row>
    <row r="2328" spans="27:68" x14ac:dyDescent="0.2">
      <c r="AA2328" s="75"/>
      <c r="AB2328" s="75"/>
      <c r="AC2328" s="75"/>
      <c r="AD2328" s="75"/>
      <c r="AE2328" s="75"/>
      <c r="AF2328" s="85"/>
      <c r="AG2328" s="84"/>
      <c r="AN2328" s="75"/>
      <c r="AO2328" s="75"/>
      <c r="AP2328" s="75"/>
      <c r="AQ2328" s="75"/>
      <c r="AR2328" s="75"/>
      <c r="AS2328" s="75"/>
      <c r="AT2328" s="75"/>
      <c r="AU2328" s="75"/>
      <c r="AV2328" s="75"/>
      <c r="AW2328" s="75"/>
      <c r="AX2328" s="75"/>
      <c r="AY2328" s="75"/>
      <c r="AZ2328" s="75"/>
      <c r="BA2328" s="8">
        <f t="shared" si="730"/>
        <v>0</v>
      </c>
      <c r="BB2328" s="8">
        <f t="shared" si="731"/>
        <v>1.2646105828040655</v>
      </c>
      <c r="BC2328" s="8">
        <f t="shared" si="732"/>
        <v>-0.82727295640664633</v>
      </c>
      <c r="BD2328" s="8">
        <f t="shared" si="733"/>
        <v>0.86022162229747101</v>
      </c>
      <c r="BE2328" s="8">
        <f t="shared" si="734"/>
        <v>1.2723749123776125</v>
      </c>
      <c r="BF2328" s="8">
        <f t="shared" si="735"/>
        <v>0.7386345573352866</v>
      </c>
      <c r="BG2328" s="95">
        <f t="shared" si="740"/>
        <v>0.3357196473573697</v>
      </c>
      <c r="BH2328" s="95">
        <f t="shared" si="740"/>
        <v>0.31036782265222035</v>
      </c>
      <c r="BI2328" s="95">
        <f t="shared" si="740"/>
        <v>0.2809205298216626</v>
      </c>
      <c r="BJ2328" s="95">
        <f t="shared" si="740"/>
        <v>0.24702566320507127</v>
      </c>
      <c r="BK2328" s="95">
        <f t="shared" si="740"/>
        <v>0.20836448178683617</v>
      </c>
      <c r="BL2328" s="95">
        <f t="shared" si="740"/>
        <v>0.16464603804218486</v>
      </c>
      <c r="BM2328" s="95">
        <f t="shared" si="740"/>
        <v>0.11558430824031349</v>
      </c>
      <c r="BN2328" s="95">
        <f t="shared" si="737"/>
        <v>6.085163226445589E-2</v>
      </c>
      <c r="BO2328" s="75"/>
      <c r="BP2328" s="75"/>
    </row>
    <row r="2329" spans="27:68" x14ac:dyDescent="0.2">
      <c r="AA2329" s="75"/>
      <c r="AB2329" s="75"/>
      <c r="AC2329" s="75"/>
      <c r="AD2329" s="75"/>
      <c r="AE2329" s="75"/>
      <c r="AF2329" s="85"/>
      <c r="AG2329" s="84"/>
      <c r="AN2329" s="75"/>
      <c r="AO2329" s="75"/>
      <c r="AP2329" s="75"/>
      <c r="AQ2329" s="75"/>
      <c r="AR2329" s="75"/>
      <c r="AS2329" s="75"/>
      <c r="AT2329" s="75"/>
      <c r="AU2329" s="75"/>
      <c r="AV2329" s="75"/>
      <c r="AW2329" s="75"/>
      <c r="AX2329" s="75"/>
      <c r="AY2329" s="75"/>
      <c r="AZ2329" s="75"/>
      <c r="BA2329" s="8">
        <f t="shared" si="730"/>
        <v>0</v>
      </c>
      <c r="BB2329" s="8">
        <f t="shared" si="731"/>
        <v>1.2646105828040655</v>
      </c>
      <c r="BC2329" s="8">
        <f t="shared" si="732"/>
        <v>-0.82727295640664633</v>
      </c>
      <c r="BD2329" s="8">
        <f t="shared" si="733"/>
        <v>0.86022162229747101</v>
      </c>
      <c r="BE2329" s="8">
        <f t="shared" si="734"/>
        <v>1.2723749123776125</v>
      </c>
      <c r="BF2329" s="8">
        <f t="shared" si="735"/>
        <v>0.7386345573352866</v>
      </c>
      <c r="BG2329" s="95">
        <f t="shared" si="740"/>
        <v>0.3357196473573697</v>
      </c>
      <c r="BH2329" s="95">
        <f t="shared" si="740"/>
        <v>0.31036782265222035</v>
      </c>
      <c r="BI2329" s="95">
        <f t="shared" si="740"/>
        <v>0.2809205298216626</v>
      </c>
      <c r="BJ2329" s="95">
        <f t="shared" si="740"/>
        <v>0.24702566320507127</v>
      </c>
      <c r="BK2329" s="95">
        <f t="shared" si="740"/>
        <v>0.20836448178683617</v>
      </c>
      <c r="BL2329" s="95">
        <f t="shared" si="740"/>
        <v>0.16464603804218486</v>
      </c>
      <c r="BM2329" s="95">
        <f t="shared" si="740"/>
        <v>0.11558430824031349</v>
      </c>
      <c r="BN2329" s="95">
        <f t="shared" si="737"/>
        <v>6.085163226445589E-2</v>
      </c>
      <c r="BO2329" s="75"/>
      <c r="BP2329" s="75"/>
    </row>
    <row r="2330" spans="27:68" x14ac:dyDescent="0.2">
      <c r="AA2330" s="75"/>
      <c r="AB2330" s="75"/>
      <c r="AC2330" s="75"/>
      <c r="AD2330" s="75"/>
      <c r="AE2330" s="75"/>
      <c r="AF2330" s="85"/>
      <c r="AG2330" s="84"/>
      <c r="AN2330" s="75"/>
      <c r="AO2330" s="75"/>
      <c r="AP2330" s="75"/>
      <c r="AQ2330" s="75"/>
      <c r="AR2330" s="75"/>
      <c r="AS2330" s="75"/>
      <c r="AT2330" s="75"/>
      <c r="AU2330" s="75"/>
      <c r="AV2330" s="75"/>
      <c r="AW2330" s="75"/>
      <c r="AX2330" s="75"/>
      <c r="AY2330" s="75"/>
      <c r="AZ2330" s="75"/>
      <c r="BA2330" s="8">
        <f t="shared" si="730"/>
        <v>0</v>
      </c>
      <c r="BB2330" s="8">
        <f t="shared" si="731"/>
        <v>1.2646105828040655</v>
      </c>
      <c r="BC2330" s="8">
        <f t="shared" si="732"/>
        <v>-0.82727295640664633</v>
      </c>
      <c r="BD2330" s="8">
        <f t="shared" si="733"/>
        <v>0.86022162229747101</v>
      </c>
      <c r="BE2330" s="8">
        <f t="shared" si="734"/>
        <v>1.2723749123776125</v>
      </c>
      <c r="BF2330" s="8">
        <f t="shared" si="735"/>
        <v>0.7386345573352866</v>
      </c>
      <c r="BG2330" s="95">
        <f t="shared" si="740"/>
        <v>0.3357196473573697</v>
      </c>
      <c r="BH2330" s="95">
        <f t="shared" si="740"/>
        <v>0.31036782265222035</v>
      </c>
      <c r="BI2330" s="95">
        <f t="shared" si="740"/>
        <v>0.2809205298216626</v>
      </c>
      <c r="BJ2330" s="95">
        <f t="shared" si="740"/>
        <v>0.24702566320507127</v>
      </c>
      <c r="BK2330" s="95">
        <f t="shared" si="740"/>
        <v>0.20836448178683617</v>
      </c>
      <c r="BL2330" s="95">
        <f t="shared" si="740"/>
        <v>0.16464603804218486</v>
      </c>
      <c r="BM2330" s="95">
        <f t="shared" si="740"/>
        <v>0.11558430824031349</v>
      </c>
      <c r="BN2330" s="95">
        <f t="shared" si="737"/>
        <v>6.085163226445589E-2</v>
      </c>
      <c r="BO2330" s="75"/>
      <c r="BP2330" s="75"/>
    </row>
    <row r="2331" spans="27:68" x14ac:dyDescent="0.2">
      <c r="AA2331" s="75"/>
      <c r="AB2331" s="75"/>
      <c r="AC2331" s="75"/>
      <c r="AD2331" s="75"/>
      <c r="AE2331" s="75"/>
      <c r="AF2331" s="85"/>
      <c r="AG2331" s="84"/>
      <c r="AN2331" s="75"/>
      <c r="AO2331" s="75"/>
      <c r="AP2331" s="75"/>
      <c r="AQ2331" s="75"/>
      <c r="AR2331" s="75"/>
      <c r="AS2331" s="75"/>
      <c r="AT2331" s="75"/>
      <c r="AU2331" s="75"/>
      <c r="AV2331" s="75"/>
      <c r="AW2331" s="75"/>
      <c r="AX2331" s="75"/>
      <c r="AY2331" s="75"/>
      <c r="AZ2331" s="75"/>
      <c r="BA2331" s="8">
        <f t="shared" si="730"/>
        <v>0</v>
      </c>
      <c r="BB2331" s="8">
        <f t="shared" si="731"/>
        <v>1.2646105828040655</v>
      </c>
      <c r="BC2331" s="8">
        <f t="shared" si="732"/>
        <v>-0.82727295640664633</v>
      </c>
      <c r="BD2331" s="8">
        <f t="shared" si="733"/>
        <v>0.86022162229747101</v>
      </c>
      <c r="BE2331" s="8">
        <f t="shared" si="734"/>
        <v>1.2723749123776125</v>
      </c>
      <c r="BF2331" s="8">
        <f t="shared" si="735"/>
        <v>0.7386345573352866</v>
      </c>
      <c r="BG2331" s="95">
        <f t="shared" si="740"/>
        <v>0.3357196473573697</v>
      </c>
      <c r="BH2331" s="95">
        <f t="shared" si="740"/>
        <v>0.31036782265222035</v>
      </c>
      <c r="BI2331" s="95">
        <f t="shared" si="740"/>
        <v>0.2809205298216626</v>
      </c>
      <c r="BJ2331" s="95">
        <f t="shared" si="740"/>
        <v>0.24702566320507127</v>
      </c>
      <c r="BK2331" s="95">
        <f t="shared" si="740"/>
        <v>0.20836448178683617</v>
      </c>
      <c r="BL2331" s="95">
        <f t="shared" si="740"/>
        <v>0.16464603804218486</v>
      </c>
      <c r="BM2331" s="95">
        <f t="shared" si="740"/>
        <v>0.11558430824031349</v>
      </c>
      <c r="BN2331" s="95">
        <f t="shared" si="737"/>
        <v>6.085163226445589E-2</v>
      </c>
      <c r="BO2331" s="75"/>
      <c r="BP2331" s="75"/>
    </row>
    <row r="2332" spans="27:68" x14ac:dyDescent="0.2">
      <c r="AA2332" s="75"/>
      <c r="AB2332" s="75"/>
      <c r="AC2332" s="75"/>
      <c r="AD2332" s="75"/>
      <c r="AE2332" s="75"/>
      <c r="AF2332" s="85"/>
      <c r="AG2332" s="84"/>
      <c r="AN2332" s="75"/>
      <c r="AO2332" s="75"/>
      <c r="AP2332" s="75"/>
      <c r="AQ2332" s="75"/>
      <c r="AR2332" s="75"/>
      <c r="AS2332" s="75"/>
      <c r="AT2332" s="75"/>
      <c r="AU2332" s="75"/>
      <c r="AV2332" s="75"/>
      <c r="AW2332" s="75"/>
      <c r="AX2332" s="75"/>
      <c r="AY2332" s="75"/>
      <c r="AZ2332" s="75"/>
      <c r="BA2332" s="8">
        <f t="shared" si="730"/>
        <v>0</v>
      </c>
      <c r="BB2332" s="8">
        <f t="shared" si="731"/>
        <v>1.2646105828040655</v>
      </c>
      <c r="BC2332" s="8">
        <f t="shared" si="732"/>
        <v>-0.82727295640664633</v>
      </c>
      <c r="BD2332" s="8">
        <f t="shared" si="733"/>
        <v>0.86022162229747101</v>
      </c>
      <c r="BE2332" s="8">
        <f t="shared" si="734"/>
        <v>1.2723749123776125</v>
      </c>
      <c r="BF2332" s="8">
        <f t="shared" si="735"/>
        <v>0.7386345573352866</v>
      </c>
      <c r="BG2332" s="95">
        <f t="shared" si="740"/>
        <v>0.3357196473573697</v>
      </c>
      <c r="BH2332" s="95">
        <f t="shared" si="740"/>
        <v>0.31036782265222035</v>
      </c>
      <c r="BI2332" s="95">
        <f t="shared" si="740"/>
        <v>0.2809205298216626</v>
      </c>
      <c r="BJ2332" s="95">
        <f t="shared" si="740"/>
        <v>0.24702566320507127</v>
      </c>
      <c r="BK2332" s="95">
        <f t="shared" si="740"/>
        <v>0.20836448178683617</v>
      </c>
      <c r="BL2332" s="95">
        <f t="shared" si="740"/>
        <v>0.16464603804218486</v>
      </c>
      <c r="BM2332" s="95">
        <f t="shared" si="740"/>
        <v>0.11558430824031349</v>
      </c>
      <c r="BN2332" s="95">
        <f t="shared" si="737"/>
        <v>6.085163226445589E-2</v>
      </c>
      <c r="BO2332" s="75"/>
      <c r="BP2332" s="75"/>
    </row>
    <row r="2333" spans="27:68" x14ac:dyDescent="0.2">
      <c r="AA2333" s="75"/>
      <c r="AB2333" s="75"/>
      <c r="AC2333" s="75"/>
      <c r="AD2333" s="75"/>
      <c r="AE2333" s="75"/>
      <c r="AF2333" s="85"/>
      <c r="AG2333" s="84"/>
      <c r="AN2333" s="75"/>
      <c r="AO2333" s="75"/>
      <c r="AP2333" s="75"/>
      <c r="AQ2333" s="75"/>
      <c r="AR2333" s="75"/>
      <c r="AS2333" s="75"/>
      <c r="AT2333" s="75"/>
      <c r="AU2333" s="75"/>
      <c r="AV2333" s="75"/>
      <c r="AW2333" s="75"/>
      <c r="AX2333" s="75"/>
      <c r="AY2333" s="75"/>
      <c r="AZ2333" s="75"/>
      <c r="BA2333" s="8">
        <f t="shared" si="730"/>
        <v>0</v>
      </c>
      <c r="BB2333" s="8">
        <f t="shared" si="731"/>
        <v>1.2646105828040655</v>
      </c>
      <c r="BC2333" s="8">
        <f t="shared" si="732"/>
        <v>-0.82727295640664633</v>
      </c>
      <c r="BD2333" s="8">
        <f t="shared" si="733"/>
        <v>0.86022162229747101</v>
      </c>
      <c r="BE2333" s="8">
        <f t="shared" si="734"/>
        <v>1.2723749123776125</v>
      </c>
      <c r="BF2333" s="8">
        <f t="shared" si="735"/>
        <v>0.7386345573352866</v>
      </c>
      <c r="BG2333" s="95">
        <f t="shared" si="740"/>
        <v>0.3357196473573697</v>
      </c>
      <c r="BH2333" s="95">
        <f t="shared" si="740"/>
        <v>0.31036782265222035</v>
      </c>
      <c r="BI2333" s="95">
        <f t="shared" si="740"/>
        <v>0.2809205298216626</v>
      </c>
      <c r="BJ2333" s="95">
        <f t="shared" si="740"/>
        <v>0.24702566320507127</v>
      </c>
      <c r="BK2333" s="95">
        <f t="shared" si="740"/>
        <v>0.20836448178683617</v>
      </c>
      <c r="BL2333" s="95">
        <f t="shared" si="740"/>
        <v>0.16464603804218486</v>
      </c>
      <c r="BM2333" s="95">
        <f t="shared" si="740"/>
        <v>0.11558430824031349</v>
      </c>
      <c r="BN2333" s="95">
        <f t="shared" si="737"/>
        <v>6.085163226445589E-2</v>
      </c>
      <c r="BO2333" s="75"/>
      <c r="BP2333" s="75"/>
    </row>
    <row r="2334" spans="27:68" x14ac:dyDescent="0.2">
      <c r="AA2334" s="75"/>
      <c r="AB2334" s="75"/>
      <c r="AC2334" s="75"/>
      <c r="AD2334" s="75"/>
      <c r="AE2334" s="75"/>
      <c r="AF2334" s="85"/>
      <c r="AG2334" s="84"/>
      <c r="AN2334" s="75"/>
      <c r="AO2334" s="75"/>
      <c r="AP2334" s="75"/>
      <c r="AQ2334" s="75"/>
      <c r="AR2334" s="75"/>
      <c r="AS2334" s="75"/>
      <c r="AT2334" s="75"/>
      <c r="AU2334" s="75"/>
      <c r="AV2334" s="75"/>
      <c r="AW2334" s="75"/>
      <c r="AX2334" s="75"/>
      <c r="AY2334" s="75"/>
      <c r="AZ2334" s="75"/>
      <c r="BA2334" s="8">
        <f t="shared" si="730"/>
        <v>0</v>
      </c>
      <c r="BB2334" s="8">
        <f t="shared" si="731"/>
        <v>1.2646105828040655</v>
      </c>
      <c r="BC2334" s="8">
        <f t="shared" si="732"/>
        <v>-0.82727295640664633</v>
      </c>
      <c r="BD2334" s="8">
        <f t="shared" si="733"/>
        <v>0.86022162229747101</v>
      </c>
      <c r="BE2334" s="8">
        <f t="shared" si="734"/>
        <v>1.2723749123776125</v>
      </c>
      <c r="BF2334" s="8">
        <f t="shared" si="735"/>
        <v>0.7386345573352866</v>
      </c>
      <c r="BG2334" s="95">
        <f t="shared" si="740"/>
        <v>0.3357196473573697</v>
      </c>
      <c r="BH2334" s="95">
        <f t="shared" si="740"/>
        <v>0.31036782265222035</v>
      </c>
      <c r="BI2334" s="95">
        <f t="shared" si="740"/>
        <v>0.2809205298216626</v>
      </c>
      <c r="BJ2334" s="95">
        <f t="shared" si="740"/>
        <v>0.24702566320507127</v>
      </c>
      <c r="BK2334" s="95">
        <f t="shared" si="740"/>
        <v>0.20836448178683617</v>
      </c>
      <c r="BL2334" s="95">
        <f t="shared" si="740"/>
        <v>0.16464603804218486</v>
      </c>
      <c r="BM2334" s="95">
        <f t="shared" si="740"/>
        <v>0.11558430824031349</v>
      </c>
      <c r="BN2334" s="95">
        <f t="shared" si="737"/>
        <v>6.085163226445589E-2</v>
      </c>
      <c r="BO2334" s="75"/>
      <c r="BP2334" s="75"/>
    </row>
    <row r="2335" spans="27:68" x14ac:dyDescent="0.2">
      <c r="AA2335" s="75"/>
      <c r="AB2335" s="75"/>
      <c r="AC2335" s="75"/>
      <c r="AD2335" s="75"/>
      <c r="AE2335" s="75"/>
      <c r="AF2335" s="85"/>
      <c r="AG2335" s="84"/>
      <c r="AN2335" s="75"/>
      <c r="AO2335" s="75"/>
      <c r="AP2335" s="75"/>
      <c r="AQ2335" s="75"/>
      <c r="AR2335" s="75"/>
      <c r="AS2335" s="75"/>
      <c r="AT2335" s="75"/>
      <c r="AU2335" s="75"/>
      <c r="AV2335" s="75"/>
      <c r="AW2335" s="75"/>
      <c r="AX2335" s="75"/>
      <c r="AY2335" s="75"/>
      <c r="AZ2335" s="75"/>
      <c r="BA2335" s="8">
        <f t="shared" si="730"/>
        <v>0</v>
      </c>
      <c r="BB2335" s="8">
        <f t="shared" si="731"/>
        <v>1.2646105828040655</v>
      </c>
      <c r="BC2335" s="8">
        <f t="shared" si="732"/>
        <v>-0.82727295640664633</v>
      </c>
      <c r="BD2335" s="8">
        <f t="shared" si="733"/>
        <v>0.86022162229747101</v>
      </c>
      <c r="BE2335" s="8">
        <f t="shared" si="734"/>
        <v>1.2723749123776125</v>
      </c>
      <c r="BF2335" s="8">
        <f t="shared" si="735"/>
        <v>0.7386345573352866</v>
      </c>
      <c r="BG2335" s="95">
        <f t="shared" si="740"/>
        <v>0.3357196473573697</v>
      </c>
      <c r="BH2335" s="95">
        <f t="shared" si="740"/>
        <v>0.31036782265222035</v>
      </c>
      <c r="BI2335" s="95">
        <f t="shared" si="740"/>
        <v>0.2809205298216626</v>
      </c>
      <c r="BJ2335" s="95">
        <f t="shared" si="740"/>
        <v>0.24702566320507127</v>
      </c>
      <c r="BK2335" s="95">
        <f t="shared" si="740"/>
        <v>0.20836448178683617</v>
      </c>
      <c r="BL2335" s="95">
        <f t="shared" si="740"/>
        <v>0.16464603804218486</v>
      </c>
      <c r="BM2335" s="95">
        <f t="shared" si="740"/>
        <v>0.11558430824031349</v>
      </c>
      <c r="BN2335" s="95">
        <f t="shared" si="737"/>
        <v>6.085163226445589E-2</v>
      </c>
      <c r="BO2335" s="75"/>
      <c r="BP2335" s="75"/>
    </row>
    <row r="2336" spans="27:68" x14ac:dyDescent="0.2">
      <c r="AA2336" s="75"/>
      <c r="AB2336" s="75"/>
      <c r="AC2336" s="75"/>
      <c r="AD2336" s="75"/>
      <c r="AE2336" s="75"/>
      <c r="AF2336" s="85"/>
      <c r="AG2336" s="84"/>
      <c r="AN2336" s="75"/>
      <c r="AO2336" s="75"/>
      <c r="AP2336" s="75"/>
      <c r="AQ2336" s="75"/>
      <c r="AR2336" s="75"/>
      <c r="AS2336" s="75"/>
      <c r="AT2336" s="75"/>
      <c r="AU2336" s="75"/>
      <c r="AV2336" s="75"/>
      <c r="AW2336" s="75"/>
      <c r="AX2336" s="75"/>
      <c r="AY2336" s="75"/>
      <c r="AZ2336" s="75"/>
      <c r="BA2336" s="8">
        <f t="shared" si="730"/>
        <v>0</v>
      </c>
      <c r="BB2336" s="8">
        <f t="shared" si="731"/>
        <v>1.2646105828040655</v>
      </c>
      <c r="BC2336" s="8">
        <f t="shared" si="732"/>
        <v>-0.82727295640664633</v>
      </c>
      <c r="BD2336" s="8">
        <f t="shared" si="733"/>
        <v>0.86022162229747101</v>
      </c>
      <c r="BE2336" s="8">
        <f t="shared" si="734"/>
        <v>1.2723749123776125</v>
      </c>
      <c r="BF2336" s="8">
        <f t="shared" si="735"/>
        <v>0.7386345573352866</v>
      </c>
      <c r="BG2336" s="95">
        <f t="shared" si="740"/>
        <v>0.3357196473573697</v>
      </c>
      <c r="BH2336" s="95">
        <f t="shared" si="740"/>
        <v>0.31036782265222035</v>
      </c>
      <c r="BI2336" s="95">
        <f t="shared" si="740"/>
        <v>0.2809205298216626</v>
      </c>
      <c r="BJ2336" s="95">
        <f t="shared" si="740"/>
        <v>0.24702566320507127</v>
      </c>
      <c r="BK2336" s="95">
        <f t="shared" si="740"/>
        <v>0.20836448178683617</v>
      </c>
      <c r="BL2336" s="95">
        <f t="shared" si="740"/>
        <v>0.16464603804218486</v>
      </c>
      <c r="BM2336" s="95">
        <f t="shared" si="740"/>
        <v>0.11558430824031349</v>
      </c>
      <c r="BN2336" s="95">
        <f t="shared" si="737"/>
        <v>6.085163226445589E-2</v>
      </c>
      <c r="BO2336" s="75"/>
      <c r="BP2336" s="75"/>
    </row>
    <row r="2337" spans="27:68" x14ac:dyDescent="0.2">
      <c r="AA2337" s="75"/>
      <c r="AB2337" s="75"/>
      <c r="AC2337" s="75"/>
      <c r="AD2337" s="75"/>
      <c r="AE2337" s="75"/>
      <c r="AF2337" s="85"/>
      <c r="AG2337" s="84"/>
      <c r="AN2337" s="75"/>
      <c r="AO2337" s="75"/>
      <c r="AP2337" s="75"/>
      <c r="AQ2337" s="75"/>
      <c r="AR2337" s="75"/>
      <c r="AS2337" s="75"/>
      <c r="AT2337" s="75"/>
      <c r="AU2337" s="75"/>
      <c r="AV2337" s="75"/>
      <c r="AW2337" s="75"/>
      <c r="AX2337" s="75"/>
      <c r="AY2337" s="75"/>
      <c r="AZ2337" s="75"/>
      <c r="BA2337" s="8">
        <f t="shared" ref="BA2337:BA2400" si="741">$BB$6*($BB$11/BB2337*BC2337+$BB$12)</f>
        <v>0</v>
      </c>
      <c r="BB2337" s="8">
        <f t="shared" ref="BB2337:BB2400" si="742">1+$BB$7*COS(BE2337)</f>
        <v>1.2646105828040655</v>
      </c>
      <c r="BC2337" s="8">
        <f t="shared" ref="BC2337:BC2400" si="743">SIN(BE2337+RADIANS($BB$9))</f>
        <v>-0.82727295640664633</v>
      </c>
      <c r="BD2337" s="8">
        <f t="shared" ref="BD2337:BD2400" si="744">$BB$7*SIN(BE2337)</f>
        <v>0.86022162229747101</v>
      </c>
      <c r="BE2337" s="8">
        <f t="shared" ref="BE2337:BE2400" si="745">2*ATAN(BF2337)</f>
        <v>1.2723749123776125</v>
      </c>
      <c r="BF2337" s="8">
        <f t="shared" ref="BF2337:BF2400" si="746">TAN(BG2337/2)*SQRT((1+$BB$7)/(1-$BB$7))</f>
        <v>0.7386345573352866</v>
      </c>
      <c r="BG2337" s="95">
        <f t="shared" ref="BG2337:BM2352" si="747">$BN2337+$BB$7*SIN(BH2337)</f>
        <v>0.3357196473573697</v>
      </c>
      <c r="BH2337" s="95">
        <f t="shared" si="747"/>
        <v>0.31036782265222035</v>
      </c>
      <c r="BI2337" s="95">
        <f t="shared" si="747"/>
        <v>0.2809205298216626</v>
      </c>
      <c r="BJ2337" s="95">
        <f t="shared" si="747"/>
        <v>0.24702566320507127</v>
      </c>
      <c r="BK2337" s="95">
        <f t="shared" si="747"/>
        <v>0.20836448178683617</v>
      </c>
      <c r="BL2337" s="95">
        <f t="shared" si="747"/>
        <v>0.16464603804218486</v>
      </c>
      <c r="BM2337" s="95">
        <f t="shared" si="747"/>
        <v>0.11558430824031349</v>
      </c>
      <c r="BN2337" s="95">
        <f t="shared" ref="BN2337:BN2400" si="748">RADIANS($BB$9)+$BB$18*(F2337-BB$15)</f>
        <v>6.085163226445589E-2</v>
      </c>
      <c r="BO2337" s="75"/>
      <c r="BP2337" s="75"/>
    </row>
    <row r="2338" spans="27:68" x14ac:dyDescent="0.2">
      <c r="AA2338" s="75"/>
      <c r="AB2338" s="75"/>
      <c r="AC2338" s="75"/>
      <c r="AD2338" s="75"/>
      <c r="AE2338" s="75"/>
      <c r="AF2338" s="85"/>
      <c r="AG2338" s="84"/>
      <c r="AN2338" s="75"/>
      <c r="AO2338" s="75"/>
      <c r="AP2338" s="75"/>
      <c r="AQ2338" s="75"/>
      <c r="AR2338" s="75"/>
      <c r="AS2338" s="75"/>
      <c r="AT2338" s="75"/>
      <c r="AU2338" s="75"/>
      <c r="AV2338" s="75"/>
      <c r="AW2338" s="75"/>
      <c r="AX2338" s="75"/>
      <c r="AY2338" s="75"/>
      <c r="AZ2338" s="75"/>
      <c r="BA2338" s="8">
        <f t="shared" si="741"/>
        <v>0</v>
      </c>
      <c r="BB2338" s="8">
        <f t="shared" si="742"/>
        <v>1.2646105828040655</v>
      </c>
      <c r="BC2338" s="8">
        <f t="shared" si="743"/>
        <v>-0.82727295640664633</v>
      </c>
      <c r="BD2338" s="8">
        <f t="shared" si="744"/>
        <v>0.86022162229747101</v>
      </c>
      <c r="BE2338" s="8">
        <f t="shared" si="745"/>
        <v>1.2723749123776125</v>
      </c>
      <c r="BF2338" s="8">
        <f t="shared" si="746"/>
        <v>0.7386345573352866</v>
      </c>
      <c r="BG2338" s="95">
        <f t="shared" si="747"/>
        <v>0.3357196473573697</v>
      </c>
      <c r="BH2338" s="95">
        <f t="shared" si="747"/>
        <v>0.31036782265222035</v>
      </c>
      <c r="BI2338" s="95">
        <f t="shared" si="747"/>
        <v>0.2809205298216626</v>
      </c>
      <c r="BJ2338" s="95">
        <f t="shared" si="747"/>
        <v>0.24702566320507127</v>
      </c>
      <c r="BK2338" s="95">
        <f t="shared" si="747"/>
        <v>0.20836448178683617</v>
      </c>
      <c r="BL2338" s="95">
        <f t="shared" si="747"/>
        <v>0.16464603804218486</v>
      </c>
      <c r="BM2338" s="95">
        <f t="shared" si="747"/>
        <v>0.11558430824031349</v>
      </c>
      <c r="BN2338" s="95">
        <f t="shared" si="748"/>
        <v>6.085163226445589E-2</v>
      </c>
      <c r="BO2338" s="75"/>
      <c r="BP2338" s="75"/>
    </row>
    <row r="2339" spans="27:68" x14ac:dyDescent="0.2">
      <c r="AA2339" s="75"/>
      <c r="AB2339" s="75"/>
      <c r="AC2339" s="75"/>
      <c r="AD2339" s="75"/>
      <c r="AE2339" s="75"/>
      <c r="AF2339" s="85"/>
      <c r="AG2339" s="84"/>
      <c r="AN2339" s="75"/>
      <c r="AO2339" s="75"/>
      <c r="AP2339" s="75"/>
      <c r="AQ2339" s="75"/>
      <c r="AR2339" s="75"/>
      <c r="AS2339" s="75"/>
      <c r="AT2339" s="75"/>
      <c r="AU2339" s="75"/>
      <c r="AV2339" s="75"/>
      <c r="AW2339" s="75"/>
      <c r="AX2339" s="75"/>
      <c r="AY2339" s="75"/>
      <c r="AZ2339" s="75"/>
      <c r="BA2339" s="8">
        <f t="shared" si="741"/>
        <v>0</v>
      </c>
      <c r="BB2339" s="8">
        <f t="shared" si="742"/>
        <v>1.2646105828040655</v>
      </c>
      <c r="BC2339" s="8">
        <f t="shared" si="743"/>
        <v>-0.82727295640664633</v>
      </c>
      <c r="BD2339" s="8">
        <f t="shared" si="744"/>
        <v>0.86022162229747101</v>
      </c>
      <c r="BE2339" s="8">
        <f t="shared" si="745"/>
        <v>1.2723749123776125</v>
      </c>
      <c r="BF2339" s="8">
        <f t="shared" si="746"/>
        <v>0.7386345573352866</v>
      </c>
      <c r="BG2339" s="95">
        <f t="shared" si="747"/>
        <v>0.3357196473573697</v>
      </c>
      <c r="BH2339" s="95">
        <f t="shared" si="747"/>
        <v>0.31036782265222035</v>
      </c>
      <c r="BI2339" s="95">
        <f t="shared" si="747"/>
        <v>0.2809205298216626</v>
      </c>
      <c r="BJ2339" s="95">
        <f t="shared" si="747"/>
        <v>0.24702566320507127</v>
      </c>
      <c r="BK2339" s="95">
        <f t="shared" si="747"/>
        <v>0.20836448178683617</v>
      </c>
      <c r="BL2339" s="95">
        <f t="shared" si="747"/>
        <v>0.16464603804218486</v>
      </c>
      <c r="BM2339" s="95">
        <f t="shared" si="747"/>
        <v>0.11558430824031349</v>
      </c>
      <c r="BN2339" s="95">
        <f t="shared" si="748"/>
        <v>6.085163226445589E-2</v>
      </c>
      <c r="BO2339" s="75"/>
      <c r="BP2339" s="75"/>
    </row>
    <row r="2340" spans="27:68" x14ac:dyDescent="0.2">
      <c r="AA2340" s="75"/>
      <c r="AB2340" s="75"/>
      <c r="AC2340" s="75"/>
      <c r="AD2340" s="75"/>
      <c r="AE2340" s="75"/>
      <c r="AF2340" s="85"/>
      <c r="AG2340" s="84"/>
      <c r="AN2340" s="75"/>
      <c r="AO2340" s="75"/>
      <c r="AP2340" s="75"/>
      <c r="AQ2340" s="75"/>
      <c r="AR2340" s="75"/>
      <c r="AS2340" s="75"/>
      <c r="AT2340" s="75"/>
      <c r="AU2340" s="75"/>
      <c r="AV2340" s="75"/>
      <c r="AW2340" s="75"/>
      <c r="AX2340" s="75"/>
      <c r="AY2340" s="75"/>
      <c r="AZ2340" s="75"/>
      <c r="BA2340" s="8">
        <f t="shared" si="741"/>
        <v>0</v>
      </c>
      <c r="BB2340" s="8">
        <f t="shared" si="742"/>
        <v>1.2646105828040655</v>
      </c>
      <c r="BC2340" s="8">
        <f t="shared" si="743"/>
        <v>-0.82727295640664633</v>
      </c>
      <c r="BD2340" s="8">
        <f t="shared" si="744"/>
        <v>0.86022162229747101</v>
      </c>
      <c r="BE2340" s="8">
        <f t="shared" si="745"/>
        <v>1.2723749123776125</v>
      </c>
      <c r="BF2340" s="8">
        <f t="shared" si="746"/>
        <v>0.7386345573352866</v>
      </c>
      <c r="BG2340" s="95">
        <f t="shared" si="747"/>
        <v>0.3357196473573697</v>
      </c>
      <c r="BH2340" s="95">
        <f t="shared" si="747"/>
        <v>0.31036782265222035</v>
      </c>
      <c r="BI2340" s="95">
        <f t="shared" si="747"/>
        <v>0.2809205298216626</v>
      </c>
      <c r="BJ2340" s="95">
        <f t="shared" si="747"/>
        <v>0.24702566320507127</v>
      </c>
      <c r="BK2340" s="95">
        <f t="shared" si="747"/>
        <v>0.20836448178683617</v>
      </c>
      <c r="BL2340" s="95">
        <f t="shared" si="747"/>
        <v>0.16464603804218486</v>
      </c>
      <c r="BM2340" s="95">
        <f t="shared" si="747"/>
        <v>0.11558430824031349</v>
      </c>
      <c r="BN2340" s="95">
        <f t="shared" si="748"/>
        <v>6.085163226445589E-2</v>
      </c>
      <c r="BO2340" s="75"/>
      <c r="BP2340" s="75"/>
    </row>
    <row r="2341" spans="27:68" x14ac:dyDescent="0.2">
      <c r="AA2341" s="75"/>
      <c r="AB2341" s="75"/>
      <c r="AC2341" s="75"/>
      <c r="AD2341" s="75"/>
      <c r="AE2341" s="75"/>
      <c r="AF2341" s="85"/>
      <c r="AG2341" s="84"/>
      <c r="AN2341" s="75"/>
      <c r="AO2341" s="75"/>
      <c r="AP2341" s="75"/>
      <c r="AQ2341" s="75"/>
      <c r="AR2341" s="75"/>
      <c r="AS2341" s="75"/>
      <c r="AT2341" s="75"/>
      <c r="AU2341" s="75"/>
      <c r="AV2341" s="75"/>
      <c r="AW2341" s="75"/>
      <c r="AX2341" s="75"/>
      <c r="AY2341" s="75"/>
      <c r="AZ2341" s="75"/>
      <c r="BA2341" s="8">
        <f t="shared" si="741"/>
        <v>0</v>
      </c>
      <c r="BB2341" s="8">
        <f t="shared" si="742"/>
        <v>1.2646105828040655</v>
      </c>
      <c r="BC2341" s="8">
        <f t="shared" si="743"/>
        <v>-0.82727295640664633</v>
      </c>
      <c r="BD2341" s="8">
        <f t="shared" si="744"/>
        <v>0.86022162229747101</v>
      </c>
      <c r="BE2341" s="8">
        <f t="shared" si="745"/>
        <v>1.2723749123776125</v>
      </c>
      <c r="BF2341" s="8">
        <f t="shared" si="746"/>
        <v>0.7386345573352866</v>
      </c>
      <c r="BG2341" s="95">
        <f t="shared" si="747"/>
        <v>0.3357196473573697</v>
      </c>
      <c r="BH2341" s="95">
        <f t="shared" si="747"/>
        <v>0.31036782265222035</v>
      </c>
      <c r="BI2341" s="95">
        <f t="shared" si="747"/>
        <v>0.2809205298216626</v>
      </c>
      <c r="BJ2341" s="95">
        <f t="shared" si="747"/>
        <v>0.24702566320507127</v>
      </c>
      <c r="BK2341" s="95">
        <f t="shared" si="747"/>
        <v>0.20836448178683617</v>
      </c>
      <c r="BL2341" s="95">
        <f t="shared" si="747"/>
        <v>0.16464603804218486</v>
      </c>
      <c r="BM2341" s="95">
        <f t="shared" si="747"/>
        <v>0.11558430824031349</v>
      </c>
      <c r="BN2341" s="95">
        <f t="shared" si="748"/>
        <v>6.085163226445589E-2</v>
      </c>
      <c r="BO2341" s="75"/>
      <c r="BP2341" s="75"/>
    </row>
    <row r="2342" spans="27:68" x14ac:dyDescent="0.2">
      <c r="AA2342" s="75"/>
      <c r="AB2342" s="75"/>
      <c r="AC2342" s="75"/>
      <c r="AD2342" s="75"/>
      <c r="AE2342" s="75"/>
      <c r="AF2342" s="85"/>
      <c r="AG2342" s="84"/>
      <c r="AN2342" s="75"/>
      <c r="AO2342" s="75"/>
      <c r="AP2342" s="75"/>
      <c r="AQ2342" s="75"/>
      <c r="AR2342" s="75"/>
      <c r="AS2342" s="75"/>
      <c r="AT2342" s="75"/>
      <c r="AU2342" s="75"/>
      <c r="AV2342" s="75"/>
      <c r="AW2342" s="75"/>
      <c r="AX2342" s="75"/>
      <c r="AY2342" s="75"/>
      <c r="AZ2342" s="75"/>
      <c r="BA2342" s="8">
        <f t="shared" si="741"/>
        <v>0</v>
      </c>
      <c r="BB2342" s="8">
        <f t="shared" si="742"/>
        <v>1.2646105828040655</v>
      </c>
      <c r="BC2342" s="8">
        <f t="shared" si="743"/>
        <v>-0.82727295640664633</v>
      </c>
      <c r="BD2342" s="8">
        <f t="shared" si="744"/>
        <v>0.86022162229747101</v>
      </c>
      <c r="BE2342" s="8">
        <f t="shared" si="745"/>
        <v>1.2723749123776125</v>
      </c>
      <c r="BF2342" s="8">
        <f t="shared" si="746"/>
        <v>0.7386345573352866</v>
      </c>
      <c r="BG2342" s="95">
        <f t="shared" si="747"/>
        <v>0.3357196473573697</v>
      </c>
      <c r="BH2342" s="95">
        <f t="shared" si="747"/>
        <v>0.31036782265222035</v>
      </c>
      <c r="BI2342" s="95">
        <f t="shared" si="747"/>
        <v>0.2809205298216626</v>
      </c>
      <c r="BJ2342" s="95">
        <f t="shared" si="747"/>
        <v>0.24702566320507127</v>
      </c>
      <c r="BK2342" s="95">
        <f t="shared" si="747"/>
        <v>0.20836448178683617</v>
      </c>
      <c r="BL2342" s="95">
        <f t="shared" si="747"/>
        <v>0.16464603804218486</v>
      </c>
      <c r="BM2342" s="95">
        <f t="shared" si="747"/>
        <v>0.11558430824031349</v>
      </c>
      <c r="BN2342" s="95">
        <f t="shared" si="748"/>
        <v>6.085163226445589E-2</v>
      </c>
      <c r="BO2342" s="75"/>
      <c r="BP2342" s="75"/>
    </row>
    <row r="2343" spans="27:68" x14ac:dyDescent="0.2">
      <c r="AA2343" s="75"/>
      <c r="AB2343" s="75"/>
      <c r="AC2343" s="75"/>
      <c r="AD2343" s="75"/>
      <c r="AE2343" s="75"/>
      <c r="AF2343" s="85"/>
      <c r="AG2343" s="84"/>
      <c r="AN2343" s="75"/>
      <c r="AO2343" s="75"/>
      <c r="AP2343" s="75"/>
      <c r="AQ2343" s="75"/>
      <c r="AR2343" s="75"/>
      <c r="AS2343" s="75"/>
      <c r="AT2343" s="75"/>
      <c r="AU2343" s="75"/>
      <c r="AV2343" s="75"/>
      <c r="AW2343" s="75"/>
      <c r="AX2343" s="75"/>
      <c r="AY2343" s="75"/>
      <c r="AZ2343" s="75"/>
      <c r="BA2343" s="8">
        <f t="shared" si="741"/>
        <v>0</v>
      </c>
      <c r="BB2343" s="8">
        <f t="shared" si="742"/>
        <v>1.2646105828040655</v>
      </c>
      <c r="BC2343" s="8">
        <f t="shared" si="743"/>
        <v>-0.82727295640664633</v>
      </c>
      <c r="BD2343" s="8">
        <f t="shared" si="744"/>
        <v>0.86022162229747101</v>
      </c>
      <c r="BE2343" s="8">
        <f t="shared" si="745"/>
        <v>1.2723749123776125</v>
      </c>
      <c r="BF2343" s="8">
        <f t="shared" si="746"/>
        <v>0.7386345573352866</v>
      </c>
      <c r="BG2343" s="95">
        <f t="shared" si="747"/>
        <v>0.3357196473573697</v>
      </c>
      <c r="BH2343" s="95">
        <f t="shared" si="747"/>
        <v>0.31036782265222035</v>
      </c>
      <c r="BI2343" s="95">
        <f t="shared" si="747"/>
        <v>0.2809205298216626</v>
      </c>
      <c r="BJ2343" s="95">
        <f t="shared" si="747"/>
        <v>0.24702566320507127</v>
      </c>
      <c r="BK2343" s="95">
        <f t="shared" si="747"/>
        <v>0.20836448178683617</v>
      </c>
      <c r="BL2343" s="95">
        <f t="shared" si="747"/>
        <v>0.16464603804218486</v>
      </c>
      <c r="BM2343" s="95">
        <f t="shared" si="747"/>
        <v>0.11558430824031349</v>
      </c>
      <c r="BN2343" s="95">
        <f t="shared" si="748"/>
        <v>6.085163226445589E-2</v>
      </c>
      <c r="BO2343" s="75"/>
      <c r="BP2343" s="75"/>
    </row>
    <row r="2344" spans="27:68" x14ac:dyDescent="0.2">
      <c r="AA2344" s="75"/>
      <c r="AB2344" s="75"/>
      <c r="AC2344" s="75"/>
      <c r="AD2344" s="75"/>
      <c r="AE2344" s="75"/>
      <c r="AF2344" s="85"/>
      <c r="AG2344" s="84"/>
      <c r="AN2344" s="75"/>
      <c r="AO2344" s="75"/>
      <c r="AP2344" s="75"/>
      <c r="AQ2344" s="75"/>
      <c r="AR2344" s="75"/>
      <c r="AS2344" s="75"/>
      <c r="AT2344" s="75"/>
      <c r="AU2344" s="75"/>
      <c r="AV2344" s="75"/>
      <c r="AW2344" s="75"/>
      <c r="AX2344" s="75"/>
      <c r="AY2344" s="75"/>
      <c r="AZ2344" s="75"/>
      <c r="BA2344" s="8">
        <f t="shared" si="741"/>
        <v>0</v>
      </c>
      <c r="BB2344" s="8">
        <f t="shared" si="742"/>
        <v>1.2646105828040655</v>
      </c>
      <c r="BC2344" s="8">
        <f t="shared" si="743"/>
        <v>-0.82727295640664633</v>
      </c>
      <c r="BD2344" s="8">
        <f t="shared" si="744"/>
        <v>0.86022162229747101</v>
      </c>
      <c r="BE2344" s="8">
        <f t="shared" si="745"/>
        <v>1.2723749123776125</v>
      </c>
      <c r="BF2344" s="8">
        <f t="shared" si="746"/>
        <v>0.7386345573352866</v>
      </c>
      <c r="BG2344" s="95">
        <f t="shared" si="747"/>
        <v>0.3357196473573697</v>
      </c>
      <c r="BH2344" s="95">
        <f t="shared" si="747"/>
        <v>0.31036782265222035</v>
      </c>
      <c r="BI2344" s="95">
        <f t="shared" si="747"/>
        <v>0.2809205298216626</v>
      </c>
      <c r="BJ2344" s="95">
        <f t="shared" si="747"/>
        <v>0.24702566320507127</v>
      </c>
      <c r="BK2344" s="95">
        <f t="shared" si="747"/>
        <v>0.20836448178683617</v>
      </c>
      <c r="BL2344" s="95">
        <f t="shared" si="747"/>
        <v>0.16464603804218486</v>
      </c>
      <c r="BM2344" s="95">
        <f t="shared" si="747"/>
        <v>0.11558430824031349</v>
      </c>
      <c r="BN2344" s="95">
        <f t="shared" si="748"/>
        <v>6.085163226445589E-2</v>
      </c>
      <c r="BO2344" s="75"/>
      <c r="BP2344" s="75"/>
    </row>
    <row r="2345" spans="27:68" x14ac:dyDescent="0.2">
      <c r="AA2345" s="75"/>
      <c r="AB2345" s="75"/>
      <c r="AC2345" s="75"/>
      <c r="AD2345" s="75"/>
      <c r="AE2345" s="75"/>
      <c r="AF2345" s="85"/>
      <c r="AG2345" s="84"/>
      <c r="AN2345" s="75"/>
      <c r="AO2345" s="75"/>
      <c r="AP2345" s="75"/>
      <c r="AQ2345" s="75"/>
      <c r="AR2345" s="75"/>
      <c r="AS2345" s="75"/>
      <c r="AT2345" s="75"/>
      <c r="AU2345" s="75"/>
      <c r="AV2345" s="75"/>
      <c r="AW2345" s="75"/>
      <c r="AX2345" s="75"/>
      <c r="AY2345" s="75"/>
      <c r="AZ2345" s="75"/>
      <c r="BA2345" s="8">
        <f t="shared" si="741"/>
        <v>0</v>
      </c>
      <c r="BB2345" s="8">
        <f t="shared" si="742"/>
        <v>1.2646105828040655</v>
      </c>
      <c r="BC2345" s="8">
        <f t="shared" si="743"/>
        <v>-0.82727295640664633</v>
      </c>
      <c r="BD2345" s="8">
        <f t="shared" si="744"/>
        <v>0.86022162229747101</v>
      </c>
      <c r="BE2345" s="8">
        <f t="shared" si="745"/>
        <v>1.2723749123776125</v>
      </c>
      <c r="BF2345" s="8">
        <f t="shared" si="746"/>
        <v>0.7386345573352866</v>
      </c>
      <c r="BG2345" s="95">
        <f t="shared" si="747"/>
        <v>0.3357196473573697</v>
      </c>
      <c r="BH2345" s="95">
        <f t="shared" si="747"/>
        <v>0.31036782265222035</v>
      </c>
      <c r="BI2345" s="95">
        <f t="shared" si="747"/>
        <v>0.2809205298216626</v>
      </c>
      <c r="BJ2345" s="95">
        <f t="shared" si="747"/>
        <v>0.24702566320507127</v>
      </c>
      <c r="BK2345" s="95">
        <f t="shared" si="747"/>
        <v>0.20836448178683617</v>
      </c>
      <c r="BL2345" s="95">
        <f t="shared" si="747"/>
        <v>0.16464603804218486</v>
      </c>
      <c r="BM2345" s="95">
        <f t="shared" si="747"/>
        <v>0.11558430824031349</v>
      </c>
      <c r="BN2345" s="95">
        <f t="shared" si="748"/>
        <v>6.085163226445589E-2</v>
      </c>
      <c r="BO2345" s="75"/>
      <c r="BP2345" s="75"/>
    </row>
    <row r="2346" spans="27:68" x14ac:dyDescent="0.2">
      <c r="AA2346" s="75"/>
      <c r="AB2346" s="75"/>
      <c r="AC2346" s="75"/>
      <c r="AD2346" s="75"/>
      <c r="AE2346" s="75"/>
      <c r="AF2346" s="85"/>
      <c r="AG2346" s="84"/>
      <c r="AN2346" s="75"/>
      <c r="AO2346" s="75"/>
      <c r="AP2346" s="75"/>
      <c r="AQ2346" s="75"/>
      <c r="AR2346" s="75"/>
      <c r="AS2346" s="75"/>
      <c r="AT2346" s="75"/>
      <c r="AU2346" s="75"/>
      <c r="AV2346" s="75"/>
      <c r="AW2346" s="75"/>
      <c r="AX2346" s="75"/>
      <c r="AY2346" s="75"/>
      <c r="AZ2346" s="75"/>
      <c r="BA2346" s="8">
        <f t="shared" si="741"/>
        <v>0</v>
      </c>
      <c r="BB2346" s="8">
        <f t="shared" si="742"/>
        <v>1.2646105828040655</v>
      </c>
      <c r="BC2346" s="8">
        <f t="shared" si="743"/>
        <v>-0.82727295640664633</v>
      </c>
      <c r="BD2346" s="8">
        <f t="shared" si="744"/>
        <v>0.86022162229747101</v>
      </c>
      <c r="BE2346" s="8">
        <f t="shared" si="745"/>
        <v>1.2723749123776125</v>
      </c>
      <c r="BF2346" s="8">
        <f t="shared" si="746"/>
        <v>0.7386345573352866</v>
      </c>
      <c r="BG2346" s="95">
        <f t="shared" si="747"/>
        <v>0.3357196473573697</v>
      </c>
      <c r="BH2346" s="95">
        <f t="shared" si="747"/>
        <v>0.31036782265222035</v>
      </c>
      <c r="BI2346" s="95">
        <f t="shared" si="747"/>
        <v>0.2809205298216626</v>
      </c>
      <c r="BJ2346" s="95">
        <f t="shared" si="747"/>
        <v>0.24702566320507127</v>
      </c>
      <c r="BK2346" s="95">
        <f t="shared" si="747"/>
        <v>0.20836448178683617</v>
      </c>
      <c r="BL2346" s="95">
        <f t="shared" si="747"/>
        <v>0.16464603804218486</v>
      </c>
      <c r="BM2346" s="95">
        <f t="shared" si="747"/>
        <v>0.11558430824031349</v>
      </c>
      <c r="BN2346" s="95">
        <f t="shared" si="748"/>
        <v>6.085163226445589E-2</v>
      </c>
      <c r="BO2346" s="75"/>
      <c r="BP2346" s="75"/>
    </row>
    <row r="2347" spans="27:68" x14ac:dyDescent="0.2">
      <c r="AA2347" s="75"/>
      <c r="AB2347" s="75"/>
      <c r="AC2347" s="75"/>
      <c r="AD2347" s="75"/>
      <c r="AE2347" s="75"/>
      <c r="AF2347" s="85"/>
      <c r="AG2347" s="84"/>
      <c r="AN2347" s="75"/>
      <c r="AO2347" s="75"/>
      <c r="AP2347" s="75"/>
      <c r="AQ2347" s="75"/>
      <c r="AR2347" s="75"/>
      <c r="AS2347" s="75"/>
      <c r="AT2347" s="75"/>
      <c r="AU2347" s="75"/>
      <c r="AV2347" s="75"/>
      <c r="AW2347" s="75"/>
      <c r="AX2347" s="75"/>
      <c r="AY2347" s="75"/>
      <c r="AZ2347" s="75"/>
      <c r="BA2347" s="8">
        <f t="shared" si="741"/>
        <v>0</v>
      </c>
      <c r="BB2347" s="8">
        <f t="shared" si="742"/>
        <v>1.2646105828040655</v>
      </c>
      <c r="BC2347" s="8">
        <f t="shared" si="743"/>
        <v>-0.82727295640664633</v>
      </c>
      <c r="BD2347" s="8">
        <f t="shared" si="744"/>
        <v>0.86022162229747101</v>
      </c>
      <c r="BE2347" s="8">
        <f t="shared" si="745"/>
        <v>1.2723749123776125</v>
      </c>
      <c r="BF2347" s="8">
        <f t="shared" si="746"/>
        <v>0.7386345573352866</v>
      </c>
      <c r="BG2347" s="95">
        <f t="shared" si="747"/>
        <v>0.3357196473573697</v>
      </c>
      <c r="BH2347" s="95">
        <f t="shared" si="747"/>
        <v>0.31036782265222035</v>
      </c>
      <c r="BI2347" s="95">
        <f t="shared" si="747"/>
        <v>0.2809205298216626</v>
      </c>
      <c r="BJ2347" s="95">
        <f t="shared" si="747"/>
        <v>0.24702566320507127</v>
      </c>
      <c r="BK2347" s="95">
        <f t="shared" si="747"/>
        <v>0.20836448178683617</v>
      </c>
      <c r="BL2347" s="95">
        <f t="shared" si="747"/>
        <v>0.16464603804218486</v>
      </c>
      <c r="BM2347" s="95">
        <f t="shared" si="747"/>
        <v>0.11558430824031349</v>
      </c>
      <c r="BN2347" s="95">
        <f t="shared" si="748"/>
        <v>6.085163226445589E-2</v>
      </c>
      <c r="BO2347" s="75"/>
      <c r="BP2347" s="75"/>
    </row>
    <row r="2348" spans="27:68" x14ac:dyDescent="0.2">
      <c r="AA2348" s="75"/>
      <c r="AB2348" s="75"/>
      <c r="AC2348" s="75"/>
      <c r="AD2348" s="75"/>
      <c r="AE2348" s="75"/>
      <c r="AF2348" s="85"/>
      <c r="AG2348" s="84"/>
      <c r="AN2348" s="75"/>
      <c r="AO2348" s="75"/>
      <c r="AP2348" s="75"/>
      <c r="AQ2348" s="75"/>
      <c r="AR2348" s="75"/>
      <c r="AS2348" s="75"/>
      <c r="AT2348" s="75"/>
      <c r="AU2348" s="75"/>
      <c r="AV2348" s="75"/>
      <c r="AW2348" s="75"/>
      <c r="AX2348" s="75"/>
      <c r="AY2348" s="75"/>
      <c r="AZ2348" s="75"/>
      <c r="BA2348" s="8">
        <f t="shared" si="741"/>
        <v>0</v>
      </c>
      <c r="BB2348" s="8">
        <f t="shared" si="742"/>
        <v>1.2646105828040655</v>
      </c>
      <c r="BC2348" s="8">
        <f t="shared" si="743"/>
        <v>-0.82727295640664633</v>
      </c>
      <c r="BD2348" s="8">
        <f t="shared" si="744"/>
        <v>0.86022162229747101</v>
      </c>
      <c r="BE2348" s="8">
        <f t="shared" si="745"/>
        <v>1.2723749123776125</v>
      </c>
      <c r="BF2348" s="8">
        <f t="shared" si="746"/>
        <v>0.7386345573352866</v>
      </c>
      <c r="BG2348" s="95">
        <f t="shared" si="747"/>
        <v>0.3357196473573697</v>
      </c>
      <c r="BH2348" s="95">
        <f t="shared" si="747"/>
        <v>0.31036782265222035</v>
      </c>
      <c r="BI2348" s="95">
        <f t="shared" si="747"/>
        <v>0.2809205298216626</v>
      </c>
      <c r="BJ2348" s="95">
        <f t="shared" si="747"/>
        <v>0.24702566320507127</v>
      </c>
      <c r="BK2348" s="95">
        <f t="shared" si="747"/>
        <v>0.20836448178683617</v>
      </c>
      <c r="BL2348" s="95">
        <f t="shared" si="747"/>
        <v>0.16464603804218486</v>
      </c>
      <c r="BM2348" s="95">
        <f t="shared" si="747"/>
        <v>0.11558430824031349</v>
      </c>
      <c r="BN2348" s="95">
        <f t="shared" si="748"/>
        <v>6.085163226445589E-2</v>
      </c>
      <c r="BO2348" s="75"/>
      <c r="BP2348" s="75"/>
    </row>
    <row r="2349" spans="27:68" x14ac:dyDescent="0.2">
      <c r="AA2349" s="75"/>
      <c r="AB2349" s="75"/>
      <c r="AC2349" s="75"/>
      <c r="AD2349" s="75"/>
      <c r="AE2349" s="75"/>
      <c r="AF2349" s="85"/>
      <c r="AG2349" s="84"/>
      <c r="AN2349" s="75"/>
      <c r="AO2349" s="75"/>
      <c r="AP2349" s="75"/>
      <c r="AQ2349" s="75"/>
      <c r="AR2349" s="75"/>
      <c r="AS2349" s="75"/>
      <c r="AT2349" s="75"/>
      <c r="AU2349" s="75"/>
      <c r="AV2349" s="75"/>
      <c r="AW2349" s="75"/>
      <c r="AX2349" s="75"/>
      <c r="AY2349" s="75"/>
      <c r="AZ2349" s="75"/>
      <c r="BA2349" s="8">
        <f t="shared" si="741"/>
        <v>0</v>
      </c>
      <c r="BB2349" s="8">
        <f t="shared" si="742"/>
        <v>1.2646105828040655</v>
      </c>
      <c r="BC2349" s="8">
        <f t="shared" si="743"/>
        <v>-0.82727295640664633</v>
      </c>
      <c r="BD2349" s="8">
        <f t="shared" si="744"/>
        <v>0.86022162229747101</v>
      </c>
      <c r="BE2349" s="8">
        <f t="shared" si="745"/>
        <v>1.2723749123776125</v>
      </c>
      <c r="BF2349" s="8">
        <f t="shared" si="746"/>
        <v>0.7386345573352866</v>
      </c>
      <c r="BG2349" s="95">
        <f t="shared" si="747"/>
        <v>0.3357196473573697</v>
      </c>
      <c r="BH2349" s="95">
        <f t="shared" si="747"/>
        <v>0.31036782265222035</v>
      </c>
      <c r="BI2349" s="95">
        <f t="shared" si="747"/>
        <v>0.2809205298216626</v>
      </c>
      <c r="BJ2349" s="95">
        <f t="shared" si="747"/>
        <v>0.24702566320507127</v>
      </c>
      <c r="BK2349" s="95">
        <f t="shared" si="747"/>
        <v>0.20836448178683617</v>
      </c>
      <c r="BL2349" s="95">
        <f t="shared" si="747"/>
        <v>0.16464603804218486</v>
      </c>
      <c r="BM2349" s="95">
        <f t="shared" si="747"/>
        <v>0.11558430824031349</v>
      </c>
      <c r="BN2349" s="95">
        <f t="shared" si="748"/>
        <v>6.085163226445589E-2</v>
      </c>
      <c r="BO2349" s="75"/>
      <c r="BP2349" s="75"/>
    </row>
    <row r="2350" spans="27:68" x14ac:dyDescent="0.2">
      <c r="AA2350" s="75"/>
      <c r="AB2350" s="75"/>
      <c r="AC2350" s="75"/>
      <c r="AD2350" s="75"/>
      <c r="AE2350" s="75"/>
      <c r="AF2350" s="85"/>
      <c r="AG2350" s="84"/>
      <c r="AN2350" s="75"/>
      <c r="AO2350" s="75"/>
      <c r="AP2350" s="75"/>
      <c r="AQ2350" s="75"/>
      <c r="AR2350" s="75"/>
      <c r="AS2350" s="75"/>
      <c r="AT2350" s="75"/>
      <c r="AU2350" s="75"/>
      <c r="AV2350" s="75"/>
      <c r="AW2350" s="75"/>
      <c r="AX2350" s="75"/>
      <c r="AY2350" s="75"/>
      <c r="AZ2350" s="75"/>
      <c r="BA2350" s="8">
        <f t="shared" si="741"/>
        <v>0</v>
      </c>
      <c r="BB2350" s="8">
        <f t="shared" si="742"/>
        <v>1.2646105828040655</v>
      </c>
      <c r="BC2350" s="8">
        <f t="shared" si="743"/>
        <v>-0.82727295640664633</v>
      </c>
      <c r="BD2350" s="8">
        <f t="shared" si="744"/>
        <v>0.86022162229747101</v>
      </c>
      <c r="BE2350" s="8">
        <f t="shared" si="745"/>
        <v>1.2723749123776125</v>
      </c>
      <c r="BF2350" s="8">
        <f t="shared" si="746"/>
        <v>0.7386345573352866</v>
      </c>
      <c r="BG2350" s="95">
        <f t="shared" si="747"/>
        <v>0.3357196473573697</v>
      </c>
      <c r="BH2350" s="95">
        <f t="shared" si="747"/>
        <v>0.31036782265222035</v>
      </c>
      <c r="BI2350" s="95">
        <f t="shared" si="747"/>
        <v>0.2809205298216626</v>
      </c>
      <c r="BJ2350" s="95">
        <f t="shared" si="747"/>
        <v>0.24702566320507127</v>
      </c>
      <c r="BK2350" s="95">
        <f t="shared" si="747"/>
        <v>0.20836448178683617</v>
      </c>
      <c r="BL2350" s="95">
        <f t="shared" si="747"/>
        <v>0.16464603804218486</v>
      </c>
      <c r="BM2350" s="95">
        <f t="shared" si="747"/>
        <v>0.11558430824031349</v>
      </c>
      <c r="BN2350" s="95">
        <f t="shared" si="748"/>
        <v>6.085163226445589E-2</v>
      </c>
      <c r="BO2350" s="75"/>
      <c r="BP2350" s="75"/>
    </row>
    <row r="2351" spans="27:68" x14ac:dyDescent="0.2">
      <c r="AA2351" s="75"/>
      <c r="AB2351" s="75"/>
      <c r="AC2351" s="75"/>
      <c r="AD2351" s="75"/>
      <c r="AE2351" s="75"/>
      <c r="AF2351" s="85"/>
      <c r="AG2351" s="84"/>
      <c r="AN2351" s="75"/>
      <c r="AO2351" s="75"/>
      <c r="AP2351" s="75"/>
      <c r="AQ2351" s="75"/>
      <c r="AR2351" s="75"/>
      <c r="AS2351" s="75"/>
      <c r="AT2351" s="75"/>
      <c r="AU2351" s="75"/>
      <c r="AV2351" s="75"/>
      <c r="AW2351" s="75"/>
      <c r="AX2351" s="75"/>
      <c r="AY2351" s="75"/>
      <c r="AZ2351" s="75"/>
      <c r="BA2351" s="8">
        <f t="shared" si="741"/>
        <v>0</v>
      </c>
      <c r="BB2351" s="8">
        <f t="shared" si="742"/>
        <v>1.2646105828040655</v>
      </c>
      <c r="BC2351" s="8">
        <f t="shared" si="743"/>
        <v>-0.82727295640664633</v>
      </c>
      <c r="BD2351" s="8">
        <f t="shared" si="744"/>
        <v>0.86022162229747101</v>
      </c>
      <c r="BE2351" s="8">
        <f t="shared" si="745"/>
        <v>1.2723749123776125</v>
      </c>
      <c r="BF2351" s="8">
        <f t="shared" si="746"/>
        <v>0.7386345573352866</v>
      </c>
      <c r="BG2351" s="95">
        <f t="shared" si="747"/>
        <v>0.3357196473573697</v>
      </c>
      <c r="BH2351" s="95">
        <f t="shared" si="747"/>
        <v>0.31036782265222035</v>
      </c>
      <c r="BI2351" s="95">
        <f t="shared" si="747"/>
        <v>0.2809205298216626</v>
      </c>
      <c r="BJ2351" s="95">
        <f t="shared" si="747"/>
        <v>0.24702566320507127</v>
      </c>
      <c r="BK2351" s="95">
        <f t="shared" si="747"/>
        <v>0.20836448178683617</v>
      </c>
      <c r="BL2351" s="95">
        <f t="shared" si="747"/>
        <v>0.16464603804218486</v>
      </c>
      <c r="BM2351" s="95">
        <f t="shared" si="747"/>
        <v>0.11558430824031349</v>
      </c>
      <c r="BN2351" s="95">
        <f t="shared" si="748"/>
        <v>6.085163226445589E-2</v>
      </c>
      <c r="BO2351" s="75"/>
      <c r="BP2351" s="75"/>
    </row>
    <row r="2352" spans="27:68" x14ac:dyDescent="0.2">
      <c r="AA2352" s="75"/>
      <c r="AB2352" s="75"/>
      <c r="AC2352" s="75"/>
      <c r="AD2352" s="75"/>
      <c r="AE2352" s="75"/>
      <c r="AF2352" s="85"/>
      <c r="AG2352" s="84"/>
      <c r="AN2352" s="75"/>
      <c r="AO2352" s="75"/>
      <c r="AP2352" s="75"/>
      <c r="AQ2352" s="75"/>
      <c r="AR2352" s="75"/>
      <c r="AS2352" s="75"/>
      <c r="AT2352" s="75"/>
      <c r="AU2352" s="75"/>
      <c r="AV2352" s="75"/>
      <c r="AW2352" s="75"/>
      <c r="AX2352" s="75"/>
      <c r="AY2352" s="75"/>
      <c r="AZ2352" s="75"/>
      <c r="BA2352" s="8">
        <f t="shared" si="741"/>
        <v>0</v>
      </c>
      <c r="BB2352" s="8">
        <f t="shared" si="742"/>
        <v>1.2646105828040655</v>
      </c>
      <c r="BC2352" s="8">
        <f t="shared" si="743"/>
        <v>-0.82727295640664633</v>
      </c>
      <c r="BD2352" s="8">
        <f t="shared" si="744"/>
        <v>0.86022162229747101</v>
      </c>
      <c r="BE2352" s="8">
        <f t="shared" si="745"/>
        <v>1.2723749123776125</v>
      </c>
      <c r="BF2352" s="8">
        <f t="shared" si="746"/>
        <v>0.7386345573352866</v>
      </c>
      <c r="BG2352" s="95">
        <f t="shared" si="747"/>
        <v>0.3357196473573697</v>
      </c>
      <c r="BH2352" s="95">
        <f t="shared" si="747"/>
        <v>0.31036782265222035</v>
      </c>
      <c r="BI2352" s="95">
        <f t="shared" si="747"/>
        <v>0.2809205298216626</v>
      </c>
      <c r="BJ2352" s="95">
        <f t="shared" si="747"/>
        <v>0.24702566320507127</v>
      </c>
      <c r="BK2352" s="95">
        <f t="shared" si="747"/>
        <v>0.20836448178683617</v>
      </c>
      <c r="BL2352" s="95">
        <f t="shared" si="747"/>
        <v>0.16464603804218486</v>
      </c>
      <c r="BM2352" s="95">
        <f t="shared" si="747"/>
        <v>0.11558430824031349</v>
      </c>
      <c r="BN2352" s="95">
        <f t="shared" si="748"/>
        <v>6.085163226445589E-2</v>
      </c>
      <c r="BO2352" s="75"/>
      <c r="BP2352" s="75"/>
    </row>
    <row r="2353" spans="27:68" x14ac:dyDescent="0.2">
      <c r="AA2353" s="75"/>
      <c r="AB2353" s="75"/>
      <c r="AC2353" s="75"/>
      <c r="AD2353" s="75"/>
      <c r="AE2353" s="75"/>
      <c r="AF2353" s="85"/>
      <c r="AG2353" s="84"/>
      <c r="AN2353" s="75"/>
      <c r="AO2353" s="75"/>
      <c r="AP2353" s="75"/>
      <c r="AQ2353" s="75"/>
      <c r="AR2353" s="75"/>
      <c r="AS2353" s="75"/>
      <c r="AT2353" s="75"/>
      <c r="AU2353" s="75"/>
      <c r="AV2353" s="75"/>
      <c r="AW2353" s="75"/>
      <c r="AX2353" s="75"/>
      <c r="AY2353" s="75"/>
      <c r="AZ2353" s="75"/>
      <c r="BA2353" s="8">
        <f t="shared" si="741"/>
        <v>0</v>
      </c>
      <c r="BB2353" s="8">
        <f t="shared" si="742"/>
        <v>1.2646105828040655</v>
      </c>
      <c r="BC2353" s="8">
        <f t="shared" si="743"/>
        <v>-0.82727295640664633</v>
      </c>
      <c r="BD2353" s="8">
        <f t="shared" si="744"/>
        <v>0.86022162229747101</v>
      </c>
      <c r="BE2353" s="8">
        <f t="shared" si="745"/>
        <v>1.2723749123776125</v>
      </c>
      <c r="BF2353" s="8">
        <f t="shared" si="746"/>
        <v>0.7386345573352866</v>
      </c>
      <c r="BG2353" s="95">
        <f t="shared" ref="BG2353:BM2368" si="749">$BN2353+$BB$7*SIN(BH2353)</f>
        <v>0.3357196473573697</v>
      </c>
      <c r="BH2353" s="95">
        <f t="shared" si="749"/>
        <v>0.31036782265222035</v>
      </c>
      <c r="BI2353" s="95">
        <f t="shared" si="749"/>
        <v>0.2809205298216626</v>
      </c>
      <c r="BJ2353" s="95">
        <f t="shared" si="749"/>
        <v>0.24702566320507127</v>
      </c>
      <c r="BK2353" s="95">
        <f t="shared" si="749"/>
        <v>0.20836448178683617</v>
      </c>
      <c r="BL2353" s="95">
        <f t="shared" si="749"/>
        <v>0.16464603804218486</v>
      </c>
      <c r="BM2353" s="95">
        <f t="shared" si="749"/>
        <v>0.11558430824031349</v>
      </c>
      <c r="BN2353" s="95">
        <f t="shared" si="748"/>
        <v>6.085163226445589E-2</v>
      </c>
      <c r="BO2353" s="75"/>
      <c r="BP2353" s="75"/>
    </row>
    <row r="2354" spans="27:68" x14ac:dyDescent="0.2">
      <c r="AA2354" s="75"/>
      <c r="AB2354" s="75"/>
      <c r="AC2354" s="75"/>
      <c r="AD2354" s="75"/>
      <c r="AE2354" s="75"/>
      <c r="AF2354" s="85"/>
      <c r="AG2354" s="84"/>
      <c r="AN2354" s="75"/>
      <c r="AO2354" s="75"/>
      <c r="AP2354" s="75"/>
      <c r="AQ2354" s="75"/>
      <c r="AR2354" s="75"/>
      <c r="AS2354" s="75"/>
      <c r="AT2354" s="75"/>
      <c r="AU2354" s="75"/>
      <c r="AV2354" s="75"/>
      <c r="AW2354" s="75"/>
      <c r="AX2354" s="75"/>
      <c r="AY2354" s="75"/>
      <c r="AZ2354" s="75"/>
      <c r="BA2354" s="8">
        <f t="shared" si="741"/>
        <v>0</v>
      </c>
      <c r="BB2354" s="8">
        <f t="shared" si="742"/>
        <v>1.2646105828040655</v>
      </c>
      <c r="BC2354" s="8">
        <f t="shared" si="743"/>
        <v>-0.82727295640664633</v>
      </c>
      <c r="BD2354" s="8">
        <f t="shared" si="744"/>
        <v>0.86022162229747101</v>
      </c>
      <c r="BE2354" s="8">
        <f t="shared" si="745"/>
        <v>1.2723749123776125</v>
      </c>
      <c r="BF2354" s="8">
        <f t="shared" si="746"/>
        <v>0.7386345573352866</v>
      </c>
      <c r="BG2354" s="95">
        <f t="shared" si="749"/>
        <v>0.3357196473573697</v>
      </c>
      <c r="BH2354" s="95">
        <f t="shared" si="749"/>
        <v>0.31036782265222035</v>
      </c>
      <c r="BI2354" s="95">
        <f t="shared" si="749"/>
        <v>0.2809205298216626</v>
      </c>
      <c r="BJ2354" s="95">
        <f t="shared" si="749"/>
        <v>0.24702566320507127</v>
      </c>
      <c r="BK2354" s="95">
        <f t="shared" si="749"/>
        <v>0.20836448178683617</v>
      </c>
      <c r="BL2354" s="95">
        <f t="shared" si="749"/>
        <v>0.16464603804218486</v>
      </c>
      <c r="BM2354" s="95">
        <f t="shared" si="749"/>
        <v>0.11558430824031349</v>
      </c>
      <c r="BN2354" s="95">
        <f t="shared" si="748"/>
        <v>6.085163226445589E-2</v>
      </c>
      <c r="BO2354" s="75"/>
      <c r="BP2354" s="75"/>
    </row>
    <row r="2355" spans="27:68" x14ac:dyDescent="0.2">
      <c r="AA2355" s="75"/>
      <c r="AB2355" s="75"/>
      <c r="AC2355" s="75"/>
      <c r="AD2355" s="75"/>
      <c r="AE2355" s="75"/>
      <c r="AF2355" s="85"/>
      <c r="AG2355" s="84"/>
      <c r="AN2355" s="75"/>
      <c r="AO2355" s="75"/>
      <c r="AP2355" s="75"/>
      <c r="AQ2355" s="75"/>
      <c r="AR2355" s="75"/>
      <c r="AS2355" s="75"/>
      <c r="AT2355" s="75"/>
      <c r="AU2355" s="75"/>
      <c r="AV2355" s="75"/>
      <c r="AW2355" s="75"/>
      <c r="AX2355" s="75"/>
      <c r="AY2355" s="75"/>
      <c r="AZ2355" s="75"/>
      <c r="BA2355" s="8">
        <f t="shared" si="741"/>
        <v>0</v>
      </c>
      <c r="BB2355" s="8">
        <f t="shared" si="742"/>
        <v>1.2646105828040655</v>
      </c>
      <c r="BC2355" s="8">
        <f t="shared" si="743"/>
        <v>-0.82727295640664633</v>
      </c>
      <c r="BD2355" s="8">
        <f t="shared" si="744"/>
        <v>0.86022162229747101</v>
      </c>
      <c r="BE2355" s="8">
        <f t="shared" si="745"/>
        <v>1.2723749123776125</v>
      </c>
      <c r="BF2355" s="8">
        <f t="shared" si="746"/>
        <v>0.7386345573352866</v>
      </c>
      <c r="BG2355" s="95">
        <f t="shared" si="749"/>
        <v>0.3357196473573697</v>
      </c>
      <c r="BH2355" s="95">
        <f t="shared" si="749"/>
        <v>0.31036782265222035</v>
      </c>
      <c r="BI2355" s="95">
        <f t="shared" si="749"/>
        <v>0.2809205298216626</v>
      </c>
      <c r="BJ2355" s="95">
        <f t="shared" si="749"/>
        <v>0.24702566320507127</v>
      </c>
      <c r="BK2355" s="95">
        <f t="shared" si="749"/>
        <v>0.20836448178683617</v>
      </c>
      <c r="BL2355" s="95">
        <f t="shared" si="749"/>
        <v>0.16464603804218486</v>
      </c>
      <c r="BM2355" s="95">
        <f t="shared" si="749"/>
        <v>0.11558430824031349</v>
      </c>
      <c r="BN2355" s="95">
        <f t="shared" si="748"/>
        <v>6.085163226445589E-2</v>
      </c>
      <c r="BO2355" s="75"/>
      <c r="BP2355" s="75"/>
    </row>
    <row r="2356" spans="27:68" x14ac:dyDescent="0.2">
      <c r="AA2356" s="75"/>
      <c r="AB2356" s="75"/>
      <c r="AC2356" s="75"/>
      <c r="AD2356" s="75"/>
      <c r="AE2356" s="75"/>
      <c r="AF2356" s="85"/>
      <c r="AG2356" s="84"/>
      <c r="AN2356" s="75"/>
      <c r="AO2356" s="75"/>
      <c r="AP2356" s="75"/>
      <c r="AQ2356" s="75"/>
      <c r="AR2356" s="75"/>
      <c r="AS2356" s="75"/>
      <c r="AT2356" s="75"/>
      <c r="AU2356" s="75"/>
      <c r="AV2356" s="75"/>
      <c r="AW2356" s="75"/>
      <c r="AX2356" s="75"/>
      <c r="AY2356" s="75"/>
      <c r="AZ2356" s="75"/>
      <c r="BA2356" s="8">
        <f t="shared" si="741"/>
        <v>0</v>
      </c>
      <c r="BB2356" s="8">
        <f t="shared" si="742"/>
        <v>1.2646105828040655</v>
      </c>
      <c r="BC2356" s="8">
        <f t="shared" si="743"/>
        <v>-0.82727295640664633</v>
      </c>
      <c r="BD2356" s="8">
        <f t="shared" si="744"/>
        <v>0.86022162229747101</v>
      </c>
      <c r="BE2356" s="8">
        <f t="shared" si="745"/>
        <v>1.2723749123776125</v>
      </c>
      <c r="BF2356" s="8">
        <f t="shared" si="746"/>
        <v>0.7386345573352866</v>
      </c>
      <c r="BG2356" s="95">
        <f t="shared" si="749"/>
        <v>0.3357196473573697</v>
      </c>
      <c r="BH2356" s="95">
        <f t="shared" si="749"/>
        <v>0.31036782265222035</v>
      </c>
      <c r="BI2356" s="95">
        <f t="shared" si="749"/>
        <v>0.2809205298216626</v>
      </c>
      <c r="BJ2356" s="95">
        <f t="shared" si="749"/>
        <v>0.24702566320507127</v>
      </c>
      <c r="BK2356" s="95">
        <f t="shared" si="749"/>
        <v>0.20836448178683617</v>
      </c>
      <c r="BL2356" s="95">
        <f t="shared" si="749"/>
        <v>0.16464603804218486</v>
      </c>
      <c r="BM2356" s="95">
        <f t="shared" si="749"/>
        <v>0.11558430824031349</v>
      </c>
      <c r="BN2356" s="95">
        <f t="shared" si="748"/>
        <v>6.085163226445589E-2</v>
      </c>
      <c r="BO2356" s="75"/>
      <c r="BP2356" s="75"/>
    </row>
    <row r="2357" spans="27:68" x14ac:dyDescent="0.2">
      <c r="AA2357" s="75"/>
      <c r="AB2357" s="75"/>
      <c r="AC2357" s="75"/>
      <c r="AD2357" s="75"/>
      <c r="AE2357" s="75"/>
      <c r="AF2357" s="85"/>
      <c r="AG2357" s="84"/>
      <c r="AN2357" s="75"/>
      <c r="AO2357" s="75"/>
      <c r="AP2357" s="75"/>
      <c r="AQ2357" s="75"/>
      <c r="AR2357" s="75"/>
      <c r="AS2357" s="75"/>
      <c r="AT2357" s="75"/>
      <c r="AU2357" s="75"/>
      <c r="AV2357" s="75"/>
      <c r="AW2357" s="75"/>
      <c r="AX2357" s="75"/>
      <c r="AY2357" s="75"/>
      <c r="AZ2357" s="75"/>
      <c r="BA2357" s="8">
        <f t="shared" si="741"/>
        <v>0</v>
      </c>
      <c r="BB2357" s="8">
        <f t="shared" si="742"/>
        <v>1.2646105828040655</v>
      </c>
      <c r="BC2357" s="8">
        <f t="shared" si="743"/>
        <v>-0.82727295640664633</v>
      </c>
      <c r="BD2357" s="8">
        <f t="shared" si="744"/>
        <v>0.86022162229747101</v>
      </c>
      <c r="BE2357" s="8">
        <f t="shared" si="745"/>
        <v>1.2723749123776125</v>
      </c>
      <c r="BF2357" s="8">
        <f t="shared" si="746"/>
        <v>0.7386345573352866</v>
      </c>
      <c r="BG2357" s="95">
        <f t="shared" si="749"/>
        <v>0.3357196473573697</v>
      </c>
      <c r="BH2357" s="95">
        <f t="shared" si="749"/>
        <v>0.31036782265222035</v>
      </c>
      <c r="BI2357" s="95">
        <f t="shared" si="749"/>
        <v>0.2809205298216626</v>
      </c>
      <c r="BJ2357" s="95">
        <f t="shared" si="749"/>
        <v>0.24702566320507127</v>
      </c>
      <c r="BK2357" s="95">
        <f t="shared" si="749"/>
        <v>0.20836448178683617</v>
      </c>
      <c r="BL2357" s="95">
        <f t="shared" si="749"/>
        <v>0.16464603804218486</v>
      </c>
      <c r="BM2357" s="95">
        <f t="shared" si="749"/>
        <v>0.11558430824031349</v>
      </c>
      <c r="BN2357" s="95">
        <f t="shared" si="748"/>
        <v>6.085163226445589E-2</v>
      </c>
      <c r="BO2357" s="75"/>
      <c r="BP2357" s="75"/>
    </row>
    <row r="2358" spans="27:68" x14ac:dyDescent="0.2">
      <c r="AA2358" s="75"/>
      <c r="AB2358" s="75"/>
      <c r="AC2358" s="75"/>
      <c r="AD2358" s="75"/>
      <c r="AE2358" s="75"/>
      <c r="AF2358" s="85"/>
      <c r="AG2358" s="84"/>
      <c r="AN2358" s="75"/>
      <c r="AO2358" s="75"/>
      <c r="AP2358" s="75"/>
      <c r="AQ2358" s="75"/>
      <c r="AR2358" s="75"/>
      <c r="AS2358" s="75"/>
      <c r="AT2358" s="75"/>
      <c r="AU2358" s="75"/>
      <c r="AV2358" s="75"/>
      <c r="AW2358" s="75"/>
      <c r="AX2358" s="75"/>
      <c r="AY2358" s="75"/>
      <c r="AZ2358" s="75"/>
      <c r="BA2358" s="8">
        <f t="shared" si="741"/>
        <v>0</v>
      </c>
      <c r="BB2358" s="8">
        <f t="shared" si="742"/>
        <v>1.2646105828040655</v>
      </c>
      <c r="BC2358" s="8">
        <f t="shared" si="743"/>
        <v>-0.82727295640664633</v>
      </c>
      <c r="BD2358" s="8">
        <f t="shared" si="744"/>
        <v>0.86022162229747101</v>
      </c>
      <c r="BE2358" s="8">
        <f t="shared" si="745"/>
        <v>1.2723749123776125</v>
      </c>
      <c r="BF2358" s="8">
        <f t="shared" si="746"/>
        <v>0.7386345573352866</v>
      </c>
      <c r="BG2358" s="95">
        <f t="shared" si="749"/>
        <v>0.3357196473573697</v>
      </c>
      <c r="BH2358" s="95">
        <f t="shared" si="749"/>
        <v>0.31036782265222035</v>
      </c>
      <c r="BI2358" s="95">
        <f t="shared" si="749"/>
        <v>0.2809205298216626</v>
      </c>
      <c r="BJ2358" s="95">
        <f t="shared" si="749"/>
        <v>0.24702566320507127</v>
      </c>
      <c r="BK2358" s="95">
        <f t="shared" si="749"/>
        <v>0.20836448178683617</v>
      </c>
      <c r="BL2358" s="95">
        <f t="shared" si="749"/>
        <v>0.16464603804218486</v>
      </c>
      <c r="BM2358" s="95">
        <f t="shared" si="749"/>
        <v>0.11558430824031349</v>
      </c>
      <c r="BN2358" s="95">
        <f t="shared" si="748"/>
        <v>6.085163226445589E-2</v>
      </c>
      <c r="BO2358" s="75"/>
      <c r="BP2358" s="75"/>
    </row>
    <row r="2359" spans="27:68" x14ac:dyDescent="0.2">
      <c r="AA2359" s="75"/>
      <c r="AB2359" s="75"/>
      <c r="AC2359" s="75"/>
      <c r="AD2359" s="75"/>
      <c r="AE2359" s="75"/>
      <c r="AF2359" s="85"/>
      <c r="AG2359" s="84"/>
      <c r="AN2359" s="75"/>
      <c r="AO2359" s="75"/>
      <c r="AP2359" s="75"/>
      <c r="AQ2359" s="75"/>
      <c r="AR2359" s="75"/>
      <c r="AS2359" s="75"/>
      <c r="AT2359" s="75"/>
      <c r="AU2359" s="75"/>
      <c r="AV2359" s="75"/>
      <c r="AW2359" s="75"/>
      <c r="AX2359" s="75"/>
      <c r="AY2359" s="75"/>
      <c r="AZ2359" s="75"/>
      <c r="BA2359" s="8">
        <f t="shared" si="741"/>
        <v>0</v>
      </c>
      <c r="BB2359" s="8">
        <f t="shared" si="742"/>
        <v>1.2646105828040655</v>
      </c>
      <c r="BC2359" s="8">
        <f t="shared" si="743"/>
        <v>-0.82727295640664633</v>
      </c>
      <c r="BD2359" s="8">
        <f t="shared" si="744"/>
        <v>0.86022162229747101</v>
      </c>
      <c r="BE2359" s="8">
        <f t="shared" si="745"/>
        <v>1.2723749123776125</v>
      </c>
      <c r="BF2359" s="8">
        <f t="shared" si="746"/>
        <v>0.7386345573352866</v>
      </c>
      <c r="BG2359" s="95">
        <f t="shared" si="749"/>
        <v>0.3357196473573697</v>
      </c>
      <c r="BH2359" s="95">
        <f t="shared" si="749"/>
        <v>0.31036782265222035</v>
      </c>
      <c r="BI2359" s="95">
        <f t="shared" si="749"/>
        <v>0.2809205298216626</v>
      </c>
      <c r="BJ2359" s="95">
        <f t="shared" si="749"/>
        <v>0.24702566320507127</v>
      </c>
      <c r="BK2359" s="95">
        <f t="shared" si="749"/>
        <v>0.20836448178683617</v>
      </c>
      <c r="BL2359" s="95">
        <f t="shared" si="749"/>
        <v>0.16464603804218486</v>
      </c>
      <c r="BM2359" s="95">
        <f t="shared" si="749"/>
        <v>0.11558430824031349</v>
      </c>
      <c r="BN2359" s="95">
        <f t="shared" si="748"/>
        <v>6.085163226445589E-2</v>
      </c>
      <c r="BO2359" s="75"/>
      <c r="BP2359" s="75"/>
    </row>
    <row r="2360" spans="27:68" x14ac:dyDescent="0.2">
      <c r="AA2360" s="75"/>
      <c r="AB2360" s="75"/>
      <c r="AC2360" s="75"/>
      <c r="AD2360" s="75"/>
      <c r="AE2360" s="75"/>
      <c r="AF2360" s="85"/>
      <c r="AG2360" s="84"/>
      <c r="AN2360" s="75"/>
      <c r="AO2360" s="75"/>
      <c r="AP2360" s="75"/>
      <c r="AQ2360" s="75"/>
      <c r="AR2360" s="75"/>
      <c r="AS2360" s="75"/>
      <c r="AT2360" s="75"/>
      <c r="AU2360" s="75"/>
      <c r="AV2360" s="75"/>
      <c r="AW2360" s="75"/>
      <c r="AX2360" s="75"/>
      <c r="AY2360" s="75"/>
      <c r="AZ2360" s="75"/>
      <c r="BA2360" s="8">
        <f t="shared" si="741"/>
        <v>0</v>
      </c>
      <c r="BB2360" s="8">
        <f t="shared" si="742"/>
        <v>1.2646105828040655</v>
      </c>
      <c r="BC2360" s="8">
        <f t="shared" si="743"/>
        <v>-0.82727295640664633</v>
      </c>
      <c r="BD2360" s="8">
        <f t="shared" si="744"/>
        <v>0.86022162229747101</v>
      </c>
      <c r="BE2360" s="8">
        <f t="shared" si="745"/>
        <v>1.2723749123776125</v>
      </c>
      <c r="BF2360" s="8">
        <f t="shared" si="746"/>
        <v>0.7386345573352866</v>
      </c>
      <c r="BG2360" s="95">
        <f t="shared" si="749"/>
        <v>0.3357196473573697</v>
      </c>
      <c r="BH2360" s="95">
        <f t="shared" si="749"/>
        <v>0.31036782265222035</v>
      </c>
      <c r="BI2360" s="95">
        <f t="shared" si="749"/>
        <v>0.2809205298216626</v>
      </c>
      <c r="BJ2360" s="95">
        <f t="shared" si="749"/>
        <v>0.24702566320507127</v>
      </c>
      <c r="BK2360" s="95">
        <f t="shared" si="749"/>
        <v>0.20836448178683617</v>
      </c>
      <c r="BL2360" s="95">
        <f t="shared" si="749"/>
        <v>0.16464603804218486</v>
      </c>
      <c r="BM2360" s="95">
        <f t="shared" si="749"/>
        <v>0.11558430824031349</v>
      </c>
      <c r="BN2360" s="95">
        <f t="shared" si="748"/>
        <v>6.085163226445589E-2</v>
      </c>
      <c r="BO2360" s="75"/>
      <c r="BP2360" s="75"/>
    </row>
    <row r="2361" spans="27:68" x14ac:dyDescent="0.2">
      <c r="AA2361" s="75"/>
      <c r="AB2361" s="75"/>
      <c r="AC2361" s="75"/>
      <c r="AD2361" s="75"/>
      <c r="AE2361" s="75"/>
      <c r="AF2361" s="85"/>
      <c r="AG2361" s="84"/>
      <c r="AN2361" s="75"/>
      <c r="AO2361" s="75"/>
      <c r="AP2361" s="75"/>
      <c r="AQ2361" s="75"/>
      <c r="AR2361" s="75"/>
      <c r="AS2361" s="75"/>
      <c r="AT2361" s="75"/>
      <c r="AU2361" s="75"/>
      <c r="AV2361" s="75"/>
      <c r="AW2361" s="75"/>
      <c r="AX2361" s="75"/>
      <c r="AY2361" s="75"/>
      <c r="AZ2361" s="75"/>
      <c r="BA2361" s="8">
        <f t="shared" si="741"/>
        <v>0</v>
      </c>
      <c r="BB2361" s="8">
        <f t="shared" si="742"/>
        <v>1.2646105828040655</v>
      </c>
      <c r="BC2361" s="8">
        <f t="shared" si="743"/>
        <v>-0.82727295640664633</v>
      </c>
      <c r="BD2361" s="8">
        <f t="shared" si="744"/>
        <v>0.86022162229747101</v>
      </c>
      <c r="BE2361" s="8">
        <f t="shared" si="745"/>
        <v>1.2723749123776125</v>
      </c>
      <c r="BF2361" s="8">
        <f t="shared" si="746"/>
        <v>0.7386345573352866</v>
      </c>
      <c r="BG2361" s="95">
        <f t="shared" si="749"/>
        <v>0.3357196473573697</v>
      </c>
      <c r="BH2361" s="95">
        <f t="shared" si="749"/>
        <v>0.31036782265222035</v>
      </c>
      <c r="BI2361" s="95">
        <f t="shared" si="749"/>
        <v>0.2809205298216626</v>
      </c>
      <c r="BJ2361" s="95">
        <f t="shared" si="749"/>
        <v>0.24702566320507127</v>
      </c>
      <c r="BK2361" s="95">
        <f t="shared" si="749"/>
        <v>0.20836448178683617</v>
      </c>
      <c r="BL2361" s="95">
        <f t="shared" si="749"/>
        <v>0.16464603804218486</v>
      </c>
      <c r="BM2361" s="95">
        <f t="shared" si="749"/>
        <v>0.11558430824031349</v>
      </c>
      <c r="BN2361" s="95">
        <f t="shared" si="748"/>
        <v>6.085163226445589E-2</v>
      </c>
      <c r="BO2361" s="75"/>
      <c r="BP2361" s="75"/>
    </row>
    <row r="2362" spans="27:68" x14ac:dyDescent="0.2">
      <c r="AA2362" s="75"/>
      <c r="AB2362" s="75"/>
      <c r="AC2362" s="75"/>
      <c r="AD2362" s="75"/>
      <c r="AE2362" s="75"/>
      <c r="AF2362" s="85"/>
      <c r="AG2362" s="84"/>
      <c r="AN2362" s="75"/>
      <c r="AO2362" s="75"/>
      <c r="AP2362" s="75"/>
      <c r="AQ2362" s="75"/>
      <c r="AR2362" s="75"/>
      <c r="AS2362" s="75"/>
      <c r="AT2362" s="75"/>
      <c r="AU2362" s="75"/>
      <c r="AV2362" s="75"/>
      <c r="AW2362" s="75"/>
      <c r="AX2362" s="75"/>
      <c r="AY2362" s="75"/>
      <c r="AZ2362" s="75"/>
      <c r="BA2362" s="8">
        <f t="shared" si="741"/>
        <v>0</v>
      </c>
      <c r="BB2362" s="8">
        <f t="shared" si="742"/>
        <v>1.2646105828040655</v>
      </c>
      <c r="BC2362" s="8">
        <f t="shared" si="743"/>
        <v>-0.82727295640664633</v>
      </c>
      <c r="BD2362" s="8">
        <f t="shared" si="744"/>
        <v>0.86022162229747101</v>
      </c>
      <c r="BE2362" s="8">
        <f t="shared" si="745"/>
        <v>1.2723749123776125</v>
      </c>
      <c r="BF2362" s="8">
        <f t="shared" si="746"/>
        <v>0.7386345573352866</v>
      </c>
      <c r="BG2362" s="95">
        <f t="shared" si="749"/>
        <v>0.3357196473573697</v>
      </c>
      <c r="BH2362" s="95">
        <f t="shared" si="749"/>
        <v>0.31036782265222035</v>
      </c>
      <c r="BI2362" s="95">
        <f t="shared" si="749"/>
        <v>0.2809205298216626</v>
      </c>
      <c r="BJ2362" s="95">
        <f t="shared" si="749"/>
        <v>0.24702566320507127</v>
      </c>
      <c r="BK2362" s="95">
        <f t="shared" si="749"/>
        <v>0.20836448178683617</v>
      </c>
      <c r="BL2362" s="95">
        <f t="shared" si="749"/>
        <v>0.16464603804218486</v>
      </c>
      <c r="BM2362" s="95">
        <f t="shared" si="749"/>
        <v>0.11558430824031349</v>
      </c>
      <c r="BN2362" s="95">
        <f t="shared" si="748"/>
        <v>6.085163226445589E-2</v>
      </c>
      <c r="BO2362" s="75"/>
      <c r="BP2362" s="75"/>
    </row>
    <row r="2363" spans="27:68" x14ac:dyDescent="0.2">
      <c r="AA2363" s="75"/>
      <c r="AB2363" s="75"/>
      <c r="AC2363" s="75"/>
      <c r="AD2363" s="75"/>
      <c r="AE2363" s="75"/>
      <c r="AF2363" s="85"/>
      <c r="AG2363" s="84"/>
      <c r="AN2363" s="75"/>
      <c r="AO2363" s="75"/>
      <c r="AP2363" s="75"/>
      <c r="AQ2363" s="75"/>
      <c r="AR2363" s="75"/>
      <c r="AS2363" s="75"/>
      <c r="AT2363" s="75"/>
      <c r="AU2363" s="75"/>
      <c r="AV2363" s="75"/>
      <c r="AW2363" s="75"/>
      <c r="AX2363" s="75"/>
      <c r="AY2363" s="75"/>
      <c r="AZ2363" s="75"/>
      <c r="BA2363" s="8">
        <f t="shared" si="741"/>
        <v>0</v>
      </c>
      <c r="BB2363" s="8">
        <f t="shared" si="742"/>
        <v>1.2646105828040655</v>
      </c>
      <c r="BC2363" s="8">
        <f t="shared" si="743"/>
        <v>-0.82727295640664633</v>
      </c>
      <c r="BD2363" s="8">
        <f t="shared" si="744"/>
        <v>0.86022162229747101</v>
      </c>
      <c r="BE2363" s="8">
        <f t="shared" si="745"/>
        <v>1.2723749123776125</v>
      </c>
      <c r="BF2363" s="8">
        <f t="shared" si="746"/>
        <v>0.7386345573352866</v>
      </c>
      <c r="BG2363" s="95">
        <f t="shared" si="749"/>
        <v>0.3357196473573697</v>
      </c>
      <c r="BH2363" s="95">
        <f t="shared" si="749"/>
        <v>0.31036782265222035</v>
      </c>
      <c r="BI2363" s="95">
        <f t="shared" si="749"/>
        <v>0.2809205298216626</v>
      </c>
      <c r="BJ2363" s="95">
        <f t="shared" si="749"/>
        <v>0.24702566320507127</v>
      </c>
      <c r="BK2363" s="95">
        <f t="shared" si="749"/>
        <v>0.20836448178683617</v>
      </c>
      <c r="BL2363" s="95">
        <f t="shared" si="749"/>
        <v>0.16464603804218486</v>
      </c>
      <c r="BM2363" s="95">
        <f t="shared" si="749"/>
        <v>0.11558430824031349</v>
      </c>
      <c r="BN2363" s="95">
        <f t="shared" si="748"/>
        <v>6.085163226445589E-2</v>
      </c>
      <c r="BO2363" s="75"/>
      <c r="BP2363" s="75"/>
    </row>
    <row r="2364" spans="27:68" x14ac:dyDescent="0.2">
      <c r="AA2364" s="75"/>
      <c r="AB2364" s="75"/>
      <c r="AC2364" s="75"/>
      <c r="AD2364" s="75"/>
      <c r="AE2364" s="75"/>
      <c r="AF2364" s="85"/>
      <c r="AG2364" s="84"/>
      <c r="AN2364" s="75"/>
      <c r="AO2364" s="75"/>
      <c r="AP2364" s="75"/>
      <c r="AQ2364" s="75"/>
      <c r="AR2364" s="75"/>
      <c r="AS2364" s="75"/>
      <c r="AT2364" s="75"/>
      <c r="AU2364" s="75"/>
      <c r="AV2364" s="75"/>
      <c r="AW2364" s="75"/>
      <c r="AX2364" s="75"/>
      <c r="AY2364" s="75"/>
      <c r="AZ2364" s="75"/>
      <c r="BA2364" s="8">
        <f t="shared" si="741"/>
        <v>0</v>
      </c>
      <c r="BB2364" s="8">
        <f t="shared" si="742"/>
        <v>1.2646105828040655</v>
      </c>
      <c r="BC2364" s="8">
        <f t="shared" si="743"/>
        <v>-0.82727295640664633</v>
      </c>
      <c r="BD2364" s="8">
        <f t="shared" si="744"/>
        <v>0.86022162229747101</v>
      </c>
      <c r="BE2364" s="8">
        <f t="shared" si="745"/>
        <v>1.2723749123776125</v>
      </c>
      <c r="BF2364" s="8">
        <f t="shared" si="746"/>
        <v>0.7386345573352866</v>
      </c>
      <c r="BG2364" s="95">
        <f t="shared" si="749"/>
        <v>0.3357196473573697</v>
      </c>
      <c r="BH2364" s="95">
        <f t="shared" si="749"/>
        <v>0.31036782265222035</v>
      </c>
      <c r="BI2364" s="95">
        <f t="shared" si="749"/>
        <v>0.2809205298216626</v>
      </c>
      <c r="BJ2364" s="95">
        <f t="shared" si="749"/>
        <v>0.24702566320507127</v>
      </c>
      <c r="BK2364" s="95">
        <f t="shared" si="749"/>
        <v>0.20836448178683617</v>
      </c>
      <c r="BL2364" s="95">
        <f t="shared" si="749"/>
        <v>0.16464603804218486</v>
      </c>
      <c r="BM2364" s="95">
        <f t="shared" si="749"/>
        <v>0.11558430824031349</v>
      </c>
      <c r="BN2364" s="95">
        <f t="shared" si="748"/>
        <v>6.085163226445589E-2</v>
      </c>
      <c r="BO2364" s="75"/>
      <c r="BP2364" s="75"/>
    </row>
    <row r="2365" spans="27:68" x14ac:dyDescent="0.2">
      <c r="AA2365" s="75"/>
      <c r="AB2365" s="75"/>
      <c r="AC2365" s="75"/>
      <c r="AD2365" s="75"/>
      <c r="AE2365" s="75"/>
      <c r="AF2365" s="85"/>
      <c r="AG2365" s="84"/>
      <c r="AN2365" s="75"/>
      <c r="AO2365" s="75"/>
      <c r="AP2365" s="75"/>
      <c r="AQ2365" s="75"/>
      <c r="AR2365" s="75"/>
      <c r="AS2365" s="75"/>
      <c r="AT2365" s="75"/>
      <c r="AU2365" s="75"/>
      <c r="AV2365" s="75"/>
      <c r="AW2365" s="75"/>
      <c r="AX2365" s="75"/>
      <c r="AY2365" s="75"/>
      <c r="AZ2365" s="75"/>
      <c r="BA2365" s="8">
        <f t="shared" si="741"/>
        <v>0</v>
      </c>
      <c r="BB2365" s="8">
        <f t="shared" si="742"/>
        <v>1.2646105828040655</v>
      </c>
      <c r="BC2365" s="8">
        <f t="shared" si="743"/>
        <v>-0.82727295640664633</v>
      </c>
      <c r="BD2365" s="8">
        <f t="shared" si="744"/>
        <v>0.86022162229747101</v>
      </c>
      <c r="BE2365" s="8">
        <f t="shared" si="745"/>
        <v>1.2723749123776125</v>
      </c>
      <c r="BF2365" s="8">
        <f t="shared" si="746"/>
        <v>0.7386345573352866</v>
      </c>
      <c r="BG2365" s="95">
        <f t="shared" si="749"/>
        <v>0.3357196473573697</v>
      </c>
      <c r="BH2365" s="95">
        <f t="shared" si="749"/>
        <v>0.31036782265222035</v>
      </c>
      <c r="BI2365" s="95">
        <f t="shared" si="749"/>
        <v>0.2809205298216626</v>
      </c>
      <c r="BJ2365" s="95">
        <f t="shared" si="749"/>
        <v>0.24702566320507127</v>
      </c>
      <c r="BK2365" s="95">
        <f t="shared" si="749"/>
        <v>0.20836448178683617</v>
      </c>
      <c r="BL2365" s="95">
        <f t="shared" si="749"/>
        <v>0.16464603804218486</v>
      </c>
      <c r="BM2365" s="95">
        <f t="shared" si="749"/>
        <v>0.11558430824031349</v>
      </c>
      <c r="BN2365" s="95">
        <f t="shared" si="748"/>
        <v>6.085163226445589E-2</v>
      </c>
      <c r="BO2365" s="75"/>
      <c r="BP2365" s="75"/>
    </row>
    <row r="2366" spans="27:68" x14ac:dyDescent="0.2">
      <c r="AA2366" s="75"/>
      <c r="AB2366" s="75"/>
      <c r="AC2366" s="75"/>
      <c r="AD2366" s="75"/>
      <c r="AE2366" s="75"/>
      <c r="AF2366" s="85"/>
      <c r="AG2366" s="84"/>
      <c r="AN2366" s="75"/>
      <c r="AO2366" s="75"/>
      <c r="AP2366" s="75"/>
      <c r="AQ2366" s="75"/>
      <c r="AR2366" s="75"/>
      <c r="AS2366" s="75"/>
      <c r="AT2366" s="75"/>
      <c r="AU2366" s="75"/>
      <c r="AV2366" s="75"/>
      <c r="AW2366" s="75"/>
      <c r="AX2366" s="75"/>
      <c r="AY2366" s="75"/>
      <c r="AZ2366" s="75"/>
      <c r="BA2366" s="8">
        <f t="shared" si="741"/>
        <v>0</v>
      </c>
      <c r="BB2366" s="8">
        <f t="shared" si="742"/>
        <v>1.2646105828040655</v>
      </c>
      <c r="BC2366" s="8">
        <f t="shared" si="743"/>
        <v>-0.82727295640664633</v>
      </c>
      <c r="BD2366" s="8">
        <f t="shared" si="744"/>
        <v>0.86022162229747101</v>
      </c>
      <c r="BE2366" s="8">
        <f t="shared" si="745"/>
        <v>1.2723749123776125</v>
      </c>
      <c r="BF2366" s="8">
        <f t="shared" si="746"/>
        <v>0.7386345573352866</v>
      </c>
      <c r="BG2366" s="95">
        <f t="shared" si="749"/>
        <v>0.3357196473573697</v>
      </c>
      <c r="BH2366" s="95">
        <f t="shared" si="749"/>
        <v>0.31036782265222035</v>
      </c>
      <c r="BI2366" s="95">
        <f t="shared" si="749"/>
        <v>0.2809205298216626</v>
      </c>
      <c r="BJ2366" s="95">
        <f t="shared" si="749"/>
        <v>0.24702566320507127</v>
      </c>
      <c r="BK2366" s="95">
        <f t="shared" si="749"/>
        <v>0.20836448178683617</v>
      </c>
      <c r="BL2366" s="95">
        <f t="shared" si="749"/>
        <v>0.16464603804218486</v>
      </c>
      <c r="BM2366" s="95">
        <f t="shared" si="749"/>
        <v>0.11558430824031349</v>
      </c>
      <c r="BN2366" s="95">
        <f t="shared" si="748"/>
        <v>6.085163226445589E-2</v>
      </c>
      <c r="BO2366" s="75"/>
      <c r="BP2366" s="75"/>
    </row>
    <row r="2367" spans="27:68" x14ac:dyDescent="0.2">
      <c r="AA2367" s="75"/>
      <c r="AB2367" s="75"/>
      <c r="AC2367" s="75"/>
      <c r="AD2367" s="75"/>
      <c r="AE2367" s="75"/>
      <c r="AF2367" s="85"/>
      <c r="AG2367" s="84"/>
      <c r="AN2367" s="75"/>
      <c r="AO2367" s="75"/>
      <c r="AP2367" s="75"/>
      <c r="AQ2367" s="75"/>
      <c r="AR2367" s="75"/>
      <c r="AS2367" s="75"/>
      <c r="AT2367" s="75"/>
      <c r="AU2367" s="75"/>
      <c r="AV2367" s="75"/>
      <c r="AW2367" s="75"/>
      <c r="AX2367" s="75"/>
      <c r="AY2367" s="75"/>
      <c r="AZ2367" s="75"/>
      <c r="BA2367" s="8">
        <f t="shared" si="741"/>
        <v>0</v>
      </c>
      <c r="BB2367" s="8">
        <f t="shared" si="742"/>
        <v>1.2646105828040655</v>
      </c>
      <c r="BC2367" s="8">
        <f t="shared" si="743"/>
        <v>-0.82727295640664633</v>
      </c>
      <c r="BD2367" s="8">
        <f t="shared" si="744"/>
        <v>0.86022162229747101</v>
      </c>
      <c r="BE2367" s="8">
        <f t="shared" si="745"/>
        <v>1.2723749123776125</v>
      </c>
      <c r="BF2367" s="8">
        <f t="shared" si="746"/>
        <v>0.7386345573352866</v>
      </c>
      <c r="BG2367" s="95">
        <f t="shared" si="749"/>
        <v>0.3357196473573697</v>
      </c>
      <c r="BH2367" s="95">
        <f t="shared" si="749"/>
        <v>0.31036782265222035</v>
      </c>
      <c r="BI2367" s="95">
        <f t="shared" si="749"/>
        <v>0.2809205298216626</v>
      </c>
      <c r="BJ2367" s="95">
        <f t="shared" si="749"/>
        <v>0.24702566320507127</v>
      </c>
      <c r="BK2367" s="95">
        <f t="shared" si="749"/>
        <v>0.20836448178683617</v>
      </c>
      <c r="BL2367" s="95">
        <f t="shared" si="749"/>
        <v>0.16464603804218486</v>
      </c>
      <c r="BM2367" s="95">
        <f t="shared" si="749"/>
        <v>0.11558430824031349</v>
      </c>
      <c r="BN2367" s="95">
        <f t="shared" si="748"/>
        <v>6.085163226445589E-2</v>
      </c>
      <c r="BO2367" s="75"/>
      <c r="BP2367" s="75"/>
    </row>
    <row r="2368" spans="27:68" x14ac:dyDescent="0.2">
      <c r="AA2368" s="75"/>
      <c r="AB2368" s="75"/>
      <c r="AC2368" s="75"/>
      <c r="AD2368" s="75"/>
      <c r="AE2368" s="75"/>
      <c r="AF2368" s="85"/>
      <c r="AG2368" s="84"/>
      <c r="AN2368" s="75"/>
      <c r="AO2368" s="75"/>
      <c r="AP2368" s="75"/>
      <c r="AQ2368" s="75"/>
      <c r="AR2368" s="75"/>
      <c r="AS2368" s="75"/>
      <c r="AT2368" s="75"/>
      <c r="AU2368" s="75"/>
      <c r="AV2368" s="75"/>
      <c r="AW2368" s="75"/>
      <c r="AX2368" s="75"/>
      <c r="AY2368" s="75"/>
      <c r="AZ2368" s="75"/>
      <c r="BA2368" s="8">
        <f t="shared" si="741"/>
        <v>0</v>
      </c>
      <c r="BB2368" s="8">
        <f t="shared" si="742"/>
        <v>1.2646105828040655</v>
      </c>
      <c r="BC2368" s="8">
        <f t="shared" si="743"/>
        <v>-0.82727295640664633</v>
      </c>
      <c r="BD2368" s="8">
        <f t="shared" si="744"/>
        <v>0.86022162229747101</v>
      </c>
      <c r="BE2368" s="8">
        <f t="shared" si="745"/>
        <v>1.2723749123776125</v>
      </c>
      <c r="BF2368" s="8">
        <f t="shared" si="746"/>
        <v>0.7386345573352866</v>
      </c>
      <c r="BG2368" s="95">
        <f t="shared" si="749"/>
        <v>0.3357196473573697</v>
      </c>
      <c r="BH2368" s="95">
        <f t="shared" si="749"/>
        <v>0.31036782265222035</v>
      </c>
      <c r="BI2368" s="95">
        <f t="shared" si="749"/>
        <v>0.2809205298216626</v>
      </c>
      <c r="BJ2368" s="95">
        <f t="shared" si="749"/>
        <v>0.24702566320507127</v>
      </c>
      <c r="BK2368" s="95">
        <f t="shared" si="749"/>
        <v>0.20836448178683617</v>
      </c>
      <c r="BL2368" s="95">
        <f t="shared" si="749"/>
        <v>0.16464603804218486</v>
      </c>
      <c r="BM2368" s="95">
        <f t="shared" si="749"/>
        <v>0.11558430824031349</v>
      </c>
      <c r="BN2368" s="95">
        <f t="shared" si="748"/>
        <v>6.085163226445589E-2</v>
      </c>
      <c r="BO2368" s="75"/>
      <c r="BP2368" s="75"/>
    </row>
    <row r="2369" spans="27:68" x14ac:dyDescent="0.2">
      <c r="AA2369" s="75"/>
      <c r="AB2369" s="75"/>
      <c r="AC2369" s="75"/>
      <c r="AD2369" s="75"/>
      <c r="AE2369" s="75"/>
      <c r="AF2369" s="85"/>
      <c r="AG2369" s="84"/>
      <c r="AN2369" s="75"/>
      <c r="AO2369" s="75"/>
      <c r="AP2369" s="75"/>
      <c r="AQ2369" s="75"/>
      <c r="AR2369" s="75"/>
      <c r="AS2369" s="75"/>
      <c r="AT2369" s="75"/>
      <c r="AU2369" s="75"/>
      <c r="AV2369" s="75"/>
      <c r="AW2369" s="75"/>
      <c r="AX2369" s="75"/>
      <c r="AY2369" s="75"/>
      <c r="AZ2369" s="75"/>
      <c r="BA2369" s="8">
        <f t="shared" si="741"/>
        <v>0</v>
      </c>
      <c r="BB2369" s="8">
        <f t="shared" si="742"/>
        <v>1.2646105828040655</v>
      </c>
      <c r="BC2369" s="8">
        <f t="shared" si="743"/>
        <v>-0.82727295640664633</v>
      </c>
      <c r="BD2369" s="8">
        <f t="shared" si="744"/>
        <v>0.86022162229747101</v>
      </c>
      <c r="BE2369" s="8">
        <f t="shared" si="745"/>
        <v>1.2723749123776125</v>
      </c>
      <c r="BF2369" s="8">
        <f t="shared" si="746"/>
        <v>0.7386345573352866</v>
      </c>
      <c r="BG2369" s="95">
        <f t="shared" ref="BG2369:BM2384" si="750">$BN2369+$BB$7*SIN(BH2369)</f>
        <v>0.3357196473573697</v>
      </c>
      <c r="BH2369" s="95">
        <f t="shared" si="750"/>
        <v>0.31036782265222035</v>
      </c>
      <c r="BI2369" s="95">
        <f t="shared" si="750"/>
        <v>0.2809205298216626</v>
      </c>
      <c r="BJ2369" s="95">
        <f t="shared" si="750"/>
        <v>0.24702566320507127</v>
      </c>
      <c r="BK2369" s="95">
        <f t="shared" si="750"/>
        <v>0.20836448178683617</v>
      </c>
      <c r="BL2369" s="95">
        <f t="shared" si="750"/>
        <v>0.16464603804218486</v>
      </c>
      <c r="BM2369" s="95">
        <f t="shared" si="750"/>
        <v>0.11558430824031349</v>
      </c>
      <c r="BN2369" s="95">
        <f t="shared" si="748"/>
        <v>6.085163226445589E-2</v>
      </c>
      <c r="BO2369" s="75"/>
      <c r="BP2369" s="75"/>
    </row>
    <row r="2370" spans="27:68" x14ac:dyDescent="0.2">
      <c r="AA2370" s="75"/>
      <c r="AB2370" s="75"/>
      <c r="AC2370" s="75"/>
      <c r="AD2370" s="75"/>
      <c r="AE2370" s="75"/>
      <c r="AF2370" s="85"/>
      <c r="AG2370" s="84"/>
      <c r="AN2370" s="75"/>
      <c r="AO2370" s="75"/>
      <c r="AP2370" s="75"/>
      <c r="AQ2370" s="75"/>
      <c r="AR2370" s="75"/>
      <c r="AS2370" s="75"/>
      <c r="AT2370" s="75"/>
      <c r="AU2370" s="75"/>
      <c r="AV2370" s="75"/>
      <c r="AW2370" s="75"/>
      <c r="AX2370" s="75"/>
      <c r="AY2370" s="75"/>
      <c r="AZ2370" s="75"/>
      <c r="BA2370" s="8">
        <f t="shared" si="741"/>
        <v>0</v>
      </c>
      <c r="BB2370" s="8">
        <f t="shared" si="742"/>
        <v>1.2646105828040655</v>
      </c>
      <c r="BC2370" s="8">
        <f t="shared" si="743"/>
        <v>-0.82727295640664633</v>
      </c>
      <c r="BD2370" s="8">
        <f t="shared" si="744"/>
        <v>0.86022162229747101</v>
      </c>
      <c r="BE2370" s="8">
        <f t="shared" si="745"/>
        <v>1.2723749123776125</v>
      </c>
      <c r="BF2370" s="8">
        <f t="shared" si="746"/>
        <v>0.7386345573352866</v>
      </c>
      <c r="BG2370" s="95">
        <f t="shared" si="750"/>
        <v>0.3357196473573697</v>
      </c>
      <c r="BH2370" s="95">
        <f t="shared" si="750"/>
        <v>0.31036782265222035</v>
      </c>
      <c r="BI2370" s="95">
        <f t="shared" si="750"/>
        <v>0.2809205298216626</v>
      </c>
      <c r="BJ2370" s="95">
        <f t="shared" si="750"/>
        <v>0.24702566320507127</v>
      </c>
      <c r="BK2370" s="95">
        <f t="shared" si="750"/>
        <v>0.20836448178683617</v>
      </c>
      <c r="BL2370" s="95">
        <f t="shared" si="750"/>
        <v>0.16464603804218486</v>
      </c>
      <c r="BM2370" s="95">
        <f t="shared" si="750"/>
        <v>0.11558430824031349</v>
      </c>
      <c r="BN2370" s="95">
        <f t="shared" si="748"/>
        <v>6.085163226445589E-2</v>
      </c>
      <c r="BO2370" s="75"/>
      <c r="BP2370" s="75"/>
    </row>
    <row r="2371" spans="27:68" x14ac:dyDescent="0.2">
      <c r="AA2371" s="75"/>
      <c r="AB2371" s="75"/>
      <c r="AC2371" s="75"/>
      <c r="AD2371" s="75"/>
      <c r="AE2371" s="75"/>
      <c r="AF2371" s="85"/>
      <c r="AG2371" s="84"/>
      <c r="AN2371" s="75"/>
      <c r="AO2371" s="75"/>
      <c r="AP2371" s="75"/>
      <c r="AQ2371" s="75"/>
      <c r="AR2371" s="75"/>
      <c r="AS2371" s="75"/>
      <c r="AT2371" s="75"/>
      <c r="AU2371" s="75"/>
      <c r="AV2371" s="75"/>
      <c r="AW2371" s="75"/>
      <c r="AX2371" s="75"/>
      <c r="AY2371" s="75"/>
      <c r="AZ2371" s="75"/>
      <c r="BA2371" s="8">
        <f t="shared" si="741"/>
        <v>0</v>
      </c>
      <c r="BB2371" s="8">
        <f t="shared" si="742"/>
        <v>1.2646105828040655</v>
      </c>
      <c r="BC2371" s="8">
        <f t="shared" si="743"/>
        <v>-0.82727295640664633</v>
      </c>
      <c r="BD2371" s="8">
        <f t="shared" si="744"/>
        <v>0.86022162229747101</v>
      </c>
      <c r="BE2371" s="8">
        <f t="shared" si="745"/>
        <v>1.2723749123776125</v>
      </c>
      <c r="BF2371" s="8">
        <f t="shared" si="746"/>
        <v>0.7386345573352866</v>
      </c>
      <c r="BG2371" s="95">
        <f t="shared" si="750"/>
        <v>0.3357196473573697</v>
      </c>
      <c r="BH2371" s="95">
        <f t="shared" si="750"/>
        <v>0.31036782265222035</v>
      </c>
      <c r="BI2371" s="95">
        <f t="shared" si="750"/>
        <v>0.2809205298216626</v>
      </c>
      <c r="BJ2371" s="95">
        <f t="shared" si="750"/>
        <v>0.24702566320507127</v>
      </c>
      <c r="BK2371" s="95">
        <f t="shared" si="750"/>
        <v>0.20836448178683617</v>
      </c>
      <c r="BL2371" s="95">
        <f t="shared" si="750"/>
        <v>0.16464603804218486</v>
      </c>
      <c r="BM2371" s="95">
        <f t="shared" si="750"/>
        <v>0.11558430824031349</v>
      </c>
      <c r="BN2371" s="95">
        <f t="shared" si="748"/>
        <v>6.085163226445589E-2</v>
      </c>
      <c r="BO2371" s="75"/>
      <c r="BP2371" s="75"/>
    </row>
    <row r="2372" spans="27:68" x14ac:dyDescent="0.2">
      <c r="AA2372" s="75"/>
      <c r="AB2372" s="75"/>
      <c r="AC2372" s="75"/>
      <c r="AD2372" s="75"/>
      <c r="AE2372" s="75"/>
      <c r="AF2372" s="85"/>
      <c r="AG2372" s="84"/>
      <c r="AN2372" s="75"/>
      <c r="AO2372" s="75"/>
      <c r="AP2372" s="75"/>
      <c r="AQ2372" s="75"/>
      <c r="AR2372" s="75"/>
      <c r="AS2372" s="75"/>
      <c r="AT2372" s="75"/>
      <c r="AU2372" s="75"/>
      <c r="AV2372" s="75"/>
      <c r="AW2372" s="75"/>
      <c r="AX2372" s="75"/>
      <c r="AY2372" s="75"/>
      <c r="AZ2372" s="75"/>
      <c r="BA2372" s="8">
        <f t="shared" si="741"/>
        <v>0</v>
      </c>
      <c r="BB2372" s="8">
        <f t="shared" si="742"/>
        <v>1.2646105828040655</v>
      </c>
      <c r="BC2372" s="8">
        <f t="shared" si="743"/>
        <v>-0.82727295640664633</v>
      </c>
      <c r="BD2372" s="8">
        <f t="shared" si="744"/>
        <v>0.86022162229747101</v>
      </c>
      <c r="BE2372" s="8">
        <f t="shared" si="745"/>
        <v>1.2723749123776125</v>
      </c>
      <c r="BF2372" s="8">
        <f t="shared" si="746"/>
        <v>0.7386345573352866</v>
      </c>
      <c r="BG2372" s="95">
        <f t="shared" si="750"/>
        <v>0.3357196473573697</v>
      </c>
      <c r="BH2372" s="95">
        <f t="shared" si="750"/>
        <v>0.31036782265222035</v>
      </c>
      <c r="BI2372" s="95">
        <f t="shared" si="750"/>
        <v>0.2809205298216626</v>
      </c>
      <c r="BJ2372" s="95">
        <f t="shared" si="750"/>
        <v>0.24702566320507127</v>
      </c>
      <c r="BK2372" s="95">
        <f t="shared" si="750"/>
        <v>0.20836448178683617</v>
      </c>
      <c r="BL2372" s="95">
        <f t="shared" si="750"/>
        <v>0.16464603804218486</v>
      </c>
      <c r="BM2372" s="95">
        <f t="shared" si="750"/>
        <v>0.11558430824031349</v>
      </c>
      <c r="BN2372" s="95">
        <f t="shared" si="748"/>
        <v>6.085163226445589E-2</v>
      </c>
      <c r="BO2372" s="75"/>
      <c r="BP2372" s="75"/>
    </row>
    <row r="2373" spans="27:68" x14ac:dyDescent="0.2">
      <c r="AA2373" s="75"/>
      <c r="AB2373" s="75"/>
      <c r="AC2373" s="75"/>
      <c r="AD2373" s="75"/>
      <c r="AE2373" s="75"/>
      <c r="AF2373" s="85"/>
      <c r="AG2373" s="84"/>
      <c r="AN2373" s="75"/>
      <c r="AO2373" s="75"/>
      <c r="AP2373" s="75"/>
      <c r="AQ2373" s="75"/>
      <c r="AR2373" s="75"/>
      <c r="AS2373" s="75"/>
      <c r="AT2373" s="75"/>
      <c r="AU2373" s="75"/>
      <c r="AV2373" s="75"/>
      <c r="AW2373" s="75"/>
      <c r="AX2373" s="75"/>
      <c r="AY2373" s="75"/>
      <c r="AZ2373" s="75"/>
      <c r="BA2373" s="8">
        <f t="shared" si="741"/>
        <v>0</v>
      </c>
      <c r="BB2373" s="8">
        <f t="shared" si="742"/>
        <v>1.2646105828040655</v>
      </c>
      <c r="BC2373" s="8">
        <f t="shared" si="743"/>
        <v>-0.82727295640664633</v>
      </c>
      <c r="BD2373" s="8">
        <f t="shared" si="744"/>
        <v>0.86022162229747101</v>
      </c>
      <c r="BE2373" s="8">
        <f t="shared" si="745"/>
        <v>1.2723749123776125</v>
      </c>
      <c r="BF2373" s="8">
        <f t="shared" si="746"/>
        <v>0.7386345573352866</v>
      </c>
      <c r="BG2373" s="95">
        <f t="shared" si="750"/>
        <v>0.3357196473573697</v>
      </c>
      <c r="BH2373" s="95">
        <f t="shared" si="750"/>
        <v>0.31036782265222035</v>
      </c>
      <c r="BI2373" s="95">
        <f t="shared" si="750"/>
        <v>0.2809205298216626</v>
      </c>
      <c r="BJ2373" s="95">
        <f t="shared" si="750"/>
        <v>0.24702566320507127</v>
      </c>
      <c r="BK2373" s="95">
        <f t="shared" si="750"/>
        <v>0.20836448178683617</v>
      </c>
      <c r="BL2373" s="95">
        <f t="shared" si="750"/>
        <v>0.16464603804218486</v>
      </c>
      <c r="BM2373" s="95">
        <f t="shared" si="750"/>
        <v>0.11558430824031349</v>
      </c>
      <c r="BN2373" s="95">
        <f t="shared" si="748"/>
        <v>6.085163226445589E-2</v>
      </c>
      <c r="BO2373" s="75"/>
      <c r="BP2373" s="75"/>
    </row>
    <row r="2374" spans="27:68" x14ac:dyDescent="0.2">
      <c r="AA2374" s="75"/>
      <c r="AB2374" s="75"/>
      <c r="AC2374" s="75"/>
      <c r="AD2374" s="75"/>
      <c r="AE2374" s="75"/>
      <c r="AF2374" s="85"/>
      <c r="AG2374" s="84"/>
      <c r="AN2374" s="75"/>
      <c r="AO2374" s="75"/>
      <c r="AP2374" s="75"/>
      <c r="AQ2374" s="75"/>
      <c r="AR2374" s="75"/>
      <c r="AS2374" s="75"/>
      <c r="AT2374" s="75"/>
      <c r="AU2374" s="75"/>
      <c r="AV2374" s="75"/>
      <c r="AW2374" s="75"/>
      <c r="AX2374" s="75"/>
      <c r="AY2374" s="75"/>
      <c r="AZ2374" s="75"/>
      <c r="BA2374" s="8">
        <f t="shared" si="741"/>
        <v>0</v>
      </c>
      <c r="BB2374" s="8">
        <f t="shared" si="742"/>
        <v>1.2646105828040655</v>
      </c>
      <c r="BC2374" s="8">
        <f t="shared" si="743"/>
        <v>-0.82727295640664633</v>
      </c>
      <c r="BD2374" s="8">
        <f t="shared" si="744"/>
        <v>0.86022162229747101</v>
      </c>
      <c r="BE2374" s="8">
        <f t="shared" si="745"/>
        <v>1.2723749123776125</v>
      </c>
      <c r="BF2374" s="8">
        <f t="shared" si="746"/>
        <v>0.7386345573352866</v>
      </c>
      <c r="BG2374" s="95">
        <f t="shared" si="750"/>
        <v>0.3357196473573697</v>
      </c>
      <c r="BH2374" s="95">
        <f t="shared" si="750"/>
        <v>0.31036782265222035</v>
      </c>
      <c r="BI2374" s="95">
        <f t="shared" si="750"/>
        <v>0.2809205298216626</v>
      </c>
      <c r="BJ2374" s="95">
        <f t="shared" si="750"/>
        <v>0.24702566320507127</v>
      </c>
      <c r="BK2374" s="95">
        <f t="shared" si="750"/>
        <v>0.20836448178683617</v>
      </c>
      <c r="BL2374" s="95">
        <f t="shared" si="750"/>
        <v>0.16464603804218486</v>
      </c>
      <c r="BM2374" s="95">
        <f t="shared" si="750"/>
        <v>0.11558430824031349</v>
      </c>
      <c r="BN2374" s="95">
        <f t="shared" si="748"/>
        <v>6.085163226445589E-2</v>
      </c>
      <c r="BO2374" s="75"/>
      <c r="BP2374" s="75"/>
    </row>
    <row r="2375" spans="27:68" x14ac:dyDescent="0.2">
      <c r="AA2375" s="75"/>
      <c r="AB2375" s="75"/>
      <c r="AC2375" s="75"/>
      <c r="AD2375" s="75"/>
      <c r="AE2375" s="75"/>
      <c r="AF2375" s="85"/>
      <c r="AG2375" s="84"/>
      <c r="AN2375" s="75"/>
      <c r="AO2375" s="75"/>
      <c r="AP2375" s="75"/>
      <c r="AQ2375" s="75"/>
      <c r="AR2375" s="75"/>
      <c r="AS2375" s="75"/>
      <c r="AT2375" s="75"/>
      <c r="AU2375" s="75"/>
      <c r="AV2375" s="75"/>
      <c r="AW2375" s="75"/>
      <c r="AX2375" s="75"/>
      <c r="AY2375" s="75"/>
      <c r="AZ2375" s="75"/>
      <c r="BA2375" s="8">
        <f t="shared" si="741"/>
        <v>0</v>
      </c>
      <c r="BB2375" s="8">
        <f t="shared" si="742"/>
        <v>1.2646105828040655</v>
      </c>
      <c r="BC2375" s="8">
        <f t="shared" si="743"/>
        <v>-0.82727295640664633</v>
      </c>
      <c r="BD2375" s="8">
        <f t="shared" si="744"/>
        <v>0.86022162229747101</v>
      </c>
      <c r="BE2375" s="8">
        <f t="shared" si="745"/>
        <v>1.2723749123776125</v>
      </c>
      <c r="BF2375" s="8">
        <f t="shared" si="746"/>
        <v>0.7386345573352866</v>
      </c>
      <c r="BG2375" s="95">
        <f t="shared" si="750"/>
        <v>0.3357196473573697</v>
      </c>
      <c r="BH2375" s="95">
        <f t="shared" si="750"/>
        <v>0.31036782265222035</v>
      </c>
      <c r="BI2375" s="95">
        <f t="shared" si="750"/>
        <v>0.2809205298216626</v>
      </c>
      <c r="BJ2375" s="95">
        <f t="shared" si="750"/>
        <v>0.24702566320507127</v>
      </c>
      <c r="BK2375" s="95">
        <f t="shared" si="750"/>
        <v>0.20836448178683617</v>
      </c>
      <c r="BL2375" s="95">
        <f t="shared" si="750"/>
        <v>0.16464603804218486</v>
      </c>
      <c r="BM2375" s="95">
        <f t="shared" si="750"/>
        <v>0.11558430824031349</v>
      </c>
      <c r="BN2375" s="95">
        <f t="shared" si="748"/>
        <v>6.085163226445589E-2</v>
      </c>
      <c r="BO2375" s="75"/>
      <c r="BP2375" s="75"/>
    </row>
    <row r="2376" spans="27:68" x14ac:dyDescent="0.2">
      <c r="AA2376" s="75"/>
      <c r="AB2376" s="75"/>
      <c r="AC2376" s="75"/>
      <c r="AD2376" s="75"/>
      <c r="AE2376" s="75"/>
      <c r="AF2376" s="85"/>
      <c r="AG2376" s="84"/>
      <c r="AN2376" s="75"/>
      <c r="AO2376" s="75"/>
      <c r="AP2376" s="75"/>
      <c r="AQ2376" s="75"/>
      <c r="AR2376" s="75"/>
      <c r="AS2376" s="75"/>
      <c r="AT2376" s="75"/>
      <c r="AU2376" s="75"/>
      <c r="AV2376" s="75"/>
      <c r="AW2376" s="75"/>
      <c r="AX2376" s="75"/>
      <c r="AY2376" s="75"/>
      <c r="AZ2376" s="75"/>
      <c r="BA2376" s="8">
        <f t="shared" si="741"/>
        <v>0</v>
      </c>
      <c r="BB2376" s="8">
        <f t="shared" si="742"/>
        <v>1.2646105828040655</v>
      </c>
      <c r="BC2376" s="8">
        <f t="shared" si="743"/>
        <v>-0.82727295640664633</v>
      </c>
      <c r="BD2376" s="8">
        <f t="shared" si="744"/>
        <v>0.86022162229747101</v>
      </c>
      <c r="BE2376" s="8">
        <f t="shared" si="745"/>
        <v>1.2723749123776125</v>
      </c>
      <c r="BF2376" s="8">
        <f t="shared" si="746"/>
        <v>0.7386345573352866</v>
      </c>
      <c r="BG2376" s="95">
        <f t="shared" si="750"/>
        <v>0.3357196473573697</v>
      </c>
      <c r="BH2376" s="95">
        <f t="shared" si="750"/>
        <v>0.31036782265222035</v>
      </c>
      <c r="BI2376" s="95">
        <f t="shared" si="750"/>
        <v>0.2809205298216626</v>
      </c>
      <c r="BJ2376" s="95">
        <f t="shared" si="750"/>
        <v>0.24702566320507127</v>
      </c>
      <c r="BK2376" s="95">
        <f t="shared" si="750"/>
        <v>0.20836448178683617</v>
      </c>
      <c r="BL2376" s="95">
        <f t="shared" si="750"/>
        <v>0.16464603804218486</v>
      </c>
      <c r="BM2376" s="95">
        <f t="shared" si="750"/>
        <v>0.11558430824031349</v>
      </c>
      <c r="BN2376" s="95">
        <f t="shared" si="748"/>
        <v>6.085163226445589E-2</v>
      </c>
      <c r="BO2376" s="75"/>
      <c r="BP2376" s="75"/>
    </row>
    <row r="2377" spans="27:68" x14ac:dyDescent="0.2">
      <c r="AA2377" s="75"/>
      <c r="AB2377" s="75"/>
      <c r="AC2377" s="75"/>
      <c r="AD2377" s="75"/>
      <c r="AE2377" s="75"/>
      <c r="AF2377" s="85"/>
      <c r="AG2377" s="84"/>
      <c r="AN2377" s="75"/>
      <c r="AO2377" s="75"/>
      <c r="AP2377" s="75"/>
      <c r="AQ2377" s="75"/>
      <c r="AR2377" s="75"/>
      <c r="AS2377" s="75"/>
      <c r="AT2377" s="75"/>
      <c r="AU2377" s="75"/>
      <c r="AV2377" s="75"/>
      <c r="AW2377" s="75"/>
      <c r="AX2377" s="75"/>
      <c r="AY2377" s="75"/>
      <c r="AZ2377" s="75"/>
      <c r="BA2377" s="8">
        <f t="shared" si="741"/>
        <v>0</v>
      </c>
      <c r="BB2377" s="8">
        <f t="shared" si="742"/>
        <v>1.2646105828040655</v>
      </c>
      <c r="BC2377" s="8">
        <f t="shared" si="743"/>
        <v>-0.82727295640664633</v>
      </c>
      <c r="BD2377" s="8">
        <f t="shared" si="744"/>
        <v>0.86022162229747101</v>
      </c>
      <c r="BE2377" s="8">
        <f t="shared" si="745"/>
        <v>1.2723749123776125</v>
      </c>
      <c r="BF2377" s="8">
        <f t="shared" si="746"/>
        <v>0.7386345573352866</v>
      </c>
      <c r="BG2377" s="95">
        <f t="shared" si="750"/>
        <v>0.3357196473573697</v>
      </c>
      <c r="BH2377" s="95">
        <f t="shared" si="750"/>
        <v>0.31036782265222035</v>
      </c>
      <c r="BI2377" s="95">
        <f t="shared" si="750"/>
        <v>0.2809205298216626</v>
      </c>
      <c r="BJ2377" s="95">
        <f t="shared" si="750"/>
        <v>0.24702566320507127</v>
      </c>
      <c r="BK2377" s="95">
        <f t="shared" si="750"/>
        <v>0.20836448178683617</v>
      </c>
      <c r="BL2377" s="95">
        <f t="shared" si="750"/>
        <v>0.16464603804218486</v>
      </c>
      <c r="BM2377" s="95">
        <f t="shared" si="750"/>
        <v>0.11558430824031349</v>
      </c>
      <c r="BN2377" s="95">
        <f t="shared" si="748"/>
        <v>6.085163226445589E-2</v>
      </c>
      <c r="BO2377" s="75"/>
      <c r="BP2377" s="75"/>
    </row>
    <row r="2378" spans="27:68" x14ac:dyDescent="0.2">
      <c r="AA2378" s="75"/>
      <c r="AB2378" s="75"/>
      <c r="AC2378" s="75"/>
      <c r="AD2378" s="75"/>
      <c r="AE2378" s="75"/>
      <c r="AF2378" s="85"/>
      <c r="AG2378" s="84"/>
      <c r="AN2378" s="75"/>
      <c r="AO2378" s="75"/>
      <c r="AP2378" s="75"/>
      <c r="AQ2378" s="75"/>
      <c r="AR2378" s="75"/>
      <c r="AS2378" s="75"/>
      <c r="AT2378" s="75"/>
      <c r="AU2378" s="75"/>
      <c r="AV2378" s="75"/>
      <c r="AW2378" s="75"/>
      <c r="AX2378" s="75"/>
      <c r="AY2378" s="75"/>
      <c r="AZ2378" s="75"/>
      <c r="BA2378" s="8">
        <f t="shared" si="741"/>
        <v>0</v>
      </c>
      <c r="BB2378" s="8">
        <f t="shared" si="742"/>
        <v>1.2646105828040655</v>
      </c>
      <c r="BC2378" s="8">
        <f t="shared" si="743"/>
        <v>-0.82727295640664633</v>
      </c>
      <c r="BD2378" s="8">
        <f t="shared" si="744"/>
        <v>0.86022162229747101</v>
      </c>
      <c r="BE2378" s="8">
        <f t="shared" si="745"/>
        <v>1.2723749123776125</v>
      </c>
      <c r="BF2378" s="8">
        <f t="shared" si="746"/>
        <v>0.7386345573352866</v>
      </c>
      <c r="BG2378" s="95">
        <f t="shared" si="750"/>
        <v>0.3357196473573697</v>
      </c>
      <c r="BH2378" s="95">
        <f t="shared" si="750"/>
        <v>0.31036782265222035</v>
      </c>
      <c r="BI2378" s="95">
        <f t="shared" si="750"/>
        <v>0.2809205298216626</v>
      </c>
      <c r="BJ2378" s="95">
        <f t="shared" si="750"/>
        <v>0.24702566320507127</v>
      </c>
      <c r="BK2378" s="95">
        <f t="shared" si="750"/>
        <v>0.20836448178683617</v>
      </c>
      <c r="BL2378" s="95">
        <f t="shared" si="750"/>
        <v>0.16464603804218486</v>
      </c>
      <c r="BM2378" s="95">
        <f t="shared" si="750"/>
        <v>0.11558430824031349</v>
      </c>
      <c r="BN2378" s="95">
        <f t="shared" si="748"/>
        <v>6.085163226445589E-2</v>
      </c>
      <c r="BO2378" s="75"/>
      <c r="BP2378" s="75"/>
    </row>
    <row r="2379" spans="27:68" x14ac:dyDescent="0.2">
      <c r="AA2379" s="75"/>
      <c r="AB2379" s="75"/>
      <c r="AC2379" s="75"/>
      <c r="AD2379" s="75"/>
      <c r="AE2379" s="75"/>
      <c r="AF2379" s="85"/>
      <c r="AG2379" s="84"/>
      <c r="AN2379" s="75"/>
      <c r="AO2379" s="75"/>
      <c r="AP2379" s="75"/>
      <c r="AQ2379" s="75"/>
      <c r="AR2379" s="75"/>
      <c r="AS2379" s="75"/>
      <c r="AT2379" s="75"/>
      <c r="AU2379" s="75"/>
      <c r="AV2379" s="75"/>
      <c r="AW2379" s="75"/>
      <c r="AX2379" s="75"/>
      <c r="AY2379" s="75"/>
      <c r="AZ2379" s="75"/>
      <c r="BA2379" s="8">
        <f t="shared" si="741"/>
        <v>0</v>
      </c>
      <c r="BB2379" s="8">
        <f t="shared" si="742"/>
        <v>1.2646105828040655</v>
      </c>
      <c r="BC2379" s="8">
        <f t="shared" si="743"/>
        <v>-0.82727295640664633</v>
      </c>
      <c r="BD2379" s="8">
        <f t="shared" si="744"/>
        <v>0.86022162229747101</v>
      </c>
      <c r="BE2379" s="8">
        <f t="shared" si="745"/>
        <v>1.2723749123776125</v>
      </c>
      <c r="BF2379" s="8">
        <f t="shared" si="746"/>
        <v>0.7386345573352866</v>
      </c>
      <c r="BG2379" s="95">
        <f t="shared" si="750"/>
        <v>0.3357196473573697</v>
      </c>
      <c r="BH2379" s="95">
        <f t="shared" si="750"/>
        <v>0.31036782265222035</v>
      </c>
      <c r="BI2379" s="95">
        <f t="shared" si="750"/>
        <v>0.2809205298216626</v>
      </c>
      <c r="BJ2379" s="95">
        <f t="shared" si="750"/>
        <v>0.24702566320507127</v>
      </c>
      <c r="BK2379" s="95">
        <f t="shared" si="750"/>
        <v>0.20836448178683617</v>
      </c>
      <c r="BL2379" s="95">
        <f t="shared" si="750"/>
        <v>0.16464603804218486</v>
      </c>
      <c r="BM2379" s="95">
        <f t="shared" si="750"/>
        <v>0.11558430824031349</v>
      </c>
      <c r="BN2379" s="95">
        <f t="shared" si="748"/>
        <v>6.085163226445589E-2</v>
      </c>
      <c r="BO2379" s="75"/>
      <c r="BP2379" s="75"/>
    </row>
    <row r="2380" spans="27:68" x14ac:dyDescent="0.2">
      <c r="AA2380" s="75"/>
      <c r="AB2380" s="75"/>
      <c r="AC2380" s="75"/>
      <c r="AD2380" s="75"/>
      <c r="AE2380" s="75"/>
      <c r="AF2380" s="85"/>
      <c r="AG2380" s="84"/>
      <c r="AN2380" s="75"/>
      <c r="AO2380" s="75"/>
      <c r="AP2380" s="75"/>
      <c r="AQ2380" s="75"/>
      <c r="AR2380" s="75"/>
      <c r="AS2380" s="75"/>
      <c r="AT2380" s="75"/>
      <c r="AU2380" s="75"/>
      <c r="AV2380" s="75"/>
      <c r="AW2380" s="75"/>
      <c r="AX2380" s="75"/>
      <c r="AY2380" s="75"/>
      <c r="AZ2380" s="75"/>
      <c r="BA2380" s="8">
        <f t="shared" si="741"/>
        <v>0</v>
      </c>
      <c r="BB2380" s="8">
        <f t="shared" si="742"/>
        <v>1.2646105828040655</v>
      </c>
      <c r="BC2380" s="8">
        <f t="shared" si="743"/>
        <v>-0.82727295640664633</v>
      </c>
      <c r="BD2380" s="8">
        <f t="shared" si="744"/>
        <v>0.86022162229747101</v>
      </c>
      <c r="BE2380" s="8">
        <f t="shared" si="745"/>
        <v>1.2723749123776125</v>
      </c>
      <c r="BF2380" s="8">
        <f t="shared" si="746"/>
        <v>0.7386345573352866</v>
      </c>
      <c r="BG2380" s="95">
        <f t="shared" si="750"/>
        <v>0.3357196473573697</v>
      </c>
      <c r="BH2380" s="95">
        <f t="shared" si="750"/>
        <v>0.31036782265222035</v>
      </c>
      <c r="BI2380" s="95">
        <f t="shared" si="750"/>
        <v>0.2809205298216626</v>
      </c>
      <c r="BJ2380" s="95">
        <f t="shared" si="750"/>
        <v>0.24702566320507127</v>
      </c>
      <c r="BK2380" s="95">
        <f t="shared" si="750"/>
        <v>0.20836448178683617</v>
      </c>
      <c r="BL2380" s="95">
        <f t="shared" si="750"/>
        <v>0.16464603804218486</v>
      </c>
      <c r="BM2380" s="95">
        <f t="shared" si="750"/>
        <v>0.11558430824031349</v>
      </c>
      <c r="BN2380" s="95">
        <f t="shared" si="748"/>
        <v>6.085163226445589E-2</v>
      </c>
      <c r="BO2380" s="75"/>
      <c r="BP2380" s="75"/>
    </row>
    <row r="2381" spans="27:68" x14ac:dyDescent="0.2">
      <c r="AA2381" s="75"/>
      <c r="AB2381" s="75"/>
      <c r="AC2381" s="75"/>
      <c r="AD2381" s="75"/>
      <c r="AE2381" s="75"/>
      <c r="AF2381" s="85"/>
      <c r="AG2381" s="84"/>
      <c r="AN2381" s="75"/>
      <c r="AO2381" s="75"/>
      <c r="AP2381" s="75"/>
      <c r="AQ2381" s="75"/>
      <c r="AR2381" s="75"/>
      <c r="AS2381" s="75"/>
      <c r="AT2381" s="75"/>
      <c r="AU2381" s="75"/>
      <c r="AV2381" s="75"/>
      <c r="AW2381" s="75"/>
      <c r="AX2381" s="75"/>
      <c r="AY2381" s="75"/>
      <c r="AZ2381" s="75"/>
      <c r="BA2381" s="8">
        <f t="shared" si="741"/>
        <v>0</v>
      </c>
      <c r="BB2381" s="8">
        <f t="shared" si="742"/>
        <v>1.2646105828040655</v>
      </c>
      <c r="BC2381" s="8">
        <f t="shared" si="743"/>
        <v>-0.82727295640664633</v>
      </c>
      <c r="BD2381" s="8">
        <f t="shared" si="744"/>
        <v>0.86022162229747101</v>
      </c>
      <c r="BE2381" s="8">
        <f t="shared" si="745"/>
        <v>1.2723749123776125</v>
      </c>
      <c r="BF2381" s="8">
        <f t="shared" si="746"/>
        <v>0.7386345573352866</v>
      </c>
      <c r="BG2381" s="95">
        <f t="shared" si="750"/>
        <v>0.3357196473573697</v>
      </c>
      <c r="BH2381" s="95">
        <f t="shared" si="750"/>
        <v>0.31036782265222035</v>
      </c>
      <c r="BI2381" s="95">
        <f t="shared" si="750"/>
        <v>0.2809205298216626</v>
      </c>
      <c r="BJ2381" s="95">
        <f t="shared" si="750"/>
        <v>0.24702566320507127</v>
      </c>
      <c r="BK2381" s="95">
        <f t="shared" si="750"/>
        <v>0.20836448178683617</v>
      </c>
      <c r="BL2381" s="95">
        <f t="shared" si="750"/>
        <v>0.16464603804218486</v>
      </c>
      <c r="BM2381" s="95">
        <f t="shared" si="750"/>
        <v>0.11558430824031349</v>
      </c>
      <c r="BN2381" s="95">
        <f t="shared" si="748"/>
        <v>6.085163226445589E-2</v>
      </c>
      <c r="BO2381" s="75"/>
      <c r="BP2381" s="75"/>
    </row>
    <row r="2382" spans="27:68" x14ac:dyDescent="0.2">
      <c r="AA2382" s="75"/>
      <c r="AB2382" s="75"/>
      <c r="AC2382" s="75"/>
      <c r="AD2382" s="75"/>
      <c r="AE2382" s="75"/>
      <c r="AF2382" s="85"/>
      <c r="AG2382" s="84"/>
      <c r="AN2382" s="75"/>
      <c r="AO2382" s="75"/>
      <c r="AP2382" s="75"/>
      <c r="AQ2382" s="75"/>
      <c r="AR2382" s="75"/>
      <c r="AS2382" s="75"/>
      <c r="AT2382" s="75"/>
      <c r="AU2382" s="75"/>
      <c r="AV2382" s="75"/>
      <c r="AW2382" s="75"/>
      <c r="AX2382" s="75"/>
      <c r="AY2382" s="75"/>
      <c r="AZ2382" s="75"/>
      <c r="BA2382" s="8">
        <f t="shared" si="741"/>
        <v>0</v>
      </c>
      <c r="BB2382" s="8">
        <f t="shared" si="742"/>
        <v>1.2646105828040655</v>
      </c>
      <c r="BC2382" s="8">
        <f t="shared" si="743"/>
        <v>-0.82727295640664633</v>
      </c>
      <c r="BD2382" s="8">
        <f t="shared" si="744"/>
        <v>0.86022162229747101</v>
      </c>
      <c r="BE2382" s="8">
        <f t="shared" si="745"/>
        <v>1.2723749123776125</v>
      </c>
      <c r="BF2382" s="8">
        <f t="shared" si="746"/>
        <v>0.7386345573352866</v>
      </c>
      <c r="BG2382" s="95">
        <f t="shared" si="750"/>
        <v>0.3357196473573697</v>
      </c>
      <c r="BH2382" s="95">
        <f t="shared" si="750"/>
        <v>0.31036782265222035</v>
      </c>
      <c r="BI2382" s="95">
        <f t="shared" si="750"/>
        <v>0.2809205298216626</v>
      </c>
      <c r="BJ2382" s="95">
        <f t="shared" si="750"/>
        <v>0.24702566320507127</v>
      </c>
      <c r="BK2382" s="95">
        <f t="shared" si="750"/>
        <v>0.20836448178683617</v>
      </c>
      <c r="BL2382" s="95">
        <f t="shared" si="750"/>
        <v>0.16464603804218486</v>
      </c>
      <c r="BM2382" s="95">
        <f t="shared" si="750"/>
        <v>0.11558430824031349</v>
      </c>
      <c r="BN2382" s="95">
        <f t="shared" si="748"/>
        <v>6.085163226445589E-2</v>
      </c>
      <c r="BO2382" s="75"/>
      <c r="BP2382" s="75"/>
    </row>
    <row r="2383" spans="27:68" x14ac:dyDescent="0.2">
      <c r="AA2383" s="75"/>
      <c r="AB2383" s="75"/>
      <c r="AC2383" s="75"/>
      <c r="AD2383" s="75"/>
      <c r="AE2383" s="75"/>
      <c r="AF2383" s="85"/>
      <c r="AG2383" s="84"/>
      <c r="AN2383" s="75"/>
      <c r="AO2383" s="75"/>
      <c r="AP2383" s="75"/>
      <c r="AQ2383" s="75"/>
      <c r="AR2383" s="75"/>
      <c r="AS2383" s="75"/>
      <c r="AT2383" s="75"/>
      <c r="AU2383" s="75"/>
      <c r="AV2383" s="75"/>
      <c r="AW2383" s="75"/>
      <c r="AX2383" s="75"/>
      <c r="AY2383" s="75"/>
      <c r="AZ2383" s="75"/>
      <c r="BA2383" s="8">
        <f t="shared" si="741"/>
        <v>0</v>
      </c>
      <c r="BB2383" s="8">
        <f t="shared" si="742"/>
        <v>1.2646105828040655</v>
      </c>
      <c r="BC2383" s="8">
        <f t="shared" si="743"/>
        <v>-0.82727295640664633</v>
      </c>
      <c r="BD2383" s="8">
        <f t="shared" si="744"/>
        <v>0.86022162229747101</v>
      </c>
      <c r="BE2383" s="8">
        <f t="shared" si="745"/>
        <v>1.2723749123776125</v>
      </c>
      <c r="BF2383" s="8">
        <f t="shared" si="746"/>
        <v>0.7386345573352866</v>
      </c>
      <c r="BG2383" s="95">
        <f t="shared" si="750"/>
        <v>0.3357196473573697</v>
      </c>
      <c r="BH2383" s="95">
        <f t="shared" si="750"/>
        <v>0.31036782265222035</v>
      </c>
      <c r="BI2383" s="95">
        <f t="shared" si="750"/>
        <v>0.2809205298216626</v>
      </c>
      <c r="BJ2383" s="95">
        <f t="shared" si="750"/>
        <v>0.24702566320507127</v>
      </c>
      <c r="BK2383" s="95">
        <f t="shared" si="750"/>
        <v>0.20836448178683617</v>
      </c>
      <c r="BL2383" s="95">
        <f t="shared" si="750"/>
        <v>0.16464603804218486</v>
      </c>
      <c r="BM2383" s="95">
        <f t="shared" si="750"/>
        <v>0.11558430824031349</v>
      </c>
      <c r="BN2383" s="95">
        <f t="shared" si="748"/>
        <v>6.085163226445589E-2</v>
      </c>
      <c r="BO2383" s="75"/>
      <c r="BP2383" s="75"/>
    </row>
    <row r="2384" spans="27:68" x14ac:dyDescent="0.2">
      <c r="AA2384" s="75"/>
      <c r="AB2384" s="75"/>
      <c r="AC2384" s="75"/>
      <c r="AD2384" s="75"/>
      <c r="AE2384" s="75"/>
      <c r="AF2384" s="85"/>
      <c r="AG2384" s="84"/>
      <c r="AN2384" s="75"/>
      <c r="AO2384" s="75"/>
      <c r="AP2384" s="75"/>
      <c r="AQ2384" s="75"/>
      <c r="AR2384" s="75"/>
      <c r="AS2384" s="75"/>
      <c r="AT2384" s="75"/>
      <c r="AU2384" s="75"/>
      <c r="AV2384" s="75"/>
      <c r="AW2384" s="75"/>
      <c r="AX2384" s="75"/>
      <c r="AY2384" s="75"/>
      <c r="AZ2384" s="75"/>
      <c r="BA2384" s="8">
        <f t="shared" si="741"/>
        <v>0</v>
      </c>
      <c r="BB2384" s="8">
        <f t="shared" si="742"/>
        <v>1.2646105828040655</v>
      </c>
      <c r="BC2384" s="8">
        <f t="shared" si="743"/>
        <v>-0.82727295640664633</v>
      </c>
      <c r="BD2384" s="8">
        <f t="shared" si="744"/>
        <v>0.86022162229747101</v>
      </c>
      <c r="BE2384" s="8">
        <f t="shared" si="745"/>
        <v>1.2723749123776125</v>
      </c>
      <c r="BF2384" s="8">
        <f t="shared" si="746"/>
        <v>0.7386345573352866</v>
      </c>
      <c r="BG2384" s="95">
        <f t="shared" si="750"/>
        <v>0.3357196473573697</v>
      </c>
      <c r="BH2384" s="95">
        <f t="shared" si="750"/>
        <v>0.31036782265222035</v>
      </c>
      <c r="BI2384" s="95">
        <f t="shared" si="750"/>
        <v>0.2809205298216626</v>
      </c>
      <c r="BJ2384" s="95">
        <f t="shared" si="750"/>
        <v>0.24702566320507127</v>
      </c>
      <c r="BK2384" s="95">
        <f t="shared" si="750"/>
        <v>0.20836448178683617</v>
      </c>
      <c r="BL2384" s="95">
        <f t="shared" si="750"/>
        <v>0.16464603804218486</v>
      </c>
      <c r="BM2384" s="95">
        <f t="shared" si="750"/>
        <v>0.11558430824031349</v>
      </c>
      <c r="BN2384" s="95">
        <f t="shared" si="748"/>
        <v>6.085163226445589E-2</v>
      </c>
      <c r="BO2384" s="75"/>
      <c r="BP2384" s="75"/>
    </row>
    <row r="2385" spans="27:68" x14ac:dyDescent="0.2">
      <c r="AA2385" s="75"/>
      <c r="AB2385" s="75"/>
      <c r="AC2385" s="75"/>
      <c r="AD2385" s="75"/>
      <c r="AE2385" s="75"/>
      <c r="AF2385" s="85"/>
      <c r="AG2385" s="84"/>
      <c r="AN2385" s="75"/>
      <c r="AO2385" s="75"/>
      <c r="AP2385" s="75"/>
      <c r="AQ2385" s="75"/>
      <c r="AR2385" s="75"/>
      <c r="AS2385" s="75"/>
      <c r="AT2385" s="75"/>
      <c r="AU2385" s="75"/>
      <c r="AV2385" s="75"/>
      <c r="AW2385" s="75"/>
      <c r="AX2385" s="75"/>
      <c r="AY2385" s="75"/>
      <c r="AZ2385" s="75"/>
      <c r="BA2385" s="8">
        <f t="shared" si="741"/>
        <v>0</v>
      </c>
      <c r="BB2385" s="8">
        <f t="shared" si="742"/>
        <v>1.2646105828040655</v>
      </c>
      <c r="BC2385" s="8">
        <f t="shared" si="743"/>
        <v>-0.82727295640664633</v>
      </c>
      <c r="BD2385" s="8">
        <f t="shared" si="744"/>
        <v>0.86022162229747101</v>
      </c>
      <c r="BE2385" s="8">
        <f t="shared" si="745"/>
        <v>1.2723749123776125</v>
      </c>
      <c r="BF2385" s="8">
        <f t="shared" si="746"/>
        <v>0.7386345573352866</v>
      </c>
      <c r="BG2385" s="95">
        <f t="shared" ref="BG2385:BM2400" si="751">$BN2385+$BB$7*SIN(BH2385)</f>
        <v>0.3357196473573697</v>
      </c>
      <c r="BH2385" s="95">
        <f t="shared" si="751"/>
        <v>0.31036782265222035</v>
      </c>
      <c r="BI2385" s="95">
        <f t="shared" si="751"/>
        <v>0.2809205298216626</v>
      </c>
      <c r="BJ2385" s="95">
        <f t="shared" si="751"/>
        <v>0.24702566320507127</v>
      </c>
      <c r="BK2385" s="95">
        <f t="shared" si="751"/>
        <v>0.20836448178683617</v>
      </c>
      <c r="BL2385" s="95">
        <f t="shared" si="751"/>
        <v>0.16464603804218486</v>
      </c>
      <c r="BM2385" s="95">
        <f t="shared" si="751"/>
        <v>0.11558430824031349</v>
      </c>
      <c r="BN2385" s="95">
        <f t="shared" si="748"/>
        <v>6.085163226445589E-2</v>
      </c>
      <c r="BO2385" s="75"/>
      <c r="BP2385" s="75"/>
    </row>
    <row r="2386" spans="27:68" x14ac:dyDescent="0.2">
      <c r="AA2386" s="75"/>
      <c r="AB2386" s="75"/>
      <c r="AC2386" s="75"/>
      <c r="AD2386" s="75"/>
      <c r="AE2386" s="75"/>
      <c r="AF2386" s="85"/>
      <c r="AG2386" s="84"/>
      <c r="AN2386" s="75"/>
      <c r="AO2386" s="75"/>
      <c r="AP2386" s="75"/>
      <c r="AQ2386" s="75"/>
      <c r="AR2386" s="75"/>
      <c r="AS2386" s="75"/>
      <c r="AT2386" s="75"/>
      <c r="AU2386" s="75"/>
      <c r="AV2386" s="75"/>
      <c r="AW2386" s="75"/>
      <c r="AX2386" s="75"/>
      <c r="AY2386" s="75"/>
      <c r="AZ2386" s="75"/>
      <c r="BA2386" s="8">
        <f t="shared" si="741"/>
        <v>0</v>
      </c>
      <c r="BB2386" s="8">
        <f t="shared" si="742"/>
        <v>1.2646105828040655</v>
      </c>
      <c r="BC2386" s="8">
        <f t="shared" si="743"/>
        <v>-0.82727295640664633</v>
      </c>
      <c r="BD2386" s="8">
        <f t="shared" si="744"/>
        <v>0.86022162229747101</v>
      </c>
      <c r="BE2386" s="8">
        <f t="shared" si="745"/>
        <v>1.2723749123776125</v>
      </c>
      <c r="BF2386" s="8">
        <f t="shared" si="746"/>
        <v>0.7386345573352866</v>
      </c>
      <c r="BG2386" s="95">
        <f t="shared" si="751"/>
        <v>0.3357196473573697</v>
      </c>
      <c r="BH2386" s="95">
        <f t="shared" si="751"/>
        <v>0.31036782265222035</v>
      </c>
      <c r="BI2386" s="95">
        <f t="shared" si="751"/>
        <v>0.2809205298216626</v>
      </c>
      <c r="BJ2386" s="95">
        <f t="shared" si="751"/>
        <v>0.24702566320507127</v>
      </c>
      <c r="BK2386" s="95">
        <f t="shared" si="751"/>
        <v>0.20836448178683617</v>
      </c>
      <c r="BL2386" s="95">
        <f t="shared" si="751"/>
        <v>0.16464603804218486</v>
      </c>
      <c r="BM2386" s="95">
        <f t="shared" si="751"/>
        <v>0.11558430824031349</v>
      </c>
      <c r="BN2386" s="95">
        <f t="shared" si="748"/>
        <v>6.085163226445589E-2</v>
      </c>
      <c r="BO2386" s="75"/>
      <c r="BP2386" s="75"/>
    </row>
    <row r="2387" spans="27:68" x14ac:dyDescent="0.2">
      <c r="AA2387" s="75"/>
      <c r="AB2387" s="75"/>
      <c r="AC2387" s="75"/>
      <c r="AD2387" s="75"/>
      <c r="AE2387" s="75"/>
      <c r="AF2387" s="85"/>
      <c r="AG2387" s="84"/>
      <c r="AN2387" s="75"/>
      <c r="AO2387" s="75"/>
      <c r="AP2387" s="75"/>
      <c r="AQ2387" s="75"/>
      <c r="AR2387" s="75"/>
      <c r="AS2387" s="75"/>
      <c r="AT2387" s="75"/>
      <c r="AU2387" s="75"/>
      <c r="AV2387" s="75"/>
      <c r="AW2387" s="75"/>
      <c r="AX2387" s="75"/>
      <c r="AY2387" s="75"/>
      <c r="AZ2387" s="75"/>
      <c r="BA2387" s="8">
        <f t="shared" si="741"/>
        <v>0</v>
      </c>
      <c r="BB2387" s="8">
        <f t="shared" si="742"/>
        <v>1.2646105828040655</v>
      </c>
      <c r="BC2387" s="8">
        <f t="shared" si="743"/>
        <v>-0.82727295640664633</v>
      </c>
      <c r="BD2387" s="8">
        <f t="shared" si="744"/>
        <v>0.86022162229747101</v>
      </c>
      <c r="BE2387" s="8">
        <f t="shared" si="745"/>
        <v>1.2723749123776125</v>
      </c>
      <c r="BF2387" s="8">
        <f t="shared" si="746"/>
        <v>0.7386345573352866</v>
      </c>
      <c r="BG2387" s="95">
        <f t="shared" si="751"/>
        <v>0.3357196473573697</v>
      </c>
      <c r="BH2387" s="95">
        <f t="shared" si="751"/>
        <v>0.31036782265222035</v>
      </c>
      <c r="BI2387" s="95">
        <f t="shared" si="751"/>
        <v>0.2809205298216626</v>
      </c>
      <c r="BJ2387" s="95">
        <f t="shared" si="751"/>
        <v>0.24702566320507127</v>
      </c>
      <c r="BK2387" s="95">
        <f t="shared" si="751"/>
        <v>0.20836448178683617</v>
      </c>
      <c r="BL2387" s="95">
        <f t="shared" si="751"/>
        <v>0.16464603804218486</v>
      </c>
      <c r="BM2387" s="95">
        <f t="shared" si="751"/>
        <v>0.11558430824031349</v>
      </c>
      <c r="BN2387" s="95">
        <f t="shared" si="748"/>
        <v>6.085163226445589E-2</v>
      </c>
      <c r="BO2387" s="75"/>
      <c r="BP2387" s="75"/>
    </row>
    <row r="2388" spans="27:68" x14ac:dyDescent="0.2">
      <c r="AA2388" s="75"/>
      <c r="AB2388" s="75"/>
      <c r="AC2388" s="75"/>
      <c r="AD2388" s="75"/>
      <c r="AE2388" s="75"/>
      <c r="AF2388" s="85"/>
      <c r="AG2388" s="84"/>
      <c r="AN2388" s="75"/>
      <c r="AO2388" s="75"/>
      <c r="AP2388" s="75"/>
      <c r="AQ2388" s="75"/>
      <c r="AR2388" s="75"/>
      <c r="AS2388" s="75"/>
      <c r="AT2388" s="75"/>
      <c r="AU2388" s="75"/>
      <c r="AV2388" s="75"/>
      <c r="AW2388" s="75"/>
      <c r="AX2388" s="75"/>
      <c r="AY2388" s="75"/>
      <c r="AZ2388" s="75"/>
      <c r="BA2388" s="8">
        <f t="shared" si="741"/>
        <v>0</v>
      </c>
      <c r="BB2388" s="8">
        <f t="shared" si="742"/>
        <v>1.2646105828040655</v>
      </c>
      <c r="BC2388" s="8">
        <f t="shared" si="743"/>
        <v>-0.82727295640664633</v>
      </c>
      <c r="BD2388" s="8">
        <f t="shared" si="744"/>
        <v>0.86022162229747101</v>
      </c>
      <c r="BE2388" s="8">
        <f t="shared" si="745"/>
        <v>1.2723749123776125</v>
      </c>
      <c r="BF2388" s="8">
        <f t="shared" si="746"/>
        <v>0.7386345573352866</v>
      </c>
      <c r="BG2388" s="95">
        <f t="shared" si="751"/>
        <v>0.3357196473573697</v>
      </c>
      <c r="BH2388" s="95">
        <f t="shared" si="751"/>
        <v>0.31036782265222035</v>
      </c>
      <c r="BI2388" s="95">
        <f t="shared" si="751"/>
        <v>0.2809205298216626</v>
      </c>
      <c r="BJ2388" s="95">
        <f t="shared" si="751"/>
        <v>0.24702566320507127</v>
      </c>
      <c r="BK2388" s="95">
        <f t="shared" si="751"/>
        <v>0.20836448178683617</v>
      </c>
      <c r="BL2388" s="95">
        <f t="shared" si="751"/>
        <v>0.16464603804218486</v>
      </c>
      <c r="BM2388" s="95">
        <f t="shared" si="751"/>
        <v>0.11558430824031349</v>
      </c>
      <c r="BN2388" s="95">
        <f t="shared" si="748"/>
        <v>6.085163226445589E-2</v>
      </c>
      <c r="BO2388" s="75"/>
      <c r="BP2388" s="75"/>
    </row>
    <row r="2389" spans="27:68" x14ac:dyDescent="0.2">
      <c r="AA2389" s="75"/>
      <c r="AB2389" s="75"/>
      <c r="AC2389" s="75"/>
      <c r="AD2389" s="75"/>
      <c r="AE2389" s="75"/>
      <c r="AF2389" s="85"/>
      <c r="AG2389" s="84"/>
      <c r="AN2389" s="75"/>
      <c r="AO2389" s="75"/>
      <c r="AP2389" s="75"/>
      <c r="AQ2389" s="75"/>
      <c r="AR2389" s="75"/>
      <c r="AS2389" s="75"/>
      <c r="AT2389" s="75"/>
      <c r="AU2389" s="75"/>
      <c r="AV2389" s="75"/>
      <c r="AW2389" s="75"/>
      <c r="AX2389" s="75"/>
      <c r="AY2389" s="75"/>
      <c r="AZ2389" s="75"/>
      <c r="BA2389" s="8">
        <f t="shared" si="741"/>
        <v>0</v>
      </c>
      <c r="BB2389" s="8">
        <f t="shared" si="742"/>
        <v>1.2646105828040655</v>
      </c>
      <c r="BC2389" s="8">
        <f t="shared" si="743"/>
        <v>-0.82727295640664633</v>
      </c>
      <c r="BD2389" s="8">
        <f t="shared" si="744"/>
        <v>0.86022162229747101</v>
      </c>
      <c r="BE2389" s="8">
        <f t="shared" si="745"/>
        <v>1.2723749123776125</v>
      </c>
      <c r="BF2389" s="8">
        <f t="shared" si="746"/>
        <v>0.7386345573352866</v>
      </c>
      <c r="BG2389" s="95">
        <f t="shared" si="751"/>
        <v>0.3357196473573697</v>
      </c>
      <c r="BH2389" s="95">
        <f t="shared" si="751"/>
        <v>0.31036782265222035</v>
      </c>
      <c r="BI2389" s="95">
        <f t="shared" si="751"/>
        <v>0.2809205298216626</v>
      </c>
      <c r="BJ2389" s="95">
        <f t="shared" si="751"/>
        <v>0.24702566320507127</v>
      </c>
      <c r="BK2389" s="95">
        <f t="shared" si="751"/>
        <v>0.20836448178683617</v>
      </c>
      <c r="BL2389" s="95">
        <f t="shared" si="751"/>
        <v>0.16464603804218486</v>
      </c>
      <c r="BM2389" s="95">
        <f t="shared" si="751"/>
        <v>0.11558430824031349</v>
      </c>
      <c r="BN2389" s="95">
        <f t="shared" si="748"/>
        <v>6.085163226445589E-2</v>
      </c>
      <c r="BO2389" s="75"/>
      <c r="BP2389" s="75"/>
    </row>
    <row r="2390" spans="27:68" x14ac:dyDescent="0.2">
      <c r="AA2390" s="75"/>
      <c r="AB2390" s="75"/>
      <c r="AC2390" s="75"/>
      <c r="AD2390" s="75"/>
      <c r="AE2390" s="75"/>
      <c r="AF2390" s="85"/>
      <c r="AG2390" s="84"/>
      <c r="AN2390" s="75"/>
      <c r="AO2390" s="75"/>
      <c r="AP2390" s="75"/>
      <c r="AQ2390" s="75"/>
      <c r="AR2390" s="75"/>
      <c r="AS2390" s="75"/>
      <c r="AT2390" s="75"/>
      <c r="AU2390" s="75"/>
      <c r="AV2390" s="75"/>
      <c r="AW2390" s="75"/>
      <c r="AX2390" s="75"/>
      <c r="AY2390" s="75"/>
      <c r="AZ2390" s="75"/>
      <c r="BA2390" s="8">
        <f t="shared" si="741"/>
        <v>0</v>
      </c>
      <c r="BB2390" s="8">
        <f t="shared" si="742"/>
        <v>1.2646105828040655</v>
      </c>
      <c r="BC2390" s="8">
        <f t="shared" si="743"/>
        <v>-0.82727295640664633</v>
      </c>
      <c r="BD2390" s="8">
        <f t="shared" si="744"/>
        <v>0.86022162229747101</v>
      </c>
      <c r="BE2390" s="8">
        <f t="shared" si="745"/>
        <v>1.2723749123776125</v>
      </c>
      <c r="BF2390" s="8">
        <f t="shared" si="746"/>
        <v>0.7386345573352866</v>
      </c>
      <c r="BG2390" s="95">
        <f t="shared" si="751"/>
        <v>0.3357196473573697</v>
      </c>
      <c r="BH2390" s="95">
        <f t="shared" si="751"/>
        <v>0.31036782265222035</v>
      </c>
      <c r="BI2390" s="95">
        <f t="shared" si="751"/>
        <v>0.2809205298216626</v>
      </c>
      <c r="BJ2390" s="95">
        <f t="shared" si="751"/>
        <v>0.24702566320507127</v>
      </c>
      <c r="BK2390" s="95">
        <f t="shared" si="751"/>
        <v>0.20836448178683617</v>
      </c>
      <c r="BL2390" s="95">
        <f t="shared" si="751"/>
        <v>0.16464603804218486</v>
      </c>
      <c r="BM2390" s="95">
        <f t="shared" si="751"/>
        <v>0.11558430824031349</v>
      </c>
      <c r="BN2390" s="95">
        <f t="shared" si="748"/>
        <v>6.085163226445589E-2</v>
      </c>
      <c r="BO2390" s="75"/>
      <c r="BP2390" s="75"/>
    </row>
    <row r="2391" spans="27:68" x14ac:dyDescent="0.2">
      <c r="AA2391" s="75"/>
      <c r="AB2391" s="75"/>
      <c r="AC2391" s="75"/>
      <c r="AD2391" s="75"/>
      <c r="AE2391" s="75"/>
      <c r="AF2391" s="85"/>
      <c r="AG2391" s="84"/>
      <c r="AN2391" s="75"/>
      <c r="AO2391" s="75"/>
      <c r="AP2391" s="75"/>
      <c r="AQ2391" s="75"/>
      <c r="AR2391" s="75"/>
      <c r="AS2391" s="75"/>
      <c r="AT2391" s="75"/>
      <c r="AU2391" s="75"/>
      <c r="AV2391" s="75"/>
      <c r="AW2391" s="75"/>
      <c r="AX2391" s="75"/>
      <c r="AY2391" s="75"/>
      <c r="AZ2391" s="75"/>
      <c r="BA2391" s="8">
        <f t="shared" si="741"/>
        <v>0</v>
      </c>
      <c r="BB2391" s="8">
        <f t="shared" si="742"/>
        <v>1.2646105828040655</v>
      </c>
      <c r="BC2391" s="8">
        <f t="shared" si="743"/>
        <v>-0.82727295640664633</v>
      </c>
      <c r="BD2391" s="8">
        <f t="shared" si="744"/>
        <v>0.86022162229747101</v>
      </c>
      <c r="BE2391" s="8">
        <f t="shared" si="745"/>
        <v>1.2723749123776125</v>
      </c>
      <c r="BF2391" s="8">
        <f t="shared" si="746"/>
        <v>0.7386345573352866</v>
      </c>
      <c r="BG2391" s="95">
        <f t="shared" si="751"/>
        <v>0.3357196473573697</v>
      </c>
      <c r="BH2391" s="95">
        <f t="shared" si="751"/>
        <v>0.31036782265222035</v>
      </c>
      <c r="BI2391" s="95">
        <f t="shared" si="751"/>
        <v>0.2809205298216626</v>
      </c>
      <c r="BJ2391" s="95">
        <f t="shared" si="751"/>
        <v>0.24702566320507127</v>
      </c>
      <c r="BK2391" s="95">
        <f t="shared" si="751"/>
        <v>0.20836448178683617</v>
      </c>
      <c r="BL2391" s="95">
        <f t="shared" si="751"/>
        <v>0.16464603804218486</v>
      </c>
      <c r="BM2391" s="95">
        <f t="shared" si="751"/>
        <v>0.11558430824031349</v>
      </c>
      <c r="BN2391" s="95">
        <f t="shared" si="748"/>
        <v>6.085163226445589E-2</v>
      </c>
      <c r="BO2391" s="75"/>
      <c r="BP2391" s="75"/>
    </row>
    <row r="2392" spans="27:68" x14ac:dyDescent="0.2">
      <c r="AA2392" s="75"/>
      <c r="AB2392" s="75"/>
      <c r="AC2392" s="75"/>
      <c r="AD2392" s="75"/>
      <c r="AE2392" s="75"/>
      <c r="AF2392" s="85"/>
      <c r="AG2392" s="84"/>
      <c r="AN2392" s="75"/>
      <c r="AO2392" s="75"/>
      <c r="AP2392" s="75"/>
      <c r="AQ2392" s="75"/>
      <c r="AR2392" s="75"/>
      <c r="AS2392" s="75"/>
      <c r="AT2392" s="75"/>
      <c r="AU2392" s="75"/>
      <c r="AV2392" s="75"/>
      <c r="AW2392" s="75"/>
      <c r="AX2392" s="75"/>
      <c r="AY2392" s="75"/>
      <c r="AZ2392" s="75"/>
      <c r="BA2392" s="8">
        <f t="shared" si="741"/>
        <v>0</v>
      </c>
      <c r="BB2392" s="8">
        <f t="shared" si="742"/>
        <v>1.2646105828040655</v>
      </c>
      <c r="BC2392" s="8">
        <f t="shared" si="743"/>
        <v>-0.82727295640664633</v>
      </c>
      <c r="BD2392" s="8">
        <f t="shared" si="744"/>
        <v>0.86022162229747101</v>
      </c>
      <c r="BE2392" s="8">
        <f t="shared" si="745"/>
        <v>1.2723749123776125</v>
      </c>
      <c r="BF2392" s="8">
        <f t="shared" si="746"/>
        <v>0.7386345573352866</v>
      </c>
      <c r="BG2392" s="95">
        <f t="shared" si="751"/>
        <v>0.3357196473573697</v>
      </c>
      <c r="BH2392" s="95">
        <f t="shared" si="751"/>
        <v>0.31036782265222035</v>
      </c>
      <c r="BI2392" s="95">
        <f t="shared" si="751"/>
        <v>0.2809205298216626</v>
      </c>
      <c r="BJ2392" s="95">
        <f t="shared" si="751"/>
        <v>0.24702566320507127</v>
      </c>
      <c r="BK2392" s="95">
        <f t="shared" si="751"/>
        <v>0.20836448178683617</v>
      </c>
      <c r="BL2392" s="95">
        <f t="shared" si="751"/>
        <v>0.16464603804218486</v>
      </c>
      <c r="BM2392" s="95">
        <f t="shared" si="751"/>
        <v>0.11558430824031349</v>
      </c>
      <c r="BN2392" s="95">
        <f t="shared" si="748"/>
        <v>6.085163226445589E-2</v>
      </c>
      <c r="BO2392" s="75"/>
      <c r="BP2392" s="75"/>
    </row>
    <row r="2393" spans="27:68" x14ac:dyDescent="0.2">
      <c r="AA2393" s="75"/>
      <c r="AB2393" s="75"/>
      <c r="AC2393" s="75"/>
      <c r="AD2393" s="75"/>
      <c r="AE2393" s="75"/>
      <c r="AF2393" s="85"/>
      <c r="AG2393" s="84"/>
      <c r="AN2393" s="75"/>
      <c r="AO2393" s="75"/>
      <c r="AP2393" s="75"/>
      <c r="AQ2393" s="75"/>
      <c r="AR2393" s="75"/>
      <c r="AS2393" s="75"/>
      <c r="AT2393" s="75"/>
      <c r="AU2393" s="75"/>
      <c r="AV2393" s="75"/>
      <c r="AW2393" s="75"/>
      <c r="AX2393" s="75"/>
      <c r="AY2393" s="75"/>
      <c r="AZ2393" s="75"/>
      <c r="BA2393" s="8">
        <f t="shared" si="741"/>
        <v>0</v>
      </c>
      <c r="BB2393" s="8">
        <f t="shared" si="742"/>
        <v>1.2646105828040655</v>
      </c>
      <c r="BC2393" s="8">
        <f t="shared" si="743"/>
        <v>-0.82727295640664633</v>
      </c>
      <c r="BD2393" s="8">
        <f t="shared" si="744"/>
        <v>0.86022162229747101</v>
      </c>
      <c r="BE2393" s="8">
        <f t="shared" si="745"/>
        <v>1.2723749123776125</v>
      </c>
      <c r="BF2393" s="8">
        <f t="shared" si="746"/>
        <v>0.7386345573352866</v>
      </c>
      <c r="BG2393" s="95">
        <f t="shared" si="751"/>
        <v>0.3357196473573697</v>
      </c>
      <c r="BH2393" s="95">
        <f t="shared" si="751"/>
        <v>0.31036782265222035</v>
      </c>
      <c r="BI2393" s="95">
        <f t="shared" si="751"/>
        <v>0.2809205298216626</v>
      </c>
      <c r="BJ2393" s="95">
        <f t="shared" si="751"/>
        <v>0.24702566320507127</v>
      </c>
      <c r="BK2393" s="95">
        <f t="shared" si="751"/>
        <v>0.20836448178683617</v>
      </c>
      <c r="BL2393" s="95">
        <f t="shared" si="751"/>
        <v>0.16464603804218486</v>
      </c>
      <c r="BM2393" s="95">
        <f t="shared" si="751"/>
        <v>0.11558430824031349</v>
      </c>
      <c r="BN2393" s="95">
        <f t="shared" si="748"/>
        <v>6.085163226445589E-2</v>
      </c>
      <c r="BO2393" s="75"/>
      <c r="BP2393" s="75"/>
    </row>
    <row r="2394" spans="27:68" x14ac:dyDescent="0.2">
      <c r="AA2394" s="75"/>
      <c r="AB2394" s="75"/>
      <c r="AC2394" s="75"/>
      <c r="AD2394" s="75"/>
      <c r="AE2394" s="75"/>
      <c r="AF2394" s="85"/>
      <c r="AG2394" s="84"/>
      <c r="AN2394" s="75"/>
      <c r="AO2394" s="75"/>
      <c r="AP2394" s="75"/>
      <c r="AQ2394" s="75"/>
      <c r="AR2394" s="75"/>
      <c r="AS2394" s="75"/>
      <c r="AT2394" s="75"/>
      <c r="AU2394" s="75"/>
      <c r="AV2394" s="75"/>
      <c r="AW2394" s="75"/>
      <c r="AX2394" s="75"/>
      <c r="AY2394" s="75"/>
      <c r="AZ2394" s="75"/>
      <c r="BA2394" s="8">
        <f t="shared" si="741"/>
        <v>0</v>
      </c>
      <c r="BB2394" s="8">
        <f t="shared" si="742"/>
        <v>1.2646105828040655</v>
      </c>
      <c r="BC2394" s="8">
        <f t="shared" si="743"/>
        <v>-0.82727295640664633</v>
      </c>
      <c r="BD2394" s="8">
        <f t="shared" si="744"/>
        <v>0.86022162229747101</v>
      </c>
      <c r="BE2394" s="8">
        <f t="shared" si="745"/>
        <v>1.2723749123776125</v>
      </c>
      <c r="BF2394" s="8">
        <f t="shared" si="746"/>
        <v>0.7386345573352866</v>
      </c>
      <c r="BG2394" s="95">
        <f t="shared" si="751"/>
        <v>0.3357196473573697</v>
      </c>
      <c r="BH2394" s="95">
        <f t="shared" si="751"/>
        <v>0.31036782265222035</v>
      </c>
      <c r="BI2394" s="95">
        <f t="shared" si="751"/>
        <v>0.2809205298216626</v>
      </c>
      <c r="BJ2394" s="95">
        <f t="shared" si="751"/>
        <v>0.24702566320507127</v>
      </c>
      <c r="BK2394" s="95">
        <f t="shared" si="751"/>
        <v>0.20836448178683617</v>
      </c>
      <c r="BL2394" s="95">
        <f t="shared" si="751"/>
        <v>0.16464603804218486</v>
      </c>
      <c r="BM2394" s="95">
        <f t="shared" si="751"/>
        <v>0.11558430824031349</v>
      </c>
      <c r="BN2394" s="95">
        <f t="shared" si="748"/>
        <v>6.085163226445589E-2</v>
      </c>
      <c r="BO2394" s="75"/>
      <c r="BP2394" s="75"/>
    </row>
    <row r="2395" spans="27:68" x14ac:dyDescent="0.2">
      <c r="AA2395" s="75"/>
      <c r="AB2395" s="75"/>
      <c r="AC2395" s="75"/>
      <c r="AD2395" s="75"/>
      <c r="AE2395" s="75"/>
      <c r="AF2395" s="85"/>
      <c r="AG2395" s="84"/>
      <c r="AN2395" s="75"/>
      <c r="AO2395" s="75"/>
      <c r="AP2395" s="75"/>
      <c r="AQ2395" s="75"/>
      <c r="AR2395" s="75"/>
      <c r="AS2395" s="75"/>
      <c r="AT2395" s="75"/>
      <c r="AU2395" s="75"/>
      <c r="AV2395" s="75"/>
      <c r="AW2395" s="75"/>
      <c r="AX2395" s="75"/>
      <c r="AY2395" s="75"/>
      <c r="AZ2395" s="75"/>
      <c r="BA2395" s="8">
        <f t="shared" si="741"/>
        <v>0</v>
      </c>
      <c r="BB2395" s="8">
        <f t="shared" si="742"/>
        <v>1.2646105828040655</v>
      </c>
      <c r="BC2395" s="8">
        <f t="shared" si="743"/>
        <v>-0.82727295640664633</v>
      </c>
      <c r="BD2395" s="8">
        <f t="shared" si="744"/>
        <v>0.86022162229747101</v>
      </c>
      <c r="BE2395" s="8">
        <f t="shared" si="745"/>
        <v>1.2723749123776125</v>
      </c>
      <c r="BF2395" s="8">
        <f t="shared" si="746"/>
        <v>0.7386345573352866</v>
      </c>
      <c r="BG2395" s="95">
        <f t="shared" si="751"/>
        <v>0.3357196473573697</v>
      </c>
      <c r="BH2395" s="95">
        <f t="shared" si="751"/>
        <v>0.31036782265222035</v>
      </c>
      <c r="BI2395" s="95">
        <f t="shared" si="751"/>
        <v>0.2809205298216626</v>
      </c>
      <c r="BJ2395" s="95">
        <f t="shared" si="751"/>
        <v>0.24702566320507127</v>
      </c>
      <c r="BK2395" s="95">
        <f t="shared" si="751"/>
        <v>0.20836448178683617</v>
      </c>
      <c r="BL2395" s="95">
        <f t="shared" si="751"/>
        <v>0.16464603804218486</v>
      </c>
      <c r="BM2395" s="95">
        <f t="shared" si="751"/>
        <v>0.11558430824031349</v>
      </c>
      <c r="BN2395" s="95">
        <f t="shared" si="748"/>
        <v>6.085163226445589E-2</v>
      </c>
      <c r="BO2395" s="75"/>
      <c r="BP2395" s="75"/>
    </row>
    <row r="2396" spans="27:68" x14ac:dyDescent="0.2">
      <c r="AA2396" s="75"/>
      <c r="AB2396" s="75"/>
      <c r="AC2396" s="75"/>
      <c r="AD2396" s="75"/>
      <c r="AE2396" s="75"/>
      <c r="AF2396" s="85"/>
      <c r="AG2396" s="84"/>
      <c r="AN2396" s="75"/>
      <c r="AO2396" s="75"/>
      <c r="AP2396" s="75"/>
      <c r="AQ2396" s="75"/>
      <c r="AR2396" s="75"/>
      <c r="AS2396" s="75"/>
      <c r="AT2396" s="75"/>
      <c r="AU2396" s="75"/>
      <c r="AV2396" s="75"/>
      <c r="AW2396" s="75"/>
      <c r="AX2396" s="75"/>
      <c r="AY2396" s="75"/>
      <c r="AZ2396" s="75"/>
      <c r="BA2396" s="8">
        <f t="shared" si="741"/>
        <v>0</v>
      </c>
      <c r="BB2396" s="8">
        <f t="shared" si="742"/>
        <v>1.2646105828040655</v>
      </c>
      <c r="BC2396" s="8">
        <f t="shared" si="743"/>
        <v>-0.82727295640664633</v>
      </c>
      <c r="BD2396" s="8">
        <f t="shared" si="744"/>
        <v>0.86022162229747101</v>
      </c>
      <c r="BE2396" s="8">
        <f t="shared" si="745"/>
        <v>1.2723749123776125</v>
      </c>
      <c r="BF2396" s="8">
        <f t="shared" si="746"/>
        <v>0.7386345573352866</v>
      </c>
      <c r="BG2396" s="95">
        <f t="shared" si="751"/>
        <v>0.3357196473573697</v>
      </c>
      <c r="BH2396" s="95">
        <f t="shared" si="751"/>
        <v>0.31036782265222035</v>
      </c>
      <c r="BI2396" s="95">
        <f t="shared" si="751"/>
        <v>0.2809205298216626</v>
      </c>
      <c r="BJ2396" s="95">
        <f t="shared" si="751"/>
        <v>0.24702566320507127</v>
      </c>
      <c r="BK2396" s="95">
        <f t="shared" si="751"/>
        <v>0.20836448178683617</v>
      </c>
      <c r="BL2396" s="95">
        <f t="shared" si="751"/>
        <v>0.16464603804218486</v>
      </c>
      <c r="BM2396" s="95">
        <f t="shared" si="751"/>
        <v>0.11558430824031349</v>
      </c>
      <c r="BN2396" s="95">
        <f t="shared" si="748"/>
        <v>6.085163226445589E-2</v>
      </c>
      <c r="BO2396" s="75"/>
      <c r="BP2396" s="75"/>
    </row>
    <row r="2397" spans="27:68" x14ac:dyDescent="0.2">
      <c r="AA2397" s="75"/>
      <c r="AB2397" s="75"/>
      <c r="AC2397" s="75"/>
      <c r="AD2397" s="75"/>
      <c r="AE2397" s="75"/>
      <c r="AF2397" s="85"/>
      <c r="AG2397" s="84"/>
      <c r="AN2397" s="75"/>
      <c r="AO2397" s="75"/>
      <c r="AP2397" s="75"/>
      <c r="AQ2397" s="75"/>
      <c r="AR2397" s="75"/>
      <c r="AS2397" s="75"/>
      <c r="AT2397" s="75"/>
      <c r="AU2397" s="75"/>
      <c r="AV2397" s="75"/>
      <c r="AW2397" s="75"/>
      <c r="AX2397" s="75"/>
      <c r="AY2397" s="75"/>
      <c r="AZ2397" s="75"/>
      <c r="BA2397" s="8">
        <f t="shared" si="741"/>
        <v>0</v>
      </c>
      <c r="BB2397" s="8">
        <f t="shared" si="742"/>
        <v>1.2646105828040655</v>
      </c>
      <c r="BC2397" s="8">
        <f t="shared" si="743"/>
        <v>-0.82727295640664633</v>
      </c>
      <c r="BD2397" s="8">
        <f t="shared" si="744"/>
        <v>0.86022162229747101</v>
      </c>
      <c r="BE2397" s="8">
        <f t="shared" si="745"/>
        <v>1.2723749123776125</v>
      </c>
      <c r="BF2397" s="8">
        <f t="shared" si="746"/>
        <v>0.7386345573352866</v>
      </c>
      <c r="BG2397" s="95">
        <f t="shared" si="751"/>
        <v>0.3357196473573697</v>
      </c>
      <c r="BH2397" s="95">
        <f t="shared" si="751"/>
        <v>0.31036782265222035</v>
      </c>
      <c r="BI2397" s="95">
        <f t="shared" si="751"/>
        <v>0.2809205298216626</v>
      </c>
      <c r="BJ2397" s="95">
        <f t="shared" si="751"/>
        <v>0.24702566320507127</v>
      </c>
      <c r="BK2397" s="95">
        <f t="shared" si="751"/>
        <v>0.20836448178683617</v>
      </c>
      <c r="BL2397" s="95">
        <f t="shared" si="751"/>
        <v>0.16464603804218486</v>
      </c>
      <c r="BM2397" s="95">
        <f t="shared" si="751"/>
        <v>0.11558430824031349</v>
      </c>
      <c r="BN2397" s="95">
        <f t="shared" si="748"/>
        <v>6.085163226445589E-2</v>
      </c>
      <c r="BO2397" s="75"/>
      <c r="BP2397" s="75"/>
    </row>
    <row r="2398" spans="27:68" x14ac:dyDescent="0.2">
      <c r="AA2398" s="75"/>
      <c r="AB2398" s="75"/>
      <c r="AC2398" s="75"/>
      <c r="AD2398" s="75"/>
      <c r="AE2398" s="75"/>
      <c r="AF2398" s="85"/>
      <c r="AG2398" s="84"/>
      <c r="AN2398" s="75"/>
      <c r="AO2398" s="75"/>
      <c r="AP2398" s="75"/>
      <c r="AQ2398" s="75"/>
      <c r="AR2398" s="75"/>
      <c r="AS2398" s="75"/>
      <c r="AT2398" s="75"/>
      <c r="AU2398" s="75"/>
      <c r="AV2398" s="75"/>
      <c r="AW2398" s="75"/>
      <c r="AX2398" s="75"/>
      <c r="AY2398" s="75"/>
      <c r="AZ2398" s="75"/>
      <c r="BA2398" s="8">
        <f t="shared" si="741"/>
        <v>0</v>
      </c>
      <c r="BB2398" s="8">
        <f t="shared" si="742"/>
        <v>1.2646105828040655</v>
      </c>
      <c r="BC2398" s="8">
        <f t="shared" si="743"/>
        <v>-0.82727295640664633</v>
      </c>
      <c r="BD2398" s="8">
        <f t="shared" si="744"/>
        <v>0.86022162229747101</v>
      </c>
      <c r="BE2398" s="8">
        <f t="shared" si="745"/>
        <v>1.2723749123776125</v>
      </c>
      <c r="BF2398" s="8">
        <f t="shared" si="746"/>
        <v>0.7386345573352866</v>
      </c>
      <c r="BG2398" s="95">
        <f t="shared" si="751"/>
        <v>0.3357196473573697</v>
      </c>
      <c r="BH2398" s="95">
        <f t="shared" si="751"/>
        <v>0.31036782265222035</v>
      </c>
      <c r="BI2398" s="95">
        <f t="shared" si="751"/>
        <v>0.2809205298216626</v>
      </c>
      <c r="BJ2398" s="95">
        <f t="shared" si="751"/>
        <v>0.24702566320507127</v>
      </c>
      <c r="BK2398" s="95">
        <f t="shared" si="751"/>
        <v>0.20836448178683617</v>
      </c>
      <c r="BL2398" s="95">
        <f t="shared" si="751"/>
        <v>0.16464603804218486</v>
      </c>
      <c r="BM2398" s="95">
        <f t="shared" si="751"/>
        <v>0.11558430824031349</v>
      </c>
      <c r="BN2398" s="95">
        <f t="shared" si="748"/>
        <v>6.085163226445589E-2</v>
      </c>
      <c r="BO2398" s="75"/>
      <c r="BP2398" s="75"/>
    </row>
    <row r="2399" spans="27:68" x14ac:dyDescent="0.2">
      <c r="AA2399" s="75"/>
      <c r="AB2399" s="75"/>
      <c r="AC2399" s="75"/>
      <c r="AD2399" s="75"/>
      <c r="AE2399" s="75"/>
      <c r="AF2399" s="85"/>
      <c r="AG2399" s="84"/>
      <c r="AN2399" s="75"/>
      <c r="AO2399" s="75"/>
      <c r="AP2399" s="75"/>
      <c r="AQ2399" s="75"/>
      <c r="AR2399" s="75"/>
      <c r="AS2399" s="75"/>
      <c r="AT2399" s="75"/>
      <c r="AU2399" s="75"/>
      <c r="AV2399" s="75"/>
      <c r="AW2399" s="75"/>
      <c r="AX2399" s="75"/>
      <c r="AY2399" s="75"/>
      <c r="AZ2399" s="75"/>
      <c r="BA2399" s="8">
        <f t="shared" si="741"/>
        <v>0</v>
      </c>
      <c r="BB2399" s="8">
        <f t="shared" si="742"/>
        <v>1.2646105828040655</v>
      </c>
      <c r="BC2399" s="8">
        <f t="shared" si="743"/>
        <v>-0.82727295640664633</v>
      </c>
      <c r="BD2399" s="8">
        <f t="shared" si="744"/>
        <v>0.86022162229747101</v>
      </c>
      <c r="BE2399" s="8">
        <f t="shared" si="745"/>
        <v>1.2723749123776125</v>
      </c>
      <c r="BF2399" s="8">
        <f t="shared" si="746"/>
        <v>0.7386345573352866</v>
      </c>
      <c r="BG2399" s="95">
        <f t="shared" si="751"/>
        <v>0.3357196473573697</v>
      </c>
      <c r="BH2399" s="95">
        <f t="shared" si="751"/>
        <v>0.31036782265222035</v>
      </c>
      <c r="BI2399" s="95">
        <f t="shared" si="751"/>
        <v>0.2809205298216626</v>
      </c>
      <c r="BJ2399" s="95">
        <f t="shared" si="751"/>
        <v>0.24702566320507127</v>
      </c>
      <c r="BK2399" s="95">
        <f t="shared" si="751"/>
        <v>0.20836448178683617</v>
      </c>
      <c r="BL2399" s="95">
        <f t="shared" si="751"/>
        <v>0.16464603804218486</v>
      </c>
      <c r="BM2399" s="95">
        <f t="shared" si="751"/>
        <v>0.11558430824031349</v>
      </c>
      <c r="BN2399" s="95">
        <f t="shared" si="748"/>
        <v>6.085163226445589E-2</v>
      </c>
      <c r="BO2399" s="75"/>
      <c r="BP2399" s="75"/>
    </row>
    <row r="2400" spans="27:68" x14ac:dyDescent="0.2">
      <c r="AA2400" s="75"/>
      <c r="AB2400" s="75"/>
      <c r="AC2400" s="75"/>
      <c r="AD2400" s="75"/>
      <c r="AE2400" s="75"/>
      <c r="AF2400" s="85"/>
      <c r="AG2400" s="84"/>
      <c r="AN2400" s="75"/>
      <c r="AO2400" s="75"/>
      <c r="AP2400" s="75"/>
      <c r="AQ2400" s="75"/>
      <c r="AR2400" s="75"/>
      <c r="AS2400" s="75"/>
      <c r="AT2400" s="75"/>
      <c r="AU2400" s="75"/>
      <c r="AV2400" s="75"/>
      <c r="AW2400" s="75"/>
      <c r="AX2400" s="75"/>
      <c r="AY2400" s="75"/>
      <c r="AZ2400" s="75"/>
      <c r="BA2400" s="8">
        <f t="shared" si="741"/>
        <v>0</v>
      </c>
      <c r="BB2400" s="8">
        <f t="shared" si="742"/>
        <v>1.2646105828040655</v>
      </c>
      <c r="BC2400" s="8">
        <f t="shared" si="743"/>
        <v>-0.82727295640664633</v>
      </c>
      <c r="BD2400" s="8">
        <f t="shared" si="744"/>
        <v>0.86022162229747101</v>
      </c>
      <c r="BE2400" s="8">
        <f t="shared" si="745"/>
        <v>1.2723749123776125</v>
      </c>
      <c r="BF2400" s="8">
        <f t="shared" si="746"/>
        <v>0.7386345573352866</v>
      </c>
      <c r="BG2400" s="95">
        <f t="shared" si="751"/>
        <v>0.3357196473573697</v>
      </c>
      <c r="BH2400" s="95">
        <f t="shared" si="751"/>
        <v>0.31036782265222035</v>
      </c>
      <c r="BI2400" s="95">
        <f t="shared" si="751"/>
        <v>0.2809205298216626</v>
      </c>
      <c r="BJ2400" s="95">
        <f t="shared" si="751"/>
        <v>0.24702566320507127</v>
      </c>
      <c r="BK2400" s="95">
        <f t="shared" si="751"/>
        <v>0.20836448178683617</v>
      </c>
      <c r="BL2400" s="95">
        <f t="shared" si="751"/>
        <v>0.16464603804218486</v>
      </c>
      <c r="BM2400" s="95">
        <f t="shared" si="751"/>
        <v>0.11558430824031349</v>
      </c>
      <c r="BN2400" s="95">
        <f t="shared" si="748"/>
        <v>6.085163226445589E-2</v>
      </c>
      <c r="BO2400" s="75"/>
      <c r="BP2400" s="75"/>
    </row>
    <row r="2401" spans="27:68" x14ac:dyDescent="0.2">
      <c r="AA2401" s="75"/>
      <c r="AB2401" s="75"/>
      <c r="AC2401" s="75"/>
      <c r="AD2401" s="75"/>
      <c r="AE2401" s="75"/>
      <c r="AF2401" s="85"/>
      <c r="AG2401" s="84"/>
      <c r="AN2401" s="75"/>
      <c r="AO2401" s="75"/>
      <c r="AP2401" s="75"/>
      <c r="AQ2401" s="75"/>
      <c r="AR2401" s="75"/>
      <c r="AS2401" s="75"/>
      <c r="AT2401" s="75"/>
      <c r="AU2401" s="75"/>
      <c r="AV2401" s="75"/>
      <c r="AW2401" s="75"/>
      <c r="AX2401" s="75"/>
      <c r="AY2401" s="75"/>
      <c r="AZ2401" s="75"/>
      <c r="BA2401" s="8">
        <f t="shared" ref="BA2401:BA2464" si="752">$BB$6*($BB$11/BB2401*BC2401+$BB$12)</f>
        <v>0</v>
      </c>
      <c r="BB2401" s="8">
        <f t="shared" ref="BB2401:BB2464" si="753">1+$BB$7*COS(BE2401)</f>
        <v>1.2646105828040655</v>
      </c>
      <c r="BC2401" s="8">
        <f t="shared" ref="BC2401:BC2464" si="754">SIN(BE2401+RADIANS($BB$9))</f>
        <v>-0.82727295640664633</v>
      </c>
      <c r="BD2401" s="8">
        <f t="shared" ref="BD2401:BD2464" si="755">$BB$7*SIN(BE2401)</f>
        <v>0.86022162229747101</v>
      </c>
      <c r="BE2401" s="8">
        <f t="shared" ref="BE2401:BE2464" si="756">2*ATAN(BF2401)</f>
        <v>1.2723749123776125</v>
      </c>
      <c r="BF2401" s="8">
        <f t="shared" ref="BF2401:BF2464" si="757">TAN(BG2401/2)*SQRT((1+$BB$7)/(1-$BB$7))</f>
        <v>0.7386345573352866</v>
      </c>
      <c r="BG2401" s="95">
        <f t="shared" ref="BG2401:BM2416" si="758">$BN2401+$BB$7*SIN(BH2401)</f>
        <v>0.3357196473573697</v>
      </c>
      <c r="BH2401" s="95">
        <f t="shared" si="758"/>
        <v>0.31036782265222035</v>
      </c>
      <c r="BI2401" s="95">
        <f t="shared" si="758"/>
        <v>0.2809205298216626</v>
      </c>
      <c r="BJ2401" s="95">
        <f t="shared" si="758"/>
        <v>0.24702566320507127</v>
      </c>
      <c r="BK2401" s="95">
        <f t="shared" si="758"/>
        <v>0.20836448178683617</v>
      </c>
      <c r="BL2401" s="95">
        <f t="shared" si="758"/>
        <v>0.16464603804218486</v>
      </c>
      <c r="BM2401" s="95">
        <f t="shared" si="758"/>
        <v>0.11558430824031349</v>
      </c>
      <c r="BN2401" s="95">
        <f t="shared" ref="BN2401:BN2464" si="759">RADIANS($BB$9)+$BB$18*(F2401-BB$15)</f>
        <v>6.085163226445589E-2</v>
      </c>
      <c r="BO2401" s="75"/>
      <c r="BP2401" s="75"/>
    </row>
    <row r="2402" spans="27:68" x14ac:dyDescent="0.2">
      <c r="AA2402" s="75"/>
      <c r="AB2402" s="75"/>
      <c r="AC2402" s="75"/>
      <c r="AD2402" s="75"/>
      <c r="AE2402" s="75"/>
      <c r="AF2402" s="85"/>
      <c r="AG2402" s="84"/>
      <c r="AN2402" s="75"/>
      <c r="AO2402" s="75"/>
      <c r="AP2402" s="75"/>
      <c r="AQ2402" s="75"/>
      <c r="AR2402" s="75"/>
      <c r="AS2402" s="75"/>
      <c r="AT2402" s="75"/>
      <c r="AU2402" s="75"/>
      <c r="AV2402" s="75"/>
      <c r="AW2402" s="75"/>
      <c r="AX2402" s="75"/>
      <c r="AY2402" s="75"/>
      <c r="AZ2402" s="75"/>
      <c r="BA2402" s="8">
        <f t="shared" si="752"/>
        <v>0</v>
      </c>
      <c r="BB2402" s="8">
        <f t="shared" si="753"/>
        <v>1.2646105828040655</v>
      </c>
      <c r="BC2402" s="8">
        <f t="shared" si="754"/>
        <v>-0.82727295640664633</v>
      </c>
      <c r="BD2402" s="8">
        <f t="shared" si="755"/>
        <v>0.86022162229747101</v>
      </c>
      <c r="BE2402" s="8">
        <f t="shared" si="756"/>
        <v>1.2723749123776125</v>
      </c>
      <c r="BF2402" s="8">
        <f t="shared" si="757"/>
        <v>0.7386345573352866</v>
      </c>
      <c r="BG2402" s="95">
        <f t="shared" si="758"/>
        <v>0.3357196473573697</v>
      </c>
      <c r="BH2402" s="95">
        <f t="shared" si="758"/>
        <v>0.31036782265222035</v>
      </c>
      <c r="BI2402" s="95">
        <f t="shared" si="758"/>
        <v>0.2809205298216626</v>
      </c>
      <c r="BJ2402" s="95">
        <f t="shared" si="758"/>
        <v>0.24702566320507127</v>
      </c>
      <c r="BK2402" s="95">
        <f t="shared" si="758"/>
        <v>0.20836448178683617</v>
      </c>
      <c r="BL2402" s="95">
        <f t="shared" si="758"/>
        <v>0.16464603804218486</v>
      </c>
      <c r="BM2402" s="95">
        <f t="shared" si="758"/>
        <v>0.11558430824031349</v>
      </c>
      <c r="BN2402" s="95">
        <f t="shared" si="759"/>
        <v>6.085163226445589E-2</v>
      </c>
      <c r="BO2402" s="75"/>
      <c r="BP2402" s="75"/>
    </row>
    <row r="2403" spans="27:68" x14ac:dyDescent="0.2">
      <c r="AA2403" s="75"/>
      <c r="AB2403" s="75"/>
      <c r="AC2403" s="75"/>
      <c r="AD2403" s="75"/>
      <c r="AE2403" s="75"/>
      <c r="AF2403" s="85"/>
      <c r="AG2403" s="84"/>
      <c r="AN2403" s="75"/>
      <c r="AO2403" s="75"/>
      <c r="AP2403" s="75"/>
      <c r="AQ2403" s="75"/>
      <c r="AR2403" s="75"/>
      <c r="AS2403" s="75"/>
      <c r="AT2403" s="75"/>
      <c r="AU2403" s="75"/>
      <c r="AV2403" s="75"/>
      <c r="AW2403" s="75"/>
      <c r="AX2403" s="75"/>
      <c r="AY2403" s="75"/>
      <c r="AZ2403" s="75"/>
      <c r="BA2403" s="8">
        <f t="shared" si="752"/>
        <v>0</v>
      </c>
      <c r="BB2403" s="8">
        <f t="shared" si="753"/>
        <v>1.2646105828040655</v>
      </c>
      <c r="BC2403" s="8">
        <f t="shared" si="754"/>
        <v>-0.82727295640664633</v>
      </c>
      <c r="BD2403" s="8">
        <f t="shared" si="755"/>
        <v>0.86022162229747101</v>
      </c>
      <c r="BE2403" s="8">
        <f t="shared" si="756"/>
        <v>1.2723749123776125</v>
      </c>
      <c r="BF2403" s="8">
        <f t="shared" si="757"/>
        <v>0.7386345573352866</v>
      </c>
      <c r="BG2403" s="95">
        <f t="shared" si="758"/>
        <v>0.3357196473573697</v>
      </c>
      <c r="BH2403" s="95">
        <f t="shared" si="758"/>
        <v>0.31036782265222035</v>
      </c>
      <c r="BI2403" s="95">
        <f t="shared" si="758"/>
        <v>0.2809205298216626</v>
      </c>
      <c r="BJ2403" s="95">
        <f t="shared" si="758"/>
        <v>0.24702566320507127</v>
      </c>
      <c r="BK2403" s="95">
        <f t="shared" si="758"/>
        <v>0.20836448178683617</v>
      </c>
      <c r="BL2403" s="95">
        <f t="shared" si="758"/>
        <v>0.16464603804218486</v>
      </c>
      <c r="BM2403" s="95">
        <f t="shared" si="758"/>
        <v>0.11558430824031349</v>
      </c>
      <c r="BN2403" s="95">
        <f t="shared" si="759"/>
        <v>6.085163226445589E-2</v>
      </c>
      <c r="BO2403" s="75"/>
      <c r="BP2403" s="75"/>
    </row>
    <row r="2404" spans="27:68" x14ac:dyDescent="0.2">
      <c r="AA2404" s="75"/>
      <c r="AB2404" s="75"/>
      <c r="AC2404" s="75"/>
      <c r="AD2404" s="75"/>
      <c r="AE2404" s="75"/>
      <c r="AF2404" s="85"/>
      <c r="AG2404" s="84"/>
      <c r="AN2404" s="75"/>
      <c r="AO2404" s="75"/>
      <c r="AP2404" s="75"/>
      <c r="AQ2404" s="75"/>
      <c r="AR2404" s="75"/>
      <c r="AS2404" s="75"/>
      <c r="AT2404" s="75"/>
      <c r="AU2404" s="75"/>
      <c r="AV2404" s="75"/>
      <c r="AW2404" s="75"/>
      <c r="AX2404" s="75"/>
      <c r="AY2404" s="75"/>
      <c r="AZ2404" s="75"/>
      <c r="BA2404" s="8">
        <f t="shared" si="752"/>
        <v>0</v>
      </c>
      <c r="BB2404" s="8">
        <f t="shared" si="753"/>
        <v>1.2646105828040655</v>
      </c>
      <c r="BC2404" s="8">
        <f t="shared" si="754"/>
        <v>-0.82727295640664633</v>
      </c>
      <c r="BD2404" s="8">
        <f t="shared" si="755"/>
        <v>0.86022162229747101</v>
      </c>
      <c r="BE2404" s="8">
        <f t="shared" si="756"/>
        <v>1.2723749123776125</v>
      </c>
      <c r="BF2404" s="8">
        <f t="shared" si="757"/>
        <v>0.7386345573352866</v>
      </c>
      <c r="BG2404" s="95">
        <f t="shared" si="758"/>
        <v>0.3357196473573697</v>
      </c>
      <c r="BH2404" s="95">
        <f t="shared" si="758"/>
        <v>0.31036782265222035</v>
      </c>
      <c r="BI2404" s="95">
        <f t="shared" si="758"/>
        <v>0.2809205298216626</v>
      </c>
      <c r="BJ2404" s="95">
        <f t="shared" si="758"/>
        <v>0.24702566320507127</v>
      </c>
      <c r="BK2404" s="95">
        <f t="shared" si="758"/>
        <v>0.20836448178683617</v>
      </c>
      <c r="BL2404" s="95">
        <f t="shared" si="758"/>
        <v>0.16464603804218486</v>
      </c>
      <c r="BM2404" s="95">
        <f t="shared" si="758"/>
        <v>0.11558430824031349</v>
      </c>
      <c r="BN2404" s="95">
        <f t="shared" si="759"/>
        <v>6.085163226445589E-2</v>
      </c>
      <c r="BO2404" s="75"/>
      <c r="BP2404" s="75"/>
    </row>
    <row r="2405" spans="27:68" x14ac:dyDescent="0.2">
      <c r="AA2405" s="75"/>
      <c r="AB2405" s="75"/>
      <c r="AC2405" s="75"/>
      <c r="AD2405" s="75"/>
      <c r="AE2405" s="75"/>
      <c r="AF2405" s="85"/>
      <c r="AG2405" s="84"/>
      <c r="AN2405" s="75"/>
      <c r="AO2405" s="75"/>
      <c r="AP2405" s="75"/>
      <c r="AQ2405" s="75"/>
      <c r="AR2405" s="75"/>
      <c r="AS2405" s="75"/>
      <c r="AT2405" s="75"/>
      <c r="AU2405" s="75"/>
      <c r="AV2405" s="75"/>
      <c r="AW2405" s="75"/>
      <c r="AX2405" s="75"/>
      <c r="AY2405" s="75"/>
      <c r="AZ2405" s="75"/>
      <c r="BA2405" s="8">
        <f t="shared" si="752"/>
        <v>0</v>
      </c>
      <c r="BB2405" s="8">
        <f t="shared" si="753"/>
        <v>1.2646105828040655</v>
      </c>
      <c r="BC2405" s="8">
        <f t="shared" si="754"/>
        <v>-0.82727295640664633</v>
      </c>
      <c r="BD2405" s="8">
        <f t="shared" si="755"/>
        <v>0.86022162229747101</v>
      </c>
      <c r="BE2405" s="8">
        <f t="shared" si="756"/>
        <v>1.2723749123776125</v>
      </c>
      <c r="BF2405" s="8">
        <f t="shared" si="757"/>
        <v>0.7386345573352866</v>
      </c>
      <c r="BG2405" s="95">
        <f t="shared" si="758"/>
        <v>0.3357196473573697</v>
      </c>
      <c r="BH2405" s="95">
        <f t="shared" si="758"/>
        <v>0.31036782265222035</v>
      </c>
      <c r="BI2405" s="95">
        <f t="shared" si="758"/>
        <v>0.2809205298216626</v>
      </c>
      <c r="BJ2405" s="95">
        <f t="shared" si="758"/>
        <v>0.24702566320507127</v>
      </c>
      <c r="BK2405" s="95">
        <f t="shared" si="758"/>
        <v>0.20836448178683617</v>
      </c>
      <c r="BL2405" s="95">
        <f t="shared" si="758"/>
        <v>0.16464603804218486</v>
      </c>
      <c r="BM2405" s="95">
        <f t="shared" si="758"/>
        <v>0.11558430824031349</v>
      </c>
      <c r="BN2405" s="95">
        <f t="shared" si="759"/>
        <v>6.085163226445589E-2</v>
      </c>
      <c r="BO2405" s="75"/>
      <c r="BP2405" s="75"/>
    </row>
    <row r="2406" spans="27:68" x14ac:dyDescent="0.2">
      <c r="AA2406" s="75"/>
      <c r="AB2406" s="75"/>
      <c r="AC2406" s="75"/>
      <c r="AD2406" s="75"/>
      <c r="AE2406" s="75"/>
      <c r="AF2406" s="85"/>
      <c r="AG2406" s="84"/>
      <c r="AN2406" s="75"/>
      <c r="AO2406" s="75"/>
      <c r="AP2406" s="75"/>
      <c r="AQ2406" s="75"/>
      <c r="AR2406" s="75"/>
      <c r="AS2406" s="75"/>
      <c r="AT2406" s="75"/>
      <c r="AU2406" s="75"/>
      <c r="AV2406" s="75"/>
      <c r="AW2406" s="75"/>
      <c r="AX2406" s="75"/>
      <c r="AY2406" s="75"/>
      <c r="AZ2406" s="75"/>
      <c r="BA2406" s="8">
        <f t="shared" si="752"/>
        <v>0</v>
      </c>
      <c r="BB2406" s="8">
        <f t="shared" si="753"/>
        <v>1.2646105828040655</v>
      </c>
      <c r="BC2406" s="8">
        <f t="shared" si="754"/>
        <v>-0.82727295640664633</v>
      </c>
      <c r="BD2406" s="8">
        <f t="shared" si="755"/>
        <v>0.86022162229747101</v>
      </c>
      <c r="BE2406" s="8">
        <f t="shared" si="756"/>
        <v>1.2723749123776125</v>
      </c>
      <c r="BF2406" s="8">
        <f t="shared" si="757"/>
        <v>0.7386345573352866</v>
      </c>
      <c r="BG2406" s="95">
        <f t="shared" si="758"/>
        <v>0.3357196473573697</v>
      </c>
      <c r="BH2406" s="95">
        <f t="shared" si="758"/>
        <v>0.31036782265222035</v>
      </c>
      <c r="BI2406" s="95">
        <f t="shared" si="758"/>
        <v>0.2809205298216626</v>
      </c>
      <c r="BJ2406" s="95">
        <f t="shared" si="758"/>
        <v>0.24702566320507127</v>
      </c>
      <c r="BK2406" s="95">
        <f t="shared" si="758"/>
        <v>0.20836448178683617</v>
      </c>
      <c r="BL2406" s="95">
        <f t="shared" si="758"/>
        <v>0.16464603804218486</v>
      </c>
      <c r="BM2406" s="95">
        <f t="shared" si="758"/>
        <v>0.11558430824031349</v>
      </c>
      <c r="BN2406" s="95">
        <f t="shared" si="759"/>
        <v>6.085163226445589E-2</v>
      </c>
      <c r="BO2406" s="75"/>
      <c r="BP2406" s="75"/>
    </row>
    <row r="2407" spans="27:68" x14ac:dyDescent="0.2">
      <c r="AA2407" s="75"/>
      <c r="AB2407" s="75"/>
      <c r="AC2407" s="75"/>
      <c r="AD2407" s="75"/>
      <c r="AE2407" s="75"/>
      <c r="AF2407" s="85"/>
      <c r="AG2407" s="84"/>
      <c r="AN2407" s="75"/>
      <c r="AO2407" s="75"/>
      <c r="AP2407" s="75"/>
      <c r="AQ2407" s="75"/>
      <c r="AR2407" s="75"/>
      <c r="AS2407" s="75"/>
      <c r="AT2407" s="75"/>
      <c r="AU2407" s="75"/>
      <c r="AV2407" s="75"/>
      <c r="AW2407" s="75"/>
      <c r="AX2407" s="75"/>
      <c r="AY2407" s="75"/>
      <c r="AZ2407" s="75"/>
      <c r="BA2407" s="8">
        <f t="shared" si="752"/>
        <v>0</v>
      </c>
      <c r="BB2407" s="8">
        <f t="shared" si="753"/>
        <v>1.2646105828040655</v>
      </c>
      <c r="BC2407" s="8">
        <f t="shared" si="754"/>
        <v>-0.82727295640664633</v>
      </c>
      <c r="BD2407" s="8">
        <f t="shared" si="755"/>
        <v>0.86022162229747101</v>
      </c>
      <c r="BE2407" s="8">
        <f t="shared" si="756"/>
        <v>1.2723749123776125</v>
      </c>
      <c r="BF2407" s="8">
        <f t="shared" si="757"/>
        <v>0.7386345573352866</v>
      </c>
      <c r="BG2407" s="95">
        <f t="shared" si="758"/>
        <v>0.3357196473573697</v>
      </c>
      <c r="BH2407" s="95">
        <f t="shared" si="758"/>
        <v>0.31036782265222035</v>
      </c>
      <c r="BI2407" s="95">
        <f t="shared" si="758"/>
        <v>0.2809205298216626</v>
      </c>
      <c r="BJ2407" s="95">
        <f t="shared" si="758"/>
        <v>0.24702566320507127</v>
      </c>
      <c r="BK2407" s="95">
        <f t="shared" si="758"/>
        <v>0.20836448178683617</v>
      </c>
      <c r="BL2407" s="95">
        <f t="shared" si="758"/>
        <v>0.16464603804218486</v>
      </c>
      <c r="BM2407" s="95">
        <f t="shared" si="758"/>
        <v>0.11558430824031349</v>
      </c>
      <c r="BN2407" s="95">
        <f t="shared" si="759"/>
        <v>6.085163226445589E-2</v>
      </c>
      <c r="BO2407" s="75"/>
      <c r="BP2407" s="75"/>
    </row>
    <row r="2408" spans="27:68" x14ac:dyDescent="0.2">
      <c r="AA2408" s="75"/>
      <c r="AB2408" s="75"/>
      <c r="AC2408" s="75"/>
      <c r="AD2408" s="75"/>
      <c r="AE2408" s="75"/>
      <c r="AF2408" s="85"/>
      <c r="AG2408" s="84"/>
      <c r="AN2408" s="75"/>
      <c r="AO2408" s="75"/>
      <c r="AP2408" s="75"/>
      <c r="AQ2408" s="75"/>
      <c r="AR2408" s="75"/>
      <c r="AS2408" s="75"/>
      <c r="AT2408" s="75"/>
      <c r="AU2408" s="75"/>
      <c r="AV2408" s="75"/>
      <c r="AW2408" s="75"/>
      <c r="AX2408" s="75"/>
      <c r="AY2408" s="75"/>
      <c r="AZ2408" s="75"/>
      <c r="BA2408" s="8">
        <f t="shared" si="752"/>
        <v>0</v>
      </c>
      <c r="BB2408" s="8">
        <f t="shared" si="753"/>
        <v>1.2646105828040655</v>
      </c>
      <c r="BC2408" s="8">
        <f t="shared" si="754"/>
        <v>-0.82727295640664633</v>
      </c>
      <c r="BD2408" s="8">
        <f t="shared" si="755"/>
        <v>0.86022162229747101</v>
      </c>
      <c r="BE2408" s="8">
        <f t="shared" si="756"/>
        <v>1.2723749123776125</v>
      </c>
      <c r="BF2408" s="8">
        <f t="shared" si="757"/>
        <v>0.7386345573352866</v>
      </c>
      <c r="BG2408" s="95">
        <f t="shared" si="758"/>
        <v>0.3357196473573697</v>
      </c>
      <c r="BH2408" s="95">
        <f t="shared" si="758"/>
        <v>0.31036782265222035</v>
      </c>
      <c r="BI2408" s="95">
        <f t="shared" si="758"/>
        <v>0.2809205298216626</v>
      </c>
      <c r="BJ2408" s="95">
        <f t="shared" si="758"/>
        <v>0.24702566320507127</v>
      </c>
      <c r="BK2408" s="95">
        <f t="shared" si="758"/>
        <v>0.20836448178683617</v>
      </c>
      <c r="BL2408" s="95">
        <f t="shared" si="758"/>
        <v>0.16464603804218486</v>
      </c>
      <c r="BM2408" s="95">
        <f t="shared" si="758"/>
        <v>0.11558430824031349</v>
      </c>
      <c r="BN2408" s="95">
        <f t="shared" si="759"/>
        <v>6.085163226445589E-2</v>
      </c>
      <c r="BO2408" s="75"/>
      <c r="BP2408" s="75"/>
    </row>
    <row r="2409" spans="27:68" x14ac:dyDescent="0.2">
      <c r="AA2409" s="75"/>
      <c r="AB2409" s="75"/>
      <c r="AC2409" s="75"/>
      <c r="AD2409" s="75"/>
      <c r="AE2409" s="75"/>
      <c r="AF2409" s="85"/>
      <c r="AG2409" s="84"/>
      <c r="AN2409" s="75"/>
      <c r="AO2409" s="75"/>
      <c r="AP2409" s="75"/>
      <c r="AQ2409" s="75"/>
      <c r="AR2409" s="75"/>
      <c r="AS2409" s="75"/>
      <c r="AT2409" s="75"/>
      <c r="AU2409" s="75"/>
      <c r="AV2409" s="75"/>
      <c r="AW2409" s="75"/>
      <c r="AX2409" s="75"/>
      <c r="AY2409" s="75"/>
      <c r="AZ2409" s="75"/>
      <c r="BA2409" s="8">
        <f t="shared" si="752"/>
        <v>0</v>
      </c>
      <c r="BB2409" s="8">
        <f t="shared" si="753"/>
        <v>1.2646105828040655</v>
      </c>
      <c r="BC2409" s="8">
        <f t="shared" si="754"/>
        <v>-0.82727295640664633</v>
      </c>
      <c r="BD2409" s="8">
        <f t="shared" si="755"/>
        <v>0.86022162229747101</v>
      </c>
      <c r="BE2409" s="8">
        <f t="shared" si="756"/>
        <v>1.2723749123776125</v>
      </c>
      <c r="BF2409" s="8">
        <f t="shared" si="757"/>
        <v>0.7386345573352866</v>
      </c>
      <c r="BG2409" s="95">
        <f t="shared" si="758"/>
        <v>0.3357196473573697</v>
      </c>
      <c r="BH2409" s="95">
        <f t="shared" si="758"/>
        <v>0.31036782265222035</v>
      </c>
      <c r="BI2409" s="95">
        <f t="shared" si="758"/>
        <v>0.2809205298216626</v>
      </c>
      <c r="BJ2409" s="95">
        <f t="shared" si="758"/>
        <v>0.24702566320507127</v>
      </c>
      <c r="BK2409" s="95">
        <f t="shared" si="758"/>
        <v>0.20836448178683617</v>
      </c>
      <c r="BL2409" s="95">
        <f t="shared" si="758"/>
        <v>0.16464603804218486</v>
      </c>
      <c r="BM2409" s="95">
        <f t="shared" si="758"/>
        <v>0.11558430824031349</v>
      </c>
      <c r="BN2409" s="95">
        <f t="shared" si="759"/>
        <v>6.085163226445589E-2</v>
      </c>
      <c r="BO2409" s="75"/>
      <c r="BP2409" s="75"/>
    </row>
    <row r="2410" spans="27:68" x14ac:dyDescent="0.2">
      <c r="AA2410" s="75"/>
      <c r="AB2410" s="75"/>
      <c r="AC2410" s="75"/>
      <c r="AD2410" s="75"/>
      <c r="AE2410" s="75"/>
      <c r="AF2410" s="85"/>
      <c r="AG2410" s="84"/>
      <c r="AN2410" s="75"/>
      <c r="AO2410" s="75"/>
      <c r="AP2410" s="75"/>
      <c r="AQ2410" s="75"/>
      <c r="AR2410" s="75"/>
      <c r="AS2410" s="75"/>
      <c r="AT2410" s="75"/>
      <c r="AU2410" s="75"/>
      <c r="AV2410" s="75"/>
      <c r="AW2410" s="75"/>
      <c r="AX2410" s="75"/>
      <c r="AY2410" s="75"/>
      <c r="AZ2410" s="75"/>
      <c r="BA2410" s="8">
        <f t="shared" si="752"/>
        <v>0</v>
      </c>
      <c r="BB2410" s="8">
        <f t="shared" si="753"/>
        <v>1.2646105828040655</v>
      </c>
      <c r="BC2410" s="8">
        <f t="shared" si="754"/>
        <v>-0.82727295640664633</v>
      </c>
      <c r="BD2410" s="8">
        <f t="shared" si="755"/>
        <v>0.86022162229747101</v>
      </c>
      <c r="BE2410" s="8">
        <f t="shared" si="756"/>
        <v>1.2723749123776125</v>
      </c>
      <c r="BF2410" s="8">
        <f t="shared" si="757"/>
        <v>0.7386345573352866</v>
      </c>
      <c r="BG2410" s="95">
        <f t="shared" si="758"/>
        <v>0.3357196473573697</v>
      </c>
      <c r="BH2410" s="95">
        <f t="shared" si="758"/>
        <v>0.31036782265222035</v>
      </c>
      <c r="BI2410" s="95">
        <f t="shared" si="758"/>
        <v>0.2809205298216626</v>
      </c>
      <c r="BJ2410" s="95">
        <f t="shared" si="758"/>
        <v>0.24702566320507127</v>
      </c>
      <c r="BK2410" s="95">
        <f t="shared" si="758"/>
        <v>0.20836448178683617</v>
      </c>
      <c r="BL2410" s="95">
        <f t="shared" si="758"/>
        <v>0.16464603804218486</v>
      </c>
      <c r="BM2410" s="95">
        <f t="shared" si="758"/>
        <v>0.11558430824031349</v>
      </c>
      <c r="BN2410" s="95">
        <f t="shared" si="759"/>
        <v>6.085163226445589E-2</v>
      </c>
      <c r="BO2410" s="75"/>
      <c r="BP2410" s="75"/>
    </row>
    <row r="2411" spans="27:68" x14ac:dyDescent="0.2">
      <c r="AA2411" s="75"/>
      <c r="AB2411" s="75"/>
      <c r="AC2411" s="75"/>
      <c r="AD2411" s="75"/>
      <c r="AE2411" s="75"/>
      <c r="AF2411" s="85"/>
      <c r="AG2411" s="84"/>
      <c r="AN2411" s="75"/>
      <c r="AO2411" s="75"/>
      <c r="AP2411" s="75"/>
      <c r="AQ2411" s="75"/>
      <c r="AR2411" s="75"/>
      <c r="AS2411" s="75"/>
      <c r="AT2411" s="75"/>
      <c r="AU2411" s="75"/>
      <c r="AV2411" s="75"/>
      <c r="AW2411" s="75"/>
      <c r="AX2411" s="75"/>
      <c r="AY2411" s="75"/>
      <c r="AZ2411" s="75"/>
      <c r="BA2411" s="8">
        <f t="shared" si="752"/>
        <v>0</v>
      </c>
      <c r="BB2411" s="8">
        <f t="shared" si="753"/>
        <v>1.2646105828040655</v>
      </c>
      <c r="BC2411" s="8">
        <f t="shared" si="754"/>
        <v>-0.82727295640664633</v>
      </c>
      <c r="BD2411" s="8">
        <f t="shared" si="755"/>
        <v>0.86022162229747101</v>
      </c>
      <c r="BE2411" s="8">
        <f t="shared" si="756"/>
        <v>1.2723749123776125</v>
      </c>
      <c r="BF2411" s="8">
        <f t="shared" si="757"/>
        <v>0.7386345573352866</v>
      </c>
      <c r="BG2411" s="95">
        <f t="shared" si="758"/>
        <v>0.3357196473573697</v>
      </c>
      <c r="BH2411" s="95">
        <f t="shared" si="758"/>
        <v>0.31036782265222035</v>
      </c>
      <c r="BI2411" s="95">
        <f t="shared" si="758"/>
        <v>0.2809205298216626</v>
      </c>
      <c r="BJ2411" s="95">
        <f t="shared" si="758"/>
        <v>0.24702566320507127</v>
      </c>
      <c r="BK2411" s="95">
        <f t="shared" si="758"/>
        <v>0.20836448178683617</v>
      </c>
      <c r="BL2411" s="95">
        <f t="shared" si="758"/>
        <v>0.16464603804218486</v>
      </c>
      <c r="BM2411" s="95">
        <f t="shared" si="758"/>
        <v>0.11558430824031349</v>
      </c>
      <c r="BN2411" s="95">
        <f t="shared" si="759"/>
        <v>6.085163226445589E-2</v>
      </c>
      <c r="BO2411" s="75"/>
      <c r="BP2411" s="75"/>
    </row>
    <row r="2412" spans="27:68" x14ac:dyDescent="0.2">
      <c r="AA2412" s="75"/>
      <c r="AB2412" s="75"/>
      <c r="AC2412" s="75"/>
      <c r="AD2412" s="75"/>
      <c r="AE2412" s="75"/>
      <c r="AF2412" s="85"/>
      <c r="AG2412" s="84"/>
      <c r="AN2412" s="75"/>
      <c r="AO2412" s="75"/>
      <c r="AP2412" s="75"/>
      <c r="AQ2412" s="75"/>
      <c r="AR2412" s="75"/>
      <c r="AS2412" s="75"/>
      <c r="AT2412" s="75"/>
      <c r="AU2412" s="75"/>
      <c r="AV2412" s="75"/>
      <c r="AW2412" s="75"/>
      <c r="AX2412" s="75"/>
      <c r="AY2412" s="75"/>
      <c r="AZ2412" s="75"/>
      <c r="BA2412" s="8">
        <f t="shared" si="752"/>
        <v>0</v>
      </c>
      <c r="BB2412" s="8">
        <f t="shared" si="753"/>
        <v>1.2646105828040655</v>
      </c>
      <c r="BC2412" s="8">
        <f t="shared" si="754"/>
        <v>-0.82727295640664633</v>
      </c>
      <c r="BD2412" s="8">
        <f t="shared" si="755"/>
        <v>0.86022162229747101</v>
      </c>
      <c r="BE2412" s="8">
        <f t="shared" si="756"/>
        <v>1.2723749123776125</v>
      </c>
      <c r="BF2412" s="8">
        <f t="shared" si="757"/>
        <v>0.7386345573352866</v>
      </c>
      <c r="BG2412" s="95">
        <f t="shared" si="758"/>
        <v>0.3357196473573697</v>
      </c>
      <c r="BH2412" s="95">
        <f t="shared" si="758"/>
        <v>0.31036782265222035</v>
      </c>
      <c r="BI2412" s="95">
        <f t="shared" si="758"/>
        <v>0.2809205298216626</v>
      </c>
      <c r="BJ2412" s="95">
        <f t="shared" si="758"/>
        <v>0.24702566320507127</v>
      </c>
      <c r="BK2412" s="95">
        <f t="shared" si="758"/>
        <v>0.20836448178683617</v>
      </c>
      <c r="BL2412" s="95">
        <f t="shared" si="758"/>
        <v>0.16464603804218486</v>
      </c>
      <c r="BM2412" s="95">
        <f t="shared" si="758"/>
        <v>0.11558430824031349</v>
      </c>
      <c r="BN2412" s="95">
        <f t="shared" si="759"/>
        <v>6.085163226445589E-2</v>
      </c>
      <c r="BO2412" s="75"/>
      <c r="BP2412" s="75"/>
    </row>
    <row r="2413" spans="27:68" x14ac:dyDescent="0.2">
      <c r="AA2413" s="75"/>
      <c r="AB2413" s="75"/>
      <c r="AC2413" s="75"/>
      <c r="AD2413" s="75"/>
      <c r="AE2413" s="75"/>
      <c r="AF2413" s="85"/>
      <c r="AG2413" s="84"/>
      <c r="AN2413" s="75"/>
      <c r="AO2413" s="75"/>
      <c r="AP2413" s="75"/>
      <c r="AQ2413" s="75"/>
      <c r="AR2413" s="75"/>
      <c r="AS2413" s="75"/>
      <c r="AT2413" s="75"/>
      <c r="AU2413" s="75"/>
      <c r="AV2413" s="75"/>
      <c r="AW2413" s="75"/>
      <c r="AX2413" s="75"/>
      <c r="AY2413" s="75"/>
      <c r="AZ2413" s="75"/>
      <c r="BA2413" s="8">
        <f t="shared" si="752"/>
        <v>0</v>
      </c>
      <c r="BB2413" s="8">
        <f t="shared" si="753"/>
        <v>1.2646105828040655</v>
      </c>
      <c r="BC2413" s="8">
        <f t="shared" si="754"/>
        <v>-0.82727295640664633</v>
      </c>
      <c r="BD2413" s="8">
        <f t="shared" si="755"/>
        <v>0.86022162229747101</v>
      </c>
      <c r="BE2413" s="8">
        <f t="shared" si="756"/>
        <v>1.2723749123776125</v>
      </c>
      <c r="BF2413" s="8">
        <f t="shared" si="757"/>
        <v>0.7386345573352866</v>
      </c>
      <c r="BG2413" s="95">
        <f t="shared" si="758"/>
        <v>0.3357196473573697</v>
      </c>
      <c r="BH2413" s="95">
        <f t="shared" si="758"/>
        <v>0.31036782265222035</v>
      </c>
      <c r="BI2413" s="95">
        <f t="shared" si="758"/>
        <v>0.2809205298216626</v>
      </c>
      <c r="BJ2413" s="95">
        <f t="shared" si="758"/>
        <v>0.24702566320507127</v>
      </c>
      <c r="BK2413" s="95">
        <f t="shared" si="758"/>
        <v>0.20836448178683617</v>
      </c>
      <c r="BL2413" s="95">
        <f t="shared" si="758"/>
        <v>0.16464603804218486</v>
      </c>
      <c r="BM2413" s="95">
        <f t="shared" si="758"/>
        <v>0.11558430824031349</v>
      </c>
      <c r="BN2413" s="95">
        <f t="shared" si="759"/>
        <v>6.085163226445589E-2</v>
      </c>
      <c r="BO2413" s="75"/>
      <c r="BP2413" s="75"/>
    </row>
    <row r="2414" spans="27:68" x14ac:dyDescent="0.2">
      <c r="AA2414" s="75"/>
      <c r="AB2414" s="75"/>
      <c r="AC2414" s="75"/>
      <c r="AD2414" s="75"/>
      <c r="AE2414" s="75"/>
      <c r="AF2414" s="85"/>
      <c r="AG2414" s="84"/>
      <c r="AN2414" s="75"/>
      <c r="AO2414" s="75"/>
      <c r="AP2414" s="75"/>
      <c r="AQ2414" s="75"/>
      <c r="AR2414" s="75"/>
      <c r="AS2414" s="75"/>
      <c r="AT2414" s="75"/>
      <c r="AU2414" s="75"/>
      <c r="AV2414" s="75"/>
      <c r="AW2414" s="75"/>
      <c r="AX2414" s="75"/>
      <c r="AY2414" s="75"/>
      <c r="AZ2414" s="75"/>
      <c r="BA2414" s="8">
        <f t="shared" si="752"/>
        <v>0</v>
      </c>
      <c r="BB2414" s="8">
        <f t="shared" si="753"/>
        <v>1.2646105828040655</v>
      </c>
      <c r="BC2414" s="8">
        <f t="shared" si="754"/>
        <v>-0.82727295640664633</v>
      </c>
      <c r="BD2414" s="8">
        <f t="shared" si="755"/>
        <v>0.86022162229747101</v>
      </c>
      <c r="BE2414" s="8">
        <f t="shared" si="756"/>
        <v>1.2723749123776125</v>
      </c>
      <c r="BF2414" s="8">
        <f t="shared" si="757"/>
        <v>0.7386345573352866</v>
      </c>
      <c r="BG2414" s="95">
        <f t="shared" si="758"/>
        <v>0.3357196473573697</v>
      </c>
      <c r="BH2414" s="95">
        <f t="shared" si="758"/>
        <v>0.31036782265222035</v>
      </c>
      <c r="BI2414" s="95">
        <f t="shared" si="758"/>
        <v>0.2809205298216626</v>
      </c>
      <c r="BJ2414" s="95">
        <f t="shared" si="758"/>
        <v>0.24702566320507127</v>
      </c>
      <c r="BK2414" s="95">
        <f t="shared" si="758"/>
        <v>0.20836448178683617</v>
      </c>
      <c r="BL2414" s="95">
        <f t="shared" si="758"/>
        <v>0.16464603804218486</v>
      </c>
      <c r="BM2414" s="95">
        <f t="shared" si="758"/>
        <v>0.11558430824031349</v>
      </c>
      <c r="BN2414" s="95">
        <f t="shared" si="759"/>
        <v>6.085163226445589E-2</v>
      </c>
      <c r="BO2414" s="75"/>
      <c r="BP2414" s="75"/>
    </row>
    <row r="2415" spans="27:68" x14ac:dyDescent="0.2">
      <c r="AA2415" s="75"/>
      <c r="AB2415" s="75"/>
      <c r="AC2415" s="75"/>
      <c r="AD2415" s="75"/>
      <c r="AE2415" s="75"/>
      <c r="AF2415" s="85"/>
      <c r="AG2415" s="84"/>
      <c r="AN2415" s="75"/>
      <c r="AO2415" s="75"/>
      <c r="AP2415" s="75"/>
      <c r="AQ2415" s="75"/>
      <c r="AR2415" s="75"/>
      <c r="AS2415" s="75"/>
      <c r="AT2415" s="75"/>
      <c r="AU2415" s="75"/>
      <c r="AV2415" s="75"/>
      <c r="AW2415" s="75"/>
      <c r="AX2415" s="75"/>
      <c r="AY2415" s="75"/>
      <c r="AZ2415" s="75"/>
      <c r="BA2415" s="8">
        <f t="shared" si="752"/>
        <v>0</v>
      </c>
      <c r="BB2415" s="8">
        <f t="shared" si="753"/>
        <v>1.2646105828040655</v>
      </c>
      <c r="BC2415" s="8">
        <f t="shared" si="754"/>
        <v>-0.82727295640664633</v>
      </c>
      <c r="BD2415" s="8">
        <f t="shared" si="755"/>
        <v>0.86022162229747101</v>
      </c>
      <c r="BE2415" s="8">
        <f t="shared" si="756"/>
        <v>1.2723749123776125</v>
      </c>
      <c r="BF2415" s="8">
        <f t="shared" si="757"/>
        <v>0.7386345573352866</v>
      </c>
      <c r="BG2415" s="95">
        <f t="shared" si="758"/>
        <v>0.3357196473573697</v>
      </c>
      <c r="BH2415" s="95">
        <f t="shared" si="758"/>
        <v>0.31036782265222035</v>
      </c>
      <c r="BI2415" s="95">
        <f t="shared" si="758"/>
        <v>0.2809205298216626</v>
      </c>
      <c r="BJ2415" s="95">
        <f t="shared" si="758"/>
        <v>0.24702566320507127</v>
      </c>
      <c r="BK2415" s="95">
        <f t="shared" si="758"/>
        <v>0.20836448178683617</v>
      </c>
      <c r="BL2415" s="95">
        <f t="shared" si="758"/>
        <v>0.16464603804218486</v>
      </c>
      <c r="BM2415" s="95">
        <f t="shared" si="758"/>
        <v>0.11558430824031349</v>
      </c>
      <c r="BN2415" s="95">
        <f t="shared" si="759"/>
        <v>6.085163226445589E-2</v>
      </c>
      <c r="BO2415" s="75"/>
      <c r="BP2415" s="75"/>
    </row>
    <row r="2416" spans="27:68" x14ac:dyDescent="0.2">
      <c r="AA2416" s="75"/>
      <c r="AB2416" s="75"/>
      <c r="AC2416" s="75"/>
      <c r="AD2416" s="75"/>
      <c r="AE2416" s="75"/>
      <c r="AF2416" s="85"/>
      <c r="AG2416" s="84"/>
      <c r="AN2416" s="75"/>
      <c r="AO2416" s="75"/>
      <c r="AP2416" s="75"/>
      <c r="AQ2416" s="75"/>
      <c r="AR2416" s="75"/>
      <c r="AS2416" s="75"/>
      <c r="AT2416" s="75"/>
      <c r="AU2416" s="75"/>
      <c r="AV2416" s="75"/>
      <c r="AW2416" s="75"/>
      <c r="AX2416" s="75"/>
      <c r="AY2416" s="75"/>
      <c r="AZ2416" s="75"/>
      <c r="BA2416" s="8">
        <f t="shared" si="752"/>
        <v>0</v>
      </c>
      <c r="BB2416" s="8">
        <f t="shared" si="753"/>
        <v>1.2646105828040655</v>
      </c>
      <c r="BC2416" s="8">
        <f t="shared" si="754"/>
        <v>-0.82727295640664633</v>
      </c>
      <c r="BD2416" s="8">
        <f t="shared" si="755"/>
        <v>0.86022162229747101</v>
      </c>
      <c r="BE2416" s="8">
        <f t="shared" si="756"/>
        <v>1.2723749123776125</v>
      </c>
      <c r="BF2416" s="8">
        <f t="shared" si="757"/>
        <v>0.7386345573352866</v>
      </c>
      <c r="BG2416" s="95">
        <f t="shared" si="758"/>
        <v>0.3357196473573697</v>
      </c>
      <c r="BH2416" s="95">
        <f t="shared" si="758"/>
        <v>0.31036782265222035</v>
      </c>
      <c r="BI2416" s="95">
        <f t="shared" si="758"/>
        <v>0.2809205298216626</v>
      </c>
      <c r="BJ2416" s="95">
        <f t="shared" si="758"/>
        <v>0.24702566320507127</v>
      </c>
      <c r="BK2416" s="95">
        <f t="shared" si="758"/>
        <v>0.20836448178683617</v>
      </c>
      <c r="BL2416" s="95">
        <f t="shared" si="758"/>
        <v>0.16464603804218486</v>
      </c>
      <c r="BM2416" s="95">
        <f t="shared" si="758"/>
        <v>0.11558430824031349</v>
      </c>
      <c r="BN2416" s="95">
        <f t="shared" si="759"/>
        <v>6.085163226445589E-2</v>
      </c>
      <c r="BO2416" s="75"/>
      <c r="BP2416" s="75"/>
    </row>
    <row r="2417" spans="27:68" x14ac:dyDescent="0.2">
      <c r="AA2417" s="75"/>
      <c r="AB2417" s="75"/>
      <c r="AC2417" s="75"/>
      <c r="AD2417" s="75"/>
      <c r="AE2417" s="75"/>
      <c r="AF2417" s="85"/>
      <c r="AG2417" s="84"/>
      <c r="AN2417" s="75"/>
      <c r="AO2417" s="75"/>
      <c r="AP2417" s="75"/>
      <c r="AQ2417" s="75"/>
      <c r="AR2417" s="75"/>
      <c r="AS2417" s="75"/>
      <c r="AT2417" s="75"/>
      <c r="AU2417" s="75"/>
      <c r="AV2417" s="75"/>
      <c r="AW2417" s="75"/>
      <c r="AX2417" s="75"/>
      <c r="AY2417" s="75"/>
      <c r="AZ2417" s="75"/>
      <c r="BA2417" s="8">
        <f t="shared" si="752"/>
        <v>0</v>
      </c>
      <c r="BB2417" s="8">
        <f t="shared" si="753"/>
        <v>1.2646105828040655</v>
      </c>
      <c r="BC2417" s="8">
        <f t="shared" si="754"/>
        <v>-0.82727295640664633</v>
      </c>
      <c r="BD2417" s="8">
        <f t="shared" si="755"/>
        <v>0.86022162229747101</v>
      </c>
      <c r="BE2417" s="8">
        <f t="shared" si="756"/>
        <v>1.2723749123776125</v>
      </c>
      <c r="BF2417" s="8">
        <f t="shared" si="757"/>
        <v>0.7386345573352866</v>
      </c>
      <c r="BG2417" s="95">
        <f t="shared" ref="BG2417:BM2432" si="760">$BN2417+$BB$7*SIN(BH2417)</f>
        <v>0.3357196473573697</v>
      </c>
      <c r="BH2417" s="95">
        <f t="shared" si="760"/>
        <v>0.31036782265222035</v>
      </c>
      <c r="BI2417" s="95">
        <f t="shared" si="760"/>
        <v>0.2809205298216626</v>
      </c>
      <c r="BJ2417" s="95">
        <f t="shared" si="760"/>
        <v>0.24702566320507127</v>
      </c>
      <c r="BK2417" s="95">
        <f t="shared" si="760"/>
        <v>0.20836448178683617</v>
      </c>
      <c r="BL2417" s="95">
        <f t="shared" si="760"/>
        <v>0.16464603804218486</v>
      </c>
      <c r="BM2417" s="95">
        <f t="shared" si="760"/>
        <v>0.11558430824031349</v>
      </c>
      <c r="BN2417" s="95">
        <f t="shared" si="759"/>
        <v>6.085163226445589E-2</v>
      </c>
      <c r="BO2417" s="75"/>
      <c r="BP2417" s="75"/>
    </row>
    <row r="2418" spans="27:68" x14ac:dyDescent="0.2">
      <c r="AA2418" s="75"/>
      <c r="AB2418" s="75"/>
      <c r="AC2418" s="75"/>
      <c r="AD2418" s="75"/>
      <c r="AE2418" s="75"/>
      <c r="AF2418" s="85"/>
      <c r="AG2418" s="84"/>
      <c r="AN2418" s="75"/>
      <c r="AO2418" s="75"/>
      <c r="AP2418" s="75"/>
      <c r="AQ2418" s="75"/>
      <c r="AR2418" s="75"/>
      <c r="AS2418" s="75"/>
      <c r="AT2418" s="75"/>
      <c r="AU2418" s="75"/>
      <c r="AV2418" s="75"/>
      <c r="AW2418" s="75"/>
      <c r="AX2418" s="75"/>
      <c r="AY2418" s="75"/>
      <c r="AZ2418" s="75"/>
      <c r="BA2418" s="8">
        <f t="shared" si="752"/>
        <v>0</v>
      </c>
      <c r="BB2418" s="8">
        <f t="shared" si="753"/>
        <v>1.2646105828040655</v>
      </c>
      <c r="BC2418" s="8">
        <f t="shared" si="754"/>
        <v>-0.82727295640664633</v>
      </c>
      <c r="BD2418" s="8">
        <f t="shared" si="755"/>
        <v>0.86022162229747101</v>
      </c>
      <c r="BE2418" s="8">
        <f t="shared" si="756"/>
        <v>1.2723749123776125</v>
      </c>
      <c r="BF2418" s="8">
        <f t="shared" si="757"/>
        <v>0.7386345573352866</v>
      </c>
      <c r="BG2418" s="95">
        <f t="shared" si="760"/>
        <v>0.3357196473573697</v>
      </c>
      <c r="BH2418" s="95">
        <f t="shared" si="760"/>
        <v>0.31036782265222035</v>
      </c>
      <c r="BI2418" s="95">
        <f t="shared" si="760"/>
        <v>0.2809205298216626</v>
      </c>
      <c r="BJ2418" s="95">
        <f t="shared" si="760"/>
        <v>0.24702566320507127</v>
      </c>
      <c r="BK2418" s="95">
        <f t="shared" si="760"/>
        <v>0.20836448178683617</v>
      </c>
      <c r="BL2418" s="95">
        <f t="shared" si="760"/>
        <v>0.16464603804218486</v>
      </c>
      <c r="BM2418" s="95">
        <f t="shared" si="760"/>
        <v>0.11558430824031349</v>
      </c>
      <c r="BN2418" s="95">
        <f t="shared" si="759"/>
        <v>6.085163226445589E-2</v>
      </c>
      <c r="BO2418" s="75"/>
      <c r="BP2418" s="75"/>
    </row>
    <row r="2419" spans="27:68" x14ac:dyDescent="0.2">
      <c r="AA2419" s="75"/>
      <c r="AB2419" s="75"/>
      <c r="AC2419" s="75"/>
      <c r="AD2419" s="75"/>
      <c r="AE2419" s="75"/>
      <c r="AF2419" s="85"/>
      <c r="AG2419" s="84"/>
      <c r="AN2419" s="75"/>
      <c r="AO2419" s="75"/>
      <c r="AP2419" s="75"/>
      <c r="AQ2419" s="75"/>
      <c r="AR2419" s="75"/>
      <c r="AS2419" s="75"/>
      <c r="AT2419" s="75"/>
      <c r="AU2419" s="75"/>
      <c r="AV2419" s="75"/>
      <c r="AW2419" s="75"/>
      <c r="AX2419" s="75"/>
      <c r="AY2419" s="75"/>
      <c r="AZ2419" s="75"/>
      <c r="BA2419" s="8">
        <f t="shared" si="752"/>
        <v>0</v>
      </c>
      <c r="BB2419" s="8">
        <f t="shared" si="753"/>
        <v>1.2646105828040655</v>
      </c>
      <c r="BC2419" s="8">
        <f t="shared" si="754"/>
        <v>-0.82727295640664633</v>
      </c>
      <c r="BD2419" s="8">
        <f t="shared" si="755"/>
        <v>0.86022162229747101</v>
      </c>
      <c r="BE2419" s="8">
        <f t="shared" si="756"/>
        <v>1.2723749123776125</v>
      </c>
      <c r="BF2419" s="8">
        <f t="shared" si="757"/>
        <v>0.7386345573352866</v>
      </c>
      <c r="BG2419" s="95">
        <f t="shared" si="760"/>
        <v>0.3357196473573697</v>
      </c>
      <c r="BH2419" s="95">
        <f t="shared" si="760"/>
        <v>0.31036782265222035</v>
      </c>
      <c r="BI2419" s="95">
        <f t="shared" si="760"/>
        <v>0.2809205298216626</v>
      </c>
      <c r="BJ2419" s="95">
        <f t="shared" si="760"/>
        <v>0.24702566320507127</v>
      </c>
      <c r="BK2419" s="95">
        <f t="shared" si="760"/>
        <v>0.20836448178683617</v>
      </c>
      <c r="BL2419" s="95">
        <f t="shared" si="760"/>
        <v>0.16464603804218486</v>
      </c>
      <c r="BM2419" s="95">
        <f t="shared" si="760"/>
        <v>0.11558430824031349</v>
      </c>
      <c r="BN2419" s="95">
        <f t="shared" si="759"/>
        <v>6.085163226445589E-2</v>
      </c>
      <c r="BO2419" s="75"/>
      <c r="BP2419" s="75"/>
    </row>
    <row r="2420" spans="27:68" x14ac:dyDescent="0.2">
      <c r="AA2420" s="75"/>
      <c r="AB2420" s="75"/>
      <c r="AC2420" s="75"/>
      <c r="AD2420" s="75"/>
      <c r="AE2420" s="75"/>
      <c r="AF2420" s="85"/>
      <c r="AG2420" s="84"/>
      <c r="AN2420" s="75"/>
      <c r="AO2420" s="75"/>
      <c r="AP2420" s="75"/>
      <c r="AQ2420" s="75"/>
      <c r="AR2420" s="75"/>
      <c r="AS2420" s="75"/>
      <c r="AT2420" s="75"/>
      <c r="AU2420" s="75"/>
      <c r="AV2420" s="75"/>
      <c r="AW2420" s="75"/>
      <c r="AX2420" s="75"/>
      <c r="AY2420" s="75"/>
      <c r="AZ2420" s="75"/>
      <c r="BA2420" s="8">
        <f t="shared" si="752"/>
        <v>0</v>
      </c>
      <c r="BB2420" s="8">
        <f t="shared" si="753"/>
        <v>1.2646105828040655</v>
      </c>
      <c r="BC2420" s="8">
        <f t="shared" si="754"/>
        <v>-0.82727295640664633</v>
      </c>
      <c r="BD2420" s="8">
        <f t="shared" si="755"/>
        <v>0.86022162229747101</v>
      </c>
      <c r="BE2420" s="8">
        <f t="shared" si="756"/>
        <v>1.2723749123776125</v>
      </c>
      <c r="BF2420" s="8">
        <f t="shared" si="757"/>
        <v>0.7386345573352866</v>
      </c>
      <c r="BG2420" s="95">
        <f t="shared" si="760"/>
        <v>0.3357196473573697</v>
      </c>
      <c r="BH2420" s="95">
        <f t="shared" si="760"/>
        <v>0.31036782265222035</v>
      </c>
      <c r="BI2420" s="95">
        <f t="shared" si="760"/>
        <v>0.2809205298216626</v>
      </c>
      <c r="BJ2420" s="95">
        <f t="shared" si="760"/>
        <v>0.24702566320507127</v>
      </c>
      <c r="BK2420" s="95">
        <f t="shared" si="760"/>
        <v>0.20836448178683617</v>
      </c>
      <c r="BL2420" s="95">
        <f t="shared" si="760"/>
        <v>0.16464603804218486</v>
      </c>
      <c r="BM2420" s="95">
        <f t="shared" si="760"/>
        <v>0.11558430824031349</v>
      </c>
      <c r="BN2420" s="95">
        <f t="shared" si="759"/>
        <v>6.085163226445589E-2</v>
      </c>
      <c r="BO2420" s="75"/>
      <c r="BP2420" s="75"/>
    </row>
    <row r="2421" spans="27:68" x14ac:dyDescent="0.2">
      <c r="AA2421" s="75"/>
      <c r="AB2421" s="75"/>
      <c r="AC2421" s="75"/>
      <c r="AD2421" s="75"/>
      <c r="AE2421" s="75"/>
      <c r="AF2421" s="85"/>
      <c r="AG2421" s="84"/>
      <c r="AN2421" s="75"/>
      <c r="AO2421" s="75"/>
      <c r="AP2421" s="75"/>
      <c r="AQ2421" s="75"/>
      <c r="AR2421" s="75"/>
      <c r="AS2421" s="75"/>
      <c r="AT2421" s="75"/>
      <c r="AU2421" s="75"/>
      <c r="AV2421" s="75"/>
      <c r="AW2421" s="75"/>
      <c r="AX2421" s="75"/>
      <c r="AY2421" s="75"/>
      <c r="AZ2421" s="75"/>
      <c r="BA2421" s="8">
        <f t="shared" si="752"/>
        <v>0</v>
      </c>
      <c r="BB2421" s="8">
        <f t="shared" si="753"/>
        <v>1.2646105828040655</v>
      </c>
      <c r="BC2421" s="8">
        <f t="shared" si="754"/>
        <v>-0.82727295640664633</v>
      </c>
      <c r="BD2421" s="8">
        <f t="shared" si="755"/>
        <v>0.86022162229747101</v>
      </c>
      <c r="BE2421" s="8">
        <f t="shared" si="756"/>
        <v>1.2723749123776125</v>
      </c>
      <c r="BF2421" s="8">
        <f t="shared" si="757"/>
        <v>0.7386345573352866</v>
      </c>
      <c r="BG2421" s="95">
        <f t="shared" si="760"/>
        <v>0.3357196473573697</v>
      </c>
      <c r="BH2421" s="95">
        <f t="shared" si="760"/>
        <v>0.31036782265222035</v>
      </c>
      <c r="BI2421" s="95">
        <f t="shared" si="760"/>
        <v>0.2809205298216626</v>
      </c>
      <c r="BJ2421" s="95">
        <f t="shared" si="760"/>
        <v>0.24702566320507127</v>
      </c>
      <c r="BK2421" s="95">
        <f t="shared" si="760"/>
        <v>0.20836448178683617</v>
      </c>
      <c r="BL2421" s="95">
        <f t="shared" si="760"/>
        <v>0.16464603804218486</v>
      </c>
      <c r="BM2421" s="95">
        <f t="shared" si="760"/>
        <v>0.11558430824031349</v>
      </c>
      <c r="BN2421" s="95">
        <f t="shared" si="759"/>
        <v>6.085163226445589E-2</v>
      </c>
      <c r="BO2421" s="75"/>
      <c r="BP2421" s="75"/>
    </row>
    <row r="2422" spans="27:68" x14ac:dyDescent="0.2">
      <c r="AA2422" s="75"/>
      <c r="AB2422" s="75"/>
      <c r="AC2422" s="75"/>
      <c r="AD2422" s="75"/>
      <c r="AE2422" s="75"/>
      <c r="AF2422" s="85"/>
      <c r="AG2422" s="84"/>
      <c r="AN2422" s="75"/>
      <c r="AO2422" s="75"/>
      <c r="AP2422" s="75"/>
      <c r="AQ2422" s="75"/>
      <c r="AR2422" s="75"/>
      <c r="AS2422" s="75"/>
      <c r="AT2422" s="75"/>
      <c r="AU2422" s="75"/>
      <c r="AV2422" s="75"/>
      <c r="AW2422" s="75"/>
      <c r="AX2422" s="75"/>
      <c r="AY2422" s="75"/>
      <c r="AZ2422" s="75"/>
      <c r="BA2422" s="8">
        <f t="shared" si="752"/>
        <v>0</v>
      </c>
      <c r="BB2422" s="8">
        <f t="shared" si="753"/>
        <v>1.2646105828040655</v>
      </c>
      <c r="BC2422" s="8">
        <f t="shared" si="754"/>
        <v>-0.82727295640664633</v>
      </c>
      <c r="BD2422" s="8">
        <f t="shared" si="755"/>
        <v>0.86022162229747101</v>
      </c>
      <c r="BE2422" s="8">
        <f t="shared" si="756"/>
        <v>1.2723749123776125</v>
      </c>
      <c r="BF2422" s="8">
        <f t="shared" si="757"/>
        <v>0.7386345573352866</v>
      </c>
      <c r="BG2422" s="95">
        <f t="shared" si="760"/>
        <v>0.3357196473573697</v>
      </c>
      <c r="BH2422" s="95">
        <f t="shared" si="760"/>
        <v>0.31036782265222035</v>
      </c>
      <c r="BI2422" s="95">
        <f t="shared" si="760"/>
        <v>0.2809205298216626</v>
      </c>
      <c r="BJ2422" s="95">
        <f t="shared" si="760"/>
        <v>0.24702566320507127</v>
      </c>
      <c r="BK2422" s="95">
        <f t="shared" si="760"/>
        <v>0.20836448178683617</v>
      </c>
      <c r="BL2422" s="95">
        <f t="shared" si="760"/>
        <v>0.16464603804218486</v>
      </c>
      <c r="BM2422" s="95">
        <f t="shared" si="760"/>
        <v>0.11558430824031349</v>
      </c>
      <c r="BN2422" s="95">
        <f t="shared" si="759"/>
        <v>6.085163226445589E-2</v>
      </c>
      <c r="BO2422" s="75"/>
      <c r="BP2422" s="75"/>
    </row>
    <row r="2423" spans="27:68" x14ac:dyDescent="0.2">
      <c r="AA2423" s="75"/>
      <c r="AB2423" s="75"/>
      <c r="AC2423" s="75"/>
      <c r="AD2423" s="75"/>
      <c r="AE2423" s="75"/>
      <c r="AF2423" s="85"/>
      <c r="AG2423" s="84"/>
      <c r="AN2423" s="75"/>
      <c r="AO2423" s="75"/>
      <c r="AP2423" s="75"/>
      <c r="AQ2423" s="75"/>
      <c r="AR2423" s="75"/>
      <c r="AS2423" s="75"/>
      <c r="AT2423" s="75"/>
      <c r="AU2423" s="75"/>
      <c r="AV2423" s="75"/>
      <c r="AW2423" s="75"/>
      <c r="AX2423" s="75"/>
      <c r="AY2423" s="75"/>
      <c r="AZ2423" s="75"/>
      <c r="BA2423" s="8">
        <f t="shared" si="752"/>
        <v>0</v>
      </c>
      <c r="BB2423" s="8">
        <f t="shared" si="753"/>
        <v>1.2646105828040655</v>
      </c>
      <c r="BC2423" s="8">
        <f t="shared" si="754"/>
        <v>-0.82727295640664633</v>
      </c>
      <c r="BD2423" s="8">
        <f t="shared" si="755"/>
        <v>0.86022162229747101</v>
      </c>
      <c r="BE2423" s="8">
        <f t="shared" si="756"/>
        <v>1.2723749123776125</v>
      </c>
      <c r="BF2423" s="8">
        <f t="shared" si="757"/>
        <v>0.7386345573352866</v>
      </c>
      <c r="BG2423" s="95">
        <f t="shared" si="760"/>
        <v>0.3357196473573697</v>
      </c>
      <c r="BH2423" s="95">
        <f t="shared" si="760"/>
        <v>0.31036782265222035</v>
      </c>
      <c r="BI2423" s="95">
        <f t="shared" si="760"/>
        <v>0.2809205298216626</v>
      </c>
      <c r="BJ2423" s="95">
        <f t="shared" si="760"/>
        <v>0.24702566320507127</v>
      </c>
      <c r="BK2423" s="95">
        <f t="shared" si="760"/>
        <v>0.20836448178683617</v>
      </c>
      <c r="BL2423" s="95">
        <f t="shared" si="760"/>
        <v>0.16464603804218486</v>
      </c>
      <c r="BM2423" s="95">
        <f t="shared" si="760"/>
        <v>0.11558430824031349</v>
      </c>
      <c r="BN2423" s="95">
        <f t="shared" si="759"/>
        <v>6.085163226445589E-2</v>
      </c>
      <c r="BO2423" s="75"/>
      <c r="BP2423" s="75"/>
    </row>
    <row r="2424" spans="27:68" x14ac:dyDescent="0.2">
      <c r="AA2424" s="75"/>
      <c r="AB2424" s="75"/>
      <c r="AC2424" s="75"/>
      <c r="AD2424" s="75"/>
      <c r="AE2424" s="75"/>
      <c r="AF2424" s="85"/>
      <c r="AG2424" s="84"/>
      <c r="AN2424" s="75"/>
      <c r="AO2424" s="75"/>
      <c r="AP2424" s="75"/>
      <c r="AQ2424" s="75"/>
      <c r="AR2424" s="75"/>
      <c r="AS2424" s="75"/>
      <c r="AT2424" s="75"/>
      <c r="AU2424" s="75"/>
      <c r="AV2424" s="75"/>
      <c r="AW2424" s="75"/>
      <c r="AX2424" s="75"/>
      <c r="AY2424" s="75"/>
      <c r="AZ2424" s="75"/>
      <c r="BA2424" s="8">
        <f t="shared" si="752"/>
        <v>0</v>
      </c>
      <c r="BB2424" s="8">
        <f t="shared" si="753"/>
        <v>1.2646105828040655</v>
      </c>
      <c r="BC2424" s="8">
        <f t="shared" si="754"/>
        <v>-0.82727295640664633</v>
      </c>
      <c r="BD2424" s="8">
        <f t="shared" si="755"/>
        <v>0.86022162229747101</v>
      </c>
      <c r="BE2424" s="8">
        <f t="shared" si="756"/>
        <v>1.2723749123776125</v>
      </c>
      <c r="BF2424" s="8">
        <f t="shared" si="757"/>
        <v>0.7386345573352866</v>
      </c>
      <c r="BG2424" s="95">
        <f t="shared" si="760"/>
        <v>0.3357196473573697</v>
      </c>
      <c r="BH2424" s="95">
        <f t="shared" si="760"/>
        <v>0.31036782265222035</v>
      </c>
      <c r="BI2424" s="95">
        <f t="shared" si="760"/>
        <v>0.2809205298216626</v>
      </c>
      <c r="BJ2424" s="95">
        <f t="shared" si="760"/>
        <v>0.24702566320507127</v>
      </c>
      <c r="BK2424" s="95">
        <f t="shared" si="760"/>
        <v>0.20836448178683617</v>
      </c>
      <c r="BL2424" s="95">
        <f t="shared" si="760"/>
        <v>0.16464603804218486</v>
      </c>
      <c r="BM2424" s="95">
        <f t="shared" si="760"/>
        <v>0.11558430824031349</v>
      </c>
      <c r="BN2424" s="95">
        <f t="shared" si="759"/>
        <v>6.085163226445589E-2</v>
      </c>
      <c r="BO2424" s="75"/>
      <c r="BP2424" s="75"/>
    </row>
    <row r="2425" spans="27:68" x14ac:dyDescent="0.2">
      <c r="AA2425" s="75"/>
      <c r="AB2425" s="75"/>
      <c r="AC2425" s="75"/>
      <c r="AD2425" s="75"/>
      <c r="AE2425" s="75"/>
      <c r="AF2425" s="85"/>
      <c r="AG2425" s="84"/>
      <c r="AN2425" s="75"/>
      <c r="AO2425" s="75"/>
      <c r="AP2425" s="75"/>
      <c r="AQ2425" s="75"/>
      <c r="AR2425" s="75"/>
      <c r="AS2425" s="75"/>
      <c r="AT2425" s="75"/>
      <c r="AU2425" s="75"/>
      <c r="AV2425" s="75"/>
      <c r="AW2425" s="75"/>
      <c r="AX2425" s="75"/>
      <c r="AY2425" s="75"/>
      <c r="AZ2425" s="75"/>
      <c r="BA2425" s="8">
        <f t="shared" si="752"/>
        <v>0</v>
      </c>
      <c r="BB2425" s="8">
        <f t="shared" si="753"/>
        <v>1.2646105828040655</v>
      </c>
      <c r="BC2425" s="8">
        <f t="shared" si="754"/>
        <v>-0.82727295640664633</v>
      </c>
      <c r="BD2425" s="8">
        <f t="shared" si="755"/>
        <v>0.86022162229747101</v>
      </c>
      <c r="BE2425" s="8">
        <f t="shared" si="756"/>
        <v>1.2723749123776125</v>
      </c>
      <c r="BF2425" s="8">
        <f t="shared" si="757"/>
        <v>0.7386345573352866</v>
      </c>
      <c r="BG2425" s="95">
        <f t="shared" si="760"/>
        <v>0.3357196473573697</v>
      </c>
      <c r="BH2425" s="95">
        <f t="shared" si="760"/>
        <v>0.31036782265222035</v>
      </c>
      <c r="BI2425" s="95">
        <f t="shared" si="760"/>
        <v>0.2809205298216626</v>
      </c>
      <c r="BJ2425" s="95">
        <f t="shared" si="760"/>
        <v>0.24702566320507127</v>
      </c>
      <c r="BK2425" s="95">
        <f t="shared" si="760"/>
        <v>0.20836448178683617</v>
      </c>
      <c r="BL2425" s="95">
        <f t="shared" si="760"/>
        <v>0.16464603804218486</v>
      </c>
      <c r="BM2425" s="95">
        <f t="shared" si="760"/>
        <v>0.11558430824031349</v>
      </c>
      <c r="BN2425" s="95">
        <f t="shared" si="759"/>
        <v>6.085163226445589E-2</v>
      </c>
      <c r="BO2425" s="75"/>
      <c r="BP2425" s="75"/>
    </row>
    <row r="2426" spans="27:68" x14ac:dyDescent="0.2">
      <c r="AA2426" s="75"/>
      <c r="AB2426" s="75"/>
      <c r="AC2426" s="75"/>
      <c r="AD2426" s="75"/>
      <c r="AE2426" s="75"/>
      <c r="AF2426" s="85"/>
      <c r="AG2426" s="84"/>
      <c r="AN2426" s="75"/>
      <c r="AO2426" s="75"/>
      <c r="AP2426" s="75"/>
      <c r="AQ2426" s="75"/>
      <c r="AR2426" s="75"/>
      <c r="AS2426" s="75"/>
      <c r="AT2426" s="75"/>
      <c r="AU2426" s="75"/>
      <c r="AV2426" s="75"/>
      <c r="AW2426" s="75"/>
      <c r="AX2426" s="75"/>
      <c r="AY2426" s="75"/>
      <c r="AZ2426" s="75"/>
      <c r="BA2426" s="8">
        <f t="shared" si="752"/>
        <v>0</v>
      </c>
      <c r="BB2426" s="8">
        <f t="shared" si="753"/>
        <v>1.2646105828040655</v>
      </c>
      <c r="BC2426" s="8">
        <f t="shared" si="754"/>
        <v>-0.82727295640664633</v>
      </c>
      <c r="BD2426" s="8">
        <f t="shared" si="755"/>
        <v>0.86022162229747101</v>
      </c>
      <c r="BE2426" s="8">
        <f t="shared" si="756"/>
        <v>1.2723749123776125</v>
      </c>
      <c r="BF2426" s="8">
        <f t="shared" si="757"/>
        <v>0.7386345573352866</v>
      </c>
      <c r="BG2426" s="95">
        <f t="shared" si="760"/>
        <v>0.3357196473573697</v>
      </c>
      <c r="BH2426" s="95">
        <f t="shared" si="760"/>
        <v>0.31036782265222035</v>
      </c>
      <c r="BI2426" s="95">
        <f t="shared" si="760"/>
        <v>0.2809205298216626</v>
      </c>
      <c r="BJ2426" s="95">
        <f t="shared" si="760"/>
        <v>0.24702566320507127</v>
      </c>
      <c r="BK2426" s="95">
        <f t="shared" si="760"/>
        <v>0.20836448178683617</v>
      </c>
      <c r="BL2426" s="95">
        <f t="shared" si="760"/>
        <v>0.16464603804218486</v>
      </c>
      <c r="BM2426" s="95">
        <f t="shared" si="760"/>
        <v>0.11558430824031349</v>
      </c>
      <c r="BN2426" s="95">
        <f t="shared" si="759"/>
        <v>6.085163226445589E-2</v>
      </c>
      <c r="BO2426" s="75"/>
      <c r="BP2426" s="75"/>
    </row>
    <row r="2427" spans="27:68" x14ac:dyDescent="0.2">
      <c r="AA2427" s="75"/>
      <c r="AB2427" s="75"/>
      <c r="AC2427" s="75"/>
      <c r="AD2427" s="75"/>
      <c r="AE2427" s="75"/>
      <c r="AF2427" s="85"/>
      <c r="AG2427" s="84"/>
      <c r="AN2427" s="75"/>
      <c r="AO2427" s="75"/>
      <c r="AP2427" s="75"/>
      <c r="AQ2427" s="75"/>
      <c r="AR2427" s="75"/>
      <c r="AS2427" s="75"/>
      <c r="AT2427" s="75"/>
      <c r="AU2427" s="75"/>
      <c r="AV2427" s="75"/>
      <c r="AW2427" s="75"/>
      <c r="AX2427" s="75"/>
      <c r="AY2427" s="75"/>
      <c r="AZ2427" s="75"/>
      <c r="BA2427" s="8">
        <f t="shared" si="752"/>
        <v>0</v>
      </c>
      <c r="BB2427" s="8">
        <f t="shared" si="753"/>
        <v>1.2646105828040655</v>
      </c>
      <c r="BC2427" s="8">
        <f t="shared" si="754"/>
        <v>-0.82727295640664633</v>
      </c>
      <c r="BD2427" s="8">
        <f t="shared" si="755"/>
        <v>0.86022162229747101</v>
      </c>
      <c r="BE2427" s="8">
        <f t="shared" si="756"/>
        <v>1.2723749123776125</v>
      </c>
      <c r="BF2427" s="8">
        <f t="shared" si="757"/>
        <v>0.7386345573352866</v>
      </c>
      <c r="BG2427" s="95">
        <f t="shared" si="760"/>
        <v>0.3357196473573697</v>
      </c>
      <c r="BH2427" s="95">
        <f t="shared" si="760"/>
        <v>0.31036782265222035</v>
      </c>
      <c r="BI2427" s="95">
        <f t="shared" si="760"/>
        <v>0.2809205298216626</v>
      </c>
      <c r="BJ2427" s="95">
        <f t="shared" si="760"/>
        <v>0.24702566320507127</v>
      </c>
      <c r="BK2427" s="95">
        <f t="shared" si="760"/>
        <v>0.20836448178683617</v>
      </c>
      <c r="BL2427" s="95">
        <f t="shared" si="760"/>
        <v>0.16464603804218486</v>
      </c>
      <c r="BM2427" s="95">
        <f t="shared" si="760"/>
        <v>0.11558430824031349</v>
      </c>
      <c r="BN2427" s="95">
        <f t="shared" si="759"/>
        <v>6.085163226445589E-2</v>
      </c>
      <c r="BO2427" s="75"/>
      <c r="BP2427" s="75"/>
    </row>
    <row r="2428" spans="27:68" x14ac:dyDescent="0.2">
      <c r="AA2428" s="75"/>
      <c r="AB2428" s="75"/>
      <c r="AC2428" s="75"/>
      <c r="AD2428" s="75"/>
      <c r="AE2428" s="75"/>
      <c r="AF2428" s="85"/>
      <c r="AG2428" s="84"/>
      <c r="AN2428" s="75"/>
      <c r="AO2428" s="75"/>
      <c r="AP2428" s="75"/>
      <c r="AQ2428" s="75"/>
      <c r="AR2428" s="75"/>
      <c r="AS2428" s="75"/>
      <c r="AT2428" s="75"/>
      <c r="AU2428" s="75"/>
      <c r="AV2428" s="75"/>
      <c r="AW2428" s="75"/>
      <c r="AX2428" s="75"/>
      <c r="AY2428" s="75"/>
      <c r="AZ2428" s="75"/>
      <c r="BA2428" s="8">
        <f t="shared" si="752"/>
        <v>0</v>
      </c>
      <c r="BB2428" s="8">
        <f t="shared" si="753"/>
        <v>1.2646105828040655</v>
      </c>
      <c r="BC2428" s="8">
        <f t="shared" si="754"/>
        <v>-0.82727295640664633</v>
      </c>
      <c r="BD2428" s="8">
        <f t="shared" si="755"/>
        <v>0.86022162229747101</v>
      </c>
      <c r="BE2428" s="8">
        <f t="shared" si="756"/>
        <v>1.2723749123776125</v>
      </c>
      <c r="BF2428" s="8">
        <f t="shared" si="757"/>
        <v>0.7386345573352866</v>
      </c>
      <c r="BG2428" s="95">
        <f t="shared" si="760"/>
        <v>0.3357196473573697</v>
      </c>
      <c r="BH2428" s="95">
        <f t="shared" si="760"/>
        <v>0.31036782265222035</v>
      </c>
      <c r="BI2428" s="95">
        <f t="shared" si="760"/>
        <v>0.2809205298216626</v>
      </c>
      <c r="BJ2428" s="95">
        <f t="shared" si="760"/>
        <v>0.24702566320507127</v>
      </c>
      <c r="BK2428" s="95">
        <f t="shared" si="760"/>
        <v>0.20836448178683617</v>
      </c>
      <c r="BL2428" s="95">
        <f t="shared" si="760"/>
        <v>0.16464603804218486</v>
      </c>
      <c r="BM2428" s="95">
        <f t="shared" si="760"/>
        <v>0.11558430824031349</v>
      </c>
      <c r="BN2428" s="95">
        <f t="shared" si="759"/>
        <v>6.085163226445589E-2</v>
      </c>
      <c r="BO2428" s="75"/>
      <c r="BP2428" s="75"/>
    </row>
    <row r="2429" spans="27:68" x14ac:dyDescent="0.2">
      <c r="AA2429" s="75"/>
      <c r="AB2429" s="75"/>
      <c r="AC2429" s="75"/>
      <c r="AD2429" s="75"/>
      <c r="AE2429" s="75"/>
      <c r="AF2429" s="85"/>
      <c r="AG2429" s="84"/>
      <c r="AN2429" s="75"/>
      <c r="AO2429" s="75"/>
      <c r="AP2429" s="75"/>
      <c r="AQ2429" s="75"/>
      <c r="AR2429" s="75"/>
      <c r="AS2429" s="75"/>
      <c r="AT2429" s="75"/>
      <c r="AU2429" s="75"/>
      <c r="AV2429" s="75"/>
      <c r="AW2429" s="75"/>
      <c r="AX2429" s="75"/>
      <c r="AY2429" s="75"/>
      <c r="AZ2429" s="75"/>
      <c r="BA2429" s="8">
        <f t="shared" si="752"/>
        <v>0</v>
      </c>
      <c r="BB2429" s="8">
        <f t="shared" si="753"/>
        <v>1.2646105828040655</v>
      </c>
      <c r="BC2429" s="8">
        <f t="shared" si="754"/>
        <v>-0.82727295640664633</v>
      </c>
      <c r="BD2429" s="8">
        <f t="shared" si="755"/>
        <v>0.86022162229747101</v>
      </c>
      <c r="BE2429" s="8">
        <f t="shared" si="756"/>
        <v>1.2723749123776125</v>
      </c>
      <c r="BF2429" s="8">
        <f t="shared" si="757"/>
        <v>0.7386345573352866</v>
      </c>
      <c r="BG2429" s="95">
        <f t="shared" si="760"/>
        <v>0.3357196473573697</v>
      </c>
      <c r="BH2429" s="95">
        <f t="shared" si="760"/>
        <v>0.31036782265222035</v>
      </c>
      <c r="BI2429" s="95">
        <f t="shared" si="760"/>
        <v>0.2809205298216626</v>
      </c>
      <c r="BJ2429" s="95">
        <f t="shared" si="760"/>
        <v>0.24702566320507127</v>
      </c>
      <c r="BK2429" s="95">
        <f t="shared" si="760"/>
        <v>0.20836448178683617</v>
      </c>
      <c r="BL2429" s="95">
        <f t="shared" si="760"/>
        <v>0.16464603804218486</v>
      </c>
      <c r="BM2429" s="95">
        <f t="shared" si="760"/>
        <v>0.11558430824031349</v>
      </c>
      <c r="BN2429" s="95">
        <f t="shared" si="759"/>
        <v>6.085163226445589E-2</v>
      </c>
      <c r="BO2429" s="75"/>
      <c r="BP2429" s="75"/>
    </row>
    <row r="2430" spans="27:68" x14ac:dyDescent="0.2">
      <c r="AA2430" s="75"/>
      <c r="AB2430" s="75"/>
      <c r="AC2430" s="75"/>
      <c r="AD2430" s="75"/>
      <c r="AE2430" s="75"/>
      <c r="AF2430" s="85"/>
      <c r="AG2430" s="84"/>
      <c r="AN2430" s="75"/>
      <c r="AO2430" s="75"/>
      <c r="AP2430" s="75"/>
      <c r="AQ2430" s="75"/>
      <c r="AR2430" s="75"/>
      <c r="AS2430" s="75"/>
      <c r="AT2430" s="75"/>
      <c r="AU2430" s="75"/>
      <c r="AV2430" s="75"/>
      <c r="AW2430" s="75"/>
      <c r="AX2430" s="75"/>
      <c r="AY2430" s="75"/>
      <c r="AZ2430" s="75"/>
      <c r="BA2430" s="8">
        <f t="shared" si="752"/>
        <v>0</v>
      </c>
      <c r="BB2430" s="8">
        <f t="shared" si="753"/>
        <v>1.2646105828040655</v>
      </c>
      <c r="BC2430" s="8">
        <f t="shared" si="754"/>
        <v>-0.82727295640664633</v>
      </c>
      <c r="BD2430" s="8">
        <f t="shared" si="755"/>
        <v>0.86022162229747101</v>
      </c>
      <c r="BE2430" s="8">
        <f t="shared" si="756"/>
        <v>1.2723749123776125</v>
      </c>
      <c r="BF2430" s="8">
        <f t="shared" si="757"/>
        <v>0.7386345573352866</v>
      </c>
      <c r="BG2430" s="95">
        <f t="shared" si="760"/>
        <v>0.3357196473573697</v>
      </c>
      <c r="BH2430" s="95">
        <f t="shared" si="760"/>
        <v>0.31036782265222035</v>
      </c>
      <c r="BI2430" s="95">
        <f t="shared" si="760"/>
        <v>0.2809205298216626</v>
      </c>
      <c r="BJ2430" s="95">
        <f t="shared" si="760"/>
        <v>0.24702566320507127</v>
      </c>
      <c r="BK2430" s="95">
        <f t="shared" si="760"/>
        <v>0.20836448178683617</v>
      </c>
      <c r="BL2430" s="95">
        <f t="shared" si="760"/>
        <v>0.16464603804218486</v>
      </c>
      <c r="BM2430" s="95">
        <f t="shared" si="760"/>
        <v>0.11558430824031349</v>
      </c>
      <c r="BN2430" s="95">
        <f t="shared" si="759"/>
        <v>6.085163226445589E-2</v>
      </c>
      <c r="BO2430" s="75"/>
      <c r="BP2430" s="75"/>
    </row>
    <row r="2431" spans="27:68" x14ac:dyDescent="0.2">
      <c r="AA2431" s="75"/>
      <c r="AB2431" s="75"/>
      <c r="AC2431" s="75"/>
      <c r="AD2431" s="75"/>
      <c r="AE2431" s="75"/>
      <c r="AF2431" s="85"/>
      <c r="AG2431" s="84"/>
      <c r="AN2431" s="75"/>
      <c r="AO2431" s="75"/>
      <c r="AP2431" s="75"/>
      <c r="AQ2431" s="75"/>
      <c r="AR2431" s="75"/>
      <c r="AS2431" s="75"/>
      <c r="AT2431" s="75"/>
      <c r="AU2431" s="75"/>
      <c r="AV2431" s="75"/>
      <c r="AW2431" s="75"/>
      <c r="AX2431" s="75"/>
      <c r="AY2431" s="75"/>
      <c r="AZ2431" s="75"/>
      <c r="BA2431" s="8">
        <f t="shared" si="752"/>
        <v>0</v>
      </c>
      <c r="BB2431" s="8">
        <f t="shared" si="753"/>
        <v>1.2646105828040655</v>
      </c>
      <c r="BC2431" s="8">
        <f t="shared" si="754"/>
        <v>-0.82727295640664633</v>
      </c>
      <c r="BD2431" s="8">
        <f t="shared" si="755"/>
        <v>0.86022162229747101</v>
      </c>
      <c r="BE2431" s="8">
        <f t="shared" si="756"/>
        <v>1.2723749123776125</v>
      </c>
      <c r="BF2431" s="8">
        <f t="shared" si="757"/>
        <v>0.7386345573352866</v>
      </c>
      <c r="BG2431" s="95">
        <f t="shared" si="760"/>
        <v>0.3357196473573697</v>
      </c>
      <c r="BH2431" s="95">
        <f t="shared" si="760"/>
        <v>0.31036782265222035</v>
      </c>
      <c r="BI2431" s="95">
        <f t="shared" si="760"/>
        <v>0.2809205298216626</v>
      </c>
      <c r="BJ2431" s="95">
        <f t="shared" si="760"/>
        <v>0.24702566320507127</v>
      </c>
      <c r="BK2431" s="95">
        <f t="shared" si="760"/>
        <v>0.20836448178683617</v>
      </c>
      <c r="BL2431" s="95">
        <f t="shared" si="760"/>
        <v>0.16464603804218486</v>
      </c>
      <c r="BM2431" s="95">
        <f t="shared" si="760"/>
        <v>0.11558430824031349</v>
      </c>
      <c r="BN2431" s="95">
        <f t="shared" si="759"/>
        <v>6.085163226445589E-2</v>
      </c>
      <c r="BO2431" s="75"/>
      <c r="BP2431" s="75"/>
    </row>
    <row r="2432" spans="27:68" x14ac:dyDescent="0.2">
      <c r="AA2432" s="75"/>
      <c r="AB2432" s="75"/>
      <c r="AC2432" s="75"/>
      <c r="AD2432" s="75"/>
      <c r="AE2432" s="75"/>
      <c r="AF2432" s="85"/>
      <c r="AG2432" s="84"/>
      <c r="AN2432" s="75"/>
      <c r="AO2432" s="75"/>
      <c r="AP2432" s="75"/>
      <c r="AQ2432" s="75"/>
      <c r="AR2432" s="75"/>
      <c r="AS2432" s="75"/>
      <c r="AT2432" s="75"/>
      <c r="AU2432" s="75"/>
      <c r="AV2432" s="75"/>
      <c r="AW2432" s="75"/>
      <c r="AX2432" s="75"/>
      <c r="AY2432" s="75"/>
      <c r="AZ2432" s="75"/>
      <c r="BA2432" s="8">
        <f t="shared" si="752"/>
        <v>0</v>
      </c>
      <c r="BB2432" s="8">
        <f t="shared" si="753"/>
        <v>1.2646105828040655</v>
      </c>
      <c r="BC2432" s="8">
        <f t="shared" si="754"/>
        <v>-0.82727295640664633</v>
      </c>
      <c r="BD2432" s="8">
        <f t="shared" si="755"/>
        <v>0.86022162229747101</v>
      </c>
      <c r="BE2432" s="8">
        <f t="shared" si="756"/>
        <v>1.2723749123776125</v>
      </c>
      <c r="BF2432" s="8">
        <f t="shared" si="757"/>
        <v>0.7386345573352866</v>
      </c>
      <c r="BG2432" s="95">
        <f t="shared" si="760"/>
        <v>0.3357196473573697</v>
      </c>
      <c r="BH2432" s="95">
        <f t="shared" si="760"/>
        <v>0.31036782265222035</v>
      </c>
      <c r="BI2432" s="95">
        <f t="shared" si="760"/>
        <v>0.2809205298216626</v>
      </c>
      <c r="BJ2432" s="95">
        <f t="shared" si="760"/>
        <v>0.24702566320507127</v>
      </c>
      <c r="BK2432" s="95">
        <f t="shared" si="760"/>
        <v>0.20836448178683617</v>
      </c>
      <c r="BL2432" s="95">
        <f t="shared" si="760"/>
        <v>0.16464603804218486</v>
      </c>
      <c r="BM2432" s="95">
        <f t="shared" si="760"/>
        <v>0.11558430824031349</v>
      </c>
      <c r="BN2432" s="95">
        <f t="shared" si="759"/>
        <v>6.085163226445589E-2</v>
      </c>
      <c r="BO2432" s="75"/>
      <c r="BP2432" s="75"/>
    </row>
    <row r="2433" spans="27:68" x14ac:dyDescent="0.2">
      <c r="AA2433" s="75"/>
      <c r="AB2433" s="75"/>
      <c r="AC2433" s="75"/>
      <c r="AD2433" s="75"/>
      <c r="AE2433" s="75"/>
      <c r="AF2433" s="85"/>
      <c r="AG2433" s="84"/>
      <c r="AN2433" s="75"/>
      <c r="AO2433" s="75"/>
      <c r="AP2433" s="75"/>
      <c r="AQ2433" s="75"/>
      <c r="AR2433" s="75"/>
      <c r="AS2433" s="75"/>
      <c r="AT2433" s="75"/>
      <c r="AU2433" s="75"/>
      <c r="AV2433" s="75"/>
      <c r="AW2433" s="75"/>
      <c r="AX2433" s="75"/>
      <c r="AY2433" s="75"/>
      <c r="AZ2433" s="75"/>
      <c r="BA2433" s="8">
        <f t="shared" si="752"/>
        <v>0</v>
      </c>
      <c r="BB2433" s="8">
        <f t="shared" si="753"/>
        <v>1.2646105828040655</v>
      </c>
      <c r="BC2433" s="8">
        <f t="shared" si="754"/>
        <v>-0.82727295640664633</v>
      </c>
      <c r="BD2433" s="8">
        <f t="shared" si="755"/>
        <v>0.86022162229747101</v>
      </c>
      <c r="BE2433" s="8">
        <f t="shared" si="756"/>
        <v>1.2723749123776125</v>
      </c>
      <c r="BF2433" s="8">
        <f t="shared" si="757"/>
        <v>0.7386345573352866</v>
      </c>
      <c r="BG2433" s="95">
        <f t="shared" ref="BG2433:BM2448" si="761">$BN2433+$BB$7*SIN(BH2433)</f>
        <v>0.3357196473573697</v>
      </c>
      <c r="BH2433" s="95">
        <f t="shared" si="761"/>
        <v>0.31036782265222035</v>
      </c>
      <c r="BI2433" s="95">
        <f t="shared" si="761"/>
        <v>0.2809205298216626</v>
      </c>
      <c r="BJ2433" s="95">
        <f t="shared" si="761"/>
        <v>0.24702566320507127</v>
      </c>
      <c r="BK2433" s="95">
        <f t="shared" si="761"/>
        <v>0.20836448178683617</v>
      </c>
      <c r="BL2433" s="95">
        <f t="shared" si="761"/>
        <v>0.16464603804218486</v>
      </c>
      <c r="BM2433" s="95">
        <f t="shared" si="761"/>
        <v>0.11558430824031349</v>
      </c>
      <c r="BN2433" s="95">
        <f t="shared" si="759"/>
        <v>6.085163226445589E-2</v>
      </c>
      <c r="BO2433" s="75"/>
      <c r="BP2433" s="75"/>
    </row>
    <row r="2434" spans="27:68" x14ac:dyDescent="0.2">
      <c r="AA2434" s="75"/>
      <c r="AB2434" s="75"/>
      <c r="AC2434" s="75"/>
      <c r="AD2434" s="75"/>
      <c r="AE2434" s="75"/>
      <c r="AF2434" s="85"/>
      <c r="AG2434" s="84"/>
      <c r="AN2434" s="75"/>
      <c r="AO2434" s="75"/>
      <c r="AP2434" s="75"/>
      <c r="AQ2434" s="75"/>
      <c r="AR2434" s="75"/>
      <c r="AS2434" s="75"/>
      <c r="AT2434" s="75"/>
      <c r="AU2434" s="75"/>
      <c r="AV2434" s="75"/>
      <c r="AW2434" s="75"/>
      <c r="AX2434" s="75"/>
      <c r="AY2434" s="75"/>
      <c r="AZ2434" s="75"/>
      <c r="BA2434" s="8">
        <f t="shared" si="752"/>
        <v>0</v>
      </c>
      <c r="BB2434" s="8">
        <f t="shared" si="753"/>
        <v>1.2646105828040655</v>
      </c>
      <c r="BC2434" s="8">
        <f t="shared" si="754"/>
        <v>-0.82727295640664633</v>
      </c>
      <c r="BD2434" s="8">
        <f t="shared" si="755"/>
        <v>0.86022162229747101</v>
      </c>
      <c r="BE2434" s="8">
        <f t="shared" si="756"/>
        <v>1.2723749123776125</v>
      </c>
      <c r="BF2434" s="8">
        <f t="shared" si="757"/>
        <v>0.7386345573352866</v>
      </c>
      <c r="BG2434" s="95">
        <f t="shared" si="761"/>
        <v>0.3357196473573697</v>
      </c>
      <c r="BH2434" s="95">
        <f t="shared" si="761"/>
        <v>0.31036782265222035</v>
      </c>
      <c r="BI2434" s="95">
        <f t="shared" si="761"/>
        <v>0.2809205298216626</v>
      </c>
      <c r="BJ2434" s="95">
        <f t="shared" si="761"/>
        <v>0.24702566320507127</v>
      </c>
      <c r="BK2434" s="95">
        <f t="shared" si="761"/>
        <v>0.20836448178683617</v>
      </c>
      <c r="BL2434" s="95">
        <f t="shared" si="761"/>
        <v>0.16464603804218486</v>
      </c>
      <c r="BM2434" s="95">
        <f t="shared" si="761"/>
        <v>0.11558430824031349</v>
      </c>
      <c r="BN2434" s="95">
        <f t="shared" si="759"/>
        <v>6.085163226445589E-2</v>
      </c>
      <c r="BO2434" s="75"/>
      <c r="BP2434" s="75"/>
    </row>
    <row r="2435" spans="27:68" x14ac:dyDescent="0.2">
      <c r="AA2435" s="75"/>
      <c r="AB2435" s="75"/>
      <c r="AC2435" s="75"/>
      <c r="AD2435" s="75"/>
      <c r="AE2435" s="75"/>
      <c r="AF2435" s="85"/>
      <c r="AG2435" s="84"/>
      <c r="AN2435" s="75"/>
      <c r="AO2435" s="75"/>
      <c r="AP2435" s="75"/>
      <c r="AQ2435" s="75"/>
      <c r="AR2435" s="75"/>
      <c r="AS2435" s="75"/>
      <c r="AT2435" s="75"/>
      <c r="AU2435" s="75"/>
      <c r="AV2435" s="75"/>
      <c r="AW2435" s="75"/>
      <c r="AX2435" s="75"/>
      <c r="AY2435" s="75"/>
      <c r="AZ2435" s="75"/>
      <c r="BA2435" s="8">
        <f t="shared" si="752"/>
        <v>0</v>
      </c>
      <c r="BB2435" s="8">
        <f t="shared" si="753"/>
        <v>1.2646105828040655</v>
      </c>
      <c r="BC2435" s="8">
        <f t="shared" si="754"/>
        <v>-0.82727295640664633</v>
      </c>
      <c r="BD2435" s="8">
        <f t="shared" si="755"/>
        <v>0.86022162229747101</v>
      </c>
      <c r="BE2435" s="8">
        <f t="shared" si="756"/>
        <v>1.2723749123776125</v>
      </c>
      <c r="BF2435" s="8">
        <f t="shared" si="757"/>
        <v>0.7386345573352866</v>
      </c>
      <c r="BG2435" s="95">
        <f t="shared" si="761"/>
        <v>0.3357196473573697</v>
      </c>
      <c r="BH2435" s="95">
        <f t="shared" si="761"/>
        <v>0.31036782265222035</v>
      </c>
      <c r="BI2435" s="95">
        <f t="shared" si="761"/>
        <v>0.2809205298216626</v>
      </c>
      <c r="BJ2435" s="95">
        <f t="shared" si="761"/>
        <v>0.24702566320507127</v>
      </c>
      <c r="BK2435" s="95">
        <f t="shared" si="761"/>
        <v>0.20836448178683617</v>
      </c>
      <c r="BL2435" s="95">
        <f t="shared" si="761"/>
        <v>0.16464603804218486</v>
      </c>
      <c r="BM2435" s="95">
        <f t="shared" si="761"/>
        <v>0.11558430824031349</v>
      </c>
      <c r="BN2435" s="95">
        <f t="shared" si="759"/>
        <v>6.085163226445589E-2</v>
      </c>
      <c r="BO2435" s="75"/>
      <c r="BP2435" s="75"/>
    </row>
    <row r="2436" spans="27:68" x14ac:dyDescent="0.2">
      <c r="AA2436" s="75"/>
      <c r="AB2436" s="75"/>
      <c r="AC2436" s="75"/>
      <c r="AD2436" s="75"/>
      <c r="AE2436" s="75"/>
      <c r="AF2436" s="85"/>
      <c r="AG2436" s="84"/>
      <c r="AN2436" s="75"/>
      <c r="AO2436" s="75"/>
      <c r="AP2436" s="75"/>
      <c r="AQ2436" s="75"/>
      <c r="AR2436" s="75"/>
      <c r="AS2436" s="75"/>
      <c r="AT2436" s="75"/>
      <c r="AU2436" s="75"/>
      <c r="AV2436" s="75"/>
      <c r="AW2436" s="75"/>
      <c r="AX2436" s="75"/>
      <c r="AY2436" s="75"/>
      <c r="AZ2436" s="75"/>
      <c r="BA2436" s="8">
        <f t="shared" si="752"/>
        <v>0</v>
      </c>
      <c r="BB2436" s="8">
        <f t="shared" si="753"/>
        <v>1.2646105828040655</v>
      </c>
      <c r="BC2436" s="8">
        <f t="shared" si="754"/>
        <v>-0.82727295640664633</v>
      </c>
      <c r="BD2436" s="8">
        <f t="shared" si="755"/>
        <v>0.86022162229747101</v>
      </c>
      <c r="BE2436" s="8">
        <f t="shared" si="756"/>
        <v>1.2723749123776125</v>
      </c>
      <c r="BF2436" s="8">
        <f t="shared" si="757"/>
        <v>0.7386345573352866</v>
      </c>
      <c r="BG2436" s="95">
        <f t="shared" si="761"/>
        <v>0.3357196473573697</v>
      </c>
      <c r="BH2436" s="95">
        <f t="shared" si="761"/>
        <v>0.31036782265222035</v>
      </c>
      <c r="BI2436" s="95">
        <f t="shared" si="761"/>
        <v>0.2809205298216626</v>
      </c>
      <c r="BJ2436" s="95">
        <f t="shared" si="761"/>
        <v>0.24702566320507127</v>
      </c>
      <c r="BK2436" s="95">
        <f t="shared" si="761"/>
        <v>0.20836448178683617</v>
      </c>
      <c r="BL2436" s="95">
        <f t="shared" si="761"/>
        <v>0.16464603804218486</v>
      </c>
      <c r="BM2436" s="95">
        <f t="shared" si="761"/>
        <v>0.11558430824031349</v>
      </c>
      <c r="BN2436" s="95">
        <f t="shared" si="759"/>
        <v>6.085163226445589E-2</v>
      </c>
      <c r="BO2436" s="75"/>
      <c r="BP2436" s="75"/>
    </row>
    <row r="2437" spans="27:68" x14ac:dyDescent="0.2">
      <c r="AA2437" s="75"/>
      <c r="AB2437" s="75"/>
      <c r="AC2437" s="75"/>
      <c r="AD2437" s="75"/>
      <c r="AE2437" s="75"/>
      <c r="AF2437" s="85"/>
      <c r="AG2437" s="84"/>
      <c r="AN2437" s="75"/>
      <c r="AO2437" s="75"/>
      <c r="AP2437" s="75"/>
      <c r="AQ2437" s="75"/>
      <c r="AR2437" s="75"/>
      <c r="AS2437" s="75"/>
      <c r="AT2437" s="75"/>
      <c r="AU2437" s="75"/>
      <c r="AV2437" s="75"/>
      <c r="AW2437" s="75"/>
      <c r="AX2437" s="75"/>
      <c r="AY2437" s="75"/>
      <c r="AZ2437" s="75"/>
      <c r="BA2437" s="8">
        <f t="shared" si="752"/>
        <v>0</v>
      </c>
      <c r="BB2437" s="8">
        <f t="shared" si="753"/>
        <v>1.2646105828040655</v>
      </c>
      <c r="BC2437" s="8">
        <f t="shared" si="754"/>
        <v>-0.82727295640664633</v>
      </c>
      <c r="BD2437" s="8">
        <f t="shared" si="755"/>
        <v>0.86022162229747101</v>
      </c>
      <c r="BE2437" s="8">
        <f t="shared" si="756"/>
        <v>1.2723749123776125</v>
      </c>
      <c r="BF2437" s="8">
        <f t="shared" si="757"/>
        <v>0.7386345573352866</v>
      </c>
      <c r="BG2437" s="95">
        <f t="shared" si="761"/>
        <v>0.3357196473573697</v>
      </c>
      <c r="BH2437" s="95">
        <f t="shared" si="761"/>
        <v>0.31036782265222035</v>
      </c>
      <c r="BI2437" s="95">
        <f t="shared" si="761"/>
        <v>0.2809205298216626</v>
      </c>
      <c r="BJ2437" s="95">
        <f t="shared" si="761"/>
        <v>0.24702566320507127</v>
      </c>
      <c r="BK2437" s="95">
        <f t="shared" si="761"/>
        <v>0.20836448178683617</v>
      </c>
      <c r="BL2437" s="95">
        <f t="shared" si="761"/>
        <v>0.16464603804218486</v>
      </c>
      <c r="BM2437" s="95">
        <f t="shared" si="761"/>
        <v>0.11558430824031349</v>
      </c>
      <c r="BN2437" s="95">
        <f t="shared" si="759"/>
        <v>6.085163226445589E-2</v>
      </c>
      <c r="BO2437" s="75"/>
      <c r="BP2437" s="75"/>
    </row>
    <row r="2438" spans="27:68" x14ac:dyDescent="0.2">
      <c r="AA2438" s="75"/>
      <c r="AB2438" s="75"/>
      <c r="AC2438" s="75"/>
      <c r="AD2438" s="75"/>
      <c r="AE2438" s="75"/>
      <c r="AF2438" s="85"/>
      <c r="AG2438" s="84"/>
      <c r="AN2438" s="75"/>
      <c r="AO2438" s="75"/>
      <c r="AP2438" s="75"/>
      <c r="AQ2438" s="75"/>
      <c r="AR2438" s="75"/>
      <c r="AS2438" s="75"/>
      <c r="AT2438" s="75"/>
      <c r="AU2438" s="75"/>
      <c r="AV2438" s="75"/>
      <c r="AW2438" s="75"/>
      <c r="AX2438" s="75"/>
      <c r="AY2438" s="75"/>
      <c r="AZ2438" s="75"/>
      <c r="BA2438" s="8">
        <f t="shared" si="752"/>
        <v>0</v>
      </c>
      <c r="BB2438" s="8">
        <f t="shared" si="753"/>
        <v>1.2646105828040655</v>
      </c>
      <c r="BC2438" s="8">
        <f t="shared" si="754"/>
        <v>-0.82727295640664633</v>
      </c>
      <c r="BD2438" s="8">
        <f t="shared" si="755"/>
        <v>0.86022162229747101</v>
      </c>
      <c r="BE2438" s="8">
        <f t="shared" si="756"/>
        <v>1.2723749123776125</v>
      </c>
      <c r="BF2438" s="8">
        <f t="shared" si="757"/>
        <v>0.7386345573352866</v>
      </c>
      <c r="BG2438" s="95">
        <f t="shared" si="761"/>
        <v>0.3357196473573697</v>
      </c>
      <c r="BH2438" s="95">
        <f t="shared" si="761"/>
        <v>0.31036782265222035</v>
      </c>
      <c r="BI2438" s="95">
        <f t="shared" si="761"/>
        <v>0.2809205298216626</v>
      </c>
      <c r="BJ2438" s="95">
        <f t="shared" si="761"/>
        <v>0.24702566320507127</v>
      </c>
      <c r="BK2438" s="95">
        <f t="shared" si="761"/>
        <v>0.20836448178683617</v>
      </c>
      <c r="BL2438" s="95">
        <f t="shared" si="761"/>
        <v>0.16464603804218486</v>
      </c>
      <c r="BM2438" s="95">
        <f t="shared" si="761"/>
        <v>0.11558430824031349</v>
      </c>
      <c r="BN2438" s="95">
        <f t="shared" si="759"/>
        <v>6.085163226445589E-2</v>
      </c>
      <c r="BO2438" s="75"/>
      <c r="BP2438" s="75"/>
    </row>
    <row r="2439" spans="27:68" x14ac:dyDescent="0.2">
      <c r="AA2439" s="75"/>
      <c r="AB2439" s="75"/>
      <c r="AC2439" s="75"/>
      <c r="AD2439" s="75"/>
      <c r="AE2439" s="75"/>
      <c r="AF2439" s="85"/>
      <c r="AG2439" s="84"/>
      <c r="AN2439" s="75"/>
      <c r="AO2439" s="75"/>
      <c r="AP2439" s="75"/>
      <c r="AQ2439" s="75"/>
      <c r="AR2439" s="75"/>
      <c r="AS2439" s="75"/>
      <c r="AT2439" s="75"/>
      <c r="AU2439" s="75"/>
      <c r="AV2439" s="75"/>
      <c r="AW2439" s="75"/>
      <c r="AX2439" s="75"/>
      <c r="AY2439" s="75"/>
      <c r="AZ2439" s="75"/>
      <c r="BA2439" s="8">
        <f t="shared" si="752"/>
        <v>0</v>
      </c>
      <c r="BB2439" s="8">
        <f t="shared" si="753"/>
        <v>1.2646105828040655</v>
      </c>
      <c r="BC2439" s="8">
        <f t="shared" si="754"/>
        <v>-0.82727295640664633</v>
      </c>
      <c r="BD2439" s="8">
        <f t="shared" si="755"/>
        <v>0.86022162229747101</v>
      </c>
      <c r="BE2439" s="8">
        <f t="shared" si="756"/>
        <v>1.2723749123776125</v>
      </c>
      <c r="BF2439" s="8">
        <f t="shared" si="757"/>
        <v>0.7386345573352866</v>
      </c>
      <c r="BG2439" s="95">
        <f t="shared" si="761"/>
        <v>0.3357196473573697</v>
      </c>
      <c r="BH2439" s="95">
        <f t="shared" si="761"/>
        <v>0.31036782265222035</v>
      </c>
      <c r="BI2439" s="95">
        <f t="shared" si="761"/>
        <v>0.2809205298216626</v>
      </c>
      <c r="BJ2439" s="95">
        <f t="shared" si="761"/>
        <v>0.24702566320507127</v>
      </c>
      <c r="BK2439" s="95">
        <f t="shared" si="761"/>
        <v>0.20836448178683617</v>
      </c>
      <c r="BL2439" s="95">
        <f t="shared" si="761"/>
        <v>0.16464603804218486</v>
      </c>
      <c r="BM2439" s="95">
        <f t="shared" si="761"/>
        <v>0.11558430824031349</v>
      </c>
      <c r="BN2439" s="95">
        <f t="shared" si="759"/>
        <v>6.085163226445589E-2</v>
      </c>
      <c r="BO2439" s="75"/>
      <c r="BP2439" s="75"/>
    </row>
    <row r="2440" spans="27:68" x14ac:dyDescent="0.2">
      <c r="AA2440" s="75"/>
      <c r="AB2440" s="75"/>
      <c r="AC2440" s="75"/>
      <c r="AD2440" s="75"/>
      <c r="AE2440" s="75"/>
      <c r="AF2440" s="85"/>
      <c r="AG2440" s="84"/>
      <c r="AN2440" s="75"/>
      <c r="AO2440" s="75"/>
      <c r="AP2440" s="75"/>
      <c r="AQ2440" s="75"/>
      <c r="AR2440" s="75"/>
      <c r="AS2440" s="75"/>
      <c r="AT2440" s="75"/>
      <c r="AU2440" s="75"/>
      <c r="AV2440" s="75"/>
      <c r="AW2440" s="75"/>
      <c r="AX2440" s="75"/>
      <c r="AY2440" s="75"/>
      <c r="AZ2440" s="75"/>
      <c r="BA2440" s="8">
        <f t="shared" si="752"/>
        <v>0</v>
      </c>
      <c r="BB2440" s="8">
        <f t="shared" si="753"/>
        <v>1.2646105828040655</v>
      </c>
      <c r="BC2440" s="8">
        <f t="shared" si="754"/>
        <v>-0.82727295640664633</v>
      </c>
      <c r="BD2440" s="8">
        <f t="shared" si="755"/>
        <v>0.86022162229747101</v>
      </c>
      <c r="BE2440" s="8">
        <f t="shared" si="756"/>
        <v>1.2723749123776125</v>
      </c>
      <c r="BF2440" s="8">
        <f t="shared" si="757"/>
        <v>0.7386345573352866</v>
      </c>
      <c r="BG2440" s="95">
        <f t="shared" si="761"/>
        <v>0.3357196473573697</v>
      </c>
      <c r="BH2440" s="95">
        <f t="shared" si="761"/>
        <v>0.31036782265222035</v>
      </c>
      <c r="BI2440" s="95">
        <f t="shared" si="761"/>
        <v>0.2809205298216626</v>
      </c>
      <c r="BJ2440" s="95">
        <f t="shared" si="761"/>
        <v>0.24702566320507127</v>
      </c>
      <c r="BK2440" s="95">
        <f t="shared" si="761"/>
        <v>0.20836448178683617</v>
      </c>
      <c r="BL2440" s="95">
        <f t="shared" si="761"/>
        <v>0.16464603804218486</v>
      </c>
      <c r="BM2440" s="95">
        <f t="shared" si="761"/>
        <v>0.11558430824031349</v>
      </c>
      <c r="BN2440" s="95">
        <f t="shared" si="759"/>
        <v>6.085163226445589E-2</v>
      </c>
      <c r="BO2440" s="75"/>
      <c r="BP2440" s="75"/>
    </row>
    <row r="2441" spans="27:68" x14ac:dyDescent="0.2">
      <c r="AA2441" s="75"/>
      <c r="AB2441" s="75"/>
      <c r="AC2441" s="75"/>
      <c r="AD2441" s="75"/>
      <c r="AE2441" s="75"/>
      <c r="AF2441" s="85"/>
      <c r="AG2441" s="84"/>
      <c r="AN2441" s="75"/>
      <c r="AO2441" s="75"/>
      <c r="AP2441" s="75"/>
      <c r="AQ2441" s="75"/>
      <c r="AR2441" s="75"/>
      <c r="AS2441" s="75"/>
      <c r="AT2441" s="75"/>
      <c r="AU2441" s="75"/>
      <c r="AV2441" s="75"/>
      <c r="AW2441" s="75"/>
      <c r="AX2441" s="75"/>
      <c r="AY2441" s="75"/>
      <c r="AZ2441" s="75"/>
      <c r="BA2441" s="8">
        <f t="shared" si="752"/>
        <v>0</v>
      </c>
      <c r="BB2441" s="8">
        <f t="shared" si="753"/>
        <v>1.2646105828040655</v>
      </c>
      <c r="BC2441" s="8">
        <f t="shared" si="754"/>
        <v>-0.82727295640664633</v>
      </c>
      <c r="BD2441" s="8">
        <f t="shared" si="755"/>
        <v>0.86022162229747101</v>
      </c>
      <c r="BE2441" s="8">
        <f t="shared" si="756"/>
        <v>1.2723749123776125</v>
      </c>
      <c r="BF2441" s="8">
        <f t="shared" si="757"/>
        <v>0.7386345573352866</v>
      </c>
      <c r="BG2441" s="95">
        <f t="shared" si="761"/>
        <v>0.3357196473573697</v>
      </c>
      <c r="BH2441" s="95">
        <f t="shared" si="761"/>
        <v>0.31036782265222035</v>
      </c>
      <c r="BI2441" s="95">
        <f t="shared" si="761"/>
        <v>0.2809205298216626</v>
      </c>
      <c r="BJ2441" s="95">
        <f t="shared" si="761"/>
        <v>0.24702566320507127</v>
      </c>
      <c r="BK2441" s="95">
        <f t="shared" si="761"/>
        <v>0.20836448178683617</v>
      </c>
      <c r="BL2441" s="95">
        <f t="shared" si="761"/>
        <v>0.16464603804218486</v>
      </c>
      <c r="BM2441" s="95">
        <f t="shared" si="761"/>
        <v>0.11558430824031349</v>
      </c>
      <c r="BN2441" s="95">
        <f t="shared" si="759"/>
        <v>6.085163226445589E-2</v>
      </c>
      <c r="BO2441" s="75"/>
      <c r="BP2441" s="75"/>
    </row>
    <row r="2442" spans="27:68" x14ac:dyDescent="0.2">
      <c r="AA2442" s="75"/>
      <c r="AB2442" s="75"/>
      <c r="AC2442" s="75"/>
      <c r="AD2442" s="75"/>
      <c r="AE2442" s="75"/>
      <c r="AF2442" s="85"/>
      <c r="AG2442" s="84"/>
      <c r="AN2442" s="75"/>
      <c r="AO2442" s="75"/>
      <c r="AP2442" s="75"/>
      <c r="AQ2442" s="75"/>
      <c r="AR2442" s="75"/>
      <c r="AS2442" s="75"/>
      <c r="AT2442" s="75"/>
      <c r="AU2442" s="75"/>
      <c r="AV2442" s="75"/>
      <c r="AW2442" s="75"/>
      <c r="AX2442" s="75"/>
      <c r="AY2442" s="75"/>
      <c r="AZ2442" s="75"/>
      <c r="BA2442" s="8">
        <f t="shared" si="752"/>
        <v>0</v>
      </c>
      <c r="BB2442" s="8">
        <f t="shared" si="753"/>
        <v>1.2646105828040655</v>
      </c>
      <c r="BC2442" s="8">
        <f t="shared" si="754"/>
        <v>-0.82727295640664633</v>
      </c>
      <c r="BD2442" s="8">
        <f t="shared" si="755"/>
        <v>0.86022162229747101</v>
      </c>
      <c r="BE2442" s="8">
        <f t="shared" si="756"/>
        <v>1.2723749123776125</v>
      </c>
      <c r="BF2442" s="8">
        <f t="shared" si="757"/>
        <v>0.7386345573352866</v>
      </c>
      <c r="BG2442" s="95">
        <f t="shared" si="761"/>
        <v>0.3357196473573697</v>
      </c>
      <c r="BH2442" s="95">
        <f t="shared" si="761"/>
        <v>0.31036782265222035</v>
      </c>
      <c r="BI2442" s="95">
        <f t="shared" si="761"/>
        <v>0.2809205298216626</v>
      </c>
      <c r="BJ2442" s="95">
        <f t="shared" si="761"/>
        <v>0.24702566320507127</v>
      </c>
      <c r="BK2442" s="95">
        <f t="shared" si="761"/>
        <v>0.20836448178683617</v>
      </c>
      <c r="BL2442" s="95">
        <f t="shared" si="761"/>
        <v>0.16464603804218486</v>
      </c>
      <c r="BM2442" s="95">
        <f t="shared" si="761"/>
        <v>0.11558430824031349</v>
      </c>
      <c r="BN2442" s="95">
        <f t="shared" si="759"/>
        <v>6.085163226445589E-2</v>
      </c>
      <c r="BO2442" s="75"/>
      <c r="BP2442" s="75"/>
    </row>
    <row r="2443" spans="27:68" x14ac:dyDescent="0.2">
      <c r="AA2443" s="75"/>
      <c r="AB2443" s="75"/>
      <c r="AC2443" s="75"/>
      <c r="AD2443" s="75"/>
      <c r="AE2443" s="75"/>
      <c r="AF2443" s="85"/>
      <c r="AG2443" s="84"/>
      <c r="AN2443" s="75"/>
      <c r="AO2443" s="75"/>
      <c r="AP2443" s="75"/>
      <c r="AQ2443" s="75"/>
      <c r="AR2443" s="75"/>
      <c r="AS2443" s="75"/>
      <c r="AT2443" s="75"/>
      <c r="AU2443" s="75"/>
      <c r="AV2443" s="75"/>
      <c r="AW2443" s="75"/>
      <c r="AX2443" s="75"/>
      <c r="AY2443" s="75"/>
      <c r="AZ2443" s="75"/>
      <c r="BA2443" s="8">
        <f t="shared" si="752"/>
        <v>0</v>
      </c>
      <c r="BB2443" s="8">
        <f t="shared" si="753"/>
        <v>1.2646105828040655</v>
      </c>
      <c r="BC2443" s="8">
        <f t="shared" si="754"/>
        <v>-0.82727295640664633</v>
      </c>
      <c r="BD2443" s="8">
        <f t="shared" si="755"/>
        <v>0.86022162229747101</v>
      </c>
      <c r="BE2443" s="8">
        <f t="shared" si="756"/>
        <v>1.2723749123776125</v>
      </c>
      <c r="BF2443" s="8">
        <f t="shared" si="757"/>
        <v>0.7386345573352866</v>
      </c>
      <c r="BG2443" s="95">
        <f t="shared" si="761"/>
        <v>0.3357196473573697</v>
      </c>
      <c r="BH2443" s="95">
        <f t="shared" si="761"/>
        <v>0.31036782265222035</v>
      </c>
      <c r="BI2443" s="95">
        <f t="shared" si="761"/>
        <v>0.2809205298216626</v>
      </c>
      <c r="BJ2443" s="95">
        <f t="shared" si="761"/>
        <v>0.24702566320507127</v>
      </c>
      <c r="BK2443" s="95">
        <f t="shared" si="761"/>
        <v>0.20836448178683617</v>
      </c>
      <c r="BL2443" s="95">
        <f t="shared" si="761"/>
        <v>0.16464603804218486</v>
      </c>
      <c r="BM2443" s="95">
        <f t="shared" si="761"/>
        <v>0.11558430824031349</v>
      </c>
      <c r="BN2443" s="95">
        <f t="shared" si="759"/>
        <v>6.085163226445589E-2</v>
      </c>
      <c r="BO2443" s="75"/>
      <c r="BP2443" s="75"/>
    </row>
    <row r="2444" spans="27:68" x14ac:dyDescent="0.2">
      <c r="AA2444" s="75"/>
      <c r="AB2444" s="75"/>
      <c r="AC2444" s="75"/>
      <c r="AD2444" s="75"/>
      <c r="AE2444" s="75"/>
      <c r="AF2444" s="85"/>
      <c r="AG2444" s="84"/>
      <c r="AN2444" s="75"/>
      <c r="AO2444" s="75"/>
      <c r="AP2444" s="75"/>
      <c r="AQ2444" s="75"/>
      <c r="AR2444" s="75"/>
      <c r="AS2444" s="75"/>
      <c r="AT2444" s="75"/>
      <c r="AU2444" s="75"/>
      <c r="AV2444" s="75"/>
      <c r="AW2444" s="75"/>
      <c r="AX2444" s="75"/>
      <c r="AY2444" s="75"/>
      <c r="AZ2444" s="75"/>
      <c r="BA2444" s="8">
        <f t="shared" si="752"/>
        <v>0</v>
      </c>
      <c r="BB2444" s="8">
        <f t="shared" si="753"/>
        <v>1.2646105828040655</v>
      </c>
      <c r="BC2444" s="8">
        <f t="shared" si="754"/>
        <v>-0.82727295640664633</v>
      </c>
      <c r="BD2444" s="8">
        <f t="shared" si="755"/>
        <v>0.86022162229747101</v>
      </c>
      <c r="BE2444" s="8">
        <f t="shared" si="756"/>
        <v>1.2723749123776125</v>
      </c>
      <c r="BF2444" s="8">
        <f t="shared" si="757"/>
        <v>0.7386345573352866</v>
      </c>
      <c r="BG2444" s="95">
        <f t="shared" si="761"/>
        <v>0.3357196473573697</v>
      </c>
      <c r="BH2444" s="95">
        <f t="shared" si="761"/>
        <v>0.31036782265222035</v>
      </c>
      <c r="BI2444" s="95">
        <f t="shared" si="761"/>
        <v>0.2809205298216626</v>
      </c>
      <c r="BJ2444" s="95">
        <f t="shared" si="761"/>
        <v>0.24702566320507127</v>
      </c>
      <c r="BK2444" s="95">
        <f t="shared" si="761"/>
        <v>0.20836448178683617</v>
      </c>
      <c r="BL2444" s="95">
        <f t="shared" si="761"/>
        <v>0.16464603804218486</v>
      </c>
      <c r="BM2444" s="95">
        <f t="shared" si="761"/>
        <v>0.11558430824031349</v>
      </c>
      <c r="BN2444" s="95">
        <f t="shared" si="759"/>
        <v>6.085163226445589E-2</v>
      </c>
      <c r="BO2444" s="75"/>
      <c r="BP2444" s="75"/>
    </row>
    <row r="2445" spans="27:68" x14ac:dyDescent="0.2">
      <c r="AA2445" s="75"/>
      <c r="AB2445" s="75"/>
      <c r="AC2445" s="75"/>
      <c r="AD2445" s="75"/>
      <c r="AE2445" s="75"/>
      <c r="AF2445" s="85"/>
      <c r="AG2445" s="84"/>
      <c r="AN2445" s="75"/>
      <c r="AO2445" s="75"/>
      <c r="AP2445" s="75"/>
      <c r="AQ2445" s="75"/>
      <c r="AR2445" s="75"/>
      <c r="AS2445" s="75"/>
      <c r="AT2445" s="75"/>
      <c r="AU2445" s="75"/>
      <c r="AV2445" s="75"/>
      <c r="AW2445" s="75"/>
      <c r="AX2445" s="75"/>
      <c r="AY2445" s="75"/>
      <c r="AZ2445" s="75"/>
      <c r="BA2445" s="8">
        <f t="shared" si="752"/>
        <v>0</v>
      </c>
      <c r="BB2445" s="8">
        <f t="shared" si="753"/>
        <v>1.2646105828040655</v>
      </c>
      <c r="BC2445" s="8">
        <f t="shared" si="754"/>
        <v>-0.82727295640664633</v>
      </c>
      <c r="BD2445" s="8">
        <f t="shared" si="755"/>
        <v>0.86022162229747101</v>
      </c>
      <c r="BE2445" s="8">
        <f t="shared" si="756"/>
        <v>1.2723749123776125</v>
      </c>
      <c r="BF2445" s="8">
        <f t="shared" si="757"/>
        <v>0.7386345573352866</v>
      </c>
      <c r="BG2445" s="95">
        <f t="shared" si="761"/>
        <v>0.3357196473573697</v>
      </c>
      <c r="BH2445" s="95">
        <f t="shared" si="761"/>
        <v>0.31036782265222035</v>
      </c>
      <c r="BI2445" s="95">
        <f t="shared" si="761"/>
        <v>0.2809205298216626</v>
      </c>
      <c r="BJ2445" s="95">
        <f t="shared" si="761"/>
        <v>0.24702566320507127</v>
      </c>
      <c r="BK2445" s="95">
        <f t="shared" si="761"/>
        <v>0.20836448178683617</v>
      </c>
      <c r="BL2445" s="95">
        <f t="shared" si="761"/>
        <v>0.16464603804218486</v>
      </c>
      <c r="BM2445" s="95">
        <f t="shared" si="761"/>
        <v>0.11558430824031349</v>
      </c>
      <c r="BN2445" s="95">
        <f t="shared" si="759"/>
        <v>6.085163226445589E-2</v>
      </c>
      <c r="BO2445" s="75"/>
      <c r="BP2445" s="75"/>
    </row>
    <row r="2446" spans="27:68" x14ac:dyDescent="0.2">
      <c r="AA2446" s="75"/>
      <c r="AB2446" s="75"/>
      <c r="AC2446" s="75"/>
      <c r="AD2446" s="75"/>
      <c r="AE2446" s="75"/>
      <c r="AF2446" s="85"/>
      <c r="AG2446" s="84"/>
      <c r="AN2446" s="75"/>
      <c r="AO2446" s="75"/>
      <c r="AP2446" s="75"/>
      <c r="AQ2446" s="75"/>
      <c r="AR2446" s="75"/>
      <c r="AS2446" s="75"/>
      <c r="AT2446" s="75"/>
      <c r="AU2446" s="75"/>
      <c r="AV2446" s="75"/>
      <c r="AW2446" s="75"/>
      <c r="AX2446" s="75"/>
      <c r="AY2446" s="75"/>
      <c r="AZ2446" s="75"/>
      <c r="BA2446" s="8">
        <f t="shared" si="752"/>
        <v>0</v>
      </c>
      <c r="BB2446" s="8">
        <f t="shared" si="753"/>
        <v>1.2646105828040655</v>
      </c>
      <c r="BC2446" s="8">
        <f t="shared" si="754"/>
        <v>-0.82727295640664633</v>
      </c>
      <c r="BD2446" s="8">
        <f t="shared" si="755"/>
        <v>0.86022162229747101</v>
      </c>
      <c r="BE2446" s="8">
        <f t="shared" si="756"/>
        <v>1.2723749123776125</v>
      </c>
      <c r="BF2446" s="8">
        <f t="shared" si="757"/>
        <v>0.7386345573352866</v>
      </c>
      <c r="BG2446" s="95">
        <f t="shared" si="761"/>
        <v>0.3357196473573697</v>
      </c>
      <c r="BH2446" s="95">
        <f t="shared" si="761"/>
        <v>0.31036782265222035</v>
      </c>
      <c r="BI2446" s="95">
        <f t="shared" si="761"/>
        <v>0.2809205298216626</v>
      </c>
      <c r="BJ2446" s="95">
        <f t="shared" si="761"/>
        <v>0.24702566320507127</v>
      </c>
      <c r="BK2446" s="95">
        <f t="shared" si="761"/>
        <v>0.20836448178683617</v>
      </c>
      <c r="BL2446" s="95">
        <f t="shared" si="761"/>
        <v>0.16464603804218486</v>
      </c>
      <c r="BM2446" s="95">
        <f t="shared" si="761"/>
        <v>0.11558430824031349</v>
      </c>
      <c r="BN2446" s="95">
        <f t="shared" si="759"/>
        <v>6.085163226445589E-2</v>
      </c>
      <c r="BO2446" s="75"/>
      <c r="BP2446" s="75"/>
    </row>
    <row r="2447" spans="27:68" x14ac:dyDescent="0.2">
      <c r="AA2447" s="75"/>
      <c r="AB2447" s="75"/>
      <c r="AC2447" s="75"/>
      <c r="AD2447" s="75"/>
      <c r="AE2447" s="75"/>
      <c r="AF2447" s="85"/>
      <c r="AG2447" s="84"/>
      <c r="AN2447" s="75"/>
      <c r="AO2447" s="75"/>
      <c r="AP2447" s="75"/>
      <c r="AQ2447" s="75"/>
      <c r="AR2447" s="75"/>
      <c r="AS2447" s="75"/>
      <c r="AT2447" s="75"/>
      <c r="AU2447" s="75"/>
      <c r="AV2447" s="75"/>
      <c r="AW2447" s="75"/>
      <c r="AX2447" s="75"/>
      <c r="AY2447" s="75"/>
      <c r="AZ2447" s="75"/>
      <c r="BA2447" s="8">
        <f t="shared" si="752"/>
        <v>0</v>
      </c>
      <c r="BB2447" s="8">
        <f t="shared" si="753"/>
        <v>1.2646105828040655</v>
      </c>
      <c r="BC2447" s="8">
        <f t="shared" si="754"/>
        <v>-0.82727295640664633</v>
      </c>
      <c r="BD2447" s="8">
        <f t="shared" si="755"/>
        <v>0.86022162229747101</v>
      </c>
      <c r="BE2447" s="8">
        <f t="shared" si="756"/>
        <v>1.2723749123776125</v>
      </c>
      <c r="BF2447" s="8">
        <f t="shared" si="757"/>
        <v>0.7386345573352866</v>
      </c>
      <c r="BG2447" s="95">
        <f t="shared" si="761"/>
        <v>0.3357196473573697</v>
      </c>
      <c r="BH2447" s="95">
        <f t="shared" si="761"/>
        <v>0.31036782265222035</v>
      </c>
      <c r="BI2447" s="95">
        <f t="shared" si="761"/>
        <v>0.2809205298216626</v>
      </c>
      <c r="BJ2447" s="95">
        <f t="shared" si="761"/>
        <v>0.24702566320507127</v>
      </c>
      <c r="BK2447" s="95">
        <f t="shared" si="761"/>
        <v>0.20836448178683617</v>
      </c>
      <c r="BL2447" s="95">
        <f t="shared" si="761"/>
        <v>0.16464603804218486</v>
      </c>
      <c r="BM2447" s="95">
        <f t="shared" si="761"/>
        <v>0.11558430824031349</v>
      </c>
      <c r="BN2447" s="95">
        <f t="shared" si="759"/>
        <v>6.085163226445589E-2</v>
      </c>
      <c r="BO2447" s="75"/>
      <c r="BP2447" s="75"/>
    </row>
    <row r="2448" spans="27:68" x14ac:dyDescent="0.2">
      <c r="AA2448" s="75"/>
      <c r="AB2448" s="75"/>
      <c r="AC2448" s="75"/>
      <c r="AD2448" s="75"/>
      <c r="AE2448" s="75"/>
      <c r="AF2448" s="85"/>
      <c r="AG2448" s="84"/>
      <c r="AN2448" s="75"/>
      <c r="AO2448" s="75"/>
      <c r="AP2448" s="75"/>
      <c r="AQ2448" s="75"/>
      <c r="AR2448" s="75"/>
      <c r="AS2448" s="75"/>
      <c r="AT2448" s="75"/>
      <c r="AU2448" s="75"/>
      <c r="AV2448" s="75"/>
      <c r="AW2448" s="75"/>
      <c r="AX2448" s="75"/>
      <c r="AY2448" s="75"/>
      <c r="AZ2448" s="75"/>
      <c r="BA2448" s="8">
        <f t="shared" si="752"/>
        <v>0</v>
      </c>
      <c r="BB2448" s="8">
        <f t="shared" si="753"/>
        <v>1.2646105828040655</v>
      </c>
      <c r="BC2448" s="8">
        <f t="shared" si="754"/>
        <v>-0.82727295640664633</v>
      </c>
      <c r="BD2448" s="8">
        <f t="shared" si="755"/>
        <v>0.86022162229747101</v>
      </c>
      <c r="BE2448" s="8">
        <f t="shared" si="756"/>
        <v>1.2723749123776125</v>
      </c>
      <c r="BF2448" s="8">
        <f t="shared" si="757"/>
        <v>0.7386345573352866</v>
      </c>
      <c r="BG2448" s="95">
        <f t="shared" si="761"/>
        <v>0.3357196473573697</v>
      </c>
      <c r="BH2448" s="95">
        <f t="shared" si="761"/>
        <v>0.31036782265222035</v>
      </c>
      <c r="BI2448" s="95">
        <f t="shared" si="761"/>
        <v>0.2809205298216626</v>
      </c>
      <c r="BJ2448" s="95">
        <f t="shared" si="761"/>
        <v>0.24702566320507127</v>
      </c>
      <c r="BK2448" s="95">
        <f t="shared" si="761"/>
        <v>0.20836448178683617</v>
      </c>
      <c r="BL2448" s="95">
        <f t="shared" si="761"/>
        <v>0.16464603804218486</v>
      </c>
      <c r="BM2448" s="95">
        <f t="shared" si="761"/>
        <v>0.11558430824031349</v>
      </c>
      <c r="BN2448" s="95">
        <f t="shared" si="759"/>
        <v>6.085163226445589E-2</v>
      </c>
      <c r="BO2448" s="75"/>
      <c r="BP2448" s="75"/>
    </row>
    <row r="2449" spans="27:68" x14ac:dyDescent="0.2">
      <c r="AA2449" s="75"/>
      <c r="AB2449" s="75"/>
      <c r="AC2449" s="75"/>
      <c r="AD2449" s="75"/>
      <c r="AE2449" s="75"/>
      <c r="AF2449" s="85"/>
      <c r="AG2449" s="84"/>
      <c r="AN2449" s="75"/>
      <c r="AO2449" s="75"/>
      <c r="AP2449" s="75"/>
      <c r="AQ2449" s="75"/>
      <c r="AR2449" s="75"/>
      <c r="AS2449" s="75"/>
      <c r="AT2449" s="75"/>
      <c r="AU2449" s="75"/>
      <c r="AV2449" s="75"/>
      <c r="AW2449" s="75"/>
      <c r="AX2449" s="75"/>
      <c r="AY2449" s="75"/>
      <c r="AZ2449" s="75"/>
      <c r="BA2449" s="8">
        <f t="shared" si="752"/>
        <v>0</v>
      </c>
      <c r="BB2449" s="8">
        <f t="shared" si="753"/>
        <v>1.2646105828040655</v>
      </c>
      <c r="BC2449" s="8">
        <f t="shared" si="754"/>
        <v>-0.82727295640664633</v>
      </c>
      <c r="BD2449" s="8">
        <f t="shared" si="755"/>
        <v>0.86022162229747101</v>
      </c>
      <c r="BE2449" s="8">
        <f t="shared" si="756"/>
        <v>1.2723749123776125</v>
      </c>
      <c r="BF2449" s="8">
        <f t="shared" si="757"/>
        <v>0.7386345573352866</v>
      </c>
      <c r="BG2449" s="95">
        <f t="shared" ref="BG2449:BM2464" si="762">$BN2449+$BB$7*SIN(BH2449)</f>
        <v>0.3357196473573697</v>
      </c>
      <c r="BH2449" s="95">
        <f t="shared" si="762"/>
        <v>0.31036782265222035</v>
      </c>
      <c r="BI2449" s="95">
        <f t="shared" si="762"/>
        <v>0.2809205298216626</v>
      </c>
      <c r="BJ2449" s="95">
        <f t="shared" si="762"/>
        <v>0.24702566320507127</v>
      </c>
      <c r="BK2449" s="95">
        <f t="shared" si="762"/>
        <v>0.20836448178683617</v>
      </c>
      <c r="BL2449" s="95">
        <f t="shared" si="762"/>
        <v>0.16464603804218486</v>
      </c>
      <c r="BM2449" s="95">
        <f t="shared" si="762"/>
        <v>0.11558430824031349</v>
      </c>
      <c r="BN2449" s="95">
        <f t="shared" si="759"/>
        <v>6.085163226445589E-2</v>
      </c>
      <c r="BO2449" s="75"/>
      <c r="BP2449" s="75"/>
    </row>
    <row r="2450" spans="27:68" x14ac:dyDescent="0.2">
      <c r="AA2450" s="75"/>
      <c r="AB2450" s="75"/>
      <c r="AC2450" s="75"/>
      <c r="AD2450" s="75"/>
      <c r="AE2450" s="75"/>
      <c r="AF2450" s="85"/>
      <c r="AG2450" s="84"/>
      <c r="AN2450" s="75"/>
      <c r="AO2450" s="75"/>
      <c r="AP2450" s="75"/>
      <c r="AQ2450" s="75"/>
      <c r="AR2450" s="75"/>
      <c r="AS2450" s="75"/>
      <c r="AT2450" s="75"/>
      <c r="AU2450" s="75"/>
      <c r="AV2450" s="75"/>
      <c r="AW2450" s="75"/>
      <c r="AX2450" s="75"/>
      <c r="AY2450" s="75"/>
      <c r="AZ2450" s="75"/>
      <c r="BA2450" s="8">
        <f t="shared" si="752"/>
        <v>0</v>
      </c>
      <c r="BB2450" s="8">
        <f t="shared" si="753"/>
        <v>1.2646105828040655</v>
      </c>
      <c r="BC2450" s="8">
        <f t="shared" si="754"/>
        <v>-0.82727295640664633</v>
      </c>
      <c r="BD2450" s="8">
        <f t="shared" si="755"/>
        <v>0.86022162229747101</v>
      </c>
      <c r="BE2450" s="8">
        <f t="shared" si="756"/>
        <v>1.2723749123776125</v>
      </c>
      <c r="BF2450" s="8">
        <f t="shared" si="757"/>
        <v>0.7386345573352866</v>
      </c>
      <c r="BG2450" s="95">
        <f t="shared" si="762"/>
        <v>0.3357196473573697</v>
      </c>
      <c r="BH2450" s="95">
        <f t="shared" si="762"/>
        <v>0.31036782265222035</v>
      </c>
      <c r="BI2450" s="95">
        <f t="shared" si="762"/>
        <v>0.2809205298216626</v>
      </c>
      <c r="BJ2450" s="95">
        <f t="shared" si="762"/>
        <v>0.24702566320507127</v>
      </c>
      <c r="BK2450" s="95">
        <f t="shared" si="762"/>
        <v>0.20836448178683617</v>
      </c>
      <c r="BL2450" s="95">
        <f t="shared" si="762"/>
        <v>0.16464603804218486</v>
      </c>
      <c r="BM2450" s="95">
        <f t="shared" si="762"/>
        <v>0.11558430824031349</v>
      </c>
      <c r="BN2450" s="95">
        <f t="shared" si="759"/>
        <v>6.085163226445589E-2</v>
      </c>
      <c r="BO2450" s="75"/>
      <c r="BP2450" s="75"/>
    </row>
    <row r="2451" spans="27:68" x14ac:dyDescent="0.2">
      <c r="AA2451" s="75"/>
      <c r="AB2451" s="75"/>
      <c r="AC2451" s="75"/>
      <c r="AD2451" s="75"/>
      <c r="AE2451" s="75"/>
      <c r="AF2451" s="85"/>
      <c r="AG2451" s="84"/>
      <c r="AN2451" s="75"/>
      <c r="AO2451" s="75"/>
      <c r="AP2451" s="75"/>
      <c r="AQ2451" s="75"/>
      <c r="AR2451" s="75"/>
      <c r="AS2451" s="75"/>
      <c r="AT2451" s="75"/>
      <c r="AU2451" s="75"/>
      <c r="AV2451" s="75"/>
      <c r="AW2451" s="75"/>
      <c r="AX2451" s="75"/>
      <c r="AY2451" s="75"/>
      <c r="AZ2451" s="75"/>
      <c r="BA2451" s="8">
        <f t="shared" si="752"/>
        <v>0</v>
      </c>
      <c r="BB2451" s="8">
        <f t="shared" si="753"/>
        <v>1.2646105828040655</v>
      </c>
      <c r="BC2451" s="8">
        <f t="shared" si="754"/>
        <v>-0.82727295640664633</v>
      </c>
      <c r="BD2451" s="8">
        <f t="shared" si="755"/>
        <v>0.86022162229747101</v>
      </c>
      <c r="BE2451" s="8">
        <f t="shared" si="756"/>
        <v>1.2723749123776125</v>
      </c>
      <c r="BF2451" s="8">
        <f t="shared" si="757"/>
        <v>0.7386345573352866</v>
      </c>
      <c r="BG2451" s="95">
        <f t="shared" si="762"/>
        <v>0.3357196473573697</v>
      </c>
      <c r="BH2451" s="95">
        <f t="shared" si="762"/>
        <v>0.31036782265222035</v>
      </c>
      <c r="BI2451" s="95">
        <f t="shared" si="762"/>
        <v>0.2809205298216626</v>
      </c>
      <c r="BJ2451" s="95">
        <f t="shared" si="762"/>
        <v>0.24702566320507127</v>
      </c>
      <c r="BK2451" s="95">
        <f t="shared" si="762"/>
        <v>0.20836448178683617</v>
      </c>
      <c r="BL2451" s="95">
        <f t="shared" si="762"/>
        <v>0.16464603804218486</v>
      </c>
      <c r="BM2451" s="95">
        <f t="shared" si="762"/>
        <v>0.11558430824031349</v>
      </c>
      <c r="BN2451" s="95">
        <f t="shared" si="759"/>
        <v>6.085163226445589E-2</v>
      </c>
      <c r="BO2451" s="75"/>
      <c r="BP2451" s="75"/>
    </row>
    <row r="2452" spans="27:68" x14ac:dyDescent="0.2">
      <c r="AA2452" s="75"/>
      <c r="AB2452" s="75"/>
      <c r="AC2452" s="75"/>
      <c r="AD2452" s="75"/>
      <c r="AE2452" s="75"/>
      <c r="AF2452" s="85"/>
      <c r="AG2452" s="84"/>
      <c r="AN2452" s="75"/>
      <c r="AO2452" s="75"/>
      <c r="AP2452" s="75"/>
      <c r="AQ2452" s="75"/>
      <c r="AR2452" s="75"/>
      <c r="AS2452" s="75"/>
      <c r="AT2452" s="75"/>
      <c r="AU2452" s="75"/>
      <c r="AV2452" s="75"/>
      <c r="AW2452" s="75"/>
      <c r="AX2452" s="75"/>
      <c r="AY2452" s="75"/>
      <c r="AZ2452" s="75"/>
      <c r="BA2452" s="8">
        <f t="shared" si="752"/>
        <v>0</v>
      </c>
      <c r="BB2452" s="8">
        <f t="shared" si="753"/>
        <v>1.2646105828040655</v>
      </c>
      <c r="BC2452" s="8">
        <f t="shared" si="754"/>
        <v>-0.82727295640664633</v>
      </c>
      <c r="BD2452" s="8">
        <f t="shared" si="755"/>
        <v>0.86022162229747101</v>
      </c>
      <c r="BE2452" s="8">
        <f t="shared" si="756"/>
        <v>1.2723749123776125</v>
      </c>
      <c r="BF2452" s="8">
        <f t="shared" si="757"/>
        <v>0.7386345573352866</v>
      </c>
      <c r="BG2452" s="95">
        <f t="shared" si="762"/>
        <v>0.3357196473573697</v>
      </c>
      <c r="BH2452" s="95">
        <f t="shared" si="762"/>
        <v>0.31036782265222035</v>
      </c>
      <c r="BI2452" s="95">
        <f t="shared" si="762"/>
        <v>0.2809205298216626</v>
      </c>
      <c r="BJ2452" s="95">
        <f t="shared" si="762"/>
        <v>0.24702566320507127</v>
      </c>
      <c r="BK2452" s="95">
        <f t="shared" si="762"/>
        <v>0.20836448178683617</v>
      </c>
      <c r="BL2452" s="95">
        <f t="shared" si="762"/>
        <v>0.16464603804218486</v>
      </c>
      <c r="BM2452" s="95">
        <f t="shared" si="762"/>
        <v>0.11558430824031349</v>
      </c>
      <c r="BN2452" s="95">
        <f t="shared" si="759"/>
        <v>6.085163226445589E-2</v>
      </c>
      <c r="BO2452" s="75"/>
      <c r="BP2452" s="75"/>
    </row>
    <row r="2453" spans="27:68" x14ac:dyDescent="0.2">
      <c r="AA2453" s="75"/>
      <c r="AB2453" s="75"/>
      <c r="AC2453" s="75"/>
      <c r="AD2453" s="75"/>
      <c r="AE2453" s="75"/>
      <c r="AF2453" s="85"/>
      <c r="AG2453" s="84"/>
      <c r="AN2453" s="75"/>
      <c r="AO2453" s="75"/>
      <c r="AP2453" s="75"/>
      <c r="AQ2453" s="75"/>
      <c r="AR2453" s="75"/>
      <c r="AS2453" s="75"/>
      <c r="AT2453" s="75"/>
      <c r="AU2453" s="75"/>
      <c r="AV2453" s="75"/>
      <c r="AW2453" s="75"/>
      <c r="AX2453" s="75"/>
      <c r="AY2453" s="75"/>
      <c r="AZ2453" s="75"/>
      <c r="BA2453" s="8">
        <f t="shared" si="752"/>
        <v>0</v>
      </c>
      <c r="BB2453" s="8">
        <f t="shared" si="753"/>
        <v>1.2646105828040655</v>
      </c>
      <c r="BC2453" s="8">
        <f t="shared" si="754"/>
        <v>-0.82727295640664633</v>
      </c>
      <c r="BD2453" s="8">
        <f t="shared" si="755"/>
        <v>0.86022162229747101</v>
      </c>
      <c r="BE2453" s="8">
        <f t="shared" si="756"/>
        <v>1.2723749123776125</v>
      </c>
      <c r="BF2453" s="8">
        <f t="shared" si="757"/>
        <v>0.7386345573352866</v>
      </c>
      <c r="BG2453" s="95">
        <f t="shared" si="762"/>
        <v>0.3357196473573697</v>
      </c>
      <c r="BH2453" s="95">
        <f t="shared" si="762"/>
        <v>0.31036782265222035</v>
      </c>
      <c r="BI2453" s="95">
        <f t="shared" si="762"/>
        <v>0.2809205298216626</v>
      </c>
      <c r="BJ2453" s="95">
        <f t="shared" si="762"/>
        <v>0.24702566320507127</v>
      </c>
      <c r="BK2453" s="95">
        <f t="shared" si="762"/>
        <v>0.20836448178683617</v>
      </c>
      <c r="BL2453" s="95">
        <f t="shared" si="762"/>
        <v>0.16464603804218486</v>
      </c>
      <c r="BM2453" s="95">
        <f t="shared" si="762"/>
        <v>0.11558430824031349</v>
      </c>
      <c r="BN2453" s="95">
        <f t="shared" si="759"/>
        <v>6.085163226445589E-2</v>
      </c>
      <c r="BO2453" s="75"/>
      <c r="BP2453" s="75"/>
    </row>
    <row r="2454" spans="27:68" x14ac:dyDescent="0.2">
      <c r="AA2454" s="75"/>
      <c r="AB2454" s="75"/>
      <c r="AC2454" s="75"/>
      <c r="AD2454" s="75"/>
      <c r="AE2454" s="75"/>
      <c r="AF2454" s="85"/>
      <c r="AG2454" s="84"/>
      <c r="AN2454" s="75"/>
      <c r="AO2454" s="75"/>
      <c r="AP2454" s="75"/>
      <c r="AQ2454" s="75"/>
      <c r="AR2454" s="75"/>
      <c r="AS2454" s="75"/>
      <c r="AT2454" s="75"/>
      <c r="AU2454" s="75"/>
      <c r="AV2454" s="75"/>
      <c r="AW2454" s="75"/>
      <c r="AX2454" s="75"/>
      <c r="AY2454" s="75"/>
      <c r="AZ2454" s="75"/>
      <c r="BA2454" s="8">
        <f t="shared" si="752"/>
        <v>0</v>
      </c>
      <c r="BB2454" s="8">
        <f t="shared" si="753"/>
        <v>1.2646105828040655</v>
      </c>
      <c r="BC2454" s="8">
        <f t="shared" si="754"/>
        <v>-0.82727295640664633</v>
      </c>
      <c r="BD2454" s="8">
        <f t="shared" si="755"/>
        <v>0.86022162229747101</v>
      </c>
      <c r="BE2454" s="8">
        <f t="shared" si="756"/>
        <v>1.2723749123776125</v>
      </c>
      <c r="BF2454" s="8">
        <f t="shared" si="757"/>
        <v>0.7386345573352866</v>
      </c>
      <c r="BG2454" s="95">
        <f t="shared" si="762"/>
        <v>0.3357196473573697</v>
      </c>
      <c r="BH2454" s="95">
        <f t="shared" si="762"/>
        <v>0.31036782265222035</v>
      </c>
      <c r="BI2454" s="95">
        <f t="shared" si="762"/>
        <v>0.2809205298216626</v>
      </c>
      <c r="BJ2454" s="95">
        <f t="shared" si="762"/>
        <v>0.24702566320507127</v>
      </c>
      <c r="BK2454" s="95">
        <f t="shared" si="762"/>
        <v>0.20836448178683617</v>
      </c>
      <c r="BL2454" s="95">
        <f t="shared" si="762"/>
        <v>0.16464603804218486</v>
      </c>
      <c r="BM2454" s="95">
        <f t="shared" si="762"/>
        <v>0.11558430824031349</v>
      </c>
      <c r="BN2454" s="95">
        <f t="shared" si="759"/>
        <v>6.085163226445589E-2</v>
      </c>
      <c r="BO2454" s="75"/>
      <c r="BP2454" s="75"/>
    </row>
    <row r="2455" spans="27:68" x14ac:dyDescent="0.2">
      <c r="AA2455" s="75"/>
      <c r="AB2455" s="75"/>
      <c r="AC2455" s="75"/>
      <c r="AD2455" s="75"/>
      <c r="AE2455" s="75"/>
      <c r="AF2455" s="85"/>
      <c r="AG2455" s="84"/>
      <c r="AN2455" s="75"/>
      <c r="AO2455" s="75"/>
      <c r="AP2455" s="75"/>
      <c r="AQ2455" s="75"/>
      <c r="AR2455" s="75"/>
      <c r="AS2455" s="75"/>
      <c r="AT2455" s="75"/>
      <c r="AU2455" s="75"/>
      <c r="AV2455" s="75"/>
      <c r="AW2455" s="75"/>
      <c r="AX2455" s="75"/>
      <c r="AY2455" s="75"/>
      <c r="AZ2455" s="75"/>
      <c r="BA2455" s="8">
        <f t="shared" si="752"/>
        <v>0</v>
      </c>
      <c r="BB2455" s="8">
        <f t="shared" si="753"/>
        <v>1.2646105828040655</v>
      </c>
      <c r="BC2455" s="8">
        <f t="shared" si="754"/>
        <v>-0.82727295640664633</v>
      </c>
      <c r="BD2455" s="8">
        <f t="shared" si="755"/>
        <v>0.86022162229747101</v>
      </c>
      <c r="BE2455" s="8">
        <f t="shared" si="756"/>
        <v>1.2723749123776125</v>
      </c>
      <c r="BF2455" s="8">
        <f t="shared" si="757"/>
        <v>0.7386345573352866</v>
      </c>
      <c r="BG2455" s="95">
        <f t="shared" si="762"/>
        <v>0.3357196473573697</v>
      </c>
      <c r="BH2455" s="95">
        <f t="shared" si="762"/>
        <v>0.31036782265222035</v>
      </c>
      <c r="BI2455" s="95">
        <f t="shared" si="762"/>
        <v>0.2809205298216626</v>
      </c>
      <c r="BJ2455" s="95">
        <f t="shared" si="762"/>
        <v>0.24702566320507127</v>
      </c>
      <c r="BK2455" s="95">
        <f t="shared" si="762"/>
        <v>0.20836448178683617</v>
      </c>
      <c r="BL2455" s="95">
        <f t="shared" si="762"/>
        <v>0.16464603804218486</v>
      </c>
      <c r="BM2455" s="95">
        <f t="shared" si="762"/>
        <v>0.11558430824031349</v>
      </c>
      <c r="BN2455" s="95">
        <f t="shared" si="759"/>
        <v>6.085163226445589E-2</v>
      </c>
      <c r="BO2455" s="75"/>
      <c r="BP2455" s="75"/>
    </row>
    <row r="2456" spans="27:68" x14ac:dyDescent="0.2">
      <c r="AA2456" s="75"/>
      <c r="AB2456" s="75"/>
      <c r="AC2456" s="75"/>
      <c r="AD2456" s="75"/>
      <c r="AE2456" s="75"/>
      <c r="AF2456" s="85"/>
      <c r="AG2456" s="84"/>
      <c r="AN2456" s="75"/>
      <c r="AO2456" s="75"/>
      <c r="AP2456" s="75"/>
      <c r="AQ2456" s="75"/>
      <c r="AR2456" s="75"/>
      <c r="AS2456" s="75"/>
      <c r="AT2456" s="75"/>
      <c r="AU2456" s="75"/>
      <c r="AV2456" s="75"/>
      <c r="AW2456" s="75"/>
      <c r="AX2456" s="75"/>
      <c r="AY2456" s="75"/>
      <c r="AZ2456" s="75"/>
      <c r="BA2456" s="8">
        <f t="shared" si="752"/>
        <v>0</v>
      </c>
      <c r="BB2456" s="8">
        <f t="shared" si="753"/>
        <v>1.2646105828040655</v>
      </c>
      <c r="BC2456" s="8">
        <f t="shared" si="754"/>
        <v>-0.82727295640664633</v>
      </c>
      <c r="BD2456" s="8">
        <f t="shared" si="755"/>
        <v>0.86022162229747101</v>
      </c>
      <c r="BE2456" s="8">
        <f t="shared" si="756"/>
        <v>1.2723749123776125</v>
      </c>
      <c r="BF2456" s="8">
        <f t="shared" si="757"/>
        <v>0.7386345573352866</v>
      </c>
      <c r="BG2456" s="95">
        <f t="shared" si="762"/>
        <v>0.3357196473573697</v>
      </c>
      <c r="BH2456" s="95">
        <f t="shared" si="762"/>
        <v>0.31036782265222035</v>
      </c>
      <c r="BI2456" s="95">
        <f t="shared" si="762"/>
        <v>0.2809205298216626</v>
      </c>
      <c r="BJ2456" s="95">
        <f t="shared" si="762"/>
        <v>0.24702566320507127</v>
      </c>
      <c r="BK2456" s="95">
        <f t="shared" si="762"/>
        <v>0.20836448178683617</v>
      </c>
      <c r="BL2456" s="95">
        <f t="shared" si="762"/>
        <v>0.16464603804218486</v>
      </c>
      <c r="BM2456" s="95">
        <f t="shared" si="762"/>
        <v>0.11558430824031349</v>
      </c>
      <c r="BN2456" s="95">
        <f t="shared" si="759"/>
        <v>6.085163226445589E-2</v>
      </c>
      <c r="BO2456" s="75"/>
      <c r="BP2456" s="75"/>
    </row>
    <row r="2457" spans="27:68" x14ac:dyDescent="0.2">
      <c r="AA2457" s="75"/>
      <c r="AB2457" s="75"/>
      <c r="AC2457" s="75"/>
      <c r="AD2457" s="75"/>
      <c r="AE2457" s="75"/>
      <c r="AF2457" s="85"/>
      <c r="AG2457" s="84"/>
      <c r="AN2457" s="75"/>
      <c r="AO2457" s="75"/>
      <c r="AP2457" s="75"/>
      <c r="AQ2457" s="75"/>
      <c r="AR2457" s="75"/>
      <c r="AS2457" s="75"/>
      <c r="AT2457" s="75"/>
      <c r="AU2457" s="75"/>
      <c r="AV2457" s="75"/>
      <c r="AW2457" s="75"/>
      <c r="AX2457" s="75"/>
      <c r="AY2457" s="75"/>
      <c r="AZ2457" s="75"/>
      <c r="BA2457" s="8">
        <f t="shared" si="752"/>
        <v>0</v>
      </c>
      <c r="BB2457" s="8">
        <f t="shared" si="753"/>
        <v>1.2646105828040655</v>
      </c>
      <c r="BC2457" s="8">
        <f t="shared" si="754"/>
        <v>-0.82727295640664633</v>
      </c>
      <c r="BD2457" s="8">
        <f t="shared" si="755"/>
        <v>0.86022162229747101</v>
      </c>
      <c r="BE2457" s="8">
        <f t="shared" si="756"/>
        <v>1.2723749123776125</v>
      </c>
      <c r="BF2457" s="8">
        <f t="shared" si="757"/>
        <v>0.7386345573352866</v>
      </c>
      <c r="BG2457" s="95">
        <f t="shared" si="762"/>
        <v>0.3357196473573697</v>
      </c>
      <c r="BH2457" s="95">
        <f t="shared" si="762"/>
        <v>0.31036782265222035</v>
      </c>
      <c r="BI2457" s="95">
        <f t="shared" si="762"/>
        <v>0.2809205298216626</v>
      </c>
      <c r="BJ2457" s="95">
        <f t="shared" si="762"/>
        <v>0.24702566320507127</v>
      </c>
      <c r="BK2457" s="95">
        <f t="shared" si="762"/>
        <v>0.20836448178683617</v>
      </c>
      <c r="BL2457" s="95">
        <f t="shared" si="762"/>
        <v>0.16464603804218486</v>
      </c>
      <c r="BM2457" s="95">
        <f t="shared" si="762"/>
        <v>0.11558430824031349</v>
      </c>
      <c r="BN2457" s="95">
        <f t="shared" si="759"/>
        <v>6.085163226445589E-2</v>
      </c>
      <c r="BO2457" s="75"/>
      <c r="BP2457" s="75"/>
    </row>
    <row r="2458" spans="27:68" x14ac:dyDescent="0.2">
      <c r="AA2458" s="75"/>
      <c r="AB2458" s="75"/>
      <c r="AC2458" s="75"/>
      <c r="AD2458" s="75"/>
      <c r="AE2458" s="75"/>
      <c r="AF2458" s="85"/>
      <c r="AG2458" s="84"/>
      <c r="AN2458" s="75"/>
      <c r="AO2458" s="75"/>
      <c r="AP2458" s="75"/>
      <c r="AQ2458" s="75"/>
      <c r="AR2458" s="75"/>
      <c r="AS2458" s="75"/>
      <c r="AT2458" s="75"/>
      <c r="AU2458" s="75"/>
      <c r="AV2458" s="75"/>
      <c r="AW2458" s="75"/>
      <c r="AX2458" s="75"/>
      <c r="AY2458" s="75"/>
      <c r="AZ2458" s="75"/>
      <c r="BA2458" s="8">
        <f t="shared" si="752"/>
        <v>0</v>
      </c>
      <c r="BB2458" s="8">
        <f t="shared" si="753"/>
        <v>1.2646105828040655</v>
      </c>
      <c r="BC2458" s="8">
        <f t="shared" si="754"/>
        <v>-0.82727295640664633</v>
      </c>
      <c r="BD2458" s="8">
        <f t="shared" si="755"/>
        <v>0.86022162229747101</v>
      </c>
      <c r="BE2458" s="8">
        <f t="shared" si="756"/>
        <v>1.2723749123776125</v>
      </c>
      <c r="BF2458" s="8">
        <f t="shared" si="757"/>
        <v>0.7386345573352866</v>
      </c>
      <c r="BG2458" s="95">
        <f t="shared" si="762"/>
        <v>0.3357196473573697</v>
      </c>
      <c r="BH2458" s="95">
        <f t="shared" si="762"/>
        <v>0.31036782265222035</v>
      </c>
      <c r="BI2458" s="95">
        <f t="shared" si="762"/>
        <v>0.2809205298216626</v>
      </c>
      <c r="BJ2458" s="95">
        <f t="shared" si="762"/>
        <v>0.24702566320507127</v>
      </c>
      <c r="BK2458" s="95">
        <f t="shared" si="762"/>
        <v>0.20836448178683617</v>
      </c>
      <c r="BL2458" s="95">
        <f t="shared" si="762"/>
        <v>0.16464603804218486</v>
      </c>
      <c r="BM2458" s="95">
        <f t="shared" si="762"/>
        <v>0.11558430824031349</v>
      </c>
      <c r="BN2458" s="95">
        <f t="shared" si="759"/>
        <v>6.085163226445589E-2</v>
      </c>
      <c r="BO2458" s="75"/>
      <c r="BP2458" s="75"/>
    </row>
    <row r="2459" spans="27:68" x14ac:dyDescent="0.2">
      <c r="AA2459" s="75"/>
      <c r="AB2459" s="75"/>
      <c r="AC2459" s="75"/>
      <c r="AD2459" s="75"/>
      <c r="AE2459" s="75"/>
      <c r="AF2459" s="85"/>
      <c r="AG2459" s="84"/>
      <c r="AN2459" s="75"/>
      <c r="AO2459" s="75"/>
      <c r="AP2459" s="75"/>
      <c r="AQ2459" s="75"/>
      <c r="AR2459" s="75"/>
      <c r="AS2459" s="75"/>
      <c r="AT2459" s="75"/>
      <c r="AU2459" s="75"/>
      <c r="AV2459" s="75"/>
      <c r="AW2459" s="75"/>
      <c r="AX2459" s="75"/>
      <c r="AY2459" s="75"/>
      <c r="AZ2459" s="75"/>
      <c r="BA2459" s="8">
        <f t="shared" si="752"/>
        <v>0</v>
      </c>
      <c r="BB2459" s="8">
        <f t="shared" si="753"/>
        <v>1.2646105828040655</v>
      </c>
      <c r="BC2459" s="8">
        <f t="shared" si="754"/>
        <v>-0.82727295640664633</v>
      </c>
      <c r="BD2459" s="8">
        <f t="shared" si="755"/>
        <v>0.86022162229747101</v>
      </c>
      <c r="BE2459" s="8">
        <f t="shared" si="756"/>
        <v>1.2723749123776125</v>
      </c>
      <c r="BF2459" s="8">
        <f t="shared" si="757"/>
        <v>0.7386345573352866</v>
      </c>
      <c r="BG2459" s="95">
        <f t="shared" si="762"/>
        <v>0.3357196473573697</v>
      </c>
      <c r="BH2459" s="95">
        <f t="shared" si="762"/>
        <v>0.31036782265222035</v>
      </c>
      <c r="BI2459" s="95">
        <f t="shared" si="762"/>
        <v>0.2809205298216626</v>
      </c>
      <c r="BJ2459" s="95">
        <f t="shared" si="762"/>
        <v>0.24702566320507127</v>
      </c>
      <c r="BK2459" s="95">
        <f t="shared" si="762"/>
        <v>0.20836448178683617</v>
      </c>
      <c r="BL2459" s="95">
        <f t="shared" si="762"/>
        <v>0.16464603804218486</v>
      </c>
      <c r="BM2459" s="95">
        <f t="shared" si="762"/>
        <v>0.11558430824031349</v>
      </c>
      <c r="BN2459" s="95">
        <f t="shared" si="759"/>
        <v>6.085163226445589E-2</v>
      </c>
      <c r="BO2459" s="75"/>
      <c r="BP2459" s="75"/>
    </row>
    <row r="2460" spans="27:68" x14ac:dyDescent="0.2">
      <c r="AA2460" s="75"/>
      <c r="AB2460" s="75"/>
      <c r="AC2460" s="75"/>
      <c r="AD2460" s="75"/>
      <c r="AE2460" s="75"/>
      <c r="AF2460" s="85"/>
      <c r="AG2460" s="84"/>
      <c r="AN2460" s="75"/>
      <c r="AO2460" s="75"/>
      <c r="AP2460" s="75"/>
      <c r="AQ2460" s="75"/>
      <c r="AR2460" s="75"/>
      <c r="AS2460" s="75"/>
      <c r="AT2460" s="75"/>
      <c r="AU2460" s="75"/>
      <c r="AV2460" s="75"/>
      <c r="AW2460" s="75"/>
      <c r="AX2460" s="75"/>
      <c r="AY2460" s="75"/>
      <c r="AZ2460" s="75"/>
      <c r="BA2460" s="8">
        <f t="shared" si="752"/>
        <v>0</v>
      </c>
      <c r="BB2460" s="8">
        <f t="shared" si="753"/>
        <v>1.2646105828040655</v>
      </c>
      <c r="BC2460" s="8">
        <f t="shared" si="754"/>
        <v>-0.82727295640664633</v>
      </c>
      <c r="BD2460" s="8">
        <f t="shared" si="755"/>
        <v>0.86022162229747101</v>
      </c>
      <c r="BE2460" s="8">
        <f t="shared" si="756"/>
        <v>1.2723749123776125</v>
      </c>
      <c r="BF2460" s="8">
        <f t="shared" si="757"/>
        <v>0.7386345573352866</v>
      </c>
      <c r="BG2460" s="95">
        <f t="shared" si="762"/>
        <v>0.3357196473573697</v>
      </c>
      <c r="BH2460" s="95">
        <f t="shared" si="762"/>
        <v>0.31036782265222035</v>
      </c>
      <c r="BI2460" s="95">
        <f t="shared" si="762"/>
        <v>0.2809205298216626</v>
      </c>
      <c r="BJ2460" s="95">
        <f t="shared" si="762"/>
        <v>0.24702566320507127</v>
      </c>
      <c r="BK2460" s="95">
        <f t="shared" si="762"/>
        <v>0.20836448178683617</v>
      </c>
      <c r="BL2460" s="95">
        <f t="shared" si="762"/>
        <v>0.16464603804218486</v>
      </c>
      <c r="BM2460" s="95">
        <f t="shared" si="762"/>
        <v>0.11558430824031349</v>
      </c>
      <c r="BN2460" s="95">
        <f t="shared" si="759"/>
        <v>6.085163226445589E-2</v>
      </c>
      <c r="BO2460" s="75"/>
      <c r="BP2460" s="75"/>
    </row>
    <row r="2461" spans="27:68" x14ac:dyDescent="0.2">
      <c r="AA2461" s="75"/>
      <c r="AB2461" s="75"/>
      <c r="AC2461" s="75"/>
      <c r="AD2461" s="75"/>
      <c r="AE2461" s="75"/>
      <c r="AF2461" s="85"/>
      <c r="AG2461" s="84"/>
      <c r="AN2461" s="75"/>
      <c r="AO2461" s="75"/>
      <c r="AP2461" s="75"/>
      <c r="AQ2461" s="75"/>
      <c r="AR2461" s="75"/>
      <c r="AS2461" s="75"/>
      <c r="AT2461" s="75"/>
      <c r="AU2461" s="75"/>
      <c r="AV2461" s="75"/>
      <c r="AW2461" s="75"/>
      <c r="AX2461" s="75"/>
      <c r="AY2461" s="75"/>
      <c r="AZ2461" s="75"/>
      <c r="BA2461" s="8">
        <f t="shared" si="752"/>
        <v>0</v>
      </c>
      <c r="BB2461" s="8">
        <f t="shared" si="753"/>
        <v>1.2646105828040655</v>
      </c>
      <c r="BC2461" s="8">
        <f t="shared" si="754"/>
        <v>-0.82727295640664633</v>
      </c>
      <c r="BD2461" s="8">
        <f t="shared" si="755"/>
        <v>0.86022162229747101</v>
      </c>
      <c r="BE2461" s="8">
        <f t="shared" si="756"/>
        <v>1.2723749123776125</v>
      </c>
      <c r="BF2461" s="8">
        <f t="shared" si="757"/>
        <v>0.7386345573352866</v>
      </c>
      <c r="BG2461" s="95">
        <f t="shared" si="762"/>
        <v>0.3357196473573697</v>
      </c>
      <c r="BH2461" s="95">
        <f t="shared" si="762"/>
        <v>0.31036782265222035</v>
      </c>
      <c r="BI2461" s="95">
        <f t="shared" si="762"/>
        <v>0.2809205298216626</v>
      </c>
      <c r="BJ2461" s="95">
        <f t="shared" si="762"/>
        <v>0.24702566320507127</v>
      </c>
      <c r="BK2461" s="95">
        <f t="shared" si="762"/>
        <v>0.20836448178683617</v>
      </c>
      <c r="BL2461" s="95">
        <f t="shared" si="762"/>
        <v>0.16464603804218486</v>
      </c>
      <c r="BM2461" s="95">
        <f t="shared" si="762"/>
        <v>0.11558430824031349</v>
      </c>
      <c r="BN2461" s="95">
        <f t="shared" si="759"/>
        <v>6.085163226445589E-2</v>
      </c>
      <c r="BO2461" s="75"/>
      <c r="BP2461" s="75"/>
    </row>
    <row r="2462" spans="27:68" x14ac:dyDescent="0.2">
      <c r="AA2462" s="75"/>
      <c r="AB2462" s="75"/>
      <c r="AC2462" s="75"/>
      <c r="AD2462" s="75"/>
      <c r="AE2462" s="75"/>
      <c r="AF2462" s="85"/>
      <c r="AG2462" s="84"/>
      <c r="AN2462" s="75"/>
      <c r="AO2462" s="75"/>
      <c r="AP2462" s="75"/>
      <c r="AQ2462" s="75"/>
      <c r="AR2462" s="75"/>
      <c r="AS2462" s="75"/>
      <c r="AT2462" s="75"/>
      <c r="AU2462" s="75"/>
      <c r="AV2462" s="75"/>
      <c r="AW2462" s="75"/>
      <c r="AX2462" s="75"/>
      <c r="AY2462" s="75"/>
      <c r="AZ2462" s="75"/>
      <c r="BA2462" s="8">
        <f t="shared" si="752"/>
        <v>0</v>
      </c>
      <c r="BB2462" s="8">
        <f t="shared" si="753"/>
        <v>1.2646105828040655</v>
      </c>
      <c r="BC2462" s="8">
        <f t="shared" si="754"/>
        <v>-0.82727295640664633</v>
      </c>
      <c r="BD2462" s="8">
        <f t="shared" si="755"/>
        <v>0.86022162229747101</v>
      </c>
      <c r="BE2462" s="8">
        <f t="shared" si="756"/>
        <v>1.2723749123776125</v>
      </c>
      <c r="BF2462" s="8">
        <f t="shared" si="757"/>
        <v>0.7386345573352866</v>
      </c>
      <c r="BG2462" s="95">
        <f t="shared" si="762"/>
        <v>0.3357196473573697</v>
      </c>
      <c r="BH2462" s="95">
        <f t="shared" si="762"/>
        <v>0.31036782265222035</v>
      </c>
      <c r="BI2462" s="95">
        <f t="shared" si="762"/>
        <v>0.2809205298216626</v>
      </c>
      <c r="BJ2462" s="95">
        <f t="shared" si="762"/>
        <v>0.24702566320507127</v>
      </c>
      <c r="BK2462" s="95">
        <f t="shared" si="762"/>
        <v>0.20836448178683617</v>
      </c>
      <c r="BL2462" s="95">
        <f t="shared" si="762"/>
        <v>0.16464603804218486</v>
      </c>
      <c r="BM2462" s="95">
        <f t="shared" si="762"/>
        <v>0.11558430824031349</v>
      </c>
      <c r="BN2462" s="95">
        <f t="shared" si="759"/>
        <v>6.085163226445589E-2</v>
      </c>
      <c r="BO2462" s="75"/>
      <c r="BP2462" s="75"/>
    </row>
    <row r="2463" spans="27:68" x14ac:dyDescent="0.2">
      <c r="AA2463" s="75"/>
      <c r="AB2463" s="75"/>
      <c r="AC2463" s="75"/>
      <c r="AD2463" s="75"/>
      <c r="AE2463" s="75"/>
      <c r="AF2463" s="85"/>
      <c r="AG2463" s="84"/>
      <c r="AN2463" s="75"/>
      <c r="AO2463" s="75"/>
      <c r="AP2463" s="75"/>
      <c r="AQ2463" s="75"/>
      <c r="AR2463" s="75"/>
      <c r="AS2463" s="75"/>
      <c r="AT2463" s="75"/>
      <c r="AU2463" s="75"/>
      <c r="AV2463" s="75"/>
      <c r="AW2463" s="75"/>
      <c r="AX2463" s="75"/>
      <c r="AY2463" s="75"/>
      <c r="AZ2463" s="75"/>
      <c r="BA2463" s="8">
        <f t="shared" si="752"/>
        <v>0</v>
      </c>
      <c r="BB2463" s="8">
        <f t="shared" si="753"/>
        <v>1.2646105828040655</v>
      </c>
      <c r="BC2463" s="8">
        <f t="shared" si="754"/>
        <v>-0.82727295640664633</v>
      </c>
      <c r="BD2463" s="8">
        <f t="shared" si="755"/>
        <v>0.86022162229747101</v>
      </c>
      <c r="BE2463" s="8">
        <f t="shared" si="756"/>
        <v>1.2723749123776125</v>
      </c>
      <c r="BF2463" s="8">
        <f t="shared" si="757"/>
        <v>0.7386345573352866</v>
      </c>
      <c r="BG2463" s="95">
        <f t="shared" si="762"/>
        <v>0.3357196473573697</v>
      </c>
      <c r="BH2463" s="95">
        <f t="shared" si="762"/>
        <v>0.31036782265222035</v>
      </c>
      <c r="BI2463" s="95">
        <f t="shared" si="762"/>
        <v>0.2809205298216626</v>
      </c>
      <c r="BJ2463" s="95">
        <f t="shared" si="762"/>
        <v>0.24702566320507127</v>
      </c>
      <c r="BK2463" s="95">
        <f t="shared" si="762"/>
        <v>0.20836448178683617</v>
      </c>
      <c r="BL2463" s="95">
        <f t="shared" si="762"/>
        <v>0.16464603804218486</v>
      </c>
      <c r="BM2463" s="95">
        <f t="shared" si="762"/>
        <v>0.11558430824031349</v>
      </c>
      <c r="BN2463" s="95">
        <f t="shared" si="759"/>
        <v>6.085163226445589E-2</v>
      </c>
      <c r="BO2463" s="75"/>
      <c r="BP2463" s="75"/>
    </row>
    <row r="2464" spans="27:68" x14ac:dyDescent="0.2">
      <c r="AA2464" s="75"/>
      <c r="AB2464" s="75"/>
      <c r="AC2464" s="75"/>
      <c r="AD2464" s="75"/>
      <c r="AE2464" s="75"/>
      <c r="AF2464" s="85"/>
      <c r="AG2464" s="84"/>
      <c r="AN2464" s="75"/>
      <c r="AO2464" s="75"/>
      <c r="AP2464" s="75"/>
      <c r="AQ2464" s="75"/>
      <c r="AR2464" s="75"/>
      <c r="AS2464" s="75"/>
      <c r="AT2464" s="75"/>
      <c r="AU2464" s="75"/>
      <c r="AV2464" s="75"/>
      <c r="AW2464" s="75"/>
      <c r="AX2464" s="75"/>
      <c r="AY2464" s="75"/>
      <c r="AZ2464" s="75"/>
      <c r="BA2464" s="8">
        <f t="shared" si="752"/>
        <v>0</v>
      </c>
      <c r="BB2464" s="8">
        <f t="shared" si="753"/>
        <v>1.2646105828040655</v>
      </c>
      <c r="BC2464" s="8">
        <f t="shared" si="754"/>
        <v>-0.82727295640664633</v>
      </c>
      <c r="BD2464" s="8">
        <f t="shared" si="755"/>
        <v>0.86022162229747101</v>
      </c>
      <c r="BE2464" s="8">
        <f t="shared" si="756"/>
        <v>1.2723749123776125</v>
      </c>
      <c r="BF2464" s="8">
        <f t="shared" si="757"/>
        <v>0.7386345573352866</v>
      </c>
      <c r="BG2464" s="95">
        <f t="shared" si="762"/>
        <v>0.3357196473573697</v>
      </c>
      <c r="BH2464" s="95">
        <f t="shared" si="762"/>
        <v>0.31036782265222035</v>
      </c>
      <c r="BI2464" s="95">
        <f t="shared" si="762"/>
        <v>0.2809205298216626</v>
      </c>
      <c r="BJ2464" s="95">
        <f t="shared" si="762"/>
        <v>0.24702566320507127</v>
      </c>
      <c r="BK2464" s="95">
        <f t="shared" si="762"/>
        <v>0.20836448178683617</v>
      </c>
      <c r="BL2464" s="95">
        <f t="shared" si="762"/>
        <v>0.16464603804218486</v>
      </c>
      <c r="BM2464" s="95">
        <f t="shared" si="762"/>
        <v>0.11558430824031349</v>
      </c>
      <c r="BN2464" s="95">
        <f t="shared" si="759"/>
        <v>6.085163226445589E-2</v>
      </c>
      <c r="BO2464" s="75"/>
      <c r="BP2464" s="75"/>
    </row>
    <row r="2465" spans="27:68" x14ac:dyDescent="0.2">
      <c r="AA2465" s="75"/>
      <c r="AB2465" s="75"/>
      <c r="AC2465" s="75"/>
      <c r="AD2465" s="75"/>
      <c r="AE2465" s="75"/>
      <c r="AF2465" s="85"/>
      <c r="AG2465" s="84"/>
      <c r="AN2465" s="75"/>
      <c r="AO2465" s="75"/>
      <c r="AP2465" s="75"/>
      <c r="AQ2465" s="75"/>
      <c r="AR2465" s="75"/>
      <c r="AS2465" s="75"/>
      <c r="AT2465" s="75"/>
      <c r="AU2465" s="75"/>
      <c r="AV2465" s="75"/>
      <c r="AW2465" s="75"/>
      <c r="AX2465" s="75"/>
      <c r="AY2465" s="75"/>
      <c r="AZ2465" s="75"/>
      <c r="BA2465" s="8">
        <f t="shared" ref="BA2465:BA2528" si="763">$BB$6*($BB$11/BB2465*BC2465+$BB$12)</f>
        <v>0</v>
      </c>
      <c r="BB2465" s="8">
        <f t="shared" ref="BB2465:BB2528" si="764">1+$BB$7*COS(BE2465)</f>
        <v>1.2646105828040655</v>
      </c>
      <c r="BC2465" s="8">
        <f t="shared" ref="BC2465:BC2528" si="765">SIN(BE2465+RADIANS($BB$9))</f>
        <v>-0.82727295640664633</v>
      </c>
      <c r="BD2465" s="8">
        <f t="shared" ref="BD2465:BD2528" si="766">$BB$7*SIN(BE2465)</f>
        <v>0.86022162229747101</v>
      </c>
      <c r="BE2465" s="8">
        <f t="shared" ref="BE2465:BE2528" si="767">2*ATAN(BF2465)</f>
        <v>1.2723749123776125</v>
      </c>
      <c r="BF2465" s="8">
        <f t="shared" ref="BF2465:BF2528" si="768">TAN(BG2465/2)*SQRT((1+$BB$7)/(1-$BB$7))</f>
        <v>0.7386345573352866</v>
      </c>
      <c r="BG2465" s="95">
        <f t="shared" ref="BG2465:BM2480" si="769">$BN2465+$BB$7*SIN(BH2465)</f>
        <v>0.3357196473573697</v>
      </c>
      <c r="BH2465" s="95">
        <f t="shared" si="769"/>
        <v>0.31036782265222035</v>
      </c>
      <c r="BI2465" s="95">
        <f t="shared" si="769"/>
        <v>0.2809205298216626</v>
      </c>
      <c r="BJ2465" s="95">
        <f t="shared" si="769"/>
        <v>0.24702566320507127</v>
      </c>
      <c r="BK2465" s="95">
        <f t="shared" si="769"/>
        <v>0.20836448178683617</v>
      </c>
      <c r="BL2465" s="95">
        <f t="shared" si="769"/>
        <v>0.16464603804218486</v>
      </c>
      <c r="BM2465" s="95">
        <f t="shared" si="769"/>
        <v>0.11558430824031349</v>
      </c>
      <c r="BN2465" s="95">
        <f t="shared" ref="BN2465:BN2528" si="770">RADIANS($BB$9)+$BB$18*(F2465-BB$15)</f>
        <v>6.085163226445589E-2</v>
      </c>
      <c r="BO2465" s="75"/>
      <c r="BP2465" s="75"/>
    </row>
    <row r="2466" spans="27:68" x14ac:dyDescent="0.2">
      <c r="AA2466" s="75"/>
      <c r="AB2466" s="75"/>
      <c r="AC2466" s="75"/>
      <c r="AD2466" s="75"/>
      <c r="AE2466" s="75"/>
      <c r="AF2466" s="85"/>
      <c r="AG2466" s="84"/>
      <c r="AN2466" s="75"/>
      <c r="AO2466" s="75"/>
      <c r="AP2466" s="75"/>
      <c r="AQ2466" s="75"/>
      <c r="AR2466" s="75"/>
      <c r="AS2466" s="75"/>
      <c r="AT2466" s="75"/>
      <c r="AU2466" s="75"/>
      <c r="AV2466" s="75"/>
      <c r="AW2466" s="75"/>
      <c r="AX2466" s="75"/>
      <c r="AY2466" s="75"/>
      <c r="AZ2466" s="75"/>
      <c r="BA2466" s="8">
        <f t="shared" si="763"/>
        <v>0</v>
      </c>
      <c r="BB2466" s="8">
        <f t="shared" si="764"/>
        <v>1.2646105828040655</v>
      </c>
      <c r="BC2466" s="8">
        <f t="shared" si="765"/>
        <v>-0.82727295640664633</v>
      </c>
      <c r="BD2466" s="8">
        <f t="shared" si="766"/>
        <v>0.86022162229747101</v>
      </c>
      <c r="BE2466" s="8">
        <f t="shared" si="767"/>
        <v>1.2723749123776125</v>
      </c>
      <c r="BF2466" s="8">
        <f t="shared" si="768"/>
        <v>0.7386345573352866</v>
      </c>
      <c r="BG2466" s="95">
        <f t="shared" si="769"/>
        <v>0.3357196473573697</v>
      </c>
      <c r="BH2466" s="95">
        <f t="shared" si="769"/>
        <v>0.31036782265222035</v>
      </c>
      <c r="BI2466" s="95">
        <f t="shared" si="769"/>
        <v>0.2809205298216626</v>
      </c>
      <c r="BJ2466" s="95">
        <f t="shared" si="769"/>
        <v>0.24702566320507127</v>
      </c>
      <c r="BK2466" s="95">
        <f t="shared" si="769"/>
        <v>0.20836448178683617</v>
      </c>
      <c r="BL2466" s="95">
        <f t="shared" si="769"/>
        <v>0.16464603804218486</v>
      </c>
      <c r="BM2466" s="95">
        <f t="shared" si="769"/>
        <v>0.11558430824031349</v>
      </c>
      <c r="BN2466" s="95">
        <f t="shared" si="770"/>
        <v>6.085163226445589E-2</v>
      </c>
      <c r="BO2466" s="75"/>
      <c r="BP2466" s="75"/>
    </row>
    <row r="2467" spans="27:68" x14ac:dyDescent="0.2">
      <c r="AA2467" s="75"/>
      <c r="AB2467" s="75"/>
      <c r="AC2467" s="75"/>
      <c r="AD2467" s="75"/>
      <c r="AE2467" s="75"/>
      <c r="AF2467" s="85"/>
      <c r="AG2467" s="84"/>
      <c r="AN2467" s="75"/>
      <c r="AO2467" s="75"/>
      <c r="AP2467" s="75"/>
      <c r="AQ2467" s="75"/>
      <c r="AR2467" s="75"/>
      <c r="AS2467" s="75"/>
      <c r="AT2467" s="75"/>
      <c r="AU2467" s="75"/>
      <c r="AV2467" s="75"/>
      <c r="AW2467" s="75"/>
      <c r="AX2467" s="75"/>
      <c r="AY2467" s="75"/>
      <c r="AZ2467" s="75"/>
      <c r="BA2467" s="8">
        <f t="shared" si="763"/>
        <v>0</v>
      </c>
      <c r="BB2467" s="8">
        <f t="shared" si="764"/>
        <v>1.2646105828040655</v>
      </c>
      <c r="BC2467" s="8">
        <f t="shared" si="765"/>
        <v>-0.82727295640664633</v>
      </c>
      <c r="BD2467" s="8">
        <f t="shared" si="766"/>
        <v>0.86022162229747101</v>
      </c>
      <c r="BE2467" s="8">
        <f t="shared" si="767"/>
        <v>1.2723749123776125</v>
      </c>
      <c r="BF2467" s="8">
        <f t="shared" si="768"/>
        <v>0.7386345573352866</v>
      </c>
      <c r="BG2467" s="95">
        <f t="shared" si="769"/>
        <v>0.3357196473573697</v>
      </c>
      <c r="BH2467" s="95">
        <f t="shared" si="769"/>
        <v>0.31036782265222035</v>
      </c>
      <c r="BI2467" s="95">
        <f t="shared" si="769"/>
        <v>0.2809205298216626</v>
      </c>
      <c r="BJ2467" s="95">
        <f t="shared" si="769"/>
        <v>0.24702566320507127</v>
      </c>
      <c r="BK2467" s="95">
        <f t="shared" si="769"/>
        <v>0.20836448178683617</v>
      </c>
      <c r="BL2467" s="95">
        <f t="shared" si="769"/>
        <v>0.16464603804218486</v>
      </c>
      <c r="BM2467" s="95">
        <f t="shared" si="769"/>
        <v>0.11558430824031349</v>
      </c>
      <c r="BN2467" s="95">
        <f t="shared" si="770"/>
        <v>6.085163226445589E-2</v>
      </c>
      <c r="BO2467" s="75"/>
      <c r="BP2467" s="75"/>
    </row>
    <row r="2468" spans="27:68" x14ac:dyDescent="0.2">
      <c r="AA2468" s="75"/>
      <c r="AB2468" s="75"/>
      <c r="AC2468" s="75"/>
      <c r="AD2468" s="75"/>
      <c r="AE2468" s="75"/>
      <c r="AF2468" s="85"/>
      <c r="AG2468" s="84"/>
      <c r="AN2468" s="75"/>
      <c r="AO2468" s="75"/>
      <c r="AP2468" s="75"/>
      <c r="AQ2468" s="75"/>
      <c r="AR2468" s="75"/>
      <c r="AS2468" s="75"/>
      <c r="AT2468" s="75"/>
      <c r="AU2468" s="75"/>
      <c r="AV2468" s="75"/>
      <c r="AW2468" s="75"/>
      <c r="AX2468" s="75"/>
      <c r="AY2468" s="75"/>
      <c r="AZ2468" s="75"/>
      <c r="BA2468" s="8">
        <f t="shared" si="763"/>
        <v>0</v>
      </c>
      <c r="BB2468" s="8">
        <f t="shared" si="764"/>
        <v>1.2646105828040655</v>
      </c>
      <c r="BC2468" s="8">
        <f t="shared" si="765"/>
        <v>-0.82727295640664633</v>
      </c>
      <c r="BD2468" s="8">
        <f t="shared" si="766"/>
        <v>0.86022162229747101</v>
      </c>
      <c r="BE2468" s="8">
        <f t="shared" si="767"/>
        <v>1.2723749123776125</v>
      </c>
      <c r="BF2468" s="8">
        <f t="shared" si="768"/>
        <v>0.7386345573352866</v>
      </c>
      <c r="BG2468" s="95">
        <f t="shared" si="769"/>
        <v>0.3357196473573697</v>
      </c>
      <c r="BH2468" s="95">
        <f t="shared" si="769"/>
        <v>0.31036782265222035</v>
      </c>
      <c r="BI2468" s="95">
        <f t="shared" si="769"/>
        <v>0.2809205298216626</v>
      </c>
      <c r="BJ2468" s="95">
        <f t="shared" si="769"/>
        <v>0.24702566320507127</v>
      </c>
      <c r="BK2468" s="95">
        <f t="shared" si="769"/>
        <v>0.20836448178683617</v>
      </c>
      <c r="BL2468" s="95">
        <f t="shared" si="769"/>
        <v>0.16464603804218486</v>
      </c>
      <c r="BM2468" s="95">
        <f t="shared" si="769"/>
        <v>0.11558430824031349</v>
      </c>
      <c r="BN2468" s="95">
        <f t="shared" si="770"/>
        <v>6.085163226445589E-2</v>
      </c>
      <c r="BO2468" s="75"/>
      <c r="BP2468" s="75"/>
    </row>
    <row r="2469" spans="27:68" x14ac:dyDescent="0.2">
      <c r="AA2469" s="75"/>
      <c r="AB2469" s="75"/>
      <c r="AC2469" s="75"/>
      <c r="AD2469" s="75"/>
      <c r="AE2469" s="75"/>
      <c r="AF2469" s="85"/>
      <c r="AG2469" s="84"/>
      <c r="AN2469" s="75"/>
      <c r="AO2469" s="75"/>
      <c r="AP2469" s="75"/>
      <c r="AQ2469" s="75"/>
      <c r="AR2469" s="75"/>
      <c r="AS2469" s="75"/>
      <c r="AT2469" s="75"/>
      <c r="AU2469" s="75"/>
      <c r="AV2469" s="75"/>
      <c r="AW2469" s="75"/>
      <c r="AX2469" s="75"/>
      <c r="AY2469" s="75"/>
      <c r="AZ2469" s="75"/>
      <c r="BA2469" s="8">
        <f t="shared" si="763"/>
        <v>0</v>
      </c>
      <c r="BB2469" s="8">
        <f t="shared" si="764"/>
        <v>1.2646105828040655</v>
      </c>
      <c r="BC2469" s="8">
        <f t="shared" si="765"/>
        <v>-0.82727295640664633</v>
      </c>
      <c r="BD2469" s="8">
        <f t="shared" si="766"/>
        <v>0.86022162229747101</v>
      </c>
      <c r="BE2469" s="8">
        <f t="shared" si="767"/>
        <v>1.2723749123776125</v>
      </c>
      <c r="BF2469" s="8">
        <f t="shared" si="768"/>
        <v>0.7386345573352866</v>
      </c>
      <c r="BG2469" s="95">
        <f t="shared" si="769"/>
        <v>0.3357196473573697</v>
      </c>
      <c r="BH2469" s="95">
        <f t="shared" si="769"/>
        <v>0.31036782265222035</v>
      </c>
      <c r="BI2469" s="95">
        <f t="shared" si="769"/>
        <v>0.2809205298216626</v>
      </c>
      <c r="BJ2469" s="95">
        <f t="shared" si="769"/>
        <v>0.24702566320507127</v>
      </c>
      <c r="BK2469" s="95">
        <f t="shared" si="769"/>
        <v>0.20836448178683617</v>
      </c>
      <c r="BL2469" s="95">
        <f t="shared" si="769"/>
        <v>0.16464603804218486</v>
      </c>
      <c r="BM2469" s="95">
        <f t="shared" si="769"/>
        <v>0.11558430824031349</v>
      </c>
      <c r="BN2469" s="95">
        <f t="shared" si="770"/>
        <v>6.085163226445589E-2</v>
      </c>
      <c r="BO2469" s="75"/>
      <c r="BP2469" s="75"/>
    </row>
    <row r="2470" spans="27:68" x14ac:dyDescent="0.2">
      <c r="AA2470" s="75"/>
      <c r="AB2470" s="75"/>
      <c r="AC2470" s="75"/>
      <c r="AD2470" s="75"/>
      <c r="AE2470" s="75"/>
      <c r="AF2470" s="85"/>
      <c r="AG2470" s="84"/>
      <c r="AN2470" s="75"/>
      <c r="AO2470" s="75"/>
      <c r="AP2470" s="75"/>
      <c r="AQ2470" s="75"/>
      <c r="AR2470" s="75"/>
      <c r="AS2470" s="75"/>
      <c r="AT2470" s="75"/>
      <c r="AU2470" s="75"/>
      <c r="AV2470" s="75"/>
      <c r="AW2470" s="75"/>
      <c r="AX2470" s="75"/>
      <c r="AY2470" s="75"/>
      <c r="AZ2470" s="75"/>
      <c r="BA2470" s="8">
        <f t="shared" si="763"/>
        <v>0</v>
      </c>
      <c r="BB2470" s="8">
        <f t="shared" si="764"/>
        <v>1.2646105828040655</v>
      </c>
      <c r="BC2470" s="8">
        <f t="shared" si="765"/>
        <v>-0.82727295640664633</v>
      </c>
      <c r="BD2470" s="8">
        <f t="shared" si="766"/>
        <v>0.86022162229747101</v>
      </c>
      <c r="BE2470" s="8">
        <f t="shared" si="767"/>
        <v>1.2723749123776125</v>
      </c>
      <c r="BF2470" s="8">
        <f t="shared" si="768"/>
        <v>0.7386345573352866</v>
      </c>
      <c r="BG2470" s="95">
        <f t="shared" si="769"/>
        <v>0.3357196473573697</v>
      </c>
      <c r="BH2470" s="95">
        <f t="shared" si="769"/>
        <v>0.31036782265222035</v>
      </c>
      <c r="BI2470" s="95">
        <f t="shared" si="769"/>
        <v>0.2809205298216626</v>
      </c>
      <c r="BJ2470" s="95">
        <f t="shared" si="769"/>
        <v>0.24702566320507127</v>
      </c>
      <c r="BK2470" s="95">
        <f t="shared" si="769"/>
        <v>0.20836448178683617</v>
      </c>
      <c r="BL2470" s="95">
        <f t="shared" si="769"/>
        <v>0.16464603804218486</v>
      </c>
      <c r="BM2470" s="95">
        <f t="shared" si="769"/>
        <v>0.11558430824031349</v>
      </c>
      <c r="BN2470" s="95">
        <f t="shared" si="770"/>
        <v>6.085163226445589E-2</v>
      </c>
      <c r="BO2470" s="75"/>
      <c r="BP2470" s="75"/>
    </row>
    <row r="2471" spans="27:68" x14ac:dyDescent="0.2">
      <c r="AA2471" s="75"/>
      <c r="AB2471" s="75"/>
      <c r="AC2471" s="75"/>
      <c r="AD2471" s="75"/>
      <c r="AE2471" s="75"/>
      <c r="AF2471" s="85"/>
      <c r="AG2471" s="84"/>
      <c r="AN2471" s="75"/>
      <c r="AO2471" s="75"/>
      <c r="AP2471" s="75"/>
      <c r="AQ2471" s="75"/>
      <c r="AR2471" s="75"/>
      <c r="AS2471" s="75"/>
      <c r="AT2471" s="75"/>
      <c r="AU2471" s="75"/>
      <c r="AV2471" s="75"/>
      <c r="AW2471" s="75"/>
      <c r="AX2471" s="75"/>
      <c r="AY2471" s="75"/>
      <c r="AZ2471" s="75"/>
      <c r="BA2471" s="8">
        <f t="shared" si="763"/>
        <v>0</v>
      </c>
      <c r="BB2471" s="8">
        <f t="shared" si="764"/>
        <v>1.2646105828040655</v>
      </c>
      <c r="BC2471" s="8">
        <f t="shared" si="765"/>
        <v>-0.82727295640664633</v>
      </c>
      <c r="BD2471" s="8">
        <f t="shared" si="766"/>
        <v>0.86022162229747101</v>
      </c>
      <c r="BE2471" s="8">
        <f t="shared" si="767"/>
        <v>1.2723749123776125</v>
      </c>
      <c r="BF2471" s="8">
        <f t="shared" si="768"/>
        <v>0.7386345573352866</v>
      </c>
      <c r="BG2471" s="95">
        <f t="shared" si="769"/>
        <v>0.3357196473573697</v>
      </c>
      <c r="BH2471" s="95">
        <f t="shared" si="769"/>
        <v>0.31036782265222035</v>
      </c>
      <c r="BI2471" s="95">
        <f t="shared" si="769"/>
        <v>0.2809205298216626</v>
      </c>
      <c r="BJ2471" s="95">
        <f t="shared" si="769"/>
        <v>0.24702566320507127</v>
      </c>
      <c r="BK2471" s="95">
        <f t="shared" si="769"/>
        <v>0.20836448178683617</v>
      </c>
      <c r="BL2471" s="95">
        <f t="shared" si="769"/>
        <v>0.16464603804218486</v>
      </c>
      <c r="BM2471" s="95">
        <f t="shared" si="769"/>
        <v>0.11558430824031349</v>
      </c>
      <c r="BN2471" s="95">
        <f t="shared" si="770"/>
        <v>6.085163226445589E-2</v>
      </c>
      <c r="BO2471" s="75"/>
      <c r="BP2471" s="75"/>
    </row>
    <row r="2472" spans="27:68" x14ac:dyDescent="0.2">
      <c r="AA2472" s="75"/>
      <c r="AB2472" s="75"/>
      <c r="AC2472" s="75"/>
      <c r="AD2472" s="75"/>
      <c r="AE2472" s="75"/>
      <c r="AF2472" s="85"/>
      <c r="AG2472" s="84"/>
      <c r="AN2472" s="75"/>
      <c r="AO2472" s="75"/>
      <c r="AP2472" s="75"/>
      <c r="AQ2472" s="75"/>
      <c r="AR2472" s="75"/>
      <c r="AS2472" s="75"/>
      <c r="AT2472" s="75"/>
      <c r="AU2472" s="75"/>
      <c r="AV2472" s="75"/>
      <c r="AW2472" s="75"/>
      <c r="AX2472" s="75"/>
      <c r="AY2472" s="75"/>
      <c r="AZ2472" s="75"/>
      <c r="BA2472" s="8">
        <f t="shared" si="763"/>
        <v>0</v>
      </c>
      <c r="BB2472" s="8">
        <f t="shared" si="764"/>
        <v>1.2646105828040655</v>
      </c>
      <c r="BC2472" s="8">
        <f t="shared" si="765"/>
        <v>-0.82727295640664633</v>
      </c>
      <c r="BD2472" s="8">
        <f t="shared" si="766"/>
        <v>0.86022162229747101</v>
      </c>
      <c r="BE2472" s="8">
        <f t="shared" si="767"/>
        <v>1.2723749123776125</v>
      </c>
      <c r="BF2472" s="8">
        <f t="shared" si="768"/>
        <v>0.7386345573352866</v>
      </c>
      <c r="BG2472" s="95">
        <f t="shared" si="769"/>
        <v>0.3357196473573697</v>
      </c>
      <c r="BH2472" s="95">
        <f t="shared" si="769"/>
        <v>0.31036782265222035</v>
      </c>
      <c r="BI2472" s="95">
        <f t="shared" si="769"/>
        <v>0.2809205298216626</v>
      </c>
      <c r="BJ2472" s="95">
        <f t="shared" si="769"/>
        <v>0.24702566320507127</v>
      </c>
      <c r="BK2472" s="95">
        <f t="shared" si="769"/>
        <v>0.20836448178683617</v>
      </c>
      <c r="BL2472" s="95">
        <f t="shared" si="769"/>
        <v>0.16464603804218486</v>
      </c>
      <c r="BM2472" s="95">
        <f t="shared" si="769"/>
        <v>0.11558430824031349</v>
      </c>
      <c r="BN2472" s="95">
        <f t="shared" si="770"/>
        <v>6.085163226445589E-2</v>
      </c>
      <c r="BO2472" s="75"/>
      <c r="BP2472" s="75"/>
    </row>
    <row r="2473" spans="27:68" x14ac:dyDescent="0.2">
      <c r="AA2473" s="75"/>
      <c r="AB2473" s="75"/>
      <c r="AC2473" s="75"/>
      <c r="AD2473" s="75"/>
      <c r="AE2473" s="75"/>
      <c r="AF2473" s="85"/>
      <c r="AG2473" s="84"/>
      <c r="AN2473" s="75"/>
      <c r="AO2473" s="75"/>
      <c r="AP2473" s="75"/>
      <c r="AQ2473" s="75"/>
      <c r="AR2473" s="75"/>
      <c r="AS2473" s="75"/>
      <c r="AT2473" s="75"/>
      <c r="AU2473" s="75"/>
      <c r="AV2473" s="75"/>
      <c r="AW2473" s="75"/>
      <c r="AX2473" s="75"/>
      <c r="AY2473" s="75"/>
      <c r="AZ2473" s="75"/>
      <c r="BA2473" s="8">
        <f t="shared" si="763"/>
        <v>0</v>
      </c>
      <c r="BB2473" s="8">
        <f t="shared" si="764"/>
        <v>1.2646105828040655</v>
      </c>
      <c r="BC2473" s="8">
        <f t="shared" si="765"/>
        <v>-0.82727295640664633</v>
      </c>
      <c r="BD2473" s="8">
        <f t="shared" si="766"/>
        <v>0.86022162229747101</v>
      </c>
      <c r="BE2473" s="8">
        <f t="shared" si="767"/>
        <v>1.2723749123776125</v>
      </c>
      <c r="BF2473" s="8">
        <f t="shared" si="768"/>
        <v>0.7386345573352866</v>
      </c>
      <c r="BG2473" s="95">
        <f t="shared" si="769"/>
        <v>0.3357196473573697</v>
      </c>
      <c r="BH2473" s="95">
        <f t="shared" si="769"/>
        <v>0.31036782265222035</v>
      </c>
      <c r="BI2473" s="95">
        <f t="shared" si="769"/>
        <v>0.2809205298216626</v>
      </c>
      <c r="BJ2473" s="95">
        <f t="shared" si="769"/>
        <v>0.24702566320507127</v>
      </c>
      <c r="BK2473" s="95">
        <f t="shared" si="769"/>
        <v>0.20836448178683617</v>
      </c>
      <c r="BL2473" s="95">
        <f t="shared" si="769"/>
        <v>0.16464603804218486</v>
      </c>
      <c r="BM2473" s="95">
        <f t="shared" si="769"/>
        <v>0.11558430824031349</v>
      </c>
      <c r="BN2473" s="95">
        <f t="shared" si="770"/>
        <v>6.085163226445589E-2</v>
      </c>
      <c r="BO2473" s="75"/>
      <c r="BP2473" s="75"/>
    </row>
    <row r="2474" spans="27:68" x14ac:dyDescent="0.2">
      <c r="AA2474" s="75"/>
      <c r="AB2474" s="75"/>
      <c r="AC2474" s="75"/>
      <c r="AD2474" s="75"/>
      <c r="AE2474" s="75"/>
      <c r="AF2474" s="85"/>
      <c r="AG2474" s="84"/>
      <c r="AN2474" s="75"/>
      <c r="AO2474" s="75"/>
      <c r="AP2474" s="75"/>
      <c r="AQ2474" s="75"/>
      <c r="AR2474" s="75"/>
      <c r="AS2474" s="75"/>
      <c r="AT2474" s="75"/>
      <c r="AU2474" s="75"/>
      <c r="AV2474" s="75"/>
      <c r="AW2474" s="75"/>
      <c r="AX2474" s="75"/>
      <c r="AY2474" s="75"/>
      <c r="AZ2474" s="75"/>
      <c r="BA2474" s="8">
        <f t="shared" si="763"/>
        <v>0</v>
      </c>
      <c r="BB2474" s="8">
        <f t="shared" si="764"/>
        <v>1.2646105828040655</v>
      </c>
      <c r="BC2474" s="8">
        <f t="shared" si="765"/>
        <v>-0.82727295640664633</v>
      </c>
      <c r="BD2474" s="8">
        <f t="shared" si="766"/>
        <v>0.86022162229747101</v>
      </c>
      <c r="BE2474" s="8">
        <f t="shared" si="767"/>
        <v>1.2723749123776125</v>
      </c>
      <c r="BF2474" s="8">
        <f t="shared" si="768"/>
        <v>0.7386345573352866</v>
      </c>
      <c r="BG2474" s="95">
        <f t="shared" si="769"/>
        <v>0.3357196473573697</v>
      </c>
      <c r="BH2474" s="95">
        <f t="shared" si="769"/>
        <v>0.31036782265222035</v>
      </c>
      <c r="BI2474" s="95">
        <f t="shared" si="769"/>
        <v>0.2809205298216626</v>
      </c>
      <c r="BJ2474" s="95">
        <f t="shared" si="769"/>
        <v>0.24702566320507127</v>
      </c>
      <c r="BK2474" s="95">
        <f t="shared" si="769"/>
        <v>0.20836448178683617</v>
      </c>
      <c r="BL2474" s="95">
        <f t="shared" si="769"/>
        <v>0.16464603804218486</v>
      </c>
      <c r="BM2474" s="95">
        <f t="shared" si="769"/>
        <v>0.11558430824031349</v>
      </c>
      <c r="BN2474" s="95">
        <f t="shared" si="770"/>
        <v>6.085163226445589E-2</v>
      </c>
      <c r="BO2474" s="75"/>
      <c r="BP2474" s="75"/>
    </row>
    <row r="2475" spans="27:68" x14ac:dyDescent="0.2">
      <c r="AA2475" s="75"/>
      <c r="AB2475" s="75"/>
      <c r="AC2475" s="75"/>
      <c r="AD2475" s="75"/>
      <c r="AE2475" s="75"/>
      <c r="AF2475" s="85"/>
      <c r="AG2475" s="84"/>
      <c r="AN2475" s="75"/>
      <c r="AO2475" s="75"/>
      <c r="AP2475" s="75"/>
      <c r="AQ2475" s="75"/>
      <c r="AR2475" s="75"/>
      <c r="AS2475" s="75"/>
      <c r="AT2475" s="75"/>
      <c r="AU2475" s="75"/>
      <c r="AV2475" s="75"/>
      <c r="AW2475" s="75"/>
      <c r="AX2475" s="75"/>
      <c r="AY2475" s="75"/>
      <c r="AZ2475" s="75"/>
      <c r="BA2475" s="8">
        <f t="shared" si="763"/>
        <v>0</v>
      </c>
      <c r="BB2475" s="8">
        <f t="shared" si="764"/>
        <v>1.2646105828040655</v>
      </c>
      <c r="BC2475" s="8">
        <f t="shared" si="765"/>
        <v>-0.82727295640664633</v>
      </c>
      <c r="BD2475" s="8">
        <f t="shared" si="766"/>
        <v>0.86022162229747101</v>
      </c>
      <c r="BE2475" s="8">
        <f t="shared" si="767"/>
        <v>1.2723749123776125</v>
      </c>
      <c r="BF2475" s="8">
        <f t="shared" si="768"/>
        <v>0.7386345573352866</v>
      </c>
      <c r="BG2475" s="95">
        <f t="shared" si="769"/>
        <v>0.3357196473573697</v>
      </c>
      <c r="BH2475" s="95">
        <f t="shared" si="769"/>
        <v>0.31036782265222035</v>
      </c>
      <c r="BI2475" s="95">
        <f t="shared" si="769"/>
        <v>0.2809205298216626</v>
      </c>
      <c r="BJ2475" s="95">
        <f t="shared" si="769"/>
        <v>0.24702566320507127</v>
      </c>
      <c r="BK2475" s="95">
        <f t="shared" si="769"/>
        <v>0.20836448178683617</v>
      </c>
      <c r="BL2475" s="95">
        <f t="shared" si="769"/>
        <v>0.16464603804218486</v>
      </c>
      <c r="BM2475" s="95">
        <f t="shared" si="769"/>
        <v>0.11558430824031349</v>
      </c>
      <c r="BN2475" s="95">
        <f t="shared" si="770"/>
        <v>6.085163226445589E-2</v>
      </c>
      <c r="BO2475" s="75"/>
      <c r="BP2475" s="75"/>
    </row>
    <row r="2476" spans="27:68" x14ac:dyDescent="0.2">
      <c r="AA2476" s="75"/>
      <c r="AB2476" s="75"/>
      <c r="AC2476" s="75"/>
      <c r="AD2476" s="75"/>
      <c r="AE2476" s="75"/>
      <c r="AF2476" s="85"/>
      <c r="AG2476" s="84"/>
      <c r="AN2476" s="75"/>
      <c r="AO2476" s="75"/>
      <c r="AP2476" s="75"/>
      <c r="AQ2476" s="75"/>
      <c r="AR2476" s="75"/>
      <c r="AS2476" s="75"/>
      <c r="AT2476" s="75"/>
      <c r="AU2476" s="75"/>
      <c r="AV2476" s="75"/>
      <c r="AW2476" s="75"/>
      <c r="AX2476" s="75"/>
      <c r="AY2476" s="75"/>
      <c r="AZ2476" s="75"/>
      <c r="BA2476" s="8">
        <f t="shared" si="763"/>
        <v>0</v>
      </c>
      <c r="BB2476" s="8">
        <f t="shared" si="764"/>
        <v>1.2646105828040655</v>
      </c>
      <c r="BC2476" s="8">
        <f t="shared" si="765"/>
        <v>-0.82727295640664633</v>
      </c>
      <c r="BD2476" s="8">
        <f t="shared" si="766"/>
        <v>0.86022162229747101</v>
      </c>
      <c r="BE2476" s="8">
        <f t="shared" si="767"/>
        <v>1.2723749123776125</v>
      </c>
      <c r="BF2476" s="8">
        <f t="shared" si="768"/>
        <v>0.7386345573352866</v>
      </c>
      <c r="BG2476" s="95">
        <f t="shared" si="769"/>
        <v>0.3357196473573697</v>
      </c>
      <c r="BH2476" s="95">
        <f t="shared" si="769"/>
        <v>0.31036782265222035</v>
      </c>
      <c r="BI2476" s="95">
        <f t="shared" si="769"/>
        <v>0.2809205298216626</v>
      </c>
      <c r="BJ2476" s="95">
        <f t="shared" si="769"/>
        <v>0.24702566320507127</v>
      </c>
      <c r="BK2476" s="95">
        <f t="shared" si="769"/>
        <v>0.20836448178683617</v>
      </c>
      <c r="BL2476" s="95">
        <f t="shared" si="769"/>
        <v>0.16464603804218486</v>
      </c>
      <c r="BM2476" s="95">
        <f t="shared" si="769"/>
        <v>0.11558430824031349</v>
      </c>
      <c r="BN2476" s="95">
        <f t="shared" si="770"/>
        <v>6.085163226445589E-2</v>
      </c>
      <c r="BO2476" s="75"/>
      <c r="BP2476" s="75"/>
    </row>
    <row r="2477" spans="27:68" x14ac:dyDescent="0.2">
      <c r="AA2477" s="75"/>
      <c r="AB2477" s="75"/>
      <c r="AC2477" s="75"/>
      <c r="AD2477" s="75"/>
      <c r="AE2477" s="75"/>
      <c r="AF2477" s="85"/>
      <c r="AG2477" s="84"/>
      <c r="AN2477" s="75"/>
      <c r="AO2477" s="75"/>
      <c r="AP2477" s="75"/>
      <c r="AQ2477" s="75"/>
      <c r="AR2477" s="75"/>
      <c r="AS2477" s="75"/>
      <c r="AT2477" s="75"/>
      <c r="AU2477" s="75"/>
      <c r="AV2477" s="75"/>
      <c r="AW2477" s="75"/>
      <c r="AX2477" s="75"/>
      <c r="AY2477" s="75"/>
      <c r="AZ2477" s="75"/>
      <c r="BA2477" s="8">
        <f t="shared" si="763"/>
        <v>0</v>
      </c>
      <c r="BB2477" s="8">
        <f t="shared" si="764"/>
        <v>1.2646105828040655</v>
      </c>
      <c r="BC2477" s="8">
        <f t="shared" si="765"/>
        <v>-0.82727295640664633</v>
      </c>
      <c r="BD2477" s="8">
        <f t="shared" si="766"/>
        <v>0.86022162229747101</v>
      </c>
      <c r="BE2477" s="8">
        <f t="shared" si="767"/>
        <v>1.2723749123776125</v>
      </c>
      <c r="BF2477" s="8">
        <f t="shared" si="768"/>
        <v>0.7386345573352866</v>
      </c>
      <c r="BG2477" s="95">
        <f t="shared" si="769"/>
        <v>0.3357196473573697</v>
      </c>
      <c r="BH2477" s="95">
        <f t="shared" si="769"/>
        <v>0.31036782265222035</v>
      </c>
      <c r="BI2477" s="95">
        <f t="shared" si="769"/>
        <v>0.2809205298216626</v>
      </c>
      <c r="BJ2477" s="95">
        <f t="shared" si="769"/>
        <v>0.24702566320507127</v>
      </c>
      <c r="BK2477" s="95">
        <f t="shared" si="769"/>
        <v>0.20836448178683617</v>
      </c>
      <c r="BL2477" s="95">
        <f t="shared" si="769"/>
        <v>0.16464603804218486</v>
      </c>
      <c r="BM2477" s="95">
        <f t="shared" si="769"/>
        <v>0.11558430824031349</v>
      </c>
      <c r="BN2477" s="95">
        <f t="shared" si="770"/>
        <v>6.085163226445589E-2</v>
      </c>
      <c r="BO2477" s="75"/>
      <c r="BP2477" s="75"/>
    </row>
    <row r="2478" spans="27:68" x14ac:dyDescent="0.2">
      <c r="AA2478" s="75"/>
      <c r="AB2478" s="75"/>
      <c r="AC2478" s="75"/>
      <c r="AD2478" s="75"/>
      <c r="AE2478" s="75"/>
      <c r="AF2478" s="85"/>
      <c r="AG2478" s="84"/>
      <c r="AN2478" s="75"/>
      <c r="AO2478" s="75"/>
      <c r="AP2478" s="75"/>
      <c r="AQ2478" s="75"/>
      <c r="AR2478" s="75"/>
      <c r="AS2478" s="75"/>
      <c r="AT2478" s="75"/>
      <c r="AU2478" s="75"/>
      <c r="AV2478" s="75"/>
      <c r="AW2478" s="75"/>
      <c r="AX2478" s="75"/>
      <c r="AY2478" s="75"/>
      <c r="AZ2478" s="75"/>
      <c r="BA2478" s="8">
        <f t="shared" si="763"/>
        <v>0</v>
      </c>
      <c r="BB2478" s="8">
        <f t="shared" si="764"/>
        <v>1.2646105828040655</v>
      </c>
      <c r="BC2478" s="8">
        <f t="shared" si="765"/>
        <v>-0.82727295640664633</v>
      </c>
      <c r="BD2478" s="8">
        <f t="shared" si="766"/>
        <v>0.86022162229747101</v>
      </c>
      <c r="BE2478" s="8">
        <f t="shared" si="767"/>
        <v>1.2723749123776125</v>
      </c>
      <c r="BF2478" s="8">
        <f t="shared" si="768"/>
        <v>0.7386345573352866</v>
      </c>
      <c r="BG2478" s="95">
        <f t="shared" si="769"/>
        <v>0.3357196473573697</v>
      </c>
      <c r="BH2478" s="95">
        <f t="shared" si="769"/>
        <v>0.31036782265222035</v>
      </c>
      <c r="BI2478" s="95">
        <f t="shared" si="769"/>
        <v>0.2809205298216626</v>
      </c>
      <c r="BJ2478" s="95">
        <f t="shared" si="769"/>
        <v>0.24702566320507127</v>
      </c>
      <c r="BK2478" s="95">
        <f t="shared" si="769"/>
        <v>0.20836448178683617</v>
      </c>
      <c r="BL2478" s="95">
        <f t="shared" si="769"/>
        <v>0.16464603804218486</v>
      </c>
      <c r="BM2478" s="95">
        <f t="shared" si="769"/>
        <v>0.11558430824031349</v>
      </c>
      <c r="BN2478" s="95">
        <f t="shared" si="770"/>
        <v>6.085163226445589E-2</v>
      </c>
      <c r="BO2478" s="75"/>
      <c r="BP2478" s="75"/>
    </row>
    <row r="2479" spans="27:68" x14ac:dyDescent="0.2">
      <c r="AA2479" s="75"/>
      <c r="AB2479" s="75"/>
      <c r="AC2479" s="75"/>
      <c r="AD2479" s="75"/>
      <c r="AE2479" s="75"/>
      <c r="AF2479" s="85"/>
      <c r="AG2479" s="84"/>
      <c r="AN2479" s="75"/>
      <c r="AO2479" s="75"/>
      <c r="AP2479" s="75"/>
      <c r="AQ2479" s="75"/>
      <c r="AR2479" s="75"/>
      <c r="AS2479" s="75"/>
      <c r="AT2479" s="75"/>
      <c r="AU2479" s="75"/>
      <c r="AV2479" s="75"/>
      <c r="AW2479" s="75"/>
      <c r="AX2479" s="75"/>
      <c r="AY2479" s="75"/>
      <c r="AZ2479" s="75"/>
      <c r="BA2479" s="8">
        <f t="shared" si="763"/>
        <v>0</v>
      </c>
      <c r="BB2479" s="8">
        <f t="shared" si="764"/>
        <v>1.2646105828040655</v>
      </c>
      <c r="BC2479" s="8">
        <f t="shared" si="765"/>
        <v>-0.82727295640664633</v>
      </c>
      <c r="BD2479" s="8">
        <f t="shared" si="766"/>
        <v>0.86022162229747101</v>
      </c>
      <c r="BE2479" s="8">
        <f t="shared" si="767"/>
        <v>1.2723749123776125</v>
      </c>
      <c r="BF2479" s="8">
        <f t="shared" si="768"/>
        <v>0.7386345573352866</v>
      </c>
      <c r="BG2479" s="95">
        <f t="shared" si="769"/>
        <v>0.3357196473573697</v>
      </c>
      <c r="BH2479" s="95">
        <f t="shared" si="769"/>
        <v>0.31036782265222035</v>
      </c>
      <c r="BI2479" s="95">
        <f t="shared" si="769"/>
        <v>0.2809205298216626</v>
      </c>
      <c r="BJ2479" s="95">
        <f t="shared" si="769"/>
        <v>0.24702566320507127</v>
      </c>
      <c r="BK2479" s="95">
        <f t="shared" si="769"/>
        <v>0.20836448178683617</v>
      </c>
      <c r="BL2479" s="95">
        <f t="shared" si="769"/>
        <v>0.16464603804218486</v>
      </c>
      <c r="BM2479" s="95">
        <f t="shared" si="769"/>
        <v>0.11558430824031349</v>
      </c>
      <c r="BN2479" s="95">
        <f t="shared" si="770"/>
        <v>6.085163226445589E-2</v>
      </c>
      <c r="BO2479" s="75"/>
      <c r="BP2479" s="75"/>
    </row>
    <row r="2480" spans="27:68" x14ac:dyDescent="0.2">
      <c r="AA2480" s="75"/>
      <c r="AB2480" s="75"/>
      <c r="AC2480" s="75"/>
      <c r="AD2480" s="75"/>
      <c r="AE2480" s="75"/>
      <c r="AF2480" s="85"/>
      <c r="AG2480" s="84"/>
      <c r="AN2480" s="75"/>
      <c r="AO2480" s="75"/>
      <c r="AP2480" s="75"/>
      <c r="AQ2480" s="75"/>
      <c r="AR2480" s="75"/>
      <c r="AS2480" s="75"/>
      <c r="AT2480" s="75"/>
      <c r="AU2480" s="75"/>
      <c r="AV2480" s="75"/>
      <c r="AW2480" s="75"/>
      <c r="AX2480" s="75"/>
      <c r="AY2480" s="75"/>
      <c r="AZ2480" s="75"/>
      <c r="BA2480" s="8">
        <f t="shared" si="763"/>
        <v>0</v>
      </c>
      <c r="BB2480" s="8">
        <f t="shared" si="764"/>
        <v>1.2646105828040655</v>
      </c>
      <c r="BC2480" s="8">
        <f t="shared" si="765"/>
        <v>-0.82727295640664633</v>
      </c>
      <c r="BD2480" s="8">
        <f t="shared" si="766"/>
        <v>0.86022162229747101</v>
      </c>
      <c r="BE2480" s="8">
        <f t="shared" si="767"/>
        <v>1.2723749123776125</v>
      </c>
      <c r="BF2480" s="8">
        <f t="shared" si="768"/>
        <v>0.7386345573352866</v>
      </c>
      <c r="BG2480" s="95">
        <f t="shared" si="769"/>
        <v>0.3357196473573697</v>
      </c>
      <c r="BH2480" s="95">
        <f t="shared" si="769"/>
        <v>0.31036782265222035</v>
      </c>
      <c r="BI2480" s="95">
        <f t="shared" si="769"/>
        <v>0.2809205298216626</v>
      </c>
      <c r="BJ2480" s="95">
        <f t="shared" si="769"/>
        <v>0.24702566320507127</v>
      </c>
      <c r="BK2480" s="95">
        <f t="shared" si="769"/>
        <v>0.20836448178683617</v>
      </c>
      <c r="BL2480" s="95">
        <f t="shared" si="769"/>
        <v>0.16464603804218486</v>
      </c>
      <c r="BM2480" s="95">
        <f t="shared" si="769"/>
        <v>0.11558430824031349</v>
      </c>
      <c r="BN2480" s="95">
        <f t="shared" si="770"/>
        <v>6.085163226445589E-2</v>
      </c>
      <c r="BO2480" s="75"/>
      <c r="BP2480" s="75"/>
    </row>
    <row r="2481" spans="27:68" x14ac:dyDescent="0.2">
      <c r="AA2481" s="75"/>
      <c r="AB2481" s="75"/>
      <c r="AC2481" s="75"/>
      <c r="AD2481" s="75"/>
      <c r="AE2481" s="75"/>
      <c r="AF2481" s="85"/>
      <c r="AG2481" s="84"/>
      <c r="AN2481" s="75"/>
      <c r="AO2481" s="75"/>
      <c r="AP2481" s="75"/>
      <c r="AQ2481" s="75"/>
      <c r="AR2481" s="75"/>
      <c r="AS2481" s="75"/>
      <c r="AT2481" s="75"/>
      <c r="AU2481" s="75"/>
      <c r="AV2481" s="75"/>
      <c r="AW2481" s="75"/>
      <c r="AX2481" s="75"/>
      <c r="AY2481" s="75"/>
      <c r="AZ2481" s="75"/>
      <c r="BA2481" s="8">
        <f t="shared" si="763"/>
        <v>0</v>
      </c>
      <c r="BB2481" s="8">
        <f t="shared" si="764"/>
        <v>1.2646105828040655</v>
      </c>
      <c r="BC2481" s="8">
        <f t="shared" si="765"/>
        <v>-0.82727295640664633</v>
      </c>
      <c r="BD2481" s="8">
        <f t="shared" si="766"/>
        <v>0.86022162229747101</v>
      </c>
      <c r="BE2481" s="8">
        <f t="shared" si="767"/>
        <v>1.2723749123776125</v>
      </c>
      <c r="BF2481" s="8">
        <f t="shared" si="768"/>
        <v>0.7386345573352866</v>
      </c>
      <c r="BG2481" s="95">
        <f t="shared" ref="BG2481:BM2496" si="771">$BN2481+$BB$7*SIN(BH2481)</f>
        <v>0.3357196473573697</v>
      </c>
      <c r="BH2481" s="95">
        <f t="shared" si="771"/>
        <v>0.31036782265222035</v>
      </c>
      <c r="BI2481" s="95">
        <f t="shared" si="771"/>
        <v>0.2809205298216626</v>
      </c>
      <c r="BJ2481" s="95">
        <f t="shared" si="771"/>
        <v>0.24702566320507127</v>
      </c>
      <c r="BK2481" s="95">
        <f t="shared" si="771"/>
        <v>0.20836448178683617</v>
      </c>
      <c r="BL2481" s="95">
        <f t="shared" si="771"/>
        <v>0.16464603804218486</v>
      </c>
      <c r="BM2481" s="95">
        <f t="shared" si="771"/>
        <v>0.11558430824031349</v>
      </c>
      <c r="BN2481" s="95">
        <f t="shared" si="770"/>
        <v>6.085163226445589E-2</v>
      </c>
      <c r="BO2481" s="75"/>
      <c r="BP2481" s="75"/>
    </row>
    <row r="2482" spans="27:68" x14ac:dyDescent="0.2">
      <c r="AA2482" s="75"/>
      <c r="AB2482" s="75"/>
      <c r="AC2482" s="75"/>
      <c r="AD2482" s="75"/>
      <c r="AE2482" s="75"/>
      <c r="AF2482" s="85"/>
      <c r="AG2482" s="84"/>
      <c r="AN2482" s="75"/>
      <c r="AO2482" s="75"/>
      <c r="AP2482" s="75"/>
      <c r="AQ2482" s="75"/>
      <c r="AR2482" s="75"/>
      <c r="AS2482" s="75"/>
      <c r="AT2482" s="75"/>
      <c r="AU2482" s="75"/>
      <c r="AV2482" s="75"/>
      <c r="AW2482" s="75"/>
      <c r="AX2482" s="75"/>
      <c r="AY2482" s="75"/>
      <c r="AZ2482" s="75"/>
      <c r="BA2482" s="8">
        <f t="shared" si="763"/>
        <v>0</v>
      </c>
      <c r="BB2482" s="8">
        <f t="shared" si="764"/>
        <v>1.2646105828040655</v>
      </c>
      <c r="BC2482" s="8">
        <f t="shared" si="765"/>
        <v>-0.82727295640664633</v>
      </c>
      <c r="BD2482" s="8">
        <f t="shared" si="766"/>
        <v>0.86022162229747101</v>
      </c>
      <c r="BE2482" s="8">
        <f t="shared" si="767"/>
        <v>1.2723749123776125</v>
      </c>
      <c r="BF2482" s="8">
        <f t="shared" si="768"/>
        <v>0.7386345573352866</v>
      </c>
      <c r="BG2482" s="95">
        <f t="shared" si="771"/>
        <v>0.3357196473573697</v>
      </c>
      <c r="BH2482" s="95">
        <f t="shared" si="771"/>
        <v>0.31036782265222035</v>
      </c>
      <c r="BI2482" s="95">
        <f t="shared" si="771"/>
        <v>0.2809205298216626</v>
      </c>
      <c r="BJ2482" s="95">
        <f t="shared" si="771"/>
        <v>0.24702566320507127</v>
      </c>
      <c r="BK2482" s="95">
        <f t="shared" si="771"/>
        <v>0.20836448178683617</v>
      </c>
      <c r="BL2482" s="95">
        <f t="shared" si="771"/>
        <v>0.16464603804218486</v>
      </c>
      <c r="BM2482" s="95">
        <f t="shared" si="771"/>
        <v>0.11558430824031349</v>
      </c>
      <c r="BN2482" s="95">
        <f t="shared" si="770"/>
        <v>6.085163226445589E-2</v>
      </c>
      <c r="BO2482" s="75"/>
      <c r="BP2482" s="75"/>
    </row>
    <row r="2483" spans="27:68" x14ac:dyDescent="0.2">
      <c r="AA2483" s="75"/>
      <c r="AB2483" s="75"/>
      <c r="AC2483" s="75"/>
      <c r="AD2483" s="75"/>
      <c r="AE2483" s="75"/>
      <c r="AF2483" s="85"/>
      <c r="AG2483" s="84"/>
      <c r="AN2483" s="75"/>
      <c r="AO2483" s="75"/>
      <c r="AP2483" s="75"/>
      <c r="AQ2483" s="75"/>
      <c r="AR2483" s="75"/>
      <c r="AS2483" s="75"/>
      <c r="AT2483" s="75"/>
      <c r="AU2483" s="75"/>
      <c r="AV2483" s="75"/>
      <c r="AW2483" s="75"/>
      <c r="AX2483" s="75"/>
      <c r="AY2483" s="75"/>
      <c r="AZ2483" s="75"/>
      <c r="BA2483" s="8">
        <f t="shared" si="763"/>
        <v>0</v>
      </c>
      <c r="BB2483" s="8">
        <f t="shared" si="764"/>
        <v>1.2646105828040655</v>
      </c>
      <c r="BC2483" s="8">
        <f t="shared" si="765"/>
        <v>-0.82727295640664633</v>
      </c>
      <c r="BD2483" s="8">
        <f t="shared" si="766"/>
        <v>0.86022162229747101</v>
      </c>
      <c r="BE2483" s="8">
        <f t="shared" si="767"/>
        <v>1.2723749123776125</v>
      </c>
      <c r="BF2483" s="8">
        <f t="shared" si="768"/>
        <v>0.7386345573352866</v>
      </c>
      <c r="BG2483" s="95">
        <f t="shared" si="771"/>
        <v>0.3357196473573697</v>
      </c>
      <c r="BH2483" s="95">
        <f t="shared" si="771"/>
        <v>0.31036782265222035</v>
      </c>
      <c r="BI2483" s="95">
        <f t="shared" si="771"/>
        <v>0.2809205298216626</v>
      </c>
      <c r="BJ2483" s="95">
        <f t="shared" si="771"/>
        <v>0.24702566320507127</v>
      </c>
      <c r="BK2483" s="95">
        <f t="shared" si="771"/>
        <v>0.20836448178683617</v>
      </c>
      <c r="BL2483" s="95">
        <f t="shared" si="771"/>
        <v>0.16464603804218486</v>
      </c>
      <c r="BM2483" s="95">
        <f t="shared" si="771"/>
        <v>0.11558430824031349</v>
      </c>
      <c r="BN2483" s="95">
        <f t="shared" si="770"/>
        <v>6.085163226445589E-2</v>
      </c>
      <c r="BO2483" s="75"/>
      <c r="BP2483" s="75"/>
    </row>
    <row r="2484" spans="27:68" x14ac:dyDescent="0.2">
      <c r="AA2484" s="75"/>
      <c r="AB2484" s="75"/>
      <c r="AC2484" s="75"/>
      <c r="AD2484" s="75"/>
      <c r="AE2484" s="75"/>
      <c r="AF2484" s="85"/>
      <c r="AG2484" s="84"/>
      <c r="AN2484" s="75"/>
      <c r="AO2484" s="75"/>
      <c r="AP2484" s="75"/>
      <c r="AQ2484" s="75"/>
      <c r="AR2484" s="75"/>
      <c r="AS2484" s="75"/>
      <c r="AT2484" s="75"/>
      <c r="AU2484" s="75"/>
      <c r="AV2484" s="75"/>
      <c r="AW2484" s="75"/>
      <c r="AX2484" s="75"/>
      <c r="AY2484" s="75"/>
      <c r="AZ2484" s="75"/>
      <c r="BA2484" s="8">
        <f t="shared" si="763"/>
        <v>0</v>
      </c>
      <c r="BB2484" s="8">
        <f t="shared" si="764"/>
        <v>1.2646105828040655</v>
      </c>
      <c r="BC2484" s="8">
        <f t="shared" si="765"/>
        <v>-0.82727295640664633</v>
      </c>
      <c r="BD2484" s="8">
        <f t="shared" si="766"/>
        <v>0.86022162229747101</v>
      </c>
      <c r="BE2484" s="8">
        <f t="shared" si="767"/>
        <v>1.2723749123776125</v>
      </c>
      <c r="BF2484" s="8">
        <f t="shared" si="768"/>
        <v>0.7386345573352866</v>
      </c>
      <c r="BG2484" s="95">
        <f t="shared" si="771"/>
        <v>0.3357196473573697</v>
      </c>
      <c r="BH2484" s="95">
        <f t="shared" si="771"/>
        <v>0.31036782265222035</v>
      </c>
      <c r="BI2484" s="95">
        <f t="shared" si="771"/>
        <v>0.2809205298216626</v>
      </c>
      <c r="BJ2484" s="95">
        <f t="shared" si="771"/>
        <v>0.24702566320507127</v>
      </c>
      <c r="BK2484" s="95">
        <f t="shared" si="771"/>
        <v>0.20836448178683617</v>
      </c>
      <c r="BL2484" s="95">
        <f t="shared" si="771"/>
        <v>0.16464603804218486</v>
      </c>
      <c r="BM2484" s="95">
        <f t="shared" si="771"/>
        <v>0.11558430824031349</v>
      </c>
      <c r="BN2484" s="95">
        <f t="shared" si="770"/>
        <v>6.085163226445589E-2</v>
      </c>
      <c r="BO2484" s="75"/>
      <c r="BP2484" s="75"/>
    </row>
    <row r="2485" spans="27:68" x14ac:dyDescent="0.2">
      <c r="AA2485" s="75"/>
      <c r="AB2485" s="75"/>
      <c r="AC2485" s="75"/>
      <c r="AD2485" s="75"/>
      <c r="AE2485" s="75"/>
      <c r="AF2485" s="85"/>
      <c r="AG2485" s="84"/>
      <c r="AN2485" s="75"/>
      <c r="AO2485" s="75"/>
      <c r="AP2485" s="75"/>
      <c r="AQ2485" s="75"/>
      <c r="AR2485" s="75"/>
      <c r="AS2485" s="75"/>
      <c r="AT2485" s="75"/>
      <c r="AU2485" s="75"/>
      <c r="AV2485" s="75"/>
      <c r="AW2485" s="75"/>
      <c r="AX2485" s="75"/>
      <c r="AY2485" s="75"/>
      <c r="AZ2485" s="75"/>
      <c r="BA2485" s="8">
        <f t="shared" si="763"/>
        <v>0</v>
      </c>
      <c r="BB2485" s="8">
        <f t="shared" si="764"/>
        <v>1.2646105828040655</v>
      </c>
      <c r="BC2485" s="8">
        <f t="shared" si="765"/>
        <v>-0.82727295640664633</v>
      </c>
      <c r="BD2485" s="8">
        <f t="shared" si="766"/>
        <v>0.86022162229747101</v>
      </c>
      <c r="BE2485" s="8">
        <f t="shared" si="767"/>
        <v>1.2723749123776125</v>
      </c>
      <c r="BF2485" s="8">
        <f t="shared" si="768"/>
        <v>0.7386345573352866</v>
      </c>
      <c r="BG2485" s="95">
        <f t="shared" si="771"/>
        <v>0.3357196473573697</v>
      </c>
      <c r="BH2485" s="95">
        <f t="shared" si="771"/>
        <v>0.31036782265222035</v>
      </c>
      <c r="BI2485" s="95">
        <f t="shared" si="771"/>
        <v>0.2809205298216626</v>
      </c>
      <c r="BJ2485" s="95">
        <f t="shared" si="771"/>
        <v>0.24702566320507127</v>
      </c>
      <c r="BK2485" s="95">
        <f t="shared" si="771"/>
        <v>0.20836448178683617</v>
      </c>
      <c r="BL2485" s="95">
        <f t="shared" si="771"/>
        <v>0.16464603804218486</v>
      </c>
      <c r="BM2485" s="95">
        <f t="shared" si="771"/>
        <v>0.11558430824031349</v>
      </c>
      <c r="BN2485" s="95">
        <f t="shared" si="770"/>
        <v>6.085163226445589E-2</v>
      </c>
      <c r="BO2485" s="75"/>
      <c r="BP2485" s="75"/>
    </row>
    <row r="2486" spans="27:68" x14ac:dyDescent="0.2">
      <c r="AA2486" s="75"/>
      <c r="AB2486" s="75"/>
      <c r="AC2486" s="75"/>
      <c r="AD2486" s="75"/>
      <c r="AE2486" s="75"/>
      <c r="AF2486" s="85"/>
      <c r="AG2486" s="84"/>
      <c r="AN2486" s="75"/>
      <c r="AO2486" s="75"/>
      <c r="AP2486" s="75"/>
      <c r="AQ2486" s="75"/>
      <c r="AR2486" s="75"/>
      <c r="AS2486" s="75"/>
      <c r="AT2486" s="75"/>
      <c r="AU2486" s="75"/>
      <c r="AV2486" s="75"/>
      <c r="AW2486" s="75"/>
      <c r="AX2486" s="75"/>
      <c r="AY2486" s="75"/>
      <c r="AZ2486" s="75"/>
      <c r="BA2486" s="8">
        <f t="shared" si="763"/>
        <v>0</v>
      </c>
      <c r="BB2486" s="8">
        <f t="shared" si="764"/>
        <v>1.2646105828040655</v>
      </c>
      <c r="BC2486" s="8">
        <f t="shared" si="765"/>
        <v>-0.82727295640664633</v>
      </c>
      <c r="BD2486" s="8">
        <f t="shared" si="766"/>
        <v>0.86022162229747101</v>
      </c>
      <c r="BE2486" s="8">
        <f t="shared" si="767"/>
        <v>1.2723749123776125</v>
      </c>
      <c r="BF2486" s="8">
        <f t="shared" si="768"/>
        <v>0.7386345573352866</v>
      </c>
      <c r="BG2486" s="95">
        <f t="shared" si="771"/>
        <v>0.3357196473573697</v>
      </c>
      <c r="BH2486" s="95">
        <f t="shared" si="771"/>
        <v>0.31036782265222035</v>
      </c>
      <c r="BI2486" s="95">
        <f t="shared" si="771"/>
        <v>0.2809205298216626</v>
      </c>
      <c r="BJ2486" s="95">
        <f t="shared" si="771"/>
        <v>0.24702566320507127</v>
      </c>
      <c r="BK2486" s="95">
        <f t="shared" si="771"/>
        <v>0.20836448178683617</v>
      </c>
      <c r="BL2486" s="95">
        <f t="shared" si="771"/>
        <v>0.16464603804218486</v>
      </c>
      <c r="BM2486" s="95">
        <f t="shared" si="771"/>
        <v>0.11558430824031349</v>
      </c>
      <c r="BN2486" s="95">
        <f t="shared" si="770"/>
        <v>6.085163226445589E-2</v>
      </c>
      <c r="BO2486" s="75"/>
      <c r="BP2486" s="75"/>
    </row>
    <row r="2487" spans="27:68" x14ac:dyDescent="0.2">
      <c r="AA2487" s="75"/>
      <c r="AB2487" s="75"/>
      <c r="AC2487" s="75"/>
      <c r="AD2487" s="75"/>
      <c r="AE2487" s="75"/>
      <c r="AF2487" s="85"/>
      <c r="AG2487" s="84"/>
      <c r="AN2487" s="75"/>
      <c r="AO2487" s="75"/>
      <c r="AP2487" s="75"/>
      <c r="AQ2487" s="75"/>
      <c r="AR2487" s="75"/>
      <c r="AS2487" s="75"/>
      <c r="AT2487" s="75"/>
      <c r="AU2487" s="75"/>
      <c r="AV2487" s="75"/>
      <c r="AW2487" s="75"/>
      <c r="AX2487" s="75"/>
      <c r="AY2487" s="75"/>
      <c r="AZ2487" s="75"/>
      <c r="BA2487" s="8">
        <f t="shared" si="763"/>
        <v>0</v>
      </c>
      <c r="BB2487" s="8">
        <f t="shared" si="764"/>
        <v>1.2646105828040655</v>
      </c>
      <c r="BC2487" s="8">
        <f t="shared" si="765"/>
        <v>-0.82727295640664633</v>
      </c>
      <c r="BD2487" s="8">
        <f t="shared" si="766"/>
        <v>0.86022162229747101</v>
      </c>
      <c r="BE2487" s="8">
        <f t="shared" si="767"/>
        <v>1.2723749123776125</v>
      </c>
      <c r="BF2487" s="8">
        <f t="shared" si="768"/>
        <v>0.7386345573352866</v>
      </c>
      <c r="BG2487" s="95">
        <f t="shared" si="771"/>
        <v>0.3357196473573697</v>
      </c>
      <c r="BH2487" s="95">
        <f t="shared" si="771"/>
        <v>0.31036782265222035</v>
      </c>
      <c r="BI2487" s="95">
        <f t="shared" si="771"/>
        <v>0.2809205298216626</v>
      </c>
      <c r="BJ2487" s="95">
        <f t="shared" si="771"/>
        <v>0.24702566320507127</v>
      </c>
      <c r="BK2487" s="95">
        <f t="shared" si="771"/>
        <v>0.20836448178683617</v>
      </c>
      <c r="BL2487" s="95">
        <f t="shared" si="771"/>
        <v>0.16464603804218486</v>
      </c>
      <c r="BM2487" s="95">
        <f t="shared" si="771"/>
        <v>0.11558430824031349</v>
      </c>
      <c r="BN2487" s="95">
        <f t="shared" si="770"/>
        <v>6.085163226445589E-2</v>
      </c>
      <c r="BO2487" s="75"/>
      <c r="BP2487" s="75"/>
    </row>
    <row r="2488" spans="27:68" x14ac:dyDescent="0.2">
      <c r="AA2488" s="75"/>
      <c r="AB2488" s="75"/>
      <c r="AC2488" s="75"/>
      <c r="AD2488" s="75"/>
      <c r="AE2488" s="75"/>
      <c r="AF2488" s="85"/>
      <c r="AG2488" s="84"/>
      <c r="AN2488" s="75"/>
      <c r="AO2488" s="75"/>
      <c r="AP2488" s="75"/>
      <c r="AQ2488" s="75"/>
      <c r="AR2488" s="75"/>
      <c r="AS2488" s="75"/>
      <c r="AT2488" s="75"/>
      <c r="AU2488" s="75"/>
      <c r="AV2488" s="75"/>
      <c r="AW2488" s="75"/>
      <c r="AX2488" s="75"/>
      <c r="AY2488" s="75"/>
      <c r="AZ2488" s="75"/>
      <c r="BA2488" s="8">
        <f t="shared" si="763"/>
        <v>0</v>
      </c>
      <c r="BB2488" s="8">
        <f t="shared" si="764"/>
        <v>1.2646105828040655</v>
      </c>
      <c r="BC2488" s="8">
        <f t="shared" si="765"/>
        <v>-0.82727295640664633</v>
      </c>
      <c r="BD2488" s="8">
        <f t="shared" si="766"/>
        <v>0.86022162229747101</v>
      </c>
      <c r="BE2488" s="8">
        <f t="shared" si="767"/>
        <v>1.2723749123776125</v>
      </c>
      <c r="BF2488" s="8">
        <f t="shared" si="768"/>
        <v>0.7386345573352866</v>
      </c>
      <c r="BG2488" s="95">
        <f t="shared" si="771"/>
        <v>0.3357196473573697</v>
      </c>
      <c r="BH2488" s="95">
        <f t="shared" si="771"/>
        <v>0.31036782265222035</v>
      </c>
      <c r="BI2488" s="95">
        <f t="shared" si="771"/>
        <v>0.2809205298216626</v>
      </c>
      <c r="BJ2488" s="95">
        <f t="shared" si="771"/>
        <v>0.24702566320507127</v>
      </c>
      <c r="BK2488" s="95">
        <f t="shared" si="771"/>
        <v>0.20836448178683617</v>
      </c>
      <c r="BL2488" s="95">
        <f t="shared" si="771"/>
        <v>0.16464603804218486</v>
      </c>
      <c r="BM2488" s="95">
        <f t="shared" si="771"/>
        <v>0.11558430824031349</v>
      </c>
      <c r="BN2488" s="95">
        <f t="shared" si="770"/>
        <v>6.085163226445589E-2</v>
      </c>
      <c r="BO2488" s="75"/>
      <c r="BP2488" s="75"/>
    </row>
    <row r="2489" spans="27:68" x14ac:dyDescent="0.2">
      <c r="AA2489" s="75"/>
      <c r="AB2489" s="75"/>
      <c r="AC2489" s="75"/>
      <c r="AD2489" s="75"/>
      <c r="AE2489" s="75"/>
      <c r="AF2489" s="85"/>
      <c r="AG2489" s="84"/>
      <c r="AN2489" s="75"/>
      <c r="AO2489" s="75"/>
      <c r="AP2489" s="75"/>
      <c r="AQ2489" s="75"/>
      <c r="AR2489" s="75"/>
      <c r="AS2489" s="75"/>
      <c r="AT2489" s="75"/>
      <c r="AU2489" s="75"/>
      <c r="AV2489" s="75"/>
      <c r="AW2489" s="75"/>
      <c r="AX2489" s="75"/>
      <c r="AY2489" s="75"/>
      <c r="AZ2489" s="75"/>
      <c r="BA2489" s="8">
        <f t="shared" si="763"/>
        <v>0</v>
      </c>
      <c r="BB2489" s="8">
        <f t="shared" si="764"/>
        <v>1.2646105828040655</v>
      </c>
      <c r="BC2489" s="8">
        <f t="shared" si="765"/>
        <v>-0.82727295640664633</v>
      </c>
      <c r="BD2489" s="8">
        <f t="shared" si="766"/>
        <v>0.86022162229747101</v>
      </c>
      <c r="BE2489" s="8">
        <f t="shared" si="767"/>
        <v>1.2723749123776125</v>
      </c>
      <c r="BF2489" s="8">
        <f t="shared" si="768"/>
        <v>0.7386345573352866</v>
      </c>
      <c r="BG2489" s="95">
        <f t="shared" si="771"/>
        <v>0.3357196473573697</v>
      </c>
      <c r="BH2489" s="95">
        <f t="shared" si="771"/>
        <v>0.31036782265222035</v>
      </c>
      <c r="BI2489" s="95">
        <f t="shared" si="771"/>
        <v>0.2809205298216626</v>
      </c>
      <c r="BJ2489" s="95">
        <f t="shared" si="771"/>
        <v>0.24702566320507127</v>
      </c>
      <c r="BK2489" s="95">
        <f t="shared" si="771"/>
        <v>0.20836448178683617</v>
      </c>
      <c r="BL2489" s="95">
        <f t="shared" si="771"/>
        <v>0.16464603804218486</v>
      </c>
      <c r="BM2489" s="95">
        <f t="shared" si="771"/>
        <v>0.11558430824031349</v>
      </c>
      <c r="BN2489" s="95">
        <f t="shared" si="770"/>
        <v>6.085163226445589E-2</v>
      </c>
      <c r="BO2489" s="75"/>
      <c r="BP2489" s="75"/>
    </row>
    <row r="2490" spans="27:68" x14ac:dyDescent="0.2">
      <c r="AA2490" s="75"/>
      <c r="AB2490" s="75"/>
      <c r="AC2490" s="75"/>
      <c r="AD2490" s="75"/>
      <c r="AE2490" s="75"/>
      <c r="AF2490" s="85"/>
      <c r="AG2490" s="84"/>
      <c r="AN2490" s="75"/>
      <c r="AO2490" s="75"/>
      <c r="AP2490" s="75"/>
      <c r="AQ2490" s="75"/>
      <c r="AR2490" s="75"/>
      <c r="AS2490" s="75"/>
      <c r="AT2490" s="75"/>
      <c r="AU2490" s="75"/>
      <c r="AV2490" s="75"/>
      <c r="AW2490" s="75"/>
      <c r="AX2490" s="75"/>
      <c r="AY2490" s="75"/>
      <c r="AZ2490" s="75"/>
      <c r="BA2490" s="8">
        <f t="shared" si="763"/>
        <v>0</v>
      </c>
      <c r="BB2490" s="8">
        <f t="shared" si="764"/>
        <v>1.2646105828040655</v>
      </c>
      <c r="BC2490" s="8">
        <f t="shared" si="765"/>
        <v>-0.82727295640664633</v>
      </c>
      <c r="BD2490" s="8">
        <f t="shared" si="766"/>
        <v>0.86022162229747101</v>
      </c>
      <c r="BE2490" s="8">
        <f t="shared" si="767"/>
        <v>1.2723749123776125</v>
      </c>
      <c r="BF2490" s="8">
        <f t="shared" si="768"/>
        <v>0.7386345573352866</v>
      </c>
      <c r="BG2490" s="95">
        <f t="shared" si="771"/>
        <v>0.3357196473573697</v>
      </c>
      <c r="BH2490" s="95">
        <f t="shared" si="771"/>
        <v>0.31036782265222035</v>
      </c>
      <c r="BI2490" s="95">
        <f t="shared" si="771"/>
        <v>0.2809205298216626</v>
      </c>
      <c r="BJ2490" s="95">
        <f t="shared" si="771"/>
        <v>0.24702566320507127</v>
      </c>
      <c r="BK2490" s="95">
        <f t="shared" si="771"/>
        <v>0.20836448178683617</v>
      </c>
      <c r="BL2490" s="95">
        <f t="shared" si="771"/>
        <v>0.16464603804218486</v>
      </c>
      <c r="BM2490" s="95">
        <f t="shared" si="771"/>
        <v>0.11558430824031349</v>
      </c>
      <c r="BN2490" s="95">
        <f t="shared" si="770"/>
        <v>6.085163226445589E-2</v>
      </c>
      <c r="BO2490" s="75"/>
      <c r="BP2490" s="75"/>
    </row>
    <row r="2491" spans="27:68" x14ac:dyDescent="0.2">
      <c r="AA2491" s="75"/>
      <c r="AB2491" s="75"/>
      <c r="AC2491" s="75"/>
      <c r="AD2491" s="75"/>
      <c r="AE2491" s="75"/>
      <c r="AF2491" s="85"/>
      <c r="AG2491" s="84"/>
      <c r="AN2491" s="75"/>
      <c r="AO2491" s="75"/>
      <c r="AP2491" s="75"/>
      <c r="AQ2491" s="75"/>
      <c r="AR2491" s="75"/>
      <c r="AS2491" s="75"/>
      <c r="AT2491" s="75"/>
      <c r="AU2491" s="75"/>
      <c r="AV2491" s="75"/>
      <c r="AW2491" s="75"/>
      <c r="AX2491" s="75"/>
      <c r="AY2491" s="75"/>
      <c r="AZ2491" s="75"/>
      <c r="BA2491" s="8">
        <f t="shared" si="763"/>
        <v>0</v>
      </c>
      <c r="BB2491" s="8">
        <f t="shared" si="764"/>
        <v>1.2646105828040655</v>
      </c>
      <c r="BC2491" s="8">
        <f t="shared" si="765"/>
        <v>-0.82727295640664633</v>
      </c>
      <c r="BD2491" s="8">
        <f t="shared" si="766"/>
        <v>0.86022162229747101</v>
      </c>
      <c r="BE2491" s="8">
        <f t="shared" si="767"/>
        <v>1.2723749123776125</v>
      </c>
      <c r="BF2491" s="8">
        <f t="shared" si="768"/>
        <v>0.7386345573352866</v>
      </c>
      <c r="BG2491" s="95">
        <f t="shared" si="771"/>
        <v>0.3357196473573697</v>
      </c>
      <c r="BH2491" s="95">
        <f t="shared" si="771"/>
        <v>0.31036782265222035</v>
      </c>
      <c r="BI2491" s="95">
        <f t="shared" si="771"/>
        <v>0.2809205298216626</v>
      </c>
      <c r="BJ2491" s="95">
        <f t="shared" si="771"/>
        <v>0.24702566320507127</v>
      </c>
      <c r="BK2491" s="95">
        <f t="shared" si="771"/>
        <v>0.20836448178683617</v>
      </c>
      <c r="BL2491" s="95">
        <f t="shared" si="771"/>
        <v>0.16464603804218486</v>
      </c>
      <c r="BM2491" s="95">
        <f t="shared" si="771"/>
        <v>0.11558430824031349</v>
      </c>
      <c r="BN2491" s="95">
        <f t="shared" si="770"/>
        <v>6.085163226445589E-2</v>
      </c>
      <c r="BO2491" s="75"/>
      <c r="BP2491" s="75"/>
    </row>
    <row r="2492" spans="27:68" x14ac:dyDescent="0.2">
      <c r="AA2492" s="75"/>
      <c r="AB2492" s="75"/>
      <c r="AC2492" s="75"/>
      <c r="AD2492" s="75"/>
      <c r="AE2492" s="75"/>
      <c r="AF2492" s="85"/>
      <c r="AG2492" s="84"/>
      <c r="AN2492" s="75"/>
      <c r="AO2492" s="75"/>
      <c r="AP2492" s="75"/>
      <c r="AQ2492" s="75"/>
      <c r="AR2492" s="75"/>
      <c r="AS2492" s="75"/>
      <c r="AT2492" s="75"/>
      <c r="AU2492" s="75"/>
      <c r="AV2492" s="75"/>
      <c r="AW2492" s="75"/>
      <c r="AX2492" s="75"/>
      <c r="AY2492" s="75"/>
      <c r="AZ2492" s="75"/>
      <c r="BA2492" s="8">
        <f t="shared" si="763"/>
        <v>0</v>
      </c>
      <c r="BB2492" s="8">
        <f t="shared" si="764"/>
        <v>1.2646105828040655</v>
      </c>
      <c r="BC2492" s="8">
        <f t="shared" si="765"/>
        <v>-0.82727295640664633</v>
      </c>
      <c r="BD2492" s="8">
        <f t="shared" si="766"/>
        <v>0.86022162229747101</v>
      </c>
      <c r="BE2492" s="8">
        <f t="shared" si="767"/>
        <v>1.2723749123776125</v>
      </c>
      <c r="BF2492" s="8">
        <f t="shared" si="768"/>
        <v>0.7386345573352866</v>
      </c>
      <c r="BG2492" s="95">
        <f t="shared" si="771"/>
        <v>0.3357196473573697</v>
      </c>
      <c r="BH2492" s="95">
        <f t="shared" si="771"/>
        <v>0.31036782265222035</v>
      </c>
      <c r="BI2492" s="95">
        <f t="shared" si="771"/>
        <v>0.2809205298216626</v>
      </c>
      <c r="BJ2492" s="95">
        <f t="shared" si="771"/>
        <v>0.24702566320507127</v>
      </c>
      <c r="BK2492" s="95">
        <f t="shared" si="771"/>
        <v>0.20836448178683617</v>
      </c>
      <c r="BL2492" s="95">
        <f t="shared" si="771"/>
        <v>0.16464603804218486</v>
      </c>
      <c r="BM2492" s="95">
        <f t="shared" si="771"/>
        <v>0.11558430824031349</v>
      </c>
      <c r="BN2492" s="95">
        <f t="shared" si="770"/>
        <v>6.085163226445589E-2</v>
      </c>
      <c r="BO2492" s="75"/>
      <c r="BP2492" s="75"/>
    </row>
    <row r="2493" spans="27:68" x14ac:dyDescent="0.2">
      <c r="AA2493" s="75"/>
      <c r="AB2493" s="75"/>
      <c r="AC2493" s="75"/>
      <c r="AD2493" s="75"/>
      <c r="AE2493" s="75"/>
      <c r="AF2493" s="85"/>
      <c r="AG2493" s="84"/>
      <c r="AN2493" s="75"/>
      <c r="AO2493" s="75"/>
      <c r="AP2493" s="75"/>
      <c r="AQ2493" s="75"/>
      <c r="AR2493" s="75"/>
      <c r="AS2493" s="75"/>
      <c r="AT2493" s="75"/>
      <c r="AU2493" s="75"/>
      <c r="AV2493" s="75"/>
      <c r="AW2493" s="75"/>
      <c r="AX2493" s="75"/>
      <c r="AY2493" s="75"/>
      <c r="AZ2493" s="75"/>
      <c r="BA2493" s="8">
        <f t="shared" si="763"/>
        <v>0</v>
      </c>
      <c r="BB2493" s="8">
        <f t="shared" si="764"/>
        <v>1.2646105828040655</v>
      </c>
      <c r="BC2493" s="8">
        <f t="shared" si="765"/>
        <v>-0.82727295640664633</v>
      </c>
      <c r="BD2493" s="8">
        <f t="shared" si="766"/>
        <v>0.86022162229747101</v>
      </c>
      <c r="BE2493" s="8">
        <f t="shared" si="767"/>
        <v>1.2723749123776125</v>
      </c>
      <c r="BF2493" s="8">
        <f t="shared" si="768"/>
        <v>0.7386345573352866</v>
      </c>
      <c r="BG2493" s="95">
        <f t="shared" si="771"/>
        <v>0.3357196473573697</v>
      </c>
      <c r="BH2493" s="95">
        <f t="shared" si="771"/>
        <v>0.31036782265222035</v>
      </c>
      <c r="BI2493" s="95">
        <f t="shared" si="771"/>
        <v>0.2809205298216626</v>
      </c>
      <c r="BJ2493" s="95">
        <f t="shared" si="771"/>
        <v>0.24702566320507127</v>
      </c>
      <c r="BK2493" s="95">
        <f t="shared" si="771"/>
        <v>0.20836448178683617</v>
      </c>
      <c r="BL2493" s="95">
        <f t="shared" si="771"/>
        <v>0.16464603804218486</v>
      </c>
      <c r="BM2493" s="95">
        <f t="shared" si="771"/>
        <v>0.11558430824031349</v>
      </c>
      <c r="BN2493" s="95">
        <f t="shared" si="770"/>
        <v>6.085163226445589E-2</v>
      </c>
      <c r="BO2493" s="75"/>
      <c r="BP2493" s="75"/>
    </row>
    <row r="2494" spans="27:68" x14ac:dyDescent="0.2">
      <c r="AA2494" s="75"/>
      <c r="AB2494" s="75"/>
      <c r="AC2494" s="75"/>
      <c r="AD2494" s="75"/>
      <c r="AE2494" s="75"/>
      <c r="AF2494" s="85"/>
      <c r="AG2494" s="84"/>
      <c r="AN2494" s="75"/>
      <c r="AO2494" s="75"/>
      <c r="AP2494" s="75"/>
      <c r="AQ2494" s="75"/>
      <c r="AR2494" s="75"/>
      <c r="AS2494" s="75"/>
      <c r="AT2494" s="75"/>
      <c r="AU2494" s="75"/>
      <c r="AV2494" s="75"/>
      <c r="AW2494" s="75"/>
      <c r="AX2494" s="75"/>
      <c r="AY2494" s="75"/>
      <c r="AZ2494" s="75"/>
      <c r="BA2494" s="8">
        <f t="shared" si="763"/>
        <v>0</v>
      </c>
      <c r="BB2494" s="8">
        <f t="shared" si="764"/>
        <v>1.2646105828040655</v>
      </c>
      <c r="BC2494" s="8">
        <f t="shared" si="765"/>
        <v>-0.82727295640664633</v>
      </c>
      <c r="BD2494" s="8">
        <f t="shared" si="766"/>
        <v>0.86022162229747101</v>
      </c>
      <c r="BE2494" s="8">
        <f t="shared" si="767"/>
        <v>1.2723749123776125</v>
      </c>
      <c r="BF2494" s="8">
        <f t="shared" si="768"/>
        <v>0.7386345573352866</v>
      </c>
      <c r="BG2494" s="95">
        <f t="shared" si="771"/>
        <v>0.3357196473573697</v>
      </c>
      <c r="BH2494" s="95">
        <f t="shared" si="771"/>
        <v>0.31036782265222035</v>
      </c>
      <c r="BI2494" s="95">
        <f t="shared" si="771"/>
        <v>0.2809205298216626</v>
      </c>
      <c r="BJ2494" s="95">
        <f t="shared" si="771"/>
        <v>0.24702566320507127</v>
      </c>
      <c r="BK2494" s="95">
        <f t="shared" si="771"/>
        <v>0.20836448178683617</v>
      </c>
      <c r="BL2494" s="95">
        <f t="shared" si="771"/>
        <v>0.16464603804218486</v>
      </c>
      <c r="BM2494" s="95">
        <f t="shared" si="771"/>
        <v>0.11558430824031349</v>
      </c>
      <c r="BN2494" s="95">
        <f t="shared" si="770"/>
        <v>6.085163226445589E-2</v>
      </c>
      <c r="BO2494" s="75"/>
      <c r="BP2494" s="75"/>
    </row>
    <row r="2495" spans="27:68" x14ac:dyDescent="0.2">
      <c r="AA2495" s="75"/>
      <c r="AB2495" s="75"/>
      <c r="AC2495" s="75"/>
      <c r="AD2495" s="75"/>
      <c r="AE2495" s="75"/>
      <c r="AF2495" s="85"/>
      <c r="AG2495" s="84"/>
      <c r="AN2495" s="75"/>
      <c r="AO2495" s="75"/>
      <c r="AP2495" s="75"/>
      <c r="AQ2495" s="75"/>
      <c r="AR2495" s="75"/>
      <c r="AS2495" s="75"/>
      <c r="AT2495" s="75"/>
      <c r="AU2495" s="75"/>
      <c r="AV2495" s="75"/>
      <c r="AW2495" s="75"/>
      <c r="AX2495" s="75"/>
      <c r="AY2495" s="75"/>
      <c r="AZ2495" s="75"/>
      <c r="BA2495" s="8">
        <f t="shared" si="763"/>
        <v>0</v>
      </c>
      <c r="BB2495" s="8">
        <f t="shared" si="764"/>
        <v>1.2646105828040655</v>
      </c>
      <c r="BC2495" s="8">
        <f t="shared" si="765"/>
        <v>-0.82727295640664633</v>
      </c>
      <c r="BD2495" s="8">
        <f t="shared" si="766"/>
        <v>0.86022162229747101</v>
      </c>
      <c r="BE2495" s="8">
        <f t="shared" si="767"/>
        <v>1.2723749123776125</v>
      </c>
      <c r="BF2495" s="8">
        <f t="shared" si="768"/>
        <v>0.7386345573352866</v>
      </c>
      <c r="BG2495" s="95">
        <f t="shared" si="771"/>
        <v>0.3357196473573697</v>
      </c>
      <c r="BH2495" s="95">
        <f t="shared" si="771"/>
        <v>0.31036782265222035</v>
      </c>
      <c r="BI2495" s="95">
        <f t="shared" si="771"/>
        <v>0.2809205298216626</v>
      </c>
      <c r="BJ2495" s="95">
        <f t="shared" si="771"/>
        <v>0.24702566320507127</v>
      </c>
      <c r="BK2495" s="95">
        <f t="shared" si="771"/>
        <v>0.20836448178683617</v>
      </c>
      <c r="BL2495" s="95">
        <f t="shared" si="771"/>
        <v>0.16464603804218486</v>
      </c>
      <c r="BM2495" s="95">
        <f t="shared" si="771"/>
        <v>0.11558430824031349</v>
      </c>
      <c r="BN2495" s="95">
        <f t="shared" si="770"/>
        <v>6.085163226445589E-2</v>
      </c>
      <c r="BO2495" s="75"/>
      <c r="BP2495" s="75"/>
    </row>
    <row r="2496" spans="27:68" x14ac:dyDescent="0.2">
      <c r="AA2496" s="75"/>
      <c r="AB2496" s="75"/>
      <c r="AC2496" s="75"/>
      <c r="AD2496" s="75"/>
      <c r="AE2496" s="75"/>
      <c r="AF2496" s="85"/>
      <c r="AG2496" s="84"/>
      <c r="AN2496" s="75"/>
      <c r="AO2496" s="75"/>
      <c r="AP2496" s="75"/>
      <c r="AQ2496" s="75"/>
      <c r="AR2496" s="75"/>
      <c r="AS2496" s="75"/>
      <c r="AT2496" s="75"/>
      <c r="AU2496" s="75"/>
      <c r="AV2496" s="75"/>
      <c r="AW2496" s="75"/>
      <c r="AX2496" s="75"/>
      <c r="AY2496" s="75"/>
      <c r="AZ2496" s="75"/>
      <c r="BA2496" s="8">
        <f t="shared" si="763"/>
        <v>0</v>
      </c>
      <c r="BB2496" s="8">
        <f t="shared" si="764"/>
        <v>1.2646105828040655</v>
      </c>
      <c r="BC2496" s="8">
        <f t="shared" si="765"/>
        <v>-0.82727295640664633</v>
      </c>
      <c r="BD2496" s="8">
        <f t="shared" si="766"/>
        <v>0.86022162229747101</v>
      </c>
      <c r="BE2496" s="8">
        <f t="shared" si="767"/>
        <v>1.2723749123776125</v>
      </c>
      <c r="BF2496" s="8">
        <f t="shared" si="768"/>
        <v>0.7386345573352866</v>
      </c>
      <c r="BG2496" s="95">
        <f t="shared" si="771"/>
        <v>0.3357196473573697</v>
      </c>
      <c r="BH2496" s="95">
        <f t="shared" si="771"/>
        <v>0.31036782265222035</v>
      </c>
      <c r="BI2496" s="95">
        <f t="shared" si="771"/>
        <v>0.2809205298216626</v>
      </c>
      <c r="BJ2496" s="95">
        <f t="shared" si="771"/>
        <v>0.24702566320507127</v>
      </c>
      <c r="BK2496" s="95">
        <f t="shared" si="771"/>
        <v>0.20836448178683617</v>
      </c>
      <c r="BL2496" s="95">
        <f t="shared" si="771"/>
        <v>0.16464603804218486</v>
      </c>
      <c r="BM2496" s="95">
        <f t="shared" si="771"/>
        <v>0.11558430824031349</v>
      </c>
      <c r="BN2496" s="95">
        <f t="shared" si="770"/>
        <v>6.085163226445589E-2</v>
      </c>
      <c r="BO2496" s="75"/>
      <c r="BP2496" s="75"/>
    </row>
    <row r="2497" spans="27:68" x14ac:dyDescent="0.2">
      <c r="AA2497" s="75"/>
      <c r="AB2497" s="75"/>
      <c r="AC2497" s="75"/>
      <c r="AD2497" s="75"/>
      <c r="AE2497" s="75"/>
      <c r="AF2497" s="85"/>
      <c r="AG2497" s="84"/>
      <c r="AN2497" s="75"/>
      <c r="AO2497" s="75"/>
      <c r="AP2497" s="75"/>
      <c r="AQ2497" s="75"/>
      <c r="AR2497" s="75"/>
      <c r="AS2497" s="75"/>
      <c r="AT2497" s="75"/>
      <c r="AU2497" s="75"/>
      <c r="AV2497" s="75"/>
      <c r="AW2497" s="75"/>
      <c r="AX2497" s="75"/>
      <c r="AY2497" s="75"/>
      <c r="AZ2497" s="75"/>
      <c r="BA2497" s="8">
        <f t="shared" si="763"/>
        <v>0</v>
      </c>
      <c r="BB2497" s="8">
        <f t="shared" si="764"/>
        <v>1.2646105828040655</v>
      </c>
      <c r="BC2497" s="8">
        <f t="shared" si="765"/>
        <v>-0.82727295640664633</v>
      </c>
      <c r="BD2497" s="8">
        <f t="shared" si="766"/>
        <v>0.86022162229747101</v>
      </c>
      <c r="BE2497" s="8">
        <f t="shared" si="767"/>
        <v>1.2723749123776125</v>
      </c>
      <c r="BF2497" s="8">
        <f t="shared" si="768"/>
        <v>0.7386345573352866</v>
      </c>
      <c r="BG2497" s="95">
        <f t="shared" ref="BG2497:BM2512" si="772">$BN2497+$BB$7*SIN(BH2497)</f>
        <v>0.3357196473573697</v>
      </c>
      <c r="BH2497" s="95">
        <f t="shared" si="772"/>
        <v>0.31036782265222035</v>
      </c>
      <c r="BI2497" s="95">
        <f t="shared" si="772"/>
        <v>0.2809205298216626</v>
      </c>
      <c r="BJ2497" s="95">
        <f t="shared" si="772"/>
        <v>0.24702566320507127</v>
      </c>
      <c r="BK2497" s="95">
        <f t="shared" si="772"/>
        <v>0.20836448178683617</v>
      </c>
      <c r="BL2497" s="95">
        <f t="shared" si="772"/>
        <v>0.16464603804218486</v>
      </c>
      <c r="BM2497" s="95">
        <f t="shared" si="772"/>
        <v>0.11558430824031349</v>
      </c>
      <c r="BN2497" s="95">
        <f t="shared" si="770"/>
        <v>6.085163226445589E-2</v>
      </c>
      <c r="BO2497" s="75"/>
      <c r="BP2497" s="75"/>
    </row>
    <row r="2498" spans="27:68" x14ac:dyDescent="0.2">
      <c r="AA2498" s="75"/>
      <c r="AB2498" s="75"/>
      <c r="AC2498" s="75"/>
      <c r="AD2498" s="75"/>
      <c r="AE2498" s="75"/>
      <c r="AF2498" s="85"/>
      <c r="AG2498" s="84"/>
      <c r="AN2498" s="75"/>
      <c r="AO2498" s="75"/>
      <c r="AP2498" s="75"/>
      <c r="AQ2498" s="75"/>
      <c r="AR2498" s="75"/>
      <c r="AS2498" s="75"/>
      <c r="AT2498" s="75"/>
      <c r="AU2498" s="75"/>
      <c r="AV2498" s="75"/>
      <c r="AW2498" s="75"/>
      <c r="AX2498" s="75"/>
      <c r="AY2498" s="75"/>
      <c r="AZ2498" s="75"/>
      <c r="BA2498" s="8">
        <f t="shared" si="763"/>
        <v>0</v>
      </c>
      <c r="BB2498" s="8">
        <f t="shared" si="764"/>
        <v>1.2646105828040655</v>
      </c>
      <c r="BC2498" s="8">
        <f t="shared" si="765"/>
        <v>-0.82727295640664633</v>
      </c>
      <c r="BD2498" s="8">
        <f t="shared" si="766"/>
        <v>0.86022162229747101</v>
      </c>
      <c r="BE2498" s="8">
        <f t="shared" si="767"/>
        <v>1.2723749123776125</v>
      </c>
      <c r="BF2498" s="8">
        <f t="shared" si="768"/>
        <v>0.7386345573352866</v>
      </c>
      <c r="BG2498" s="95">
        <f t="shared" si="772"/>
        <v>0.3357196473573697</v>
      </c>
      <c r="BH2498" s="95">
        <f t="shared" si="772"/>
        <v>0.31036782265222035</v>
      </c>
      <c r="BI2498" s="95">
        <f t="shared" si="772"/>
        <v>0.2809205298216626</v>
      </c>
      <c r="BJ2498" s="95">
        <f t="shared" si="772"/>
        <v>0.24702566320507127</v>
      </c>
      <c r="BK2498" s="95">
        <f t="shared" si="772"/>
        <v>0.20836448178683617</v>
      </c>
      <c r="BL2498" s="95">
        <f t="shared" si="772"/>
        <v>0.16464603804218486</v>
      </c>
      <c r="BM2498" s="95">
        <f t="shared" si="772"/>
        <v>0.11558430824031349</v>
      </c>
      <c r="BN2498" s="95">
        <f t="shared" si="770"/>
        <v>6.085163226445589E-2</v>
      </c>
      <c r="BO2498" s="75"/>
      <c r="BP2498" s="75"/>
    </row>
    <row r="2499" spans="27:68" x14ac:dyDescent="0.2">
      <c r="AA2499" s="75"/>
      <c r="AB2499" s="75"/>
      <c r="AC2499" s="75"/>
      <c r="AD2499" s="75"/>
      <c r="AE2499" s="75"/>
      <c r="AF2499" s="85"/>
      <c r="AG2499" s="84"/>
      <c r="AN2499" s="75"/>
      <c r="AO2499" s="75"/>
      <c r="AP2499" s="75"/>
      <c r="AQ2499" s="75"/>
      <c r="AR2499" s="75"/>
      <c r="AS2499" s="75"/>
      <c r="AT2499" s="75"/>
      <c r="AU2499" s="75"/>
      <c r="AV2499" s="75"/>
      <c r="AW2499" s="75"/>
      <c r="AX2499" s="75"/>
      <c r="AY2499" s="75"/>
      <c r="AZ2499" s="75"/>
      <c r="BA2499" s="8">
        <f t="shared" si="763"/>
        <v>0</v>
      </c>
      <c r="BB2499" s="8">
        <f t="shared" si="764"/>
        <v>1.2646105828040655</v>
      </c>
      <c r="BC2499" s="8">
        <f t="shared" si="765"/>
        <v>-0.82727295640664633</v>
      </c>
      <c r="BD2499" s="8">
        <f t="shared" si="766"/>
        <v>0.86022162229747101</v>
      </c>
      <c r="BE2499" s="8">
        <f t="shared" si="767"/>
        <v>1.2723749123776125</v>
      </c>
      <c r="BF2499" s="8">
        <f t="shared" si="768"/>
        <v>0.7386345573352866</v>
      </c>
      <c r="BG2499" s="95">
        <f t="shared" si="772"/>
        <v>0.3357196473573697</v>
      </c>
      <c r="BH2499" s="95">
        <f t="shared" si="772"/>
        <v>0.31036782265222035</v>
      </c>
      <c r="BI2499" s="95">
        <f t="shared" si="772"/>
        <v>0.2809205298216626</v>
      </c>
      <c r="BJ2499" s="95">
        <f t="shared" si="772"/>
        <v>0.24702566320507127</v>
      </c>
      <c r="BK2499" s="95">
        <f t="shared" si="772"/>
        <v>0.20836448178683617</v>
      </c>
      <c r="BL2499" s="95">
        <f t="shared" si="772"/>
        <v>0.16464603804218486</v>
      </c>
      <c r="BM2499" s="95">
        <f t="shared" si="772"/>
        <v>0.11558430824031349</v>
      </c>
      <c r="BN2499" s="95">
        <f t="shared" si="770"/>
        <v>6.085163226445589E-2</v>
      </c>
      <c r="BO2499" s="75"/>
      <c r="BP2499" s="75"/>
    </row>
    <row r="2500" spans="27:68" x14ac:dyDescent="0.2">
      <c r="AA2500" s="75"/>
      <c r="AB2500" s="75"/>
      <c r="AC2500" s="75"/>
      <c r="AD2500" s="75"/>
      <c r="AE2500" s="75"/>
      <c r="AF2500" s="85"/>
      <c r="AG2500" s="84"/>
      <c r="AN2500" s="75"/>
      <c r="AO2500" s="75"/>
      <c r="AP2500" s="75"/>
      <c r="AQ2500" s="75"/>
      <c r="AR2500" s="75"/>
      <c r="AS2500" s="75"/>
      <c r="AT2500" s="75"/>
      <c r="AU2500" s="75"/>
      <c r="AV2500" s="75"/>
      <c r="AW2500" s="75"/>
      <c r="AX2500" s="75"/>
      <c r="AY2500" s="75"/>
      <c r="AZ2500" s="75"/>
      <c r="BA2500" s="8">
        <f t="shared" si="763"/>
        <v>0</v>
      </c>
      <c r="BB2500" s="8">
        <f t="shared" si="764"/>
        <v>1.2646105828040655</v>
      </c>
      <c r="BC2500" s="8">
        <f t="shared" si="765"/>
        <v>-0.82727295640664633</v>
      </c>
      <c r="BD2500" s="8">
        <f t="shared" si="766"/>
        <v>0.86022162229747101</v>
      </c>
      <c r="BE2500" s="8">
        <f t="shared" si="767"/>
        <v>1.2723749123776125</v>
      </c>
      <c r="BF2500" s="8">
        <f t="shared" si="768"/>
        <v>0.7386345573352866</v>
      </c>
      <c r="BG2500" s="95">
        <f t="shared" si="772"/>
        <v>0.3357196473573697</v>
      </c>
      <c r="BH2500" s="95">
        <f t="shared" si="772"/>
        <v>0.31036782265222035</v>
      </c>
      <c r="BI2500" s="95">
        <f t="shared" si="772"/>
        <v>0.2809205298216626</v>
      </c>
      <c r="BJ2500" s="95">
        <f t="shared" si="772"/>
        <v>0.24702566320507127</v>
      </c>
      <c r="BK2500" s="95">
        <f t="shared" si="772"/>
        <v>0.20836448178683617</v>
      </c>
      <c r="BL2500" s="95">
        <f t="shared" si="772"/>
        <v>0.16464603804218486</v>
      </c>
      <c r="BM2500" s="95">
        <f t="shared" si="772"/>
        <v>0.11558430824031349</v>
      </c>
      <c r="BN2500" s="95">
        <f t="shared" si="770"/>
        <v>6.085163226445589E-2</v>
      </c>
      <c r="BO2500" s="75"/>
      <c r="BP2500" s="75"/>
    </row>
    <row r="2501" spans="27:68" x14ac:dyDescent="0.2">
      <c r="AA2501" s="75"/>
      <c r="AB2501" s="75"/>
      <c r="AC2501" s="75"/>
      <c r="AD2501" s="75"/>
      <c r="AE2501" s="75"/>
      <c r="AF2501" s="85"/>
      <c r="AG2501" s="84"/>
      <c r="AN2501" s="75"/>
      <c r="AO2501" s="75"/>
      <c r="AP2501" s="75"/>
      <c r="AQ2501" s="75"/>
      <c r="AR2501" s="75"/>
      <c r="AS2501" s="75"/>
      <c r="AT2501" s="75"/>
      <c r="AU2501" s="75"/>
      <c r="AV2501" s="75"/>
      <c r="AW2501" s="75"/>
      <c r="AX2501" s="75"/>
      <c r="AY2501" s="75"/>
      <c r="AZ2501" s="75"/>
      <c r="BA2501" s="8">
        <f t="shared" si="763"/>
        <v>0</v>
      </c>
      <c r="BB2501" s="8">
        <f t="shared" si="764"/>
        <v>1.2646105828040655</v>
      </c>
      <c r="BC2501" s="8">
        <f t="shared" si="765"/>
        <v>-0.82727295640664633</v>
      </c>
      <c r="BD2501" s="8">
        <f t="shared" si="766"/>
        <v>0.86022162229747101</v>
      </c>
      <c r="BE2501" s="8">
        <f t="shared" si="767"/>
        <v>1.2723749123776125</v>
      </c>
      <c r="BF2501" s="8">
        <f t="shared" si="768"/>
        <v>0.7386345573352866</v>
      </c>
      <c r="BG2501" s="95">
        <f t="shared" si="772"/>
        <v>0.3357196473573697</v>
      </c>
      <c r="BH2501" s="95">
        <f t="shared" si="772"/>
        <v>0.31036782265222035</v>
      </c>
      <c r="BI2501" s="95">
        <f t="shared" si="772"/>
        <v>0.2809205298216626</v>
      </c>
      <c r="BJ2501" s="95">
        <f t="shared" si="772"/>
        <v>0.24702566320507127</v>
      </c>
      <c r="BK2501" s="95">
        <f t="shared" si="772"/>
        <v>0.20836448178683617</v>
      </c>
      <c r="BL2501" s="95">
        <f t="shared" si="772"/>
        <v>0.16464603804218486</v>
      </c>
      <c r="BM2501" s="95">
        <f t="shared" si="772"/>
        <v>0.11558430824031349</v>
      </c>
      <c r="BN2501" s="95">
        <f t="shared" si="770"/>
        <v>6.085163226445589E-2</v>
      </c>
      <c r="BO2501" s="75"/>
      <c r="BP2501" s="75"/>
    </row>
    <row r="2502" spans="27:68" x14ac:dyDescent="0.2">
      <c r="AA2502" s="75"/>
      <c r="AB2502" s="75"/>
      <c r="AC2502" s="75"/>
      <c r="AD2502" s="75"/>
      <c r="AE2502" s="75"/>
      <c r="AF2502" s="85"/>
      <c r="AG2502" s="84"/>
      <c r="AN2502" s="75"/>
      <c r="AO2502" s="75"/>
      <c r="AP2502" s="75"/>
      <c r="AQ2502" s="75"/>
      <c r="AR2502" s="75"/>
      <c r="AS2502" s="75"/>
      <c r="AT2502" s="75"/>
      <c r="AU2502" s="75"/>
      <c r="AV2502" s="75"/>
      <c r="AW2502" s="75"/>
      <c r="AX2502" s="75"/>
      <c r="AY2502" s="75"/>
      <c r="AZ2502" s="75"/>
      <c r="BA2502" s="8">
        <f t="shared" si="763"/>
        <v>0</v>
      </c>
      <c r="BB2502" s="8">
        <f t="shared" si="764"/>
        <v>1.2646105828040655</v>
      </c>
      <c r="BC2502" s="8">
        <f t="shared" si="765"/>
        <v>-0.82727295640664633</v>
      </c>
      <c r="BD2502" s="8">
        <f t="shared" si="766"/>
        <v>0.86022162229747101</v>
      </c>
      <c r="BE2502" s="8">
        <f t="shared" si="767"/>
        <v>1.2723749123776125</v>
      </c>
      <c r="BF2502" s="8">
        <f t="shared" si="768"/>
        <v>0.7386345573352866</v>
      </c>
      <c r="BG2502" s="95">
        <f t="shared" si="772"/>
        <v>0.3357196473573697</v>
      </c>
      <c r="BH2502" s="95">
        <f t="shared" si="772"/>
        <v>0.31036782265222035</v>
      </c>
      <c r="BI2502" s="95">
        <f t="shared" si="772"/>
        <v>0.2809205298216626</v>
      </c>
      <c r="BJ2502" s="95">
        <f t="shared" si="772"/>
        <v>0.24702566320507127</v>
      </c>
      <c r="BK2502" s="95">
        <f t="shared" si="772"/>
        <v>0.20836448178683617</v>
      </c>
      <c r="BL2502" s="95">
        <f t="shared" si="772"/>
        <v>0.16464603804218486</v>
      </c>
      <c r="BM2502" s="95">
        <f t="shared" si="772"/>
        <v>0.11558430824031349</v>
      </c>
      <c r="BN2502" s="95">
        <f t="shared" si="770"/>
        <v>6.085163226445589E-2</v>
      </c>
      <c r="BO2502" s="75"/>
      <c r="BP2502" s="75"/>
    </row>
    <row r="2503" spans="27:68" x14ac:dyDescent="0.2">
      <c r="AA2503" s="75"/>
      <c r="AB2503" s="75"/>
      <c r="AC2503" s="75"/>
      <c r="AD2503" s="75"/>
      <c r="AE2503" s="75"/>
      <c r="AF2503" s="85"/>
      <c r="AG2503" s="84"/>
      <c r="AN2503" s="75"/>
      <c r="AO2503" s="75"/>
      <c r="AP2503" s="75"/>
      <c r="AQ2503" s="75"/>
      <c r="AR2503" s="75"/>
      <c r="AS2503" s="75"/>
      <c r="AT2503" s="75"/>
      <c r="AU2503" s="75"/>
      <c r="AV2503" s="75"/>
      <c r="AW2503" s="75"/>
      <c r="AX2503" s="75"/>
      <c r="AY2503" s="75"/>
      <c r="AZ2503" s="75"/>
      <c r="BA2503" s="8">
        <f t="shared" si="763"/>
        <v>0</v>
      </c>
      <c r="BB2503" s="8">
        <f t="shared" si="764"/>
        <v>1.2646105828040655</v>
      </c>
      <c r="BC2503" s="8">
        <f t="shared" si="765"/>
        <v>-0.82727295640664633</v>
      </c>
      <c r="BD2503" s="8">
        <f t="shared" si="766"/>
        <v>0.86022162229747101</v>
      </c>
      <c r="BE2503" s="8">
        <f t="shared" si="767"/>
        <v>1.2723749123776125</v>
      </c>
      <c r="BF2503" s="8">
        <f t="shared" si="768"/>
        <v>0.7386345573352866</v>
      </c>
      <c r="BG2503" s="95">
        <f t="shared" si="772"/>
        <v>0.3357196473573697</v>
      </c>
      <c r="BH2503" s="95">
        <f t="shared" si="772"/>
        <v>0.31036782265222035</v>
      </c>
      <c r="BI2503" s="95">
        <f t="shared" si="772"/>
        <v>0.2809205298216626</v>
      </c>
      <c r="BJ2503" s="95">
        <f t="shared" si="772"/>
        <v>0.24702566320507127</v>
      </c>
      <c r="BK2503" s="95">
        <f t="shared" si="772"/>
        <v>0.20836448178683617</v>
      </c>
      <c r="BL2503" s="95">
        <f t="shared" si="772"/>
        <v>0.16464603804218486</v>
      </c>
      <c r="BM2503" s="95">
        <f t="shared" si="772"/>
        <v>0.11558430824031349</v>
      </c>
      <c r="BN2503" s="95">
        <f t="shared" si="770"/>
        <v>6.085163226445589E-2</v>
      </c>
      <c r="BO2503" s="75"/>
      <c r="BP2503" s="75"/>
    </row>
    <row r="2504" spans="27:68" x14ac:dyDescent="0.2">
      <c r="AA2504" s="75"/>
      <c r="AB2504" s="75"/>
      <c r="AC2504" s="75"/>
      <c r="AD2504" s="75"/>
      <c r="AE2504" s="75"/>
      <c r="AF2504" s="85"/>
      <c r="AG2504" s="84"/>
      <c r="AN2504" s="75"/>
      <c r="AO2504" s="75"/>
      <c r="AP2504" s="75"/>
      <c r="AQ2504" s="75"/>
      <c r="AR2504" s="75"/>
      <c r="AS2504" s="75"/>
      <c r="AT2504" s="75"/>
      <c r="AU2504" s="75"/>
      <c r="AV2504" s="75"/>
      <c r="AW2504" s="75"/>
      <c r="AX2504" s="75"/>
      <c r="AY2504" s="75"/>
      <c r="AZ2504" s="75"/>
      <c r="BA2504" s="8">
        <f t="shared" si="763"/>
        <v>0</v>
      </c>
      <c r="BB2504" s="8">
        <f t="shared" si="764"/>
        <v>1.2646105828040655</v>
      </c>
      <c r="BC2504" s="8">
        <f t="shared" si="765"/>
        <v>-0.82727295640664633</v>
      </c>
      <c r="BD2504" s="8">
        <f t="shared" si="766"/>
        <v>0.86022162229747101</v>
      </c>
      <c r="BE2504" s="8">
        <f t="shared" si="767"/>
        <v>1.2723749123776125</v>
      </c>
      <c r="BF2504" s="8">
        <f t="shared" si="768"/>
        <v>0.7386345573352866</v>
      </c>
      <c r="BG2504" s="95">
        <f t="shared" si="772"/>
        <v>0.3357196473573697</v>
      </c>
      <c r="BH2504" s="95">
        <f t="shared" si="772"/>
        <v>0.31036782265222035</v>
      </c>
      <c r="BI2504" s="95">
        <f t="shared" si="772"/>
        <v>0.2809205298216626</v>
      </c>
      <c r="BJ2504" s="95">
        <f t="shared" si="772"/>
        <v>0.24702566320507127</v>
      </c>
      <c r="BK2504" s="95">
        <f t="shared" si="772"/>
        <v>0.20836448178683617</v>
      </c>
      <c r="BL2504" s="95">
        <f t="shared" si="772"/>
        <v>0.16464603804218486</v>
      </c>
      <c r="BM2504" s="95">
        <f t="shared" si="772"/>
        <v>0.11558430824031349</v>
      </c>
      <c r="BN2504" s="95">
        <f t="shared" si="770"/>
        <v>6.085163226445589E-2</v>
      </c>
      <c r="BO2504" s="75"/>
      <c r="BP2504" s="75"/>
    </row>
    <row r="2505" spans="27:68" x14ac:dyDescent="0.2">
      <c r="AA2505" s="75"/>
      <c r="AB2505" s="75"/>
      <c r="AC2505" s="75"/>
      <c r="AD2505" s="75"/>
      <c r="AE2505" s="75"/>
      <c r="AF2505" s="85"/>
      <c r="AG2505" s="84"/>
      <c r="AN2505" s="75"/>
      <c r="AO2505" s="75"/>
      <c r="AP2505" s="75"/>
      <c r="AQ2505" s="75"/>
      <c r="AR2505" s="75"/>
      <c r="AS2505" s="75"/>
      <c r="AT2505" s="75"/>
      <c r="AU2505" s="75"/>
      <c r="AV2505" s="75"/>
      <c r="AW2505" s="75"/>
      <c r="AX2505" s="75"/>
      <c r="AY2505" s="75"/>
      <c r="AZ2505" s="75"/>
      <c r="BA2505" s="8">
        <f t="shared" si="763"/>
        <v>0</v>
      </c>
      <c r="BB2505" s="8">
        <f t="shared" si="764"/>
        <v>1.2646105828040655</v>
      </c>
      <c r="BC2505" s="8">
        <f t="shared" si="765"/>
        <v>-0.82727295640664633</v>
      </c>
      <c r="BD2505" s="8">
        <f t="shared" si="766"/>
        <v>0.86022162229747101</v>
      </c>
      <c r="BE2505" s="8">
        <f t="shared" si="767"/>
        <v>1.2723749123776125</v>
      </c>
      <c r="BF2505" s="8">
        <f t="shared" si="768"/>
        <v>0.7386345573352866</v>
      </c>
      <c r="BG2505" s="95">
        <f t="shared" si="772"/>
        <v>0.3357196473573697</v>
      </c>
      <c r="BH2505" s="95">
        <f t="shared" si="772"/>
        <v>0.31036782265222035</v>
      </c>
      <c r="BI2505" s="95">
        <f t="shared" si="772"/>
        <v>0.2809205298216626</v>
      </c>
      <c r="BJ2505" s="95">
        <f t="shared" si="772"/>
        <v>0.24702566320507127</v>
      </c>
      <c r="BK2505" s="95">
        <f t="shared" si="772"/>
        <v>0.20836448178683617</v>
      </c>
      <c r="BL2505" s="95">
        <f t="shared" si="772"/>
        <v>0.16464603804218486</v>
      </c>
      <c r="BM2505" s="95">
        <f t="shared" si="772"/>
        <v>0.11558430824031349</v>
      </c>
      <c r="BN2505" s="95">
        <f t="shared" si="770"/>
        <v>6.085163226445589E-2</v>
      </c>
      <c r="BO2505" s="75"/>
      <c r="BP2505" s="75"/>
    </row>
    <row r="2506" spans="27:68" x14ac:dyDescent="0.2">
      <c r="AA2506" s="75"/>
      <c r="AB2506" s="75"/>
      <c r="AC2506" s="75"/>
      <c r="AD2506" s="75"/>
      <c r="AE2506" s="75"/>
      <c r="AF2506" s="85"/>
      <c r="AG2506" s="84"/>
      <c r="AN2506" s="75"/>
      <c r="AO2506" s="75"/>
      <c r="AP2506" s="75"/>
      <c r="AQ2506" s="75"/>
      <c r="AR2506" s="75"/>
      <c r="AS2506" s="75"/>
      <c r="AT2506" s="75"/>
      <c r="AU2506" s="75"/>
      <c r="AV2506" s="75"/>
      <c r="AW2506" s="75"/>
      <c r="AX2506" s="75"/>
      <c r="AY2506" s="75"/>
      <c r="AZ2506" s="75"/>
      <c r="BA2506" s="8">
        <f t="shared" si="763"/>
        <v>0</v>
      </c>
      <c r="BB2506" s="8">
        <f t="shared" si="764"/>
        <v>1.2646105828040655</v>
      </c>
      <c r="BC2506" s="8">
        <f t="shared" si="765"/>
        <v>-0.82727295640664633</v>
      </c>
      <c r="BD2506" s="8">
        <f t="shared" si="766"/>
        <v>0.86022162229747101</v>
      </c>
      <c r="BE2506" s="8">
        <f t="shared" si="767"/>
        <v>1.2723749123776125</v>
      </c>
      <c r="BF2506" s="8">
        <f t="shared" si="768"/>
        <v>0.7386345573352866</v>
      </c>
      <c r="BG2506" s="95">
        <f t="shared" si="772"/>
        <v>0.3357196473573697</v>
      </c>
      <c r="BH2506" s="95">
        <f t="shared" si="772"/>
        <v>0.31036782265222035</v>
      </c>
      <c r="BI2506" s="95">
        <f t="shared" si="772"/>
        <v>0.2809205298216626</v>
      </c>
      <c r="BJ2506" s="95">
        <f t="shared" si="772"/>
        <v>0.24702566320507127</v>
      </c>
      <c r="BK2506" s="95">
        <f t="shared" si="772"/>
        <v>0.20836448178683617</v>
      </c>
      <c r="BL2506" s="95">
        <f t="shared" si="772"/>
        <v>0.16464603804218486</v>
      </c>
      <c r="BM2506" s="95">
        <f t="shared" si="772"/>
        <v>0.11558430824031349</v>
      </c>
      <c r="BN2506" s="95">
        <f t="shared" si="770"/>
        <v>6.085163226445589E-2</v>
      </c>
      <c r="BO2506" s="75"/>
      <c r="BP2506" s="75"/>
    </row>
    <row r="2507" spans="27:68" x14ac:dyDescent="0.2">
      <c r="AA2507" s="75"/>
      <c r="AB2507" s="75"/>
      <c r="AC2507" s="75"/>
      <c r="AD2507" s="75"/>
      <c r="AE2507" s="75"/>
      <c r="AF2507" s="85"/>
      <c r="AG2507" s="84"/>
      <c r="AN2507" s="75"/>
      <c r="AO2507" s="75"/>
      <c r="AP2507" s="75"/>
      <c r="AQ2507" s="75"/>
      <c r="AR2507" s="75"/>
      <c r="AS2507" s="75"/>
      <c r="AT2507" s="75"/>
      <c r="AU2507" s="75"/>
      <c r="AV2507" s="75"/>
      <c r="AW2507" s="75"/>
      <c r="AX2507" s="75"/>
      <c r="AY2507" s="75"/>
      <c r="AZ2507" s="75"/>
      <c r="BA2507" s="8">
        <f t="shared" si="763"/>
        <v>0</v>
      </c>
      <c r="BB2507" s="8">
        <f t="shared" si="764"/>
        <v>1.2646105828040655</v>
      </c>
      <c r="BC2507" s="8">
        <f t="shared" si="765"/>
        <v>-0.82727295640664633</v>
      </c>
      <c r="BD2507" s="8">
        <f t="shared" si="766"/>
        <v>0.86022162229747101</v>
      </c>
      <c r="BE2507" s="8">
        <f t="shared" si="767"/>
        <v>1.2723749123776125</v>
      </c>
      <c r="BF2507" s="8">
        <f t="shared" si="768"/>
        <v>0.7386345573352866</v>
      </c>
      <c r="BG2507" s="95">
        <f t="shared" si="772"/>
        <v>0.3357196473573697</v>
      </c>
      <c r="BH2507" s="95">
        <f t="shared" si="772"/>
        <v>0.31036782265222035</v>
      </c>
      <c r="BI2507" s="95">
        <f t="shared" si="772"/>
        <v>0.2809205298216626</v>
      </c>
      <c r="BJ2507" s="95">
        <f t="shared" si="772"/>
        <v>0.24702566320507127</v>
      </c>
      <c r="BK2507" s="95">
        <f t="shared" si="772"/>
        <v>0.20836448178683617</v>
      </c>
      <c r="BL2507" s="95">
        <f t="shared" si="772"/>
        <v>0.16464603804218486</v>
      </c>
      <c r="BM2507" s="95">
        <f t="shared" si="772"/>
        <v>0.11558430824031349</v>
      </c>
      <c r="BN2507" s="95">
        <f t="shared" si="770"/>
        <v>6.085163226445589E-2</v>
      </c>
      <c r="BO2507" s="75"/>
      <c r="BP2507" s="75"/>
    </row>
    <row r="2508" spans="27:68" x14ac:dyDescent="0.2">
      <c r="AA2508" s="75"/>
      <c r="AB2508" s="75"/>
      <c r="AC2508" s="75"/>
      <c r="AD2508" s="75"/>
      <c r="AE2508" s="75"/>
      <c r="AF2508" s="85"/>
      <c r="AG2508" s="84"/>
      <c r="AN2508" s="75"/>
      <c r="AO2508" s="75"/>
      <c r="AP2508" s="75"/>
      <c r="AQ2508" s="75"/>
      <c r="AR2508" s="75"/>
      <c r="AS2508" s="75"/>
      <c r="AT2508" s="75"/>
      <c r="AU2508" s="75"/>
      <c r="AV2508" s="75"/>
      <c r="AW2508" s="75"/>
      <c r="AX2508" s="75"/>
      <c r="AY2508" s="75"/>
      <c r="AZ2508" s="75"/>
      <c r="BA2508" s="8">
        <f t="shared" si="763"/>
        <v>0</v>
      </c>
      <c r="BB2508" s="8">
        <f t="shared" si="764"/>
        <v>1.2646105828040655</v>
      </c>
      <c r="BC2508" s="8">
        <f t="shared" si="765"/>
        <v>-0.82727295640664633</v>
      </c>
      <c r="BD2508" s="8">
        <f t="shared" si="766"/>
        <v>0.86022162229747101</v>
      </c>
      <c r="BE2508" s="8">
        <f t="shared" si="767"/>
        <v>1.2723749123776125</v>
      </c>
      <c r="BF2508" s="8">
        <f t="shared" si="768"/>
        <v>0.7386345573352866</v>
      </c>
      <c r="BG2508" s="95">
        <f t="shared" si="772"/>
        <v>0.3357196473573697</v>
      </c>
      <c r="BH2508" s="95">
        <f t="shared" si="772"/>
        <v>0.31036782265222035</v>
      </c>
      <c r="BI2508" s="95">
        <f t="shared" si="772"/>
        <v>0.2809205298216626</v>
      </c>
      <c r="BJ2508" s="95">
        <f t="shared" si="772"/>
        <v>0.24702566320507127</v>
      </c>
      <c r="BK2508" s="95">
        <f t="shared" si="772"/>
        <v>0.20836448178683617</v>
      </c>
      <c r="BL2508" s="95">
        <f t="shared" si="772"/>
        <v>0.16464603804218486</v>
      </c>
      <c r="BM2508" s="95">
        <f t="shared" si="772"/>
        <v>0.11558430824031349</v>
      </c>
      <c r="BN2508" s="95">
        <f t="shared" si="770"/>
        <v>6.085163226445589E-2</v>
      </c>
      <c r="BO2508" s="75"/>
      <c r="BP2508" s="75"/>
    </row>
    <row r="2509" spans="27:68" x14ac:dyDescent="0.2">
      <c r="AA2509" s="75"/>
      <c r="AB2509" s="75"/>
      <c r="AC2509" s="75"/>
      <c r="AD2509" s="75"/>
      <c r="AE2509" s="75"/>
      <c r="AF2509" s="85"/>
      <c r="AG2509" s="84"/>
      <c r="AN2509" s="75"/>
      <c r="AO2509" s="75"/>
      <c r="AP2509" s="75"/>
      <c r="AQ2509" s="75"/>
      <c r="AR2509" s="75"/>
      <c r="AS2509" s="75"/>
      <c r="AT2509" s="75"/>
      <c r="AU2509" s="75"/>
      <c r="AV2509" s="75"/>
      <c r="AW2509" s="75"/>
      <c r="AX2509" s="75"/>
      <c r="AY2509" s="75"/>
      <c r="AZ2509" s="75"/>
      <c r="BA2509" s="8">
        <f t="shared" si="763"/>
        <v>0</v>
      </c>
      <c r="BB2509" s="8">
        <f t="shared" si="764"/>
        <v>1.2646105828040655</v>
      </c>
      <c r="BC2509" s="8">
        <f t="shared" si="765"/>
        <v>-0.82727295640664633</v>
      </c>
      <c r="BD2509" s="8">
        <f t="shared" si="766"/>
        <v>0.86022162229747101</v>
      </c>
      <c r="BE2509" s="8">
        <f t="shared" si="767"/>
        <v>1.2723749123776125</v>
      </c>
      <c r="BF2509" s="8">
        <f t="shared" si="768"/>
        <v>0.7386345573352866</v>
      </c>
      <c r="BG2509" s="95">
        <f t="shared" si="772"/>
        <v>0.3357196473573697</v>
      </c>
      <c r="BH2509" s="95">
        <f t="shared" si="772"/>
        <v>0.31036782265222035</v>
      </c>
      <c r="BI2509" s="95">
        <f t="shared" si="772"/>
        <v>0.2809205298216626</v>
      </c>
      <c r="BJ2509" s="95">
        <f t="shared" si="772"/>
        <v>0.24702566320507127</v>
      </c>
      <c r="BK2509" s="95">
        <f t="shared" si="772"/>
        <v>0.20836448178683617</v>
      </c>
      <c r="BL2509" s="95">
        <f t="shared" si="772"/>
        <v>0.16464603804218486</v>
      </c>
      <c r="BM2509" s="95">
        <f t="shared" si="772"/>
        <v>0.11558430824031349</v>
      </c>
      <c r="BN2509" s="95">
        <f t="shared" si="770"/>
        <v>6.085163226445589E-2</v>
      </c>
      <c r="BO2509" s="75"/>
      <c r="BP2509" s="75"/>
    </row>
    <row r="2510" spans="27:68" x14ac:dyDescent="0.2">
      <c r="AA2510" s="75"/>
      <c r="AB2510" s="75"/>
      <c r="AC2510" s="75"/>
      <c r="AD2510" s="75"/>
      <c r="AE2510" s="75"/>
      <c r="AF2510" s="85"/>
      <c r="AG2510" s="84"/>
      <c r="AN2510" s="75"/>
      <c r="AO2510" s="75"/>
      <c r="AP2510" s="75"/>
      <c r="AQ2510" s="75"/>
      <c r="AR2510" s="75"/>
      <c r="AS2510" s="75"/>
      <c r="AT2510" s="75"/>
      <c r="AU2510" s="75"/>
      <c r="AV2510" s="75"/>
      <c r="AW2510" s="75"/>
      <c r="AX2510" s="75"/>
      <c r="AY2510" s="75"/>
      <c r="AZ2510" s="75"/>
      <c r="BA2510" s="8">
        <f t="shared" si="763"/>
        <v>0</v>
      </c>
      <c r="BB2510" s="8">
        <f t="shared" si="764"/>
        <v>1.2646105828040655</v>
      </c>
      <c r="BC2510" s="8">
        <f t="shared" si="765"/>
        <v>-0.82727295640664633</v>
      </c>
      <c r="BD2510" s="8">
        <f t="shared" si="766"/>
        <v>0.86022162229747101</v>
      </c>
      <c r="BE2510" s="8">
        <f t="shared" si="767"/>
        <v>1.2723749123776125</v>
      </c>
      <c r="BF2510" s="8">
        <f t="shared" si="768"/>
        <v>0.7386345573352866</v>
      </c>
      <c r="BG2510" s="95">
        <f t="shared" si="772"/>
        <v>0.3357196473573697</v>
      </c>
      <c r="BH2510" s="95">
        <f t="shared" si="772"/>
        <v>0.31036782265222035</v>
      </c>
      <c r="BI2510" s="95">
        <f t="shared" si="772"/>
        <v>0.2809205298216626</v>
      </c>
      <c r="BJ2510" s="95">
        <f t="shared" si="772"/>
        <v>0.24702566320507127</v>
      </c>
      <c r="BK2510" s="95">
        <f t="shared" si="772"/>
        <v>0.20836448178683617</v>
      </c>
      <c r="BL2510" s="95">
        <f t="shared" si="772"/>
        <v>0.16464603804218486</v>
      </c>
      <c r="BM2510" s="95">
        <f t="shared" si="772"/>
        <v>0.11558430824031349</v>
      </c>
      <c r="BN2510" s="95">
        <f t="shared" si="770"/>
        <v>6.085163226445589E-2</v>
      </c>
      <c r="BO2510" s="75"/>
      <c r="BP2510" s="75"/>
    </row>
    <row r="2511" spans="27:68" x14ac:dyDescent="0.2">
      <c r="AA2511" s="75"/>
      <c r="AB2511" s="75"/>
      <c r="AC2511" s="75"/>
      <c r="AD2511" s="75"/>
      <c r="AE2511" s="75"/>
      <c r="AF2511" s="85"/>
      <c r="AG2511" s="84"/>
      <c r="AN2511" s="75"/>
      <c r="AO2511" s="75"/>
      <c r="AP2511" s="75"/>
      <c r="AQ2511" s="75"/>
      <c r="AR2511" s="75"/>
      <c r="AS2511" s="75"/>
      <c r="AT2511" s="75"/>
      <c r="AU2511" s="75"/>
      <c r="AV2511" s="75"/>
      <c r="AW2511" s="75"/>
      <c r="AX2511" s="75"/>
      <c r="AY2511" s="75"/>
      <c r="AZ2511" s="75"/>
      <c r="BA2511" s="8">
        <f t="shared" si="763"/>
        <v>0</v>
      </c>
      <c r="BB2511" s="8">
        <f t="shared" si="764"/>
        <v>1.2646105828040655</v>
      </c>
      <c r="BC2511" s="8">
        <f t="shared" si="765"/>
        <v>-0.82727295640664633</v>
      </c>
      <c r="BD2511" s="8">
        <f t="shared" si="766"/>
        <v>0.86022162229747101</v>
      </c>
      <c r="BE2511" s="8">
        <f t="shared" si="767"/>
        <v>1.2723749123776125</v>
      </c>
      <c r="BF2511" s="8">
        <f t="shared" si="768"/>
        <v>0.7386345573352866</v>
      </c>
      <c r="BG2511" s="95">
        <f t="shared" si="772"/>
        <v>0.3357196473573697</v>
      </c>
      <c r="BH2511" s="95">
        <f t="shared" si="772"/>
        <v>0.31036782265222035</v>
      </c>
      <c r="BI2511" s="95">
        <f t="shared" si="772"/>
        <v>0.2809205298216626</v>
      </c>
      <c r="BJ2511" s="95">
        <f t="shared" si="772"/>
        <v>0.24702566320507127</v>
      </c>
      <c r="BK2511" s="95">
        <f t="shared" si="772"/>
        <v>0.20836448178683617</v>
      </c>
      <c r="BL2511" s="95">
        <f t="shared" si="772"/>
        <v>0.16464603804218486</v>
      </c>
      <c r="BM2511" s="95">
        <f t="shared" si="772"/>
        <v>0.11558430824031349</v>
      </c>
      <c r="BN2511" s="95">
        <f t="shared" si="770"/>
        <v>6.085163226445589E-2</v>
      </c>
      <c r="BO2511" s="75"/>
      <c r="BP2511" s="75"/>
    </row>
    <row r="2512" spans="27:68" x14ac:dyDescent="0.2">
      <c r="AA2512" s="75"/>
      <c r="AB2512" s="75"/>
      <c r="AC2512" s="75"/>
      <c r="AD2512" s="75"/>
      <c r="AE2512" s="75"/>
      <c r="AF2512" s="85"/>
      <c r="AG2512" s="84"/>
      <c r="AN2512" s="75"/>
      <c r="AO2512" s="75"/>
      <c r="AP2512" s="75"/>
      <c r="AQ2512" s="75"/>
      <c r="AR2512" s="75"/>
      <c r="AS2512" s="75"/>
      <c r="AT2512" s="75"/>
      <c r="AU2512" s="75"/>
      <c r="AV2512" s="75"/>
      <c r="AW2512" s="75"/>
      <c r="AX2512" s="75"/>
      <c r="AY2512" s="75"/>
      <c r="AZ2512" s="75"/>
      <c r="BA2512" s="8">
        <f t="shared" si="763"/>
        <v>0</v>
      </c>
      <c r="BB2512" s="8">
        <f t="shared" si="764"/>
        <v>1.2646105828040655</v>
      </c>
      <c r="BC2512" s="8">
        <f t="shared" si="765"/>
        <v>-0.82727295640664633</v>
      </c>
      <c r="BD2512" s="8">
        <f t="shared" si="766"/>
        <v>0.86022162229747101</v>
      </c>
      <c r="BE2512" s="8">
        <f t="shared" si="767"/>
        <v>1.2723749123776125</v>
      </c>
      <c r="BF2512" s="8">
        <f t="shared" si="768"/>
        <v>0.7386345573352866</v>
      </c>
      <c r="BG2512" s="95">
        <f t="shared" si="772"/>
        <v>0.3357196473573697</v>
      </c>
      <c r="BH2512" s="95">
        <f t="shared" si="772"/>
        <v>0.31036782265222035</v>
      </c>
      <c r="BI2512" s="95">
        <f t="shared" si="772"/>
        <v>0.2809205298216626</v>
      </c>
      <c r="BJ2512" s="95">
        <f t="shared" si="772"/>
        <v>0.24702566320507127</v>
      </c>
      <c r="BK2512" s="95">
        <f t="shared" si="772"/>
        <v>0.20836448178683617</v>
      </c>
      <c r="BL2512" s="95">
        <f t="shared" si="772"/>
        <v>0.16464603804218486</v>
      </c>
      <c r="BM2512" s="95">
        <f t="shared" si="772"/>
        <v>0.11558430824031349</v>
      </c>
      <c r="BN2512" s="95">
        <f t="shared" si="770"/>
        <v>6.085163226445589E-2</v>
      </c>
      <c r="BO2512" s="75"/>
      <c r="BP2512" s="75"/>
    </row>
    <row r="2513" spans="27:68" x14ac:dyDescent="0.2">
      <c r="AA2513" s="75"/>
      <c r="AB2513" s="75"/>
      <c r="AC2513" s="75"/>
      <c r="AD2513" s="75"/>
      <c r="AE2513" s="75"/>
      <c r="AF2513" s="85"/>
      <c r="AG2513" s="84"/>
      <c r="AN2513" s="75"/>
      <c r="AO2513" s="75"/>
      <c r="AP2513" s="75"/>
      <c r="AQ2513" s="75"/>
      <c r="AR2513" s="75"/>
      <c r="AS2513" s="75"/>
      <c r="AT2513" s="75"/>
      <c r="AU2513" s="75"/>
      <c r="AV2513" s="75"/>
      <c r="AW2513" s="75"/>
      <c r="AX2513" s="75"/>
      <c r="AY2513" s="75"/>
      <c r="AZ2513" s="75"/>
      <c r="BA2513" s="8">
        <f t="shared" si="763"/>
        <v>0</v>
      </c>
      <c r="BB2513" s="8">
        <f t="shared" si="764"/>
        <v>1.2646105828040655</v>
      </c>
      <c r="BC2513" s="8">
        <f t="shared" si="765"/>
        <v>-0.82727295640664633</v>
      </c>
      <c r="BD2513" s="8">
        <f t="shared" si="766"/>
        <v>0.86022162229747101</v>
      </c>
      <c r="BE2513" s="8">
        <f t="shared" si="767"/>
        <v>1.2723749123776125</v>
      </c>
      <c r="BF2513" s="8">
        <f t="shared" si="768"/>
        <v>0.7386345573352866</v>
      </c>
      <c r="BG2513" s="95">
        <f t="shared" ref="BG2513:BM2528" si="773">$BN2513+$BB$7*SIN(BH2513)</f>
        <v>0.3357196473573697</v>
      </c>
      <c r="BH2513" s="95">
        <f t="shared" si="773"/>
        <v>0.31036782265222035</v>
      </c>
      <c r="BI2513" s="95">
        <f t="shared" si="773"/>
        <v>0.2809205298216626</v>
      </c>
      <c r="BJ2513" s="95">
        <f t="shared" si="773"/>
        <v>0.24702566320507127</v>
      </c>
      <c r="BK2513" s="95">
        <f t="shared" si="773"/>
        <v>0.20836448178683617</v>
      </c>
      <c r="BL2513" s="95">
        <f t="shared" si="773"/>
        <v>0.16464603804218486</v>
      </c>
      <c r="BM2513" s="95">
        <f t="shared" si="773"/>
        <v>0.11558430824031349</v>
      </c>
      <c r="BN2513" s="95">
        <f t="shared" si="770"/>
        <v>6.085163226445589E-2</v>
      </c>
      <c r="BO2513" s="75"/>
      <c r="BP2513" s="75"/>
    </row>
    <row r="2514" spans="27:68" x14ac:dyDescent="0.2">
      <c r="AA2514" s="75"/>
      <c r="AB2514" s="75"/>
      <c r="AC2514" s="75"/>
      <c r="AD2514" s="75"/>
      <c r="AE2514" s="75"/>
      <c r="AF2514" s="85"/>
      <c r="AG2514" s="84"/>
      <c r="AN2514" s="75"/>
      <c r="AO2514" s="75"/>
      <c r="AP2514" s="75"/>
      <c r="AQ2514" s="75"/>
      <c r="AR2514" s="75"/>
      <c r="AS2514" s="75"/>
      <c r="AT2514" s="75"/>
      <c r="AU2514" s="75"/>
      <c r="AV2514" s="75"/>
      <c r="AW2514" s="75"/>
      <c r="AX2514" s="75"/>
      <c r="AY2514" s="75"/>
      <c r="AZ2514" s="75"/>
      <c r="BA2514" s="8">
        <f t="shared" si="763"/>
        <v>0</v>
      </c>
      <c r="BB2514" s="8">
        <f t="shared" si="764"/>
        <v>1.2646105828040655</v>
      </c>
      <c r="BC2514" s="8">
        <f t="shared" si="765"/>
        <v>-0.82727295640664633</v>
      </c>
      <c r="BD2514" s="8">
        <f t="shared" si="766"/>
        <v>0.86022162229747101</v>
      </c>
      <c r="BE2514" s="8">
        <f t="shared" si="767"/>
        <v>1.2723749123776125</v>
      </c>
      <c r="BF2514" s="8">
        <f t="shared" si="768"/>
        <v>0.7386345573352866</v>
      </c>
      <c r="BG2514" s="95">
        <f t="shared" si="773"/>
        <v>0.3357196473573697</v>
      </c>
      <c r="BH2514" s="95">
        <f t="shared" si="773"/>
        <v>0.31036782265222035</v>
      </c>
      <c r="BI2514" s="95">
        <f t="shared" si="773"/>
        <v>0.2809205298216626</v>
      </c>
      <c r="BJ2514" s="95">
        <f t="shared" si="773"/>
        <v>0.24702566320507127</v>
      </c>
      <c r="BK2514" s="95">
        <f t="shared" si="773"/>
        <v>0.20836448178683617</v>
      </c>
      <c r="BL2514" s="95">
        <f t="shared" si="773"/>
        <v>0.16464603804218486</v>
      </c>
      <c r="BM2514" s="95">
        <f t="shared" si="773"/>
        <v>0.11558430824031349</v>
      </c>
      <c r="BN2514" s="95">
        <f t="shared" si="770"/>
        <v>6.085163226445589E-2</v>
      </c>
      <c r="BO2514" s="75"/>
      <c r="BP2514" s="75"/>
    </row>
    <row r="2515" spans="27:68" x14ac:dyDescent="0.2">
      <c r="AA2515" s="75"/>
      <c r="AB2515" s="75"/>
      <c r="AC2515" s="75"/>
      <c r="AD2515" s="75"/>
      <c r="AE2515" s="75"/>
      <c r="AF2515" s="85"/>
      <c r="AG2515" s="84"/>
      <c r="AN2515" s="75"/>
      <c r="AO2515" s="75"/>
      <c r="AP2515" s="75"/>
      <c r="AQ2515" s="75"/>
      <c r="AR2515" s="75"/>
      <c r="AS2515" s="75"/>
      <c r="AT2515" s="75"/>
      <c r="AU2515" s="75"/>
      <c r="AV2515" s="75"/>
      <c r="AW2515" s="75"/>
      <c r="AX2515" s="75"/>
      <c r="AY2515" s="75"/>
      <c r="AZ2515" s="75"/>
      <c r="BA2515" s="8">
        <f t="shared" si="763"/>
        <v>0</v>
      </c>
      <c r="BB2515" s="8">
        <f t="shared" si="764"/>
        <v>1.2646105828040655</v>
      </c>
      <c r="BC2515" s="8">
        <f t="shared" si="765"/>
        <v>-0.82727295640664633</v>
      </c>
      <c r="BD2515" s="8">
        <f t="shared" si="766"/>
        <v>0.86022162229747101</v>
      </c>
      <c r="BE2515" s="8">
        <f t="shared" si="767"/>
        <v>1.2723749123776125</v>
      </c>
      <c r="BF2515" s="8">
        <f t="shared" si="768"/>
        <v>0.7386345573352866</v>
      </c>
      <c r="BG2515" s="95">
        <f t="shared" si="773"/>
        <v>0.3357196473573697</v>
      </c>
      <c r="BH2515" s="95">
        <f t="shared" si="773"/>
        <v>0.31036782265222035</v>
      </c>
      <c r="BI2515" s="95">
        <f t="shared" si="773"/>
        <v>0.2809205298216626</v>
      </c>
      <c r="BJ2515" s="95">
        <f t="shared" si="773"/>
        <v>0.24702566320507127</v>
      </c>
      <c r="BK2515" s="95">
        <f t="shared" si="773"/>
        <v>0.20836448178683617</v>
      </c>
      <c r="BL2515" s="95">
        <f t="shared" si="773"/>
        <v>0.16464603804218486</v>
      </c>
      <c r="BM2515" s="95">
        <f t="shared" si="773"/>
        <v>0.11558430824031349</v>
      </c>
      <c r="BN2515" s="95">
        <f t="shared" si="770"/>
        <v>6.085163226445589E-2</v>
      </c>
      <c r="BO2515" s="75"/>
      <c r="BP2515" s="75"/>
    </row>
    <row r="2516" spans="27:68" x14ac:dyDescent="0.2">
      <c r="AA2516" s="75"/>
      <c r="AB2516" s="75"/>
      <c r="AC2516" s="75"/>
      <c r="AD2516" s="75"/>
      <c r="AE2516" s="75"/>
      <c r="AF2516" s="85"/>
      <c r="AG2516" s="84"/>
      <c r="AN2516" s="75"/>
      <c r="AO2516" s="75"/>
      <c r="AP2516" s="75"/>
      <c r="AQ2516" s="75"/>
      <c r="AR2516" s="75"/>
      <c r="AS2516" s="75"/>
      <c r="AT2516" s="75"/>
      <c r="AU2516" s="75"/>
      <c r="AV2516" s="75"/>
      <c r="AW2516" s="75"/>
      <c r="AX2516" s="75"/>
      <c r="AY2516" s="75"/>
      <c r="AZ2516" s="75"/>
      <c r="BA2516" s="8">
        <f t="shared" si="763"/>
        <v>0</v>
      </c>
      <c r="BB2516" s="8">
        <f t="shared" si="764"/>
        <v>1.2646105828040655</v>
      </c>
      <c r="BC2516" s="8">
        <f t="shared" si="765"/>
        <v>-0.82727295640664633</v>
      </c>
      <c r="BD2516" s="8">
        <f t="shared" si="766"/>
        <v>0.86022162229747101</v>
      </c>
      <c r="BE2516" s="8">
        <f t="shared" si="767"/>
        <v>1.2723749123776125</v>
      </c>
      <c r="BF2516" s="8">
        <f t="shared" si="768"/>
        <v>0.7386345573352866</v>
      </c>
      <c r="BG2516" s="95">
        <f t="shared" si="773"/>
        <v>0.3357196473573697</v>
      </c>
      <c r="BH2516" s="95">
        <f t="shared" si="773"/>
        <v>0.31036782265222035</v>
      </c>
      <c r="BI2516" s="95">
        <f t="shared" si="773"/>
        <v>0.2809205298216626</v>
      </c>
      <c r="BJ2516" s="95">
        <f t="shared" si="773"/>
        <v>0.24702566320507127</v>
      </c>
      <c r="BK2516" s="95">
        <f t="shared" si="773"/>
        <v>0.20836448178683617</v>
      </c>
      <c r="BL2516" s="95">
        <f t="shared" si="773"/>
        <v>0.16464603804218486</v>
      </c>
      <c r="BM2516" s="95">
        <f t="shared" si="773"/>
        <v>0.11558430824031349</v>
      </c>
      <c r="BN2516" s="95">
        <f t="shared" si="770"/>
        <v>6.085163226445589E-2</v>
      </c>
      <c r="BO2516" s="75"/>
      <c r="BP2516" s="75"/>
    </row>
    <row r="2517" spans="27:68" x14ac:dyDescent="0.2">
      <c r="AA2517" s="75"/>
      <c r="AB2517" s="75"/>
      <c r="AC2517" s="75"/>
      <c r="AD2517" s="75"/>
      <c r="AE2517" s="75"/>
      <c r="AF2517" s="85"/>
      <c r="AG2517" s="84"/>
      <c r="AN2517" s="75"/>
      <c r="AO2517" s="75"/>
      <c r="AP2517" s="75"/>
      <c r="AQ2517" s="75"/>
      <c r="AR2517" s="75"/>
      <c r="AS2517" s="75"/>
      <c r="AT2517" s="75"/>
      <c r="AU2517" s="75"/>
      <c r="AV2517" s="75"/>
      <c r="AW2517" s="75"/>
      <c r="AX2517" s="75"/>
      <c r="AY2517" s="75"/>
      <c r="AZ2517" s="75"/>
      <c r="BA2517" s="8">
        <f t="shared" si="763"/>
        <v>0</v>
      </c>
      <c r="BB2517" s="8">
        <f t="shared" si="764"/>
        <v>1.2646105828040655</v>
      </c>
      <c r="BC2517" s="8">
        <f t="shared" si="765"/>
        <v>-0.82727295640664633</v>
      </c>
      <c r="BD2517" s="8">
        <f t="shared" si="766"/>
        <v>0.86022162229747101</v>
      </c>
      <c r="BE2517" s="8">
        <f t="shared" si="767"/>
        <v>1.2723749123776125</v>
      </c>
      <c r="BF2517" s="8">
        <f t="shared" si="768"/>
        <v>0.7386345573352866</v>
      </c>
      <c r="BG2517" s="95">
        <f t="shared" si="773"/>
        <v>0.3357196473573697</v>
      </c>
      <c r="BH2517" s="95">
        <f t="shared" si="773"/>
        <v>0.31036782265222035</v>
      </c>
      <c r="BI2517" s="95">
        <f t="shared" si="773"/>
        <v>0.2809205298216626</v>
      </c>
      <c r="BJ2517" s="95">
        <f t="shared" si="773"/>
        <v>0.24702566320507127</v>
      </c>
      <c r="BK2517" s="95">
        <f t="shared" si="773"/>
        <v>0.20836448178683617</v>
      </c>
      <c r="BL2517" s="95">
        <f t="shared" si="773"/>
        <v>0.16464603804218486</v>
      </c>
      <c r="BM2517" s="95">
        <f t="shared" si="773"/>
        <v>0.11558430824031349</v>
      </c>
      <c r="BN2517" s="95">
        <f t="shared" si="770"/>
        <v>6.085163226445589E-2</v>
      </c>
      <c r="BO2517" s="75"/>
      <c r="BP2517" s="75"/>
    </row>
    <row r="2518" spans="27:68" x14ac:dyDescent="0.2">
      <c r="AA2518" s="75"/>
      <c r="AB2518" s="75"/>
      <c r="AC2518" s="75"/>
      <c r="AD2518" s="75"/>
      <c r="AE2518" s="75"/>
      <c r="AF2518" s="85"/>
      <c r="AG2518" s="84"/>
      <c r="AN2518" s="75"/>
      <c r="AO2518" s="75"/>
      <c r="AP2518" s="75"/>
      <c r="AQ2518" s="75"/>
      <c r="AR2518" s="75"/>
      <c r="AS2518" s="75"/>
      <c r="AT2518" s="75"/>
      <c r="AU2518" s="75"/>
      <c r="AV2518" s="75"/>
      <c r="AW2518" s="75"/>
      <c r="AX2518" s="75"/>
      <c r="AY2518" s="75"/>
      <c r="AZ2518" s="75"/>
      <c r="BA2518" s="8">
        <f t="shared" si="763"/>
        <v>0</v>
      </c>
      <c r="BB2518" s="8">
        <f t="shared" si="764"/>
        <v>1.2646105828040655</v>
      </c>
      <c r="BC2518" s="8">
        <f t="shared" si="765"/>
        <v>-0.82727295640664633</v>
      </c>
      <c r="BD2518" s="8">
        <f t="shared" si="766"/>
        <v>0.86022162229747101</v>
      </c>
      <c r="BE2518" s="8">
        <f t="shared" si="767"/>
        <v>1.2723749123776125</v>
      </c>
      <c r="BF2518" s="8">
        <f t="shared" si="768"/>
        <v>0.7386345573352866</v>
      </c>
      <c r="BG2518" s="95">
        <f t="shared" si="773"/>
        <v>0.3357196473573697</v>
      </c>
      <c r="BH2518" s="95">
        <f t="shared" si="773"/>
        <v>0.31036782265222035</v>
      </c>
      <c r="BI2518" s="95">
        <f t="shared" si="773"/>
        <v>0.2809205298216626</v>
      </c>
      <c r="BJ2518" s="95">
        <f t="shared" si="773"/>
        <v>0.24702566320507127</v>
      </c>
      <c r="BK2518" s="95">
        <f t="shared" si="773"/>
        <v>0.20836448178683617</v>
      </c>
      <c r="BL2518" s="95">
        <f t="shared" si="773"/>
        <v>0.16464603804218486</v>
      </c>
      <c r="BM2518" s="95">
        <f t="shared" si="773"/>
        <v>0.11558430824031349</v>
      </c>
      <c r="BN2518" s="95">
        <f t="shared" si="770"/>
        <v>6.085163226445589E-2</v>
      </c>
      <c r="BO2518" s="75"/>
      <c r="BP2518" s="75"/>
    </row>
    <row r="2519" spans="27:68" x14ac:dyDescent="0.2">
      <c r="AA2519" s="75"/>
      <c r="AB2519" s="75"/>
      <c r="AC2519" s="75"/>
      <c r="AD2519" s="75"/>
      <c r="AE2519" s="75"/>
      <c r="AF2519" s="85"/>
      <c r="AG2519" s="84"/>
      <c r="AN2519" s="75"/>
      <c r="AO2519" s="75"/>
      <c r="AP2519" s="75"/>
      <c r="AQ2519" s="75"/>
      <c r="AR2519" s="75"/>
      <c r="AS2519" s="75"/>
      <c r="AT2519" s="75"/>
      <c r="AU2519" s="75"/>
      <c r="AV2519" s="75"/>
      <c r="AW2519" s="75"/>
      <c r="AX2519" s="75"/>
      <c r="AY2519" s="75"/>
      <c r="AZ2519" s="75"/>
      <c r="BA2519" s="8">
        <f t="shared" si="763"/>
        <v>0</v>
      </c>
      <c r="BB2519" s="8">
        <f t="shared" si="764"/>
        <v>1.2646105828040655</v>
      </c>
      <c r="BC2519" s="8">
        <f t="shared" si="765"/>
        <v>-0.82727295640664633</v>
      </c>
      <c r="BD2519" s="8">
        <f t="shared" si="766"/>
        <v>0.86022162229747101</v>
      </c>
      <c r="BE2519" s="8">
        <f t="shared" si="767"/>
        <v>1.2723749123776125</v>
      </c>
      <c r="BF2519" s="8">
        <f t="shared" si="768"/>
        <v>0.7386345573352866</v>
      </c>
      <c r="BG2519" s="95">
        <f t="shared" si="773"/>
        <v>0.3357196473573697</v>
      </c>
      <c r="BH2519" s="95">
        <f t="shared" si="773"/>
        <v>0.31036782265222035</v>
      </c>
      <c r="BI2519" s="95">
        <f t="shared" si="773"/>
        <v>0.2809205298216626</v>
      </c>
      <c r="BJ2519" s="95">
        <f t="shared" si="773"/>
        <v>0.24702566320507127</v>
      </c>
      <c r="BK2519" s="95">
        <f t="shared" si="773"/>
        <v>0.20836448178683617</v>
      </c>
      <c r="BL2519" s="95">
        <f t="shared" si="773"/>
        <v>0.16464603804218486</v>
      </c>
      <c r="BM2519" s="95">
        <f t="shared" si="773"/>
        <v>0.11558430824031349</v>
      </c>
      <c r="BN2519" s="95">
        <f t="shared" si="770"/>
        <v>6.085163226445589E-2</v>
      </c>
      <c r="BO2519" s="75"/>
      <c r="BP2519" s="75"/>
    </row>
    <row r="2520" spans="27:68" x14ac:dyDescent="0.2">
      <c r="AA2520" s="75"/>
      <c r="AB2520" s="75"/>
      <c r="AC2520" s="75"/>
      <c r="AD2520" s="75"/>
      <c r="AE2520" s="75"/>
      <c r="AF2520" s="85"/>
      <c r="AG2520" s="84"/>
      <c r="AN2520" s="75"/>
      <c r="AO2520" s="75"/>
      <c r="AP2520" s="75"/>
      <c r="AQ2520" s="75"/>
      <c r="AR2520" s="75"/>
      <c r="AS2520" s="75"/>
      <c r="AT2520" s="75"/>
      <c r="AU2520" s="75"/>
      <c r="AV2520" s="75"/>
      <c r="AW2520" s="75"/>
      <c r="AX2520" s="75"/>
      <c r="AY2520" s="75"/>
      <c r="AZ2520" s="75"/>
      <c r="BA2520" s="8">
        <f t="shared" si="763"/>
        <v>0</v>
      </c>
      <c r="BB2520" s="8">
        <f t="shared" si="764"/>
        <v>1.2646105828040655</v>
      </c>
      <c r="BC2520" s="8">
        <f t="shared" si="765"/>
        <v>-0.82727295640664633</v>
      </c>
      <c r="BD2520" s="8">
        <f t="shared" si="766"/>
        <v>0.86022162229747101</v>
      </c>
      <c r="BE2520" s="8">
        <f t="shared" si="767"/>
        <v>1.2723749123776125</v>
      </c>
      <c r="BF2520" s="8">
        <f t="shared" si="768"/>
        <v>0.7386345573352866</v>
      </c>
      <c r="BG2520" s="95">
        <f t="shared" si="773"/>
        <v>0.3357196473573697</v>
      </c>
      <c r="BH2520" s="95">
        <f t="shared" si="773"/>
        <v>0.31036782265222035</v>
      </c>
      <c r="BI2520" s="95">
        <f t="shared" si="773"/>
        <v>0.2809205298216626</v>
      </c>
      <c r="BJ2520" s="95">
        <f t="shared" si="773"/>
        <v>0.24702566320507127</v>
      </c>
      <c r="BK2520" s="95">
        <f t="shared" si="773"/>
        <v>0.20836448178683617</v>
      </c>
      <c r="BL2520" s="95">
        <f t="shared" si="773"/>
        <v>0.16464603804218486</v>
      </c>
      <c r="BM2520" s="95">
        <f t="shared" si="773"/>
        <v>0.11558430824031349</v>
      </c>
      <c r="BN2520" s="95">
        <f t="shared" si="770"/>
        <v>6.085163226445589E-2</v>
      </c>
      <c r="BO2520" s="75"/>
      <c r="BP2520" s="75"/>
    </row>
    <row r="2521" spans="27:68" x14ac:dyDescent="0.2">
      <c r="AA2521" s="75"/>
      <c r="AB2521" s="75"/>
      <c r="AC2521" s="75"/>
      <c r="AD2521" s="75"/>
      <c r="AE2521" s="75"/>
      <c r="AF2521" s="85"/>
      <c r="AG2521" s="84"/>
      <c r="AN2521" s="75"/>
      <c r="AO2521" s="75"/>
      <c r="AP2521" s="75"/>
      <c r="AQ2521" s="75"/>
      <c r="AR2521" s="75"/>
      <c r="AS2521" s="75"/>
      <c r="AT2521" s="75"/>
      <c r="AU2521" s="75"/>
      <c r="AV2521" s="75"/>
      <c r="AW2521" s="75"/>
      <c r="AX2521" s="75"/>
      <c r="AY2521" s="75"/>
      <c r="AZ2521" s="75"/>
      <c r="BA2521" s="8">
        <f t="shared" si="763"/>
        <v>0</v>
      </c>
      <c r="BB2521" s="8">
        <f t="shared" si="764"/>
        <v>1.2646105828040655</v>
      </c>
      <c r="BC2521" s="8">
        <f t="shared" si="765"/>
        <v>-0.82727295640664633</v>
      </c>
      <c r="BD2521" s="8">
        <f t="shared" si="766"/>
        <v>0.86022162229747101</v>
      </c>
      <c r="BE2521" s="8">
        <f t="shared" si="767"/>
        <v>1.2723749123776125</v>
      </c>
      <c r="BF2521" s="8">
        <f t="shared" si="768"/>
        <v>0.7386345573352866</v>
      </c>
      <c r="BG2521" s="95">
        <f t="shared" si="773"/>
        <v>0.3357196473573697</v>
      </c>
      <c r="BH2521" s="95">
        <f t="shared" si="773"/>
        <v>0.31036782265222035</v>
      </c>
      <c r="BI2521" s="95">
        <f t="shared" si="773"/>
        <v>0.2809205298216626</v>
      </c>
      <c r="BJ2521" s="95">
        <f t="shared" si="773"/>
        <v>0.24702566320507127</v>
      </c>
      <c r="BK2521" s="95">
        <f t="shared" si="773"/>
        <v>0.20836448178683617</v>
      </c>
      <c r="BL2521" s="95">
        <f t="shared" si="773"/>
        <v>0.16464603804218486</v>
      </c>
      <c r="BM2521" s="95">
        <f t="shared" si="773"/>
        <v>0.11558430824031349</v>
      </c>
      <c r="BN2521" s="95">
        <f t="shared" si="770"/>
        <v>6.085163226445589E-2</v>
      </c>
      <c r="BO2521" s="75"/>
      <c r="BP2521" s="75"/>
    </row>
    <row r="2522" spans="27:68" x14ac:dyDescent="0.2">
      <c r="AA2522" s="75"/>
      <c r="AB2522" s="75"/>
      <c r="AC2522" s="75"/>
      <c r="AD2522" s="75"/>
      <c r="AE2522" s="75"/>
      <c r="AF2522" s="85"/>
      <c r="AG2522" s="84"/>
      <c r="AN2522" s="75"/>
      <c r="AO2522" s="75"/>
      <c r="AP2522" s="75"/>
      <c r="AQ2522" s="75"/>
      <c r="AR2522" s="75"/>
      <c r="AS2522" s="75"/>
      <c r="AT2522" s="75"/>
      <c r="AU2522" s="75"/>
      <c r="AV2522" s="75"/>
      <c r="AW2522" s="75"/>
      <c r="AX2522" s="75"/>
      <c r="AY2522" s="75"/>
      <c r="AZ2522" s="75"/>
      <c r="BA2522" s="8">
        <f t="shared" si="763"/>
        <v>0</v>
      </c>
      <c r="BB2522" s="8">
        <f t="shared" si="764"/>
        <v>1.2646105828040655</v>
      </c>
      <c r="BC2522" s="8">
        <f t="shared" si="765"/>
        <v>-0.82727295640664633</v>
      </c>
      <c r="BD2522" s="8">
        <f t="shared" si="766"/>
        <v>0.86022162229747101</v>
      </c>
      <c r="BE2522" s="8">
        <f t="shared" si="767"/>
        <v>1.2723749123776125</v>
      </c>
      <c r="BF2522" s="8">
        <f t="shared" si="768"/>
        <v>0.7386345573352866</v>
      </c>
      <c r="BG2522" s="95">
        <f t="shared" si="773"/>
        <v>0.3357196473573697</v>
      </c>
      <c r="BH2522" s="95">
        <f t="shared" si="773"/>
        <v>0.31036782265222035</v>
      </c>
      <c r="BI2522" s="95">
        <f t="shared" si="773"/>
        <v>0.2809205298216626</v>
      </c>
      <c r="BJ2522" s="95">
        <f t="shared" si="773"/>
        <v>0.24702566320507127</v>
      </c>
      <c r="BK2522" s="95">
        <f t="shared" si="773"/>
        <v>0.20836448178683617</v>
      </c>
      <c r="BL2522" s="95">
        <f t="shared" si="773"/>
        <v>0.16464603804218486</v>
      </c>
      <c r="BM2522" s="95">
        <f t="shared" si="773"/>
        <v>0.11558430824031349</v>
      </c>
      <c r="BN2522" s="95">
        <f t="shared" si="770"/>
        <v>6.085163226445589E-2</v>
      </c>
      <c r="BO2522" s="75"/>
      <c r="BP2522" s="75"/>
    </row>
    <row r="2523" spans="27:68" x14ac:dyDescent="0.2">
      <c r="AA2523" s="75"/>
      <c r="AB2523" s="75"/>
      <c r="AC2523" s="75"/>
      <c r="AD2523" s="75"/>
      <c r="AE2523" s="75"/>
      <c r="AF2523" s="85"/>
      <c r="AG2523" s="84"/>
      <c r="AN2523" s="75"/>
      <c r="AO2523" s="75"/>
      <c r="AP2523" s="75"/>
      <c r="AQ2523" s="75"/>
      <c r="AR2523" s="75"/>
      <c r="AS2523" s="75"/>
      <c r="AT2523" s="75"/>
      <c r="AU2523" s="75"/>
      <c r="AV2523" s="75"/>
      <c r="AW2523" s="75"/>
      <c r="AX2523" s="75"/>
      <c r="AY2523" s="75"/>
      <c r="AZ2523" s="75"/>
      <c r="BA2523" s="8">
        <f t="shared" si="763"/>
        <v>0</v>
      </c>
      <c r="BB2523" s="8">
        <f t="shared" si="764"/>
        <v>1.2646105828040655</v>
      </c>
      <c r="BC2523" s="8">
        <f t="shared" si="765"/>
        <v>-0.82727295640664633</v>
      </c>
      <c r="BD2523" s="8">
        <f t="shared" si="766"/>
        <v>0.86022162229747101</v>
      </c>
      <c r="BE2523" s="8">
        <f t="shared" si="767"/>
        <v>1.2723749123776125</v>
      </c>
      <c r="BF2523" s="8">
        <f t="shared" si="768"/>
        <v>0.7386345573352866</v>
      </c>
      <c r="BG2523" s="95">
        <f t="shared" si="773"/>
        <v>0.3357196473573697</v>
      </c>
      <c r="BH2523" s="95">
        <f t="shared" si="773"/>
        <v>0.31036782265222035</v>
      </c>
      <c r="BI2523" s="95">
        <f t="shared" si="773"/>
        <v>0.2809205298216626</v>
      </c>
      <c r="BJ2523" s="95">
        <f t="shared" si="773"/>
        <v>0.24702566320507127</v>
      </c>
      <c r="BK2523" s="95">
        <f t="shared" si="773"/>
        <v>0.20836448178683617</v>
      </c>
      <c r="BL2523" s="95">
        <f t="shared" si="773"/>
        <v>0.16464603804218486</v>
      </c>
      <c r="BM2523" s="95">
        <f t="shared" si="773"/>
        <v>0.11558430824031349</v>
      </c>
      <c r="BN2523" s="95">
        <f t="shared" si="770"/>
        <v>6.085163226445589E-2</v>
      </c>
      <c r="BO2523" s="75"/>
      <c r="BP2523" s="75"/>
    </row>
    <row r="2524" spans="27:68" x14ac:dyDescent="0.2">
      <c r="AA2524" s="75"/>
      <c r="AB2524" s="75"/>
      <c r="AC2524" s="75"/>
      <c r="AD2524" s="75"/>
      <c r="AE2524" s="75"/>
      <c r="AF2524" s="85"/>
      <c r="AG2524" s="84"/>
      <c r="AN2524" s="75"/>
      <c r="AO2524" s="75"/>
      <c r="AP2524" s="75"/>
      <c r="AQ2524" s="75"/>
      <c r="AR2524" s="75"/>
      <c r="AS2524" s="75"/>
      <c r="AT2524" s="75"/>
      <c r="AU2524" s="75"/>
      <c r="AV2524" s="75"/>
      <c r="AW2524" s="75"/>
      <c r="AX2524" s="75"/>
      <c r="AY2524" s="75"/>
      <c r="AZ2524" s="75"/>
      <c r="BA2524" s="8">
        <f t="shared" si="763"/>
        <v>0</v>
      </c>
      <c r="BB2524" s="8">
        <f t="shared" si="764"/>
        <v>1.2646105828040655</v>
      </c>
      <c r="BC2524" s="8">
        <f t="shared" si="765"/>
        <v>-0.82727295640664633</v>
      </c>
      <c r="BD2524" s="8">
        <f t="shared" si="766"/>
        <v>0.86022162229747101</v>
      </c>
      <c r="BE2524" s="8">
        <f t="shared" si="767"/>
        <v>1.2723749123776125</v>
      </c>
      <c r="BF2524" s="8">
        <f t="shared" si="768"/>
        <v>0.7386345573352866</v>
      </c>
      <c r="BG2524" s="95">
        <f t="shared" si="773"/>
        <v>0.3357196473573697</v>
      </c>
      <c r="BH2524" s="95">
        <f t="shared" si="773"/>
        <v>0.31036782265222035</v>
      </c>
      <c r="BI2524" s="95">
        <f t="shared" si="773"/>
        <v>0.2809205298216626</v>
      </c>
      <c r="BJ2524" s="95">
        <f t="shared" si="773"/>
        <v>0.24702566320507127</v>
      </c>
      <c r="BK2524" s="95">
        <f t="shared" si="773"/>
        <v>0.20836448178683617</v>
      </c>
      <c r="BL2524" s="95">
        <f t="shared" si="773"/>
        <v>0.16464603804218486</v>
      </c>
      <c r="BM2524" s="95">
        <f t="shared" si="773"/>
        <v>0.11558430824031349</v>
      </c>
      <c r="BN2524" s="95">
        <f t="shared" si="770"/>
        <v>6.085163226445589E-2</v>
      </c>
      <c r="BO2524" s="75"/>
      <c r="BP2524" s="75"/>
    </row>
    <row r="2525" spans="27:68" x14ac:dyDescent="0.2">
      <c r="AA2525" s="75"/>
      <c r="AB2525" s="75"/>
      <c r="AC2525" s="75"/>
      <c r="AD2525" s="75"/>
      <c r="AE2525" s="75"/>
      <c r="AF2525" s="85"/>
      <c r="AG2525" s="84"/>
      <c r="AN2525" s="75"/>
      <c r="AO2525" s="75"/>
      <c r="AP2525" s="75"/>
      <c r="AQ2525" s="75"/>
      <c r="AR2525" s="75"/>
      <c r="AS2525" s="75"/>
      <c r="AT2525" s="75"/>
      <c r="AU2525" s="75"/>
      <c r="AV2525" s="75"/>
      <c r="AW2525" s="75"/>
      <c r="AX2525" s="75"/>
      <c r="AY2525" s="75"/>
      <c r="AZ2525" s="75"/>
      <c r="BA2525" s="8">
        <f t="shared" si="763"/>
        <v>0</v>
      </c>
      <c r="BB2525" s="8">
        <f t="shared" si="764"/>
        <v>1.2646105828040655</v>
      </c>
      <c r="BC2525" s="8">
        <f t="shared" si="765"/>
        <v>-0.82727295640664633</v>
      </c>
      <c r="BD2525" s="8">
        <f t="shared" si="766"/>
        <v>0.86022162229747101</v>
      </c>
      <c r="BE2525" s="8">
        <f t="shared" si="767"/>
        <v>1.2723749123776125</v>
      </c>
      <c r="BF2525" s="8">
        <f t="shared" si="768"/>
        <v>0.7386345573352866</v>
      </c>
      <c r="BG2525" s="95">
        <f t="shared" si="773"/>
        <v>0.3357196473573697</v>
      </c>
      <c r="BH2525" s="95">
        <f t="shared" si="773"/>
        <v>0.31036782265222035</v>
      </c>
      <c r="BI2525" s="95">
        <f t="shared" si="773"/>
        <v>0.2809205298216626</v>
      </c>
      <c r="BJ2525" s="95">
        <f t="shared" si="773"/>
        <v>0.24702566320507127</v>
      </c>
      <c r="BK2525" s="95">
        <f t="shared" si="773"/>
        <v>0.20836448178683617</v>
      </c>
      <c r="BL2525" s="95">
        <f t="shared" si="773"/>
        <v>0.16464603804218486</v>
      </c>
      <c r="BM2525" s="95">
        <f t="shared" si="773"/>
        <v>0.11558430824031349</v>
      </c>
      <c r="BN2525" s="95">
        <f t="shared" si="770"/>
        <v>6.085163226445589E-2</v>
      </c>
      <c r="BO2525" s="75"/>
      <c r="BP2525" s="75"/>
    </row>
    <row r="2526" spans="27:68" x14ac:dyDescent="0.2">
      <c r="AA2526" s="75"/>
      <c r="AB2526" s="75"/>
      <c r="AC2526" s="75"/>
      <c r="AD2526" s="75"/>
      <c r="AE2526" s="75"/>
      <c r="AF2526" s="85"/>
      <c r="AG2526" s="84"/>
      <c r="AN2526" s="75"/>
      <c r="AO2526" s="75"/>
      <c r="AP2526" s="75"/>
      <c r="AQ2526" s="75"/>
      <c r="AR2526" s="75"/>
      <c r="AS2526" s="75"/>
      <c r="AT2526" s="75"/>
      <c r="AU2526" s="75"/>
      <c r="AV2526" s="75"/>
      <c r="AW2526" s="75"/>
      <c r="AX2526" s="75"/>
      <c r="AY2526" s="75"/>
      <c r="AZ2526" s="75"/>
      <c r="BA2526" s="8">
        <f t="shared" si="763"/>
        <v>0</v>
      </c>
      <c r="BB2526" s="8">
        <f t="shared" si="764"/>
        <v>1.2646105828040655</v>
      </c>
      <c r="BC2526" s="8">
        <f t="shared" si="765"/>
        <v>-0.82727295640664633</v>
      </c>
      <c r="BD2526" s="8">
        <f t="shared" si="766"/>
        <v>0.86022162229747101</v>
      </c>
      <c r="BE2526" s="8">
        <f t="shared" si="767"/>
        <v>1.2723749123776125</v>
      </c>
      <c r="BF2526" s="8">
        <f t="shared" si="768"/>
        <v>0.7386345573352866</v>
      </c>
      <c r="BG2526" s="95">
        <f t="shared" si="773"/>
        <v>0.3357196473573697</v>
      </c>
      <c r="BH2526" s="95">
        <f t="shared" si="773"/>
        <v>0.31036782265222035</v>
      </c>
      <c r="BI2526" s="95">
        <f t="shared" si="773"/>
        <v>0.2809205298216626</v>
      </c>
      <c r="BJ2526" s="95">
        <f t="shared" si="773"/>
        <v>0.24702566320507127</v>
      </c>
      <c r="BK2526" s="95">
        <f t="shared" si="773"/>
        <v>0.20836448178683617</v>
      </c>
      <c r="BL2526" s="95">
        <f t="shared" si="773"/>
        <v>0.16464603804218486</v>
      </c>
      <c r="BM2526" s="95">
        <f t="shared" si="773"/>
        <v>0.11558430824031349</v>
      </c>
      <c r="BN2526" s="95">
        <f t="shared" si="770"/>
        <v>6.085163226445589E-2</v>
      </c>
      <c r="BO2526" s="75"/>
      <c r="BP2526" s="75"/>
    </row>
    <row r="2527" spans="27:68" x14ac:dyDescent="0.2">
      <c r="AA2527" s="75"/>
      <c r="AB2527" s="75"/>
      <c r="AC2527" s="75"/>
      <c r="AD2527" s="75"/>
      <c r="AE2527" s="75"/>
      <c r="AF2527" s="85"/>
      <c r="AG2527" s="84"/>
      <c r="AN2527" s="75"/>
      <c r="AO2527" s="75"/>
      <c r="AP2527" s="75"/>
      <c r="AQ2527" s="75"/>
      <c r="AR2527" s="75"/>
      <c r="AS2527" s="75"/>
      <c r="AT2527" s="75"/>
      <c r="AU2527" s="75"/>
      <c r="AV2527" s="75"/>
      <c r="AW2527" s="75"/>
      <c r="AX2527" s="75"/>
      <c r="AY2527" s="75"/>
      <c r="AZ2527" s="75"/>
      <c r="BA2527" s="8">
        <f t="shared" si="763"/>
        <v>0</v>
      </c>
      <c r="BB2527" s="8">
        <f t="shared" si="764"/>
        <v>1.2646105828040655</v>
      </c>
      <c r="BC2527" s="8">
        <f t="shared" si="765"/>
        <v>-0.82727295640664633</v>
      </c>
      <c r="BD2527" s="8">
        <f t="shared" si="766"/>
        <v>0.86022162229747101</v>
      </c>
      <c r="BE2527" s="8">
        <f t="shared" si="767"/>
        <v>1.2723749123776125</v>
      </c>
      <c r="BF2527" s="8">
        <f t="shared" si="768"/>
        <v>0.7386345573352866</v>
      </c>
      <c r="BG2527" s="95">
        <f t="shared" si="773"/>
        <v>0.3357196473573697</v>
      </c>
      <c r="BH2527" s="95">
        <f t="shared" si="773"/>
        <v>0.31036782265222035</v>
      </c>
      <c r="BI2527" s="95">
        <f t="shared" si="773"/>
        <v>0.2809205298216626</v>
      </c>
      <c r="BJ2527" s="95">
        <f t="shared" si="773"/>
        <v>0.24702566320507127</v>
      </c>
      <c r="BK2527" s="95">
        <f t="shared" si="773"/>
        <v>0.20836448178683617</v>
      </c>
      <c r="BL2527" s="95">
        <f t="shared" si="773"/>
        <v>0.16464603804218486</v>
      </c>
      <c r="BM2527" s="95">
        <f t="shared" si="773"/>
        <v>0.11558430824031349</v>
      </c>
      <c r="BN2527" s="95">
        <f t="shared" si="770"/>
        <v>6.085163226445589E-2</v>
      </c>
      <c r="BO2527" s="75"/>
      <c r="BP2527" s="75"/>
    </row>
    <row r="2528" spans="27:68" x14ac:dyDescent="0.2">
      <c r="AA2528" s="75"/>
      <c r="AB2528" s="75"/>
      <c r="AC2528" s="75"/>
      <c r="AD2528" s="75"/>
      <c r="AE2528" s="75"/>
      <c r="AF2528" s="85"/>
      <c r="AG2528" s="84"/>
      <c r="AN2528" s="75"/>
      <c r="AO2528" s="75"/>
      <c r="AP2528" s="75"/>
      <c r="AQ2528" s="75"/>
      <c r="AR2528" s="75"/>
      <c r="AS2528" s="75"/>
      <c r="AT2528" s="75"/>
      <c r="AU2528" s="75"/>
      <c r="AV2528" s="75"/>
      <c r="AW2528" s="75"/>
      <c r="AX2528" s="75"/>
      <c r="AY2528" s="75"/>
      <c r="AZ2528" s="75"/>
      <c r="BA2528" s="8">
        <f t="shared" si="763"/>
        <v>0</v>
      </c>
      <c r="BB2528" s="8">
        <f t="shared" si="764"/>
        <v>1.2646105828040655</v>
      </c>
      <c r="BC2528" s="8">
        <f t="shared" si="765"/>
        <v>-0.82727295640664633</v>
      </c>
      <c r="BD2528" s="8">
        <f t="shared" si="766"/>
        <v>0.86022162229747101</v>
      </c>
      <c r="BE2528" s="8">
        <f t="shared" si="767"/>
        <v>1.2723749123776125</v>
      </c>
      <c r="BF2528" s="8">
        <f t="shared" si="768"/>
        <v>0.7386345573352866</v>
      </c>
      <c r="BG2528" s="95">
        <f t="shared" si="773"/>
        <v>0.3357196473573697</v>
      </c>
      <c r="BH2528" s="95">
        <f t="shared" si="773"/>
        <v>0.31036782265222035</v>
      </c>
      <c r="BI2528" s="95">
        <f t="shared" si="773"/>
        <v>0.2809205298216626</v>
      </c>
      <c r="BJ2528" s="95">
        <f t="shared" si="773"/>
        <v>0.24702566320507127</v>
      </c>
      <c r="BK2528" s="95">
        <f t="shared" si="773"/>
        <v>0.20836448178683617</v>
      </c>
      <c r="BL2528" s="95">
        <f t="shared" si="773"/>
        <v>0.16464603804218486</v>
      </c>
      <c r="BM2528" s="95">
        <f t="shared" si="773"/>
        <v>0.11558430824031349</v>
      </c>
      <c r="BN2528" s="95">
        <f t="shared" si="770"/>
        <v>6.085163226445589E-2</v>
      </c>
      <c r="BO2528" s="75"/>
      <c r="BP2528" s="75"/>
    </row>
    <row r="2529" spans="27:68" x14ac:dyDescent="0.2">
      <c r="AA2529" s="75"/>
      <c r="AB2529" s="75"/>
      <c r="AC2529" s="75"/>
      <c r="AD2529" s="75"/>
      <c r="AE2529" s="75"/>
      <c r="AF2529" s="85"/>
      <c r="AG2529" s="84"/>
      <c r="AN2529" s="75"/>
      <c r="AO2529" s="75"/>
      <c r="AP2529" s="75"/>
      <c r="AQ2529" s="75"/>
      <c r="AR2529" s="75"/>
      <c r="AS2529" s="75"/>
      <c r="AT2529" s="75"/>
      <c r="AU2529" s="75"/>
      <c r="AV2529" s="75"/>
      <c r="AW2529" s="75"/>
      <c r="AX2529" s="75"/>
      <c r="AY2529" s="75"/>
      <c r="AZ2529" s="75"/>
      <c r="BA2529" s="8">
        <f t="shared" ref="BA2529:BA2592" si="774">$BB$6*($BB$11/BB2529*BC2529+$BB$12)</f>
        <v>0</v>
      </c>
      <c r="BB2529" s="8">
        <f t="shared" ref="BB2529:BB2592" si="775">1+$BB$7*COS(BE2529)</f>
        <v>1.2646105828040655</v>
      </c>
      <c r="BC2529" s="8">
        <f t="shared" ref="BC2529:BC2592" si="776">SIN(BE2529+RADIANS($BB$9))</f>
        <v>-0.82727295640664633</v>
      </c>
      <c r="BD2529" s="8">
        <f t="shared" ref="BD2529:BD2592" si="777">$BB$7*SIN(BE2529)</f>
        <v>0.86022162229747101</v>
      </c>
      <c r="BE2529" s="8">
        <f t="shared" ref="BE2529:BE2592" si="778">2*ATAN(BF2529)</f>
        <v>1.2723749123776125</v>
      </c>
      <c r="BF2529" s="8">
        <f t="shared" ref="BF2529:BF2592" si="779">TAN(BG2529/2)*SQRT((1+$BB$7)/(1-$BB$7))</f>
        <v>0.7386345573352866</v>
      </c>
      <c r="BG2529" s="95">
        <f t="shared" ref="BG2529:BM2544" si="780">$BN2529+$BB$7*SIN(BH2529)</f>
        <v>0.3357196473573697</v>
      </c>
      <c r="BH2529" s="95">
        <f t="shared" si="780"/>
        <v>0.31036782265222035</v>
      </c>
      <c r="BI2529" s="95">
        <f t="shared" si="780"/>
        <v>0.2809205298216626</v>
      </c>
      <c r="BJ2529" s="95">
        <f t="shared" si="780"/>
        <v>0.24702566320507127</v>
      </c>
      <c r="BK2529" s="95">
        <f t="shared" si="780"/>
        <v>0.20836448178683617</v>
      </c>
      <c r="BL2529" s="95">
        <f t="shared" si="780"/>
        <v>0.16464603804218486</v>
      </c>
      <c r="BM2529" s="95">
        <f t="shared" si="780"/>
        <v>0.11558430824031349</v>
      </c>
      <c r="BN2529" s="95">
        <f t="shared" ref="BN2529:BN2592" si="781">RADIANS($BB$9)+$BB$18*(F2529-BB$15)</f>
        <v>6.085163226445589E-2</v>
      </c>
      <c r="BO2529" s="75"/>
      <c r="BP2529" s="75"/>
    </row>
    <row r="2530" spans="27:68" x14ac:dyDescent="0.2">
      <c r="AA2530" s="75"/>
      <c r="AB2530" s="75"/>
      <c r="AC2530" s="75"/>
      <c r="AD2530" s="75"/>
      <c r="AE2530" s="75"/>
      <c r="AF2530" s="85"/>
      <c r="AG2530" s="84"/>
      <c r="AN2530" s="75"/>
      <c r="AO2530" s="75"/>
      <c r="AP2530" s="75"/>
      <c r="AQ2530" s="75"/>
      <c r="AR2530" s="75"/>
      <c r="AS2530" s="75"/>
      <c r="AT2530" s="75"/>
      <c r="AU2530" s="75"/>
      <c r="AV2530" s="75"/>
      <c r="AW2530" s="75"/>
      <c r="AX2530" s="75"/>
      <c r="AY2530" s="75"/>
      <c r="AZ2530" s="75"/>
      <c r="BA2530" s="8">
        <f t="shared" si="774"/>
        <v>0</v>
      </c>
      <c r="BB2530" s="8">
        <f t="shared" si="775"/>
        <v>1.2646105828040655</v>
      </c>
      <c r="BC2530" s="8">
        <f t="shared" si="776"/>
        <v>-0.82727295640664633</v>
      </c>
      <c r="BD2530" s="8">
        <f t="shared" si="777"/>
        <v>0.86022162229747101</v>
      </c>
      <c r="BE2530" s="8">
        <f t="shared" si="778"/>
        <v>1.2723749123776125</v>
      </c>
      <c r="BF2530" s="8">
        <f t="shared" si="779"/>
        <v>0.7386345573352866</v>
      </c>
      <c r="BG2530" s="95">
        <f t="shared" si="780"/>
        <v>0.3357196473573697</v>
      </c>
      <c r="BH2530" s="95">
        <f t="shared" si="780"/>
        <v>0.31036782265222035</v>
      </c>
      <c r="BI2530" s="95">
        <f t="shared" si="780"/>
        <v>0.2809205298216626</v>
      </c>
      <c r="BJ2530" s="95">
        <f t="shared" si="780"/>
        <v>0.24702566320507127</v>
      </c>
      <c r="BK2530" s="95">
        <f t="shared" si="780"/>
        <v>0.20836448178683617</v>
      </c>
      <c r="BL2530" s="95">
        <f t="shared" si="780"/>
        <v>0.16464603804218486</v>
      </c>
      <c r="BM2530" s="95">
        <f t="shared" si="780"/>
        <v>0.11558430824031349</v>
      </c>
      <c r="BN2530" s="95">
        <f t="shared" si="781"/>
        <v>6.085163226445589E-2</v>
      </c>
      <c r="BO2530" s="75"/>
      <c r="BP2530" s="75"/>
    </row>
    <row r="2531" spans="27:68" x14ac:dyDescent="0.2">
      <c r="AA2531" s="75"/>
      <c r="AB2531" s="75"/>
      <c r="AC2531" s="75"/>
      <c r="AD2531" s="75"/>
      <c r="AE2531" s="75"/>
      <c r="AF2531" s="85"/>
      <c r="AG2531" s="84"/>
      <c r="AN2531" s="75"/>
      <c r="AO2531" s="75"/>
      <c r="AP2531" s="75"/>
      <c r="AQ2531" s="75"/>
      <c r="AR2531" s="75"/>
      <c r="AS2531" s="75"/>
      <c r="AT2531" s="75"/>
      <c r="AU2531" s="75"/>
      <c r="AV2531" s="75"/>
      <c r="AW2531" s="75"/>
      <c r="AX2531" s="75"/>
      <c r="AY2531" s="75"/>
      <c r="AZ2531" s="75"/>
      <c r="BA2531" s="8">
        <f t="shared" si="774"/>
        <v>0</v>
      </c>
      <c r="BB2531" s="8">
        <f t="shared" si="775"/>
        <v>1.2646105828040655</v>
      </c>
      <c r="BC2531" s="8">
        <f t="shared" si="776"/>
        <v>-0.82727295640664633</v>
      </c>
      <c r="BD2531" s="8">
        <f t="shared" si="777"/>
        <v>0.86022162229747101</v>
      </c>
      <c r="BE2531" s="8">
        <f t="shared" si="778"/>
        <v>1.2723749123776125</v>
      </c>
      <c r="BF2531" s="8">
        <f t="shared" si="779"/>
        <v>0.7386345573352866</v>
      </c>
      <c r="BG2531" s="95">
        <f t="shared" si="780"/>
        <v>0.3357196473573697</v>
      </c>
      <c r="BH2531" s="95">
        <f t="shared" si="780"/>
        <v>0.31036782265222035</v>
      </c>
      <c r="BI2531" s="95">
        <f t="shared" si="780"/>
        <v>0.2809205298216626</v>
      </c>
      <c r="BJ2531" s="95">
        <f t="shared" si="780"/>
        <v>0.24702566320507127</v>
      </c>
      <c r="BK2531" s="95">
        <f t="shared" si="780"/>
        <v>0.20836448178683617</v>
      </c>
      <c r="BL2531" s="95">
        <f t="shared" si="780"/>
        <v>0.16464603804218486</v>
      </c>
      <c r="BM2531" s="95">
        <f t="shared" si="780"/>
        <v>0.11558430824031349</v>
      </c>
      <c r="BN2531" s="95">
        <f t="shared" si="781"/>
        <v>6.085163226445589E-2</v>
      </c>
      <c r="BO2531" s="75"/>
      <c r="BP2531" s="75"/>
    </row>
    <row r="2532" spans="27:68" x14ac:dyDescent="0.2">
      <c r="AA2532" s="75"/>
      <c r="AB2532" s="75"/>
      <c r="AC2532" s="75"/>
      <c r="AD2532" s="75"/>
      <c r="AE2532" s="75"/>
      <c r="AF2532" s="85"/>
      <c r="AG2532" s="84"/>
      <c r="AN2532" s="75"/>
      <c r="AO2532" s="75"/>
      <c r="AP2532" s="75"/>
      <c r="AQ2532" s="75"/>
      <c r="AR2532" s="75"/>
      <c r="AS2532" s="75"/>
      <c r="AT2532" s="75"/>
      <c r="AU2532" s="75"/>
      <c r="AV2532" s="75"/>
      <c r="AW2532" s="75"/>
      <c r="AX2532" s="75"/>
      <c r="AY2532" s="75"/>
      <c r="AZ2532" s="75"/>
      <c r="BA2532" s="8">
        <f t="shared" si="774"/>
        <v>0</v>
      </c>
      <c r="BB2532" s="8">
        <f t="shared" si="775"/>
        <v>1.2646105828040655</v>
      </c>
      <c r="BC2532" s="8">
        <f t="shared" si="776"/>
        <v>-0.82727295640664633</v>
      </c>
      <c r="BD2532" s="8">
        <f t="shared" si="777"/>
        <v>0.86022162229747101</v>
      </c>
      <c r="BE2532" s="8">
        <f t="shared" si="778"/>
        <v>1.2723749123776125</v>
      </c>
      <c r="BF2532" s="8">
        <f t="shared" si="779"/>
        <v>0.7386345573352866</v>
      </c>
      <c r="BG2532" s="95">
        <f t="shared" si="780"/>
        <v>0.3357196473573697</v>
      </c>
      <c r="BH2532" s="95">
        <f t="shared" si="780"/>
        <v>0.31036782265222035</v>
      </c>
      <c r="BI2532" s="95">
        <f t="shared" si="780"/>
        <v>0.2809205298216626</v>
      </c>
      <c r="BJ2532" s="95">
        <f t="shared" si="780"/>
        <v>0.24702566320507127</v>
      </c>
      <c r="BK2532" s="95">
        <f t="shared" si="780"/>
        <v>0.20836448178683617</v>
      </c>
      <c r="BL2532" s="95">
        <f t="shared" si="780"/>
        <v>0.16464603804218486</v>
      </c>
      <c r="BM2532" s="95">
        <f t="shared" si="780"/>
        <v>0.11558430824031349</v>
      </c>
      <c r="BN2532" s="95">
        <f t="shared" si="781"/>
        <v>6.085163226445589E-2</v>
      </c>
      <c r="BO2532" s="75"/>
      <c r="BP2532" s="75"/>
    </row>
    <row r="2533" spans="27:68" x14ac:dyDescent="0.2">
      <c r="AA2533" s="75"/>
      <c r="AB2533" s="75"/>
      <c r="AC2533" s="75"/>
      <c r="AD2533" s="75"/>
      <c r="AE2533" s="75"/>
      <c r="AF2533" s="85"/>
      <c r="AG2533" s="84"/>
      <c r="AN2533" s="75"/>
      <c r="AO2533" s="75"/>
      <c r="AP2533" s="75"/>
      <c r="AQ2533" s="75"/>
      <c r="AR2533" s="75"/>
      <c r="AS2533" s="75"/>
      <c r="AT2533" s="75"/>
      <c r="AU2533" s="75"/>
      <c r="AV2533" s="75"/>
      <c r="AW2533" s="75"/>
      <c r="AX2533" s="75"/>
      <c r="AY2533" s="75"/>
      <c r="AZ2533" s="75"/>
      <c r="BA2533" s="8">
        <f t="shared" si="774"/>
        <v>0</v>
      </c>
      <c r="BB2533" s="8">
        <f t="shared" si="775"/>
        <v>1.2646105828040655</v>
      </c>
      <c r="BC2533" s="8">
        <f t="shared" si="776"/>
        <v>-0.82727295640664633</v>
      </c>
      <c r="BD2533" s="8">
        <f t="shared" si="777"/>
        <v>0.86022162229747101</v>
      </c>
      <c r="BE2533" s="8">
        <f t="shared" si="778"/>
        <v>1.2723749123776125</v>
      </c>
      <c r="BF2533" s="8">
        <f t="shared" si="779"/>
        <v>0.7386345573352866</v>
      </c>
      <c r="BG2533" s="95">
        <f t="shared" si="780"/>
        <v>0.3357196473573697</v>
      </c>
      <c r="BH2533" s="95">
        <f t="shared" si="780"/>
        <v>0.31036782265222035</v>
      </c>
      <c r="BI2533" s="95">
        <f t="shared" si="780"/>
        <v>0.2809205298216626</v>
      </c>
      <c r="BJ2533" s="95">
        <f t="shared" si="780"/>
        <v>0.24702566320507127</v>
      </c>
      <c r="BK2533" s="95">
        <f t="shared" si="780"/>
        <v>0.20836448178683617</v>
      </c>
      <c r="BL2533" s="95">
        <f t="shared" si="780"/>
        <v>0.16464603804218486</v>
      </c>
      <c r="BM2533" s="95">
        <f t="shared" si="780"/>
        <v>0.11558430824031349</v>
      </c>
      <c r="BN2533" s="95">
        <f t="shared" si="781"/>
        <v>6.085163226445589E-2</v>
      </c>
      <c r="BO2533" s="75"/>
      <c r="BP2533" s="75"/>
    </row>
    <row r="2534" spans="27:68" x14ac:dyDescent="0.2">
      <c r="AA2534" s="75"/>
      <c r="AB2534" s="75"/>
      <c r="AC2534" s="75"/>
      <c r="AD2534" s="75"/>
      <c r="AE2534" s="75"/>
      <c r="AF2534" s="85"/>
      <c r="AG2534" s="84"/>
      <c r="AN2534" s="75"/>
      <c r="AO2534" s="75"/>
      <c r="AP2534" s="75"/>
      <c r="AQ2534" s="75"/>
      <c r="AR2534" s="75"/>
      <c r="AS2534" s="75"/>
      <c r="AT2534" s="75"/>
      <c r="AU2534" s="75"/>
      <c r="AV2534" s="75"/>
      <c r="AW2534" s="75"/>
      <c r="AX2534" s="75"/>
      <c r="AY2534" s="75"/>
      <c r="AZ2534" s="75"/>
      <c r="BA2534" s="8">
        <f t="shared" si="774"/>
        <v>0</v>
      </c>
      <c r="BB2534" s="8">
        <f t="shared" si="775"/>
        <v>1.2646105828040655</v>
      </c>
      <c r="BC2534" s="8">
        <f t="shared" si="776"/>
        <v>-0.82727295640664633</v>
      </c>
      <c r="BD2534" s="8">
        <f t="shared" si="777"/>
        <v>0.86022162229747101</v>
      </c>
      <c r="BE2534" s="8">
        <f t="shared" si="778"/>
        <v>1.2723749123776125</v>
      </c>
      <c r="BF2534" s="8">
        <f t="shared" si="779"/>
        <v>0.7386345573352866</v>
      </c>
      <c r="BG2534" s="95">
        <f t="shared" si="780"/>
        <v>0.3357196473573697</v>
      </c>
      <c r="BH2534" s="95">
        <f t="shared" si="780"/>
        <v>0.31036782265222035</v>
      </c>
      <c r="BI2534" s="95">
        <f t="shared" si="780"/>
        <v>0.2809205298216626</v>
      </c>
      <c r="BJ2534" s="95">
        <f t="shared" si="780"/>
        <v>0.24702566320507127</v>
      </c>
      <c r="BK2534" s="95">
        <f t="shared" si="780"/>
        <v>0.20836448178683617</v>
      </c>
      <c r="BL2534" s="95">
        <f t="shared" si="780"/>
        <v>0.16464603804218486</v>
      </c>
      <c r="BM2534" s="95">
        <f t="shared" si="780"/>
        <v>0.11558430824031349</v>
      </c>
      <c r="BN2534" s="95">
        <f t="shared" si="781"/>
        <v>6.085163226445589E-2</v>
      </c>
      <c r="BO2534" s="75"/>
      <c r="BP2534" s="75"/>
    </row>
    <row r="2535" spans="27:68" x14ac:dyDescent="0.2">
      <c r="AA2535" s="75"/>
      <c r="AB2535" s="75"/>
      <c r="AC2535" s="75"/>
      <c r="AD2535" s="75"/>
      <c r="AE2535" s="75"/>
      <c r="AF2535" s="85"/>
      <c r="AG2535" s="84"/>
      <c r="AN2535" s="75"/>
      <c r="AO2535" s="75"/>
      <c r="AP2535" s="75"/>
      <c r="AQ2535" s="75"/>
      <c r="AR2535" s="75"/>
      <c r="AS2535" s="75"/>
      <c r="AT2535" s="75"/>
      <c r="AU2535" s="75"/>
      <c r="AV2535" s="75"/>
      <c r="AW2535" s="75"/>
      <c r="AX2535" s="75"/>
      <c r="AY2535" s="75"/>
      <c r="AZ2535" s="75"/>
      <c r="BA2535" s="8">
        <f t="shared" si="774"/>
        <v>0</v>
      </c>
      <c r="BB2535" s="8">
        <f t="shared" si="775"/>
        <v>1.2646105828040655</v>
      </c>
      <c r="BC2535" s="8">
        <f t="shared" si="776"/>
        <v>-0.82727295640664633</v>
      </c>
      <c r="BD2535" s="8">
        <f t="shared" si="777"/>
        <v>0.86022162229747101</v>
      </c>
      <c r="BE2535" s="8">
        <f t="shared" si="778"/>
        <v>1.2723749123776125</v>
      </c>
      <c r="BF2535" s="8">
        <f t="shared" si="779"/>
        <v>0.7386345573352866</v>
      </c>
      <c r="BG2535" s="95">
        <f t="shared" si="780"/>
        <v>0.3357196473573697</v>
      </c>
      <c r="BH2535" s="95">
        <f t="shared" si="780"/>
        <v>0.31036782265222035</v>
      </c>
      <c r="BI2535" s="95">
        <f t="shared" si="780"/>
        <v>0.2809205298216626</v>
      </c>
      <c r="BJ2535" s="95">
        <f t="shared" si="780"/>
        <v>0.24702566320507127</v>
      </c>
      <c r="BK2535" s="95">
        <f t="shared" si="780"/>
        <v>0.20836448178683617</v>
      </c>
      <c r="BL2535" s="95">
        <f t="shared" si="780"/>
        <v>0.16464603804218486</v>
      </c>
      <c r="BM2535" s="95">
        <f t="shared" si="780"/>
        <v>0.11558430824031349</v>
      </c>
      <c r="BN2535" s="95">
        <f t="shared" si="781"/>
        <v>6.085163226445589E-2</v>
      </c>
      <c r="BO2535" s="75"/>
      <c r="BP2535" s="75"/>
    </row>
    <row r="2536" spans="27:68" x14ac:dyDescent="0.2">
      <c r="AA2536" s="75"/>
      <c r="AB2536" s="75"/>
      <c r="AC2536" s="75"/>
      <c r="AD2536" s="75"/>
      <c r="AE2536" s="75"/>
      <c r="AF2536" s="85"/>
      <c r="AG2536" s="84"/>
      <c r="AN2536" s="75"/>
      <c r="AO2536" s="75"/>
      <c r="AP2536" s="75"/>
      <c r="AQ2536" s="75"/>
      <c r="AR2536" s="75"/>
      <c r="AS2536" s="75"/>
      <c r="AT2536" s="75"/>
      <c r="AU2536" s="75"/>
      <c r="AV2536" s="75"/>
      <c r="AW2536" s="75"/>
      <c r="AX2536" s="75"/>
      <c r="AY2536" s="75"/>
      <c r="AZ2536" s="75"/>
      <c r="BA2536" s="8">
        <f t="shared" si="774"/>
        <v>0</v>
      </c>
      <c r="BB2536" s="8">
        <f t="shared" si="775"/>
        <v>1.2646105828040655</v>
      </c>
      <c r="BC2536" s="8">
        <f t="shared" si="776"/>
        <v>-0.82727295640664633</v>
      </c>
      <c r="BD2536" s="8">
        <f t="shared" si="777"/>
        <v>0.86022162229747101</v>
      </c>
      <c r="BE2536" s="8">
        <f t="shared" si="778"/>
        <v>1.2723749123776125</v>
      </c>
      <c r="BF2536" s="8">
        <f t="shared" si="779"/>
        <v>0.7386345573352866</v>
      </c>
      <c r="BG2536" s="95">
        <f t="shared" si="780"/>
        <v>0.3357196473573697</v>
      </c>
      <c r="BH2536" s="95">
        <f t="shared" si="780"/>
        <v>0.31036782265222035</v>
      </c>
      <c r="BI2536" s="95">
        <f t="shared" si="780"/>
        <v>0.2809205298216626</v>
      </c>
      <c r="BJ2536" s="95">
        <f t="shared" si="780"/>
        <v>0.24702566320507127</v>
      </c>
      <c r="BK2536" s="95">
        <f t="shared" si="780"/>
        <v>0.20836448178683617</v>
      </c>
      <c r="BL2536" s="95">
        <f t="shared" si="780"/>
        <v>0.16464603804218486</v>
      </c>
      <c r="BM2536" s="95">
        <f t="shared" si="780"/>
        <v>0.11558430824031349</v>
      </c>
      <c r="BN2536" s="95">
        <f t="shared" si="781"/>
        <v>6.085163226445589E-2</v>
      </c>
      <c r="BO2536" s="75"/>
      <c r="BP2536" s="75"/>
    </row>
    <row r="2537" spans="27:68" x14ac:dyDescent="0.2">
      <c r="AA2537" s="75"/>
      <c r="AB2537" s="75"/>
      <c r="AC2537" s="75"/>
      <c r="AD2537" s="75"/>
      <c r="AE2537" s="75"/>
      <c r="AF2537" s="85"/>
      <c r="AG2537" s="84"/>
      <c r="AN2537" s="75"/>
      <c r="AO2537" s="75"/>
      <c r="AP2537" s="75"/>
      <c r="AQ2537" s="75"/>
      <c r="AR2537" s="75"/>
      <c r="AS2537" s="75"/>
      <c r="AT2537" s="75"/>
      <c r="AU2537" s="75"/>
      <c r="AV2537" s="75"/>
      <c r="AW2537" s="75"/>
      <c r="AX2537" s="75"/>
      <c r="AY2537" s="75"/>
      <c r="AZ2537" s="75"/>
      <c r="BA2537" s="8">
        <f t="shared" si="774"/>
        <v>0</v>
      </c>
      <c r="BB2537" s="8">
        <f t="shared" si="775"/>
        <v>1.2646105828040655</v>
      </c>
      <c r="BC2537" s="8">
        <f t="shared" si="776"/>
        <v>-0.82727295640664633</v>
      </c>
      <c r="BD2537" s="8">
        <f t="shared" si="777"/>
        <v>0.86022162229747101</v>
      </c>
      <c r="BE2537" s="8">
        <f t="shared" si="778"/>
        <v>1.2723749123776125</v>
      </c>
      <c r="BF2537" s="8">
        <f t="shared" si="779"/>
        <v>0.7386345573352866</v>
      </c>
      <c r="BG2537" s="95">
        <f t="shared" si="780"/>
        <v>0.3357196473573697</v>
      </c>
      <c r="BH2537" s="95">
        <f t="shared" si="780"/>
        <v>0.31036782265222035</v>
      </c>
      <c r="BI2537" s="95">
        <f t="shared" si="780"/>
        <v>0.2809205298216626</v>
      </c>
      <c r="BJ2537" s="95">
        <f t="shared" si="780"/>
        <v>0.24702566320507127</v>
      </c>
      <c r="BK2537" s="95">
        <f t="shared" si="780"/>
        <v>0.20836448178683617</v>
      </c>
      <c r="BL2537" s="95">
        <f t="shared" si="780"/>
        <v>0.16464603804218486</v>
      </c>
      <c r="BM2537" s="95">
        <f t="shared" si="780"/>
        <v>0.11558430824031349</v>
      </c>
      <c r="BN2537" s="95">
        <f t="shared" si="781"/>
        <v>6.085163226445589E-2</v>
      </c>
      <c r="BO2537" s="75"/>
      <c r="BP2537" s="75"/>
    </row>
    <row r="2538" spans="27:68" x14ac:dyDescent="0.2">
      <c r="AA2538" s="75"/>
      <c r="AB2538" s="75"/>
      <c r="AC2538" s="75"/>
      <c r="AD2538" s="75"/>
      <c r="AE2538" s="75"/>
      <c r="AF2538" s="85"/>
      <c r="AG2538" s="84"/>
      <c r="AN2538" s="75"/>
      <c r="AO2538" s="75"/>
      <c r="AP2538" s="75"/>
      <c r="AQ2538" s="75"/>
      <c r="AR2538" s="75"/>
      <c r="AS2538" s="75"/>
      <c r="AT2538" s="75"/>
      <c r="AU2538" s="75"/>
      <c r="AV2538" s="75"/>
      <c r="AW2538" s="75"/>
      <c r="AX2538" s="75"/>
      <c r="AY2538" s="75"/>
      <c r="AZ2538" s="75"/>
      <c r="BA2538" s="8">
        <f t="shared" si="774"/>
        <v>0</v>
      </c>
      <c r="BB2538" s="8">
        <f t="shared" si="775"/>
        <v>1.2646105828040655</v>
      </c>
      <c r="BC2538" s="8">
        <f t="shared" si="776"/>
        <v>-0.82727295640664633</v>
      </c>
      <c r="BD2538" s="8">
        <f t="shared" si="777"/>
        <v>0.86022162229747101</v>
      </c>
      <c r="BE2538" s="8">
        <f t="shared" si="778"/>
        <v>1.2723749123776125</v>
      </c>
      <c r="BF2538" s="8">
        <f t="shared" si="779"/>
        <v>0.7386345573352866</v>
      </c>
      <c r="BG2538" s="95">
        <f t="shared" si="780"/>
        <v>0.3357196473573697</v>
      </c>
      <c r="BH2538" s="95">
        <f t="shared" si="780"/>
        <v>0.31036782265222035</v>
      </c>
      <c r="BI2538" s="95">
        <f t="shared" si="780"/>
        <v>0.2809205298216626</v>
      </c>
      <c r="BJ2538" s="95">
        <f t="shared" si="780"/>
        <v>0.24702566320507127</v>
      </c>
      <c r="BK2538" s="95">
        <f t="shared" si="780"/>
        <v>0.20836448178683617</v>
      </c>
      <c r="BL2538" s="95">
        <f t="shared" si="780"/>
        <v>0.16464603804218486</v>
      </c>
      <c r="BM2538" s="95">
        <f t="shared" si="780"/>
        <v>0.11558430824031349</v>
      </c>
      <c r="BN2538" s="95">
        <f t="shared" si="781"/>
        <v>6.085163226445589E-2</v>
      </c>
      <c r="BO2538" s="75"/>
      <c r="BP2538" s="75"/>
    </row>
    <row r="2539" spans="27:68" x14ac:dyDescent="0.2">
      <c r="AA2539" s="75"/>
      <c r="AB2539" s="75"/>
      <c r="AC2539" s="75"/>
      <c r="AD2539" s="75"/>
      <c r="AE2539" s="75"/>
      <c r="AF2539" s="85"/>
      <c r="AG2539" s="84"/>
      <c r="AN2539" s="75"/>
      <c r="AO2539" s="75"/>
      <c r="AP2539" s="75"/>
      <c r="AQ2539" s="75"/>
      <c r="AR2539" s="75"/>
      <c r="AS2539" s="75"/>
      <c r="AT2539" s="75"/>
      <c r="AU2539" s="75"/>
      <c r="AV2539" s="75"/>
      <c r="AW2539" s="75"/>
      <c r="AX2539" s="75"/>
      <c r="AY2539" s="75"/>
      <c r="AZ2539" s="75"/>
      <c r="BA2539" s="8">
        <f t="shared" si="774"/>
        <v>0</v>
      </c>
      <c r="BB2539" s="8">
        <f t="shared" si="775"/>
        <v>1.2646105828040655</v>
      </c>
      <c r="BC2539" s="8">
        <f t="shared" si="776"/>
        <v>-0.82727295640664633</v>
      </c>
      <c r="BD2539" s="8">
        <f t="shared" si="777"/>
        <v>0.86022162229747101</v>
      </c>
      <c r="BE2539" s="8">
        <f t="shared" si="778"/>
        <v>1.2723749123776125</v>
      </c>
      <c r="BF2539" s="8">
        <f t="shared" si="779"/>
        <v>0.7386345573352866</v>
      </c>
      <c r="BG2539" s="95">
        <f t="shared" si="780"/>
        <v>0.3357196473573697</v>
      </c>
      <c r="BH2539" s="95">
        <f t="shared" si="780"/>
        <v>0.31036782265222035</v>
      </c>
      <c r="BI2539" s="95">
        <f t="shared" si="780"/>
        <v>0.2809205298216626</v>
      </c>
      <c r="BJ2539" s="95">
        <f t="shared" si="780"/>
        <v>0.24702566320507127</v>
      </c>
      <c r="BK2539" s="95">
        <f t="shared" si="780"/>
        <v>0.20836448178683617</v>
      </c>
      <c r="BL2539" s="95">
        <f t="shared" si="780"/>
        <v>0.16464603804218486</v>
      </c>
      <c r="BM2539" s="95">
        <f t="shared" si="780"/>
        <v>0.11558430824031349</v>
      </c>
      <c r="BN2539" s="95">
        <f t="shared" si="781"/>
        <v>6.085163226445589E-2</v>
      </c>
      <c r="BO2539" s="75"/>
      <c r="BP2539" s="75"/>
    </row>
    <row r="2540" spans="27:68" x14ac:dyDescent="0.2">
      <c r="AA2540" s="75"/>
      <c r="AB2540" s="75"/>
      <c r="AC2540" s="75"/>
      <c r="AD2540" s="75"/>
      <c r="AE2540" s="75"/>
      <c r="AF2540" s="85"/>
      <c r="AG2540" s="84"/>
      <c r="AN2540" s="75"/>
      <c r="AO2540" s="75"/>
      <c r="AP2540" s="75"/>
      <c r="AQ2540" s="75"/>
      <c r="AR2540" s="75"/>
      <c r="AS2540" s="75"/>
      <c r="AT2540" s="75"/>
      <c r="AU2540" s="75"/>
      <c r="AV2540" s="75"/>
      <c r="AW2540" s="75"/>
      <c r="AX2540" s="75"/>
      <c r="AY2540" s="75"/>
      <c r="AZ2540" s="75"/>
      <c r="BA2540" s="8">
        <f t="shared" si="774"/>
        <v>0</v>
      </c>
      <c r="BB2540" s="8">
        <f t="shared" si="775"/>
        <v>1.2646105828040655</v>
      </c>
      <c r="BC2540" s="8">
        <f t="shared" si="776"/>
        <v>-0.82727295640664633</v>
      </c>
      <c r="BD2540" s="8">
        <f t="shared" si="777"/>
        <v>0.86022162229747101</v>
      </c>
      <c r="BE2540" s="8">
        <f t="shared" si="778"/>
        <v>1.2723749123776125</v>
      </c>
      <c r="BF2540" s="8">
        <f t="shared" si="779"/>
        <v>0.7386345573352866</v>
      </c>
      <c r="BG2540" s="95">
        <f t="shared" si="780"/>
        <v>0.3357196473573697</v>
      </c>
      <c r="BH2540" s="95">
        <f t="shared" si="780"/>
        <v>0.31036782265222035</v>
      </c>
      <c r="BI2540" s="95">
        <f t="shared" si="780"/>
        <v>0.2809205298216626</v>
      </c>
      <c r="BJ2540" s="95">
        <f t="shared" si="780"/>
        <v>0.24702566320507127</v>
      </c>
      <c r="BK2540" s="95">
        <f t="shared" si="780"/>
        <v>0.20836448178683617</v>
      </c>
      <c r="BL2540" s="95">
        <f t="shared" si="780"/>
        <v>0.16464603804218486</v>
      </c>
      <c r="BM2540" s="95">
        <f t="shared" si="780"/>
        <v>0.11558430824031349</v>
      </c>
      <c r="BN2540" s="95">
        <f t="shared" si="781"/>
        <v>6.085163226445589E-2</v>
      </c>
      <c r="BO2540" s="75"/>
      <c r="BP2540" s="75"/>
    </row>
    <row r="2541" spans="27:68" x14ac:dyDescent="0.2">
      <c r="BA2541" s="8">
        <f t="shared" si="774"/>
        <v>0</v>
      </c>
      <c r="BB2541" s="8">
        <f t="shared" si="775"/>
        <v>1.2646105828040655</v>
      </c>
      <c r="BC2541" s="8">
        <f t="shared" si="776"/>
        <v>-0.82727295640664633</v>
      </c>
      <c r="BD2541" s="8">
        <f t="shared" si="777"/>
        <v>0.86022162229747101</v>
      </c>
      <c r="BE2541" s="8">
        <f t="shared" si="778"/>
        <v>1.2723749123776125</v>
      </c>
      <c r="BF2541" s="8">
        <f t="shared" si="779"/>
        <v>0.7386345573352866</v>
      </c>
      <c r="BG2541" s="95">
        <f t="shared" si="780"/>
        <v>0.3357196473573697</v>
      </c>
      <c r="BH2541" s="95">
        <f t="shared" si="780"/>
        <v>0.31036782265222035</v>
      </c>
      <c r="BI2541" s="95">
        <f t="shared" si="780"/>
        <v>0.2809205298216626</v>
      </c>
      <c r="BJ2541" s="95">
        <f t="shared" si="780"/>
        <v>0.24702566320507127</v>
      </c>
      <c r="BK2541" s="95">
        <f t="shared" si="780"/>
        <v>0.20836448178683617</v>
      </c>
      <c r="BL2541" s="95">
        <f t="shared" si="780"/>
        <v>0.16464603804218486</v>
      </c>
      <c r="BM2541" s="95">
        <f t="shared" si="780"/>
        <v>0.11558430824031349</v>
      </c>
      <c r="BN2541" s="95">
        <f t="shared" si="781"/>
        <v>6.085163226445589E-2</v>
      </c>
    </row>
    <row r="2542" spans="27:68" x14ac:dyDescent="0.2">
      <c r="BA2542" s="8">
        <f t="shared" si="774"/>
        <v>0</v>
      </c>
      <c r="BB2542" s="8">
        <f t="shared" si="775"/>
        <v>1.2646105828040655</v>
      </c>
      <c r="BC2542" s="8">
        <f t="shared" si="776"/>
        <v>-0.82727295640664633</v>
      </c>
      <c r="BD2542" s="8">
        <f t="shared" si="777"/>
        <v>0.86022162229747101</v>
      </c>
      <c r="BE2542" s="8">
        <f t="shared" si="778"/>
        <v>1.2723749123776125</v>
      </c>
      <c r="BF2542" s="8">
        <f t="shared" si="779"/>
        <v>0.7386345573352866</v>
      </c>
      <c r="BG2542" s="95">
        <f t="shared" si="780"/>
        <v>0.3357196473573697</v>
      </c>
      <c r="BH2542" s="95">
        <f t="shared" si="780"/>
        <v>0.31036782265222035</v>
      </c>
      <c r="BI2542" s="95">
        <f t="shared" si="780"/>
        <v>0.2809205298216626</v>
      </c>
      <c r="BJ2542" s="95">
        <f t="shared" si="780"/>
        <v>0.24702566320507127</v>
      </c>
      <c r="BK2542" s="95">
        <f t="shared" si="780"/>
        <v>0.20836448178683617</v>
      </c>
      <c r="BL2542" s="95">
        <f t="shared" si="780"/>
        <v>0.16464603804218486</v>
      </c>
      <c r="BM2542" s="95">
        <f t="shared" si="780"/>
        <v>0.11558430824031349</v>
      </c>
      <c r="BN2542" s="95">
        <f t="shared" si="781"/>
        <v>6.085163226445589E-2</v>
      </c>
    </row>
    <row r="2543" spans="27:68" x14ac:dyDescent="0.2">
      <c r="BA2543" s="8">
        <f t="shared" si="774"/>
        <v>0</v>
      </c>
      <c r="BB2543" s="8">
        <f t="shared" si="775"/>
        <v>1.2646105828040655</v>
      </c>
      <c r="BC2543" s="8">
        <f t="shared" si="776"/>
        <v>-0.82727295640664633</v>
      </c>
      <c r="BD2543" s="8">
        <f t="shared" si="777"/>
        <v>0.86022162229747101</v>
      </c>
      <c r="BE2543" s="8">
        <f t="shared" si="778"/>
        <v>1.2723749123776125</v>
      </c>
      <c r="BF2543" s="8">
        <f t="shared" si="779"/>
        <v>0.7386345573352866</v>
      </c>
      <c r="BG2543" s="95">
        <f t="shared" si="780"/>
        <v>0.3357196473573697</v>
      </c>
      <c r="BH2543" s="95">
        <f t="shared" si="780"/>
        <v>0.31036782265222035</v>
      </c>
      <c r="BI2543" s="95">
        <f t="shared" si="780"/>
        <v>0.2809205298216626</v>
      </c>
      <c r="BJ2543" s="95">
        <f t="shared" si="780"/>
        <v>0.24702566320507127</v>
      </c>
      <c r="BK2543" s="95">
        <f t="shared" si="780"/>
        <v>0.20836448178683617</v>
      </c>
      <c r="BL2543" s="95">
        <f t="shared" si="780"/>
        <v>0.16464603804218486</v>
      </c>
      <c r="BM2543" s="95">
        <f t="shared" si="780"/>
        <v>0.11558430824031349</v>
      </c>
      <c r="BN2543" s="95">
        <f t="shared" si="781"/>
        <v>6.085163226445589E-2</v>
      </c>
    </row>
    <row r="2544" spans="27:68" x14ac:dyDescent="0.2">
      <c r="BA2544" s="8">
        <f t="shared" si="774"/>
        <v>0</v>
      </c>
      <c r="BB2544" s="8">
        <f t="shared" si="775"/>
        <v>1.2646105828040655</v>
      </c>
      <c r="BC2544" s="8">
        <f t="shared" si="776"/>
        <v>-0.82727295640664633</v>
      </c>
      <c r="BD2544" s="8">
        <f t="shared" si="777"/>
        <v>0.86022162229747101</v>
      </c>
      <c r="BE2544" s="8">
        <f t="shared" si="778"/>
        <v>1.2723749123776125</v>
      </c>
      <c r="BF2544" s="8">
        <f t="shared" si="779"/>
        <v>0.7386345573352866</v>
      </c>
      <c r="BG2544" s="95">
        <f t="shared" si="780"/>
        <v>0.3357196473573697</v>
      </c>
      <c r="BH2544" s="95">
        <f t="shared" si="780"/>
        <v>0.31036782265222035</v>
      </c>
      <c r="BI2544" s="95">
        <f t="shared" si="780"/>
        <v>0.2809205298216626</v>
      </c>
      <c r="BJ2544" s="95">
        <f t="shared" si="780"/>
        <v>0.24702566320507127</v>
      </c>
      <c r="BK2544" s="95">
        <f t="shared" si="780"/>
        <v>0.20836448178683617</v>
      </c>
      <c r="BL2544" s="95">
        <f t="shared" si="780"/>
        <v>0.16464603804218486</v>
      </c>
      <c r="BM2544" s="95">
        <f t="shared" si="780"/>
        <v>0.11558430824031349</v>
      </c>
      <c r="BN2544" s="95">
        <f t="shared" si="781"/>
        <v>6.085163226445589E-2</v>
      </c>
    </row>
    <row r="2545" spans="53:66" x14ac:dyDescent="0.2">
      <c r="BA2545" s="8">
        <f t="shared" si="774"/>
        <v>0</v>
      </c>
      <c r="BB2545" s="8">
        <f t="shared" si="775"/>
        <v>1.2646105828040655</v>
      </c>
      <c r="BC2545" s="8">
        <f t="shared" si="776"/>
        <v>-0.82727295640664633</v>
      </c>
      <c r="BD2545" s="8">
        <f t="shared" si="777"/>
        <v>0.86022162229747101</v>
      </c>
      <c r="BE2545" s="8">
        <f t="shared" si="778"/>
        <v>1.2723749123776125</v>
      </c>
      <c r="BF2545" s="8">
        <f t="shared" si="779"/>
        <v>0.7386345573352866</v>
      </c>
      <c r="BG2545" s="95">
        <f t="shared" ref="BG2545:BM2560" si="782">$BN2545+$BB$7*SIN(BH2545)</f>
        <v>0.3357196473573697</v>
      </c>
      <c r="BH2545" s="95">
        <f t="shared" si="782"/>
        <v>0.31036782265222035</v>
      </c>
      <c r="BI2545" s="95">
        <f t="shared" si="782"/>
        <v>0.2809205298216626</v>
      </c>
      <c r="BJ2545" s="95">
        <f t="shared" si="782"/>
        <v>0.24702566320507127</v>
      </c>
      <c r="BK2545" s="95">
        <f t="shared" si="782"/>
        <v>0.20836448178683617</v>
      </c>
      <c r="BL2545" s="95">
        <f t="shared" si="782"/>
        <v>0.16464603804218486</v>
      </c>
      <c r="BM2545" s="95">
        <f t="shared" si="782"/>
        <v>0.11558430824031349</v>
      </c>
      <c r="BN2545" s="95">
        <f t="shared" si="781"/>
        <v>6.085163226445589E-2</v>
      </c>
    </row>
    <row r="2546" spans="53:66" x14ac:dyDescent="0.2">
      <c r="BA2546" s="8">
        <f t="shared" si="774"/>
        <v>0</v>
      </c>
      <c r="BB2546" s="8">
        <f t="shared" si="775"/>
        <v>1.2646105828040655</v>
      </c>
      <c r="BC2546" s="8">
        <f t="shared" si="776"/>
        <v>-0.82727295640664633</v>
      </c>
      <c r="BD2546" s="8">
        <f t="shared" si="777"/>
        <v>0.86022162229747101</v>
      </c>
      <c r="BE2546" s="8">
        <f t="shared" si="778"/>
        <v>1.2723749123776125</v>
      </c>
      <c r="BF2546" s="8">
        <f t="shared" si="779"/>
        <v>0.7386345573352866</v>
      </c>
      <c r="BG2546" s="95">
        <f t="shared" si="782"/>
        <v>0.3357196473573697</v>
      </c>
      <c r="BH2546" s="95">
        <f t="shared" si="782"/>
        <v>0.31036782265222035</v>
      </c>
      <c r="BI2546" s="95">
        <f t="shared" si="782"/>
        <v>0.2809205298216626</v>
      </c>
      <c r="BJ2546" s="95">
        <f t="shared" si="782"/>
        <v>0.24702566320507127</v>
      </c>
      <c r="BK2546" s="95">
        <f t="shared" si="782"/>
        <v>0.20836448178683617</v>
      </c>
      <c r="BL2546" s="95">
        <f t="shared" si="782"/>
        <v>0.16464603804218486</v>
      </c>
      <c r="BM2546" s="95">
        <f t="shared" si="782"/>
        <v>0.11558430824031349</v>
      </c>
      <c r="BN2546" s="95">
        <f t="shared" si="781"/>
        <v>6.085163226445589E-2</v>
      </c>
    </row>
    <row r="2547" spans="53:66" x14ac:dyDescent="0.2">
      <c r="BA2547" s="8">
        <f t="shared" si="774"/>
        <v>0</v>
      </c>
      <c r="BB2547" s="8">
        <f t="shared" si="775"/>
        <v>1.2646105828040655</v>
      </c>
      <c r="BC2547" s="8">
        <f t="shared" si="776"/>
        <v>-0.82727295640664633</v>
      </c>
      <c r="BD2547" s="8">
        <f t="shared" si="777"/>
        <v>0.86022162229747101</v>
      </c>
      <c r="BE2547" s="8">
        <f t="shared" si="778"/>
        <v>1.2723749123776125</v>
      </c>
      <c r="BF2547" s="8">
        <f t="shared" si="779"/>
        <v>0.7386345573352866</v>
      </c>
      <c r="BG2547" s="95">
        <f t="shared" si="782"/>
        <v>0.3357196473573697</v>
      </c>
      <c r="BH2547" s="95">
        <f t="shared" si="782"/>
        <v>0.31036782265222035</v>
      </c>
      <c r="BI2547" s="95">
        <f t="shared" si="782"/>
        <v>0.2809205298216626</v>
      </c>
      <c r="BJ2547" s="95">
        <f t="shared" si="782"/>
        <v>0.24702566320507127</v>
      </c>
      <c r="BK2547" s="95">
        <f t="shared" si="782"/>
        <v>0.20836448178683617</v>
      </c>
      <c r="BL2547" s="95">
        <f t="shared" si="782"/>
        <v>0.16464603804218486</v>
      </c>
      <c r="BM2547" s="95">
        <f t="shared" si="782"/>
        <v>0.11558430824031349</v>
      </c>
      <c r="BN2547" s="95">
        <f t="shared" si="781"/>
        <v>6.085163226445589E-2</v>
      </c>
    </row>
    <row r="2548" spans="53:66" x14ac:dyDescent="0.2">
      <c r="BA2548" s="8">
        <f t="shared" si="774"/>
        <v>0</v>
      </c>
      <c r="BB2548" s="8">
        <f t="shared" si="775"/>
        <v>1.2646105828040655</v>
      </c>
      <c r="BC2548" s="8">
        <f t="shared" si="776"/>
        <v>-0.82727295640664633</v>
      </c>
      <c r="BD2548" s="8">
        <f t="shared" si="777"/>
        <v>0.86022162229747101</v>
      </c>
      <c r="BE2548" s="8">
        <f t="shared" si="778"/>
        <v>1.2723749123776125</v>
      </c>
      <c r="BF2548" s="8">
        <f t="shared" si="779"/>
        <v>0.7386345573352866</v>
      </c>
      <c r="BG2548" s="95">
        <f t="shared" si="782"/>
        <v>0.3357196473573697</v>
      </c>
      <c r="BH2548" s="95">
        <f t="shared" si="782"/>
        <v>0.31036782265222035</v>
      </c>
      <c r="BI2548" s="95">
        <f t="shared" si="782"/>
        <v>0.2809205298216626</v>
      </c>
      <c r="BJ2548" s="95">
        <f t="shared" si="782"/>
        <v>0.24702566320507127</v>
      </c>
      <c r="BK2548" s="95">
        <f t="shared" si="782"/>
        <v>0.20836448178683617</v>
      </c>
      <c r="BL2548" s="95">
        <f t="shared" si="782"/>
        <v>0.16464603804218486</v>
      </c>
      <c r="BM2548" s="95">
        <f t="shared" si="782"/>
        <v>0.11558430824031349</v>
      </c>
      <c r="BN2548" s="95">
        <f t="shared" si="781"/>
        <v>6.085163226445589E-2</v>
      </c>
    </row>
    <row r="2549" spans="53:66" x14ac:dyDescent="0.2">
      <c r="BA2549" s="8">
        <f t="shared" si="774"/>
        <v>0</v>
      </c>
      <c r="BB2549" s="8">
        <f t="shared" si="775"/>
        <v>1.2646105828040655</v>
      </c>
      <c r="BC2549" s="8">
        <f t="shared" si="776"/>
        <v>-0.82727295640664633</v>
      </c>
      <c r="BD2549" s="8">
        <f t="shared" si="777"/>
        <v>0.86022162229747101</v>
      </c>
      <c r="BE2549" s="8">
        <f t="shared" si="778"/>
        <v>1.2723749123776125</v>
      </c>
      <c r="BF2549" s="8">
        <f t="shared" si="779"/>
        <v>0.7386345573352866</v>
      </c>
      <c r="BG2549" s="95">
        <f t="shared" si="782"/>
        <v>0.3357196473573697</v>
      </c>
      <c r="BH2549" s="95">
        <f t="shared" si="782"/>
        <v>0.31036782265222035</v>
      </c>
      <c r="BI2549" s="95">
        <f t="shared" si="782"/>
        <v>0.2809205298216626</v>
      </c>
      <c r="BJ2549" s="95">
        <f t="shared" si="782"/>
        <v>0.24702566320507127</v>
      </c>
      <c r="BK2549" s="95">
        <f t="shared" si="782"/>
        <v>0.20836448178683617</v>
      </c>
      <c r="BL2549" s="95">
        <f t="shared" si="782"/>
        <v>0.16464603804218486</v>
      </c>
      <c r="BM2549" s="95">
        <f t="shared" si="782"/>
        <v>0.11558430824031349</v>
      </c>
      <c r="BN2549" s="95">
        <f t="shared" si="781"/>
        <v>6.085163226445589E-2</v>
      </c>
    </row>
    <row r="2550" spans="53:66" x14ac:dyDescent="0.2">
      <c r="BA2550" s="8">
        <f t="shared" si="774"/>
        <v>0</v>
      </c>
      <c r="BB2550" s="8">
        <f t="shared" si="775"/>
        <v>1.2646105828040655</v>
      </c>
      <c r="BC2550" s="8">
        <f t="shared" si="776"/>
        <v>-0.82727295640664633</v>
      </c>
      <c r="BD2550" s="8">
        <f t="shared" si="777"/>
        <v>0.86022162229747101</v>
      </c>
      <c r="BE2550" s="8">
        <f t="shared" si="778"/>
        <v>1.2723749123776125</v>
      </c>
      <c r="BF2550" s="8">
        <f t="shared" si="779"/>
        <v>0.7386345573352866</v>
      </c>
      <c r="BG2550" s="95">
        <f t="shared" si="782"/>
        <v>0.3357196473573697</v>
      </c>
      <c r="BH2550" s="95">
        <f t="shared" si="782"/>
        <v>0.31036782265222035</v>
      </c>
      <c r="BI2550" s="95">
        <f t="shared" si="782"/>
        <v>0.2809205298216626</v>
      </c>
      <c r="BJ2550" s="95">
        <f t="shared" si="782"/>
        <v>0.24702566320507127</v>
      </c>
      <c r="BK2550" s="95">
        <f t="shared" si="782"/>
        <v>0.20836448178683617</v>
      </c>
      <c r="BL2550" s="95">
        <f t="shared" si="782"/>
        <v>0.16464603804218486</v>
      </c>
      <c r="BM2550" s="95">
        <f t="shared" si="782"/>
        <v>0.11558430824031349</v>
      </c>
      <c r="BN2550" s="95">
        <f t="shared" si="781"/>
        <v>6.085163226445589E-2</v>
      </c>
    </row>
    <row r="2551" spans="53:66" x14ac:dyDescent="0.2">
      <c r="BA2551" s="8">
        <f t="shared" si="774"/>
        <v>0</v>
      </c>
      <c r="BB2551" s="8">
        <f t="shared" si="775"/>
        <v>1.2646105828040655</v>
      </c>
      <c r="BC2551" s="8">
        <f t="shared" si="776"/>
        <v>-0.82727295640664633</v>
      </c>
      <c r="BD2551" s="8">
        <f t="shared" si="777"/>
        <v>0.86022162229747101</v>
      </c>
      <c r="BE2551" s="8">
        <f t="shared" si="778"/>
        <v>1.2723749123776125</v>
      </c>
      <c r="BF2551" s="8">
        <f t="shared" si="779"/>
        <v>0.7386345573352866</v>
      </c>
      <c r="BG2551" s="95">
        <f t="shared" si="782"/>
        <v>0.3357196473573697</v>
      </c>
      <c r="BH2551" s="95">
        <f t="shared" si="782"/>
        <v>0.31036782265222035</v>
      </c>
      <c r="BI2551" s="95">
        <f t="shared" si="782"/>
        <v>0.2809205298216626</v>
      </c>
      <c r="BJ2551" s="95">
        <f t="shared" si="782"/>
        <v>0.24702566320507127</v>
      </c>
      <c r="BK2551" s="95">
        <f t="shared" si="782"/>
        <v>0.20836448178683617</v>
      </c>
      <c r="BL2551" s="95">
        <f t="shared" si="782"/>
        <v>0.16464603804218486</v>
      </c>
      <c r="BM2551" s="95">
        <f t="shared" si="782"/>
        <v>0.11558430824031349</v>
      </c>
      <c r="BN2551" s="95">
        <f t="shared" si="781"/>
        <v>6.085163226445589E-2</v>
      </c>
    </row>
    <row r="2552" spans="53:66" x14ac:dyDescent="0.2">
      <c r="BA2552" s="8">
        <f t="shared" si="774"/>
        <v>0</v>
      </c>
      <c r="BB2552" s="8">
        <f t="shared" si="775"/>
        <v>1.2646105828040655</v>
      </c>
      <c r="BC2552" s="8">
        <f t="shared" si="776"/>
        <v>-0.82727295640664633</v>
      </c>
      <c r="BD2552" s="8">
        <f t="shared" si="777"/>
        <v>0.86022162229747101</v>
      </c>
      <c r="BE2552" s="8">
        <f t="shared" si="778"/>
        <v>1.2723749123776125</v>
      </c>
      <c r="BF2552" s="8">
        <f t="shared" si="779"/>
        <v>0.7386345573352866</v>
      </c>
      <c r="BG2552" s="95">
        <f t="shared" si="782"/>
        <v>0.3357196473573697</v>
      </c>
      <c r="BH2552" s="95">
        <f t="shared" si="782"/>
        <v>0.31036782265222035</v>
      </c>
      <c r="BI2552" s="95">
        <f t="shared" si="782"/>
        <v>0.2809205298216626</v>
      </c>
      <c r="BJ2552" s="95">
        <f t="shared" si="782"/>
        <v>0.24702566320507127</v>
      </c>
      <c r="BK2552" s="95">
        <f t="shared" si="782"/>
        <v>0.20836448178683617</v>
      </c>
      <c r="BL2552" s="95">
        <f t="shared" si="782"/>
        <v>0.16464603804218486</v>
      </c>
      <c r="BM2552" s="95">
        <f t="shared" si="782"/>
        <v>0.11558430824031349</v>
      </c>
      <c r="BN2552" s="95">
        <f t="shared" si="781"/>
        <v>6.085163226445589E-2</v>
      </c>
    </row>
    <row r="2553" spans="53:66" x14ac:dyDescent="0.2">
      <c r="BA2553" s="8">
        <f t="shared" si="774"/>
        <v>0</v>
      </c>
      <c r="BB2553" s="8">
        <f t="shared" si="775"/>
        <v>1.2646105828040655</v>
      </c>
      <c r="BC2553" s="8">
        <f t="shared" si="776"/>
        <v>-0.82727295640664633</v>
      </c>
      <c r="BD2553" s="8">
        <f t="shared" si="777"/>
        <v>0.86022162229747101</v>
      </c>
      <c r="BE2553" s="8">
        <f t="shared" si="778"/>
        <v>1.2723749123776125</v>
      </c>
      <c r="BF2553" s="8">
        <f t="shared" si="779"/>
        <v>0.7386345573352866</v>
      </c>
      <c r="BG2553" s="95">
        <f t="shared" si="782"/>
        <v>0.3357196473573697</v>
      </c>
      <c r="BH2553" s="95">
        <f t="shared" si="782"/>
        <v>0.31036782265222035</v>
      </c>
      <c r="BI2553" s="95">
        <f t="shared" si="782"/>
        <v>0.2809205298216626</v>
      </c>
      <c r="BJ2553" s="95">
        <f t="shared" si="782"/>
        <v>0.24702566320507127</v>
      </c>
      <c r="BK2553" s="95">
        <f t="shared" si="782"/>
        <v>0.20836448178683617</v>
      </c>
      <c r="BL2553" s="95">
        <f t="shared" si="782"/>
        <v>0.16464603804218486</v>
      </c>
      <c r="BM2553" s="95">
        <f t="shared" si="782"/>
        <v>0.11558430824031349</v>
      </c>
      <c r="BN2553" s="95">
        <f t="shared" si="781"/>
        <v>6.085163226445589E-2</v>
      </c>
    </row>
    <row r="2554" spans="53:66" x14ac:dyDescent="0.2">
      <c r="BA2554" s="8">
        <f t="shared" si="774"/>
        <v>0</v>
      </c>
      <c r="BB2554" s="8">
        <f t="shared" si="775"/>
        <v>1.2646105828040655</v>
      </c>
      <c r="BC2554" s="8">
        <f t="shared" si="776"/>
        <v>-0.82727295640664633</v>
      </c>
      <c r="BD2554" s="8">
        <f t="shared" si="777"/>
        <v>0.86022162229747101</v>
      </c>
      <c r="BE2554" s="8">
        <f t="shared" si="778"/>
        <v>1.2723749123776125</v>
      </c>
      <c r="BF2554" s="8">
        <f t="shared" si="779"/>
        <v>0.7386345573352866</v>
      </c>
      <c r="BG2554" s="95">
        <f t="shared" si="782"/>
        <v>0.3357196473573697</v>
      </c>
      <c r="BH2554" s="95">
        <f t="shared" si="782"/>
        <v>0.31036782265222035</v>
      </c>
      <c r="BI2554" s="95">
        <f t="shared" si="782"/>
        <v>0.2809205298216626</v>
      </c>
      <c r="BJ2554" s="95">
        <f t="shared" si="782"/>
        <v>0.24702566320507127</v>
      </c>
      <c r="BK2554" s="95">
        <f t="shared" si="782"/>
        <v>0.20836448178683617</v>
      </c>
      <c r="BL2554" s="95">
        <f t="shared" si="782"/>
        <v>0.16464603804218486</v>
      </c>
      <c r="BM2554" s="95">
        <f t="shared" si="782"/>
        <v>0.11558430824031349</v>
      </c>
      <c r="BN2554" s="95">
        <f t="shared" si="781"/>
        <v>6.085163226445589E-2</v>
      </c>
    </row>
    <row r="2555" spans="53:66" x14ac:dyDescent="0.2">
      <c r="BA2555" s="8">
        <f t="shared" si="774"/>
        <v>0</v>
      </c>
      <c r="BB2555" s="8">
        <f t="shared" si="775"/>
        <v>1.2646105828040655</v>
      </c>
      <c r="BC2555" s="8">
        <f t="shared" si="776"/>
        <v>-0.82727295640664633</v>
      </c>
      <c r="BD2555" s="8">
        <f t="shared" si="777"/>
        <v>0.86022162229747101</v>
      </c>
      <c r="BE2555" s="8">
        <f t="shared" si="778"/>
        <v>1.2723749123776125</v>
      </c>
      <c r="BF2555" s="8">
        <f t="shared" si="779"/>
        <v>0.7386345573352866</v>
      </c>
      <c r="BG2555" s="95">
        <f t="shared" si="782"/>
        <v>0.3357196473573697</v>
      </c>
      <c r="BH2555" s="95">
        <f t="shared" si="782"/>
        <v>0.31036782265222035</v>
      </c>
      <c r="BI2555" s="95">
        <f t="shared" si="782"/>
        <v>0.2809205298216626</v>
      </c>
      <c r="BJ2555" s="95">
        <f t="shared" si="782"/>
        <v>0.24702566320507127</v>
      </c>
      <c r="BK2555" s="95">
        <f t="shared" si="782"/>
        <v>0.20836448178683617</v>
      </c>
      <c r="BL2555" s="95">
        <f t="shared" si="782"/>
        <v>0.16464603804218486</v>
      </c>
      <c r="BM2555" s="95">
        <f t="shared" si="782"/>
        <v>0.11558430824031349</v>
      </c>
      <c r="BN2555" s="95">
        <f t="shared" si="781"/>
        <v>6.085163226445589E-2</v>
      </c>
    </row>
    <row r="2556" spans="53:66" x14ac:dyDescent="0.2">
      <c r="BA2556" s="8">
        <f t="shared" si="774"/>
        <v>0</v>
      </c>
      <c r="BB2556" s="8">
        <f t="shared" si="775"/>
        <v>1.2646105828040655</v>
      </c>
      <c r="BC2556" s="8">
        <f t="shared" si="776"/>
        <v>-0.82727295640664633</v>
      </c>
      <c r="BD2556" s="8">
        <f t="shared" si="777"/>
        <v>0.86022162229747101</v>
      </c>
      <c r="BE2556" s="8">
        <f t="shared" si="778"/>
        <v>1.2723749123776125</v>
      </c>
      <c r="BF2556" s="8">
        <f t="shared" si="779"/>
        <v>0.7386345573352866</v>
      </c>
      <c r="BG2556" s="95">
        <f t="shared" si="782"/>
        <v>0.3357196473573697</v>
      </c>
      <c r="BH2556" s="95">
        <f t="shared" si="782"/>
        <v>0.31036782265222035</v>
      </c>
      <c r="BI2556" s="95">
        <f t="shared" si="782"/>
        <v>0.2809205298216626</v>
      </c>
      <c r="BJ2556" s="95">
        <f t="shared" si="782"/>
        <v>0.24702566320507127</v>
      </c>
      <c r="BK2556" s="95">
        <f t="shared" si="782"/>
        <v>0.20836448178683617</v>
      </c>
      <c r="BL2556" s="95">
        <f t="shared" si="782"/>
        <v>0.16464603804218486</v>
      </c>
      <c r="BM2556" s="95">
        <f t="shared" si="782"/>
        <v>0.11558430824031349</v>
      </c>
      <c r="BN2556" s="95">
        <f t="shared" si="781"/>
        <v>6.085163226445589E-2</v>
      </c>
    </row>
    <row r="2557" spans="53:66" x14ac:dyDescent="0.2">
      <c r="BA2557" s="8">
        <f t="shared" si="774"/>
        <v>0</v>
      </c>
      <c r="BB2557" s="8">
        <f t="shared" si="775"/>
        <v>1.2646105828040655</v>
      </c>
      <c r="BC2557" s="8">
        <f t="shared" si="776"/>
        <v>-0.82727295640664633</v>
      </c>
      <c r="BD2557" s="8">
        <f t="shared" si="777"/>
        <v>0.86022162229747101</v>
      </c>
      <c r="BE2557" s="8">
        <f t="shared" si="778"/>
        <v>1.2723749123776125</v>
      </c>
      <c r="BF2557" s="8">
        <f t="shared" si="779"/>
        <v>0.7386345573352866</v>
      </c>
      <c r="BG2557" s="95">
        <f t="shared" si="782"/>
        <v>0.3357196473573697</v>
      </c>
      <c r="BH2557" s="95">
        <f t="shared" si="782"/>
        <v>0.31036782265222035</v>
      </c>
      <c r="BI2557" s="95">
        <f t="shared" si="782"/>
        <v>0.2809205298216626</v>
      </c>
      <c r="BJ2557" s="95">
        <f t="shared" si="782"/>
        <v>0.24702566320507127</v>
      </c>
      <c r="BK2557" s="95">
        <f t="shared" si="782"/>
        <v>0.20836448178683617</v>
      </c>
      <c r="BL2557" s="95">
        <f t="shared" si="782"/>
        <v>0.16464603804218486</v>
      </c>
      <c r="BM2557" s="95">
        <f t="shared" si="782"/>
        <v>0.11558430824031349</v>
      </c>
      <c r="BN2557" s="95">
        <f t="shared" si="781"/>
        <v>6.085163226445589E-2</v>
      </c>
    </row>
    <row r="2558" spans="53:66" x14ac:dyDescent="0.2">
      <c r="BA2558" s="8">
        <f t="shared" si="774"/>
        <v>0</v>
      </c>
      <c r="BB2558" s="8">
        <f t="shared" si="775"/>
        <v>1.2646105828040655</v>
      </c>
      <c r="BC2558" s="8">
        <f t="shared" si="776"/>
        <v>-0.82727295640664633</v>
      </c>
      <c r="BD2558" s="8">
        <f t="shared" si="777"/>
        <v>0.86022162229747101</v>
      </c>
      <c r="BE2558" s="8">
        <f t="shared" si="778"/>
        <v>1.2723749123776125</v>
      </c>
      <c r="BF2558" s="8">
        <f t="shared" si="779"/>
        <v>0.7386345573352866</v>
      </c>
      <c r="BG2558" s="95">
        <f t="shared" si="782"/>
        <v>0.3357196473573697</v>
      </c>
      <c r="BH2558" s="95">
        <f t="shared" si="782"/>
        <v>0.31036782265222035</v>
      </c>
      <c r="BI2558" s="95">
        <f t="shared" si="782"/>
        <v>0.2809205298216626</v>
      </c>
      <c r="BJ2558" s="95">
        <f t="shared" si="782"/>
        <v>0.24702566320507127</v>
      </c>
      <c r="BK2558" s="95">
        <f t="shared" si="782"/>
        <v>0.20836448178683617</v>
      </c>
      <c r="BL2558" s="95">
        <f t="shared" si="782"/>
        <v>0.16464603804218486</v>
      </c>
      <c r="BM2558" s="95">
        <f t="shared" si="782"/>
        <v>0.11558430824031349</v>
      </c>
      <c r="BN2558" s="95">
        <f t="shared" si="781"/>
        <v>6.085163226445589E-2</v>
      </c>
    </row>
    <row r="2559" spans="53:66" x14ac:dyDescent="0.2">
      <c r="BA2559" s="8">
        <f t="shared" si="774"/>
        <v>0</v>
      </c>
      <c r="BB2559" s="8">
        <f t="shared" si="775"/>
        <v>1.2646105828040655</v>
      </c>
      <c r="BC2559" s="8">
        <f t="shared" si="776"/>
        <v>-0.82727295640664633</v>
      </c>
      <c r="BD2559" s="8">
        <f t="shared" si="777"/>
        <v>0.86022162229747101</v>
      </c>
      <c r="BE2559" s="8">
        <f t="shared" si="778"/>
        <v>1.2723749123776125</v>
      </c>
      <c r="BF2559" s="8">
        <f t="shared" si="779"/>
        <v>0.7386345573352866</v>
      </c>
      <c r="BG2559" s="95">
        <f t="shared" si="782"/>
        <v>0.3357196473573697</v>
      </c>
      <c r="BH2559" s="95">
        <f t="shared" si="782"/>
        <v>0.31036782265222035</v>
      </c>
      <c r="BI2559" s="95">
        <f t="shared" si="782"/>
        <v>0.2809205298216626</v>
      </c>
      <c r="BJ2559" s="95">
        <f t="shared" si="782"/>
        <v>0.24702566320507127</v>
      </c>
      <c r="BK2559" s="95">
        <f t="shared" si="782"/>
        <v>0.20836448178683617</v>
      </c>
      <c r="BL2559" s="95">
        <f t="shared" si="782"/>
        <v>0.16464603804218486</v>
      </c>
      <c r="BM2559" s="95">
        <f t="shared" si="782"/>
        <v>0.11558430824031349</v>
      </c>
      <c r="BN2559" s="95">
        <f t="shared" si="781"/>
        <v>6.085163226445589E-2</v>
      </c>
    </row>
    <row r="2560" spans="53:66" x14ac:dyDescent="0.2">
      <c r="BA2560" s="8">
        <f t="shared" si="774"/>
        <v>0</v>
      </c>
      <c r="BB2560" s="8">
        <f t="shared" si="775"/>
        <v>1.2646105828040655</v>
      </c>
      <c r="BC2560" s="8">
        <f t="shared" si="776"/>
        <v>-0.82727295640664633</v>
      </c>
      <c r="BD2560" s="8">
        <f t="shared" si="777"/>
        <v>0.86022162229747101</v>
      </c>
      <c r="BE2560" s="8">
        <f t="shared" si="778"/>
        <v>1.2723749123776125</v>
      </c>
      <c r="BF2560" s="8">
        <f t="shared" si="779"/>
        <v>0.7386345573352866</v>
      </c>
      <c r="BG2560" s="95">
        <f t="shared" si="782"/>
        <v>0.3357196473573697</v>
      </c>
      <c r="BH2560" s="95">
        <f t="shared" si="782"/>
        <v>0.31036782265222035</v>
      </c>
      <c r="BI2560" s="95">
        <f t="shared" si="782"/>
        <v>0.2809205298216626</v>
      </c>
      <c r="BJ2560" s="95">
        <f t="shared" si="782"/>
        <v>0.24702566320507127</v>
      </c>
      <c r="BK2560" s="95">
        <f t="shared" si="782"/>
        <v>0.20836448178683617</v>
      </c>
      <c r="BL2560" s="95">
        <f t="shared" si="782"/>
        <v>0.16464603804218486</v>
      </c>
      <c r="BM2560" s="95">
        <f t="shared" si="782"/>
        <v>0.11558430824031349</v>
      </c>
      <c r="BN2560" s="95">
        <f t="shared" si="781"/>
        <v>6.085163226445589E-2</v>
      </c>
    </row>
    <row r="2561" spans="53:66" x14ac:dyDescent="0.2">
      <c r="BA2561" s="8">
        <f t="shared" si="774"/>
        <v>0</v>
      </c>
      <c r="BB2561" s="8">
        <f t="shared" si="775"/>
        <v>1.2646105828040655</v>
      </c>
      <c r="BC2561" s="8">
        <f t="shared" si="776"/>
        <v>-0.82727295640664633</v>
      </c>
      <c r="BD2561" s="8">
        <f t="shared" si="777"/>
        <v>0.86022162229747101</v>
      </c>
      <c r="BE2561" s="8">
        <f t="shared" si="778"/>
        <v>1.2723749123776125</v>
      </c>
      <c r="BF2561" s="8">
        <f t="shared" si="779"/>
        <v>0.7386345573352866</v>
      </c>
      <c r="BG2561" s="95">
        <f t="shared" ref="BG2561:BM2576" si="783">$BN2561+$BB$7*SIN(BH2561)</f>
        <v>0.3357196473573697</v>
      </c>
      <c r="BH2561" s="95">
        <f t="shared" si="783"/>
        <v>0.31036782265222035</v>
      </c>
      <c r="BI2561" s="95">
        <f t="shared" si="783"/>
        <v>0.2809205298216626</v>
      </c>
      <c r="BJ2561" s="95">
        <f t="shared" si="783"/>
        <v>0.24702566320507127</v>
      </c>
      <c r="BK2561" s="95">
        <f t="shared" si="783"/>
        <v>0.20836448178683617</v>
      </c>
      <c r="BL2561" s="95">
        <f t="shared" si="783"/>
        <v>0.16464603804218486</v>
      </c>
      <c r="BM2561" s="95">
        <f t="shared" si="783"/>
        <v>0.11558430824031349</v>
      </c>
      <c r="BN2561" s="95">
        <f t="shared" si="781"/>
        <v>6.085163226445589E-2</v>
      </c>
    </row>
    <row r="2562" spans="53:66" x14ac:dyDescent="0.2">
      <c r="BA2562" s="8">
        <f t="shared" si="774"/>
        <v>0</v>
      </c>
      <c r="BB2562" s="8">
        <f t="shared" si="775"/>
        <v>1.2646105828040655</v>
      </c>
      <c r="BC2562" s="8">
        <f t="shared" si="776"/>
        <v>-0.82727295640664633</v>
      </c>
      <c r="BD2562" s="8">
        <f t="shared" si="777"/>
        <v>0.86022162229747101</v>
      </c>
      <c r="BE2562" s="8">
        <f t="shared" si="778"/>
        <v>1.2723749123776125</v>
      </c>
      <c r="BF2562" s="8">
        <f t="shared" si="779"/>
        <v>0.7386345573352866</v>
      </c>
      <c r="BG2562" s="95">
        <f t="shared" si="783"/>
        <v>0.3357196473573697</v>
      </c>
      <c r="BH2562" s="95">
        <f t="shared" si="783"/>
        <v>0.31036782265222035</v>
      </c>
      <c r="BI2562" s="95">
        <f t="shared" si="783"/>
        <v>0.2809205298216626</v>
      </c>
      <c r="BJ2562" s="95">
        <f t="shared" si="783"/>
        <v>0.24702566320507127</v>
      </c>
      <c r="BK2562" s="95">
        <f t="shared" si="783"/>
        <v>0.20836448178683617</v>
      </c>
      <c r="BL2562" s="95">
        <f t="shared" si="783"/>
        <v>0.16464603804218486</v>
      </c>
      <c r="BM2562" s="95">
        <f t="shared" si="783"/>
        <v>0.11558430824031349</v>
      </c>
      <c r="BN2562" s="95">
        <f t="shared" si="781"/>
        <v>6.085163226445589E-2</v>
      </c>
    </row>
    <row r="2563" spans="53:66" x14ac:dyDescent="0.2">
      <c r="BA2563" s="8">
        <f t="shared" si="774"/>
        <v>0</v>
      </c>
      <c r="BB2563" s="8">
        <f t="shared" si="775"/>
        <v>1.2646105828040655</v>
      </c>
      <c r="BC2563" s="8">
        <f t="shared" si="776"/>
        <v>-0.82727295640664633</v>
      </c>
      <c r="BD2563" s="8">
        <f t="shared" si="777"/>
        <v>0.86022162229747101</v>
      </c>
      <c r="BE2563" s="8">
        <f t="shared" si="778"/>
        <v>1.2723749123776125</v>
      </c>
      <c r="BF2563" s="8">
        <f t="shared" si="779"/>
        <v>0.7386345573352866</v>
      </c>
      <c r="BG2563" s="95">
        <f t="shared" si="783"/>
        <v>0.3357196473573697</v>
      </c>
      <c r="BH2563" s="95">
        <f t="shared" si="783"/>
        <v>0.31036782265222035</v>
      </c>
      <c r="BI2563" s="95">
        <f t="shared" si="783"/>
        <v>0.2809205298216626</v>
      </c>
      <c r="BJ2563" s="95">
        <f t="shared" si="783"/>
        <v>0.24702566320507127</v>
      </c>
      <c r="BK2563" s="95">
        <f t="shared" si="783"/>
        <v>0.20836448178683617</v>
      </c>
      <c r="BL2563" s="95">
        <f t="shared" si="783"/>
        <v>0.16464603804218486</v>
      </c>
      <c r="BM2563" s="95">
        <f t="shared" si="783"/>
        <v>0.11558430824031349</v>
      </c>
      <c r="BN2563" s="95">
        <f t="shared" si="781"/>
        <v>6.085163226445589E-2</v>
      </c>
    </row>
    <row r="2564" spans="53:66" x14ac:dyDescent="0.2">
      <c r="BA2564" s="8">
        <f t="shared" si="774"/>
        <v>0</v>
      </c>
      <c r="BB2564" s="8">
        <f t="shared" si="775"/>
        <v>1.2646105828040655</v>
      </c>
      <c r="BC2564" s="8">
        <f t="shared" si="776"/>
        <v>-0.82727295640664633</v>
      </c>
      <c r="BD2564" s="8">
        <f t="shared" si="777"/>
        <v>0.86022162229747101</v>
      </c>
      <c r="BE2564" s="8">
        <f t="shared" si="778"/>
        <v>1.2723749123776125</v>
      </c>
      <c r="BF2564" s="8">
        <f t="shared" si="779"/>
        <v>0.7386345573352866</v>
      </c>
      <c r="BG2564" s="95">
        <f t="shared" si="783"/>
        <v>0.3357196473573697</v>
      </c>
      <c r="BH2564" s="95">
        <f t="shared" si="783"/>
        <v>0.31036782265222035</v>
      </c>
      <c r="BI2564" s="95">
        <f t="shared" si="783"/>
        <v>0.2809205298216626</v>
      </c>
      <c r="BJ2564" s="95">
        <f t="shared" si="783"/>
        <v>0.24702566320507127</v>
      </c>
      <c r="BK2564" s="95">
        <f t="shared" si="783"/>
        <v>0.20836448178683617</v>
      </c>
      <c r="BL2564" s="95">
        <f t="shared" si="783"/>
        <v>0.16464603804218486</v>
      </c>
      <c r="BM2564" s="95">
        <f t="shared" si="783"/>
        <v>0.11558430824031349</v>
      </c>
      <c r="BN2564" s="95">
        <f t="shared" si="781"/>
        <v>6.085163226445589E-2</v>
      </c>
    </row>
    <row r="2565" spans="53:66" x14ac:dyDescent="0.2">
      <c r="BA2565" s="8">
        <f t="shared" si="774"/>
        <v>0</v>
      </c>
      <c r="BB2565" s="8">
        <f t="shared" si="775"/>
        <v>1.2646105828040655</v>
      </c>
      <c r="BC2565" s="8">
        <f t="shared" si="776"/>
        <v>-0.82727295640664633</v>
      </c>
      <c r="BD2565" s="8">
        <f t="shared" si="777"/>
        <v>0.86022162229747101</v>
      </c>
      <c r="BE2565" s="8">
        <f t="shared" si="778"/>
        <v>1.2723749123776125</v>
      </c>
      <c r="BF2565" s="8">
        <f t="shared" si="779"/>
        <v>0.7386345573352866</v>
      </c>
      <c r="BG2565" s="95">
        <f t="shared" si="783"/>
        <v>0.3357196473573697</v>
      </c>
      <c r="BH2565" s="95">
        <f t="shared" si="783"/>
        <v>0.31036782265222035</v>
      </c>
      <c r="BI2565" s="95">
        <f t="shared" si="783"/>
        <v>0.2809205298216626</v>
      </c>
      <c r="BJ2565" s="95">
        <f t="shared" si="783"/>
        <v>0.24702566320507127</v>
      </c>
      <c r="BK2565" s="95">
        <f t="shared" si="783"/>
        <v>0.20836448178683617</v>
      </c>
      <c r="BL2565" s="95">
        <f t="shared" si="783"/>
        <v>0.16464603804218486</v>
      </c>
      <c r="BM2565" s="95">
        <f t="shared" si="783"/>
        <v>0.11558430824031349</v>
      </c>
      <c r="BN2565" s="95">
        <f t="shared" si="781"/>
        <v>6.085163226445589E-2</v>
      </c>
    </row>
    <row r="2566" spans="53:66" x14ac:dyDescent="0.2">
      <c r="BA2566" s="8">
        <f t="shared" si="774"/>
        <v>0</v>
      </c>
      <c r="BB2566" s="8">
        <f t="shared" si="775"/>
        <v>1.2646105828040655</v>
      </c>
      <c r="BC2566" s="8">
        <f t="shared" si="776"/>
        <v>-0.82727295640664633</v>
      </c>
      <c r="BD2566" s="8">
        <f t="shared" si="777"/>
        <v>0.86022162229747101</v>
      </c>
      <c r="BE2566" s="8">
        <f t="shared" si="778"/>
        <v>1.2723749123776125</v>
      </c>
      <c r="BF2566" s="8">
        <f t="shared" si="779"/>
        <v>0.7386345573352866</v>
      </c>
      <c r="BG2566" s="95">
        <f t="shared" si="783"/>
        <v>0.3357196473573697</v>
      </c>
      <c r="BH2566" s="95">
        <f t="shared" si="783"/>
        <v>0.31036782265222035</v>
      </c>
      <c r="BI2566" s="95">
        <f t="shared" si="783"/>
        <v>0.2809205298216626</v>
      </c>
      <c r="BJ2566" s="95">
        <f t="shared" si="783"/>
        <v>0.24702566320507127</v>
      </c>
      <c r="BK2566" s="95">
        <f t="shared" si="783"/>
        <v>0.20836448178683617</v>
      </c>
      <c r="BL2566" s="95">
        <f t="shared" si="783"/>
        <v>0.16464603804218486</v>
      </c>
      <c r="BM2566" s="95">
        <f t="shared" si="783"/>
        <v>0.11558430824031349</v>
      </c>
      <c r="BN2566" s="95">
        <f t="shared" si="781"/>
        <v>6.085163226445589E-2</v>
      </c>
    </row>
    <row r="2567" spans="53:66" x14ac:dyDescent="0.2">
      <c r="BA2567" s="8">
        <f t="shared" si="774"/>
        <v>0</v>
      </c>
      <c r="BB2567" s="8">
        <f t="shared" si="775"/>
        <v>1.2646105828040655</v>
      </c>
      <c r="BC2567" s="8">
        <f t="shared" si="776"/>
        <v>-0.82727295640664633</v>
      </c>
      <c r="BD2567" s="8">
        <f t="shared" si="777"/>
        <v>0.86022162229747101</v>
      </c>
      <c r="BE2567" s="8">
        <f t="shared" si="778"/>
        <v>1.2723749123776125</v>
      </c>
      <c r="BF2567" s="8">
        <f t="shared" si="779"/>
        <v>0.7386345573352866</v>
      </c>
      <c r="BG2567" s="95">
        <f t="shared" si="783"/>
        <v>0.3357196473573697</v>
      </c>
      <c r="BH2567" s="95">
        <f t="shared" si="783"/>
        <v>0.31036782265222035</v>
      </c>
      <c r="BI2567" s="95">
        <f t="shared" si="783"/>
        <v>0.2809205298216626</v>
      </c>
      <c r="BJ2567" s="95">
        <f t="shared" si="783"/>
        <v>0.24702566320507127</v>
      </c>
      <c r="BK2567" s="95">
        <f t="shared" si="783"/>
        <v>0.20836448178683617</v>
      </c>
      <c r="BL2567" s="95">
        <f t="shared" si="783"/>
        <v>0.16464603804218486</v>
      </c>
      <c r="BM2567" s="95">
        <f t="shared" si="783"/>
        <v>0.11558430824031349</v>
      </c>
      <c r="BN2567" s="95">
        <f t="shared" si="781"/>
        <v>6.085163226445589E-2</v>
      </c>
    </row>
    <row r="2568" spans="53:66" x14ac:dyDescent="0.2">
      <c r="BA2568" s="8">
        <f t="shared" si="774"/>
        <v>0</v>
      </c>
      <c r="BB2568" s="8">
        <f t="shared" si="775"/>
        <v>1.2646105828040655</v>
      </c>
      <c r="BC2568" s="8">
        <f t="shared" si="776"/>
        <v>-0.82727295640664633</v>
      </c>
      <c r="BD2568" s="8">
        <f t="shared" si="777"/>
        <v>0.86022162229747101</v>
      </c>
      <c r="BE2568" s="8">
        <f t="shared" si="778"/>
        <v>1.2723749123776125</v>
      </c>
      <c r="BF2568" s="8">
        <f t="shared" si="779"/>
        <v>0.7386345573352866</v>
      </c>
      <c r="BG2568" s="95">
        <f t="shared" si="783"/>
        <v>0.3357196473573697</v>
      </c>
      <c r="BH2568" s="95">
        <f t="shared" si="783"/>
        <v>0.31036782265222035</v>
      </c>
      <c r="BI2568" s="95">
        <f t="shared" si="783"/>
        <v>0.2809205298216626</v>
      </c>
      <c r="BJ2568" s="95">
        <f t="shared" si="783"/>
        <v>0.24702566320507127</v>
      </c>
      <c r="BK2568" s="95">
        <f t="shared" si="783"/>
        <v>0.20836448178683617</v>
      </c>
      <c r="BL2568" s="95">
        <f t="shared" si="783"/>
        <v>0.16464603804218486</v>
      </c>
      <c r="BM2568" s="95">
        <f t="shared" si="783"/>
        <v>0.11558430824031349</v>
      </c>
      <c r="BN2568" s="95">
        <f t="shared" si="781"/>
        <v>6.085163226445589E-2</v>
      </c>
    </row>
    <row r="2569" spans="53:66" x14ac:dyDescent="0.2">
      <c r="BA2569" s="8">
        <f t="shared" si="774"/>
        <v>0</v>
      </c>
      <c r="BB2569" s="8">
        <f t="shared" si="775"/>
        <v>1.2646105828040655</v>
      </c>
      <c r="BC2569" s="8">
        <f t="shared" si="776"/>
        <v>-0.82727295640664633</v>
      </c>
      <c r="BD2569" s="8">
        <f t="shared" si="777"/>
        <v>0.86022162229747101</v>
      </c>
      <c r="BE2569" s="8">
        <f t="shared" si="778"/>
        <v>1.2723749123776125</v>
      </c>
      <c r="BF2569" s="8">
        <f t="shared" si="779"/>
        <v>0.7386345573352866</v>
      </c>
      <c r="BG2569" s="95">
        <f t="shared" si="783"/>
        <v>0.3357196473573697</v>
      </c>
      <c r="BH2569" s="95">
        <f t="shared" si="783"/>
        <v>0.31036782265222035</v>
      </c>
      <c r="BI2569" s="95">
        <f t="shared" si="783"/>
        <v>0.2809205298216626</v>
      </c>
      <c r="BJ2569" s="95">
        <f t="shared" si="783"/>
        <v>0.24702566320507127</v>
      </c>
      <c r="BK2569" s="95">
        <f t="shared" si="783"/>
        <v>0.20836448178683617</v>
      </c>
      <c r="BL2569" s="95">
        <f t="shared" si="783"/>
        <v>0.16464603804218486</v>
      </c>
      <c r="BM2569" s="95">
        <f t="shared" si="783"/>
        <v>0.11558430824031349</v>
      </c>
      <c r="BN2569" s="95">
        <f t="shared" si="781"/>
        <v>6.085163226445589E-2</v>
      </c>
    </row>
    <row r="2570" spans="53:66" x14ac:dyDescent="0.2">
      <c r="BA2570" s="8">
        <f t="shared" si="774"/>
        <v>0</v>
      </c>
      <c r="BB2570" s="8">
        <f t="shared" si="775"/>
        <v>1.2646105828040655</v>
      </c>
      <c r="BC2570" s="8">
        <f t="shared" si="776"/>
        <v>-0.82727295640664633</v>
      </c>
      <c r="BD2570" s="8">
        <f t="shared" si="777"/>
        <v>0.86022162229747101</v>
      </c>
      <c r="BE2570" s="8">
        <f t="shared" si="778"/>
        <v>1.2723749123776125</v>
      </c>
      <c r="BF2570" s="8">
        <f t="shared" si="779"/>
        <v>0.7386345573352866</v>
      </c>
      <c r="BG2570" s="95">
        <f t="shared" si="783"/>
        <v>0.3357196473573697</v>
      </c>
      <c r="BH2570" s="95">
        <f t="shared" si="783"/>
        <v>0.31036782265222035</v>
      </c>
      <c r="BI2570" s="95">
        <f t="shared" si="783"/>
        <v>0.2809205298216626</v>
      </c>
      <c r="BJ2570" s="95">
        <f t="shared" si="783"/>
        <v>0.24702566320507127</v>
      </c>
      <c r="BK2570" s="95">
        <f t="shared" si="783"/>
        <v>0.20836448178683617</v>
      </c>
      <c r="BL2570" s="95">
        <f t="shared" si="783"/>
        <v>0.16464603804218486</v>
      </c>
      <c r="BM2570" s="95">
        <f t="shared" si="783"/>
        <v>0.11558430824031349</v>
      </c>
      <c r="BN2570" s="95">
        <f t="shared" si="781"/>
        <v>6.085163226445589E-2</v>
      </c>
    </row>
    <row r="2571" spans="53:66" x14ac:dyDescent="0.2">
      <c r="BA2571" s="8">
        <f t="shared" si="774"/>
        <v>0</v>
      </c>
      <c r="BB2571" s="8">
        <f t="shared" si="775"/>
        <v>1.2646105828040655</v>
      </c>
      <c r="BC2571" s="8">
        <f t="shared" si="776"/>
        <v>-0.82727295640664633</v>
      </c>
      <c r="BD2571" s="8">
        <f t="shared" si="777"/>
        <v>0.86022162229747101</v>
      </c>
      <c r="BE2571" s="8">
        <f t="shared" si="778"/>
        <v>1.2723749123776125</v>
      </c>
      <c r="BF2571" s="8">
        <f t="shared" si="779"/>
        <v>0.7386345573352866</v>
      </c>
      <c r="BG2571" s="95">
        <f t="shared" si="783"/>
        <v>0.3357196473573697</v>
      </c>
      <c r="BH2571" s="95">
        <f t="shared" si="783"/>
        <v>0.31036782265222035</v>
      </c>
      <c r="BI2571" s="95">
        <f t="shared" si="783"/>
        <v>0.2809205298216626</v>
      </c>
      <c r="BJ2571" s="95">
        <f t="shared" si="783"/>
        <v>0.24702566320507127</v>
      </c>
      <c r="BK2571" s="95">
        <f t="shared" si="783"/>
        <v>0.20836448178683617</v>
      </c>
      <c r="BL2571" s="95">
        <f t="shared" si="783"/>
        <v>0.16464603804218486</v>
      </c>
      <c r="BM2571" s="95">
        <f t="shared" si="783"/>
        <v>0.11558430824031349</v>
      </c>
      <c r="BN2571" s="95">
        <f t="shared" si="781"/>
        <v>6.085163226445589E-2</v>
      </c>
    </row>
    <row r="2572" spans="53:66" x14ac:dyDescent="0.2">
      <c r="BA2572" s="8">
        <f t="shared" si="774"/>
        <v>0</v>
      </c>
      <c r="BB2572" s="8">
        <f t="shared" si="775"/>
        <v>1.2646105828040655</v>
      </c>
      <c r="BC2572" s="8">
        <f t="shared" si="776"/>
        <v>-0.82727295640664633</v>
      </c>
      <c r="BD2572" s="8">
        <f t="shared" si="777"/>
        <v>0.86022162229747101</v>
      </c>
      <c r="BE2572" s="8">
        <f t="shared" si="778"/>
        <v>1.2723749123776125</v>
      </c>
      <c r="BF2572" s="8">
        <f t="shared" si="779"/>
        <v>0.7386345573352866</v>
      </c>
      <c r="BG2572" s="95">
        <f t="shared" si="783"/>
        <v>0.3357196473573697</v>
      </c>
      <c r="BH2572" s="95">
        <f t="shared" si="783"/>
        <v>0.31036782265222035</v>
      </c>
      <c r="BI2572" s="95">
        <f t="shared" si="783"/>
        <v>0.2809205298216626</v>
      </c>
      <c r="BJ2572" s="95">
        <f t="shared" si="783"/>
        <v>0.24702566320507127</v>
      </c>
      <c r="BK2572" s="95">
        <f t="shared" si="783"/>
        <v>0.20836448178683617</v>
      </c>
      <c r="BL2572" s="95">
        <f t="shared" si="783"/>
        <v>0.16464603804218486</v>
      </c>
      <c r="BM2572" s="95">
        <f t="shared" si="783"/>
        <v>0.11558430824031349</v>
      </c>
      <c r="BN2572" s="95">
        <f t="shared" si="781"/>
        <v>6.085163226445589E-2</v>
      </c>
    </row>
    <row r="2573" spans="53:66" x14ac:dyDescent="0.2">
      <c r="BA2573" s="8">
        <f t="shared" si="774"/>
        <v>0</v>
      </c>
      <c r="BB2573" s="8">
        <f t="shared" si="775"/>
        <v>1.2646105828040655</v>
      </c>
      <c r="BC2573" s="8">
        <f t="shared" si="776"/>
        <v>-0.82727295640664633</v>
      </c>
      <c r="BD2573" s="8">
        <f t="shared" si="777"/>
        <v>0.86022162229747101</v>
      </c>
      <c r="BE2573" s="8">
        <f t="shared" si="778"/>
        <v>1.2723749123776125</v>
      </c>
      <c r="BF2573" s="8">
        <f t="shared" si="779"/>
        <v>0.7386345573352866</v>
      </c>
      <c r="BG2573" s="95">
        <f t="shared" si="783"/>
        <v>0.3357196473573697</v>
      </c>
      <c r="BH2573" s="95">
        <f t="shared" si="783"/>
        <v>0.31036782265222035</v>
      </c>
      <c r="BI2573" s="95">
        <f t="shared" si="783"/>
        <v>0.2809205298216626</v>
      </c>
      <c r="BJ2573" s="95">
        <f t="shared" si="783"/>
        <v>0.24702566320507127</v>
      </c>
      <c r="BK2573" s="95">
        <f t="shared" si="783"/>
        <v>0.20836448178683617</v>
      </c>
      <c r="BL2573" s="95">
        <f t="shared" si="783"/>
        <v>0.16464603804218486</v>
      </c>
      <c r="BM2573" s="95">
        <f t="shared" si="783"/>
        <v>0.11558430824031349</v>
      </c>
      <c r="BN2573" s="95">
        <f t="shared" si="781"/>
        <v>6.085163226445589E-2</v>
      </c>
    </row>
    <row r="2574" spans="53:66" x14ac:dyDescent="0.2">
      <c r="BA2574" s="8">
        <f t="shared" si="774"/>
        <v>0</v>
      </c>
      <c r="BB2574" s="8">
        <f t="shared" si="775"/>
        <v>1.2646105828040655</v>
      </c>
      <c r="BC2574" s="8">
        <f t="shared" si="776"/>
        <v>-0.82727295640664633</v>
      </c>
      <c r="BD2574" s="8">
        <f t="shared" si="777"/>
        <v>0.86022162229747101</v>
      </c>
      <c r="BE2574" s="8">
        <f t="shared" si="778"/>
        <v>1.2723749123776125</v>
      </c>
      <c r="BF2574" s="8">
        <f t="shared" si="779"/>
        <v>0.7386345573352866</v>
      </c>
      <c r="BG2574" s="95">
        <f t="shared" si="783"/>
        <v>0.3357196473573697</v>
      </c>
      <c r="BH2574" s="95">
        <f t="shared" si="783"/>
        <v>0.31036782265222035</v>
      </c>
      <c r="BI2574" s="95">
        <f t="shared" si="783"/>
        <v>0.2809205298216626</v>
      </c>
      <c r="BJ2574" s="95">
        <f t="shared" si="783"/>
        <v>0.24702566320507127</v>
      </c>
      <c r="BK2574" s="95">
        <f t="shared" si="783"/>
        <v>0.20836448178683617</v>
      </c>
      <c r="BL2574" s="95">
        <f t="shared" si="783"/>
        <v>0.16464603804218486</v>
      </c>
      <c r="BM2574" s="95">
        <f t="shared" si="783"/>
        <v>0.11558430824031349</v>
      </c>
      <c r="BN2574" s="95">
        <f t="shared" si="781"/>
        <v>6.085163226445589E-2</v>
      </c>
    </row>
    <row r="2575" spans="53:66" x14ac:dyDescent="0.2">
      <c r="BA2575" s="8">
        <f t="shared" si="774"/>
        <v>0</v>
      </c>
      <c r="BB2575" s="8">
        <f t="shared" si="775"/>
        <v>1.2646105828040655</v>
      </c>
      <c r="BC2575" s="8">
        <f t="shared" si="776"/>
        <v>-0.82727295640664633</v>
      </c>
      <c r="BD2575" s="8">
        <f t="shared" si="777"/>
        <v>0.86022162229747101</v>
      </c>
      <c r="BE2575" s="8">
        <f t="shared" si="778"/>
        <v>1.2723749123776125</v>
      </c>
      <c r="BF2575" s="8">
        <f t="shared" si="779"/>
        <v>0.7386345573352866</v>
      </c>
      <c r="BG2575" s="95">
        <f t="shared" si="783"/>
        <v>0.3357196473573697</v>
      </c>
      <c r="BH2575" s="95">
        <f t="shared" si="783"/>
        <v>0.31036782265222035</v>
      </c>
      <c r="BI2575" s="95">
        <f t="shared" si="783"/>
        <v>0.2809205298216626</v>
      </c>
      <c r="BJ2575" s="95">
        <f t="shared" si="783"/>
        <v>0.24702566320507127</v>
      </c>
      <c r="BK2575" s="95">
        <f t="shared" si="783"/>
        <v>0.20836448178683617</v>
      </c>
      <c r="BL2575" s="95">
        <f t="shared" si="783"/>
        <v>0.16464603804218486</v>
      </c>
      <c r="BM2575" s="95">
        <f t="shared" si="783"/>
        <v>0.11558430824031349</v>
      </c>
      <c r="BN2575" s="95">
        <f t="shared" si="781"/>
        <v>6.085163226445589E-2</v>
      </c>
    </row>
    <row r="2576" spans="53:66" x14ac:dyDescent="0.2">
      <c r="BA2576" s="8">
        <f t="shared" si="774"/>
        <v>0</v>
      </c>
      <c r="BB2576" s="8">
        <f t="shared" si="775"/>
        <v>1.2646105828040655</v>
      </c>
      <c r="BC2576" s="8">
        <f t="shared" si="776"/>
        <v>-0.82727295640664633</v>
      </c>
      <c r="BD2576" s="8">
        <f t="shared" si="777"/>
        <v>0.86022162229747101</v>
      </c>
      <c r="BE2576" s="8">
        <f t="shared" si="778"/>
        <v>1.2723749123776125</v>
      </c>
      <c r="BF2576" s="8">
        <f t="shared" si="779"/>
        <v>0.7386345573352866</v>
      </c>
      <c r="BG2576" s="95">
        <f t="shared" si="783"/>
        <v>0.3357196473573697</v>
      </c>
      <c r="BH2576" s="95">
        <f t="shared" si="783"/>
        <v>0.31036782265222035</v>
      </c>
      <c r="BI2576" s="95">
        <f t="shared" si="783"/>
        <v>0.2809205298216626</v>
      </c>
      <c r="BJ2576" s="95">
        <f t="shared" si="783"/>
        <v>0.24702566320507127</v>
      </c>
      <c r="BK2576" s="95">
        <f t="shared" si="783"/>
        <v>0.20836448178683617</v>
      </c>
      <c r="BL2576" s="95">
        <f t="shared" si="783"/>
        <v>0.16464603804218486</v>
      </c>
      <c r="BM2576" s="95">
        <f t="shared" si="783"/>
        <v>0.11558430824031349</v>
      </c>
      <c r="BN2576" s="95">
        <f t="shared" si="781"/>
        <v>6.085163226445589E-2</v>
      </c>
    </row>
    <row r="2577" spans="53:66" x14ac:dyDescent="0.2">
      <c r="BA2577" s="8">
        <f t="shared" si="774"/>
        <v>0</v>
      </c>
      <c r="BB2577" s="8">
        <f t="shared" si="775"/>
        <v>1.2646105828040655</v>
      </c>
      <c r="BC2577" s="8">
        <f t="shared" si="776"/>
        <v>-0.82727295640664633</v>
      </c>
      <c r="BD2577" s="8">
        <f t="shared" si="777"/>
        <v>0.86022162229747101</v>
      </c>
      <c r="BE2577" s="8">
        <f t="shared" si="778"/>
        <v>1.2723749123776125</v>
      </c>
      <c r="BF2577" s="8">
        <f t="shared" si="779"/>
        <v>0.7386345573352866</v>
      </c>
      <c r="BG2577" s="95">
        <f t="shared" ref="BG2577:BM2592" si="784">$BN2577+$BB$7*SIN(BH2577)</f>
        <v>0.3357196473573697</v>
      </c>
      <c r="BH2577" s="95">
        <f t="shared" si="784"/>
        <v>0.31036782265222035</v>
      </c>
      <c r="BI2577" s="95">
        <f t="shared" si="784"/>
        <v>0.2809205298216626</v>
      </c>
      <c r="BJ2577" s="95">
        <f t="shared" si="784"/>
        <v>0.24702566320507127</v>
      </c>
      <c r="BK2577" s="95">
        <f t="shared" si="784"/>
        <v>0.20836448178683617</v>
      </c>
      <c r="BL2577" s="95">
        <f t="shared" si="784"/>
        <v>0.16464603804218486</v>
      </c>
      <c r="BM2577" s="95">
        <f t="shared" si="784"/>
        <v>0.11558430824031349</v>
      </c>
      <c r="BN2577" s="95">
        <f t="shared" si="781"/>
        <v>6.085163226445589E-2</v>
      </c>
    </row>
    <row r="2578" spans="53:66" x14ac:dyDescent="0.2">
      <c r="BA2578" s="8">
        <f t="shared" si="774"/>
        <v>0</v>
      </c>
      <c r="BB2578" s="8">
        <f t="shared" si="775"/>
        <v>1.2646105828040655</v>
      </c>
      <c r="BC2578" s="8">
        <f t="shared" si="776"/>
        <v>-0.82727295640664633</v>
      </c>
      <c r="BD2578" s="8">
        <f t="shared" si="777"/>
        <v>0.86022162229747101</v>
      </c>
      <c r="BE2578" s="8">
        <f t="shared" si="778"/>
        <v>1.2723749123776125</v>
      </c>
      <c r="BF2578" s="8">
        <f t="shared" si="779"/>
        <v>0.7386345573352866</v>
      </c>
      <c r="BG2578" s="95">
        <f t="shared" si="784"/>
        <v>0.3357196473573697</v>
      </c>
      <c r="BH2578" s="95">
        <f t="shared" si="784"/>
        <v>0.31036782265222035</v>
      </c>
      <c r="BI2578" s="95">
        <f t="shared" si="784"/>
        <v>0.2809205298216626</v>
      </c>
      <c r="BJ2578" s="95">
        <f t="shared" si="784"/>
        <v>0.24702566320507127</v>
      </c>
      <c r="BK2578" s="95">
        <f t="shared" si="784"/>
        <v>0.20836448178683617</v>
      </c>
      <c r="BL2578" s="95">
        <f t="shared" si="784"/>
        <v>0.16464603804218486</v>
      </c>
      <c r="BM2578" s="95">
        <f t="shared" si="784"/>
        <v>0.11558430824031349</v>
      </c>
      <c r="BN2578" s="95">
        <f t="shared" si="781"/>
        <v>6.085163226445589E-2</v>
      </c>
    </row>
    <row r="2579" spans="53:66" x14ac:dyDescent="0.2">
      <c r="BA2579" s="8">
        <f t="shared" si="774"/>
        <v>0</v>
      </c>
      <c r="BB2579" s="8">
        <f t="shared" si="775"/>
        <v>1.2646105828040655</v>
      </c>
      <c r="BC2579" s="8">
        <f t="shared" si="776"/>
        <v>-0.82727295640664633</v>
      </c>
      <c r="BD2579" s="8">
        <f t="shared" si="777"/>
        <v>0.86022162229747101</v>
      </c>
      <c r="BE2579" s="8">
        <f t="shared" si="778"/>
        <v>1.2723749123776125</v>
      </c>
      <c r="BF2579" s="8">
        <f t="shared" si="779"/>
        <v>0.7386345573352866</v>
      </c>
      <c r="BG2579" s="95">
        <f t="shared" si="784"/>
        <v>0.3357196473573697</v>
      </c>
      <c r="BH2579" s="95">
        <f t="shared" si="784"/>
        <v>0.31036782265222035</v>
      </c>
      <c r="BI2579" s="95">
        <f t="shared" si="784"/>
        <v>0.2809205298216626</v>
      </c>
      <c r="BJ2579" s="95">
        <f t="shared" si="784"/>
        <v>0.24702566320507127</v>
      </c>
      <c r="BK2579" s="95">
        <f t="shared" si="784"/>
        <v>0.20836448178683617</v>
      </c>
      <c r="BL2579" s="95">
        <f t="shared" si="784"/>
        <v>0.16464603804218486</v>
      </c>
      <c r="BM2579" s="95">
        <f t="shared" si="784"/>
        <v>0.11558430824031349</v>
      </c>
      <c r="BN2579" s="95">
        <f t="shared" si="781"/>
        <v>6.085163226445589E-2</v>
      </c>
    </row>
    <row r="2580" spans="53:66" x14ac:dyDescent="0.2">
      <c r="BA2580" s="8">
        <f t="shared" si="774"/>
        <v>0</v>
      </c>
      <c r="BB2580" s="8">
        <f t="shared" si="775"/>
        <v>1.2646105828040655</v>
      </c>
      <c r="BC2580" s="8">
        <f t="shared" si="776"/>
        <v>-0.82727295640664633</v>
      </c>
      <c r="BD2580" s="8">
        <f t="shared" si="777"/>
        <v>0.86022162229747101</v>
      </c>
      <c r="BE2580" s="8">
        <f t="shared" si="778"/>
        <v>1.2723749123776125</v>
      </c>
      <c r="BF2580" s="8">
        <f t="shared" si="779"/>
        <v>0.7386345573352866</v>
      </c>
      <c r="BG2580" s="95">
        <f t="shared" si="784"/>
        <v>0.3357196473573697</v>
      </c>
      <c r="BH2580" s="95">
        <f t="shared" si="784"/>
        <v>0.31036782265222035</v>
      </c>
      <c r="BI2580" s="95">
        <f t="shared" si="784"/>
        <v>0.2809205298216626</v>
      </c>
      <c r="BJ2580" s="95">
        <f t="shared" si="784"/>
        <v>0.24702566320507127</v>
      </c>
      <c r="BK2580" s="95">
        <f t="shared" si="784"/>
        <v>0.20836448178683617</v>
      </c>
      <c r="BL2580" s="95">
        <f t="shared" si="784"/>
        <v>0.16464603804218486</v>
      </c>
      <c r="BM2580" s="95">
        <f t="shared" si="784"/>
        <v>0.11558430824031349</v>
      </c>
      <c r="BN2580" s="95">
        <f t="shared" si="781"/>
        <v>6.085163226445589E-2</v>
      </c>
    </row>
    <row r="2581" spans="53:66" x14ac:dyDescent="0.2">
      <c r="BA2581" s="8">
        <f t="shared" si="774"/>
        <v>0</v>
      </c>
      <c r="BB2581" s="8">
        <f t="shared" si="775"/>
        <v>1.2646105828040655</v>
      </c>
      <c r="BC2581" s="8">
        <f t="shared" si="776"/>
        <v>-0.82727295640664633</v>
      </c>
      <c r="BD2581" s="8">
        <f t="shared" si="777"/>
        <v>0.86022162229747101</v>
      </c>
      <c r="BE2581" s="8">
        <f t="shared" si="778"/>
        <v>1.2723749123776125</v>
      </c>
      <c r="BF2581" s="8">
        <f t="shared" si="779"/>
        <v>0.7386345573352866</v>
      </c>
      <c r="BG2581" s="95">
        <f t="shared" si="784"/>
        <v>0.3357196473573697</v>
      </c>
      <c r="BH2581" s="95">
        <f t="shared" si="784"/>
        <v>0.31036782265222035</v>
      </c>
      <c r="BI2581" s="95">
        <f t="shared" si="784"/>
        <v>0.2809205298216626</v>
      </c>
      <c r="BJ2581" s="95">
        <f t="shared" si="784"/>
        <v>0.24702566320507127</v>
      </c>
      <c r="BK2581" s="95">
        <f t="shared" si="784"/>
        <v>0.20836448178683617</v>
      </c>
      <c r="BL2581" s="95">
        <f t="shared" si="784"/>
        <v>0.16464603804218486</v>
      </c>
      <c r="BM2581" s="95">
        <f t="shared" si="784"/>
        <v>0.11558430824031349</v>
      </c>
      <c r="BN2581" s="95">
        <f t="shared" si="781"/>
        <v>6.085163226445589E-2</v>
      </c>
    </row>
    <row r="2582" spans="53:66" x14ac:dyDescent="0.2">
      <c r="BA2582" s="8">
        <f t="shared" si="774"/>
        <v>0</v>
      </c>
      <c r="BB2582" s="8">
        <f t="shared" si="775"/>
        <v>1.2646105828040655</v>
      </c>
      <c r="BC2582" s="8">
        <f t="shared" si="776"/>
        <v>-0.82727295640664633</v>
      </c>
      <c r="BD2582" s="8">
        <f t="shared" si="777"/>
        <v>0.86022162229747101</v>
      </c>
      <c r="BE2582" s="8">
        <f t="shared" si="778"/>
        <v>1.2723749123776125</v>
      </c>
      <c r="BF2582" s="8">
        <f t="shared" si="779"/>
        <v>0.7386345573352866</v>
      </c>
      <c r="BG2582" s="95">
        <f t="shared" si="784"/>
        <v>0.3357196473573697</v>
      </c>
      <c r="BH2582" s="95">
        <f t="shared" si="784"/>
        <v>0.31036782265222035</v>
      </c>
      <c r="BI2582" s="95">
        <f t="shared" si="784"/>
        <v>0.2809205298216626</v>
      </c>
      <c r="BJ2582" s="95">
        <f t="shared" si="784"/>
        <v>0.24702566320507127</v>
      </c>
      <c r="BK2582" s="95">
        <f t="shared" si="784"/>
        <v>0.20836448178683617</v>
      </c>
      <c r="BL2582" s="95">
        <f t="shared" si="784"/>
        <v>0.16464603804218486</v>
      </c>
      <c r="BM2582" s="95">
        <f t="shared" si="784"/>
        <v>0.11558430824031349</v>
      </c>
      <c r="BN2582" s="95">
        <f t="shared" si="781"/>
        <v>6.085163226445589E-2</v>
      </c>
    </row>
    <row r="2583" spans="53:66" x14ac:dyDescent="0.2">
      <c r="BA2583" s="8">
        <f t="shared" si="774"/>
        <v>0</v>
      </c>
      <c r="BB2583" s="8">
        <f t="shared" si="775"/>
        <v>1.2646105828040655</v>
      </c>
      <c r="BC2583" s="8">
        <f t="shared" si="776"/>
        <v>-0.82727295640664633</v>
      </c>
      <c r="BD2583" s="8">
        <f t="shared" si="777"/>
        <v>0.86022162229747101</v>
      </c>
      <c r="BE2583" s="8">
        <f t="shared" si="778"/>
        <v>1.2723749123776125</v>
      </c>
      <c r="BF2583" s="8">
        <f t="shared" si="779"/>
        <v>0.7386345573352866</v>
      </c>
      <c r="BG2583" s="95">
        <f t="shared" si="784"/>
        <v>0.3357196473573697</v>
      </c>
      <c r="BH2583" s="95">
        <f t="shared" si="784"/>
        <v>0.31036782265222035</v>
      </c>
      <c r="BI2583" s="95">
        <f t="shared" si="784"/>
        <v>0.2809205298216626</v>
      </c>
      <c r="BJ2583" s="95">
        <f t="shared" si="784"/>
        <v>0.24702566320507127</v>
      </c>
      <c r="BK2583" s="95">
        <f t="shared" si="784"/>
        <v>0.20836448178683617</v>
      </c>
      <c r="BL2583" s="95">
        <f t="shared" si="784"/>
        <v>0.16464603804218486</v>
      </c>
      <c r="BM2583" s="95">
        <f t="shared" si="784"/>
        <v>0.11558430824031349</v>
      </c>
      <c r="BN2583" s="95">
        <f t="shared" si="781"/>
        <v>6.085163226445589E-2</v>
      </c>
    </row>
    <row r="2584" spans="53:66" x14ac:dyDescent="0.2">
      <c r="BA2584" s="8">
        <f t="shared" si="774"/>
        <v>0</v>
      </c>
      <c r="BB2584" s="8">
        <f t="shared" si="775"/>
        <v>1.2646105828040655</v>
      </c>
      <c r="BC2584" s="8">
        <f t="shared" si="776"/>
        <v>-0.82727295640664633</v>
      </c>
      <c r="BD2584" s="8">
        <f t="shared" si="777"/>
        <v>0.86022162229747101</v>
      </c>
      <c r="BE2584" s="8">
        <f t="shared" si="778"/>
        <v>1.2723749123776125</v>
      </c>
      <c r="BF2584" s="8">
        <f t="shared" si="779"/>
        <v>0.7386345573352866</v>
      </c>
      <c r="BG2584" s="95">
        <f t="shared" si="784"/>
        <v>0.3357196473573697</v>
      </c>
      <c r="BH2584" s="95">
        <f t="shared" si="784"/>
        <v>0.31036782265222035</v>
      </c>
      <c r="BI2584" s="95">
        <f t="shared" si="784"/>
        <v>0.2809205298216626</v>
      </c>
      <c r="BJ2584" s="95">
        <f t="shared" si="784"/>
        <v>0.24702566320507127</v>
      </c>
      <c r="BK2584" s="95">
        <f t="shared" si="784"/>
        <v>0.20836448178683617</v>
      </c>
      <c r="BL2584" s="95">
        <f t="shared" si="784"/>
        <v>0.16464603804218486</v>
      </c>
      <c r="BM2584" s="95">
        <f t="shared" si="784"/>
        <v>0.11558430824031349</v>
      </c>
      <c r="BN2584" s="95">
        <f t="shared" si="781"/>
        <v>6.085163226445589E-2</v>
      </c>
    </row>
    <row r="2585" spans="53:66" x14ac:dyDescent="0.2">
      <c r="BA2585" s="8">
        <f t="shared" si="774"/>
        <v>0</v>
      </c>
      <c r="BB2585" s="8">
        <f t="shared" si="775"/>
        <v>1.2646105828040655</v>
      </c>
      <c r="BC2585" s="8">
        <f t="shared" si="776"/>
        <v>-0.82727295640664633</v>
      </c>
      <c r="BD2585" s="8">
        <f t="shared" si="777"/>
        <v>0.86022162229747101</v>
      </c>
      <c r="BE2585" s="8">
        <f t="shared" si="778"/>
        <v>1.2723749123776125</v>
      </c>
      <c r="BF2585" s="8">
        <f t="shared" si="779"/>
        <v>0.7386345573352866</v>
      </c>
      <c r="BG2585" s="95">
        <f t="shared" si="784"/>
        <v>0.3357196473573697</v>
      </c>
      <c r="BH2585" s="95">
        <f t="shared" si="784"/>
        <v>0.31036782265222035</v>
      </c>
      <c r="BI2585" s="95">
        <f t="shared" si="784"/>
        <v>0.2809205298216626</v>
      </c>
      <c r="BJ2585" s="95">
        <f t="shared" si="784"/>
        <v>0.24702566320507127</v>
      </c>
      <c r="BK2585" s="95">
        <f t="shared" si="784"/>
        <v>0.20836448178683617</v>
      </c>
      <c r="BL2585" s="95">
        <f t="shared" si="784"/>
        <v>0.16464603804218486</v>
      </c>
      <c r="BM2585" s="95">
        <f t="shared" si="784"/>
        <v>0.11558430824031349</v>
      </c>
      <c r="BN2585" s="95">
        <f t="shared" si="781"/>
        <v>6.085163226445589E-2</v>
      </c>
    </row>
    <row r="2586" spans="53:66" x14ac:dyDescent="0.2">
      <c r="BA2586" s="8">
        <f t="shared" si="774"/>
        <v>0</v>
      </c>
      <c r="BB2586" s="8">
        <f t="shared" si="775"/>
        <v>1.2646105828040655</v>
      </c>
      <c r="BC2586" s="8">
        <f t="shared" si="776"/>
        <v>-0.82727295640664633</v>
      </c>
      <c r="BD2586" s="8">
        <f t="shared" si="777"/>
        <v>0.86022162229747101</v>
      </c>
      <c r="BE2586" s="8">
        <f t="shared" si="778"/>
        <v>1.2723749123776125</v>
      </c>
      <c r="BF2586" s="8">
        <f t="shared" si="779"/>
        <v>0.7386345573352866</v>
      </c>
      <c r="BG2586" s="95">
        <f t="shared" si="784"/>
        <v>0.3357196473573697</v>
      </c>
      <c r="BH2586" s="95">
        <f t="shared" si="784"/>
        <v>0.31036782265222035</v>
      </c>
      <c r="BI2586" s="95">
        <f t="shared" si="784"/>
        <v>0.2809205298216626</v>
      </c>
      <c r="BJ2586" s="95">
        <f t="shared" si="784"/>
        <v>0.24702566320507127</v>
      </c>
      <c r="BK2586" s="95">
        <f t="shared" si="784"/>
        <v>0.20836448178683617</v>
      </c>
      <c r="BL2586" s="95">
        <f t="shared" si="784"/>
        <v>0.16464603804218486</v>
      </c>
      <c r="BM2586" s="95">
        <f t="shared" si="784"/>
        <v>0.11558430824031349</v>
      </c>
      <c r="BN2586" s="95">
        <f t="shared" si="781"/>
        <v>6.085163226445589E-2</v>
      </c>
    </row>
    <row r="2587" spans="53:66" x14ac:dyDescent="0.2">
      <c r="BA2587" s="8">
        <f t="shared" si="774"/>
        <v>0</v>
      </c>
      <c r="BB2587" s="8">
        <f t="shared" si="775"/>
        <v>1.2646105828040655</v>
      </c>
      <c r="BC2587" s="8">
        <f t="shared" si="776"/>
        <v>-0.82727295640664633</v>
      </c>
      <c r="BD2587" s="8">
        <f t="shared" si="777"/>
        <v>0.86022162229747101</v>
      </c>
      <c r="BE2587" s="8">
        <f t="shared" si="778"/>
        <v>1.2723749123776125</v>
      </c>
      <c r="BF2587" s="8">
        <f t="shared" si="779"/>
        <v>0.7386345573352866</v>
      </c>
      <c r="BG2587" s="95">
        <f t="shared" si="784"/>
        <v>0.3357196473573697</v>
      </c>
      <c r="BH2587" s="95">
        <f t="shared" si="784"/>
        <v>0.31036782265222035</v>
      </c>
      <c r="BI2587" s="95">
        <f t="shared" si="784"/>
        <v>0.2809205298216626</v>
      </c>
      <c r="BJ2587" s="95">
        <f t="shared" si="784"/>
        <v>0.24702566320507127</v>
      </c>
      <c r="BK2587" s="95">
        <f t="shared" si="784"/>
        <v>0.20836448178683617</v>
      </c>
      <c r="BL2587" s="95">
        <f t="shared" si="784"/>
        <v>0.16464603804218486</v>
      </c>
      <c r="BM2587" s="95">
        <f t="shared" si="784"/>
        <v>0.11558430824031349</v>
      </c>
      <c r="BN2587" s="95">
        <f t="shared" si="781"/>
        <v>6.085163226445589E-2</v>
      </c>
    </row>
    <row r="2588" spans="53:66" x14ac:dyDescent="0.2">
      <c r="BA2588" s="8">
        <f t="shared" si="774"/>
        <v>0</v>
      </c>
      <c r="BB2588" s="8">
        <f t="shared" si="775"/>
        <v>1.2646105828040655</v>
      </c>
      <c r="BC2588" s="8">
        <f t="shared" si="776"/>
        <v>-0.82727295640664633</v>
      </c>
      <c r="BD2588" s="8">
        <f t="shared" si="777"/>
        <v>0.86022162229747101</v>
      </c>
      <c r="BE2588" s="8">
        <f t="shared" si="778"/>
        <v>1.2723749123776125</v>
      </c>
      <c r="BF2588" s="8">
        <f t="shared" si="779"/>
        <v>0.7386345573352866</v>
      </c>
      <c r="BG2588" s="95">
        <f t="shared" si="784"/>
        <v>0.3357196473573697</v>
      </c>
      <c r="BH2588" s="95">
        <f t="shared" si="784"/>
        <v>0.31036782265222035</v>
      </c>
      <c r="BI2588" s="95">
        <f t="shared" si="784"/>
        <v>0.2809205298216626</v>
      </c>
      <c r="BJ2588" s="95">
        <f t="shared" si="784"/>
        <v>0.24702566320507127</v>
      </c>
      <c r="BK2588" s="95">
        <f t="shared" si="784"/>
        <v>0.20836448178683617</v>
      </c>
      <c r="BL2588" s="95">
        <f t="shared" si="784"/>
        <v>0.16464603804218486</v>
      </c>
      <c r="BM2588" s="95">
        <f t="shared" si="784"/>
        <v>0.11558430824031349</v>
      </c>
      <c r="BN2588" s="95">
        <f t="shared" si="781"/>
        <v>6.085163226445589E-2</v>
      </c>
    </row>
    <row r="2589" spans="53:66" x14ac:dyDescent="0.2">
      <c r="BA2589" s="8">
        <f t="shared" si="774"/>
        <v>0</v>
      </c>
      <c r="BB2589" s="8">
        <f t="shared" si="775"/>
        <v>1.2646105828040655</v>
      </c>
      <c r="BC2589" s="8">
        <f t="shared" si="776"/>
        <v>-0.82727295640664633</v>
      </c>
      <c r="BD2589" s="8">
        <f t="shared" si="777"/>
        <v>0.86022162229747101</v>
      </c>
      <c r="BE2589" s="8">
        <f t="shared" si="778"/>
        <v>1.2723749123776125</v>
      </c>
      <c r="BF2589" s="8">
        <f t="shared" si="779"/>
        <v>0.7386345573352866</v>
      </c>
      <c r="BG2589" s="95">
        <f t="shared" si="784"/>
        <v>0.3357196473573697</v>
      </c>
      <c r="BH2589" s="95">
        <f t="shared" si="784"/>
        <v>0.31036782265222035</v>
      </c>
      <c r="BI2589" s="95">
        <f t="shared" si="784"/>
        <v>0.2809205298216626</v>
      </c>
      <c r="BJ2589" s="95">
        <f t="shared" si="784"/>
        <v>0.24702566320507127</v>
      </c>
      <c r="BK2589" s="95">
        <f t="shared" si="784"/>
        <v>0.20836448178683617</v>
      </c>
      <c r="BL2589" s="95">
        <f t="shared" si="784"/>
        <v>0.16464603804218486</v>
      </c>
      <c r="BM2589" s="95">
        <f t="shared" si="784"/>
        <v>0.11558430824031349</v>
      </c>
      <c r="BN2589" s="95">
        <f t="shared" si="781"/>
        <v>6.085163226445589E-2</v>
      </c>
    </row>
    <row r="2590" spans="53:66" x14ac:dyDescent="0.2">
      <c r="BA2590" s="8">
        <f t="shared" si="774"/>
        <v>0</v>
      </c>
      <c r="BB2590" s="8">
        <f t="shared" si="775"/>
        <v>1.2646105828040655</v>
      </c>
      <c r="BC2590" s="8">
        <f t="shared" si="776"/>
        <v>-0.82727295640664633</v>
      </c>
      <c r="BD2590" s="8">
        <f t="shared" si="777"/>
        <v>0.86022162229747101</v>
      </c>
      <c r="BE2590" s="8">
        <f t="shared" si="778"/>
        <v>1.2723749123776125</v>
      </c>
      <c r="BF2590" s="8">
        <f t="shared" si="779"/>
        <v>0.7386345573352866</v>
      </c>
      <c r="BG2590" s="95">
        <f t="shared" si="784"/>
        <v>0.3357196473573697</v>
      </c>
      <c r="BH2590" s="95">
        <f t="shared" si="784"/>
        <v>0.31036782265222035</v>
      </c>
      <c r="BI2590" s="95">
        <f t="shared" si="784"/>
        <v>0.2809205298216626</v>
      </c>
      <c r="BJ2590" s="95">
        <f t="shared" si="784"/>
        <v>0.24702566320507127</v>
      </c>
      <c r="BK2590" s="95">
        <f t="shared" si="784"/>
        <v>0.20836448178683617</v>
      </c>
      <c r="BL2590" s="95">
        <f t="shared" si="784"/>
        <v>0.16464603804218486</v>
      </c>
      <c r="BM2590" s="95">
        <f t="shared" si="784"/>
        <v>0.11558430824031349</v>
      </c>
      <c r="BN2590" s="95">
        <f t="shared" si="781"/>
        <v>6.085163226445589E-2</v>
      </c>
    </row>
    <row r="2591" spans="53:66" x14ac:dyDescent="0.2">
      <c r="BA2591" s="8">
        <f t="shared" si="774"/>
        <v>0</v>
      </c>
      <c r="BB2591" s="8">
        <f t="shared" si="775"/>
        <v>1.2646105828040655</v>
      </c>
      <c r="BC2591" s="8">
        <f t="shared" si="776"/>
        <v>-0.82727295640664633</v>
      </c>
      <c r="BD2591" s="8">
        <f t="shared" si="777"/>
        <v>0.86022162229747101</v>
      </c>
      <c r="BE2591" s="8">
        <f t="shared" si="778"/>
        <v>1.2723749123776125</v>
      </c>
      <c r="BF2591" s="8">
        <f t="shared" si="779"/>
        <v>0.7386345573352866</v>
      </c>
      <c r="BG2591" s="95">
        <f t="shared" si="784"/>
        <v>0.3357196473573697</v>
      </c>
      <c r="BH2591" s="95">
        <f t="shared" si="784"/>
        <v>0.31036782265222035</v>
      </c>
      <c r="BI2591" s="95">
        <f t="shared" si="784"/>
        <v>0.2809205298216626</v>
      </c>
      <c r="BJ2591" s="95">
        <f t="shared" si="784"/>
        <v>0.24702566320507127</v>
      </c>
      <c r="BK2591" s="95">
        <f t="shared" si="784"/>
        <v>0.20836448178683617</v>
      </c>
      <c r="BL2591" s="95">
        <f t="shared" si="784"/>
        <v>0.16464603804218486</v>
      </c>
      <c r="BM2591" s="95">
        <f t="shared" si="784"/>
        <v>0.11558430824031349</v>
      </c>
      <c r="BN2591" s="95">
        <f t="shared" si="781"/>
        <v>6.085163226445589E-2</v>
      </c>
    </row>
    <row r="2592" spans="53:66" x14ac:dyDescent="0.2">
      <c r="BA2592" s="8">
        <f t="shared" si="774"/>
        <v>0</v>
      </c>
      <c r="BB2592" s="8">
        <f t="shared" si="775"/>
        <v>1.2646105828040655</v>
      </c>
      <c r="BC2592" s="8">
        <f t="shared" si="776"/>
        <v>-0.82727295640664633</v>
      </c>
      <c r="BD2592" s="8">
        <f t="shared" si="777"/>
        <v>0.86022162229747101</v>
      </c>
      <c r="BE2592" s="8">
        <f t="shared" si="778"/>
        <v>1.2723749123776125</v>
      </c>
      <c r="BF2592" s="8">
        <f t="shared" si="779"/>
        <v>0.7386345573352866</v>
      </c>
      <c r="BG2592" s="95">
        <f t="shared" si="784"/>
        <v>0.3357196473573697</v>
      </c>
      <c r="BH2592" s="95">
        <f t="shared" si="784"/>
        <v>0.31036782265222035</v>
      </c>
      <c r="BI2592" s="95">
        <f t="shared" si="784"/>
        <v>0.2809205298216626</v>
      </c>
      <c r="BJ2592" s="95">
        <f t="shared" si="784"/>
        <v>0.24702566320507127</v>
      </c>
      <c r="BK2592" s="95">
        <f t="shared" si="784"/>
        <v>0.20836448178683617</v>
      </c>
      <c r="BL2592" s="95">
        <f t="shared" si="784"/>
        <v>0.16464603804218486</v>
      </c>
      <c r="BM2592" s="95">
        <f t="shared" si="784"/>
        <v>0.11558430824031349</v>
      </c>
      <c r="BN2592" s="95">
        <f t="shared" si="781"/>
        <v>6.085163226445589E-2</v>
      </c>
    </row>
    <row r="2593" spans="53:66" x14ac:dyDescent="0.2">
      <c r="BA2593" s="8">
        <f t="shared" ref="BA2593:BA2656" si="785">$BB$6*($BB$11/BB2593*BC2593+$BB$12)</f>
        <v>0</v>
      </c>
      <c r="BB2593" s="8">
        <f t="shared" ref="BB2593:BB2656" si="786">1+$BB$7*COS(BE2593)</f>
        <v>1.2646105828040655</v>
      </c>
      <c r="BC2593" s="8">
        <f t="shared" ref="BC2593:BC2656" si="787">SIN(BE2593+RADIANS($BB$9))</f>
        <v>-0.82727295640664633</v>
      </c>
      <c r="BD2593" s="8">
        <f t="shared" ref="BD2593:BD2656" si="788">$BB$7*SIN(BE2593)</f>
        <v>0.86022162229747101</v>
      </c>
      <c r="BE2593" s="8">
        <f t="shared" ref="BE2593:BE2656" si="789">2*ATAN(BF2593)</f>
        <v>1.2723749123776125</v>
      </c>
      <c r="BF2593" s="8">
        <f t="shared" ref="BF2593:BF2656" si="790">TAN(BG2593/2)*SQRT((1+$BB$7)/(1-$BB$7))</f>
        <v>0.7386345573352866</v>
      </c>
      <c r="BG2593" s="95">
        <f t="shared" ref="BG2593:BM2608" si="791">$BN2593+$BB$7*SIN(BH2593)</f>
        <v>0.3357196473573697</v>
      </c>
      <c r="BH2593" s="95">
        <f t="shared" si="791"/>
        <v>0.31036782265222035</v>
      </c>
      <c r="BI2593" s="95">
        <f t="shared" si="791"/>
        <v>0.2809205298216626</v>
      </c>
      <c r="BJ2593" s="95">
        <f t="shared" si="791"/>
        <v>0.24702566320507127</v>
      </c>
      <c r="BK2593" s="95">
        <f t="shared" si="791"/>
        <v>0.20836448178683617</v>
      </c>
      <c r="BL2593" s="95">
        <f t="shared" si="791"/>
        <v>0.16464603804218486</v>
      </c>
      <c r="BM2593" s="95">
        <f t="shared" si="791"/>
        <v>0.11558430824031349</v>
      </c>
      <c r="BN2593" s="95">
        <f t="shared" ref="BN2593:BN2656" si="792">RADIANS($BB$9)+$BB$18*(F2593-BB$15)</f>
        <v>6.085163226445589E-2</v>
      </c>
    </row>
    <row r="2594" spans="53:66" x14ac:dyDescent="0.2">
      <c r="BA2594" s="8">
        <f t="shared" si="785"/>
        <v>0</v>
      </c>
      <c r="BB2594" s="8">
        <f t="shared" si="786"/>
        <v>1.2646105828040655</v>
      </c>
      <c r="BC2594" s="8">
        <f t="shared" si="787"/>
        <v>-0.82727295640664633</v>
      </c>
      <c r="BD2594" s="8">
        <f t="shared" si="788"/>
        <v>0.86022162229747101</v>
      </c>
      <c r="BE2594" s="8">
        <f t="shared" si="789"/>
        <v>1.2723749123776125</v>
      </c>
      <c r="BF2594" s="8">
        <f t="shared" si="790"/>
        <v>0.7386345573352866</v>
      </c>
      <c r="BG2594" s="95">
        <f t="shared" si="791"/>
        <v>0.3357196473573697</v>
      </c>
      <c r="BH2594" s="95">
        <f t="shared" si="791"/>
        <v>0.31036782265222035</v>
      </c>
      <c r="BI2594" s="95">
        <f t="shared" si="791"/>
        <v>0.2809205298216626</v>
      </c>
      <c r="BJ2594" s="95">
        <f t="shared" si="791"/>
        <v>0.24702566320507127</v>
      </c>
      <c r="BK2594" s="95">
        <f t="shared" si="791"/>
        <v>0.20836448178683617</v>
      </c>
      <c r="BL2594" s="95">
        <f t="shared" si="791"/>
        <v>0.16464603804218486</v>
      </c>
      <c r="BM2594" s="95">
        <f t="shared" si="791"/>
        <v>0.11558430824031349</v>
      </c>
      <c r="BN2594" s="95">
        <f t="shared" si="792"/>
        <v>6.085163226445589E-2</v>
      </c>
    </row>
    <row r="2595" spans="53:66" x14ac:dyDescent="0.2">
      <c r="BA2595" s="8">
        <f t="shared" si="785"/>
        <v>0</v>
      </c>
      <c r="BB2595" s="8">
        <f t="shared" si="786"/>
        <v>1.2646105828040655</v>
      </c>
      <c r="BC2595" s="8">
        <f t="shared" si="787"/>
        <v>-0.82727295640664633</v>
      </c>
      <c r="BD2595" s="8">
        <f t="shared" si="788"/>
        <v>0.86022162229747101</v>
      </c>
      <c r="BE2595" s="8">
        <f t="shared" si="789"/>
        <v>1.2723749123776125</v>
      </c>
      <c r="BF2595" s="8">
        <f t="shared" si="790"/>
        <v>0.7386345573352866</v>
      </c>
      <c r="BG2595" s="95">
        <f t="shared" si="791"/>
        <v>0.3357196473573697</v>
      </c>
      <c r="BH2595" s="95">
        <f t="shared" si="791"/>
        <v>0.31036782265222035</v>
      </c>
      <c r="BI2595" s="95">
        <f t="shared" si="791"/>
        <v>0.2809205298216626</v>
      </c>
      <c r="BJ2595" s="95">
        <f t="shared" si="791"/>
        <v>0.24702566320507127</v>
      </c>
      <c r="BK2595" s="95">
        <f t="shared" si="791"/>
        <v>0.20836448178683617</v>
      </c>
      <c r="BL2595" s="95">
        <f t="shared" si="791"/>
        <v>0.16464603804218486</v>
      </c>
      <c r="BM2595" s="95">
        <f t="shared" si="791"/>
        <v>0.11558430824031349</v>
      </c>
      <c r="BN2595" s="95">
        <f t="shared" si="792"/>
        <v>6.085163226445589E-2</v>
      </c>
    </row>
    <row r="2596" spans="53:66" x14ac:dyDescent="0.2">
      <c r="BA2596" s="8">
        <f t="shared" si="785"/>
        <v>0</v>
      </c>
      <c r="BB2596" s="8">
        <f t="shared" si="786"/>
        <v>1.2646105828040655</v>
      </c>
      <c r="BC2596" s="8">
        <f t="shared" si="787"/>
        <v>-0.82727295640664633</v>
      </c>
      <c r="BD2596" s="8">
        <f t="shared" si="788"/>
        <v>0.86022162229747101</v>
      </c>
      <c r="BE2596" s="8">
        <f t="shared" si="789"/>
        <v>1.2723749123776125</v>
      </c>
      <c r="BF2596" s="8">
        <f t="shared" si="790"/>
        <v>0.7386345573352866</v>
      </c>
      <c r="BG2596" s="95">
        <f t="shared" si="791"/>
        <v>0.3357196473573697</v>
      </c>
      <c r="BH2596" s="95">
        <f t="shared" si="791"/>
        <v>0.31036782265222035</v>
      </c>
      <c r="BI2596" s="95">
        <f t="shared" si="791"/>
        <v>0.2809205298216626</v>
      </c>
      <c r="BJ2596" s="95">
        <f t="shared" si="791"/>
        <v>0.24702566320507127</v>
      </c>
      <c r="BK2596" s="95">
        <f t="shared" si="791"/>
        <v>0.20836448178683617</v>
      </c>
      <c r="BL2596" s="95">
        <f t="shared" si="791"/>
        <v>0.16464603804218486</v>
      </c>
      <c r="BM2596" s="95">
        <f t="shared" si="791"/>
        <v>0.11558430824031349</v>
      </c>
      <c r="BN2596" s="95">
        <f t="shared" si="792"/>
        <v>6.085163226445589E-2</v>
      </c>
    </row>
    <row r="2597" spans="53:66" x14ac:dyDescent="0.2">
      <c r="BA2597" s="8">
        <f t="shared" si="785"/>
        <v>0</v>
      </c>
      <c r="BB2597" s="8">
        <f t="shared" si="786"/>
        <v>1.2646105828040655</v>
      </c>
      <c r="BC2597" s="8">
        <f t="shared" si="787"/>
        <v>-0.82727295640664633</v>
      </c>
      <c r="BD2597" s="8">
        <f t="shared" si="788"/>
        <v>0.86022162229747101</v>
      </c>
      <c r="BE2597" s="8">
        <f t="shared" si="789"/>
        <v>1.2723749123776125</v>
      </c>
      <c r="BF2597" s="8">
        <f t="shared" si="790"/>
        <v>0.7386345573352866</v>
      </c>
      <c r="BG2597" s="95">
        <f t="shared" si="791"/>
        <v>0.3357196473573697</v>
      </c>
      <c r="BH2597" s="95">
        <f t="shared" si="791"/>
        <v>0.31036782265222035</v>
      </c>
      <c r="BI2597" s="95">
        <f t="shared" si="791"/>
        <v>0.2809205298216626</v>
      </c>
      <c r="BJ2597" s="95">
        <f t="shared" si="791"/>
        <v>0.24702566320507127</v>
      </c>
      <c r="BK2597" s="95">
        <f t="shared" si="791"/>
        <v>0.20836448178683617</v>
      </c>
      <c r="BL2597" s="95">
        <f t="shared" si="791"/>
        <v>0.16464603804218486</v>
      </c>
      <c r="BM2597" s="95">
        <f t="shared" si="791"/>
        <v>0.11558430824031349</v>
      </c>
      <c r="BN2597" s="95">
        <f t="shared" si="792"/>
        <v>6.085163226445589E-2</v>
      </c>
    </row>
    <row r="2598" spans="53:66" x14ac:dyDescent="0.2">
      <c r="BA2598" s="8">
        <f t="shared" si="785"/>
        <v>0</v>
      </c>
      <c r="BB2598" s="8">
        <f t="shared" si="786"/>
        <v>1.2646105828040655</v>
      </c>
      <c r="BC2598" s="8">
        <f t="shared" si="787"/>
        <v>-0.82727295640664633</v>
      </c>
      <c r="BD2598" s="8">
        <f t="shared" si="788"/>
        <v>0.86022162229747101</v>
      </c>
      <c r="BE2598" s="8">
        <f t="shared" si="789"/>
        <v>1.2723749123776125</v>
      </c>
      <c r="BF2598" s="8">
        <f t="shared" si="790"/>
        <v>0.7386345573352866</v>
      </c>
      <c r="BG2598" s="95">
        <f t="shared" si="791"/>
        <v>0.3357196473573697</v>
      </c>
      <c r="BH2598" s="95">
        <f t="shared" si="791"/>
        <v>0.31036782265222035</v>
      </c>
      <c r="BI2598" s="95">
        <f t="shared" si="791"/>
        <v>0.2809205298216626</v>
      </c>
      <c r="BJ2598" s="95">
        <f t="shared" si="791"/>
        <v>0.24702566320507127</v>
      </c>
      <c r="BK2598" s="95">
        <f t="shared" si="791"/>
        <v>0.20836448178683617</v>
      </c>
      <c r="BL2598" s="95">
        <f t="shared" si="791"/>
        <v>0.16464603804218486</v>
      </c>
      <c r="BM2598" s="95">
        <f t="shared" si="791"/>
        <v>0.11558430824031349</v>
      </c>
      <c r="BN2598" s="95">
        <f t="shared" si="792"/>
        <v>6.085163226445589E-2</v>
      </c>
    </row>
    <row r="2599" spans="53:66" x14ac:dyDescent="0.2">
      <c r="BA2599" s="8">
        <f t="shared" si="785"/>
        <v>0</v>
      </c>
      <c r="BB2599" s="8">
        <f t="shared" si="786"/>
        <v>1.2646105828040655</v>
      </c>
      <c r="BC2599" s="8">
        <f t="shared" si="787"/>
        <v>-0.82727295640664633</v>
      </c>
      <c r="BD2599" s="8">
        <f t="shared" si="788"/>
        <v>0.86022162229747101</v>
      </c>
      <c r="BE2599" s="8">
        <f t="shared" si="789"/>
        <v>1.2723749123776125</v>
      </c>
      <c r="BF2599" s="8">
        <f t="shared" si="790"/>
        <v>0.7386345573352866</v>
      </c>
      <c r="BG2599" s="95">
        <f t="shared" si="791"/>
        <v>0.3357196473573697</v>
      </c>
      <c r="BH2599" s="95">
        <f t="shared" si="791"/>
        <v>0.31036782265222035</v>
      </c>
      <c r="BI2599" s="95">
        <f t="shared" si="791"/>
        <v>0.2809205298216626</v>
      </c>
      <c r="BJ2599" s="95">
        <f t="shared" si="791"/>
        <v>0.24702566320507127</v>
      </c>
      <c r="BK2599" s="95">
        <f t="shared" si="791"/>
        <v>0.20836448178683617</v>
      </c>
      <c r="BL2599" s="95">
        <f t="shared" si="791"/>
        <v>0.16464603804218486</v>
      </c>
      <c r="BM2599" s="95">
        <f t="shared" si="791"/>
        <v>0.11558430824031349</v>
      </c>
      <c r="BN2599" s="95">
        <f t="shared" si="792"/>
        <v>6.085163226445589E-2</v>
      </c>
    </row>
    <row r="2600" spans="53:66" x14ac:dyDescent="0.2">
      <c r="BA2600" s="8">
        <f t="shared" si="785"/>
        <v>0</v>
      </c>
      <c r="BB2600" s="8">
        <f t="shared" si="786"/>
        <v>1.2646105828040655</v>
      </c>
      <c r="BC2600" s="8">
        <f t="shared" si="787"/>
        <v>-0.82727295640664633</v>
      </c>
      <c r="BD2600" s="8">
        <f t="shared" si="788"/>
        <v>0.86022162229747101</v>
      </c>
      <c r="BE2600" s="8">
        <f t="shared" si="789"/>
        <v>1.2723749123776125</v>
      </c>
      <c r="BF2600" s="8">
        <f t="shared" si="790"/>
        <v>0.7386345573352866</v>
      </c>
      <c r="BG2600" s="95">
        <f t="shared" si="791"/>
        <v>0.3357196473573697</v>
      </c>
      <c r="BH2600" s="95">
        <f t="shared" si="791"/>
        <v>0.31036782265222035</v>
      </c>
      <c r="BI2600" s="95">
        <f t="shared" si="791"/>
        <v>0.2809205298216626</v>
      </c>
      <c r="BJ2600" s="95">
        <f t="shared" si="791"/>
        <v>0.24702566320507127</v>
      </c>
      <c r="BK2600" s="95">
        <f t="shared" si="791"/>
        <v>0.20836448178683617</v>
      </c>
      <c r="BL2600" s="95">
        <f t="shared" si="791"/>
        <v>0.16464603804218486</v>
      </c>
      <c r="BM2600" s="95">
        <f t="shared" si="791"/>
        <v>0.11558430824031349</v>
      </c>
      <c r="BN2600" s="95">
        <f t="shared" si="792"/>
        <v>6.085163226445589E-2</v>
      </c>
    </row>
    <row r="2601" spans="53:66" x14ac:dyDescent="0.2">
      <c r="BA2601" s="8">
        <f t="shared" si="785"/>
        <v>0</v>
      </c>
      <c r="BB2601" s="8">
        <f t="shared" si="786"/>
        <v>1.2646105828040655</v>
      </c>
      <c r="BC2601" s="8">
        <f t="shared" si="787"/>
        <v>-0.82727295640664633</v>
      </c>
      <c r="BD2601" s="8">
        <f t="shared" si="788"/>
        <v>0.86022162229747101</v>
      </c>
      <c r="BE2601" s="8">
        <f t="shared" si="789"/>
        <v>1.2723749123776125</v>
      </c>
      <c r="BF2601" s="8">
        <f t="shared" si="790"/>
        <v>0.7386345573352866</v>
      </c>
      <c r="BG2601" s="95">
        <f t="shared" si="791"/>
        <v>0.3357196473573697</v>
      </c>
      <c r="BH2601" s="95">
        <f t="shared" si="791"/>
        <v>0.31036782265222035</v>
      </c>
      <c r="BI2601" s="95">
        <f t="shared" si="791"/>
        <v>0.2809205298216626</v>
      </c>
      <c r="BJ2601" s="95">
        <f t="shared" si="791"/>
        <v>0.24702566320507127</v>
      </c>
      <c r="BK2601" s="95">
        <f t="shared" si="791"/>
        <v>0.20836448178683617</v>
      </c>
      <c r="BL2601" s="95">
        <f t="shared" si="791"/>
        <v>0.16464603804218486</v>
      </c>
      <c r="BM2601" s="95">
        <f t="shared" si="791"/>
        <v>0.11558430824031349</v>
      </c>
      <c r="BN2601" s="95">
        <f t="shared" si="792"/>
        <v>6.085163226445589E-2</v>
      </c>
    </row>
    <row r="2602" spans="53:66" x14ac:dyDescent="0.2">
      <c r="BA2602" s="8">
        <f t="shared" si="785"/>
        <v>0</v>
      </c>
      <c r="BB2602" s="8">
        <f t="shared" si="786"/>
        <v>1.2646105828040655</v>
      </c>
      <c r="BC2602" s="8">
        <f t="shared" si="787"/>
        <v>-0.82727295640664633</v>
      </c>
      <c r="BD2602" s="8">
        <f t="shared" si="788"/>
        <v>0.86022162229747101</v>
      </c>
      <c r="BE2602" s="8">
        <f t="shared" si="789"/>
        <v>1.2723749123776125</v>
      </c>
      <c r="BF2602" s="8">
        <f t="shared" si="790"/>
        <v>0.7386345573352866</v>
      </c>
      <c r="BG2602" s="95">
        <f t="shared" si="791"/>
        <v>0.3357196473573697</v>
      </c>
      <c r="BH2602" s="95">
        <f t="shared" si="791"/>
        <v>0.31036782265222035</v>
      </c>
      <c r="BI2602" s="95">
        <f t="shared" si="791"/>
        <v>0.2809205298216626</v>
      </c>
      <c r="BJ2602" s="95">
        <f t="shared" si="791"/>
        <v>0.24702566320507127</v>
      </c>
      <c r="BK2602" s="95">
        <f t="shared" si="791"/>
        <v>0.20836448178683617</v>
      </c>
      <c r="BL2602" s="95">
        <f t="shared" si="791"/>
        <v>0.16464603804218486</v>
      </c>
      <c r="BM2602" s="95">
        <f t="shared" si="791"/>
        <v>0.11558430824031349</v>
      </c>
      <c r="BN2602" s="95">
        <f t="shared" si="792"/>
        <v>6.085163226445589E-2</v>
      </c>
    </row>
    <row r="2603" spans="53:66" x14ac:dyDescent="0.2">
      <c r="BA2603" s="8">
        <f t="shared" si="785"/>
        <v>0</v>
      </c>
      <c r="BB2603" s="8">
        <f t="shared" si="786"/>
        <v>1.2646105828040655</v>
      </c>
      <c r="BC2603" s="8">
        <f t="shared" si="787"/>
        <v>-0.82727295640664633</v>
      </c>
      <c r="BD2603" s="8">
        <f t="shared" si="788"/>
        <v>0.86022162229747101</v>
      </c>
      <c r="BE2603" s="8">
        <f t="shared" si="789"/>
        <v>1.2723749123776125</v>
      </c>
      <c r="BF2603" s="8">
        <f t="shared" si="790"/>
        <v>0.7386345573352866</v>
      </c>
      <c r="BG2603" s="95">
        <f t="shared" si="791"/>
        <v>0.3357196473573697</v>
      </c>
      <c r="BH2603" s="95">
        <f t="shared" si="791"/>
        <v>0.31036782265222035</v>
      </c>
      <c r="BI2603" s="95">
        <f t="shared" si="791"/>
        <v>0.2809205298216626</v>
      </c>
      <c r="BJ2603" s="95">
        <f t="shared" si="791"/>
        <v>0.24702566320507127</v>
      </c>
      <c r="BK2603" s="95">
        <f t="shared" si="791"/>
        <v>0.20836448178683617</v>
      </c>
      <c r="BL2603" s="95">
        <f t="shared" si="791"/>
        <v>0.16464603804218486</v>
      </c>
      <c r="BM2603" s="95">
        <f t="shared" si="791"/>
        <v>0.11558430824031349</v>
      </c>
      <c r="BN2603" s="95">
        <f t="shared" si="792"/>
        <v>6.085163226445589E-2</v>
      </c>
    </row>
    <row r="2604" spans="53:66" x14ac:dyDescent="0.2">
      <c r="BA2604" s="8">
        <f t="shared" si="785"/>
        <v>0</v>
      </c>
      <c r="BB2604" s="8">
        <f t="shared" si="786"/>
        <v>1.2646105828040655</v>
      </c>
      <c r="BC2604" s="8">
        <f t="shared" si="787"/>
        <v>-0.82727295640664633</v>
      </c>
      <c r="BD2604" s="8">
        <f t="shared" si="788"/>
        <v>0.86022162229747101</v>
      </c>
      <c r="BE2604" s="8">
        <f t="shared" si="789"/>
        <v>1.2723749123776125</v>
      </c>
      <c r="BF2604" s="8">
        <f t="shared" si="790"/>
        <v>0.7386345573352866</v>
      </c>
      <c r="BG2604" s="95">
        <f t="shared" si="791"/>
        <v>0.3357196473573697</v>
      </c>
      <c r="BH2604" s="95">
        <f t="shared" si="791"/>
        <v>0.31036782265222035</v>
      </c>
      <c r="BI2604" s="95">
        <f t="shared" si="791"/>
        <v>0.2809205298216626</v>
      </c>
      <c r="BJ2604" s="95">
        <f t="shared" si="791"/>
        <v>0.24702566320507127</v>
      </c>
      <c r="BK2604" s="95">
        <f t="shared" si="791"/>
        <v>0.20836448178683617</v>
      </c>
      <c r="BL2604" s="95">
        <f t="shared" si="791"/>
        <v>0.16464603804218486</v>
      </c>
      <c r="BM2604" s="95">
        <f t="shared" si="791"/>
        <v>0.11558430824031349</v>
      </c>
      <c r="BN2604" s="95">
        <f t="shared" si="792"/>
        <v>6.085163226445589E-2</v>
      </c>
    </row>
    <row r="2605" spans="53:66" x14ac:dyDescent="0.2">
      <c r="BA2605" s="8">
        <f t="shared" si="785"/>
        <v>0</v>
      </c>
      <c r="BB2605" s="8">
        <f t="shared" si="786"/>
        <v>1.2646105828040655</v>
      </c>
      <c r="BC2605" s="8">
        <f t="shared" si="787"/>
        <v>-0.82727295640664633</v>
      </c>
      <c r="BD2605" s="8">
        <f t="shared" si="788"/>
        <v>0.86022162229747101</v>
      </c>
      <c r="BE2605" s="8">
        <f t="shared" si="789"/>
        <v>1.2723749123776125</v>
      </c>
      <c r="BF2605" s="8">
        <f t="shared" si="790"/>
        <v>0.7386345573352866</v>
      </c>
      <c r="BG2605" s="95">
        <f t="shared" si="791"/>
        <v>0.3357196473573697</v>
      </c>
      <c r="BH2605" s="95">
        <f t="shared" si="791"/>
        <v>0.31036782265222035</v>
      </c>
      <c r="BI2605" s="95">
        <f t="shared" si="791"/>
        <v>0.2809205298216626</v>
      </c>
      <c r="BJ2605" s="95">
        <f t="shared" si="791"/>
        <v>0.24702566320507127</v>
      </c>
      <c r="BK2605" s="95">
        <f t="shared" si="791"/>
        <v>0.20836448178683617</v>
      </c>
      <c r="BL2605" s="95">
        <f t="shared" si="791"/>
        <v>0.16464603804218486</v>
      </c>
      <c r="BM2605" s="95">
        <f t="shared" si="791"/>
        <v>0.11558430824031349</v>
      </c>
      <c r="BN2605" s="95">
        <f t="shared" si="792"/>
        <v>6.085163226445589E-2</v>
      </c>
    </row>
    <row r="2606" spans="53:66" x14ac:dyDescent="0.2">
      <c r="BA2606" s="8">
        <f t="shared" si="785"/>
        <v>0</v>
      </c>
      <c r="BB2606" s="8">
        <f t="shared" si="786"/>
        <v>1.2646105828040655</v>
      </c>
      <c r="BC2606" s="8">
        <f t="shared" si="787"/>
        <v>-0.82727295640664633</v>
      </c>
      <c r="BD2606" s="8">
        <f t="shared" si="788"/>
        <v>0.86022162229747101</v>
      </c>
      <c r="BE2606" s="8">
        <f t="shared" si="789"/>
        <v>1.2723749123776125</v>
      </c>
      <c r="BF2606" s="8">
        <f t="shared" si="790"/>
        <v>0.7386345573352866</v>
      </c>
      <c r="BG2606" s="95">
        <f t="shared" si="791"/>
        <v>0.3357196473573697</v>
      </c>
      <c r="BH2606" s="95">
        <f t="shared" si="791"/>
        <v>0.31036782265222035</v>
      </c>
      <c r="BI2606" s="95">
        <f t="shared" si="791"/>
        <v>0.2809205298216626</v>
      </c>
      <c r="BJ2606" s="95">
        <f t="shared" si="791"/>
        <v>0.24702566320507127</v>
      </c>
      <c r="BK2606" s="95">
        <f t="shared" si="791"/>
        <v>0.20836448178683617</v>
      </c>
      <c r="BL2606" s="95">
        <f t="shared" si="791"/>
        <v>0.16464603804218486</v>
      </c>
      <c r="BM2606" s="95">
        <f t="shared" si="791"/>
        <v>0.11558430824031349</v>
      </c>
      <c r="BN2606" s="95">
        <f t="shared" si="792"/>
        <v>6.085163226445589E-2</v>
      </c>
    </row>
    <row r="2607" spans="53:66" x14ac:dyDescent="0.2">
      <c r="BA2607" s="8">
        <f t="shared" si="785"/>
        <v>0</v>
      </c>
      <c r="BB2607" s="8">
        <f t="shared" si="786"/>
        <v>1.2646105828040655</v>
      </c>
      <c r="BC2607" s="8">
        <f t="shared" si="787"/>
        <v>-0.82727295640664633</v>
      </c>
      <c r="BD2607" s="8">
        <f t="shared" si="788"/>
        <v>0.86022162229747101</v>
      </c>
      <c r="BE2607" s="8">
        <f t="shared" si="789"/>
        <v>1.2723749123776125</v>
      </c>
      <c r="BF2607" s="8">
        <f t="shared" si="790"/>
        <v>0.7386345573352866</v>
      </c>
      <c r="BG2607" s="95">
        <f t="shared" si="791"/>
        <v>0.3357196473573697</v>
      </c>
      <c r="BH2607" s="95">
        <f t="shared" si="791"/>
        <v>0.31036782265222035</v>
      </c>
      <c r="BI2607" s="95">
        <f t="shared" si="791"/>
        <v>0.2809205298216626</v>
      </c>
      <c r="BJ2607" s="95">
        <f t="shared" si="791"/>
        <v>0.24702566320507127</v>
      </c>
      <c r="BK2607" s="95">
        <f t="shared" si="791"/>
        <v>0.20836448178683617</v>
      </c>
      <c r="BL2607" s="95">
        <f t="shared" si="791"/>
        <v>0.16464603804218486</v>
      </c>
      <c r="BM2607" s="95">
        <f t="shared" si="791"/>
        <v>0.11558430824031349</v>
      </c>
      <c r="BN2607" s="95">
        <f t="shared" si="792"/>
        <v>6.085163226445589E-2</v>
      </c>
    </row>
    <row r="2608" spans="53:66" x14ac:dyDescent="0.2">
      <c r="BA2608" s="8">
        <f t="shared" si="785"/>
        <v>0</v>
      </c>
      <c r="BB2608" s="8">
        <f t="shared" si="786"/>
        <v>1.2646105828040655</v>
      </c>
      <c r="BC2608" s="8">
        <f t="shared" si="787"/>
        <v>-0.82727295640664633</v>
      </c>
      <c r="BD2608" s="8">
        <f t="shared" si="788"/>
        <v>0.86022162229747101</v>
      </c>
      <c r="BE2608" s="8">
        <f t="shared" si="789"/>
        <v>1.2723749123776125</v>
      </c>
      <c r="BF2608" s="8">
        <f t="shared" si="790"/>
        <v>0.7386345573352866</v>
      </c>
      <c r="BG2608" s="95">
        <f t="shared" si="791"/>
        <v>0.3357196473573697</v>
      </c>
      <c r="BH2608" s="95">
        <f t="shared" si="791"/>
        <v>0.31036782265222035</v>
      </c>
      <c r="BI2608" s="95">
        <f t="shared" si="791"/>
        <v>0.2809205298216626</v>
      </c>
      <c r="BJ2608" s="95">
        <f t="shared" si="791"/>
        <v>0.24702566320507127</v>
      </c>
      <c r="BK2608" s="95">
        <f t="shared" si="791"/>
        <v>0.20836448178683617</v>
      </c>
      <c r="BL2608" s="95">
        <f t="shared" si="791"/>
        <v>0.16464603804218486</v>
      </c>
      <c r="BM2608" s="95">
        <f t="shared" si="791"/>
        <v>0.11558430824031349</v>
      </c>
      <c r="BN2608" s="95">
        <f t="shared" si="792"/>
        <v>6.085163226445589E-2</v>
      </c>
    </row>
    <row r="2609" spans="53:66" x14ac:dyDescent="0.2">
      <c r="BA2609" s="8">
        <f t="shared" si="785"/>
        <v>0</v>
      </c>
      <c r="BB2609" s="8">
        <f t="shared" si="786"/>
        <v>1.2646105828040655</v>
      </c>
      <c r="BC2609" s="8">
        <f t="shared" si="787"/>
        <v>-0.82727295640664633</v>
      </c>
      <c r="BD2609" s="8">
        <f t="shared" si="788"/>
        <v>0.86022162229747101</v>
      </c>
      <c r="BE2609" s="8">
        <f t="shared" si="789"/>
        <v>1.2723749123776125</v>
      </c>
      <c r="BF2609" s="8">
        <f t="shared" si="790"/>
        <v>0.7386345573352866</v>
      </c>
      <c r="BG2609" s="95">
        <f t="shared" ref="BG2609:BM2624" si="793">$BN2609+$BB$7*SIN(BH2609)</f>
        <v>0.3357196473573697</v>
      </c>
      <c r="BH2609" s="95">
        <f t="shared" si="793"/>
        <v>0.31036782265222035</v>
      </c>
      <c r="BI2609" s="95">
        <f t="shared" si="793"/>
        <v>0.2809205298216626</v>
      </c>
      <c r="BJ2609" s="95">
        <f t="shared" si="793"/>
        <v>0.24702566320507127</v>
      </c>
      <c r="BK2609" s="95">
        <f t="shared" si="793"/>
        <v>0.20836448178683617</v>
      </c>
      <c r="BL2609" s="95">
        <f t="shared" si="793"/>
        <v>0.16464603804218486</v>
      </c>
      <c r="BM2609" s="95">
        <f t="shared" si="793"/>
        <v>0.11558430824031349</v>
      </c>
      <c r="BN2609" s="95">
        <f t="shared" si="792"/>
        <v>6.085163226445589E-2</v>
      </c>
    </row>
    <row r="2610" spans="53:66" x14ac:dyDescent="0.2">
      <c r="BA2610" s="8">
        <f t="shared" si="785"/>
        <v>0</v>
      </c>
      <c r="BB2610" s="8">
        <f t="shared" si="786"/>
        <v>1.2646105828040655</v>
      </c>
      <c r="BC2610" s="8">
        <f t="shared" si="787"/>
        <v>-0.82727295640664633</v>
      </c>
      <c r="BD2610" s="8">
        <f t="shared" si="788"/>
        <v>0.86022162229747101</v>
      </c>
      <c r="BE2610" s="8">
        <f t="shared" si="789"/>
        <v>1.2723749123776125</v>
      </c>
      <c r="BF2610" s="8">
        <f t="shared" si="790"/>
        <v>0.7386345573352866</v>
      </c>
      <c r="BG2610" s="95">
        <f t="shared" si="793"/>
        <v>0.3357196473573697</v>
      </c>
      <c r="BH2610" s="95">
        <f t="shared" si="793"/>
        <v>0.31036782265222035</v>
      </c>
      <c r="BI2610" s="95">
        <f t="shared" si="793"/>
        <v>0.2809205298216626</v>
      </c>
      <c r="BJ2610" s="95">
        <f t="shared" si="793"/>
        <v>0.24702566320507127</v>
      </c>
      <c r="BK2610" s="95">
        <f t="shared" si="793"/>
        <v>0.20836448178683617</v>
      </c>
      <c r="BL2610" s="95">
        <f t="shared" si="793"/>
        <v>0.16464603804218486</v>
      </c>
      <c r="BM2610" s="95">
        <f t="shared" si="793"/>
        <v>0.11558430824031349</v>
      </c>
      <c r="BN2610" s="95">
        <f t="shared" si="792"/>
        <v>6.085163226445589E-2</v>
      </c>
    </row>
    <row r="2611" spans="53:66" x14ac:dyDescent="0.2">
      <c r="BA2611" s="8">
        <f t="shared" si="785"/>
        <v>0</v>
      </c>
      <c r="BB2611" s="8">
        <f t="shared" si="786"/>
        <v>1.2646105828040655</v>
      </c>
      <c r="BC2611" s="8">
        <f t="shared" si="787"/>
        <v>-0.82727295640664633</v>
      </c>
      <c r="BD2611" s="8">
        <f t="shared" si="788"/>
        <v>0.86022162229747101</v>
      </c>
      <c r="BE2611" s="8">
        <f t="shared" si="789"/>
        <v>1.2723749123776125</v>
      </c>
      <c r="BF2611" s="8">
        <f t="shared" si="790"/>
        <v>0.7386345573352866</v>
      </c>
      <c r="BG2611" s="95">
        <f t="shared" si="793"/>
        <v>0.3357196473573697</v>
      </c>
      <c r="BH2611" s="95">
        <f t="shared" si="793"/>
        <v>0.31036782265222035</v>
      </c>
      <c r="BI2611" s="95">
        <f t="shared" si="793"/>
        <v>0.2809205298216626</v>
      </c>
      <c r="BJ2611" s="95">
        <f t="shared" si="793"/>
        <v>0.24702566320507127</v>
      </c>
      <c r="BK2611" s="95">
        <f t="shared" si="793"/>
        <v>0.20836448178683617</v>
      </c>
      <c r="BL2611" s="95">
        <f t="shared" si="793"/>
        <v>0.16464603804218486</v>
      </c>
      <c r="BM2611" s="95">
        <f t="shared" si="793"/>
        <v>0.11558430824031349</v>
      </c>
      <c r="BN2611" s="95">
        <f t="shared" si="792"/>
        <v>6.085163226445589E-2</v>
      </c>
    </row>
    <row r="2612" spans="53:66" x14ac:dyDescent="0.2">
      <c r="BA2612" s="8">
        <f t="shared" si="785"/>
        <v>0</v>
      </c>
      <c r="BB2612" s="8">
        <f t="shared" si="786"/>
        <v>1.2646105828040655</v>
      </c>
      <c r="BC2612" s="8">
        <f t="shared" si="787"/>
        <v>-0.82727295640664633</v>
      </c>
      <c r="BD2612" s="8">
        <f t="shared" si="788"/>
        <v>0.86022162229747101</v>
      </c>
      <c r="BE2612" s="8">
        <f t="shared" si="789"/>
        <v>1.2723749123776125</v>
      </c>
      <c r="BF2612" s="8">
        <f t="shared" si="790"/>
        <v>0.7386345573352866</v>
      </c>
      <c r="BG2612" s="95">
        <f t="shared" si="793"/>
        <v>0.3357196473573697</v>
      </c>
      <c r="BH2612" s="95">
        <f t="shared" si="793"/>
        <v>0.31036782265222035</v>
      </c>
      <c r="BI2612" s="95">
        <f t="shared" si="793"/>
        <v>0.2809205298216626</v>
      </c>
      <c r="BJ2612" s="95">
        <f t="shared" si="793"/>
        <v>0.24702566320507127</v>
      </c>
      <c r="BK2612" s="95">
        <f t="shared" si="793"/>
        <v>0.20836448178683617</v>
      </c>
      <c r="BL2612" s="95">
        <f t="shared" si="793"/>
        <v>0.16464603804218486</v>
      </c>
      <c r="BM2612" s="95">
        <f t="shared" si="793"/>
        <v>0.11558430824031349</v>
      </c>
      <c r="BN2612" s="95">
        <f t="shared" si="792"/>
        <v>6.085163226445589E-2</v>
      </c>
    </row>
    <row r="2613" spans="53:66" x14ac:dyDescent="0.2">
      <c r="BA2613" s="8">
        <f t="shared" si="785"/>
        <v>0</v>
      </c>
      <c r="BB2613" s="8">
        <f t="shared" si="786"/>
        <v>1.2646105828040655</v>
      </c>
      <c r="BC2613" s="8">
        <f t="shared" si="787"/>
        <v>-0.82727295640664633</v>
      </c>
      <c r="BD2613" s="8">
        <f t="shared" si="788"/>
        <v>0.86022162229747101</v>
      </c>
      <c r="BE2613" s="8">
        <f t="shared" si="789"/>
        <v>1.2723749123776125</v>
      </c>
      <c r="BF2613" s="8">
        <f t="shared" si="790"/>
        <v>0.7386345573352866</v>
      </c>
      <c r="BG2613" s="95">
        <f t="shared" si="793"/>
        <v>0.3357196473573697</v>
      </c>
      <c r="BH2613" s="95">
        <f t="shared" si="793"/>
        <v>0.31036782265222035</v>
      </c>
      <c r="BI2613" s="95">
        <f t="shared" si="793"/>
        <v>0.2809205298216626</v>
      </c>
      <c r="BJ2613" s="95">
        <f t="shared" si="793"/>
        <v>0.24702566320507127</v>
      </c>
      <c r="BK2613" s="95">
        <f t="shared" si="793"/>
        <v>0.20836448178683617</v>
      </c>
      <c r="BL2613" s="95">
        <f t="shared" si="793"/>
        <v>0.16464603804218486</v>
      </c>
      <c r="BM2613" s="95">
        <f t="shared" si="793"/>
        <v>0.11558430824031349</v>
      </c>
      <c r="BN2613" s="95">
        <f t="shared" si="792"/>
        <v>6.085163226445589E-2</v>
      </c>
    </row>
    <row r="2614" spans="53:66" x14ac:dyDescent="0.2">
      <c r="BA2614" s="8">
        <f t="shared" si="785"/>
        <v>0</v>
      </c>
      <c r="BB2614" s="8">
        <f t="shared" si="786"/>
        <v>1.2646105828040655</v>
      </c>
      <c r="BC2614" s="8">
        <f t="shared" si="787"/>
        <v>-0.82727295640664633</v>
      </c>
      <c r="BD2614" s="8">
        <f t="shared" si="788"/>
        <v>0.86022162229747101</v>
      </c>
      <c r="BE2614" s="8">
        <f t="shared" si="789"/>
        <v>1.2723749123776125</v>
      </c>
      <c r="BF2614" s="8">
        <f t="shared" si="790"/>
        <v>0.7386345573352866</v>
      </c>
      <c r="BG2614" s="95">
        <f t="shared" si="793"/>
        <v>0.3357196473573697</v>
      </c>
      <c r="BH2614" s="95">
        <f t="shared" si="793"/>
        <v>0.31036782265222035</v>
      </c>
      <c r="BI2614" s="95">
        <f t="shared" si="793"/>
        <v>0.2809205298216626</v>
      </c>
      <c r="BJ2614" s="95">
        <f t="shared" si="793"/>
        <v>0.24702566320507127</v>
      </c>
      <c r="BK2614" s="95">
        <f t="shared" si="793"/>
        <v>0.20836448178683617</v>
      </c>
      <c r="BL2614" s="95">
        <f t="shared" si="793"/>
        <v>0.16464603804218486</v>
      </c>
      <c r="BM2614" s="95">
        <f t="shared" si="793"/>
        <v>0.11558430824031349</v>
      </c>
      <c r="BN2614" s="95">
        <f t="shared" si="792"/>
        <v>6.085163226445589E-2</v>
      </c>
    </row>
    <row r="2615" spans="53:66" x14ac:dyDescent="0.2">
      <c r="BA2615" s="8">
        <f t="shared" si="785"/>
        <v>0</v>
      </c>
      <c r="BB2615" s="8">
        <f t="shared" si="786"/>
        <v>1.2646105828040655</v>
      </c>
      <c r="BC2615" s="8">
        <f t="shared" si="787"/>
        <v>-0.82727295640664633</v>
      </c>
      <c r="BD2615" s="8">
        <f t="shared" si="788"/>
        <v>0.86022162229747101</v>
      </c>
      <c r="BE2615" s="8">
        <f t="shared" si="789"/>
        <v>1.2723749123776125</v>
      </c>
      <c r="BF2615" s="8">
        <f t="shared" si="790"/>
        <v>0.7386345573352866</v>
      </c>
      <c r="BG2615" s="95">
        <f t="shared" si="793"/>
        <v>0.3357196473573697</v>
      </c>
      <c r="BH2615" s="95">
        <f t="shared" si="793"/>
        <v>0.31036782265222035</v>
      </c>
      <c r="BI2615" s="95">
        <f t="shared" si="793"/>
        <v>0.2809205298216626</v>
      </c>
      <c r="BJ2615" s="95">
        <f t="shared" si="793"/>
        <v>0.24702566320507127</v>
      </c>
      <c r="BK2615" s="95">
        <f t="shared" si="793"/>
        <v>0.20836448178683617</v>
      </c>
      <c r="BL2615" s="95">
        <f t="shared" si="793"/>
        <v>0.16464603804218486</v>
      </c>
      <c r="BM2615" s="95">
        <f t="shared" si="793"/>
        <v>0.11558430824031349</v>
      </c>
      <c r="BN2615" s="95">
        <f t="shared" si="792"/>
        <v>6.085163226445589E-2</v>
      </c>
    </row>
    <row r="2616" spans="53:66" x14ac:dyDescent="0.2">
      <c r="BA2616" s="8">
        <f t="shared" si="785"/>
        <v>0</v>
      </c>
      <c r="BB2616" s="8">
        <f t="shared" si="786"/>
        <v>1.2646105828040655</v>
      </c>
      <c r="BC2616" s="8">
        <f t="shared" si="787"/>
        <v>-0.82727295640664633</v>
      </c>
      <c r="BD2616" s="8">
        <f t="shared" si="788"/>
        <v>0.86022162229747101</v>
      </c>
      <c r="BE2616" s="8">
        <f t="shared" si="789"/>
        <v>1.2723749123776125</v>
      </c>
      <c r="BF2616" s="8">
        <f t="shared" si="790"/>
        <v>0.7386345573352866</v>
      </c>
      <c r="BG2616" s="95">
        <f t="shared" si="793"/>
        <v>0.3357196473573697</v>
      </c>
      <c r="BH2616" s="95">
        <f t="shared" si="793"/>
        <v>0.31036782265222035</v>
      </c>
      <c r="BI2616" s="95">
        <f t="shared" si="793"/>
        <v>0.2809205298216626</v>
      </c>
      <c r="BJ2616" s="95">
        <f t="shared" si="793"/>
        <v>0.24702566320507127</v>
      </c>
      <c r="BK2616" s="95">
        <f t="shared" si="793"/>
        <v>0.20836448178683617</v>
      </c>
      <c r="BL2616" s="95">
        <f t="shared" si="793"/>
        <v>0.16464603804218486</v>
      </c>
      <c r="BM2616" s="95">
        <f t="shared" si="793"/>
        <v>0.11558430824031349</v>
      </c>
      <c r="BN2616" s="95">
        <f t="shared" si="792"/>
        <v>6.085163226445589E-2</v>
      </c>
    </row>
    <row r="2617" spans="53:66" x14ac:dyDescent="0.2">
      <c r="BA2617" s="8">
        <f t="shared" si="785"/>
        <v>0</v>
      </c>
      <c r="BB2617" s="8">
        <f t="shared" si="786"/>
        <v>1.2646105828040655</v>
      </c>
      <c r="BC2617" s="8">
        <f t="shared" si="787"/>
        <v>-0.82727295640664633</v>
      </c>
      <c r="BD2617" s="8">
        <f t="shared" si="788"/>
        <v>0.86022162229747101</v>
      </c>
      <c r="BE2617" s="8">
        <f t="shared" si="789"/>
        <v>1.2723749123776125</v>
      </c>
      <c r="BF2617" s="8">
        <f t="shared" si="790"/>
        <v>0.7386345573352866</v>
      </c>
      <c r="BG2617" s="95">
        <f t="shared" si="793"/>
        <v>0.3357196473573697</v>
      </c>
      <c r="BH2617" s="95">
        <f t="shared" si="793"/>
        <v>0.31036782265222035</v>
      </c>
      <c r="BI2617" s="95">
        <f t="shared" si="793"/>
        <v>0.2809205298216626</v>
      </c>
      <c r="BJ2617" s="95">
        <f t="shared" si="793"/>
        <v>0.24702566320507127</v>
      </c>
      <c r="BK2617" s="95">
        <f t="shared" si="793"/>
        <v>0.20836448178683617</v>
      </c>
      <c r="BL2617" s="95">
        <f t="shared" si="793"/>
        <v>0.16464603804218486</v>
      </c>
      <c r="BM2617" s="95">
        <f t="shared" si="793"/>
        <v>0.11558430824031349</v>
      </c>
      <c r="BN2617" s="95">
        <f t="shared" si="792"/>
        <v>6.085163226445589E-2</v>
      </c>
    </row>
    <row r="2618" spans="53:66" x14ac:dyDescent="0.2">
      <c r="BA2618" s="8">
        <f t="shared" si="785"/>
        <v>0</v>
      </c>
      <c r="BB2618" s="8">
        <f t="shared" si="786"/>
        <v>1.2646105828040655</v>
      </c>
      <c r="BC2618" s="8">
        <f t="shared" si="787"/>
        <v>-0.82727295640664633</v>
      </c>
      <c r="BD2618" s="8">
        <f t="shared" si="788"/>
        <v>0.86022162229747101</v>
      </c>
      <c r="BE2618" s="8">
        <f t="shared" si="789"/>
        <v>1.2723749123776125</v>
      </c>
      <c r="BF2618" s="8">
        <f t="shared" si="790"/>
        <v>0.7386345573352866</v>
      </c>
      <c r="BG2618" s="95">
        <f t="shared" si="793"/>
        <v>0.3357196473573697</v>
      </c>
      <c r="BH2618" s="95">
        <f t="shared" si="793"/>
        <v>0.31036782265222035</v>
      </c>
      <c r="BI2618" s="95">
        <f t="shared" si="793"/>
        <v>0.2809205298216626</v>
      </c>
      <c r="BJ2618" s="95">
        <f t="shared" si="793"/>
        <v>0.24702566320507127</v>
      </c>
      <c r="BK2618" s="95">
        <f t="shared" si="793"/>
        <v>0.20836448178683617</v>
      </c>
      <c r="BL2618" s="95">
        <f t="shared" si="793"/>
        <v>0.16464603804218486</v>
      </c>
      <c r="BM2618" s="95">
        <f t="shared" si="793"/>
        <v>0.11558430824031349</v>
      </c>
      <c r="BN2618" s="95">
        <f t="shared" si="792"/>
        <v>6.085163226445589E-2</v>
      </c>
    </row>
    <row r="2619" spans="53:66" x14ac:dyDescent="0.2">
      <c r="BA2619" s="8">
        <f t="shared" si="785"/>
        <v>0</v>
      </c>
      <c r="BB2619" s="8">
        <f t="shared" si="786"/>
        <v>1.2646105828040655</v>
      </c>
      <c r="BC2619" s="8">
        <f t="shared" si="787"/>
        <v>-0.82727295640664633</v>
      </c>
      <c r="BD2619" s="8">
        <f t="shared" si="788"/>
        <v>0.86022162229747101</v>
      </c>
      <c r="BE2619" s="8">
        <f t="shared" si="789"/>
        <v>1.2723749123776125</v>
      </c>
      <c r="BF2619" s="8">
        <f t="shared" si="790"/>
        <v>0.7386345573352866</v>
      </c>
      <c r="BG2619" s="95">
        <f t="shared" si="793"/>
        <v>0.3357196473573697</v>
      </c>
      <c r="BH2619" s="95">
        <f t="shared" si="793"/>
        <v>0.31036782265222035</v>
      </c>
      <c r="BI2619" s="95">
        <f t="shared" si="793"/>
        <v>0.2809205298216626</v>
      </c>
      <c r="BJ2619" s="95">
        <f t="shared" si="793"/>
        <v>0.24702566320507127</v>
      </c>
      <c r="BK2619" s="95">
        <f t="shared" si="793"/>
        <v>0.20836448178683617</v>
      </c>
      <c r="BL2619" s="95">
        <f t="shared" si="793"/>
        <v>0.16464603804218486</v>
      </c>
      <c r="BM2619" s="95">
        <f t="shared" si="793"/>
        <v>0.11558430824031349</v>
      </c>
      <c r="BN2619" s="95">
        <f t="shared" si="792"/>
        <v>6.085163226445589E-2</v>
      </c>
    </row>
    <row r="2620" spans="53:66" x14ac:dyDescent="0.2">
      <c r="BA2620" s="8">
        <f t="shared" si="785"/>
        <v>0</v>
      </c>
      <c r="BB2620" s="8">
        <f t="shared" si="786"/>
        <v>1.2646105828040655</v>
      </c>
      <c r="BC2620" s="8">
        <f t="shared" si="787"/>
        <v>-0.82727295640664633</v>
      </c>
      <c r="BD2620" s="8">
        <f t="shared" si="788"/>
        <v>0.86022162229747101</v>
      </c>
      <c r="BE2620" s="8">
        <f t="shared" si="789"/>
        <v>1.2723749123776125</v>
      </c>
      <c r="BF2620" s="8">
        <f t="shared" si="790"/>
        <v>0.7386345573352866</v>
      </c>
      <c r="BG2620" s="95">
        <f t="shared" si="793"/>
        <v>0.3357196473573697</v>
      </c>
      <c r="BH2620" s="95">
        <f t="shared" si="793"/>
        <v>0.31036782265222035</v>
      </c>
      <c r="BI2620" s="95">
        <f t="shared" si="793"/>
        <v>0.2809205298216626</v>
      </c>
      <c r="BJ2620" s="95">
        <f t="shared" si="793"/>
        <v>0.24702566320507127</v>
      </c>
      <c r="BK2620" s="95">
        <f t="shared" si="793"/>
        <v>0.20836448178683617</v>
      </c>
      <c r="BL2620" s="95">
        <f t="shared" si="793"/>
        <v>0.16464603804218486</v>
      </c>
      <c r="BM2620" s="95">
        <f t="shared" si="793"/>
        <v>0.11558430824031349</v>
      </c>
      <c r="BN2620" s="95">
        <f t="shared" si="792"/>
        <v>6.085163226445589E-2</v>
      </c>
    </row>
    <row r="2621" spans="53:66" x14ac:dyDescent="0.2">
      <c r="BA2621" s="8">
        <f t="shared" si="785"/>
        <v>0</v>
      </c>
      <c r="BB2621" s="8">
        <f t="shared" si="786"/>
        <v>1.2646105828040655</v>
      </c>
      <c r="BC2621" s="8">
        <f t="shared" si="787"/>
        <v>-0.82727295640664633</v>
      </c>
      <c r="BD2621" s="8">
        <f t="shared" si="788"/>
        <v>0.86022162229747101</v>
      </c>
      <c r="BE2621" s="8">
        <f t="shared" si="789"/>
        <v>1.2723749123776125</v>
      </c>
      <c r="BF2621" s="8">
        <f t="shared" si="790"/>
        <v>0.7386345573352866</v>
      </c>
      <c r="BG2621" s="95">
        <f t="shared" si="793"/>
        <v>0.3357196473573697</v>
      </c>
      <c r="BH2621" s="95">
        <f t="shared" si="793"/>
        <v>0.31036782265222035</v>
      </c>
      <c r="BI2621" s="95">
        <f t="shared" si="793"/>
        <v>0.2809205298216626</v>
      </c>
      <c r="BJ2621" s="95">
        <f t="shared" si="793"/>
        <v>0.24702566320507127</v>
      </c>
      <c r="BK2621" s="95">
        <f t="shared" si="793"/>
        <v>0.20836448178683617</v>
      </c>
      <c r="BL2621" s="95">
        <f t="shared" si="793"/>
        <v>0.16464603804218486</v>
      </c>
      <c r="BM2621" s="95">
        <f t="shared" si="793"/>
        <v>0.11558430824031349</v>
      </c>
      <c r="BN2621" s="95">
        <f t="shared" si="792"/>
        <v>6.085163226445589E-2</v>
      </c>
    </row>
    <row r="2622" spans="53:66" x14ac:dyDescent="0.2">
      <c r="BA2622" s="8">
        <f t="shared" si="785"/>
        <v>0</v>
      </c>
      <c r="BB2622" s="8">
        <f t="shared" si="786"/>
        <v>1.2646105828040655</v>
      </c>
      <c r="BC2622" s="8">
        <f t="shared" si="787"/>
        <v>-0.82727295640664633</v>
      </c>
      <c r="BD2622" s="8">
        <f t="shared" si="788"/>
        <v>0.86022162229747101</v>
      </c>
      <c r="BE2622" s="8">
        <f t="shared" si="789"/>
        <v>1.2723749123776125</v>
      </c>
      <c r="BF2622" s="8">
        <f t="shared" si="790"/>
        <v>0.7386345573352866</v>
      </c>
      <c r="BG2622" s="95">
        <f t="shared" si="793"/>
        <v>0.3357196473573697</v>
      </c>
      <c r="BH2622" s="95">
        <f t="shared" si="793"/>
        <v>0.31036782265222035</v>
      </c>
      <c r="BI2622" s="95">
        <f t="shared" si="793"/>
        <v>0.2809205298216626</v>
      </c>
      <c r="BJ2622" s="95">
        <f t="shared" si="793"/>
        <v>0.24702566320507127</v>
      </c>
      <c r="BK2622" s="95">
        <f t="shared" si="793"/>
        <v>0.20836448178683617</v>
      </c>
      <c r="BL2622" s="95">
        <f t="shared" si="793"/>
        <v>0.16464603804218486</v>
      </c>
      <c r="BM2622" s="95">
        <f t="shared" si="793"/>
        <v>0.11558430824031349</v>
      </c>
      <c r="BN2622" s="95">
        <f t="shared" si="792"/>
        <v>6.085163226445589E-2</v>
      </c>
    </row>
    <row r="2623" spans="53:66" x14ac:dyDescent="0.2">
      <c r="BA2623" s="8">
        <f t="shared" si="785"/>
        <v>0</v>
      </c>
      <c r="BB2623" s="8">
        <f t="shared" si="786"/>
        <v>1.2646105828040655</v>
      </c>
      <c r="BC2623" s="8">
        <f t="shared" si="787"/>
        <v>-0.82727295640664633</v>
      </c>
      <c r="BD2623" s="8">
        <f t="shared" si="788"/>
        <v>0.86022162229747101</v>
      </c>
      <c r="BE2623" s="8">
        <f t="shared" si="789"/>
        <v>1.2723749123776125</v>
      </c>
      <c r="BF2623" s="8">
        <f t="shared" si="790"/>
        <v>0.7386345573352866</v>
      </c>
      <c r="BG2623" s="95">
        <f t="shared" si="793"/>
        <v>0.3357196473573697</v>
      </c>
      <c r="BH2623" s="95">
        <f t="shared" si="793"/>
        <v>0.31036782265222035</v>
      </c>
      <c r="BI2623" s="95">
        <f t="shared" si="793"/>
        <v>0.2809205298216626</v>
      </c>
      <c r="BJ2623" s="95">
        <f t="shared" si="793"/>
        <v>0.24702566320507127</v>
      </c>
      <c r="BK2623" s="95">
        <f t="shared" si="793"/>
        <v>0.20836448178683617</v>
      </c>
      <c r="BL2623" s="95">
        <f t="shared" si="793"/>
        <v>0.16464603804218486</v>
      </c>
      <c r="BM2623" s="95">
        <f t="shared" si="793"/>
        <v>0.11558430824031349</v>
      </c>
      <c r="BN2623" s="95">
        <f t="shared" si="792"/>
        <v>6.085163226445589E-2</v>
      </c>
    </row>
    <row r="2624" spans="53:66" x14ac:dyDescent="0.2">
      <c r="BA2624" s="8">
        <f t="shared" si="785"/>
        <v>0</v>
      </c>
      <c r="BB2624" s="8">
        <f t="shared" si="786"/>
        <v>1.2646105828040655</v>
      </c>
      <c r="BC2624" s="8">
        <f t="shared" si="787"/>
        <v>-0.82727295640664633</v>
      </c>
      <c r="BD2624" s="8">
        <f t="shared" si="788"/>
        <v>0.86022162229747101</v>
      </c>
      <c r="BE2624" s="8">
        <f t="shared" si="789"/>
        <v>1.2723749123776125</v>
      </c>
      <c r="BF2624" s="8">
        <f t="shared" si="790"/>
        <v>0.7386345573352866</v>
      </c>
      <c r="BG2624" s="95">
        <f t="shared" si="793"/>
        <v>0.3357196473573697</v>
      </c>
      <c r="BH2624" s="95">
        <f t="shared" si="793"/>
        <v>0.31036782265222035</v>
      </c>
      <c r="BI2624" s="95">
        <f t="shared" si="793"/>
        <v>0.2809205298216626</v>
      </c>
      <c r="BJ2624" s="95">
        <f t="shared" si="793"/>
        <v>0.24702566320507127</v>
      </c>
      <c r="BK2624" s="95">
        <f t="shared" si="793"/>
        <v>0.20836448178683617</v>
      </c>
      <c r="BL2624" s="95">
        <f t="shared" si="793"/>
        <v>0.16464603804218486</v>
      </c>
      <c r="BM2624" s="95">
        <f t="shared" si="793"/>
        <v>0.11558430824031349</v>
      </c>
      <c r="BN2624" s="95">
        <f t="shared" si="792"/>
        <v>6.085163226445589E-2</v>
      </c>
    </row>
    <row r="2625" spans="53:66" x14ac:dyDescent="0.2">
      <c r="BA2625" s="8">
        <f t="shared" si="785"/>
        <v>0</v>
      </c>
      <c r="BB2625" s="8">
        <f t="shared" si="786"/>
        <v>1.2646105828040655</v>
      </c>
      <c r="BC2625" s="8">
        <f t="shared" si="787"/>
        <v>-0.82727295640664633</v>
      </c>
      <c r="BD2625" s="8">
        <f t="shared" si="788"/>
        <v>0.86022162229747101</v>
      </c>
      <c r="BE2625" s="8">
        <f t="shared" si="789"/>
        <v>1.2723749123776125</v>
      </c>
      <c r="BF2625" s="8">
        <f t="shared" si="790"/>
        <v>0.7386345573352866</v>
      </c>
      <c r="BG2625" s="95">
        <f t="shared" ref="BG2625:BM2640" si="794">$BN2625+$BB$7*SIN(BH2625)</f>
        <v>0.3357196473573697</v>
      </c>
      <c r="BH2625" s="95">
        <f t="shared" si="794"/>
        <v>0.31036782265222035</v>
      </c>
      <c r="BI2625" s="95">
        <f t="shared" si="794"/>
        <v>0.2809205298216626</v>
      </c>
      <c r="BJ2625" s="95">
        <f t="shared" si="794"/>
        <v>0.24702566320507127</v>
      </c>
      <c r="BK2625" s="95">
        <f t="shared" si="794"/>
        <v>0.20836448178683617</v>
      </c>
      <c r="BL2625" s="95">
        <f t="shared" si="794"/>
        <v>0.16464603804218486</v>
      </c>
      <c r="BM2625" s="95">
        <f t="shared" si="794"/>
        <v>0.11558430824031349</v>
      </c>
      <c r="BN2625" s="95">
        <f t="shared" si="792"/>
        <v>6.085163226445589E-2</v>
      </c>
    </row>
    <row r="2626" spans="53:66" x14ac:dyDescent="0.2">
      <c r="BA2626" s="8">
        <f t="shared" si="785"/>
        <v>0</v>
      </c>
      <c r="BB2626" s="8">
        <f t="shared" si="786"/>
        <v>1.2646105828040655</v>
      </c>
      <c r="BC2626" s="8">
        <f t="shared" si="787"/>
        <v>-0.82727295640664633</v>
      </c>
      <c r="BD2626" s="8">
        <f t="shared" si="788"/>
        <v>0.86022162229747101</v>
      </c>
      <c r="BE2626" s="8">
        <f t="shared" si="789"/>
        <v>1.2723749123776125</v>
      </c>
      <c r="BF2626" s="8">
        <f t="shared" si="790"/>
        <v>0.7386345573352866</v>
      </c>
      <c r="BG2626" s="95">
        <f t="shared" si="794"/>
        <v>0.3357196473573697</v>
      </c>
      <c r="BH2626" s="95">
        <f t="shared" si="794"/>
        <v>0.31036782265222035</v>
      </c>
      <c r="BI2626" s="95">
        <f t="shared" si="794"/>
        <v>0.2809205298216626</v>
      </c>
      <c r="BJ2626" s="95">
        <f t="shared" si="794"/>
        <v>0.24702566320507127</v>
      </c>
      <c r="BK2626" s="95">
        <f t="shared" si="794"/>
        <v>0.20836448178683617</v>
      </c>
      <c r="BL2626" s="95">
        <f t="shared" si="794"/>
        <v>0.16464603804218486</v>
      </c>
      <c r="BM2626" s="95">
        <f t="shared" si="794"/>
        <v>0.11558430824031349</v>
      </c>
      <c r="BN2626" s="95">
        <f t="shared" si="792"/>
        <v>6.085163226445589E-2</v>
      </c>
    </row>
    <row r="2627" spans="53:66" x14ac:dyDescent="0.2">
      <c r="BA2627" s="8">
        <f t="shared" si="785"/>
        <v>0</v>
      </c>
      <c r="BB2627" s="8">
        <f t="shared" si="786"/>
        <v>1.2646105828040655</v>
      </c>
      <c r="BC2627" s="8">
        <f t="shared" si="787"/>
        <v>-0.82727295640664633</v>
      </c>
      <c r="BD2627" s="8">
        <f t="shared" si="788"/>
        <v>0.86022162229747101</v>
      </c>
      <c r="BE2627" s="8">
        <f t="shared" si="789"/>
        <v>1.2723749123776125</v>
      </c>
      <c r="BF2627" s="8">
        <f t="shared" si="790"/>
        <v>0.7386345573352866</v>
      </c>
      <c r="BG2627" s="95">
        <f t="shared" si="794"/>
        <v>0.3357196473573697</v>
      </c>
      <c r="BH2627" s="95">
        <f t="shared" si="794"/>
        <v>0.31036782265222035</v>
      </c>
      <c r="BI2627" s="95">
        <f t="shared" si="794"/>
        <v>0.2809205298216626</v>
      </c>
      <c r="BJ2627" s="95">
        <f t="shared" si="794"/>
        <v>0.24702566320507127</v>
      </c>
      <c r="BK2627" s="95">
        <f t="shared" si="794"/>
        <v>0.20836448178683617</v>
      </c>
      <c r="BL2627" s="95">
        <f t="shared" si="794"/>
        <v>0.16464603804218486</v>
      </c>
      <c r="BM2627" s="95">
        <f t="shared" si="794"/>
        <v>0.11558430824031349</v>
      </c>
      <c r="BN2627" s="95">
        <f t="shared" si="792"/>
        <v>6.085163226445589E-2</v>
      </c>
    </row>
    <row r="2628" spans="53:66" x14ac:dyDescent="0.2">
      <c r="BA2628" s="8">
        <f t="shared" si="785"/>
        <v>0</v>
      </c>
      <c r="BB2628" s="8">
        <f t="shared" si="786"/>
        <v>1.2646105828040655</v>
      </c>
      <c r="BC2628" s="8">
        <f t="shared" si="787"/>
        <v>-0.82727295640664633</v>
      </c>
      <c r="BD2628" s="8">
        <f t="shared" si="788"/>
        <v>0.86022162229747101</v>
      </c>
      <c r="BE2628" s="8">
        <f t="shared" si="789"/>
        <v>1.2723749123776125</v>
      </c>
      <c r="BF2628" s="8">
        <f t="shared" si="790"/>
        <v>0.7386345573352866</v>
      </c>
      <c r="BG2628" s="95">
        <f t="shared" si="794"/>
        <v>0.3357196473573697</v>
      </c>
      <c r="BH2628" s="95">
        <f t="shared" si="794"/>
        <v>0.31036782265222035</v>
      </c>
      <c r="BI2628" s="95">
        <f t="shared" si="794"/>
        <v>0.2809205298216626</v>
      </c>
      <c r="BJ2628" s="95">
        <f t="shared" si="794"/>
        <v>0.24702566320507127</v>
      </c>
      <c r="BK2628" s="95">
        <f t="shared" si="794"/>
        <v>0.20836448178683617</v>
      </c>
      <c r="BL2628" s="95">
        <f t="shared" si="794"/>
        <v>0.16464603804218486</v>
      </c>
      <c r="BM2628" s="95">
        <f t="shared" si="794"/>
        <v>0.11558430824031349</v>
      </c>
      <c r="BN2628" s="95">
        <f t="shared" si="792"/>
        <v>6.085163226445589E-2</v>
      </c>
    </row>
    <row r="2629" spans="53:66" x14ac:dyDescent="0.2">
      <c r="BA2629" s="8">
        <f t="shared" si="785"/>
        <v>0</v>
      </c>
      <c r="BB2629" s="8">
        <f t="shared" si="786"/>
        <v>1.2646105828040655</v>
      </c>
      <c r="BC2629" s="8">
        <f t="shared" si="787"/>
        <v>-0.82727295640664633</v>
      </c>
      <c r="BD2629" s="8">
        <f t="shared" si="788"/>
        <v>0.86022162229747101</v>
      </c>
      <c r="BE2629" s="8">
        <f t="shared" si="789"/>
        <v>1.2723749123776125</v>
      </c>
      <c r="BF2629" s="8">
        <f t="shared" si="790"/>
        <v>0.7386345573352866</v>
      </c>
      <c r="BG2629" s="95">
        <f t="shared" si="794"/>
        <v>0.3357196473573697</v>
      </c>
      <c r="BH2629" s="95">
        <f t="shared" si="794"/>
        <v>0.31036782265222035</v>
      </c>
      <c r="BI2629" s="95">
        <f t="shared" si="794"/>
        <v>0.2809205298216626</v>
      </c>
      <c r="BJ2629" s="95">
        <f t="shared" si="794"/>
        <v>0.24702566320507127</v>
      </c>
      <c r="BK2629" s="95">
        <f t="shared" si="794"/>
        <v>0.20836448178683617</v>
      </c>
      <c r="BL2629" s="95">
        <f t="shared" si="794"/>
        <v>0.16464603804218486</v>
      </c>
      <c r="BM2629" s="95">
        <f t="shared" si="794"/>
        <v>0.11558430824031349</v>
      </c>
      <c r="BN2629" s="95">
        <f t="shared" si="792"/>
        <v>6.085163226445589E-2</v>
      </c>
    </row>
    <row r="2630" spans="53:66" x14ac:dyDescent="0.2">
      <c r="BA2630" s="8">
        <f t="shared" si="785"/>
        <v>0</v>
      </c>
      <c r="BB2630" s="8">
        <f t="shared" si="786"/>
        <v>1.2646105828040655</v>
      </c>
      <c r="BC2630" s="8">
        <f t="shared" si="787"/>
        <v>-0.82727295640664633</v>
      </c>
      <c r="BD2630" s="8">
        <f t="shared" si="788"/>
        <v>0.86022162229747101</v>
      </c>
      <c r="BE2630" s="8">
        <f t="shared" si="789"/>
        <v>1.2723749123776125</v>
      </c>
      <c r="BF2630" s="8">
        <f t="shared" si="790"/>
        <v>0.7386345573352866</v>
      </c>
      <c r="BG2630" s="95">
        <f t="shared" si="794"/>
        <v>0.3357196473573697</v>
      </c>
      <c r="BH2630" s="95">
        <f t="shared" si="794"/>
        <v>0.31036782265222035</v>
      </c>
      <c r="BI2630" s="95">
        <f t="shared" si="794"/>
        <v>0.2809205298216626</v>
      </c>
      <c r="BJ2630" s="95">
        <f t="shared" si="794"/>
        <v>0.24702566320507127</v>
      </c>
      <c r="BK2630" s="95">
        <f t="shared" si="794"/>
        <v>0.20836448178683617</v>
      </c>
      <c r="BL2630" s="95">
        <f t="shared" si="794"/>
        <v>0.16464603804218486</v>
      </c>
      <c r="BM2630" s="95">
        <f t="shared" si="794"/>
        <v>0.11558430824031349</v>
      </c>
      <c r="BN2630" s="95">
        <f t="shared" si="792"/>
        <v>6.085163226445589E-2</v>
      </c>
    </row>
    <row r="2631" spans="53:66" x14ac:dyDescent="0.2">
      <c r="BA2631" s="8">
        <f t="shared" si="785"/>
        <v>0</v>
      </c>
      <c r="BB2631" s="8">
        <f t="shared" si="786"/>
        <v>1.2646105828040655</v>
      </c>
      <c r="BC2631" s="8">
        <f t="shared" si="787"/>
        <v>-0.82727295640664633</v>
      </c>
      <c r="BD2631" s="8">
        <f t="shared" si="788"/>
        <v>0.86022162229747101</v>
      </c>
      <c r="BE2631" s="8">
        <f t="shared" si="789"/>
        <v>1.2723749123776125</v>
      </c>
      <c r="BF2631" s="8">
        <f t="shared" si="790"/>
        <v>0.7386345573352866</v>
      </c>
      <c r="BG2631" s="95">
        <f t="shared" si="794"/>
        <v>0.3357196473573697</v>
      </c>
      <c r="BH2631" s="95">
        <f t="shared" si="794"/>
        <v>0.31036782265222035</v>
      </c>
      <c r="BI2631" s="95">
        <f t="shared" si="794"/>
        <v>0.2809205298216626</v>
      </c>
      <c r="BJ2631" s="95">
        <f t="shared" si="794"/>
        <v>0.24702566320507127</v>
      </c>
      <c r="BK2631" s="95">
        <f t="shared" si="794"/>
        <v>0.20836448178683617</v>
      </c>
      <c r="BL2631" s="95">
        <f t="shared" si="794"/>
        <v>0.16464603804218486</v>
      </c>
      <c r="BM2631" s="95">
        <f t="shared" si="794"/>
        <v>0.11558430824031349</v>
      </c>
      <c r="BN2631" s="95">
        <f t="shared" si="792"/>
        <v>6.085163226445589E-2</v>
      </c>
    </row>
    <row r="2632" spans="53:66" x14ac:dyDescent="0.2">
      <c r="BA2632" s="8">
        <f t="shared" si="785"/>
        <v>0</v>
      </c>
      <c r="BB2632" s="8">
        <f t="shared" si="786"/>
        <v>1.2646105828040655</v>
      </c>
      <c r="BC2632" s="8">
        <f t="shared" si="787"/>
        <v>-0.82727295640664633</v>
      </c>
      <c r="BD2632" s="8">
        <f t="shared" si="788"/>
        <v>0.86022162229747101</v>
      </c>
      <c r="BE2632" s="8">
        <f t="shared" si="789"/>
        <v>1.2723749123776125</v>
      </c>
      <c r="BF2632" s="8">
        <f t="shared" si="790"/>
        <v>0.7386345573352866</v>
      </c>
      <c r="BG2632" s="95">
        <f t="shared" si="794"/>
        <v>0.3357196473573697</v>
      </c>
      <c r="BH2632" s="95">
        <f t="shared" si="794"/>
        <v>0.31036782265222035</v>
      </c>
      <c r="BI2632" s="95">
        <f t="shared" si="794"/>
        <v>0.2809205298216626</v>
      </c>
      <c r="BJ2632" s="95">
        <f t="shared" si="794"/>
        <v>0.24702566320507127</v>
      </c>
      <c r="BK2632" s="95">
        <f t="shared" si="794"/>
        <v>0.20836448178683617</v>
      </c>
      <c r="BL2632" s="95">
        <f t="shared" si="794"/>
        <v>0.16464603804218486</v>
      </c>
      <c r="BM2632" s="95">
        <f t="shared" si="794"/>
        <v>0.11558430824031349</v>
      </c>
      <c r="BN2632" s="95">
        <f t="shared" si="792"/>
        <v>6.085163226445589E-2</v>
      </c>
    </row>
    <row r="2633" spans="53:66" x14ac:dyDescent="0.2">
      <c r="BA2633" s="8">
        <f t="shared" si="785"/>
        <v>0</v>
      </c>
      <c r="BB2633" s="8">
        <f t="shared" si="786"/>
        <v>1.2646105828040655</v>
      </c>
      <c r="BC2633" s="8">
        <f t="shared" si="787"/>
        <v>-0.82727295640664633</v>
      </c>
      <c r="BD2633" s="8">
        <f t="shared" si="788"/>
        <v>0.86022162229747101</v>
      </c>
      <c r="BE2633" s="8">
        <f t="shared" si="789"/>
        <v>1.2723749123776125</v>
      </c>
      <c r="BF2633" s="8">
        <f t="shared" si="790"/>
        <v>0.7386345573352866</v>
      </c>
      <c r="BG2633" s="95">
        <f t="shared" si="794"/>
        <v>0.3357196473573697</v>
      </c>
      <c r="BH2633" s="95">
        <f t="shared" si="794"/>
        <v>0.31036782265222035</v>
      </c>
      <c r="BI2633" s="95">
        <f t="shared" si="794"/>
        <v>0.2809205298216626</v>
      </c>
      <c r="BJ2633" s="95">
        <f t="shared" si="794"/>
        <v>0.24702566320507127</v>
      </c>
      <c r="BK2633" s="95">
        <f t="shared" si="794"/>
        <v>0.20836448178683617</v>
      </c>
      <c r="BL2633" s="95">
        <f t="shared" si="794"/>
        <v>0.16464603804218486</v>
      </c>
      <c r="BM2633" s="95">
        <f t="shared" si="794"/>
        <v>0.11558430824031349</v>
      </c>
      <c r="BN2633" s="95">
        <f t="shared" si="792"/>
        <v>6.085163226445589E-2</v>
      </c>
    </row>
    <row r="2634" spans="53:66" x14ac:dyDescent="0.2">
      <c r="BA2634" s="8">
        <f t="shared" si="785"/>
        <v>0</v>
      </c>
      <c r="BB2634" s="8">
        <f t="shared" si="786"/>
        <v>1.2646105828040655</v>
      </c>
      <c r="BC2634" s="8">
        <f t="shared" si="787"/>
        <v>-0.82727295640664633</v>
      </c>
      <c r="BD2634" s="8">
        <f t="shared" si="788"/>
        <v>0.86022162229747101</v>
      </c>
      <c r="BE2634" s="8">
        <f t="shared" si="789"/>
        <v>1.2723749123776125</v>
      </c>
      <c r="BF2634" s="8">
        <f t="shared" si="790"/>
        <v>0.7386345573352866</v>
      </c>
      <c r="BG2634" s="95">
        <f t="shared" si="794"/>
        <v>0.3357196473573697</v>
      </c>
      <c r="BH2634" s="95">
        <f t="shared" si="794"/>
        <v>0.31036782265222035</v>
      </c>
      <c r="BI2634" s="95">
        <f t="shared" si="794"/>
        <v>0.2809205298216626</v>
      </c>
      <c r="BJ2634" s="95">
        <f t="shared" si="794"/>
        <v>0.24702566320507127</v>
      </c>
      <c r="BK2634" s="95">
        <f t="shared" si="794"/>
        <v>0.20836448178683617</v>
      </c>
      <c r="BL2634" s="95">
        <f t="shared" si="794"/>
        <v>0.16464603804218486</v>
      </c>
      <c r="BM2634" s="95">
        <f t="shared" si="794"/>
        <v>0.11558430824031349</v>
      </c>
      <c r="BN2634" s="95">
        <f t="shared" si="792"/>
        <v>6.085163226445589E-2</v>
      </c>
    </row>
    <row r="2635" spans="53:66" x14ac:dyDescent="0.2">
      <c r="BA2635" s="8">
        <f t="shared" si="785"/>
        <v>0</v>
      </c>
      <c r="BB2635" s="8">
        <f t="shared" si="786"/>
        <v>1.2646105828040655</v>
      </c>
      <c r="BC2635" s="8">
        <f t="shared" si="787"/>
        <v>-0.82727295640664633</v>
      </c>
      <c r="BD2635" s="8">
        <f t="shared" si="788"/>
        <v>0.86022162229747101</v>
      </c>
      <c r="BE2635" s="8">
        <f t="shared" si="789"/>
        <v>1.2723749123776125</v>
      </c>
      <c r="BF2635" s="8">
        <f t="shared" si="790"/>
        <v>0.7386345573352866</v>
      </c>
      <c r="BG2635" s="95">
        <f t="shared" si="794"/>
        <v>0.3357196473573697</v>
      </c>
      <c r="BH2635" s="95">
        <f t="shared" si="794"/>
        <v>0.31036782265222035</v>
      </c>
      <c r="BI2635" s="95">
        <f t="shared" si="794"/>
        <v>0.2809205298216626</v>
      </c>
      <c r="BJ2635" s="95">
        <f t="shared" si="794"/>
        <v>0.24702566320507127</v>
      </c>
      <c r="BK2635" s="95">
        <f t="shared" si="794"/>
        <v>0.20836448178683617</v>
      </c>
      <c r="BL2635" s="95">
        <f t="shared" si="794"/>
        <v>0.16464603804218486</v>
      </c>
      <c r="BM2635" s="95">
        <f t="shared" si="794"/>
        <v>0.11558430824031349</v>
      </c>
      <c r="BN2635" s="95">
        <f t="shared" si="792"/>
        <v>6.085163226445589E-2</v>
      </c>
    </row>
    <row r="2636" spans="53:66" x14ac:dyDescent="0.2">
      <c r="BA2636" s="8">
        <f t="shared" si="785"/>
        <v>0</v>
      </c>
      <c r="BB2636" s="8">
        <f t="shared" si="786"/>
        <v>1.2646105828040655</v>
      </c>
      <c r="BC2636" s="8">
        <f t="shared" si="787"/>
        <v>-0.82727295640664633</v>
      </c>
      <c r="BD2636" s="8">
        <f t="shared" si="788"/>
        <v>0.86022162229747101</v>
      </c>
      <c r="BE2636" s="8">
        <f t="shared" si="789"/>
        <v>1.2723749123776125</v>
      </c>
      <c r="BF2636" s="8">
        <f t="shared" si="790"/>
        <v>0.7386345573352866</v>
      </c>
      <c r="BG2636" s="95">
        <f t="shared" si="794"/>
        <v>0.3357196473573697</v>
      </c>
      <c r="BH2636" s="95">
        <f t="shared" si="794"/>
        <v>0.31036782265222035</v>
      </c>
      <c r="BI2636" s="95">
        <f t="shared" si="794"/>
        <v>0.2809205298216626</v>
      </c>
      <c r="BJ2636" s="95">
        <f t="shared" si="794"/>
        <v>0.24702566320507127</v>
      </c>
      <c r="BK2636" s="95">
        <f t="shared" si="794"/>
        <v>0.20836448178683617</v>
      </c>
      <c r="BL2636" s="95">
        <f t="shared" si="794"/>
        <v>0.16464603804218486</v>
      </c>
      <c r="BM2636" s="95">
        <f t="shared" si="794"/>
        <v>0.11558430824031349</v>
      </c>
      <c r="BN2636" s="95">
        <f t="shared" si="792"/>
        <v>6.085163226445589E-2</v>
      </c>
    </row>
    <row r="2637" spans="53:66" x14ac:dyDescent="0.2">
      <c r="BA2637" s="8">
        <f t="shared" si="785"/>
        <v>0</v>
      </c>
      <c r="BB2637" s="8">
        <f t="shared" si="786"/>
        <v>1.2646105828040655</v>
      </c>
      <c r="BC2637" s="8">
        <f t="shared" si="787"/>
        <v>-0.82727295640664633</v>
      </c>
      <c r="BD2637" s="8">
        <f t="shared" si="788"/>
        <v>0.86022162229747101</v>
      </c>
      <c r="BE2637" s="8">
        <f t="shared" si="789"/>
        <v>1.2723749123776125</v>
      </c>
      <c r="BF2637" s="8">
        <f t="shared" si="790"/>
        <v>0.7386345573352866</v>
      </c>
      <c r="BG2637" s="95">
        <f t="shared" si="794"/>
        <v>0.3357196473573697</v>
      </c>
      <c r="BH2637" s="95">
        <f t="shared" si="794"/>
        <v>0.31036782265222035</v>
      </c>
      <c r="BI2637" s="95">
        <f t="shared" si="794"/>
        <v>0.2809205298216626</v>
      </c>
      <c r="BJ2637" s="95">
        <f t="shared" si="794"/>
        <v>0.24702566320507127</v>
      </c>
      <c r="BK2637" s="95">
        <f t="shared" si="794"/>
        <v>0.20836448178683617</v>
      </c>
      <c r="BL2637" s="95">
        <f t="shared" si="794"/>
        <v>0.16464603804218486</v>
      </c>
      <c r="BM2637" s="95">
        <f t="shared" si="794"/>
        <v>0.11558430824031349</v>
      </c>
      <c r="BN2637" s="95">
        <f t="shared" si="792"/>
        <v>6.085163226445589E-2</v>
      </c>
    </row>
    <row r="2638" spans="53:66" x14ac:dyDescent="0.2">
      <c r="BA2638" s="8">
        <f t="shared" si="785"/>
        <v>0</v>
      </c>
      <c r="BB2638" s="8">
        <f t="shared" si="786"/>
        <v>1.2646105828040655</v>
      </c>
      <c r="BC2638" s="8">
        <f t="shared" si="787"/>
        <v>-0.82727295640664633</v>
      </c>
      <c r="BD2638" s="8">
        <f t="shared" si="788"/>
        <v>0.86022162229747101</v>
      </c>
      <c r="BE2638" s="8">
        <f t="shared" si="789"/>
        <v>1.2723749123776125</v>
      </c>
      <c r="BF2638" s="8">
        <f t="shared" si="790"/>
        <v>0.7386345573352866</v>
      </c>
      <c r="BG2638" s="95">
        <f t="shared" si="794"/>
        <v>0.3357196473573697</v>
      </c>
      <c r="BH2638" s="95">
        <f t="shared" si="794"/>
        <v>0.31036782265222035</v>
      </c>
      <c r="BI2638" s="95">
        <f t="shared" si="794"/>
        <v>0.2809205298216626</v>
      </c>
      <c r="BJ2638" s="95">
        <f t="shared" si="794"/>
        <v>0.24702566320507127</v>
      </c>
      <c r="BK2638" s="95">
        <f t="shared" si="794"/>
        <v>0.20836448178683617</v>
      </c>
      <c r="BL2638" s="95">
        <f t="shared" si="794"/>
        <v>0.16464603804218486</v>
      </c>
      <c r="BM2638" s="95">
        <f t="shared" si="794"/>
        <v>0.11558430824031349</v>
      </c>
      <c r="BN2638" s="95">
        <f t="shared" si="792"/>
        <v>6.085163226445589E-2</v>
      </c>
    </row>
    <row r="2639" spans="53:66" x14ac:dyDescent="0.2">
      <c r="BA2639" s="8">
        <f t="shared" si="785"/>
        <v>0</v>
      </c>
      <c r="BB2639" s="8">
        <f t="shared" si="786"/>
        <v>1.2646105828040655</v>
      </c>
      <c r="BC2639" s="8">
        <f t="shared" si="787"/>
        <v>-0.82727295640664633</v>
      </c>
      <c r="BD2639" s="8">
        <f t="shared" si="788"/>
        <v>0.86022162229747101</v>
      </c>
      <c r="BE2639" s="8">
        <f t="shared" si="789"/>
        <v>1.2723749123776125</v>
      </c>
      <c r="BF2639" s="8">
        <f t="shared" si="790"/>
        <v>0.7386345573352866</v>
      </c>
      <c r="BG2639" s="95">
        <f t="shared" si="794"/>
        <v>0.3357196473573697</v>
      </c>
      <c r="BH2639" s="95">
        <f t="shared" si="794"/>
        <v>0.31036782265222035</v>
      </c>
      <c r="BI2639" s="95">
        <f t="shared" si="794"/>
        <v>0.2809205298216626</v>
      </c>
      <c r="BJ2639" s="95">
        <f t="shared" si="794"/>
        <v>0.24702566320507127</v>
      </c>
      <c r="BK2639" s="95">
        <f t="shared" si="794"/>
        <v>0.20836448178683617</v>
      </c>
      <c r="BL2639" s="95">
        <f t="shared" si="794"/>
        <v>0.16464603804218486</v>
      </c>
      <c r="BM2639" s="95">
        <f t="shared" si="794"/>
        <v>0.11558430824031349</v>
      </c>
      <c r="BN2639" s="95">
        <f t="shared" si="792"/>
        <v>6.085163226445589E-2</v>
      </c>
    </row>
    <row r="2640" spans="53:66" x14ac:dyDescent="0.2">
      <c r="BA2640" s="8">
        <f t="shared" si="785"/>
        <v>0</v>
      </c>
      <c r="BB2640" s="8">
        <f t="shared" si="786"/>
        <v>1.2646105828040655</v>
      </c>
      <c r="BC2640" s="8">
        <f t="shared" si="787"/>
        <v>-0.82727295640664633</v>
      </c>
      <c r="BD2640" s="8">
        <f t="shared" si="788"/>
        <v>0.86022162229747101</v>
      </c>
      <c r="BE2640" s="8">
        <f t="shared" si="789"/>
        <v>1.2723749123776125</v>
      </c>
      <c r="BF2640" s="8">
        <f t="shared" si="790"/>
        <v>0.7386345573352866</v>
      </c>
      <c r="BG2640" s="95">
        <f t="shared" si="794"/>
        <v>0.3357196473573697</v>
      </c>
      <c r="BH2640" s="95">
        <f t="shared" si="794"/>
        <v>0.31036782265222035</v>
      </c>
      <c r="BI2640" s="95">
        <f t="shared" si="794"/>
        <v>0.2809205298216626</v>
      </c>
      <c r="BJ2640" s="95">
        <f t="shared" si="794"/>
        <v>0.24702566320507127</v>
      </c>
      <c r="BK2640" s="95">
        <f t="shared" si="794"/>
        <v>0.20836448178683617</v>
      </c>
      <c r="BL2640" s="95">
        <f t="shared" si="794"/>
        <v>0.16464603804218486</v>
      </c>
      <c r="BM2640" s="95">
        <f t="shared" si="794"/>
        <v>0.11558430824031349</v>
      </c>
      <c r="BN2640" s="95">
        <f t="shared" si="792"/>
        <v>6.085163226445589E-2</v>
      </c>
    </row>
    <row r="2641" spans="53:66" x14ac:dyDescent="0.2">
      <c r="BA2641" s="8">
        <f t="shared" si="785"/>
        <v>0</v>
      </c>
      <c r="BB2641" s="8">
        <f t="shared" si="786"/>
        <v>1.2646105828040655</v>
      </c>
      <c r="BC2641" s="8">
        <f t="shared" si="787"/>
        <v>-0.82727295640664633</v>
      </c>
      <c r="BD2641" s="8">
        <f t="shared" si="788"/>
        <v>0.86022162229747101</v>
      </c>
      <c r="BE2641" s="8">
        <f t="shared" si="789"/>
        <v>1.2723749123776125</v>
      </c>
      <c r="BF2641" s="8">
        <f t="shared" si="790"/>
        <v>0.7386345573352866</v>
      </c>
      <c r="BG2641" s="95">
        <f t="shared" ref="BG2641:BM2656" si="795">$BN2641+$BB$7*SIN(BH2641)</f>
        <v>0.3357196473573697</v>
      </c>
      <c r="BH2641" s="95">
        <f t="shared" si="795"/>
        <v>0.31036782265222035</v>
      </c>
      <c r="BI2641" s="95">
        <f t="shared" si="795"/>
        <v>0.2809205298216626</v>
      </c>
      <c r="BJ2641" s="95">
        <f t="shared" si="795"/>
        <v>0.24702566320507127</v>
      </c>
      <c r="BK2641" s="95">
        <f t="shared" si="795"/>
        <v>0.20836448178683617</v>
      </c>
      <c r="BL2641" s="95">
        <f t="shared" si="795"/>
        <v>0.16464603804218486</v>
      </c>
      <c r="BM2641" s="95">
        <f t="shared" si="795"/>
        <v>0.11558430824031349</v>
      </c>
      <c r="BN2641" s="95">
        <f t="shared" si="792"/>
        <v>6.085163226445589E-2</v>
      </c>
    </row>
    <row r="2642" spans="53:66" x14ac:dyDescent="0.2">
      <c r="BA2642" s="8">
        <f t="shared" si="785"/>
        <v>0</v>
      </c>
      <c r="BB2642" s="8">
        <f t="shared" si="786"/>
        <v>1.2646105828040655</v>
      </c>
      <c r="BC2642" s="8">
        <f t="shared" si="787"/>
        <v>-0.82727295640664633</v>
      </c>
      <c r="BD2642" s="8">
        <f t="shared" si="788"/>
        <v>0.86022162229747101</v>
      </c>
      <c r="BE2642" s="8">
        <f t="shared" si="789"/>
        <v>1.2723749123776125</v>
      </c>
      <c r="BF2642" s="8">
        <f t="shared" si="790"/>
        <v>0.7386345573352866</v>
      </c>
      <c r="BG2642" s="95">
        <f t="shared" si="795"/>
        <v>0.3357196473573697</v>
      </c>
      <c r="BH2642" s="95">
        <f t="shared" si="795"/>
        <v>0.31036782265222035</v>
      </c>
      <c r="BI2642" s="95">
        <f t="shared" si="795"/>
        <v>0.2809205298216626</v>
      </c>
      <c r="BJ2642" s="95">
        <f t="shared" si="795"/>
        <v>0.24702566320507127</v>
      </c>
      <c r="BK2642" s="95">
        <f t="shared" si="795"/>
        <v>0.20836448178683617</v>
      </c>
      <c r="BL2642" s="95">
        <f t="shared" si="795"/>
        <v>0.16464603804218486</v>
      </c>
      <c r="BM2642" s="95">
        <f t="shared" si="795"/>
        <v>0.11558430824031349</v>
      </c>
      <c r="BN2642" s="95">
        <f t="shared" si="792"/>
        <v>6.085163226445589E-2</v>
      </c>
    </row>
    <row r="2643" spans="53:66" x14ac:dyDescent="0.2">
      <c r="BA2643" s="8">
        <f t="shared" si="785"/>
        <v>0</v>
      </c>
      <c r="BB2643" s="8">
        <f t="shared" si="786"/>
        <v>1.2646105828040655</v>
      </c>
      <c r="BC2643" s="8">
        <f t="shared" si="787"/>
        <v>-0.82727295640664633</v>
      </c>
      <c r="BD2643" s="8">
        <f t="shared" si="788"/>
        <v>0.86022162229747101</v>
      </c>
      <c r="BE2643" s="8">
        <f t="shared" si="789"/>
        <v>1.2723749123776125</v>
      </c>
      <c r="BF2643" s="8">
        <f t="shared" si="790"/>
        <v>0.7386345573352866</v>
      </c>
      <c r="BG2643" s="95">
        <f t="shared" si="795"/>
        <v>0.3357196473573697</v>
      </c>
      <c r="BH2643" s="95">
        <f t="shared" si="795"/>
        <v>0.31036782265222035</v>
      </c>
      <c r="BI2643" s="95">
        <f t="shared" si="795"/>
        <v>0.2809205298216626</v>
      </c>
      <c r="BJ2643" s="95">
        <f t="shared" si="795"/>
        <v>0.24702566320507127</v>
      </c>
      <c r="BK2643" s="95">
        <f t="shared" si="795"/>
        <v>0.20836448178683617</v>
      </c>
      <c r="BL2643" s="95">
        <f t="shared" si="795"/>
        <v>0.16464603804218486</v>
      </c>
      <c r="BM2643" s="95">
        <f t="shared" si="795"/>
        <v>0.11558430824031349</v>
      </c>
      <c r="BN2643" s="95">
        <f t="shared" si="792"/>
        <v>6.085163226445589E-2</v>
      </c>
    </row>
    <row r="2644" spans="53:66" x14ac:dyDescent="0.2">
      <c r="BA2644" s="8">
        <f t="shared" si="785"/>
        <v>0</v>
      </c>
      <c r="BB2644" s="8">
        <f t="shared" si="786"/>
        <v>1.2646105828040655</v>
      </c>
      <c r="BC2644" s="8">
        <f t="shared" si="787"/>
        <v>-0.82727295640664633</v>
      </c>
      <c r="BD2644" s="8">
        <f t="shared" si="788"/>
        <v>0.86022162229747101</v>
      </c>
      <c r="BE2644" s="8">
        <f t="shared" si="789"/>
        <v>1.2723749123776125</v>
      </c>
      <c r="BF2644" s="8">
        <f t="shared" si="790"/>
        <v>0.7386345573352866</v>
      </c>
      <c r="BG2644" s="95">
        <f t="shared" si="795"/>
        <v>0.3357196473573697</v>
      </c>
      <c r="BH2644" s="95">
        <f t="shared" si="795"/>
        <v>0.31036782265222035</v>
      </c>
      <c r="BI2644" s="95">
        <f t="shared" si="795"/>
        <v>0.2809205298216626</v>
      </c>
      <c r="BJ2644" s="95">
        <f t="shared" si="795"/>
        <v>0.24702566320507127</v>
      </c>
      <c r="BK2644" s="95">
        <f t="shared" si="795"/>
        <v>0.20836448178683617</v>
      </c>
      <c r="BL2644" s="95">
        <f t="shared" si="795"/>
        <v>0.16464603804218486</v>
      </c>
      <c r="BM2644" s="95">
        <f t="shared" si="795"/>
        <v>0.11558430824031349</v>
      </c>
      <c r="BN2644" s="95">
        <f t="shared" si="792"/>
        <v>6.085163226445589E-2</v>
      </c>
    </row>
    <row r="2645" spans="53:66" x14ac:dyDescent="0.2">
      <c r="BA2645" s="8">
        <f t="shared" si="785"/>
        <v>0</v>
      </c>
      <c r="BB2645" s="8">
        <f t="shared" si="786"/>
        <v>1.2646105828040655</v>
      </c>
      <c r="BC2645" s="8">
        <f t="shared" si="787"/>
        <v>-0.82727295640664633</v>
      </c>
      <c r="BD2645" s="8">
        <f t="shared" si="788"/>
        <v>0.86022162229747101</v>
      </c>
      <c r="BE2645" s="8">
        <f t="shared" si="789"/>
        <v>1.2723749123776125</v>
      </c>
      <c r="BF2645" s="8">
        <f t="shared" si="790"/>
        <v>0.7386345573352866</v>
      </c>
      <c r="BG2645" s="95">
        <f t="shared" si="795"/>
        <v>0.3357196473573697</v>
      </c>
      <c r="BH2645" s="95">
        <f t="shared" si="795"/>
        <v>0.31036782265222035</v>
      </c>
      <c r="BI2645" s="95">
        <f t="shared" si="795"/>
        <v>0.2809205298216626</v>
      </c>
      <c r="BJ2645" s="95">
        <f t="shared" si="795"/>
        <v>0.24702566320507127</v>
      </c>
      <c r="BK2645" s="95">
        <f t="shared" si="795"/>
        <v>0.20836448178683617</v>
      </c>
      <c r="BL2645" s="95">
        <f t="shared" si="795"/>
        <v>0.16464603804218486</v>
      </c>
      <c r="BM2645" s="95">
        <f t="shared" si="795"/>
        <v>0.11558430824031349</v>
      </c>
      <c r="BN2645" s="95">
        <f t="shared" si="792"/>
        <v>6.085163226445589E-2</v>
      </c>
    </row>
    <row r="2646" spans="53:66" x14ac:dyDescent="0.2">
      <c r="BA2646" s="8">
        <f t="shared" si="785"/>
        <v>0</v>
      </c>
      <c r="BB2646" s="8">
        <f t="shared" si="786"/>
        <v>1.2646105828040655</v>
      </c>
      <c r="BC2646" s="8">
        <f t="shared" si="787"/>
        <v>-0.82727295640664633</v>
      </c>
      <c r="BD2646" s="8">
        <f t="shared" si="788"/>
        <v>0.86022162229747101</v>
      </c>
      <c r="BE2646" s="8">
        <f t="shared" si="789"/>
        <v>1.2723749123776125</v>
      </c>
      <c r="BF2646" s="8">
        <f t="shared" si="790"/>
        <v>0.7386345573352866</v>
      </c>
      <c r="BG2646" s="95">
        <f t="shared" si="795"/>
        <v>0.3357196473573697</v>
      </c>
      <c r="BH2646" s="95">
        <f t="shared" si="795"/>
        <v>0.31036782265222035</v>
      </c>
      <c r="BI2646" s="95">
        <f t="shared" si="795"/>
        <v>0.2809205298216626</v>
      </c>
      <c r="BJ2646" s="95">
        <f t="shared" si="795"/>
        <v>0.24702566320507127</v>
      </c>
      <c r="BK2646" s="95">
        <f t="shared" si="795"/>
        <v>0.20836448178683617</v>
      </c>
      <c r="BL2646" s="95">
        <f t="shared" si="795"/>
        <v>0.16464603804218486</v>
      </c>
      <c r="BM2646" s="95">
        <f t="shared" si="795"/>
        <v>0.11558430824031349</v>
      </c>
      <c r="BN2646" s="95">
        <f t="shared" si="792"/>
        <v>6.085163226445589E-2</v>
      </c>
    </row>
    <row r="2647" spans="53:66" x14ac:dyDescent="0.2">
      <c r="BA2647" s="8">
        <f t="shared" si="785"/>
        <v>0</v>
      </c>
      <c r="BB2647" s="8">
        <f t="shared" si="786"/>
        <v>1.2646105828040655</v>
      </c>
      <c r="BC2647" s="8">
        <f t="shared" si="787"/>
        <v>-0.82727295640664633</v>
      </c>
      <c r="BD2647" s="8">
        <f t="shared" si="788"/>
        <v>0.86022162229747101</v>
      </c>
      <c r="BE2647" s="8">
        <f t="shared" si="789"/>
        <v>1.2723749123776125</v>
      </c>
      <c r="BF2647" s="8">
        <f t="shared" si="790"/>
        <v>0.7386345573352866</v>
      </c>
      <c r="BG2647" s="95">
        <f t="shared" si="795"/>
        <v>0.3357196473573697</v>
      </c>
      <c r="BH2647" s="95">
        <f t="shared" si="795"/>
        <v>0.31036782265222035</v>
      </c>
      <c r="BI2647" s="95">
        <f t="shared" si="795"/>
        <v>0.2809205298216626</v>
      </c>
      <c r="BJ2647" s="95">
        <f t="shared" si="795"/>
        <v>0.24702566320507127</v>
      </c>
      <c r="BK2647" s="95">
        <f t="shared" si="795"/>
        <v>0.20836448178683617</v>
      </c>
      <c r="BL2647" s="95">
        <f t="shared" si="795"/>
        <v>0.16464603804218486</v>
      </c>
      <c r="BM2647" s="95">
        <f t="shared" si="795"/>
        <v>0.11558430824031349</v>
      </c>
      <c r="BN2647" s="95">
        <f t="shared" si="792"/>
        <v>6.085163226445589E-2</v>
      </c>
    </row>
    <row r="2648" spans="53:66" x14ac:dyDescent="0.2">
      <c r="BA2648" s="8">
        <f t="shared" si="785"/>
        <v>0</v>
      </c>
      <c r="BB2648" s="8">
        <f t="shared" si="786"/>
        <v>1.2646105828040655</v>
      </c>
      <c r="BC2648" s="8">
        <f t="shared" si="787"/>
        <v>-0.82727295640664633</v>
      </c>
      <c r="BD2648" s="8">
        <f t="shared" si="788"/>
        <v>0.86022162229747101</v>
      </c>
      <c r="BE2648" s="8">
        <f t="shared" si="789"/>
        <v>1.2723749123776125</v>
      </c>
      <c r="BF2648" s="8">
        <f t="shared" si="790"/>
        <v>0.7386345573352866</v>
      </c>
      <c r="BG2648" s="95">
        <f t="shared" si="795"/>
        <v>0.3357196473573697</v>
      </c>
      <c r="BH2648" s="95">
        <f t="shared" si="795"/>
        <v>0.31036782265222035</v>
      </c>
      <c r="BI2648" s="95">
        <f t="shared" si="795"/>
        <v>0.2809205298216626</v>
      </c>
      <c r="BJ2648" s="95">
        <f t="shared" si="795"/>
        <v>0.24702566320507127</v>
      </c>
      <c r="BK2648" s="95">
        <f t="shared" si="795"/>
        <v>0.20836448178683617</v>
      </c>
      <c r="BL2648" s="95">
        <f t="shared" si="795"/>
        <v>0.16464603804218486</v>
      </c>
      <c r="BM2648" s="95">
        <f t="shared" si="795"/>
        <v>0.11558430824031349</v>
      </c>
      <c r="BN2648" s="95">
        <f t="shared" si="792"/>
        <v>6.085163226445589E-2</v>
      </c>
    </row>
    <row r="2649" spans="53:66" x14ac:dyDescent="0.2">
      <c r="BA2649" s="8">
        <f t="shared" si="785"/>
        <v>0</v>
      </c>
      <c r="BB2649" s="8">
        <f t="shared" si="786"/>
        <v>1.2646105828040655</v>
      </c>
      <c r="BC2649" s="8">
        <f t="shared" si="787"/>
        <v>-0.82727295640664633</v>
      </c>
      <c r="BD2649" s="8">
        <f t="shared" si="788"/>
        <v>0.86022162229747101</v>
      </c>
      <c r="BE2649" s="8">
        <f t="shared" si="789"/>
        <v>1.2723749123776125</v>
      </c>
      <c r="BF2649" s="8">
        <f t="shared" si="790"/>
        <v>0.7386345573352866</v>
      </c>
      <c r="BG2649" s="95">
        <f t="shared" si="795"/>
        <v>0.3357196473573697</v>
      </c>
      <c r="BH2649" s="95">
        <f t="shared" si="795"/>
        <v>0.31036782265222035</v>
      </c>
      <c r="BI2649" s="95">
        <f t="shared" si="795"/>
        <v>0.2809205298216626</v>
      </c>
      <c r="BJ2649" s="95">
        <f t="shared" si="795"/>
        <v>0.24702566320507127</v>
      </c>
      <c r="BK2649" s="95">
        <f t="shared" si="795"/>
        <v>0.20836448178683617</v>
      </c>
      <c r="BL2649" s="95">
        <f t="shared" si="795"/>
        <v>0.16464603804218486</v>
      </c>
      <c r="BM2649" s="95">
        <f t="shared" si="795"/>
        <v>0.11558430824031349</v>
      </c>
      <c r="BN2649" s="95">
        <f t="shared" si="792"/>
        <v>6.085163226445589E-2</v>
      </c>
    </row>
    <row r="2650" spans="53:66" x14ac:dyDescent="0.2">
      <c r="BA2650" s="8">
        <f t="shared" si="785"/>
        <v>0</v>
      </c>
      <c r="BB2650" s="8">
        <f t="shared" si="786"/>
        <v>1.2646105828040655</v>
      </c>
      <c r="BC2650" s="8">
        <f t="shared" si="787"/>
        <v>-0.82727295640664633</v>
      </c>
      <c r="BD2650" s="8">
        <f t="shared" si="788"/>
        <v>0.86022162229747101</v>
      </c>
      <c r="BE2650" s="8">
        <f t="shared" si="789"/>
        <v>1.2723749123776125</v>
      </c>
      <c r="BF2650" s="8">
        <f t="shared" si="790"/>
        <v>0.7386345573352866</v>
      </c>
      <c r="BG2650" s="95">
        <f t="shared" si="795"/>
        <v>0.3357196473573697</v>
      </c>
      <c r="BH2650" s="95">
        <f t="shared" si="795"/>
        <v>0.31036782265222035</v>
      </c>
      <c r="BI2650" s="95">
        <f t="shared" si="795"/>
        <v>0.2809205298216626</v>
      </c>
      <c r="BJ2650" s="95">
        <f t="shared" si="795"/>
        <v>0.24702566320507127</v>
      </c>
      <c r="BK2650" s="95">
        <f t="shared" si="795"/>
        <v>0.20836448178683617</v>
      </c>
      <c r="BL2650" s="95">
        <f t="shared" si="795"/>
        <v>0.16464603804218486</v>
      </c>
      <c r="BM2650" s="95">
        <f t="shared" si="795"/>
        <v>0.11558430824031349</v>
      </c>
      <c r="BN2650" s="95">
        <f t="shared" si="792"/>
        <v>6.085163226445589E-2</v>
      </c>
    </row>
    <row r="2651" spans="53:66" x14ac:dyDescent="0.2">
      <c r="BA2651" s="8">
        <f t="shared" si="785"/>
        <v>0</v>
      </c>
      <c r="BB2651" s="8">
        <f t="shared" si="786"/>
        <v>1.2646105828040655</v>
      </c>
      <c r="BC2651" s="8">
        <f t="shared" si="787"/>
        <v>-0.82727295640664633</v>
      </c>
      <c r="BD2651" s="8">
        <f t="shared" si="788"/>
        <v>0.86022162229747101</v>
      </c>
      <c r="BE2651" s="8">
        <f t="shared" si="789"/>
        <v>1.2723749123776125</v>
      </c>
      <c r="BF2651" s="8">
        <f t="shared" si="790"/>
        <v>0.7386345573352866</v>
      </c>
      <c r="BG2651" s="95">
        <f t="shared" si="795"/>
        <v>0.3357196473573697</v>
      </c>
      <c r="BH2651" s="95">
        <f t="shared" si="795"/>
        <v>0.31036782265222035</v>
      </c>
      <c r="BI2651" s="95">
        <f t="shared" si="795"/>
        <v>0.2809205298216626</v>
      </c>
      <c r="BJ2651" s="95">
        <f t="shared" si="795"/>
        <v>0.24702566320507127</v>
      </c>
      <c r="BK2651" s="95">
        <f t="shared" si="795"/>
        <v>0.20836448178683617</v>
      </c>
      <c r="BL2651" s="95">
        <f t="shared" si="795"/>
        <v>0.16464603804218486</v>
      </c>
      <c r="BM2651" s="95">
        <f t="shared" si="795"/>
        <v>0.11558430824031349</v>
      </c>
      <c r="BN2651" s="95">
        <f t="shared" si="792"/>
        <v>6.085163226445589E-2</v>
      </c>
    </row>
    <row r="2652" spans="53:66" x14ac:dyDescent="0.2">
      <c r="BA2652" s="8">
        <f t="shared" si="785"/>
        <v>0</v>
      </c>
      <c r="BB2652" s="8">
        <f t="shared" si="786"/>
        <v>1.2646105828040655</v>
      </c>
      <c r="BC2652" s="8">
        <f t="shared" si="787"/>
        <v>-0.82727295640664633</v>
      </c>
      <c r="BD2652" s="8">
        <f t="shared" si="788"/>
        <v>0.86022162229747101</v>
      </c>
      <c r="BE2652" s="8">
        <f t="shared" si="789"/>
        <v>1.2723749123776125</v>
      </c>
      <c r="BF2652" s="8">
        <f t="shared" si="790"/>
        <v>0.7386345573352866</v>
      </c>
      <c r="BG2652" s="95">
        <f t="shared" si="795"/>
        <v>0.3357196473573697</v>
      </c>
      <c r="BH2652" s="95">
        <f t="shared" si="795"/>
        <v>0.31036782265222035</v>
      </c>
      <c r="BI2652" s="95">
        <f t="shared" si="795"/>
        <v>0.2809205298216626</v>
      </c>
      <c r="BJ2652" s="95">
        <f t="shared" si="795"/>
        <v>0.24702566320507127</v>
      </c>
      <c r="BK2652" s="95">
        <f t="shared" si="795"/>
        <v>0.20836448178683617</v>
      </c>
      <c r="BL2652" s="95">
        <f t="shared" si="795"/>
        <v>0.16464603804218486</v>
      </c>
      <c r="BM2652" s="95">
        <f t="shared" si="795"/>
        <v>0.11558430824031349</v>
      </c>
      <c r="BN2652" s="95">
        <f t="shared" si="792"/>
        <v>6.085163226445589E-2</v>
      </c>
    </row>
    <row r="2653" spans="53:66" x14ac:dyDescent="0.2">
      <c r="BA2653" s="8">
        <f t="shared" si="785"/>
        <v>0</v>
      </c>
      <c r="BB2653" s="8">
        <f t="shared" si="786"/>
        <v>1.2646105828040655</v>
      </c>
      <c r="BC2653" s="8">
        <f t="shared" si="787"/>
        <v>-0.82727295640664633</v>
      </c>
      <c r="BD2653" s="8">
        <f t="shared" si="788"/>
        <v>0.86022162229747101</v>
      </c>
      <c r="BE2653" s="8">
        <f t="shared" si="789"/>
        <v>1.2723749123776125</v>
      </c>
      <c r="BF2653" s="8">
        <f t="shared" si="790"/>
        <v>0.7386345573352866</v>
      </c>
      <c r="BG2653" s="95">
        <f t="shared" si="795"/>
        <v>0.3357196473573697</v>
      </c>
      <c r="BH2653" s="95">
        <f t="shared" si="795"/>
        <v>0.31036782265222035</v>
      </c>
      <c r="BI2653" s="95">
        <f t="shared" si="795"/>
        <v>0.2809205298216626</v>
      </c>
      <c r="BJ2653" s="95">
        <f t="shared" si="795"/>
        <v>0.24702566320507127</v>
      </c>
      <c r="BK2653" s="95">
        <f t="shared" si="795"/>
        <v>0.20836448178683617</v>
      </c>
      <c r="BL2653" s="95">
        <f t="shared" si="795"/>
        <v>0.16464603804218486</v>
      </c>
      <c r="BM2653" s="95">
        <f t="shared" si="795"/>
        <v>0.11558430824031349</v>
      </c>
      <c r="BN2653" s="95">
        <f t="shared" si="792"/>
        <v>6.085163226445589E-2</v>
      </c>
    </row>
    <row r="2654" spans="53:66" x14ac:dyDescent="0.2">
      <c r="BA2654" s="8">
        <f t="shared" si="785"/>
        <v>0</v>
      </c>
      <c r="BB2654" s="8">
        <f t="shared" si="786"/>
        <v>1.2646105828040655</v>
      </c>
      <c r="BC2654" s="8">
        <f t="shared" si="787"/>
        <v>-0.82727295640664633</v>
      </c>
      <c r="BD2654" s="8">
        <f t="shared" si="788"/>
        <v>0.86022162229747101</v>
      </c>
      <c r="BE2654" s="8">
        <f t="shared" si="789"/>
        <v>1.2723749123776125</v>
      </c>
      <c r="BF2654" s="8">
        <f t="shared" si="790"/>
        <v>0.7386345573352866</v>
      </c>
      <c r="BG2654" s="95">
        <f t="shared" si="795"/>
        <v>0.3357196473573697</v>
      </c>
      <c r="BH2654" s="95">
        <f t="shared" si="795"/>
        <v>0.31036782265222035</v>
      </c>
      <c r="BI2654" s="95">
        <f t="shared" si="795"/>
        <v>0.2809205298216626</v>
      </c>
      <c r="BJ2654" s="95">
        <f t="shared" si="795"/>
        <v>0.24702566320507127</v>
      </c>
      <c r="BK2654" s="95">
        <f t="shared" si="795"/>
        <v>0.20836448178683617</v>
      </c>
      <c r="BL2654" s="95">
        <f t="shared" si="795"/>
        <v>0.16464603804218486</v>
      </c>
      <c r="BM2654" s="95">
        <f t="shared" si="795"/>
        <v>0.11558430824031349</v>
      </c>
      <c r="BN2654" s="95">
        <f t="shared" si="792"/>
        <v>6.085163226445589E-2</v>
      </c>
    </row>
    <row r="2655" spans="53:66" x14ac:dyDescent="0.2">
      <c r="BA2655" s="8">
        <f t="shared" si="785"/>
        <v>0</v>
      </c>
      <c r="BB2655" s="8">
        <f t="shared" si="786"/>
        <v>1.2646105828040655</v>
      </c>
      <c r="BC2655" s="8">
        <f t="shared" si="787"/>
        <v>-0.82727295640664633</v>
      </c>
      <c r="BD2655" s="8">
        <f t="shared" si="788"/>
        <v>0.86022162229747101</v>
      </c>
      <c r="BE2655" s="8">
        <f t="shared" si="789"/>
        <v>1.2723749123776125</v>
      </c>
      <c r="BF2655" s="8">
        <f t="shared" si="790"/>
        <v>0.7386345573352866</v>
      </c>
      <c r="BG2655" s="95">
        <f t="shared" si="795"/>
        <v>0.3357196473573697</v>
      </c>
      <c r="BH2655" s="95">
        <f t="shared" si="795"/>
        <v>0.31036782265222035</v>
      </c>
      <c r="BI2655" s="95">
        <f t="shared" si="795"/>
        <v>0.2809205298216626</v>
      </c>
      <c r="BJ2655" s="95">
        <f t="shared" si="795"/>
        <v>0.24702566320507127</v>
      </c>
      <c r="BK2655" s="95">
        <f t="shared" si="795"/>
        <v>0.20836448178683617</v>
      </c>
      <c r="BL2655" s="95">
        <f t="shared" si="795"/>
        <v>0.16464603804218486</v>
      </c>
      <c r="BM2655" s="95">
        <f t="shared" si="795"/>
        <v>0.11558430824031349</v>
      </c>
      <c r="BN2655" s="95">
        <f t="shared" si="792"/>
        <v>6.085163226445589E-2</v>
      </c>
    </row>
    <row r="2656" spans="53:66" x14ac:dyDescent="0.2">
      <c r="BA2656" s="8">
        <f t="shared" si="785"/>
        <v>0</v>
      </c>
      <c r="BB2656" s="8">
        <f t="shared" si="786"/>
        <v>1.2646105828040655</v>
      </c>
      <c r="BC2656" s="8">
        <f t="shared" si="787"/>
        <v>-0.82727295640664633</v>
      </c>
      <c r="BD2656" s="8">
        <f t="shared" si="788"/>
        <v>0.86022162229747101</v>
      </c>
      <c r="BE2656" s="8">
        <f t="shared" si="789"/>
        <v>1.2723749123776125</v>
      </c>
      <c r="BF2656" s="8">
        <f t="shared" si="790"/>
        <v>0.7386345573352866</v>
      </c>
      <c r="BG2656" s="95">
        <f t="shared" si="795"/>
        <v>0.3357196473573697</v>
      </c>
      <c r="BH2656" s="95">
        <f t="shared" si="795"/>
        <v>0.31036782265222035</v>
      </c>
      <c r="BI2656" s="95">
        <f t="shared" si="795"/>
        <v>0.2809205298216626</v>
      </c>
      <c r="BJ2656" s="95">
        <f t="shared" si="795"/>
        <v>0.24702566320507127</v>
      </c>
      <c r="BK2656" s="95">
        <f t="shared" si="795"/>
        <v>0.20836448178683617</v>
      </c>
      <c r="BL2656" s="95">
        <f t="shared" si="795"/>
        <v>0.16464603804218486</v>
      </c>
      <c r="BM2656" s="95">
        <f t="shared" si="795"/>
        <v>0.11558430824031349</v>
      </c>
      <c r="BN2656" s="95">
        <f t="shared" si="792"/>
        <v>6.085163226445589E-2</v>
      </c>
    </row>
    <row r="2657" spans="53:66" x14ac:dyDescent="0.2">
      <c r="BA2657" s="8">
        <f t="shared" ref="BA2657:BA2720" si="796">$BB$6*($BB$11/BB2657*BC2657+$BB$12)</f>
        <v>0</v>
      </c>
      <c r="BB2657" s="8">
        <f t="shared" ref="BB2657:BB2720" si="797">1+$BB$7*COS(BE2657)</f>
        <v>1.2646105828040655</v>
      </c>
      <c r="BC2657" s="8">
        <f t="shared" ref="BC2657:BC2720" si="798">SIN(BE2657+RADIANS($BB$9))</f>
        <v>-0.82727295640664633</v>
      </c>
      <c r="BD2657" s="8">
        <f t="shared" ref="BD2657:BD2720" si="799">$BB$7*SIN(BE2657)</f>
        <v>0.86022162229747101</v>
      </c>
      <c r="BE2657" s="8">
        <f t="shared" ref="BE2657:BE2720" si="800">2*ATAN(BF2657)</f>
        <v>1.2723749123776125</v>
      </c>
      <c r="BF2657" s="8">
        <f t="shared" ref="BF2657:BF2720" si="801">TAN(BG2657/2)*SQRT((1+$BB$7)/(1-$BB$7))</f>
        <v>0.7386345573352866</v>
      </c>
      <c r="BG2657" s="95">
        <f t="shared" ref="BG2657:BM2672" si="802">$BN2657+$BB$7*SIN(BH2657)</f>
        <v>0.3357196473573697</v>
      </c>
      <c r="BH2657" s="95">
        <f t="shared" si="802"/>
        <v>0.31036782265222035</v>
      </c>
      <c r="BI2657" s="95">
        <f t="shared" si="802"/>
        <v>0.2809205298216626</v>
      </c>
      <c r="BJ2657" s="95">
        <f t="shared" si="802"/>
        <v>0.24702566320507127</v>
      </c>
      <c r="BK2657" s="95">
        <f t="shared" si="802"/>
        <v>0.20836448178683617</v>
      </c>
      <c r="BL2657" s="95">
        <f t="shared" si="802"/>
        <v>0.16464603804218486</v>
      </c>
      <c r="BM2657" s="95">
        <f t="shared" si="802"/>
        <v>0.11558430824031349</v>
      </c>
      <c r="BN2657" s="95">
        <f t="shared" ref="BN2657:BN2720" si="803">RADIANS($BB$9)+$BB$18*(F2657-BB$15)</f>
        <v>6.085163226445589E-2</v>
      </c>
    </row>
    <row r="2658" spans="53:66" x14ac:dyDescent="0.2">
      <c r="BA2658" s="8">
        <f t="shared" si="796"/>
        <v>0</v>
      </c>
      <c r="BB2658" s="8">
        <f t="shared" si="797"/>
        <v>1.2646105828040655</v>
      </c>
      <c r="BC2658" s="8">
        <f t="shared" si="798"/>
        <v>-0.82727295640664633</v>
      </c>
      <c r="BD2658" s="8">
        <f t="shared" si="799"/>
        <v>0.86022162229747101</v>
      </c>
      <c r="BE2658" s="8">
        <f t="shared" si="800"/>
        <v>1.2723749123776125</v>
      </c>
      <c r="BF2658" s="8">
        <f t="shared" si="801"/>
        <v>0.7386345573352866</v>
      </c>
      <c r="BG2658" s="95">
        <f t="shared" si="802"/>
        <v>0.3357196473573697</v>
      </c>
      <c r="BH2658" s="95">
        <f t="shared" si="802"/>
        <v>0.31036782265222035</v>
      </c>
      <c r="BI2658" s="95">
        <f t="shared" si="802"/>
        <v>0.2809205298216626</v>
      </c>
      <c r="BJ2658" s="95">
        <f t="shared" si="802"/>
        <v>0.24702566320507127</v>
      </c>
      <c r="BK2658" s="95">
        <f t="shared" si="802"/>
        <v>0.20836448178683617</v>
      </c>
      <c r="BL2658" s="95">
        <f t="shared" si="802"/>
        <v>0.16464603804218486</v>
      </c>
      <c r="BM2658" s="95">
        <f t="shared" si="802"/>
        <v>0.11558430824031349</v>
      </c>
      <c r="BN2658" s="95">
        <f t="shared" si="803"/>
        <v>6.085163226445589E-2</v>
      </c>
    </row>
    <row r="2659" spans="53:66" x14ac:dyDescent="0.2">
      <c r="BA2659" s="8">
        <f t="shared" si="796"/>
        <v>0</v>
      </c>
      <c r="BB2659" s="8">
        <f t="shared" si="797"/>
        <v>1.2646105828040655</v>
      </c>
      <c r="BC2659" s="8">
        <f t="shared" si="798"/>
        <v>-0.82727295640664633</v>
      </c>
      <c r="BD2659" s="8">
        <f t="shared" si="799"/>
        <v>0.86022162229747101</v>
      </c>
      <c r="BE2659" s="8">
        <f t="shared" si="800"/>
        <v>1.2723749123776125</v>
      </c>
      <c r="BF2659" s="8">
        <f t="shared" si="801"/>
        <v>0.7386345573352866</v>
      </c>
      <c r="BG2659" s="95">
        <f t="shared" si="802"/>
        <v>0.3357196473573697</v>
      </c>
      <c r="BH2659" s="95">
        <f t="shared" si="802"/>
        <v>0.31036782265222035</v>
      </c>
      <c r="BI2659" s="95">
        <f t="shared" si="802"/>
        <v>0.2809205298216626</v>
      </c>
      <c r="BJ2659" s="95">
        <f t="shared" si="802"/>
        <v>0.24702566320507127</v>
      </c>
      <c r="BK2659" s="95">
        <f t="shared" si="802"/>
        <v>0.20836448178683617</v>
      </c>
      <c r="BL2659" s="95">
        <f t="shared" si="802"/>
        <v>0.16464603804218486</v>
      </c>
      <c r="BM2659" s="95">
        <f t="shared" si="802"/>
        <v>0.11558430824031349</v>
      </c>
      <c r="BN2659" s="95">
        <f t="shared" si="803"/>
        <v>6.085163226445589E-2</v>
      </c>
    </row>
    <row r="2660" spans="53:66" x14ac:dyDescent="0.2">
      <c r="BA2660" s="8">
        <f t="shared" si="796"/>
        <v>0</v>
      </c>
      <c r="BB2660" s="8">
        <f t="shared" si="797"/>
        <v>1.2646105828040655</v>
      </c>
      <c r="BC2660" s="8">
        <f t="shared" si="798"/>
        <v>-0.82727295640664633</v>
      </c>
      <c r="BD2660" s="8">
        <f t="shared" si="799"/>
        <v>0.86022162229747101</v>
      </c>
      <c r="BE2660" s="8">
        <f t="shared" si="800"/>
        <v>1.2723749123776125</v>
      </c>
      <c r="BF2660" s="8">
        <f t="shared" si="801"/>
        <v>0.7386345573352866</v>
      </c>
      <c r="BG2660" s="95">
        <f t="shared" si="802"/>
        <v>0.3357196473573697</v>
      </c>
      <c r="BH2660" s="95">
        <f t="shared" si="802"/>
        <v>0.31036782265222035</v>
      </c>
      <c r="BI2660" s="95">
        <f t="shared" si="802"/>
        <v>0.2809205298216626</v>
      </c>
      <c r="BJ2660" s="95">
        <f t="shared" si="802"/>
        <v>0.24702566320507127</v>
      </c>
      <c r="BK2660" s="95">
        <f t="shared" si="802"/>
        <v>0.20836448178683617</v>
      </c>
      <c r="BL2660" s="95">
        <f t="shared" si="802"/>
        <v>0.16464603804218486</v>
      </c>
      <c r="BM2660" s="95">
        <f t="shared" si="802"/>
        <v>0.11558430824031349</v>
      </c>
      <c r="BN2660" s="95">
        <f t="shared" si="803"/>
        <v>6.085163226445589E-2</v>
      </c>
    </row>
    <row r="2661" spans="53:66" x14ac:dyDescent="0.2">
      <c r="BA2661" s="8">
        <f t="shared" si="796"/>
        <v>0</v>
      </c>
      <c r="BB2661" s="8">
        <f t="shared" si="797"/>
        <v>1.2646105828040655</v>
      </c>
      <c r="BC2661" s="8">
        <f t="shared" si="798"/>
        <v>-0.82727295640664633</v>
      </c>
      <c r="BD2661" s="8">
        <f t="shared" si="799"/>
        <v>0.86022162229747101</v>
      </c>
      <c r="BE2661" s="8">
        <f t="shared" si="800"/>
        <v>1.2723749123776125</v>
      </c>
      <c r="BF2661" s="8">
        <f t="shared" si="801"/>
        <v>0.7386345573352866</v>
      </c>
      <c r="BG2661" s="95">
        <f t="shared" si="802"/>
        <v>0.3357196473573697</v>
      </c>
      <c r="BH2661" s="95">
        <f t="shared" si="802"/>
        <v>0.31036782265222035</v>
      </c>
      <c r="BI2661" s="95">
        <f t="shared" si="802"/>
        <v>0.2809205298216626</v>
      </c>
      <c r="BJ2661" s="95">
        <f t="shared" si="802"/>
        <v>0.24702566320507127</v>
      </c>
      <c r="BK2661" s="95">
        <f t="shared" si="802"/>
        <v>0.20836448178683617</v>
      </c>
      <c r="BL2661" s="95">
        <f t="shared" si="802"/>
        <v>0.16464603804218486</v>
      </c>
      <c r="BM2661" s="95">
        <f t="shared" si="802"/>
        <v>0.11558430824031349</v>
      </c>
      <c r="BN2661" s="95">
        <f t="shared" si="803"/>
        <v>6.085163226445589E-2</v>
      </c>
    </row>
    <row r="2662" spans="53:66" x14ac:dyDescent="0.2">
      <c r="BA2662" s="8">
        <f t="shared" si="796"/>
        <v>0</v>
      </c>
      <c r="BB2662" s="8">
        <f t="shared" si="797"/>
        <v>1.2646105828040655</v>
      </c>
      <c r="BC2662" s="8">
        <f t="shared" si="798"/>
        <v>-0.82727295640664633</v>
      </c>
      <c r="BD2662" s="8">
        <f t="shared" si="799"/>
        <v>0.86022162229747101</v>
      </c>
      <c r="BE2662" s="8">
        <f t="shared" si="800"/>
        <v>1.2723749123776125</v>
      </c>
      <c r="BF2662" s="8">
        <f t="shared" si="801"/>
        <v>0.7386345573352866</v>
      </c>
      <c r="BG2662" s="95">
        <f t="shared" si="802"/>
        <v>0.3357196473573697</v>
      </c>
      <c r="BH2662" s="95">
        <f t="shared" si="802"/>
        <v>0.31036782265222035</v>
      </c>
      <c r="BI2662" s="95">
        <f t="shared" si="802"/>
        <v>0.2809205298216626</v>
      </c>
      <c r="BJ2662" s="95">
        <f t="shared" si="802"/>
        <v>0.24702566320507127</v>
      </c>
      <c r="BK2662" s="95">
        <f t="shared" si="802"/>
        <v>0.20836448178683617</v>
      </c>
      <c r="BL2662" s="95">
        <f t="shared" si="802"/>
        <v>0.16464603804218486</v>
      </c>
      <c r="BM2662" s="95">
        <f t="shared" si="802"/>
        <v>0.11558430824031349</v>
      </c>
      <c r="BN2662" s="95">
        <f t="shared" si="803"/>
        <v>6.085163226445589E-2</v>
      </c>
    </row>
    <row r="2663" spans="53:66" x14ac:dyDescent="0.2">
      <c r="BA2663" s="8">
        <f t="shared" si="796"/>
        <v>0</v>
      </c>
      <c r="BB2663" s="8">
        <f t="shared" si="797"/>
        <v>1.2646105828040655</v>
      </c>
      <c r="BC2663" s="8">
        <f t="shared" si="798"/>
        <v>-0.82727295640664633</v>
      </c>
      <c r="BD2663" s="8">
        <f t="shared" si="799"/>
        <v>0.86022162229747101</v>
      </c>
      <c r="BE2663" s="8">
        <f t="shared" si="800"/>
        <v>1.2723749123776125</v>
      </c>
      <c r="BF2663" s="8">
        <f t="shared" si="801"/>
        <v>0.7386345573352866</v>
      </c>
      <c r="BG2663" s="95">
        <f t="shared" si="802"/>
        <v>0.3357196473573697</v>
      </c>
      <c r="BH2663" s="95">
        <f t="shared" si="802"/>
        <v>0.31036782265222035</v>
      </c>
      <c r="BI2663" s="95">
        <f t="shared" si="802"/>
        <v>0.2809205298216626</v>
      </c>
      <c r="BJ2663" s="95">
        <f t="shared" si="802"/>
        <v>0.24702566320507127</v>
      </c>
      <c r="BK2663" s="95">
        <f t="shared" si="802"/>
        <v>0.20836448178683617</v>
      </c>
      <c r="BL2663" s="95">
        <f t="shared" si="802"/>
        <v>0.16464603804218486</v>
      </c>
      <c r="BM2663" s="95">
        <f t="shared" si="802"/>
        <v>0.11558430824031349</v>
      </c>
      <c r="BN2663" s="95">
        <f t="shared" si="803"/>
        <v>6.085163226445589E-2</v>
      </c>
    </row>
    <row r="2664" spans="53:66" x14ac:dyDescent="0.2">
      <c r="BA2664" s="8">
        <f t="shared" si="796"/>
        <v>0</v>
      </c>
      <c r="BB2664" s="8">
        <f t="shared" si="797"/>
        <v>1.2646105828040655</v>
      </c>
      <c r="BC2664" s="8">
        <f t="shared" si="798"/>
        <v>-0.82727295640664633</v>
      </c>
      <c r="BD2664" s="8">
        <f t="shared" si="799"/>
        <v>0.86022162229747101</v>
      </c>
      <c r="BE2664" s="8">
        <f t="shared" si="800"/>
        <v>1.2723749123776125</v>
      </c>
      <c r="BF2664" s="8">
        <f t="shared" si="801"/>
        <v>0.7386345573352866</v>
      </c>
      <c r="BG2664" s="95">
        <f t="shared" si="802"/>
        <v>0.3357196473573697</v>
      </c>
      <c r="BH2664" s="95">
        <f t="shared" si="802"/>
        <v>0.31036782265222035</v>
      </c>
      <c r="BI2664" s="95">
        <f t="shared" si="802"/>
        <v>0.2809205298216626</v>
      </c>
      <c r="BJ2664" s="95">
        <f t="shared" si="802"/>
        <v>0.24702566320507127</v>
      </c>
      <c r="BK2664" s="95">
        <f t="shared" si="802"/>
        <v>0.20836448178683617</v>
      </c>
      <c r="BL2664" s="95">
        <f t="shared" si="802"/>
        <v>0.16464603804218486</v>
      </c>
      <c r="BM2664" s="95">
        <f t="shared" si="802"/>
        <v>0.11558430824031349</v>
      </c>
      <c r="BN2664" s="95">
        <f t="shared" si="803"/>
        <v>6.085163226445589E-2</v>
      </c>
    </row>
    <row r="2665" spans="53:66" x14ac:dyDescent="0.2">
      <c r="BA2665" s="8">
        <f t="shared" si="796"/>
        <v>0</v>
      </c>
      <c r="BB2665" s="8">
        <f t="shared" si="797"/>
        <v>1.2646105828040655</v>
      </c>
      <c r="BC2665" s="8">
        <f t="shared" si="798"/>
        <v>-0.82727295640664633</v>
      </c>
      <c r="BD2665" s="8">
        <f t="shared" si="799"/>
        <v>0.86022162229747101</v>
      </c>
      <c r="BE2665" s="8">
        <f t="shared" si="800"/>
        <v>1.2723749123776125</v>
      </c>
      <c r="BF2665" s="8">
        <f t="shared" si="801"/>
        <v>0.7386345573352866</v>
      </c>
      <c r="BG2665" s="95">
        <f t="shared" si="802"/>
        <v>0.3357196473573697</v>
      </c>
      <c r="BH2665" s="95">
        <f t="shared" si="802"/>
        <v>0.31036782265222035</v>
      </c>
      <c r="BI2665" s="95">
        <f t="shared" si="802"/>
        <v>0.2809205298216626</v>
      </c>
      <c r="BJ2665" s="95">
        <f t="shared" si="802"/>
        <v>0.24702566320507127</v>
      </c>
      <c r="BK2665" s="95">
        <f t="shared" si="802"/>
        <v>0.20836448178683617</v>
      </c>
      <c r="BL2665" s="95">
        <f t="shared" si="802"/>
        <v>0.16464603804218486</v>
      </c>
      <c r="BM2665" s="95">
        <f t="shared" si="802"/>
        <v>0.11558430824031349</v>
      </c>
      <c r="BN2665" s="95">
        <f t="shared" si="803"/>
        <v>6.085163226445589E-2</v>
      </c>
    </row>
    <row r="2666" spans="53:66" x14ac:dyDescent="0.2">
      <c r="BA2666" s="8">
        <f t="shared" si="796"/>
        <v>0</v>
      </c>
      <c r="BB2666" s="8">
        <f t="shared" si="797"/>
        <v>1.2646105828040655</v>
      </c>
      <c r="BC2666" s="8">
        <f t="shared" si="798"/>
        <v>-0.82727295640664633</v>
      </c>
      <c r="BD2666" s="8">
        <f t="shared" si="799"/>
        <v>0.86022162229747101</v>
      </c>
      <c r="BE2666" s="8">
        <f t="shared" si="800"/>
        <v>1.2723749123776125</v>
      </c>
      <c r="BF2666" s="8">
        <f t="shared" si="801"/>
        <v>0.7386345573352866</v>
      </c>
      <c r="BG2666" s="95">
        <f t="shared" si="802"/>
        <v>0.3357196473573697</v>
      </c>
      <c r="BH2666" s="95">
        <f t="shared" si="802"/>
        <v>0.31036782265222035</v>
      </c>
      <c r="BI2666" s="95">
        <f t="shared" si="802"/>
        <v>0.2809205298216626</v>
      </c>
      <c r="BJ2666" s="95">
        <f t="shared" si="802"/>
        <v>0.24702566320507127</v>
      </c>
      <c r="BK2666" s="95">
        <f t="shared" si="802"/>
        <v>0.20836448178683617</v>
      </c>
      <c r="BL2666" s="95">
        <f t="shared" si="802"/>
        <v>0.16464603804218486</v>
      </c>
      <c r="BM2666" s="95">
        <f t="shared" si="802"/>
        <v>0.11558430824031349</v>
      </c>
      <c r="BN2666" s="95">
        <f t="shared" si="803"/>
        <v>6.085163226445589E-2</v>
      </c>
    </row>
    <row r="2667" spans="53:66" x14ac:dyDescent="0.2">
      <c r="BA2667" s="8">
        <f t="shared" si="796"/>
        <v>0</v>
      </c>
      <c r="BB2667" s="8">
        <f t="shared" si="797"/>
        <v>1.2646105828040655</v>
      </c>
      <c r="BC2667" s="8">
        <f t="shared" si="798"/>
        <v>-0.82727295640664633</v>
      </c>
      <c r="BD2667" s="8">
        <f t="shared" si="799"/>
        <v>0.86022162229747101</v>
      </c>
      <c r="BE2667" s="8">
        <f t="shared" si="800"/>
        <v>1.2723749123776125</v>
      </c>
      <c r="BF2667" s="8">
        <f t="shared" si="801"/>
        <v>0.7386345573352866</v>
      </c>
      <c r="BG2667" s="95">
        <f t="shared" si="802"/>
        <v>0.3357196473573697</v>
      </c>
      <c r="BH2667" s="95">
        <f t="shared" si="802"/>
        <v>0.31036782265222035</v>
      </c>
      <c r="BI2667" s="95">
        <f t="shared" si="802"/>
        <v>0.2809205298216626</v>
      </c>
      <c r="BJ2667" s="95">
        <f t="shared" si="802"/>
        <v>0.24702566320507127</v>
      </c>
      <c r="BK2667" s="95">
        <f t="shared" si="802"/>
        <v>0.20836448178683617</v>
      </c>
      <c r="BL2667" s="95">
        <f t="shared" si="802"/>
        <v>0.16464603804218486</v>
      </c>
      <c r="BM2667" s="95">
        <f t="shared" si="802"/>
        <v>0.11558430824031349</v>
      </c>
      <c r="BN2667" s="95">
        <f t="shared" si="803"/>
        <v>6.085163226445589E-2</v>
      </c>
    </row>
    <row r="2668" spans="53:66" x14ac:dyDescent="0.2">
      <c r="BA2668" s="8">
        <f t="shared" si="796"/>
        <v>0</v>
      </c>
      <c r="BB2668" s="8">
        <f t="shared" si="797"/>
        <v>1.2646105828040655</v>
      </c>
      <c r="BC2668" s="8">
        <f t="shared" si="798"/>
        <v>-0.82727295640664633</v>
      </c>
      <c r="BD2668" s="8">
        <f t="shared" si="799"/>
        <v>0.86022162229747101</v>
      </c>
      <c r="BE2668" s="8">
        <f t="shared" si="800"/>
        <v>1.2723749123776125</v>
      </c>
      <c r="BF2668" s="8">
        <f t="shared" si="801"/>
        <v>0.7386345573352866</v>
      </c>
      <c r="BG2668" s="95">
        <f t="shared" si="802"/>
        <v>0.3357196473573697</v>
      </c>
      <c r="BH2668" s="95">
        <f t="shared" si="802"/>
        <v>0.31036782265222035</v>
      </c>
      <c r="BI2668" s="95">
        <f t="shared" si="802"/>
        <v>0.2809205298216626</v>
      </c>
      <c r="BJ2668" s="95">
        <f t="shared" si="802"/>
        <v>0.24702566320507127</v>
      </c>
      <c r="BK2668" s="95">
        <f t="shared" si="802"/>
        <v>0.20836448178683617</v>
      </c>
      <c r="BL2668" s="95">
        <f t="shared" si="802"/>
        <v>0.16464603804218486</v>
      </c>
      <c r="BM2668" s="95">
        <f t="shared" si="802"/>
        <v>0.11558430824031349</v>
      </c>
      <c r="BN2668" s="95">
        <f t="shared" si="803"/>
        <v>6.085163226445589E-2</v>
      </c>
    </row>
    <row r="2669" spans="53:66" x14ac:dyDescent="0.2">
      <c r="BA2669" s="8">
        <f t="shared" si="796"/>
        <v>0</v>
      </c>
      <c r="BB2669" s="8">
        <f t="shared" si="797"/>
        <v>1.2646105828040655</v>
      </c>
      <c r="BC2669" s="8">
        <f t="shared" si="798"/>
        <v>-0.82727295640664633</v>
      </c>
      <c r="BD2669" s="8">
        <f t="shared" si="799"/>
        <v>0.86022162229747101</v>
      </c>
      <c r="BE2669" s="8">
        <f t="shared" si="800"/>
        <v>1.2723749123776125</v>
      </c>
      <c r="BF2669" s="8">
        <f t="shared" si="801"/>
        <v>0.7386345573352866</v>
      </c>
      <c r="BG2669" s="95">
        <f t="shared" si="802"/>
        <v>0.3357196473573697</v>
      </c>
      <c r="BH2669" s="95">
        <f t="shared" si="802"/>
        <v>0.31036782265222035</v>
      </c>
      <c r="BI2669" s="95">
        <f t="shared" si="802"/>
        <v>0.2809205298216626</v>
      </c>
      <c r="BJ2669" s="95">
        <f t="shared" si="802"/>
        <v>0.24702566320507127</v>
      </c>
      <c r="BK2669" s="95">
        <f t="shared" si="802"/>
        <v>0.20836448178683617</v>
      </c>
      <c r="BL2669" s="95">
        <f t="shared" si="802"/>
        <v>0.16464603804218486</v>
      </c>
      <c r="BM2669" s="95">
        <f t="shared" si="802"/>
        <v>0.11558430824031349</v>
      </c>
      <c r="BN2669" s="95">
        <f t="shared" si="803"/>
        <v>6.085163226445589E-2</v>
      </c>
    </row>
    <row r="2670" spans="53:66" x14ac:dyDescent="0.2">
      <c r="BA2670" s="8">
        <f t="shared" si="796"/>
        <v>0</v>
      </c>
      <c r="BB2670" s="8">
        <f t="shared" si="797"/>
        <v>1.2646105828040655</v>
      </c>
      <c r="BC2670" s="8">
        <f t="shared" si="798"/>
        <v>-0.82727295640664633</v>
      </c>
      <c r="BD2670" s="8">
        <f t="shared" si="799"/>
        <v>0.86022162229747101</v>
      </c>
      <c r="BE2670" s="8">
        <f t="shared" si="800"/>
        <v>1.2723749123776125</v>
      </c>
      <c r="BF2670" s="8">
        <f t="shared" si="801"/>
        <v>0.7386345573352866</v>
      </c>
      <c r="BG2670" s="95">
        <f t="shared" si="802"/>
        <v>0.3357196473573697</v>
      </c>
      <c r="BH2670" s="95">
        <f t="shared" si="802"/>
        <v>0.31036782265222035</v>
      </c>
      <c r="BI2670" s="95">
        <f t="shared" si="802"/>
        <v>0.2809205298216626</v>
      </c>
      <c r="BJ2670" s="95">
        <f t="shared" si="802"/>
        <v>0.24702566320507127</v>
      </c>
      <c r="BK2670" s="95">
        <f t="shared" si="802"/>
        <v>0.20836448178683617</v>
      </c>
      <c r="BL2670" s="95">
        <f t="shared" si="802"/>
        <v>0.16464603804218486</v>
      </c>
      <c r="BM2670" s="95">
        <f t="shared" si="802"/>
        <v>0.11558430824031349</v>
      </c>
      <c r="BN2670" s="95">
        <f t="shared" si="803"/>
        <v>6.085163226445589E-2</v>
      </c>
    </row>
    <row r="2671" spans="53:66" x14ac:dyDescent="0.2">
      <c r="BA2671" s="8">
        <f t="shared" si="796"/>
        <v>0</v>
      </c>
      <c r="BB2671" s="8">
        <f t="shared" si="797"/>
        <v>1.2646105828040655</v>
      </c>
      <c r="BC2671" s="8">
        <f t="shared" si="798"/>
        <v>-0.82727295640664633</v>
      </c>
      <c r="BD2671" s="8">
        <f t="shared" si="799"/>
        <v>0.86022162229747101</v>
      </c>
      <c r="BE2671" s="8">
        <f t="shared" si="800"/>
        <v>1.2723749123776125</v>
      </c>
      <c r="BF2671" s="8">
        <f t="shared" si="801"/>
        <v>0.7386345573352866</v>
      </c>
      <c r="BG2671" s="95">
        <f t="shared" si="802"/>
        <v>0.3357196473573697</v>
      </c>
      <c r="BH2671" s="95">
        <f t="shared" si="802"/>
        <v>0.31036782265222035</v>
      </c>
      <c r="BI2671" s="95">
        <f t="shared" si="802"/>
        <v>0.2809205298216626</v>
      </c>
      <c r="BJ2671" s="95">
        <f t="shared" si="802"/>
        <v>0.24702566320507127</v>
      </c>
      <c r="BK2671" s="95">
        <f t="shared" si="802"/>
        <v>0.20836448178683617</v>
      </c>
      <c r="BL2671" s="95">
        <f t="shared" si="802"/>
        <v>0.16464603804218486</v>
      </c>
      <c r="BM2671" s="95">
        <f t="shared" si="802"/>
        <v>0.11558430824031349</v>
      </c>
      <c r="BN2671" s="95">
        <f t="shared" si="803"/>
        <v>6.085163226445589E-2</v>
      </c>
    </row>
    <row r="2672" spans="53:66" x14ac:dyDescent="0.2">
      <c r="BA2672" s="8">
        <f t="shared" si="796"/>
        <v>0</v>
      </c>
      <c r="BB2672" s="8">
        <f t="shared" si="797"/>
        <v>1.2646105828040655</v>
      </c>
      <c r="BC2672" s="8">
        <f t="shared" si="798"/>
        <v>-0.82727295640664633</v>
      </c>
      <c r="BD2672" s="8">
        <f t="shared" si="799"/>
        <v>0.86022162229747101</v>
      </c>
      <c r="BE2672" s="8">
        <f t="shared" si="800"/>
        <v>1.2723749123776125</v>
      </c>
      <c r="BF2672" s="8">
        <f t="shared" si="801"/>
        <v>0.7386345573352866</v>
      </c>
      <c r="BG2672" s="95">
        <f t="shared" si="802"/>
        <v>0.3357196473573697</v>
      </c>
      <c r="BH2672" s="95">
        <f t="shared" si="802"/>
        <v>0.31036782265222035</v>
      </c>
      <c r="BI2672" s="95">
        <f t="shared" si="802"/>
        <v>0.2809205298216626</v>
      </c>
      <c r="BJ2672" s="95">
        <f t="shared" si="802"/>
        <v>0.24702566320507127</v>
      </c>
      <c r="BK2672" s="95">
        <f t="shared" si="802"/>
        <v>0.20836448178683617</v>
      </c>
      <c r="BL2672" s="95">
        <f t="shared" si="802"/>
        <v>0.16464603804218486</v>
      </c>
      <c r="BM2672" s="95">
        <f t="shared" si="802"/>
        <v>0.11558430824031349</v>
      </c>
      <c r="BN2672" s="95">
        <f t="shared" si="803"/>
        <v>6.085163226445589E-2</v>
      </c>
    </row>
    <row r="2673" spans="53:66" x14ac:dyDescent="0.2">
      <c r="BA2673" s="8">
        <f t="shared" si="796"/>
        <v>0</v>
      </c>
      <c r="BB2673" s="8">
        <f t="shared" si="797"/>
        <v>1.2646105828040655</v>
      </c>
      <c r="BC2673" s="8">
        <f t="shared" si="798"/>
        <v>-0.82727295640664633</v>
      </c>
      <c r="BD2673" s="8">
        <f t="shared" si="799"/>
        <v>0.86022162229747101</v>
      </c>
      <c r="BE2673" s="8">
        <f t="shared" si="800"/>
        <v>1.2723749123776125</v>
      </c>
      <c r="BF2673" s="8">
        <f t="shared" si="801"/>
        <v>0.7386345573352866</v>
      </c>
      <c r="BG2673" s="95">
        <f t="shared" ref="BG2673:BM2688" si="804">$BN2673+$BB$7*SIN(BH2673)</f>
        <v>0.3357196473573697</v>
      </c>
      <c r="BH2673" s="95">
        <f t="shared" si="804"/>
        <v>0.31036782265222035</v>
      </c>
      <c r="BI2673" s="95">
        <f t="shared" si="804"/>
        <v>0.2809205298216626</v>
      </c>
      <c r="BJ2673" s="95">
        <f t="shared" si="804"/>
        <v>0.24702566320507127</v>
      </c>
      <c r="BK2673" s="95">
        <f t="shared" si="804"/>
        <v>0.20836448178683617</v>
      </c>
      <c r="BL2673" s="95">
        <f t="shared" si="804"/>
        <v>0.16464603804218486</v>
      </c>
      <c r="BM2673" s="95">
        <f t="shared" si="804"/>
        <v>0.11558430824031349</v>
      </c>
      <c r="BN2673" s="95">
        <f t="shared" si="803"/>
        <v>6.085163226445589E-2</v>
      </c>
    </row>
    <row r="2674" spans="53:66" x14ac:dyDescent="0.2">
      <c r="BA2674" s="8">
        <f t="shared" si="796"/>
        <v>0</v>
      </c>
      <c r="BB2674" s="8">
        <f t="shared" si="797"/>
        <v>1.2646105828040655</v>
      </c>
      <c r="BC2674" s="8">
        <f t="shared" si="798"/>
        <v>-0.82727295640664633</v>
      </c>
      <c r="BD2674" s="8">
        <f t="shared" si="799"/>
        <v>0.86022162229747101</v>
      </c>
      <c r="BE2674" s="8">
        <f t="shared" si="800"/>
        <v>1.2723749123776125</v>
      </c>
      <c r="BF2674" s="8">
        <f t="shared" si="801"/>
        <v>0.7386345573352866</v>
      </c>
      <c r="BG2674" s="95">
        <f t="shared" si="804"/>
        <v>0.3357196473573697</v>
      </c>
      <c r="BH2674" s="95">
        <f t="shared" si="804"/>
        <v>0.31036782265222035</v>
      </c>
      <c r="BI2674" s="95">
        <f t="shared" si="804"/>
        <v>0.2809205298216626</v>
      </c>
      <c r="BJ2674" s="95">
        <f t="shared" si="804"/>
        <v>0.24702566320507127</v>
      </c>
      <c r="BK2674" s="95">
        <f t="shared" si="804"/>
        <v>0.20836448178683617</v>
      </c>
      <c r="BL2674" s="95">
        <f t="shared" si="804"/>
        <v>0.16464603804218486</v>
      </c>
      <c r="BM2674" s="95">
        <f t="shared" si="804"/>
        <v>0.11558430824031349</v>
      </c>
      <c r="BN2674" s="95">
        <f t="shared" si="803"/>
        <v>6.085163226445589E-2</v>
      </c>
    </row>
    <row r="2675" spans="53:66" x14ac:dyDescent="0.2">
      <c r="BA2675" s="8">
        <f t="shared" si="796"/>
        <v>0</v>
      </c>
      <c r="BB2675" s="8">
        <f t="shared" si="797"/>
        <v>1.2646105828040655</v>
      </c>
      <c r="BC2675" s="8">
        <f t="shared" si="798"/>
        <v>-0.82727295640664633</v>
      </c>
      <c r="BD2675" s="8">
        <f t="shared" si="799"/>
        <v>0.86022162229747101</v>
      </c>
      <c r="BE2675" s="8">
        <f t="shared" si="800"/>
        <v>1.2723749123776125</v>
      </c>
      <c r="BF2675" s="8">
        <f t="shared" si="801"/>
        <v>0.7386345573352866</v>
      </c>
      <c r="BG2675" s="95">
        <f t="shared" si="804"/>
        <v>0.3357196473573697</v>
      </c>
      <c r="BH2675" s="95">
        <f t="shared" si="804"/>
        <v>0.31036782265222035</v>
      </c>
      <c r="BI2675" s="95">
        <f t="shared" si="804"/>
        <v>0.2809205298216626</v>
      </c>
      <c r="BJ2675" s="95">
        <f t="shared" si="804"/>
        <v>0.24702566320507127</v>
      </c>
      <c r="BK2675" s="95">
        <f t="shared" si="804"/>
        <v>0.20836448178683617</v>
      </c>
      <c r="BL2675" s="95">
        <f t="shared" si="804"/>
        <v>0.16464603804218486</v>
      </c>
      <c r="BM2675" s="95">
        <f t="shared" si="804"/>
        <v>0.11558430824031349</v>
      </c>
      <c r="BN2675" s="95">
        <f t="shared" si="803"/>
        <v>6.085163226445589E-2</v>
      </c>
    </row>
    <row r="2676" spans="53:66" x14ac:dyDescent="0.2">
      <c r="BA2676" s="8">
        <f t="shared" si="796"/>
        <v>0</v>
      </c>
      <c r="BB2676" s="8">
        <f t="shared" si="797"/>
        <v>1.2646105828040655</v>
      </c>
      <c r="BC2676" s="8">
        <f t="shared" si="798"/>
        <v>-0.82727295640664633</v>
      </c>
      <c r="BD2676" s="8">
        <f t="shared" si="799"/>
        <v>0.86022162229747101</v>
      </c>
      <c r="BE2676" s="8">
        <f t="shared" si="800"/>
        <v>1.2723749123776125</v>
      </c>
      <c r="BF2676" s="8">
        <f t="shared" si="801"/>
        <v>0.7386345573352866</v>
      </c>
      <c r="BG2676" s="95">
        <f t="shared" si="804"/>
        <v>0.3357196473573697</v>
      </c>
      <c r="BH2676" s="95">
        <f t="shared" si="804"/>
        <v>0.31036782265222035</v>
      </c>
      <c r="BI2676" s="95">
        <f t="shared" si="804"/>
        <v>0.2809205298216626</v>
      </c>
      <c r="BJ2676" s="95">
        <f t="shared" si="804"/>
        <v>0.24702566320507127</v>
      </c>
      <c r="BK2676" s="95">
        <f t="shared" si="804"/>
        <v>0.20836448178683617</v>
      </c>
      <c r="BL2676" s="95">
        <f t="shared" si="804"/>
        <v>0.16464603804218486</v>
      </c>
      <c r="BM2676" s="95">
        <f t="shared" si="804"/>
        <v>0.11558430824031349</v>
      </c>
      <c r="BN2676" s="95">
        <f t="shared" si="803"/>
        <v>6.085163226445589E-2</v>
      </c>
    </row>
    <row r="2677" spans="53:66" x14ac:dyDescent="0.2">
      <c r="BA2677" s="8">
        <f t="shared" si="796"/>
        <v>0</v>
      </c>
      <c r="BB2677" s="8">
        <f t="shared" si="797"/>
        <v>1.2646105828040655</v>
      </c>
      <c r="BC2677" s="8">
        <f t="shared" si="798"/>
        <v>-0.82727295640664633</v>
      </c>
      <c r="BD2677" s="8">
        <f t="shared" si="799"/>
        <v>0.86022162229747101</v>
      </c>
      <c r="BE2677" s="8">
        <f t="shared" si="800"/>
        <v>1.2723749123776125</v>
      </c>
      <c r="BF2677" s="8">
        <f t="shared" si="801"/>
        <v>0.7386345573352866</v>
      </c>
      <c r="BG2677" s="95">
        <f t="shared" si="804"/>
        <v>0.3357196473573697</v>
      </c>
      <c r="BH2677" s="95">
        <f t="shared" si="804"/>
        <v>0.31036782265222035</v>
      </c>
      <c r="BI2677" s="95">
        <f t="shared" si="804"/>
        <v>0.2809205298216626</v>
      </c>
      <c r="BJ2677" s="95">
        <f t="shared" si="804"/>
        <v>0.24702566320507127</v>
      </c>
      <c r="BK2677" s="95">
        <f t="shared" si="804"/>
        <v>0.20836448178683617</v>
      </c>
      <c r="BL2677" s="95">
        <f t="shared" si="804"/>
        <v>0.16464603804218486</v>
      </c>
      <c r="BM2677" s="95">
        <f t="shared" si="804"/>
        <v>0.11558430824031349</v>
      </c>
      <c r="BN2677" s="95">
        <f t="shared" si="803"/>
        <v>6.085163226445589E-2</v>
      </c>
    </row>
    <row r="2678" spans="53:66" x14ac:dyDescent="0.2">
      <c r="BA2678" s="8">
        <f t="shared" si="796"/>
        <v>0</v>
      </c>
      <c r="BB2678" s="8">
        <f t="shared" si="797"/>
        <v>1.2646105828040655</v>
      </c>
      <c r="BC2678" s="8">
        <f t="shared" si="798"/>
        <v>-0.82727295640664633</v>
      </c>
      <c r="BD2678" s="8">
        <f t="shared" si="799"/>
        <v>0.86022162229747101</v>
      </c>
      <c r="BE2678" s="8">
        <f t="shared" si="800"/>
        <v>1.2723749123776125</v>
      </c>
      <c r="BF2678" s="8">
        <f t="shared" si="801"/>
        <v>0.7386345573352866</v>
      </c>
      <c r="BG2678" s="95">
        <f t="shared" si="804"/>
        <v>0.3357196473573697</v>
      </c>
      <c r="BH2678" s="95">
        <f t="shared" si="804"/>
        <v>0.31036782265222035</v>
      </c>
      <c r="BI2678" s="95">
        <f t="shared" si="804"/>
        <v>0.2809205298216626</v>
      </c>
      <c r="BJ2678" s="95">
        <f t="shared" si="804"/>
        <v>0.24702566320507127</v>
      </c>
      <c r="BK2678" s="95">
        <f t="shared" si="804"/>
        <v>0.20836448178683617</v>
      </c>
      <c r="BL2678" s="95">
        <f t="shared" si="804"/>
        <v>0.16464603804218486</v>
      </c>
      <c r="BM2678" s="95">
        <f t="shared" si="804"/>
        <v>0.11558430824031349</v>
      </c>
      <c r="BN2678" s="95">
        <f t="shared" si="803"/>
        <v>6.085163226445589E-2</v>
      </c>
    </row>
    <row r="2679" spans="53:66" x14ac:dyDescent="0.2">
      <c r="BA2679" s="8">
        <f t="shared" si="796"/>
        <v>0</v>
      </c>
      <c r="BB2679" s="8">
        <f t="shared" si="797"/>
        <v>1.2646105828040655</v>
      </c>
      <c r="BC2679" s="8">
        <f t="shared" si="798"/>
        <v>-0.82727295640664633</v>
      </c>
      <c r="BD2679" s="8">
        <f t="shared" si="799"/>
        <v>0.86022162229747101</v>
      </c>
      <c r="BE2679" s="8">
        <f t="shared" si="800"/>
        <v>1.2723749123776125</v>
      </c>
      <c r="BF2679" s="8">
        <f t="shared" si="801"/>
        <v>0.7386345573352866</v>
      </c>
      <c r="BG2679" s="95">
        <f t="shared" si="804"/>
        <v>0.3357196473573697</v>
      </c>
      <c r="BH2679" s="95">
        <f t="shared" si="804"/>
        <v>0.31036782265222035</v>
      </c>
      <c r="BI2679" s="95">
        <f t="shared" si="804"/>
        <v>0.2809205298216626</v>
      </c>
      <c r="BJ2679" s="95">
        <f t="shared" si="804"/>
        <v>0.24702566320507127</v>
      </c>
      <c r="BK2679" s="95">
        <f t="shared" si="804"/>
        <v>0.20836448178683617</v>
      </c>
      <c r="BL2679" s="95">
        <f t="shared" si="804"/>
        <v>0.16464603804218486</v>
      </c>
      <c r="BM2679" s="95">
        <f t="shared" si="804"/>
        <v>0.11558430824031349</v>
      </c>
      <c r="BN2679" s="95">
        <f t="shared" si="803"/>
        <v>6.085163226445589E-2</v>
      </c>
    </row>
    <row r="2680" spans="53:66" x14ac:dyDescent="0.2">
      <c r="BA2680" s="8">
        <f t="shared" si="796"/>
        <v>0</v>
      </c>
      <c r="BB2680" s="8">
        <f t="shared" si="797"/>
        <v>1.2646105828040655</v>
      </c>
      <c r="BC2680" s="8">
        <f t="shared" si="798"/>
        <v>-0.82727295640664633</v>
      </c>
      <c r="BD2680" s="8">
        <f t="shared" si="799"/>
        <v>0.86022162229747101</v>
      </c>
      <c r="BE2680" s="8">
        <f t="shared" si="800"/>
        <v>1.2723749123776125</v>
      </c>
      <c r="BF2680" s="8">
        <f t="shared" si="801"/>
        <v>0.7386345573352866</v>
      </c>
      <c r="BG2680" s="95">
        <f t="shared" si="804"/>
        <v>0.3357196473573697</v>
      </c>
      <c r="BH2680" s="95">
        <f t="shared" si="804"/>
        <v>0.31036782265222035</v>
      </c>
      <c r="BI2680" s="95">
        <f t="shared" si="804"/>
        <v>0.2809205298216626</v>
      </c>
      <c r="BJ2680" s="95">
        <f t="shared" si="804"/>
        <v>0.24702566320507127</v>
      </c>
      <c r="BK2680" s="95">
        <f t="shared" si="804"/>
        <v>0.20836448178683617</v>
      </c>
      <c r="BL2680" s="95">
        <f t="shared" si="804"/>
        <v>0.16464603804218486</v>
      </c>
      <c r="BM2680" s="95">
        <f t="shared" si="804"/>
        <v>0.11558430824031349</v>
      </c>
      <c r="BN2680" s="95">
        <f t="shared" si="803"/>
        <v>6.085163226445589E-2</v>
      </c>
    </row>
    <row r="2681" spans="53:66" x14ac:dyDescent="0.2">
      <c r="BA2681" s="8">
        <f t="shared" si="796"/>
        <v>0</v>
      </c>
      <c r="BB2681" s="8">
        <f t="shared" si="797"/>
        <v>1.2646105828040655</v>
      </c>
      <c r="BC2681" s="8">
        <f t="shared" si="798"/>
        <v>-0.82727295640664633</v>
      </c>
      <c r="BD2681" s="8">
        <f t="shared" si="799"/>
        <v>0.86022162229747101</v>
      </c>
      <c r="BE2681" s="8">
        <f t="shared" si="800"/>
        <v>1.2723749123776125</v>
      </c>
      <c r="BF2681" s="8">
        <f t="shared" si="801"/>
        <v>0.7386345573352866</v>
      </c>
      <c r="BG2681" s="95">
        <f t="shared" si="804"/>
        <v>0.3357196473573697</v>
      </c>
      <c r="BH2681" s="95">
        <f t="shared" si="804"/>
        <v>0.31036782265222035</v>
      </c>
      <c r="BI2681" s="95">
        <f t="shared" si="804"/>
        <v>0.2809205298216626</v>
      </c>
      <c r="BJ2681" s="95">
        <f t="shared" si="804"/>
        <v>0.24702566320507127</v>
      </c>
      <c r="BK2681" s="95">
        <f t="shared" si="804"/>
        <v>0.20836448178683617</v>
      </c>
      <c r="BL2681" s="95">
        <f t="shared" si="804"/>
        <v>0.16464603804218486</v>
      </c>
      <c r="BM2681" s="95">
        <f t="shared" si="804"/>
        <v>0.11558430824031349</v>
      </c>
      <c r="BN2681" s="95">
        <f t="shared" si="803"/>
        <v>6.085163226445589E-2</v>
      </c>
    </row>
    <row r="2682" spans="53:66" x14ac:dyDescent="0.2">
      <c r="BA2682" s="8">
        <f t="shared" si="796"/>
        <v>0</v>
      </c>
      <c r="BB2682" s="8">
        <f t="shared" si="797"/>
        <v>1.2646105828040655</v>
      </c>
      <c r="BC2682" s="8">
        <f t="shared" si="798"/>
        <v>-0.82727295640664633</v>
      </c>
      <c r="BD2682" s="8">
        <f t="shared" si="799"/>
        <v>0.86022162229747101</v>
      </c>
      <c r="BE2682" s="8">
        <f t="shared" si="800"/>
        <v>1.2723749123776125</v>
      </c>
      <c r="BF2682" s="8">
        <f t="shared" si="801"/>
        <v>0.7386345573352866</v>
      </c>
      <c r="BG2682" s="95">
        <f t="shared" si="804"/>
        <v>0.3357196473573697</v>
      </c>
      <c r="BH2682" s="95">
        <f t="shared" si="804"/>
        <v>0.31036782265222035</v>
      </c>
      <c r="BI2682" s="95">
        <f t="shared" si="804"/>
        <v>0.2809205298216626</v>
      </c>
      <c r="BJ2682" s="95">
        <f t="shared" si="804"/>
        <v>0.24702566320507127</v>
      </c>
      <c r="BK2682" s="95">
        <f t="shared" si="804"/>
        <v>0.20836448178683617</v>
      </c>
      <c r="BL2682" s="95">
        <f t="shared" si="804"/>
        <v>0.16464603804218486</v>
      </c>
      <c r="BM2682" s="95">
        <f t="shared" si="804"/>
        <v>0.11558430824031349</v>
      </c>
      <c r="BN2682" s="95">
        <f t="shared" si="803"/>
        <v>6.085163226445589E-2</v>
      </c>
    </row>
    <row r="2683" spans="53:66" x14ac:dyDescent="0.2">
      <c r="BA2683" s="8">
        <f t="shared" si="796"/>
        <v>0</v>
      </c>
      <c r="BB2683" s="8">
        <f t="shared" si="797"/>
        <v>1.2646105828040655</v>
      </c>
      <c r="BC2683" s="8">
        <f t="shared" si="798"/>
        <v>-0.82727295640664633</v>
      </c>
      <c r="BD2683" s="8">
        <f t="shared" si="799"/>
        <v>0.86022162229747101</v>
      </c>
      <c r="BE2683" s="8">
        <f t="shared" si="800"/>
        <v>1.2723749123776125</v>
      </c>
      <c r="BF2683" s="8">
        <f t="shared" si="801"/>
        <v>0.7386345573352866</v>
      </c>
      <c r="BG2683" s="95">
        <f t="shared" si="804"/>
        <v>0.3357196473573697</v>
      </c>
      <c r="BH2683" s="95">
        <f t="shared" si="804"/>
        <v>0.31036782265222035</v>
      </c>
      <c r="BI2683" s="95">
        <f t="shared" si="804"/>
        <v>0.2809205298216626</v>
      </c>
      <c r="BJ2683" s="95">
        <f t="shared" si="804"/>
        <v>0.24702566320507127</v>
      </c>
      <c r="BK2683" s="95">
        <f t="shared" si="804"/>
        <v>0.20836448178683617</v>
      </c>
      <c r="BL2683" s="95">
        <f t="shared" si="804"/>
        <v>0.16464603804218486</v>
      </c>
      <c r="BM2683" s="95">
        <f t="shared" si="804"/>
        <v>0.11558430824031349</v>
      </c>
      <c r="BN2683" s="95">
        <f t="shared" si="803"/>
        <v>6.085163226445589E-2</v>
      </c>
    </row>
    <row r="2684" spans="53:66" x14ac:dyDescent="0.2">
      <c r="BA2684" s="8">
        <f t="shared" si="796"/>
        <v>0</v>
      </c>
      <c r="BB2684" s="8">
        <f t="shared" si="797"/>
        <v>1.2646105828040655</v>
      </c>
      <c r="BC2684" s="8">
        <f t="shared" si="798"/>
        <v>-0.82727295640664633</v>
      </c>
      <c r="BD2684" s="8">
        <f t="shared" si="799"/>
        <v>0.86022162229747101</v>
      </c>
      <c r="BE2684" s="8">
        <f t="shared" si="800"/>
        <v>1.2723749123776125</v>
      </c>
      <c r="BF2684" s="8">
        <f t="shared" si="801"/>
        <v>0.7386345573352866</v>
      </c>
      <c r="BG2684" s="95">
        <f t="shared" si="804"/>
        <v>0.3357196473573697</v>
      </c>
      <c r="BH2684" s="95">
        <f t="shared" si="804"/>
        <v>0.31036782265222035</v>
      </c>
      <c r="BI2684" s="95">
        <f t="shared" si="804"/>
        <v>0.2809205298216626</v>
      </c>
      <c r="BJ2684" s="95">
        <f t="shared" si="804"/>
        <v>0.24702566320507127</v>
      </c>
      <c r="BK2684" s="95">
        <f t="shared" si="804"/>
        <v>0.20836448178683617</v>
      </c>
      <c r="BL2684" s="95">
        <f t="shared" si="804"/>
        <v>0.16464603804218486</v>
      </c>
      <c r="BM2684" s="95">
        <f t="shared" si="804"/>
        <v>0.11558430824031349</v>
      </c>
      <c r="BN2684" s="95">
        <f t="shared" si="803"/>
        <v>6.085163226445589E-2</v>
      </c>
    </row>
    <row r="2685" spans="53:66" x14ac:dyDescent="0.2">
      <c r="BA2685" s="8">
        <f t="shared" si="796"/>
        <v>0</v>
      </c>
      <c r="BB2685" s="8">
        <f t="shared" si="797"/>
        <v>1.2646105828040655</v>
      </c>
      <c r="BC2685" s="8">
        <f t="shared" si="798"/>
        <v>-0.82727295640664633</v>
      </c>
      <c r="BD2685" s="8">
        <f t="shared" si="799"/>
        <v>0.86022162229747101</v>
      </c>
      <c r="BE2685" s="8">
        <f t="shared" si="800"/>
        <v>1.2723749123776125</v>
      </c>
      <c r="BF2685" s="8">
        <f t="shared" si="801"/>
        <v>0.7386345573352866</v>
      </c>
      <c r="BG2685" s="95">
        <f t="shared" si="804"/>
        <v>0.3357196473573697</v>
      </c>
      <c r="BH2685" s="95">
        <f t="shared" si="804"/>
        <v>0.31036782265222035</v>
      </c>
      <c r="BI2685" s="95">
        <f t="shared" si="804"/>
        <v>0.2809205298216626</v>
      </c>
      <c r="BJ2685" s="95">
        <f t="shared" si="804"/>
        <v>0.24702566320507127</v>
      </c>
      <c r="BK2685" s="95">
        <f t="shared" si="804"/>
        <v>0.20836448178683617</v>
      </c>
      <c r="BL2685" s="95">
        <f t="shared" si="804"/>
        <v>0.16464603804218486</v>
      </c>
      <c r="BM2685" s="95">
        <f t="shared" si="804"/>
        <v>0.11558430824031349</v>
      </c>
      <c r="BN2685" s="95">
        <f t="shared" si="803"/>
        <v>6.085163226445589E-2</v>
      </c>
    </row>
    <row r="2686" spans="53:66" x14ac:dyDescent="0.2">
      <c r="BA2686" s="8">
        <f t="shared" si="796"/>
        <v>0</v>
      </c>
      <c r="BB2686" s="8">
        <f t="shared" si="797"/>
        <v>1.2646105828040655</v>
      </c>
      <c r="BC2686" s="8">
        <f t="shared" si="798"/>
        <v>-0.82727295640664633</v>
      </c>
      <c r="BD2686" s="8">
        <f t="shared" si="799"/>
        <v>0.86022162229747101</v>
      </c>
      <c r="BE2686" s="8">
        <f t="shared" si="800"/>
        <v>1.2723749123776125</v>
      </c>
      <c r="BF2686" s="8">
        <f t="shared" si="801"/>
        <v>0.7386345573352866</v>
      </c>
      <c r="BG2686" s="95">
        <f t="shared" si="804"/>
        <v>0.3357196473573697</v>
      </c>
      <c r="BH2686" s="95">
        <f t="shared" si="804"/>
        <v>0.31036782265222035</v>
      </c>
      <c r="BI2686" s="95">
        <f t="shared" si="804"/>
        <v>0.2809205298216626</v>
      </c>
      <c r="BJ2686" s="95">
        <f t="shared" si="804"/>
        <v>0.24702566320507127</v>
      </c>
      <c r="BK2686" s="95">
        <f t="shared" si="804"/>
        <v>0.20836448178683617</v>
      </c>
      <c r="BL2686" s="95">
        <f t="shared" si="804"/>
        <v>0.16464603804218486</v>
      </c>
      <c r="BM2686" s="95">
        <f t="shared" si="804"/>
        <v>0.11558430824031349</v>
      </c>
      <c r="BN2686" s="95">
        <f t="shared" si="803"/>
        <v>6.085163226445589E-2</v>
      </c>
    </row>
    <row r="2687" spans="53:66" x14ac:dyDescent="0.2">
      <c r="BA2687" s="8">
        <f t="shared" si="796"/>
        <v>0</v>
      </c>
      <c r="BB2687" s="8">
        <f t="shared" si="797"/>
        <v>1.2646105828040655</v>
      </c>
      <c r="BC2687" s="8">
        <f t="shared" si="798"/>
        <v>-0.82727295640664633</v>
      </c>
      <c r="BD2687" s="8">
        <f t="shared" si="799"/>
        <v>0.86022162229747101</v>
      </c>
      <c r="BE2687" s="8">
        <f t="shared" si="800"/>
        <v>1.2723749123776125</v>
      </c>
      <c r="BF2687" s="8">
        <f t="shared" si="801"/>
        <v>0.7386345573352866</v>
      </c>
      <c r="BG2687" s="95">
        <f t="shared" si="804"/>
        <v>0.3357196473573697</v>
      </c>
      <c r="BH2687" s="95">
        <f t="shared" si="804"/>
        <v>0.31036782265222035</v>
      </c>
      <c r="BI2687" s="95">
        <f t="shared" si="804"/>
        <v>0.2809205298216626</v>
      </c>
      <c r="BJ2687" s="95">
        <f t="shared" si="804"/>
        <v>0.24702566320507127</v>
      </c>
      <c r="BK2687" s="95">
        <f t="shared" si="804"/>
        <v>0.20836448178683617</v>
      </c>
      <c r="BL2687" s="95">
        <f t="shared" si="804"/>
        <v>0.16464603804218486</v>
      </c>
      <c r="BM2687" s="95">
        <f t="shared" si="804"/>
        <v>0.11558430824031349</v>
      </c>
      <c r="BN2687" s="95">
        <f t="shared" si="803"/>
        <v>6.085163226445589E-2</v>
      </c>
    </row>
    <row r="2688" spans="53:66" x14ac:dyDescent="0.2">
      <c r="BA2688" s="8">
        <f t="shared" si="796"/>
        <v>0</v>
      </c>
      <c r="BB2688" s="8">
        <f t="shared" si="797"/>
        <v>1.2646105828040655</v>
      </c>
      <c r="BC2688" s="8">
        <f t="shared" si="798"/>
        <v>-0.82727295640664633</v>
      </c>
      <c r="BD2688" s="8">
        <f t="shared" si="799"/>
        <v>0.86022162229747101</v>
      </c>
      <c r="BE2688" s="8">
        <f t="shared" si="800"/>
        <v>1.2723749123776125</v>
      </c>
      <c r="BF2688" s="8">
        <f t="shared" si="801"/>
        <v>0.7386345573352866</v>
      </c>
      <c r="BG2688" s="95">
        <f t="shared" si="804"/>
        <v>0.3357196473573697</v>
      </c>
      <c r="BH2688" s="95">
        <f t="shared" si="804"/>
        <v>0.31036782265222035</v>
      </c>
      <c r="BI2688" s="95">
        <f t="shared" si="804"/>
        <v>0.2809205298216626</v>
      </c>
      <c r="BJ2688" s="95">
        <f t="shared" si="804"/>
        <v>0.24702566320507127</v>
      </c>
      <c r="BK2688" s="95">
        <f t="shared" si="804"/>
        <v>0.20836448178683617</v>
      </c>
      <c r="BL2688" s="95">
        <f t="shared" si="804"/>
        <v>0.16464603804218486</v>
      </c>
      <c r="BM2688" s="95">
        <f t="shared" si="804"/>
        <v>0.11558430824031349</v>
      </c>
      <c r="BN2688" s="95">
        <f t="shared" si="803"/>
        <v>6.085163226445589E-2</v>
      </c>
    </row>
    <row r="2689" spans="53:66" x14ac:dyDescent="0.2">
      <c r="BA2689" s="8">
        <f t="shared" si="796"/>
        <v>0</v>
      </c>
      <c r="BB2689" s="8">
        <f t="shared" si="797"/>
        <v>1.2646105828040655</v>
      </c>
      <c r="BC2689" s="8">
        <f t="shared" si="798"/>
        <v>-0.82727295640664633</v>
      </c>
      <c r="BD2689" s="8">
        <f t="shared" si="799"/>
        <v>0.86022162229747101</v>
      </c>
      <c r="BE2689" s="8">
        <f t="shared" si="800"/>
        <v>1.2723749123776125</v>
      </c>
      <c r="BF2689" s="8">
        <f t="shared" si="801"/>
        <v>0.7386345573352866</v>
      </c>
      <c r="BG2689" s="95">
        <f t="shared" ref="BG2689:BM2704" si="805">$BN2689+$BB$7*SIN(BH2689)</f>
        <v>0.3357196473573697</v>
      </c>
      <c r="BH2689" s="95">
        <f t="shared" si="805"/>
        <v>0.31036782265222035</v>
      </c>
      <c r="BI2689" s="95">
        <f t="shared" si="805"/>
        <v>0.2809205298216626</v>
      </c>
      <c r="BJ2689" s="95">
        <f t="shared" si="805"/>
        <v>0.24702566320507127</v>
      </c>
      <c r="BK2689" s="95">
        <f t="shared" si="805"/>
        <v>0.20836448178683617</v>
      </c>
      <c r="BL2689" s="95">
        <f t="shared" si="805"/>
        <v>0.16464603804218486</v>
      </c>
      <c r="BM2689" s="95">
        <f t="shared" si="805"/>
        <v>0.11558430824031349</v>
      </c>
      <c r="BN2689" s="95">
        <f t="shared" si="803"/>
        <v>6.085163226445589E-2</v>
      </c>
    </row>
    <row r="2690" spans="53:66" x14ac:dyDescent="0.2">
      <c r="BA2690" s="8">
        <f t="shared" si="796"/>
        <v>0</v>
      </c>
      <c r="BB2690" s="8">
        <f t="shared" si="797"/>
        <v>1.2646105828040655</v>
      </c>
      <c r="BC2690" s="8">
        <f t="shared" si="798"/>
        <v>-0.82727295640664633</v>
      </c>
      <c r="BD2690" s="8">
        <f t="shared" si="799"/>
        <v>0.86022162229747101</v>
      </c>
      <c r="BE2690" s="8">
        <f t="shared" si="800"/>
        <v>1.2723749123776125</v>
      </c>
      <c r="BF2690" s="8">
        <f t="shared" si="801"/>
        <v>0.7386345573352866</v>
      </c>
      <c r="BG2690" s="95">
        <f t="shared" si="805"/>
        <v>0.3357196473573697</v>
      </c>
      <c r="BH2690" s="95">
        <f t="shared" si="805"/>
        <v>0.31036782265222035</v>
      </c>
      <c r="BI2690" s="95">
        <f t="shared" si="805"/>
        <v>0.2809205298216626</v>
      </c>
      <c r="BJ2690" s="95">
        <f t="shared" si="805"/>
        <v>0.24702566320507127</v>
      </c>
      <c r="BK2690" s="95">
        <f t="shared" si="805"/>
        <v>0.20836448178683617</v>
      </c>
      <c r="BL2690" s="95">
        <f t="shared" si="805"/>
        <v>0.16464603804218486</v>
      </c>
      <c r="BM2690" s="95">
        <f t="shared" si="805"/>
        <v>0.11558430824031349</v>
      </c>
      <c r="BN2690" s="95">
        <f t="shared" si="803"/>
        <v>6.085163226445589E-2</v>
      </c>
    </row>
    <row r="2691" spans="53:66" x14ac:dyDescent="0.2">
      <c r="BA2691" s="8">
        <f t="shared" si="796"/>
        <v>0</v>
      </c>
      <c r="BB2691" s="8">
        <f t="shared" si="797"/>
        <v>1.2646105828040655</v>
      </c>
      <c r="BC2691" s="8">
        <f t="shared" si="798"/>
        <v>-0.82727295640664633</v>
      </c>
      <c r="BD2691" s="8">
        <f t="shared" si="799"/>
        <v>0.86022162229747101</v>
      </c>
      <c r="BE2691" s="8">
        <f t="shared" si="800"/>
        <v>1.2723749123776125</v>
      </c>
      <c r="BF2691" s="8">
        <f t="shared" si="801"/>
        <v>0.7386345573352866</v>
      </c>
      <c r="BG2691" s="95">
        <f t="shared" si="805"/>
        <v>0.3357196473573697</v>
      </c>
      <c r="BH2691" s="95">
        <f t="shared" si="805"/>
        <v>0.31036782265222035</v>
      </c>
      <c r="BI2691" s="95">
        <f t="shared" si="805"/>
        <v>0.2809205298216626</v>
      </c>
      <c r="BJ2691" s="95">
        <f t="shared" si="805"/>
        <v>0.24702566320507127</v>
      </c>
      <c r="BK2691" s="95">
        <f t="shared" si="805"/>
        <v>0.20836448178683617</v>
      </c>
      <c r="BL2691" s="95">
        <f t="shared" si="805"/>
        <v>0.16464603804218486</v>
      </c>
      <c r="BM2691" s="95">
        <f t="shared" si="805"/>
        <v>0.11558430824031349</v>
      </c>
      <c r="BN2691" s="95">
        <f t="shared" si="803"/>
        <v>6.085163226445589E-2</v>
      </c>
    </row>
    <row r="2692" spans="53:66" x14ac:dyDescent="0.2">
      <c r="BA2692" s="8">
        <f t="shared" si="796"/>
        <v>0</v>
      </c>
      <c r="BB2692" s="8">
        <f t="shared" si="797"/>
        <v>1.2646105828040655</v>
      </c>
      <c r="BC2692" s="8">
        <f t="shared" si="798"/>
        <v>-0.82727295640664633</v>
      </c>
      <c r="BD2692" s="8">
        <f t="shared" si="799"/>
        <v>0.86022162229747101</v>
      </c>
      <c r="BE2692" s="8">
        <f t="shared" si="800"/>
        <v>1.2723749123776125</v>
      </c>
      <c r="BF2692" s="8">
        <f t="shared" si="801"/>
        <v>0.7386345573352866</v>
      </c>
      <c r="BG2692" s="95">
        <f t="shared" si="805"/>
        <v>0.3357196473573697</v>
      </c>
      <c r="BH2692" s="95">
        <f t="shared" si="805"/>
        <v>0.31036782265222035</v>
      </c>
      <c r="BI2692" s="95">
        <f t="shared" si="805"/>
        <v>0.2809205298216626</v>
      </c>
      <c r="BJ2692" s="95">
        <f t="shared" si="805"/>
        <v>0.24702566320507127</v>
      </c>
      <c r="BK2692" s="95">
        <f t="shared" si="805"/>
        <v>0.20836448178683617</v>
      </c>
      <c r="BL2692" s="95">
        <f t="shared" si="805"/>
        <v>0.16464603804218486</v>
      </c>
      <c r="BM2692" s="95">
        <f t="shared" si="805"/>
        <v>0.11558430824031349</v>
      </c>
      <c r="BN2692" s="95">
        <f t="shared" si="803"/>
        <v>6.085163226445589E-2</v>
      </c>
    </row>
    <row r="2693" spans="53:66" x14ac:dyDescent="0.2">
      <c r="BA2693" s="8">
        <f t="shared" si="796"/>
        <v>0</v>
      </c>
      <c r="BB2693" s="8">
        <f t="shared" si="797"/>
        <v>1.2646105828040655</v>
      </c>
      <c r="BC2693" s="8">
        <f t="shared" si="798"/>
        <v>-0.82727295640664633</v>
      </c>
      <c r="BD2693" s="8">
        <f t="shared" si="799"/>
        <v>0.86022162229747101</v>
      </c>
      <c r="BE2693" s="8">
        <f t="shared" si="800"/>
        <v>1.2723749123776125</v>
      </c>
      <c r="BF2693" s="8">
        <f t="shared" si="801"/>
        <v>0.7386345573352866</v>
      </c>
      <c r="BG2693" s="95">
        <f t="shared" si="805"/>
        <v>0.3357196473573697</v>
      </c>
      <c r="BH2693" s="95">
        <f t="shared" si="805"/>
        <v>0.31036782265222035</v>
      </c>
      <c r="BI2693" s="95">
        <f t="shared" si="805"/>
        <v>0.2809205298216626</v>
      </c>
      <c r="BJ2693" s="95">
        <f t="shared" si="805"/>
        <v>0.24702566320507127</v>
      </c>
      <c r="BK2693" s="95">
        <f t="shared" si="805"/>
        <v>0.20836448178683617</v>
      </c>
      <c r="BL2693" s="95">
        <f t="shared" si="805"/>
        <v>0.16464603804218486</v>
      </c>
      <c r="BM2693" s="95">
        <f t="shared" si="805"/>
        <v>0.11558430824031349</v>
      </c>
      <c r="BN2693" s="95">
        <f t="shared" si="803"/>
        <v>6.085163226445589E-2</v>
      </c>
    </row>
    <row r="2694" spans="53:66" x14ac:dyDescent="0.2">
      <c r="BA2694" s="8">
        <f t="shared" si="796"/>
        <v>0</v>
      </c>
      <c r="BB2694" s="8">
        <f t="shared" si="797"/>
        <v>1.2646105828040655</v>
      </c>
      <c r="BC2694" s="8">
        <f t="shared" si="798"/>
        <v>-0.82727295640664633</v>
      </c>
      <c r="BD2694" s="8">
        <f t="shared" si="799"/>
        <v>0.86022162229747101</v>
      </c>
      <c r="BE2694" s="8">
        <f t="shared" si="800"/>
        <v>1.2723749123776125</v>
      </c>
      <c r="BF2694" s="8">
        <f t="shared" si="801"/>
        <v>0.7386345573352866</v>
      </c>
      <c r="BG2694" s="95">
        <f t="shared" si="805"/>
        <v>0.3357196473573697</v>
      </c>
      <c r="BH2694" s="95">
        <f t="shared" si="805"/>
        <v>0.31036782265222035</v>
      </c>
      <c r="BI2694" s="95">
        <f t="shared" si="805"/>
        <v>0.2809205298216626</v>
      </c>
      <c r="BJ2694" s="95">
        <f t="shared" si="805"/>
        <v>0.24702566320507127</v>
      </c>
      <c r="BK2694" s="95">
        <f t="shared" si="805"/>
        <v>0.20836448178683617</v>
      </c>
      <c r="BL2694" s="95">
        <f t="shared" si="805"/>
        <v>0.16464603804218486</v>
      </c>
      <c r="BM2694" s="95">
        <f t="shared" si="805"/>
        <v>0.11558430824031349</v>
      </c>
      <c r="BN2694" s="95">
        <f t="shared" si="803"/>
        <v>6.085163226445589E-2</v>
      </c>
    </row>
    <row r="2695" spans="53:66" x14ac:dyDescent="0.2">
      <c r="BA2695" s="8">
        <f t="shared" si="796"/>
        <v>0</v>
      </c>
      <c r="BB2695" s="8">
        <f t="shared" si="797"/>
        <v>1.2646105828040655</v>
      </c>
      <c r="BC2695" s="8">
        <f t="shared" si="798"/>
        <v>-0.82727295640664633</v>
      </c>
      <c r="BD2695" s="8">
        <f t="shared" si="799"/>
        <v>0.86022162229747101</v>
      </c>
      <c r="BE2695" s="8">
        <f t="shared" si="800"/>
        <v>1.2723749123776125</v>
      </c>
      <c r="BF2695" s="8">
        <f t="shared" si="801"/>
        <v>0.7386345573352866</v>
      </c>
      <c r="BG2695" s="95">
        <f t="shared" si="805"/>
        <v>0.3357196473573697</v>
      </c>
      <c r="BH2695" s="95">
        <f t="shared" si="805"/>
        <v>0.31036782265222035</v>
      </c>
      <c r="BI2695" s="95">
        <f t="shared" si="805"/>
        <v>0.2809205298216626</v>
      </c>
      <c r="BJ2695" s="95">
        <f t="shared" si="805"/>
        <v>0.24702566320507127</v>
      </c>
      <c r="BK2695" s="95">
        <f t="shared" si="805"/>
        <v>0.20836448178683617</v>
      </c>
      <c r="BL2695" s="95">
        <f t="shared" si="805"/>
        <v>0.16464603804218486</v>
      </c>
      <c r="BM2695" s="95">
        <f t="shared" si="805"/>
        <v>0.11558430824031349</v>
      </c>
      <c r="BN2695" s="95">
        <f t="shared" si="803"/>
        <v>6.085163226445589E-2</v>
      </c>
    </row>
    <row r="2696" spans="53:66" x14ac:dyDescent="0.2">
      <c r="BA2696" s="8">
        <f t="shared" si="796"/>
        <v>0</v>
      </c>
      <c r="BB2696" s="8">
        <f t="shared" si="797"/>
        <v>1.2646105828040655</v>
      </c>
      <c r="BC2696" s="8">
        <f t="shared" si="798"/>
        <v>-0.82727295640664633</v>
      </c>
      <c r="BD2696" s="8">
        <f t="shared" si="799"/>
        <v>0.86022162229747101</v>
      </c>
      <c r="BE2696" s="8">
        <f t="shared" si="800"/>
        <v>1.2723749123776125</v>
      </c>
      <c r="BF2696" s="8">
        <f t="shared" si="801"/>
        <v>0.7386345573352866</v>
      </c>
      <c r="BG2696" s="95">
        <f t="shared" si="805"/>
        <v>0.3357196473573697</v>
      </c>
      <c r="BH2696" s="95">
        <f t="shared" si="805"/>
        <v>0.31036782265222035</v>
      </c>
      <c r="BI2696" s="95">
        <f t="shared" si="805"/>
        <v>0.2809205298216626</v>
      </c>
      <c r="BJ2696" s="95">
        <f t="shared" si="805"/>
        <v>0.24702566320507127</v>
      </c>
      <c r="BK2696" s="95">
        <f t="shared" si="805"/>
        <v>0.20836448178683617</v>
      </c>
      <c r="BL2696" s="95">
        <f t="shared" si="805"/>
        <v>0.16464603804218486</v>
      </c>
      <c r="BM2696" s="95">
        <f t="shared" si="805"/>
        <v>0.11558430824031349</v>
      </c>
      <c r="BN2696" s="95">
        <f t="shared" si="803"/>
        <v>6.085163226445589E-2</v>
      </c>
    </row>
    <row r="2697" spans="53:66" x14ac:dyDescent="0.2">
      <c r="BA2697" s="8">
        <f t="shared" si="796"/>
        <v>0</v>
      </c>
      <c r="BB2697" s="8">
        <f t="shared" si="797"/>
        <v>1.2646105828040655</v>
      </c>
      <c r="BC2697" s="8">
        <f t="shared" si="798"/>
        <v>-0.82727295640664633</v>
      </c>
      <c r="BD2697" s="8">
        <f t="shared" si="799"/>
        <v>0.86022162229747101</v>
      </c>
      <c r="BE2697" s="8">
        <f t="shared" si="800"/>
        <v>1.2723749123776125</v>
      </c>
      <c r="BF2697" s="8">
        <f t="shared" si="801"/>
        <v>0.7386345573352866</v>
      </c>
      <c r="BG2697" s="95">
        <f t="shared" si="805"/>
        <v>0.3357196473573697</v>
      </c>
      <c r="BH2697" s="95">
        <f t="shared" si="805"/>
        <v>0.31036782265222035</v>
      </c>
      <c r="BI2697" s="95">
        <f t="shared" si="805"/>
        <v>0.2809205298216626</v>
      </c>
      <c r="BJ2697" s="95">
        <f t="shared" si="805"/>
        <v>0.24702566320507127</v>
      </c>
      <c r="BK2697" s="95">
        <f t="shared" si="805"/>
        <v>0.20836448178683617</v>
      </c>
      <c r="BL2697" s="95">
        <f t="shared" si="805"/>
        <v>0.16464603804218486</v>
      </c>
      <c r="BM2697" s="95">
        <f t="shared" si="805"/>
        <v>0.11558430824031349</v>
      </c>
      <c r="BN2697" s="95">
        <f t="shared" si="803"/>
        <v>6.085163226445589E-2</v>
      </c>
    </row>
    <row r="2698" spans="53:66" x14ac:dyDescent="0.2">
      <c r="BA2698" s="8">
        <f t="shared" si="796"/>
        <v>0</v>
      </c>
      <c r="BB2698" s="8">
        <f t="shared" si="797"/>
        <v>1.2646105828040655</v>
      </c>
      <c r="BC2698" s="8">
        <f t="shared" si="798"/>
        <v>-0.82727295640664633</v>
      </c>
      <c r="BD2698" s="8">
        <f t="shared" si="799"/>
        <v>0.86022162229747101</v>
      </c>
      <c r="BE2698" s="8">
        <f t="shared" si="800"/>
        <v>1.2723749123776125</v>
      </c>
      <c r="BF2698" s="8">
        <f t="shared" si="801"/>
        <v>0.7386345573352866</v>
      </c>
      <c r="BG2698" s="95">
        <f t="shared" si="805"/>
        <v>0.3357196473573697</v>
      </c>
      <c r="BH2698" s="95">
        <f t="shared" si="805"/>
        <v>0.31036782265222035</v>
      </c>
      <c r="BI2698" s="95">
        <f t="shared" si="805"/>
        <v>0.2809205298216626</v>
      </c>
      <c r="BJ2698" s="95">
        <f t="shared" si="805"/>
        <v>0.24702566320507127</v>
      </c>
      <c r="BK2698" s="95">
        <f t="shared" si="805"/>
        <v>0.20836448178683617</v>
      </c>
      <c r="BL2698" s="95">
        <f t="shared" si="805"/>
        <v>0.16464603804218486</v>
      </c>
      <c r="BM2698" s="95">
        <f t="shared" si="805"/>
        <v>0.11558430824031349</v>
      </c>
      <c r="BN2698" s="95">
        <f t="shared" si="803"/>
        <v>6.085163226445589E-2</v>
      </c>
    </row>
    <row r="2699" spans="53:66" x14ac:dyDescent="0.2">
      <c r="BA2699" s="8">
        <f t="shared" si="796"/>
        <v>0</v>
      </c>
      <c r="BB2699" s="8">
        <f t="shared" si="797"/>
        <v>1.2646105828040655</v>
      </c>
      <c r="BC2699" s="8">
        <f t="shared" si="798"/>
        <v>-0.82727295640664633</v>
      </c>
      <c r="BD2699" s="8">
        <f t="shared" si="799"/>
        <v>0.86022162229747101</v>
      </c>
      <c r="BE2699" s="8">
        <f t="shared" si="800"/>
        <v>1.2723749123776125</v>
      </c>
      <c r="BF2699" s="8">
        <f t="shared" si="801"/>
        <v>0.7386345573352866</v>
      </c>
      <c r="BG2699" s="95">
        <f t="shared" si="805"/>
        <v>0.3357196473573697</v>
      </c>
      <c r="BH2699" s="95">
        <f t="shared" si="805"/>
        <v>0.31036782265222035</v>
      </c>
      <c r="BI2699" s="95">
        <f t="shared" si="805"/>
        <v>0.2809205298216626</v>
      </c>
      <c r="BJ2699" s="95">
        <f t="shared" si="805"/>
        <v>0.24702566320507127</v>
      </c>
      <c r="BK2699" s="95">
        <f t="shared" si="805"/>
        <v>0.20836448178683617</v>
      </c>
      <c r="BL2699" s="95">
        <f t="shared" si="805"/>
        <v>0.16464603804218486</v>
      </c>
      <c r="BM2699" s="95">
        <f t="shared" si="805"/>
        <v>0.11558430824031349</v>
      </c>
      <c r="BN2699" s="95">
        <f t="shared" si="803"/>
        <v>6.085163226445589E-2</v>
      </c>
    </row>
    <row r="2700" spans="53:66" x14ac:dyDescent="0.2">
      <c r="BA2700" s="8">
        <f t="shared" si="796"/>
        <v>0</v>
      </c>
      <c r="BB2700" s="8">
        <f t="shared" si="797"/>
        <v>1.2646105828040655</v>
      </c>
      <c r="BC2700" s="8">
        <f t="shared" si="798"/>
        <v>-0.82727295640664633</v>
      </c>
      <c r="BD2700" s="8">
        <f t="shared" si="799"/>
        <v>0.86022162229747101</v>
      </c>
      <c r="BE2700" s="8">
        <f t="shared" si="800"/>
        <v>1.2723749123776125</v>
      </c>
      <c r="BF2700" s="8">
        <f t="shared" si="801"/>
        <v>0.7386345573352866</v>
      </c>
      <c r="BG2700" s="95">
        <f t="shared" si="805"/>
        <v>0.3357196473573697</v>
      </c>
      <c r="BH2700" s="95">
        <f t="shared" si="805"/>
        <v>0.31036782265222035</v>
      </c>
      <c r="BI2700" s="95">
        <f t="shared" si="805"/>
        <v>0.2809205298216626</v>
      </c>
      <c r="BJ2700" s="95">
        <f t="shared" si="805"/>
        <v>0.24702566320507127</v>
      </c>
      <c r="BK2700" s="95">
        <f t="shared" si="805"/>
        <v>0.20836448178683617</v>
      </c>
      <c r="BL2700" s="95">
        <f t="shared" si="805"/>
        <v>0.16464603804218486</v>
      </c>
      <c r="BM2700" s="95">
        <f t="shared" si="805"/>
        <v>0.11558430824031349</v>
      </c>
      <c r="BN2700" s="95">
        <f t="shared" si="803"/>
        <v>6.085163226445589E-2</v>
      </c>
    </row>
    <row r="2701" spans="53:66" x14ac:dyDescent="0.2">
      <c r="BA2701" s="8">
        <f t="shared" si="796"/>
        <v>0</v>
      </c>
      <c r="BB2701" s="8">
        <f t="shared" si="797"/>
        <v>1.2646105828040655</v>
      </c>
      <c r="BC2701" s="8">
        <f t="shared" si="798"/>
        <v>-0.82727295640664633</v>
      </c>
      <c r="BD2701" s="8">
        <f t="shared" si="799"/>
        <v>0.86022162229747101</v>
      </c>
      <c r="BE2701" s="8">
        <f t="shared" si="800"/>
        <v>1.2723749123776125</v>
      </c>
      <c r="BF2701" s="8">
        <f t="shared" si="801"/>
        <v>0.7386345573352866</v>
      </c>
      <c r="BG2701" s="95">
        <f t="shared" si="805"/>
        <v>0.3357196473573697</v>
      </c>
      <c r="BH2701" s="95">
        <f t="shared" si="805"/>
        <v>0.31036782265222035</v>
      </c>
      <c r="BI2701" s="95">
        <f t="shared" si="805"/>
        <v>0.2809205298216626</v>
      </c>
      <c r="BJ2701" s="95">
        <f t="shared" si="805"/>
        <v>0.24702566320507127</v>
      </c>
      <c r="BK2701" s="95">
        <f t="shared" si="805"/>
        <v>0.20836448178683617</v>
      </c>
      <c r="BL2701" s="95">
        <f t="shared" si="805"/>
        <v>0.16464603804218486</v>
      </c>
      <c r="BM2701" s="95">
        <f t="shared" si="805"/>
        <v>0.11558430824031349</v>
      </c>
      <c r="BN2701" s="95">
        <f t="shared" si="803"/>
        <v>6.085163226445589E-2</v>
      </c>
    </row>
    <row r="2702" spans="53:66" x14ac:dyDescent="0.2">
      <c r="BA2702" s="8">
        <f t="shared" si="796"/>
        <v>0</v>
      </c>
      <c r="BB2702" s="8">
        <f t="shared" si="797"/>
        <v>1.2646105828040655</v>
      </c>
      <c r="BC2702" s="8">
        <f t="shared" si="798"/>
        <v>-0.82727295640664633</v>
      </c>
      <c r="BD2702" s="8">
        <f t="shared" si="799"/>
        <v>0.86022162229747101</v>
      </c>
      <c r="BE2702" s="8">
        <f t="shared" si="800"/>
        <v>1.2723749123776125</v>
      </c>
      <c r="BF2702" s="8">
        <f t="shared" si="801"/>
        <v>0.7386345573352866</v>
      </c>
      <c r="BG2702" s="95">
        <f t="shared" si="805"/>
        <v>0.3357196473573697</v>
      </c>
      <c r="BH2702" s="95">
        <f t="shared" si="805"/>
        <v>0.31036782265222035</v>
      </c>
      <c r="BI2702" s="95">
        <f t="shared" si="805"/>
        <v>0.2809205298216626</v>
      </c>
      <c r="BJ2702" s="95">
        <f t="shared" si="805"/>
        <v>0.24702566320507127</v>
      </c>
      <c r="BK2702" s="95">
        <f t="shared" si="805"/>
        <v>0.20836448178683617</v>
      </c>
      <c r="BL2702" s="95">
        <f t="shared" si="805"/>
        <v>0.16464603804218486</v>
      </c>
      <c r="BM2702" s="95">
        <f t="shared" si="805"/>
        <v>0.11558430824031349</v>
      </c>
      <c r="BN2702" s="95">
        <f t="shared" si="803"/>
        <v>6.085163226445589E-2</v>
      </c>
    </row>
    <row r="2703" spans="53:66" x14ac:dyDescent="0.2">
      <c r="BA2703" s="8">
        <f t="shared" si="796"/>
        <v>0</v>
      </c>
      <c r="BB2703" s="8">
        <f t="shared" si="797"/>
        <v>1.2646105828040655</v>
      </c>
      <c r="BC2703" s="8">
        <f t="shared" si="798"/>
        <v>-0.82727295640664633</v>
      </c>
      <c r="BD2703" s="8">
        <f t="shared" si="799"/>
        <v>0.86022162229747101</v>
      </c>
      <c r="BE2703" s="8">
        <f t="shared" si="800"/>
        <v>1.2723749123776125</v>
      </c>
      <c r="BF2703" s="8">
        <f t="shared" si="801"/>
        <v>0.7386345573352866</v>
      </c>
      <c r="BG2703" s="95">
        <f t="shared" si="805"/>
        <v>0.3357196473573697</v>
      </c>
      <c r="BH2703" s="95">
        <f t="shared" si="805"/>
        <v>0.31036782265222035</v>
      </c>
      <c r="BI2703" s="95">
        <f t="shared" si="805"/>
        <v>0.2809205298216626</v>
      </c>
      <c r="BJ2703" s="95">
        <f t="shared" si="805"/>
        <v>0.24702566320507127</v>
      </c>
      <c r="BK2703" s="95">
        <f t="shared" si="805"/>
        <v>0.20836448178683617</v>
      </c>
      <c r="BL2703" s="95">
        <f t="shared" si="805"/>
        <v>0.16464603804218486</v>
      </c>
      <c r="BM2703" s="95">
        <f t="shared" si="805"/>
        <v>0.11558430824031349</v>
      </c>
      <c r="BN2703" s="95">
        <f t="shared" si="803"/>
        <v>6.085163226445589E-2</v>
      </c>
    </row>
    <row r="2704" spans="53:66" x14ac:dyDescent="0.2">
      <c r="BA2704" s="8">
        <f t="shared" si="796"/>
        <v>0</v>
      </c>
      <c r="BB2704" s="8">
        <f t="shared" si="797"/>
        <v>1.2646105828040655</v>
      </c>
      <c r="BC2704" s="8">
        <f t="shared" si="798"/>
        <v>-0.82727295640664633</v>
      </c>
      <c r="BD2704" s="8">
        <f t="shared" si="799"/>
        <v>0.86022162229747101</v>
      </c>
      <c r="BE2704" s="8">
        <f t="shared" si="800"/>
        <v>1.2723749123776125</v>
      </c>
      <c r="BF2704" s="8">
        <f t="shared" si="801"/>
        <v>0.7386345573352866</v>
      </c>
      <c r="BG2704" s="95">
        <f t="shared" si="805"/>
        <v>0.3357196473573697</v>
      </c>
      <c r="BH2704" s="95">
        <f t="shared" si="805"/>
        <v>0.31036782265222035</v>
      </c>
      <c r="BI2704" s="95">
        <f t="shared" si="805"/>
        <v>0.2809205298216626</v>
      </c>
      <c r="BJ2704" s="95">
        <f t="shared" si="805"/>
        <v>0.24702566320507127</v>
      </c>
      <c r="BK2704" s="95">
        <f t="shared" si="805"/>
        <v>0.20836448178683617</v>
      </c>
      <c r="BL2704" s="95">
        <f t="shared" si="805"/>
        <v>0.16464603804218486</v>
      </c>
      <c r="BM2704" s="95">
        <f t="shared" si="805"/>
        <v>0.11558430824031349</v>
      </c>
      <c r="BN2704" s="95">
        <f t="shared" si="803"/>
        <v>6.085163226445589E-2</v>
      </c>
    </row>
    <row r="2705" spans="53:66" x14ac:dyDescent="0.2">
      <c r="BA2705" s="8">
        <f t="shared" si="796"/>
        <v>0</v>
      </c>
      <c r="BB2705" s="8">
        <f t="shared" si="797"/>
        <v>1.2646105828040655</v>
      </c>
      <c r="BC2705" s="8">
        <f t="shared" si="798"/>
        <v>-0.82727295640664633</v>
      </c>
      <c r="BD2705" s="8">
        <f t="shared" si="799"/>
        <v>0.86022162229747101</v>
      </c>
      <c r="BE2705" s="8">
        <f t="shared" si="800"/>
        <v>1.2723749123776125</v>
      </c>
      <c r="BF2705" s="8">
        <f t="shared" si="801"/>
        <v>0.7386345573352866</v>
      </c>
      <c r="BG2705" s="95">
        <f t="shared" ref="BG2705:BM2720" si="806">$BN2705+$BB$7*SIN(BH2705)</f>
        <v>0.3357196473573697</v>
      </c>
      <c r="BH2705" s="95">
        <f t="shared" si="806"/>
        <v>0.31036782265222035</v>
      </c>
      <c r="BI2705" s="95">
        <f t="shared" si="806"/>
        <v>0.2809205298216626</v>
      </c>
      <c r="BJ2705" s="95">
        <f t="shared" si="806"/>
        <v>0.24702566320507127</v>
      </c>
      <c r="BK2705" s="95">
        <f t="shared" si="806"/>
        <v>0.20836448178683617</v>
      </c>
      <c r="BL2705" s="95">
        <f t="shared" si="806"/>
        <v>0.16464603804218486</v>
      </c>
      <c r="BM2705" s="95">
        <f t="shared" si="806"/>
        <v>0.11558430824031349</v>
      </c>
      <c r="BN2705" s="95">
        <f t="shared" si="803"/>
        <v>6.085163226445589E-2</v>
      </c>
    </row>
    <row r="2706" spans="53:66" x14ac:dyDescent="0.2">
      <c r="BA2706" s="8">
        <f t="shared" si="796"/>
        <v>0</v>
      </c>
      <c r="BB2706" s="8">
        <f t="shared" si="797"/>
        <v>1.2646105828040655</v>
      </c>
      <c r="BC2706" s="8">
        <f t="shared" si="798"/>
        <v>-0.82727295640664633</v>
      </c>
      <c r="BD2706" s="8">
        <f t="shared" si="799"/>
        <v>0.86022162229747101</v>
      </c>
      <c r="BE2706" s="8">
        <f t="shared" si="800"/>
        <v>1.2723749123776125</v>
      </c>
      <c r="BF2706" s="8">
        <f t="shared" si="801"/>
        <v>0.7386345573352866</v>
      </c>
      <c r="BG2706" s="95">
        <f t="shared" si="806"/>
        <v>0.3357196473573697</v>
      </c>
      <c r="BH2706" s="95">
        <f t="shared" si="806"/>
        <v>0.31036782265222035</v>
      </c>
      <c r="BI2706" s="95">
        <f t="shared" si="806"/>
        <v>0.2809205298216626</v>
      </c>
      <c r="BJ2706" s="95">
        <f t="shared" si="806"/>
        <v>0.24702566320507127</v>
      </c>
      <c r="BK2706" s="95">
        <f t="shared" si="806"/>
        <v>0.20836448178683617</v>
      </c>
      <c r="BL2706" s="95">
        <f t="shared" si="806"/>
        <v>0.16464603804218486</v>
      </c>
      <c r="BM2706" s="95">
        <f t="shared" si="806"/>
        <v>0.11558430824031349</v>
      </c>
      <c r="BN2706" s="95">
        <f t="shared" si="803"/>
        <v>6.085163226445589E-2</v>
      </c>
    </row>
    <row r="2707" spans="53:66" x14ac:dyDescent="0.2">
      <c r="BA2707" s="8">
        <f t="shared" si="796"/>
        <v>0</v>
      </c>
      <c r="BB2707" s="8">
        <f t="shared" si="797"/>
        <v>1.2646105828040655</v>
      </c>
      <c r="BC2707" s="8">
        <f t="shared" si="798"/>
        <v>-0.82727295640664633</v>
      </c>
      <c r="BD2707" s="8">
        <f t="shared" si="799"/>
        <v>0.86022162229747101</v>
      </c>
      <c r="BE2707" s="8">
        <f t="shared" si="800"/>
        <v>1.2723749123776125</v>
      </c>
      <c r="BF2707" s="8">
        <f t="shared" si="801"/>
        <v>0.7386345573352866</v>
      </c>
      <c r="BG2707" s="95">
        <f t="shared" si="806"/>
        <v>0.3357196473573697</v>
      </c>
      <c r="BH2707" s="95">
        <f t="shared" si="806"/>
        <v>0.31036782265222035</v>
      </c>
      <c r="BI2707" s="95">
        <f t="shared" si="806"/>
        <v>0.2809205298216626</v>
      </c>
      <c r="BJ2707" s="95">
        <f t="shared" si="806"/>
        <v>0.24702566320507127</v>
      </c>
      <c r="BK2707" s="95">
        <f t="shared" si="806"/>
        <v>0.20836448178683617</v>
      </c>
      <c r="BL2707" s="95">
        <f t="shared" si="806"/>
        <v>0.16464603804218486</v>
      </c>
      <c r="BM2707" s="95">
        <f t="shared" si="806"/>
        <v>0.11558430824031349</v>
      </c>
      <c r="BN2707" s="95">
        <f t="shared" si="803"/>
        <v>6.085163226445589E-2</v>
      </c>
    </row>
    <row r="2708" spans="53:66" x14ac:dyDescent="0.2">
      <c r="BA2708" s="8">
        <f t="shared" si="796"/>
        <v>0</v>
      </c>
      <c r="BB2708" s="8">
        <f t="shared" si="797"/>
        <v>1.2646105828040655</v>
      </c>
      <c r="BC2708" s="8">
        <f t="shared" si="798"/>
        <v>-0.82727295640664633</v>
      </c>
      <c r="BD2708" s="8">
        <f t="shared" si="799"/>
        <v>0.86022162229747101</v>
      </c>
      <c r="BE2708" s="8">
        <f t="shared" si="800"/>
        <v>1.2723749123776125</v>
      </c>
      <c r="BF2708" s="8">
        <f t="shared" si="801"/>
        <v>0.7386345573352866</v>
      </c>
      <c r="BG2708" s="95">
        <f t="shared" si="806"/>
        <v>0.3357196473573697</v>
      </c>
      <c r="BH2708" s="95">
        <f t="shared" si="806"/>
        <v>0.31036782265222035</v>
      </c>
      <c r="BI2708" s="95">
        <f t="shared" si="806"/>
        <v>0.2809205298216626</v>
      </c>
      <c r="BJ2708" s="95">
        <f t="shared" si="806"/>
        <v>0.24702566320507127</v>
      </c>
      <c r="BK2708" s="95">
        <f t="shared" si="806"/>
        <v>0.20836448178683617</v>
      </c>
      <c r="BL2708" s="95">
        <f t="shared" si="806"/>
        <v>0.16464603804218486</v>
      </c>
      <c r="BM2708" s="95">
        <f t="shared" si="806"/>
        <v>0.11558430824031349</v>
      </c>
      <c r="BN2708" s="95">
        <f t="shared" si="803"/>
        <v>6.085163226445589E-2</v>
      </c>
    </row>
    <row r="2709" spans="53:66" x14ac:dyDescent="0.2">
      <c r="BA2709" s="8">
        <f t="shared" si="796"/>
        <v>0</v>
      </c>
      <c r="BB2709" s="8">
        <f t="shared" si="797"/>
        <v>1.2646105828040655</v>
      </c>
      <c r="BC2709" s="8">
        <f t="shared" si="798"/>
        <v>-0.82727295640664633</v>
      </c>
      <c r="BD2709" s="8">
        <f t="shared" si="799"/>
        <v>0.86022162229747101</v>
      </c>
      <c r="BE2709" s="8">
        <f t="shared" si="800"/>
        <v>1.2723749123776125</v>
      </c>
      <c r="BF2709" s="8">
        <f t="shared" si="801"/>
        <v>0.7386345573352866</v>
      </c>
      <c r="BG2709" s="95">
        <f t="shared" si="806"/>
        <v>0.3357196473573697</v>
      </c>
      <c r="BH2709" s="95">
        <f t="shared" si="806"/>
        <v>0.31036782265222035</v>
      </c>
      <c r="BI2709" s="95">
        <f t="shared" si="806"/>
        <v>0.2809205298216626</v>
      </c>
      <c r="BJ2709" s="95">
        <f t="shared" si="806"/>
        <v>0.24702566320507127</v>
      </c>
      <c r="BK2709" s="95">
        <f t="shared" si="806"/>
        <v>0.20836448178683617</v>
      </c>
      <c r="BL2709" s="95">
        <f t="shared" si="806"/>
        <v>0.16464603804218486</v>
      </c>
      <c r="BM2709" s="95">
        <f t="shared" si="806"/>
        <v>0.11558430824031349</v>
      </c>
      <c r="BN2709" s="95">
        <f t="shared" si="803"/>
        <v>6.085163226445589E-2</v>
      </c>
    </row>
    <row r="2710" spans="53:66" x14ac:dyDescent="0.2">
      <c r="BA2710" s="8">
        <f t="shared" si="796"/>
        <v>0</v>
      </c>
      <c r="BB2710" s="8">
        <f t="shared" si="797"/>
        <v>1.2646105828040655</v>
      </c>
      <c r="BC2710" s="8">
        <f t="shared" si="798"/>
        <v>-0.82727295640664633</v>
      </c>
      <c r="BD2710" s="8">
        <f t="shared" si="799"/>
        <v>0.86022162229747101</v>
      </c>
      <c r="BE2710" s="8">
        <f t="shared" si="800"/>
        <v>1.2723749123776125</v>
      </c>
      <c r="BF2710" s="8">
        <f t="shared" si="801"/>
        <v>0.7386345573352866</v>
      </c>
      <c r="BG2710" s="95">
        <f t="shared" si="806"/>
        <v>0.3357196473573697</v>
      </c>
      <c r="BH2710" s="95">
        <f t="shared" si="806"/>
        <v>0.31036782265222035</v>
      </c>
      <c r="BI2710" s="95">
        <f t="shared" si="806"/>
        <v>0.2809205298216626</v>
      </c>
      <c r="BJ2710" s="95">
        <f t="shared" si="806"/>
        <v>0.24702566320507127</v>
      </c>
      <c r="BK2710" s="95">
        <f t="shared" si="806"/>
        <v>0.20836448178683617</v>
      </c>
      <c r="BL2710" s="95">
        <f t="shared" si="806"/>
        <v>0.16464603804218486</v>
      </c>
      <c r="BM2710" s="95">
        <f t="shared" si="806"/>
        <v>0.11558430824031349</v>
      </c>
      <c r="BN2710" s="95">
        <f t="shared" si="803"/>
        <v>6.085163226445589E-2</v>
      </c>
    </row>
    <row r="2711" spans="53:66" x14ac:dyDescent="0.2">
      <c r="BA2711" s="8">
        <f t="shared" si="796"/>
        <v>0</v>
      </c>
      <c r="BB2711" s="8">
        <f t="shared" si="797"/>
        <v>1.2646105828040655</v>
      </c>
      <c r="BC2711" s="8">
        <f t="shared" si="798"/>
        <v>-0.82727295640664633</v>
      </c>
      <c r="BD2711" s="8">
        <f t="shared" si="799"/>
        <v>0.86022162229747101</v>
      </c>
      <c r="BE2711" s="8">
        <f t="shared" si="800"/>
        <v>1.2723749123776125</v>
      </c>
      <c r="BF2711" s="8">
        <f t="shared" si="801"/>
        <v>0.7386345573352866</v>
      </c>
      <c r="BG2711" s="95">
        <f t="shared" si="806"/>
        <v>0.3357196473573697</v>
      </c>
      <c r="BH2711" s="95">
        <f t="shared" si="806"/>
        <v>0.31036782265222035</v>
      </c>
      <c r="BI2711" s="95">
        <f t="shared" si="806"/>
        <v>0.2809205298216626</v>
      </c>
      <c r="BJ2711" s="95">
        <f t="shared" si="806"/>
        <v>0.24702566320507127</v>
      </c>
      <c r="BK2711" s="95">
        <f t="shared" si="806"/>
        <v>0.20836448178683617</v>
      </c>
      <c r="BL2711" s="95">
        <f t="shared" si="806"/>
        <v>0.16464603804218486</v>
      </c>
      <c r="BM2711" s="95">
        <f t="shared" si="806"/>
        <v>0.11558430824031349</v>
      </c>
      <c r="BN2711" s="95">
        <f t="shared" si="803"/>
        <v>6.085163226445589E-2</v>
      </c>
    </row>
    <row r="2712" spans="53:66" x14ac:dyDescent="0.2">
      <c r="BA2712" s="8">
        <f t="shared" si="796"/>
        <v>0</v>
      </c>
      <c r="BB2712" s="8">
        <f t="shared" si="797"/>
        <v>1.2646105828040655</v>
      </c>
      <c r="BC2712" s="8">
        <f t="shared" si="798"/>
        <v>-0.82727295640664633</v>
      </c>
      <c r="BD2712" s="8">
        <f t="shared" si="799"/>
        <v>0.86022162229747101</v>
      </c>
      <c r="BE2712" s="8">
        <f t="shared" si="800"/>
        <v>1.2723749123776125</v>
      </c>
      <c r="BF2712" s="8">
        <f t="shared" si="801"/>
        <v>0.7386345573352866</v>
      </c>
      <c r="BG2712" s="95">
        <f t="shared" si="806"/>
        <v>0.3357196473573697</v>
      </c>
      <c r="BH2712" s="95">
        <f t="shared" si="806"/>
        <v>0.31036782265222035</v>
      </c>
      <c r="BI2712" s="95">
        <f t="shared" si="806"/>
        <v>0.2809205298216626</v>
      </c>
      <c r="BJ2712" s="95">
        <f t="shared" si="806"/>
        <v>0.24702566320507127</v>
      </c>
      <c r="BK2712" s="95">
        <f t="shared" si="806"/>
        <v>0.20836448178683617</v>
      </c>
      <c r="BL2712" s="95">
        <f t="shared" si="806"/>
        <v>0.16464603804218486</v>
      </c>
      <c r="BM2712" s="95">
        <f t="shared" si="806"/>
        <v>0.11558430824031349</v>
      </c>
      <c r="BN2712" s="95">
        <f t="shared" si="803"/>
        <v>6.085163226445589E-2</v>
      </c>
    </row>
    <row r="2713" spans="53:66" x14ac:dyDescent="0.2">
      <c r="BA2713" s="8">
        <f t="shared" si="796"/>
        <v>0</v>
      </c>
      <c r="BB2713" s="8">
        <f t="shared" si="797"/>
        <v>1.2646105828040655</v>
      </c>
      <c r="BC2713" s="8">
        <f t="shared" si="798"/>
        <v>-0.82727295640664633</v>
      </c>
      <c r="BD2713" s="8">
        <f t="shared" si="799"/>
        <v>0.86022162229747101</v>
      </c>
      <c r="BE2713" s="8">
        <f t="shared" si="800"/>
        <v>1.2723749123776125</v>
      </c>
      <c r="BF2713" s="8">
        <f t="shared" si="801"/>
        <v>0.7386345573352866</v>
      </c>
      <c r="BG2713" s="95">
        <f t="shared" si="806"/>
        <v>0.3357196473573697</v>
      </c>
      <c r="BH2713" s="95">
        <f t="shared" si="806"/>
        <v>0.31036782265222035</v>
      </c>
      <c r="BI2713" s="95">
        <f t="shared" si="806"/>
        <v>0.2809205298216626</v>
      </c>
      <c r="BJ2713" s="95">
        <f t="shared" si="806"/>
        <v>0.24702566320507127</v>
      </c>
      <c r="BK2713" s="95">
        <f t="shared" si="806"/>
        <v>0.20836448178683617</v>
      </c>
      <c r="BL2713" s="95">
        <f t="shared" si="806"/>
        <v>0.16464603804218486</v>
      </c>
      <c r="BM2713" s="95">
        <f t="shared" si="806"/>
        <v>0.11558430824031349</v>
      </c>
      <c r="BN2713" s="95">
        <f t="shared" si="803"/>
        <v>6.085163226445589E-2</v>
      </c>
    </row>
    <row r="2714" spans="53:66" x14ac:dyDescent="0.2">
      <c r="BA2714" s="8">
        <f t="shared" si="796"/>
        <v>0</v>
      </c>
      <c r="BB2714" s="8">
        <f t="shared" si="797"/>
        <v>1.2646105828040655</v>
      </c>
      <c r="BC2714" s="8">
        <f t="shared" si="798"/>
        <v>-0.82727295640664633</v>
      </c>
      <c r="BD2714" s="8">
        <f t="shared" si="799"/>
        <v>0.86022162229747101</v>
      </c>
      <c r="BE2714" s="8">
        <f t="shared" si="800"/>
        <v>1.2723749123776125</v>
      </c>
      <c r="BF2714" s="8">
        <f t="shared" si="801"/>
        <v>0.7386345573352866</v>
      </c>
      <c r="BG2714" s="95">
        <f t="shared" si="806"/>
        <v>0.3357196473573697</v>
      </c>
      <c r="BH2714" s="95">
        <f t="shared" si="806"/>
        <v>0.31036782265222035</v>
      </c>
      <c r="BI2714" s="95">
        <f t="shared" si="806"/>
        <v>0.2809205298216626</v>
      </c>
      <c r="BJ2714" s="95">
        <f t="shared" si="806"/>
        <v>0.24702566320507127</v>
      </c>
      <c r="BK2714" s="95">
        <f t="shared" si="806"/>
        <v>0.20836448178683617</v>
      </c>
      <c r="BL2714" s="95">
        <f t="shared" si="806"/>
        <v>0.16464603804218486</v>
      </c>
      <c r="BM2714" s="95">
        <f t="shared" si="806"/>
        <v>0.11558430824031349</v>
      </c>
      <c r="BN2714" s="95">
        <f t="shared" si="803"/>
        <v>6.085163226445589E-2</v>
      </c>
    </row>
    <row r="2715" spans="53:66" x14ac:dyDescent="0.2">
      <c r="BA2715" s="8">
        <f t="shared" si="796"/>
        <v>0</v>
      </c>
      <c r="BB2715" s="8">
        <f t="shared" si="797"/>
        <v>1.2646105828040655</v>
      </c>
      <c r="BC2715" s="8">
        <f t="shared" si="798"/>
        <v>-0.82727295640664633</v>
      </c>
      <c r="BD2715" s="8">
        <f t="shared" si="799"/>
        <v>0.86022162229747101</v>
      </c>
      <c r="BE2715" s="8">
        <f t="shared" si="800"/>
        <v>1.2723749123776125</v>
      </c>
      <c r="BF2715" s="8">
        <f t="shared" si="801"/>
        <v>0.7386345573352866</v>
      </c>
      <c r="BG2715" s="95">
        <f t="shared" si="806"/>
        <v>0.3357196473573697</v>
      </c>
      <c r="BH2715" s="95">
        <f t="shared" si="806"/>
        <v>0.31036782265222035</v>
      </c>
      <c r="BI2715" s="95">
        <f t="shared" si="806"/>
        <v>0.2809205298216626</v>
      </c>
      <c r="BJ2715" s="95">
        <f t="shared" si="806"/>
        <v>0.24702566320507127</v>
      </c>
      <c r="BK2715" s="95">
        <f t="shared" si="806"/>
        <v>0.20836448178683617</v>
      </c>
      <c r="BL2715" s="95">
        <f t="shared" si="806"/>
        <v>0.16464603804218486</v>
      </c>
      <c r="BM2715" s="95">
        <f t="shared" si="806"/>
        <v>0.11558430824031349</v>
      </c>
      <c r="BN2715" s="95">
        <f t="shared" si="803"/>
        <v>6.085163226445589E-2</v>
      </c>
    </row>
    <row r="2716" spans="53:66" x14ac:dyDescent="0.2">
      <c r="BA2716" s="8">
        <f t="shared" si="796"/>
        <v>0</v>
      </c>
      <c r="BB2716" s="8">
        <f t="shared" si="797"/>
        <v>1.2646105828040655</v>
      </c>
      <c r="BC2716" s="8">
        <f t="shared" si="798"/>
        <v>-0.82727295640664633</v>
      </c>
      <c r="BD2716" s="8">
        <f t="shared" si="799"/>
        <v>0.86022162229747101</v>
      </c>
      <c r="BE2716" s="8">
        <f t="shared" si="800"/>
        <v>1.2723749123776125</v>
      </c>
      <c r="BF2716" s="8">
        <f t="shared" si="801"/>
        <v>0.7386345573352866</v>
      </c>
      <c r="BG2716" s="95">
        <f t="shared" si="806"/>
        <v>0.3357196473573697</v>
      </c>
      <c r="BH2716" s="95">
        <f t="shared" si="806"/>
        <v>0.31036782265222035</v>
      </c>
      <c r="BI2716" s="95">
        <f t="shared" si="806"/>
        <v>0.2809205298216626</v>
      </c>
      <c r="BJ2716" s="95">
        <f t="shared" si="806"/>
        <v>0.24702566320507127</v>
      </c>
      <c r="BK2716" s="95">
        <f t="shared" si="806"/>
        <v>0.20836448178683617</v>
      </c>
      <c r="BL2716" s="95">
        <f t="shared" si="806"/>
        <v>0.16464603804218486</v>
      </c>
      <c r="BM2716" s="95">
        <f t="shared" si="806"/>
        <v>0.11558430824031349</v>
      </c>
      <c r="BN2716" s="95">
        <f t="shared" si="803"/>
        <v>6.085163226445589E-2</v>
      </c>
    </row>
    <row r="2717" spans="53:66" x14ac:dyDescent="0.2">
      <c r="BA2717" s="8">
        <f t="shared" si="796"/>
        <v>0</v>
      </c>
      <c r="BB2717" s="8">
        <f t="shared" si="797"/>
        <v>1.2646105828040655</v>
      </c>
      <c r="BC2717" s="8">
        <f t="shared" si="798"/>
        <v>-0.82727295640664633</v>
      </c>
      <c r="BD2717" s="8">
        <f t="shared" si="799"/>
        <v>0.86022162229747101</v>
      </c>
      <c r="BE2717" s="8">
        <f t="shared" si="800"/>
        <v>1.2723749123776125</v>
      </c>
      <c r="BF2717" s="8">
        <f t="shared" si="801"/>
        <v>0.7386345573352866</v>
      </c>
      <c r="BG2717" s="95">
        <f t="shared" si="806"/>
        <v>0.3357196473573697</v>
      </c>
      <c r="BH2717" s="95">
        <f t="shared" si="806"/>
        <v>0.31036782265222035</v>
      </c>
      <c r="BI2717" s="95">
        <f t="shared" si="806"/>
        <v>0.2809205298216626</v>
      </c>
      <c r="BJ2717" s="95">
        <f t="shared" si="806"/>
        <v>0.24702566320507127</v>
      </c>
      <c r="BK2717" s="95">
        <f t="shared" si="806"/>
        <v>0.20836448178683617</v>
      </c>
      <c r="BL2717" s="95">
        <f t="shared" si="806"/>
        <v>0.16464603804218486</v>
      </c>
      <c r="BM2717" s="95">
        <f t="shared" si="806"/>
        <v>0.11558430824031349</v>
      </c>
      <c r="BN2717" s="95">
        <f t="shared" si="803"/>
        <v>6.085163226445589E-2</v>
      </c>
    </row>
    <row r="2718" spans="53:66" x14ac:dyDescent="0.2">
      <c r="BA2718" s="8">
        <f t="shared" si="796"/>
        <v>0</v>
      </c>
      <c r="BB2718" s="8">
        <f t="shared" si="797"/>
        <v>1.2646105828040655</v>
      </c>
      <c r="BC2718" s="8">
        <f t="shared" si="798"/>
        <v>-0.82727295640664633</v>
      </c>
      <c r="BD2718" s="8">
        <f t="shared" si="799"/>
        <v>0.86022162229747101</v>
      </c>
      <c r="BE2718" s="8">
        <f t="shared" si="800"/>
        <v>1.2723749123776125</v>
      </c>
      <c r="BF2718" s="8">
        <f t="shared" si="801"/>
        <v>0.7386345573352866</v>
      </c>
      <c r="BG2718" s="95">
        <f t="shared" si="806"/>
        <v>0.3357196473573697</v>
      </c>
      <c r="BH2718" s="95">
        <f t="shared" si="806"/>
        <v>0.31036782265222035</v>
      </c>
      <c r="BI2718" s="95">
        <f t="shared" si="806"/>
        <v>0.2809205298216626</v>
      </c>
      <c r="BJ2718" s="95">
        <f t="shared" si="806"/>
        <v>0.24702566320507127</v>
      </c>
      <c r="BK2718" s="95">
        <f t="shared" si="806"/>
        <v>0.20836448178683617</v>
      </c>
      <c r="BL2718" s="95">
        <f t="shared" si="806"/>
        <v>0.16464603804218486</v>
      </c>
      <c r="BM2718" s="95">
        <f t="shared" si="806"/>
        <v>0.11558430824031349</v>
      </c>
      <c r="BN2718" s="95">
        <f t="shared" si="803"/>
        <v>6.085163226445589E-2</v>
      </c>
    </row>
    <row r="2719" spans="53:66" x14ac:dyDescent="0.2">
      <c r="BA2719" s="8">
        <f t="shared" si="796"/>
        <v>0</v>
      </c>
      <c r="BB2719" s="8">
        <f t="shared" si="797"/>
        <v>1.2646105828040655</v>
      </c>
      <c r="BC2719" s="8">
        <f t="shared" si="798"/>
        <v>-0.82727295640664633</v>
      </c>
      <c r="BD2719" s="8">
        <f t="shared" si="799"/>
        <v>0.86022162229747101</v>
      </c>
      <c r="BE2719" s="8">
        <f t="shared" si="800"/>
        <v>1.2723749123776125</v>
      </c>
      <c r="BF2719" s="8">
        <f t="shared" si="801"/>
        <v>0.7386345573352866</v>
      </c>
      <c r="BG2719" s="95">
        <f t="shared" si="806"/>
        <v>0.3357196473573697</v>
      </c>
      <c r="BH2719" s="95">
        <f t="shared" si="806"/>
        <v>0.31036782265222035</v>
      </c>
      <c r="BI2719" s="95">
        <f t="shared" si="806"/>
        <v>0.2809205298216626</v>
      </c>
      <c r="BJ2719" s="95">
        <f t="shared" si="806"/>
        <v>0.24702566320507127</v>
      </c>
      <c r="BK2719" s="95">
        <f t="shared" si="806"/>
        <v>0.20836448178683617</v>
      </c>
      <c r="BL2719" s="95">
        <f t="shared" si="806"/>
        <v>0.16464603804218486</v>
      </c>
      <c r="BM2719" s="95">
        <f t="shared" si="806"/>
        <v>0.11558430824031349</v>
      </c>
      <c r="BN2719" s="95">
        <f t="shared" si="803"/>
        <v>6.085163226445589E-2</v>
      </c>
    </row>
    <row r="2720" spans="53:66" x14ac:dyDescent="0.2">
      <c r="BA2720" s="8">
        <f t="shared" si="796"/>
        <v>0</v>
      </c>
      <c r="BB2720" s="8">
        <f t="shared" si="797"/>
        <v>1.2646105828040655</v>
      </c>
      <c r="BC2720" s="8">
        <f t="shared" si="798"/>
        <v>-0.82727295640664633</v>
      </c>
      <c r="BD2720" s="8">
        <f t="shared" si="799"/>
        <v>0.86022162229747101</v>
      </c>
      <c r="BE2720" s="8">
        <f t="shared" si="800"/>
        <v>1.2723749123776125</v>
      </c>
      <c r="BF2720" s="8">
        <f t="shared" si="801"/>
        <v>0.7386345573352866</v>
      </c>
      <c r="BG2720" s="95">
        <f t="shared" si="806"/>
        <v>0.3357196473573697</v>
      </c>
      <c r="BH2720" s="95">
        <f t="shared" si="806"/>
        <v>0.31036782265222035</v>
      </c>
      <c r="BI2720" s="95">
        <f t="shared" si="806"/>
        <v>0.2809205298216626</v>
      </c>
      <c r="BJ2720" s="95">
        <f t="shared" si="806"/>
        <v>0.24702566320507127</v>
      </c>
      <c r="BK2720" s="95">
        <f t="shared" si="806"/>
        <v>0.20836448178683617</v>
      </c>
      <c r="BL2720" s="95">
        <f t="shared" si="806"/>
        <v>0.16464603804218486</v>
      </c>
      <c r="BM2720" s="95">
        <f t="shared" si="806"/>
        <v>0.11558430824031349</v>
      </c>
      <c r="BN2720" s="95">
        <f t="shared" si="803"/>
        <v>6.085163226445589E-2</v>
      </c>
    </row>
    <row r="2721" spans="53:66" x14ac:dyDescent="0.2">
      <c r="BA2721" s="8">
        <f t="shared" ref="BA2721:BA2762" si="807">$BB$6*($BB$11/BB2721*BC2721+$BB$12)</f>
        <v>0</v>
      </c>
      <c r="BB2721" s="8">
        <f t="shared" ref="BB2721:BB2762" si="808">1+$BB$7*COS(BE2721)</f>
        <v>1.2646105828040655</v>
      </c>
      <c r="BC2721" s="8">
        <f t="shared" ref="BC2721:BC2762" si="809">SIN(BE2721+RADIANS($BB$9))</f>
        <v>-0.82727295640664633</v>
      </c>
      <c r="BD2721" s="8">
        <f t="shared" ref="BD2721:BD2762" si="810">$BB$7*SIN(BE2721)</f>
        <v>0.86022162229747101</v>
      </c>
      <c r="BE2721" s="8">
        <f t="shared" ref="BE2721:BE2762" si="811">2*ATAN(BF2721)</f>
        <v>1.2723749123776125</v>
      </c>
      <c r="BF2721" s="8">
        <f t="shared" ref="BF2721:BF2762" si="812">TAN(BG2721/2)*SQRT((1+$BB$7)/(1-$BB$7))</f>
        <v>0.7386345573352866</v>
      </c>
      <c r="BG2721" s="95">
        <f t="shared" ref="BG2721:BM2736" si="813">$BN2721+$BB$7*SIN(BH2721)</f>
        <v>0.3357196473573697</v>
      </c>
      <c r="BH2721" s="95">
        <f t="shared" si="813"/>
        <v>0.31036782265222035</v>
      </c>
      <c r="BI2721" s="95">
        <f t="shared" si="813"/>
        <v>0.2809205298216626</v>
      </c>
      <c r="BJ2721" s="95">
        <f t="shared" si="813"/>
        <v>0.24702566320507127</v>
      </c>
      <c r="BK2721" s="95">
        <f t="shared" si="813"/>
        <v>0.20836448178683617</v>
      </c>
      <c r="BL2721" s="95">
        <f t="shared" si="813"/>
        <v>0.16464603804218486</v>
      </c>
      <c r="BM2721" s="95">
        <f t="shared" si="813"/>
        <v>0.11558430824031349</v>
      </c>
      <c r="BN2721" s="95">
        <f t="shared" ref="BN2721:BN2762" si="814">RADIANS($BB$9)+$BB$18*(F2721-BB$15)</f>
        <v>6.085163226445589E-2</v>
      </c>
    </row>
    <row r="2722" spans="53:66" x14ac:dyDescent="0.2">
      <c r="BA2722" s="8">
        <f t="shared" si="807"/>
        <v>0</v>
      </c>
      <c r="BB2722" s="8">
        <f t="shared" si="808"/>
        <v>1.2646105828040655</v>
      </c>
      <c r="BC2722" s="8">
        <f t="shared" si="809"/>
        <v>-0.82727295640664633</v>
      </c>
      <c r="BD2722" s="8">
        <f t="shared" si="810"/>
        <v>0.86022162229747101</v>
      </c>
      <c r="BE2722" s="8">
        <f t="shared" si="811"/>
        <v>1.2723749123776125</v>
      </c>
      <c r="BF2722" s="8">
        <f t="shared" si="812"/>
        <v>0.7386345573352866</v>
      </c>
      <c r="BG2722" s="95">
        <f t="shared" si="813"/>
        <v>0.3357196473573697</v>
      </c>
      <c r="BH2722" s="95">
        <f t="shared" si="813"/>
        <v>0.31036782265222035</v>
      </c>
      <c r="BI2722" s="95">
        <f t="shared" si="813"/>
        <v>0.2809205298216626</v>
      </c>
      <c r="BJ2722" s="95">
        <f t="shared" si="813"/>
        <v>0.24702566320507127</v>
      </c>
      <c r="BK2722" s="95">
        <f t="shared" si="813"/>
        <v>0.20836448178683617</v>
      </c>
      <c r="BL2722" s="95">
        <f t="shared" si="813"/>
        <v>0.16464603804218486</v>
      </c>
      <c r="BM2722" s="95">
        <f t="shared" si="813"/>
        <v>0.11558430824031349</v>
      </c>
      <c r="BN2722" s="95">
        <f t="shared" si="814"/>
        <v>6.085163226445589E-2</v>
      </c>
    </row>
    <row r="2723" spans="53:66" x14ac:dyDescent="0.2">
      <c r="BA2723" s="8">
        <f t="shared" si="807"/>
        <v>0</v>
      </c>
      <c r="BB2723" s="8">
        <f t="shared" si="808"/>
        <v>1.2646105828040655</v>
      </c>
      <c r="BC2723" s="8">
        <f t="shared" si="809"/>
        <v>-0.82727295640664633</v>
      </c>
      <c r="BD2723" s="8">
        <f t="shared" si="810"/>
        <v>0.86022162229747101</v>
      </c>
      <c r="BE2723" s="8">
        <f t="shared" si="811"/>
        <v>1.2723749123776125</v>
      </c>
      <c r="BF2723" s="8">
        <f t="shared" si="812"/>
        <v>0.7386345573352866</v>
      </c>
      <c r="BG2723" s="95">
        <f t="shared" si="813"/>
        <v>0.3357196473573697</v>
      </c>
      <c r="BH2723" s="95">
        <f t="shared" si="813"/>
        <v>0.31036782265222035</v>
      </c>
      <c r="BI2723" s="95">
        <f t="shared" si="813"/>
        <v>0.2809205298216626</v>
      </c>
      <c r="BJ2723" s="95">
        <f t="shared" si="813"/>
        <v>0.24702566320507127</v>
      </c>
      <c r="BK2723" s="95">
        <f t="shared" si="813"/>
        <v>0.20836448178683617</v>
      </c>
      <c r="BL2723" s="95">
        <f t="shared" si="813"/>
        <v>0.16464603804218486</v>
      </c>
      <c r="BM2723" s="95">
        <f t="shared" si="813"/>
        <v>0.11558430824031349</v>
      </c>
      <c r="BN2723" s="95">
        <f t="shared" si="814"/>
        <v>6.085163226445589E-2</v>
      </c>
    </row>
    <row r="2724" spans="53:66" x14ac:dyDescent="0.2">
      <c r="BA2724" s="8">
        <f t="shared" si="807"/>
        <v>0</v>
      </c>
      <c r="BB2724" s="8">
        <f t="shared" si="808"/>
        <v>1.2646105828040655</v>
      </c>
      <c r="BC2724" s="8">
        <f t="shared" si="809"/>
        <v>-0.82727295640664633</v>
      </c>
      <c r="BD2724" s="8">
        <f t="shared" si="810"/>
        <v>0.86022162229747101</v>
      </c>
      <c r="BE2724" s="8">
        <f t="shared" si="811"/>
        <v>1.2723749123776125</v>
      </c>
      <c r="BF2724" s="8">
        <f t="shared" si="812"/>
        <v>0.7386345573352866</v>
      </c>
      <c r="BG2724" s="95">
        <f t="shared" si="813"/>
        <v>0.3357196473573697</v>
      </c>
      <c r="BH2724" s="95">
        <f t="shared" si="813"/>
        <v>0.31036782265222035</v>
      </c>
      <c r="BI2724" s="95">
        <f t="shared" si="813"/>
        <v>0.2809205298216626</v>
      </c>
      <c r="BJ2724" s="95">
        <f t="shared" si="813"/>
        <v>0.24702566320507127</v>
      </c>
      <c r="BK2724" s="95">
        <f t="shared" si="813"/>
        <v>0.20836448178683617</v>
      </c>
      <c r="BL2724" s="95">
        <f t="shared" si="813"/>
        <v>0.16464603804218486</v>
      </c>
      <c r="BM2724" s="95">
        <f t="shared" si="813"/>
        <v>0.11558430824031349</v>
      </c>
      <c r="BN2724" s="95">
        <f t="shared" si="814"/>
        <v>6.085163226445589E-2</v>
      </c>
    </row>
    <row r="2725" spans="53:66" x14ac:dyDescent="0.2">
      <c r="BA2725" s="8">
        <f t="shared" si="807"/>
        <v>0</v>
      </c>
      <c r="BB2725" s="8">
        <f t="shared" si="808"/>
        <v>1.2646105828040655</v>
      </c>
      <c r="BC2725" s="8">
        <f t="shared" si="809"/>
        <v>-0.82727295640664633</v>
      </c>
      <c r="BD2725" s="8">
        <f t="shared" si="810"/>
        <v>0.86022162229747101</v>
      </c>
      <c r="BE2725" s="8">
        <f t="shared" si="811"/>
        <v>1.2723749123776125</v>
      </c>
      <c r="BF2725" s="8">
        <f t="shared" si="812"/>
        <v>0.7386345573352866</v>
      </c>
      <c r="BG2725" s="95">
        <f t="shared" si="813"/>
        <v>0.3357196473573697</v>
      </c>
      <c r="BH2725" s="95">
        <f t="shared" si="813"/>
        <v>0.31036782265222035</v>
      </c>
      <c r="BI2725" s="95">
        <f t="shared" si="813"/>
        <v>0.2809205298216626</v>
      </c>
      <c r="BJ2725" s="95">
        <f t="shared" si="813"/>
        <v>0.24702566320507127</v>
      </c>
      <c r="BK2725" s="95">
        <f t="shared" si="813"/>
        <v>0.20836448178683617</v>
      </c>
      <c r="BL2725" s="95">
        <f t="shared" si="813"/>
        <v>0.16464603804218486</v>
      </c>
      <c r="BM2725" s="95">
        <f t="shared" si="813"/>
        <v>0.11558430824031349</v>
      </c>
      <c r="BN2725" s="95">
        <f t="shared" si="814"/>
        <v>6.085163226445589E-2</v>
      </c>
    </row>
    <row r="2726" spans="53:66" x14ac:dyDescent="0.2">
      <c r="BA2726" s="8">
        <f t="shared" si="807"/>
        <v>0</v>
      </c>
      <c r="BB2726" s="8">
        <f t="shared" si="808"/>
        <v>1.2646105828040655</v>
      </c>
      <c r="BC2726" s="8">
        <f t="shared" si="809"/>
        <v>-0.82727295640664633</v>
      </c>
      <c r="BD2726" s="8">
        <f t="shared" si="810"/>
        <v>0.86022162229747101</v>
      </c>
      <c r="BE2726" s="8">
        <f t="shared" si="811"/>
        <v>1.2723749123776125</v>
      </c>
      <c r="BF2726" s="8">
        <f t="shared" si="812"/>
        <v>0.7386345573352866</v>
      </c>
      <c r="BG2726" s="95">
        <f t="shared" si="813"/>
        <v>0.3357196473573697</v>
      </c>
      <c r="BH2726" s="95">
        <f t="shared" si="813"/>
        <v>0.31036782265222035</v>
      </c>
      <c r="BI2726" s="95">
        <f t="shared" si="813"/>
        <v>0.2809205298216626</v>
      </c>
      <c r="BJ2726" s="95">
        <f t="shared" si="813"/>
        <v>0.24702566320507127</v>
      </c>
      <c r="BK2726" s="95">
        <f t="shared" si="813"/>
        <v>0.20836448178683617</v>
      </c>
      <c r="BL2726" s="95">
        <f t="shared" si="813"/>
        <v>0.16464603804218486</v>
      </c>
      <c r="BM2726" s="95">
        <f t="shared" si="813"/>
        <v>0.11558430824031349</v>
      </c>
      <c r="BN2726" s="95">
        <f t="shared" si="814"/>
        <v>6.085163226445589E-2</v>
      </c>
    </row>
    <row r="2727" spans="53:66" x14ac:dyDescent="0.2">
      <c r="BA2727" s="8">
        <f t="shared" si="807"/>
        <v>0</v>
      </c>
      <c r="BB2727" s="8">
        <f t="shared" si="808"/>
        <v>1.2646105828040655</v>
      </c>
      <c r="BC2727" s="8">
        <f t="shared" si="809"/>
        <v>-0.82727295640664633</v>
      </c>
      <c r="BD2727" s="8">
        <f t="shared" si="810"/>
        <v>0.86022162229747101</v>
      </c>
      <c r="BE2727" s="8">
        <f t="shared" si="811"/>
        <v>1.2723749123776125</v>
      </c>
      <c r="BF2727" s="8">
        <f t="shared" si="812"/>
        <v>0.7386345573352866</v>
      </c>
      <c r="BG2727" s="95">
        <f t="shared" si="813"/>
        <v>0.3357196473573697</v>
      </c>
      <c r="BH2727" s="95">
        <f t="shared" si="813"/>
        <v>0.31036782265222035</v>
      </c>
      <c r="BI2727" s="95">
        <f t="shared" si="813"/>
        <v>0.2809205298216626</v>
      </c>
      <c r="BJ2727" s="95">
        <f t="shared" si="813"/>
        <v>0.24702566320507127</v>
      </c>
      <c r="BK2727" s="95">
        <f t="shared" si="813"/>
        <v>0.20836448178683617</v>
      </c>
      <c r="BL2727" s="95">
        <f t="shared" si="813"/>
        <v>0.16464603804218486</v>
      </c>
      <c r="BM2727" s="95">
        <f t="shared" si="813"/>
        <v>0.11558430824031349</v>
      </c>
      <c r="BN2727" s="95">
        <f t="shared" si="814"/>
        <v>6.085163226445589E-2</v>
      </c>
    </row>
    <row r="2728" spans="53:66" x14ac:dyDescent="0.2">
      <c r="BA2728" s="8">
        <f t="shared" si="807"/>
        <v>0</v>
      </c>
      <c r="BB2728" s="8">
        <f t="shared" si="808"/>
        <v>1.2646105828040655</v>
      </c>
      <c r="BC2728" s="8">
        <f t="shared" si="809"/>
        <v>-0.82727295640664633</v>
      </c>
      <c r="BD2728" s="8">
        <f t="shared" si="810"/>
        <v>0.86022162229747101</v>
      </c>
      <c r="BE2728" s="8">
        <f t="shared" si="811"/>
        <v>1.2723749123776125</v>
      </c>
      <c r="BF2728" s="8">
        <f t="shared" si="812"/>
        <v>0.7386345573352866</v>
      </c>
      <c r="BG2728" s="95">
        <f t="shared" si="813"/>
        <v>0.3357196473573697</v>
      </c>
      <c r="BH2728" s="95">
        <f t="shared" si="813"/>
        <v>0.31036782265222035</v>
      </c>
      <c r="BI2728" s="95">
        <f t="shared" si="813"/>
        <v>0.2809205298216626</v>
      </c>
      <c r="BJ2728" s="95">
        <f t="shared" si="813"/>
        <v>0.24702566320507127</v>
      </c>
      <c r="BK2728" s="95">
        <f t="shared" si="813"/>
        <v>0.20836448178683617</v>
      </c>
      <c r="BL2728" s="95">
        <f t="shared" si="813"/>
        <v>0.16464603804218486</v>
      </c>
      <c r="BM2728" s="95">
        <f t="shared" si="813"/>
        <v>0.11558430824031349</v>
      </c>
      <c r="BN2728" s="95">
        <f t="shared" si="814"/>
        <v>6.085163226445589E-2</v>
      </c>
    </row>
    <row r="2729" spans="53:66" x14ac:dyDescent="0.2">
      <c r="BA2729" s="8">
        <f t="shared" si="807"/>
        <v>0</v>
      </c>
      <c r="BB2729" s="8">
        <f t="shared" si="808"/>
        <v>1.2646105828040655</v>
      </c>
      <c r="BC2729" s="8">
        <f t="shared" si="809"/>
        <v>-0.82727295640664633</v>
      </c>
      <c r="BD2729" s="8">
        <f t="shared" si="810"/>
        <v>0.86022162229747101</v>
      </c>
      <c r="BE2729" s="8">
        <f t="shared" si="811"/>
        <v>1.2723749123776125</v>
      </c>
      <c r="BF2729" s="8">
        <f t="shared" si="812"/>
        <v>0.7386345573352866</v>
      </c>
      <c r="BG2729" s="95">
        <f t="shared" si="813"/>
        <v>0.3357196473573697</v>
      </c>
      <c r="BH2729" s="95">
        <f t="shared" si="813"/>
        <v>0.31036782265222035</v>
      </c>
      <c r="BI2729" s="95">
        <f t="shared" si="813"/>
        <v>0.2809205298216626</v>
      </c>
      <c r="BJ2729" s="95">
        <f t="shared" si="813"/>
        <v>0.24702566320507127</v>
      </c>
      <c r="BK2729" s="95">
        <f t="shared" si="813"/>
        <v>0.20836448178683617</v>
      </c>
      <c r="BL2729" s="95">
        <f t="shared" si="813"/>
        <v>0.16464603804218486</v>
      </c>
      <c r="BM2729" s="95">
        <f t="shared" si="813"/>
        <v>0.11558430824031349</v>
      </c>
      <c r="BN2729" s="95">
        <f t="shared" si="814"/>
        <v>6.085163226445589E-2</v>
      </c>
    </row>
    <row r="2730" spans="53:66" x14ac:dyDescent="0.2">
      <c r="BA2730" s="8">
        <f t="shared" si="807"/>
        <v>0</v>
      </c>
      <c r="BB2730" s="8">
        <f t="shared" si="808"/>
        <v>1.2646105828040655</v>
      </c>
      <c r="BC2730" s="8">
        <f t="shared" si="809"/>
        <v>-0.82727295640664633</v>
      </c>
      <c r="BD2730" s="8">
        <f t="shared" si="810"/>
        <v>0.86022162229747101</v>
      </c>
      <c r="BE2730" s="8">
        <f t="shared" si="811"/>
        <v>1.2723749123776125</v>
      </c>
      <c r="BF2730" s="8">
        <f t="shared" si="812"/>
        <v>0.7386345573352866</v>
      </c>
      <c r="BG2730" s="95">
        <f t="shared" si="813"/>
        <v>0.3357196473573697</v>
      </c>
      <c r="BH2730" s="95">
        <f t="shared" si="813"/>
        <v>0.31036782265222035</v>
      </c>
      <c r="BI2730" s="95">
        <f t="shared" si="813"/>
        <v>0.2809205298216626</v>
      </c>
      <c r="BJ2730" s="95">
        <f t="shared" si="813"/>
        <v>0.24702566320507127</v>
      </c>
      <c r="BK2730" s="95">
        <f t="shared" si="813"/>
        <v>0.20836448178683617</v>
      </c>
      <c r="BL2730" s="95">
        <f t="shared" si="813"/>
        <v>0.16464603804218486</v>
      </c>
      <c r="BM2730" s="95">
        <f t="shared" si="813"/>
        <v>0.11558430824031349</v>
      </c>
      <c r="BN2730" s="95">
        <f t="shared" si="814"/>
        <v>6.085163226445589E-2</v>
      </c>
    </row>
    <row r="2731" spans="53:66" x14ac:dyDescent="0.2">
      <c r="BA2731" s="8">
        <f t="shared" si="807"/>
        <v>0</v>
      </c>
      <c r="BB2731" s="8">
        <f t="shared" si="808"/>
        <v>1.2646105828040655</v>
      </c>
      <c r="BC2731" s="8">
        <f t="shared" si="809"/>
        <v>-0.82727295640664633</v>
      </c>
      <c r="BD2731" s="8">
        <f t="shared" si="810"/>
        <v>0.86022162229747101</v>
      </c>
      <c r="BE2731" s="8">
        <f t="shared" si="811"/>
        <v>1.2723749123776125</v>
      </c>
      <c r="BF2731" s="8">
        <f t="shared" si="812"/>
        <v>0.7386345573352866</v>
      </c>
      <c r="BG2731" s="95">
        <f t="shared" si="813"/>
        <v>0.3357196473573697</v>
      </c>
      <c r="BH2731" s="95">
        <f t="shared" si="813"/>
        <v>0.31036782265222035</v>
      </c>
      <c r="BI2731" s="95">
        <f t="shared" si="813"/>
        <v>0.2809205298216626</v>
      </c>
      <c r="BJ2731" s="95">
        <f t="shared" si="813"/>
        <v>0.24702566320507127</v>
      </c>
      <c r="BK2731" s="95">
        <f t="shared" si="813"/>
        <v>0.20836448178683617</v>
      </c>
      <c r="BL2731" s="95">
        <f t="shared" si="813"/>
        <v>0.16464603804218486</v>
      </c>
      <c r="BM2731" s="95">
        <f t="shared" si="813"/>
        <v>0.11558430824031349</v>
      </c>
      <c r="BN2731" s="95">
        <f t="shared" si="814"/>
        <v>6.085163226445589E-2</v>
      </c>
    </row>
    <row r="2732" spans="53:66" x14ac:dyDescent="0.2">
      <c r="BA2732" s="8">
        <f t="shared" si="807"/>
        <v>0</v>
      </c>
      <c r="BB2732" s="8">
        <f t="shared" si="808"/>
        <v>1.2646105828040655</v>
      </c>
      <c r="BC2732" s="8">
        <f t="shared" si="809"/>
        <v>-0.82727295640664633</v>
      </c>
      <c r="BD2732" s="8">
        <f t="shared" si="810"/>
        <v>0.86022162229747101</v>
      </c>
      <c r="BE2732" s="8">
        <f t="shared" si="811"/>
        <v>1.2723749123776125</v>
      </c>
      <c r="BF2732" s="8">
        <f t="shared" si="812"/>
        <v>0.7386345573352866</v>
      </c>
      <c r="BG2732" s="95">
        <f t="shared" si="813"/>
        <v>0.3357196473573697</v>
      </c>
      <c r="BH2732" s="95">
        <f t="shared" si="813"/>
        <v>0.31036782265222035</v>
      </c>
      <c r="BI2732" s="95">
        <f t="shared" si="813"/>
        <v>0.2809205298216626</v>
      </c>
      <c r="BJ2732" s="95">
        <f t="shared" si="813"/>
        <v>0.24702566320507127</v>
      </c>
      <c r="BK2732" s="95">
        <f t="shared" si="813"/>
        <v>0.20836448178683617</v>
      </c>
      <c r="BL2732" s="95">
        <f t="shared" si="813"/>
        <v>0.16464603804218486</v>
      </c>
      <c r="BM2732" s="95">
        <f t="shared" si="813"/>
        <v>0.11558430824031349</v>
      </c>
      <c r="BN2732" s="95">
        <f t="shared" si="814"/>
        <v>6.085163226445589E-2</v>
      </c>
    </row>
    <row r="2733" spans="53:66" x14ac:dyDescent="0.2">
      <c r="BA2733" s="8">
        <f t="shared" si="807"/>
        <v>0</v>
      </c>
      <c r="BB2733" s="8">
        <f t="shared" si="808"/>
        <v>1.2646105828040655</v>
      </c>
      <c r="BC2733" s="8">
        <f t="shared" si="809"/>
        <v>-0.82727295640664633</v>
      </c>
      <c r="BD2733" s="8">
        <f t="shared" si="810"/>
        <v>0.86022162229747101</v>
      </c>
      <c r="BE2733" s="8">
        <f t="shared" si="811"/>
        <v>1.2723749123776125</v>
      </c>
      <c r="BF2733" s="8">
        <f t="shared" si="812"/>
        <v>0.7386345573352866</v>
      </c>
      <c r="BG2733" s="95">
        <f t="shared" si="813"/>
        <v>0.3357196473573697</v>
      </c>
      <c r="BH2733" s="95">
        <f t="shared" si="813"/>
        <v>0.31036782265222035</v>
      </c>
      <c r="BI2733" s="95">
        <f t="shared" si="813"/>
        <v>0.2809205298216626</v>
      </c>
      <c r="BJ2733" s="95">
        <f t="shared" si="813"/>
        <v>0.24702566320507127</v>
      </c>
      <c r="BK2733" s="95">
        <f t="shared" si="813"/>
        <v>0.20836448178683617</v>
      </c>
      <c r="BL2733" s="95">
        <f t="shared" si="813"/>
        <v>0.16464603804218486</v>
      </c>
      <c r="BM2733" s="95">
        <f t="shared" si="813"/>
        <v>0.11558430824031349</v>
      </c>
      <c r="BN2733" s="95">
        <f t="shared" si="814"/>
        <v>6.085163226445589E-2</v>
      </c>
    </row>
    <row r="2734" spans="53:66" x14ac:dyDescent="0.2">
      <c r="BA2734" s="8">
        <f t="shared" si="807"/>
        <v>0</v>
      </c>
      <c r="BB2734" s="8">
        <f t="shared" si="808"/>
        <v>1.2646105828040655</v>
      </c>
      <c r="BC2734" s="8">
        <f t="shared" si="809"/>
        <v>-0.82727295640664633</v>
      </c>
      <c r="BD2734" s="8">
        <f t="shared" si="810"/>
        <v>0.86022162229747101</v>
      </c>
      <c r="BE2734" s="8">
        <f t="shared" si="811"/>
        <v>1.2723749123776125</v>
      </c>
      <c r="BF2734" s="8">
        <f t="shared" si="812"/>
        <v>0.7386345573352866</v>
      </c>
      <c r="BG2734" s="95">
        <f t="shared" si="813"/>
        <v>0.3357196473573697</v>
      </c>
      <c r="BH2734" s="95">
        <f t="shared" si="813"/>
        <v>0.31036782265222035</v>
      </c>
      <c r="BI2734" s="95">
        <f t="shared" si="813"/>
        <v>0.2809205298216626</v>
      </c>
      <c r="BJ2734" s="95">
        <f t="shared" si="813"/>
        <v>0.24702566320507127</v>
      </c>
      <c r="BK2734" s="95">
        <f t="shared" si="813"/>
        <v>0.20836448178683617</v>
      </c>
      <c r="BL2734" s="95">
        <f t="shared" si="813"/>
        <v>0.16464603804218486</v>
      </c>
      <c r="BM2734" s="95">
        <f t="shared" si="813"/>
        <v>0.11558430824031349</v>
      </c>
      <c r="BN2734" s="95">
        <f t="shared" si="814"/>
        <v>6.085163226445589E-2</v>
      </c>
    </row>
    <row r="2735" spans="53:66" x14ac:dyDescent="0.2">
      <c r="BA2735" s="8">
        <f t="shared" si="807"/>
        <v>0</v>
      </c>
      <c r="BB2735" s="8">
        <f t="shared" si="808"/>
        <v>1.2646105828040655</v>
      </c>
      <c r="BC2735" s="8">
        <f t="shared" si="809"/>
        <v>-0.82727295640664633</v>
      </c>
      <c r="BD2735" s="8">
        <f t="shared" si="810"/>
        <v>0.86022162229747101</v>
      </c>
      <c r="BE2735" s="8">
        <f t="shared" si="811"/>
        <v>1.2723749123776125</v>
      </c>
      <c r="BF2735" s="8">
        <f t="shared" si="812"/>
        <v>0.7386345573352866</v>
      </c>
      <c r="BG2735" s="95">
        <f t="shared" si="813"/>
        <v>0.3357196473573697</v>
      </c>
      <c r="BH2735" s="95">
        <f t="shared" si="813"/>
        <v>0.31036782265222035</v>
      </c>
      <c r="BI2735" s="95">
        <f t="shared" si="813"/>
        <v>0.2809205298216626</v>
      </c>
      <c r="BJ2735" s="95">
        <f t="shared" si="813"/>
        <v>0.24702566320507127</v>
      </c>
      <c r="BK2735" s="95">
        <f t="shared" si="813"/>
        <v>0.20836448178683617</v>
      </c>
      <c r="BL2735" s="95">
        <f t="shared" si="813"/>
        <v>0.16464603804218486</v>
      </c>
      <c r="BM2735" s="95">
        <f t="shared" si="813"/>
        <v>0.11558430824031349</v>
      </c>
      <c r="BN2735" s="95">
        <f t="shared" si="814"/>
        <v>6.085163226445589E-2</v>
      </c>
    </row>
    <row r="2736" spans="53:66" x14ac:dyDescent="0.2">
      <c r="BA2736" s="8">
        <f t="shared" si="807"/>
        <v>0</v>
      </c>
      <c r="BB2736" s="8">
        <f t="shared" si="808"/>
        <v>1.2646105828040655</v>
      </c>
      <c r="BC2736" s="8">
        <f t="shared" si="809"/>
        <v>-0.82727295640664633</v>
      </c>
      <c r="BD2736" s="8">
        <f t="shared" si="810"/>
        <v>0.86022162229747101</v>
      </c>
      <c r="BE2736" s="8">
        <f t="shared" si="811"/>
        <v>1.2723749123776125</v>
      </c>
      <c r="BF2736" s="8">
        <f t="shared" si="812"/>
        <v>0.7386345573352866</v>
      </c>
      <c r="BG2736" s="95">
        <f t="shared" si="813"/>
        <v>0.3357196473573697</v>
      </c>
      <c r="BH2736" s="95">
        <f t="shared" si="813"/>
        <v>0.31036782265222035</v>
      </c>
      <c r="BI2736" s="95">
        <f t="shared" si="813"/>
        <v>0.2809205298216626</v>
      </c>
      <c r="BJ2736" s="95">
        <f t="shared" si="813"/>
        <v>0.24702566320507127</v>
      </c>
      <c r="BK2736" s="95">
        <f t="shared" si="813"/>
        <v>0.20836448178683617</v>
      </c>
      <c r="BL2736" s="95">
        <f t="shared" si="813"/>
        <v>0.16464603804218486</v>
      </c>
      <c r="BM2736" s="95">
        <f t="shared" si="813"/>
        <v>0.11558430824031349</v>
      </c>
      <c r="BN2736" s="95">
        <f t="shared" si="814"/>
        <v>6.085163226445589E-2</v>
      </c>
    </row>
    <row r="2737" spans="53:66" x14ac:dyDescent="0.2">
      <c r="BA2737" s="8">
        <f t="shared" si="807"/>
        <v>0</v>
      </c>
      <c r="BB2737" s="8">
        <f t="shared" si="808"/>
        <v>1.2646105828040655</v>
      </c>
      <c r="BC2737" s="8">
        <f t="shared" si="809"/>
        <v>-0.82727295640664633</v>
      </c>
      <c r="BD2737" s="8">
        <f t="shared" si="810"/>
        <v>0.86022162229747101</v>
      </c>
      <c r="BE2737" s="8">
        <f t="shared" si="811"/>
        <v>1.2723749123776125</v>
      </c>
      <c r="BF2737" s="8">
        <f t="shared" si="812"/>
        <v>0.7386345573352866</v>
      </c>
      <c r="BG2737" s="95">
        <f t="shared" ref="BG2737:BM2752" si="815">$BN2737+$BB$7*SIN(BH2737)</f>
        <v>0.3357196473573697</v>
      </c>
      <c r="BH2737" s="95">
        <f t="shared" si="815"/>
        <v>0.31036782265222035</v>
      </c>
      <c r="BI2737" s="95">
        <f t="shared" si="815"/>
        <v>0.2809205298216626</v>
      </c>
      <c r="BJ2737" s="95">
        <f t="shared" si="815"/>
        <v>0.24702566320507127</v>
      </c>
      <c r="BK2737" s="95">
        <f t="shared" si="815"/>
        <v>0.20836448178683617</v>
      </c>
      <c r="BL2737" s="95">
        <f t="shared" si="815"/>
        <v>0.16464603804218486</v>
      </c>
      <c r="BM2737" s="95">
        <f t="shared" si="815"/>
        <v>0.11558430824031349</v>
      </c>
      <c r="BN2737" s="95">
        <f t="shared" si="814"/>
        <v>6.085163226445589E-2</v>
      </c>
    </row>
    <row r="2738" spans="53:66" x14ac:dyDescent="0.2">
      <c r="BA2738" s="8">
        <f t="shared" si="807"/>
        <v>0</v>
      </c>
      <c r="BB2738" s="8">
        <f t="shared" si="808"/>
        <v>1.2646105828040655</v>
      </c>
      <c r="BC2738" s="8">
        <f t="shared" si="809"/>
        <v>-0.82727295640664633</v>
      </c>
      <c r="BD2738" s="8">
        <f t="shared" si="810"/>
        <v>0.86022162229747101</v>
      </c>
      <c r="BE2738" s="8">
        <f t="shared" si="811"/>
        <v>1.2723749123776125</v>
      </c>
      <c r="BF2738" s="8">
        <f t="shared" si="812"/>
        <v>0.7386345573352866</v>
      </c>
      <c r="BG2738" s="95">
        <f t="shared" si="815"/>
        <v>0.3357196473573697</v>
      </c>
      <c r="BH2738" s="95">
        <f t="shared" si="815"/>
        <v>0.31036782265222035</v>
      </c>
      <c r="BI2738" s="95">
        <f t="shared" si="815"/>
        <v>0.2809205298216626</v>
      </c>
      <c r="BJ2738" s="95">
        <f t="shared" si="815"/>
        <v>0.24702566320507127</v>
      </c>
      <c r="BK2738" s="95">
        <f t="shared" si="815"/>
        <v>0.20836448178683617</v>
      </c>
      <c r="BL2738" s="95">
        <f t="shared" si="815"/>
        <v>0.16464603804218486</v>
      </c>
      <c r="BM2738" s="95">
        <f t="shared" si="815"/>
        <v>0.11558430824031349</v>
      </c>
      <c r="BN2738" s="95">
        <f t="shared" si="814"/>
        <v>6.085163226445589E-2</v>
      </c>
    </row>
    <row r="2739" spans="53:66" x14ac:dyDescent="0.2">
      <c r="BA2739" s="8">
        <f t="shared" si="807"/>
        <v>0</v>
      </c>
      <c r="BB2739" s="8">
        <f t="shared" si="808"/>
        <v>1.2646105828040655</v>
      </c>
      <c r="BC2739" s="8">
        <f t="shared" si="809"/>
        <v>-0.82727295640664633</v>
      </c>
      <c r="BD2739" s="8">
        <f t="shared" si="810"/>
        <v>0.86022162229747101</v>
      </c>
      <c r="BE2739" s="8">
        <f t="shared" si="811"/>
        <v>1.2723749123776125</v>
      </c>
      <c r="BF2739" s="8">
        <f t="shared" si="812"/>
        <v>0.7386345573352866</v>
      </c>
      <c r="BG2739" s="95">
        <f t="shared" si="815"/>
        <v>0.3357196473573697</v>
      </c>
      <c r="BH2739" s="95">
        <f t="shared" si="815"/>
        <v>0.31036782265222035</v>
      </c>
      <c r="BI2739" s="95">
        <f t="shared" si="815"/>
        <v>0.2809205298216626</v>
      </c>
      <c r="BJ2739" s="95">
        <f t="shared" si="815"/>
        <v>0.24702566320507127</v>
      </c>
      <c r="BK2739" s="95">
        <f t="shared" si="815"/>
        <v>0.20836448178683617</v>
      </c>
      <c r="BL2739" s="95">
        <f t="shared" si="815"/>
        <v>0.16464603804218486</v>
      </c>
      <c r="BM2739" s="95">
        <f t="shared" si="815"/>
        <v>0.11558430824031349</v>
      </c>
      <c r="BN2739" s="95">
        <f t="shared" si="814"/>
        <v>6.085163226445589E-2</v>
      </c>
    </row>
    <row r="2740" spans="53:66" x14ac:dyDescent="0.2">
      <c r="BA2740" s="8">
        <f t="shared" si="807"/>
        <v>0</v>
      </c>
      <c r="BB2740" s="8">
        <f t="shared" si="808"/>
        <v>1.2646105828040655</v>
      </c>
      <c r="BC2740" s="8">
        <f t="shared" si="809"/>
        <v>-0.82727295640664633</v>
      </c>
      <c r="BD2740" s="8">
        <f t="shared" si="810"/>
        <v>0.86022162229747101</v>
      </c>
      <c r="BE2740" s="8">
        <f t="shared" si="811"/>
        <v>1.2723749123776125</v>
      </c>
      <c r="BF2740" s="8">
        <f t="shared" si="812"/>
        <v>0.7386345573352866</v>
      </c>
      <c r="BG2740" s="95">
        <f t="shared" si="815"/>
        <v>0.3357196473573697</v>
      </c>
      <c r="BH2740" s="95">
        <f t="shared" si="815"/>
        <v>0.31036782265222035</v>
      </c>
      <c r="BI2740" s="95">
        <f t="shared" si="815"/>
        <v>0.2809205298216626</v>
      </c>
      <c r="BJ2740" s="95">
        <f t="shared" si="815"/>
        <v>0.24702566320507127</v>
      </c>
      <c r="BK2740" s="95">
        <f t="shared" si="815"/>
        <v>0.20836448178683617</v>
      </c>
      <c r="BL2740" s="95">
        <f t="shared" si="815"/>
        <v>0.16464603804218486</v>
      </c>
      <c r="BM2740" s="95">
        <f t="shared" si="815"/>
        <v>0.11558430824031349</v>
      </c>
      <c r="BN2740" s="95">
        <f t="shared" si="814"/>
        <v>6.085163226445589E-2</v>
      </c>
    </row>
    <row r="2741" spans="53:66" x14ac:dyDescent="0.2">
      <c r="BA2741" s="8">
        <f t="shared" si="807"/>
        <v>0</v>
      </c>
      <c r="BB2741" s="8">
        <f t="shared" si="808"/>
        <v>1.2646105828040655</v>
      </c>
      <c r="BC2741" s="8">
        <f t="shared" si="809"/>
        <v>-0.82727295640664633</v>
      </c>
      <c r="BD2741" s="8">
        <f t="shared" si="810"/>
        <v>0.86022162229747101</v>
      </c>
      <c r="BE2741" s="8">
        <f t="shared" si="811"/>
        <v>1.2723749123776125</v>
      </c>
      <c r="BF2741" s="8">
        <f t="shared" si="812"/>
        <v>0.7386345573352866</v>
      </c>
      <c r="BG2741" s="95">
        <f t="shared" si="815"/>
        <v>0.3357196473573697</v>
      </c>
      <c r="BH2741" s="95">
        <f t="shared" si="815"/>
        <v>0.31036782265222035</v>
      </c>
      <c r="BI2741" s="95">
        <f t="shared" si="815"/>
        <v>0.2809205298216626</v>
      </c>
      <c r="BJ2741" s="95">
        <f t="shared" si="815"/>
        <v>0.24702566320507127</v>
      </c>
      <c r="BK2741" s="95">
        <f t="shared" si="815"/>
        <v>0.20836448178683617</v>
      </c>
      <c r="BL2741" s="95">
        <f t="shared" si="815"/>
        <v>0.16464603804218486</v>
      </c>
      <c r="BM2741" s="95">
        <f t="shared" si="815"/>
        <v>0.11558430824031349</v>
      </c>
      <c r="BN2741" s="95">
        <f t="shared" si="814"/>
        <v>6.085163226445589E-2</v>
      </c>
    </row>
    <row r="2742" spans="53:66" x14ac:dyDescent="0.2">
      <c r="BA2742" s="8">
        <f t="shared" si="807"/>
        <v>0</v>
      </c>
      <c r="BB2742" s="8">
        <f t="shared" si="808"/>
        <v>1.2646105828040655</v>
      </c>
      <c r="BC2742" s="8">
        <f t="shared" si="809"/>
        <v>-0.82727295640664633</v>
      </c>
      <c r="BD2742" s="8">
        <f t="shared" si="810"/>
        <v>0.86022162229747101</v>
      </c>
      <c r="BE2742" s="8">
        <f t="shared" si="811"/>
        <v>1.2723749123776125</v>
      </c>
      <c r="BF2742" s="8">
        <f t="shared" si="812"/>
        <v>0.7386345573352866</v>
      </c>
      <c r="BG2742" s="95">
        <f t="shared" si="815"/>
        <v>0.3357196473573697</v>
      </c>
      <c r="BH2742" s="95">
        <f t="shared" si="815"/>
        <v>0.31036782265222035</v>
      </c>
      <c r="BI2742" s="95">
        <f t="shared" si="815"/>
        <v>0.2809205298216626</v>
      </c>
      <c r="BJ2742" s="95">
        <f t="shared" si="815"/>
        <v>0.24702566320507127</v>
      </c>
      <c r="BK2742" s="95">
        <f t="shared" si="815"/>
        <v>0.20836448178683617</v>
      </c>
      <c r="BL2742" s="95">
        <f t="shared" si="815"/>
        <v>0.16464603804218486</v>
      </c>
      <c r="BM2742" s="95">
        <f t="shared" si="815"/>
        <v>0.11558430824031349</v>
      </c>
      <c r="BN2742" s="95">
        <f t="shared" si="814"/>
        <v>6.085163226445589E-2</v>
      </c>
    </row>
    <row r="2743" spans="53:66" x14ac:dyDescent="0.2">
      <c r="BA2743" s="8">
        <f t="shared" si="807"/>
        <v>0</v>
      </c>
      <c r="BB2743" s="8">
        <f t="shared" si="808"/>
        <v>1.2646105828040655</v>
      </c>
      <c r="BC2743" s="8">
        <f t="shared" si="809"/>
        <v>-0.82727295640664633</v>
      </c>
      <c r="BD2743" s="8">
        <f t="shared" si="810"/>
        <v>0.86022162229747101</v>
      </c>
      <c r="BE2743" s="8">
        <f t="shared" si="811"/>
        <v>1.2723749123776125</v>
      </c>
      <c r="BF2743" s="8">
        <f t="shared" si="812"/>
        <v>0.7386345573352866</v>
      </c>
      <c r="BG2743" s="95">
        <f t="shared" si="815"/>
        <v>0.3357196473573697</v>
      </c>
      <c r="BH2743" s="95">
        <f t="shared" si="815"/>
        <v>0.31036782265222035</v>
      </c>
      <c r="BI2743" s="95">
        <f t="shared" si="815"/>
        <v>0.2809205298216626</v>
      </c>
      <c r="BJ2743" s="95">
        <f t="shared" si="815"/>
        <v>0.24702566320507127</v>
      </c>
      <c r="BK2743" s="95">
        <f t="shared" si="815"/>
        <v>0.20836448178683617</v>
      </c>
      <c r="BL2743" s="95">
        <f t="shared" si="815"/>
        <v>0.16464603804218486</v>
      </c>
      <c r="BM2743" s="95">
        <f t="shared" si="815"/>
        <v>0.11558430824031349</v>
      </c>
      <c r="BN2743" s="95">
        <f t="shared" si="814"/>
        <v>6.085163226445589E-2</v>
      </c>
    </row>
    <row r="2744" spans="53:66" x14ac:dyDescent="0.2">
      <c r="BA2744" s="8">
        <f t="shared" si="807"/>
        <v>0</v>
      </c>
      <c r="BB2744" s="8">
        <f t="shared" si="808"/>
        <v>1.2646105828040655</v>
      </c>
      <c r="BC2744" s="8">
        <f t="shared" si="809"/>
        <v>-0.82727295640664633</v>
      </c>
      <c r="BD2744" s="8">
        <f t="shared" si="810"/>
        <v>0.86022162229747101</v>
      </c>
      <c r="BE2744" s="8">
        <f t="shared" si="811"/>
        <v>1.2723749123776125</v>
      </c>
      <c r="BF2744" s="8">
        <f t="shared" si="812"/>
        <v>0.7386345573352866</v>
      </c>
      <c r="BG2744" s="95">
        <f t="shared" si="815"/>
        <v>0.3357196473573697</v>
      </c>
      <c r="BH2744" s="95">
        <f t="shared" si="815"/>
        <v>0.31036782265222035</v>
      </c>
      <c r="BI2744" s="95">
        <f t="shared" si="815"/>
        <v>0.2809205298216626</v>
      </c>
      <c r="BJ2744" s="95">
        <f t="shared" si="815"/>
        <v>0.24702566320507127</v>
      </c>
      <c r="BK2744" s="95">
        <f t="shared" si="815"/>
        <v>0.20836448178683617</v>
      </c>
      <c r="BL2744" s="95">
        <f t="shared" si="815"/>
        <v>0.16464603804218486</v>
      </c>
      <c r="BM2744" s="95">
        <f t="shared" si="815"/>
        <v>0.11558430824031349</v>
      </c>
      <c r="BN2744" s="95">
        <f t="shared" si="814"/>
        <v>6.085163226445589E-2</v>
      </c>
    </row>
    <row r="2745" spans="53:66" x14ac:dyDescent="0.2">
      <c r="BA2745" s="8">
        <f t="shared" si="807"/>
        <v>0</v>
      </c>
      <c r="BB2745" s="8">
        <f t="shared" si="808"/>
        <v>1.2646105828040655</v>
      </c>
      <c r="BC2745" s="8">
        <f t="shared" si="809"/>
        <v>-0.82727295640664633</v>
      </c>
      <c r="BD2745" s="8">
        <f t="shared" si="810"/>
        <v>0.86022162229747101</v>
      </c>
      <c r="BE2745" s="8">
        <f t="shared" si="811"/>
        <v>1.2723749123776125</v>
      </c>
      <c r="BF2745" s="8">
        <f t="shared" si="812"/>
        <v>0.7386345573352866</v>
      </c>
      <c r="BG2745" s="95">
        <f t="shared" si="815"/>
        <v>0.3357196473573697</v>
      </c>
      <c r="BH2745" s="95">
        <f t="shared" si="815"/>
        <v>0.31036782265222035</v>
      </c>
      <c r="BI2745" s="95">
        <f t="shared" si="815"/>
        <v>0.2809205298216626</v>
      </c>
      <c r="BJ2745" s="95">
        <f t="shared" si="815"/>
        <v>0.24702566320507127</v>
      </c>
      <c r="BK2745" s="95">
        <f t="shared" si="815"/>
        <v>0.20836448178683617</v>
      </c>
      <c r="BL2745" s="95">
        <f t="shared" si="815"/>
        <v>0.16464603804218486</v>
      </c>
      <c r="BM2745" s="95">
        <f t="shared" si="815"/>
        <v>0.11558430824031349</v>
      </c>
      <c r="BN2745" s="95">
        <f t="shared" si="814"/>
        <v>6.085163226445589E-2</v>
      </c>
    </row>
    <row r="2746" spans="53:66" x14ac:dyDescent="0.2">
      <c r="BA2746" s="8">
        <f t="shared" si="807"/>
        <v>0</v>
      </c>
      <c r="BB2746" s="8">
        <f t="shared" si="808"/>
        <v>1.2646105828040655</v>
      </c>
      <c r="BC2746" s="8">
        <f t="shared" si="809"/>
        <v>-0.82727295640664633</v>
      </c>
      <c r="BD2746" s="8">
        <f t="shared" si="810"/>
        <v>0.86022162229747101</v>
      </c>
      <c r="BE2746" s="8">
        <f t="shared" si="811"/>
        <v>1.2723749123776125</v>
      </c>
      <c r="BF2746" s="8">
        <f t="shared" si="812"/>
        <v>0.7386345573352866</v>
      </c>
      <c r="BG2746" s="95">
        <f t="shared" si="815"/>
        <v>0.3357196473573697</v>
      </c>
      <c r="BH2746" s="95">
        <f t="shared" si="815"/>
        <v>0.31036782265222035</v>
      </c>
      <c r="BI2746" s="95">
        <f t="shared" si="815"/>
        <v>0.2809205298216626</v>
      </c>
      <c r="BJ2746" s="95">
        <f t="shared" si="815"/>
        <v>0.24702566320507127</v>
      </c>
      <c r="BK2746" s="95">
        <f t="shared" si="815"/>
        <v>0.20836448178683617</v>
      </c>
      <c r="BL2746" s="95">
        <f t="shared" si="815"/>
        <v>0.16464603804218486</v>
      </c>
      <c r="BM2746" s="95">
        <f t="shared" si="815"/>
        <v>0.11558430824031349</v>
      </c>
      <c r="BN2746" s="95">
        <f t="shared" si="814"/>
        <v>6.085163226445589E-2</v>
      </c>
    </row>
    <row r="2747" spans="53:66" x14ac:dyDescent="0.2">
      <c r="BA2747" s="8">
        <f t="shared" si="807"/>
        <v>0</v>
      </c>
      <c r="BB2747" s="8">
        <f t="shared" si="808"/>
        <v>1.2646105828040655</v>
      </c>
      <c r="BC2747" s="8">
        <f t="shared" si="809"/>
        <v>-0.82727295640664633</v>
      </c>
      <c r="BD2747" s="8">
        <f t="shared" si="810"/>
        <v>0.86022162229747101</v>
      </c>
      <c r="BE2747" s="8">
        <f t="shared" si="811"/>
        <v>1.2723749123776125</v>
      </c>
      <c r="BF2747" s="8">
        <f t="shared" si="812"/>
        <v>0.7386345573352866</v>
      </c>
      <c r="BG2747" s="95">
        <f t="shared" si="815"/>
        <v>0.3357196473573697</v>
      </c>
      <c r="BH2747" s="95">
        <f t="shared" si="815"/>
        <v>0.31036782265222035</v>
      </c>
      <c r="BI2747" s="95">
        <f t="shared" si="815"/>
        <v>0.2809205298216626</v>
      </c>
      <c r="BJ2747" s="95">
        <f t="shared" si="815"/>
        <v>0.24702566320507127</v>
      </c>
      <c r="BK2747" s="95">
        <f t="shared" si="815"/>
        <v>0.20836448178683617</v>
      </c>
      <c r="BL2747" s="95">
        <f t="shared" si="815"/>
        <v>0.16464603804218486</v>
      </c>
      <c r="BM2747" s="95">
        <f t="shared" si="815"/>
        <v>0.11558430824031349</v>
      </c>
      <c r="BN2747" s="95">
        <f t="shared" si="814"/>
        <v>6.085163226445589E-2</v>
      </c>
    </row>
    <row r="2748" spans="53:66" x14ac:dyDescent="0.2">
      <c r="BA2748" s="8">
        <f t="shared" si="807"/>
        <v>0</v>
      </c>
      <c r="BB2748" s="8">
        <f t="shared" si="808"/>
        <v>1.2646105828040655</v>
      </c>
      <c r="BC2748" s="8">
        <f t="shared" si="809"/>
        <v>-0.82727295640664633</v>
      </c>
      <c r="BD2748" s="8">
        <f t="shared" si="810"/>
        <v>0.86022162229747101</v>
      </c>
      <c r="BE2748" s="8">
        <f t="shared" si="811"/>
        <v>1.2723749123776125</v>
      </c>
      <c r="BF2748" s="8">
        <f t="shared" si="812"/>
        <v>0.7386345573352866</v>
      </c>
      <c r="BG2748" s="95">
        <f t="shared" si="815"/>
        <v>0.3357196473573697</v>
      </c>
      <c r="BH2748" s="95">
        <f t="shared" si="815"/>
        <v>0.31036782265222035</v>
      </c>
      <c r="BI2748" s="95">
        <f t="shared" si="815"/>
        <v>0.2809205298216626</v>
      </c>
      <c r="BJ2748" s="95">
        <f t="shared" si="815"/>
        <v>0.24702566320507127</v>
      </c>
      <c r="BK2748" s="95">
        <f t="shared" si="815"/>
        <v>0.20836448178683617</v>
      </c>
      <c r="BL2748" s="95">
        <f t="shared" si="815"/>
        <v>0.16464603804218486</v>
      </c>
      <c r="BM2748" s="95">
        <f t="shared" si="815"/>
        <v>0.11558430824031349</v>
      </c>
      <c r="BN2748" s="95">
        <f t="shared" si="814"/>
        <v>6.085163226445589E-2</v>
      </c>
    </row>
    <row r="2749" spans="53:66" x14ac:dyDescent="0.2">
      <c r="BA2749" s="8">
        <f t="shared" si="807"/>
        <v>0</v>
      </c>
      <c r="BB2749" s="8">
        <f t="shared" si="808"/>
        <v>1.2646105828040655</v>
      </c>
      <c r="BC2749" s="8">
        <f t="shared" si="809"/>
        <v>-0.82727295640664633</v>
      </c>
      <c r="BD2749" s="8">
        <f t="shared" si="810"/>
        <v>0.86022162229747101</v>
      </c>
      <c r="BE2749" s="8">
        <f t="shared" si="811"/>
        <v>1.2723749123776125</v>
      </c>
      <c r="BF2749" s="8">
        <f t="shared" si="812"/>
        <v>0.7386345573352866</v>
      </c>
      <c r="BG2749" s="95">
        <f t="shared" si="815"/>
        <v>0.3357196473573697</v>
      </c>
      <c r="BH2749" s="95">
        <f t="shared" si="815"/>
        <v>0.31036782265222035</v>
      </c>
      <c r="BI2749" s="95">
        <f t="shared" si="815"/>
        <v>0.2809205298216626</v>
      </c>
      <c r="BJ2749" s="95">
        <f t="shared" si="815"/>
        <v>0.24702566320507127</v>
      </c>
      <c r="BK2749" s="95">
        <f t="shared" si="815"/>
        <v>0.20836448178683617</v>
      </c>
      <c r="BL2749" s="95">
        <f t="shared" si="815"/>
        <v>0.16464603804218486</v>
      </c>
      <c r="BM2749" s="95">
        <f t="shared" si="815"/>
        <v>0.11558430824031349</v>
      </c>
      <c r="BN2749" s="95">
        <f t="shared" si="814"/>
        <v>6.085163226445589E-2</v>
      </c>
    </row>
    <row r="2750" spans="53:66" x14ac:dyDescent="0.2">
      <c r="BA2750" s="8">
        <f t="shared" si="807"/>
        <v>0</v>
      </c>
      <c r="BB2750" s="8">
        <f t="shared" si="808"/>
        <v>1.2646105828040655</v>
      </c>
      <c r="BC2750" s="8">
        <f t="shared" si="809"/>
        <v>-0.82727295640664633</v>
      </c>
      <c r="BD2750" s="8">
        <f t="shared" si="810"/>
        <v>0.86022162229747101</v>
      </c>
      <c r="BE2750" s="8">
        <f t="shared" si="811"/>
        <v>1.2723749123776125</v>
      </c>
      <c r="BF2750" s="8">
        <f t="shared" si="812"/>
        <v>0.7386345573352866</v>
      </c>
      <c r="BG2750" s="95">
        <f t="shared" si="815"/>
        <v>0.3357196473573697</v>
      </c>
      <c r="BH2750" s="95">
        <f t="shared" si="815"/>
        <v>0.31036782265222035</v>
      </c>
      <c r="BI2750" s="95">
        <f t="shared" si="815"/>
        <v>0.2809205298216626</v>
      </c>
      <c r="BJ2750" s="95">
        <f t="shared" si="815"/>
        <v>0.24702566320507127</v>
      </c>
      <c r="BK2750" s="95">
        <f t="shared" si="815"/>
        <v>0.20836448178683617</v>
      </c>
      <c r="BL2750" s="95">
        <f t="shared" si="815"/>
        <v>0.16464603804218486</v>
      </c>
      <c r="BM2750" s="95">
        <f t="shared" si="815"/>
        <v>0.11558430824031349</v>
      </c>
      <c r="BN2750" s="95">
        <f t="shared" si="814"/>
        <v>6.085163226445589E-2</v>
      </c>
    </row>
    <row r="2751" spans="53:66" x14ac:dyDescent="0.2">
      <c r="BA2751" s="8">
        <f t="shared" si="807"/>
        <v>0</v>
      </c>
      <c r="BB2751" s="8">
        <f t="shared" si="808"/>
        <v>1.2646105828040655</v>
      </c>
      <c r="BC2751" s="8">
        <f t="shared" si="809"/>
        <v>-0.82727295640664633</v>
      </c>
      <c r="BD2751" s="8">
        <f t="shared" si="810"/>
        <v>0.86022162229747101</v>
      </c>
      <c r="BE2751" s="8">
        <f t="shared" si="811"/>
        <v>1.2723749123776125</v>
      </c>
      <c r="BF2751" s="8">
        <f t="shared" si="812"/>
        <v>0.7386345573352866</v>
      </c>
      <c r="BG2751" s="95">
        <f t="shared" si="815"/>
        <v>0.3357196473573697</v>
      </c>
      <c r="BH2751" s="95">
        <f t="shared" si="815"/>
        <v>0.31036782265222035</v>
      </c>
      <c r="BI2751" s="95">
        <f t="shared" si="815"/>
        <v>0.2809205298216626</v>
      </c>
      <c r="BJ2751" s="95">
        <f t="shared" si="815"/>
        <v>0.24702566320507127</v>
      </c>
      <c r="BK2751" s="95">
        <f t="shared" si="815"/>
        <v>0.20836448178683617</v>
      </c>
      <c r="BL2751" s="95">
        <f t="shared" si="815"/>
        <v>0.16464603804218486</v>
      </c>
      <c r="BM2751" s="95">
        <f t="shared" si="815"/>
        <v>0.11558430824031349</v>
      </c>
      <c r="BN2751" s="95">
        <f t="shared" si="814"/>
        <v>6.085163226445589E-2</v>
      </c>
    </row>
    <row r="2752" spans="53:66" x14ac:dyDescent="0.2">
      <c r="BA2752" s="8">
        <f t="shared" si="807"/>
        <v>0</v>
      </c>
      <c r="BB2752" s="8">
        <f t="shared" si="808"/>
        <v>1.2646105828040655</v>
      </c>
      <c r="BC2752" s="8">
        <f t="shared" si="809"/>
        <v>-0.82727295640664633</v>
      </c>
      <c r="BD2752" s="8">
        <f t="shared" si="810"/>
        <v>0.86022162229747101</v>
      </c>
      <c r="BE2752" s="8">
        <f t="shared" si="811"/>
        <v>1.2723749123776125</v>
      </c>
      <c r="BF2752" s="8">
        <f t="shared" si="812"/>
        <v>0.7386345573352866</v>
      </c>
      <c r="BG2752" s="95">
        <f t="shared" si="815"/>
        <v>0.3357196473573697</v>
      </c>
      <c r="BH2752" s="95">
        <f t="shared" si="815"/>
        <v>0.31036782265222035</v>
      </c>
      <c r="BI2752" s="95">
        <f t="shared" si="815"/>
        <v>0.2809205298216626</v>
      </c>
      <c r="BJ2752" s="95">
        <f t="shared" si="815"/>
        <v>0.24702566320507127</v>
      </c>
      <c r="BK2752" s="95">
        <f t="shared" si="815"/>
        <v>0.20836448178683617</v>
      </c>
      <c r="BL2752" s="95">
        <f t="shared" si="815"/>
        <v>0.16464603804218486</v>
      </c>
      <c r="BM2752" s="95">
        <f t="shared" si="815"/>
        <v>0.11558430824031349</v>
      </c>
      <c r="BN2752" s="95">
        <f t="shared" si="814"/>
        <v>6.085163226445589E-2</v>
      </c>
    </row>
    <row r="2753" spans="53:66" x14ac:dyDescent="0.2">
      <c r="BA2753" s="8">
        <f t="shared" si="807"/>
        <v>0</v>
      </c>
      <c r="BB2753" s="8">
        <f t="shared" si="808"/>
        <v>1.2646105828040655</v>
      </c>
      <c r="BC2753" s="8">
        <f t="shared" si="809"/>
        <v>-0.82727295640664633</v>
      </c>
      <c r="BD2753" s="8">
        <f t="shared" si="810"/>
        <v>0.86022162229747101</v>
      </c>
      <c r="BE2753" s="8">
        <f t="shared" si="811"/>
        <v>1.2723749123776125</v>
      </c>
      <c r="BF2753" s="8">
        <f t="shared" si="812"/>
        <v>0.7386345573352866</v>
      </c>
      <c r="BG2753" s="95">
        <f t="shared" ref="BG2753:BM2762" si="816">$BN2753+$BB$7*SIN(BH2753)</f>
        <v>0.3357196473573697</v>
      </c>
      <c r="BH2753" s="95">
        <f t="shared" si="816"/>
        <v>0.31036782265222035</v>
      </c>
      <c r="BI2753" s="95">
        <f t="shared" si="816"/>
        <v>0.2809205298216626</v>
      </c>
      <c r="BJ2753" s="95">
        <f t="shared" si="816"/>
        <v>0.24702566320507127</v>
      </c>
      <c r="BK2753" s="95">
        <f t="shared" si="816"/>
        <v>0.20836448178683617</v>
      </c>
      <c r="BL2753" s="95">
        <f t="shared" si="816"/>
        <v>0.16464603804218486</v>
      </c>
      <c r="BM2753" s="95">
        <f t="shared" si="816"/>
        <v>0.11558430824031349</v>
      </c>
      <c r="BN2753" s="95">
        <f t="shared" si="814"/>
        <v>6.085163226445589E-2</v>
      </c>
    </row>
    <row r="2754" spans="53:66" x14ac:dyDescent="0.2">
      <c r="BA2754" s="8">
        <f t="shared" si="807"/>
        <v>0</v>
      </c>
      <c r="BB2754" s="8">
        <f t="shared" si="808"/>
        <v>1.2646105828040655</v>
      </c>
      <c r="BC2754" s="8">
        <f t="shared" si="809"/>
        <v>-0.82727295640664633</v>
      </c>
      <c r="BD2754" s="8">
        <f t="shared" si="810"/>
        <v>0.86022162229747101</v>
      </c>
      <c r="BE2754" s="8">
        <f t="shared" si="811"/>
        <v>1.2723749123776125</v>
      </c>
      <c r="BF2754" s="8">
        <f t="shared" si="812"/>
        <v>0.7386345573352866</v>
      </c>
      <c r="BG2754" s="95">
        <f t="shared" si="816"/>
        <v>0.3357196473573697</v>
      </c>
      <c r="BH2754" s="95">
        <f t="shared" si="816"/>
        <v>0.31036782265222035</v>
      </c>
      <c r="BI2754" s="95">
        <f t="shared" si="816"/>
        <v>0.2809205298216626</v>
      </c>
      <c r="BJ2754" s="95">
        <f t="shared" si="816"/>
        <v>0.24702566320507127</v>
      </c>
      <c r="BK2754" s="95">
        <f t="shared" si="816"/>
        <v>0.20836448178683617</v>
      </c>
      <c r="BL2754" s="95">
        <f t="shared" si="816"/>
        <v>0.16464603804218486</v>
      </c>
      <c r="BM2754" s="95">
        <f t="shared" si="816"/>
        <v>0.11558430824031349</v>
      </c>
      <c r="BN2754" s="95">
        <f t="shared" si="814"/>
        <v>6.085163226445589E-2</v>
      </c>
    </row>
    <row r="2755" spans="53:66" x14ac:dyDescent="0.2">
      <c r="BA2755" s="8">
        <f t="shared" si="807"/>
        <v>0</v>
      </c>
      <c r="BB2755" s="8">
        <f t="shared" si="808"/>
        <v>1.2646105828040655</v>
      </c>
      <c r="BC2755" s="8">
        <f t="shared" si="809"/>
        <v>-0.82727295640664633</v>
      </c>
      <c r="BD2755" s="8">
        <f t="shared" si="810"/>
        <v>0.86022162229747101</v>
      </c>
      <c r="BE2755" s="8">
        <f t="shared" si="811"/>
        <v>1.2723749123776125</v>
      </c>
      <c r="BF2755" s="8">
        <f t="shared" si="812"/>
        <v>0.7386345573352866</v>
      </c>
      <c r="BG2755" s="95">
        <f t="shared" si="816"/>
        <v>0.3357196473573697</v>
      </c>
      <c r="BH2755" s="95">
        <f t="shared" si="816"/>
        <v>0.31036782265222035</v>
      </c>
      <c r="BI2755" s="95">
        <f t="shared" si="816"/>
        <v>0.2809205298216626</v>
      </c>
      <c r="BJ2755" s="95">
        <f t="shared" si="816"/>
        <v>0.24702566320507127</v>
      </c>
      <c r="BK2755" s="95">
        <f t="shared" si="816"/>
        <v>0.20836448178683617</v>
      </c>
      <c r="BL2755" s="95">
        <f t="shared" si="816"/>
        <v>0.16464603804218486</v>
      </c>
      <c r="BM2755" s="95">
        <f t="shared" si="816"/>
        <v>0.11558430824031349</v>
      </c>
      <c r="BN2755" s="95">
        <f t="shared" si="814"/>
        <v>6.085163226445589E-2</v>
      </c>
    </row>
    <row r="2756" spans="53:66" x14ac:dyDescent="0.2">
      <c r="BA2756" s="8">
        <f t="shared" si="807"/>
        <v>0</v>
      </c>
      <c r="BB2756" s="8">
        <f t="shared" si="808"/>
        <v>1.2646105828040655</v>
      </c>
      <c r="BC2756" s="8">
        <f t="shared" si="809"/>
        <v>-0.82727295640664633</v>
      </c>
      <c r="BD2756" s="8">
        <f t="shared" si="810"/>
        <v>0.86022162229747101</v>
      </c>
      <c r="BE2756" s="8">
        <f t="shared" si="811"/>
        <v>1.2723749123776125</v>
      </c>
      <c r="BF2756" s="8">
        <f t="shared" si="812"/>
        <v>0.7386345573352866</v>
      </c>
      <c r="BG2756" s="95">
        <f t="shared" si="816"/>
        <v>0.3357196473573697</v>
      </c>
      <c r="BH2756" s="95">
        <f t="shared" si="816"/>
        <v>0.31036782265222035</v>
      </c>
      <c r="BI2756" s="95">
        <f t="shared" si="816"/>
        <v>0.2809205298216626</v>
      </c>
      <c r="BJ2756" s="95">
        <f t="shared" si="816"/>
        <v>0.24702566320507127</v>
      </c>
      <c r="BK2756" s="95">
        <f t="shared" si="816"/>
        <v>0.20836448178683617</v>
      </c>
      <c r="BL2756" s="95">
        <f t="shared" si="816"/>
        <v>0.16464603804218486</v>
      </c>
      <c r="BM2756" s="95">
        <f t="shared" si="816"/>
        <v>0.11558430824031349</v>
      </c>
      <c r="BN2756" s="95">
        <f t="shared" si="814"/>
        <v>6.085163226445589E-2</v>
      </c>
    </row>
    <row r="2757" spans="53:66" x14ac:dyDescent="0.2">
      <c r="BA2757" s="8">
        <f t="shared" si="807"/>
        <v>0</v>
      </c>
      <c r="BB2757" s="8">
        <f t="shared" si="808"/>
        <v>1.2646105828040655</v>
      </c>
      <c r="BC2757" s="8">
        <f t="shared" si="809"/>
        <v>-0.82727295640664633</v>
      </c>
      <c r="BD2757" s="8">
        <f t="shared" si="810"/>
        <v>0.86022162229747101</v>
      </c>
      <c r="BE2757" s="8">
        <f t="shared" si="811"/>
        <v>1.2723749123776125</v>
      </c>
      <c r="BF2757" s="8">
        <f t="shared" si="812"/>
        <v>0.7386345573352866</v>
      </c>
      <c r="BG2757" s="95">
        <f t="shared" si="816"/>
        <v>0.3357196473573697</v>
      </c>
      <c r="BH2757" s="95">
        <f t="shared" si="816"/>
        <v>0.31036782265222035</v>
      </c>
      <c r="BI2757" s="95">
        <f t="shared" si="816"/>
        <v>0.2809205298216626</v>
      </c>
      <c r="BJ2757" s="95">
        <f t="shared" si="816"/>
        <v>0.24702566320507127</v>
      </c>
      <c r="BK2757" s="95">
        <f t="shared" si="816"/>
        <v>0.20836448178683617</v>
      </c>
      <c r="BL2757" s="95">
        <f t="shared" si="816"/>
        <v>0.16464603804218486</v>
      </c>
      <c r="BM2757" s="95">
        <f t="shared" si="816"/>
        <v>0.11558430824031349</v>
      </c>
      <c r="BN2757" s="95">
        <f t="shared" si="814"/>
        <v>6.085163226445589E-2</v>
      </c>
    </row>
    <row r="2758" spans="53:66" x14ac:dyDescent="0.2">
      <c r="BA2758" s="8">
        <f t="shared" si="807"/>
        <v>0</v>
      </c>
      <c r="BB2758" s="8">
        <f t="shared" si="808"/>
        <v>1.2646105828040655</v>
      </c>
      <c r="BC2758" s="8">
        <f t="shared" si="809"/>
        <v>-0.82727295640664633</v>
      </c>
      <c r="BD2758" s="8">
        <f t="shared" si="810"/>
        <v>0.86022162229747101</v>
      </c>
      <c r="BE2758" s="8">
        <f t="shared" si="811"/>
        <v>1.2723749123776125</v>
      </c>
      <c r="BF2758" s="8">
        <f t="shared" si="812"/>
        <v>0.7386345573352866</v>
      </c>
      <c r="BG2758" s="95">
        <f t="shared" si="816"/>
        <v>0.3357196473573697</v>
      </c>
      <c r="BH2758" s="95">
        <f t="shared" si="816"/>
        <v>0.31036782265222035</v>
      </c>
      <c r="BI2758" s="95">
        <f t="shared" si="816"/>
        <v>0.2809205298216626</v>
      </c>
      <c r="BJ2758" s="95">
        <f t="shared" si="816"/>
        <v>0.24702566320507127</v>
      </c>
      <c r="BK2758" s="95">
        <f t="shared" si="816"/>
        <v>0.20836448178683617</v>
      </c>
      <c r="BL2758" s="95">
        <f t="shared" si="816"/>
        <v>0.16464603804218486</v>
      </c>
      <c r="BM2758" s="95">
        <f t="shared" si="816"/>
        <v>0.11558430824031349</v>
      </c>
      <c r="BN2758" s="95">
        <f t="shared" si="814"/>
        <v>6.085163226445589E-2</v>
      </c>
    </row>
    <row r="2759" spans="53:66" x14ac:dyDescent="0.2">
      <c r="BA2759" s="8">
        <f t="shared" si="807"/>
        <v>0</v>
      </c>
      <c r="BB2759" s="8">
        <f t="shared" si="808"/>
        <v>1.2646105828040655</v>
      </c>
      <c r="BC2759" s="8">
        <f t="shared" si="809"/>
        <v>-0.82727295640664633</v>
      </c>
      <c r="BD2759" s="8">
        <f t="shared" si="810"/>
        <v>0.86022162229747101</v>
      </c>
      <c r="BE2759" s="8">
        <f t="shared" si="811"/>
        <v>1.2723749123776125</v>
      </c>
      <c r="BF2759" s="8">
        <f t="shared" si="812"/>
        <v>0.7386345573352866</v>
      </c>
      <c r="BG2759" s="95">
        <f t="shared" si="816"/>
        <v>0.3357196473573697</v>
      </c>
      <c r="BH2759" s="95">
        <f t="shared" si="816"/>
        <v>0.31036782265222035</v>
      </c>
      <c r="BI2759" s="95">
        <f t="shared" si="816"/>
        <v>0.2809205298216626</v>
      </c>
      <c r="BJ2759" s="95">
        <f t="shared" si="816"/>
        <v>0.24702566320507127</v>
      </c>
      <c r="BK2759" s="95">
        <f t="shared" si="816"/>
        <v>0.20836448178683617</v>
      </c>
      <c r="BL2759" s="95">
        <f t="shared" si="816"/>
        <v>0.16464603804218486</v>
      </c>
      <c r="BM2759" s="95">
        <f t="shared" si="816"/>
        <v>0.11558430824031349</v>
      </c>
      <c r="BN2759" s="95">
        <f t="shared" si="814"/>
        <v>6.085163226445589E-2</v>
      </c>
    </row>
    <row r="2760" spans="53:66" x14ac:dyDescent="0.2">
      <c r="BA2760" s="8">
        <f t="shared" si="807"/>
        <v>0</v>
      </c>
      <c r="BB2760" s="8">
        <f t="shared" si="808"/>
        <v>1.2646105828040655</v>
      </c>
      <c r="BC2760" s="8">
        <f t="shared" si="809"/>
        <v>-0.82727295640664633</v>
      </c>
      <c r="BD2760" s="8">
        <f t="shared" si="810"/>
        <v>0.86022162229747101</v>
      </c>
      <c r="BE2760" s="8">
        <f t="shared" si="811"/>
        <v>1.2723749123776125</v>
      </c>
      <c r="BF2760" s="8">
        <f t="shared" si="812"/>
        <v>0.7386345573352866</v>
      </c>
      <c r="BG2760" s="95">
        <f t="shared" si="816"/>
        <v>0.3357196473573697</v>
      </c>
      <c r="BH2760" s="95">
        <f t="shared" si="816"/>
        <v>0.31036782265222035</v>
      </c>
      <c r="BI2760" s="95">
        <f t="shared" si="816"/>
        <v>0.2809205298216626</v>
      </c>
      <c r="BJ2760" s="95">
        <f t="shared" si="816"/>
        <v>0.24702566320507127</v>
      </c>
      <c r="BK2760" s="95">
        <f t="shared" si="816"/>
        <v>0.20836448178683617</v>
      </c>
      <c r="BL2760" s="95">
        <f t="shared" si="816"/>
        <v>0.16464603804218486</v>
      </c>
      <c r="BM2760" s="95">
        <f t="shared" si="816"/>
        <v>0.11558430824031349</v>
      </c>
      <c r="BN2760" s="95">
        <f t="shared" si="814"/>
        <v>6.085163226445589E-2</v>
      </c>
    </row>
    <row r="2761" spans="53:66" x14ac:dyDescent="0.2">
      <c r="BA2761" s="8">
        <f t="shared" si="807"/>
        <v>0</v>
      </c>
      <c r="BB2761" s="8">
        <f t="shared" si="808"/>
        <v>1.2646105828040655</v>
      </c>
      <c r="BC2761" s="8">
        <f t="shared" si="809"/>
        <v>-0.82727295640664633</v>
      </c>
      <c r="BD2761" s="8">
        <f t="shared" si="810"/>
        <v>0.86022162229747101</v>
      </c>
      <c r="BE2761" s="8">
        <f t="shared" si="811"/>
        <v>1.2723749123776125</v>
      </c>
      <c r="BF2761" s="8">
        <f t="shared" si="812"/>
        <v>0.7386345573352866</v>
      </c>
      <c r="BG2761" s="95">
        <f t="shared" si="816"/>
        <v>0.3357196473573697</v>
      </c>
      <c r="BH2761" s="95">
        <f t="shared" si="816"/>
        <v>0.31036782265222035</v>
      </c>
      <c r="BI2761" s="95">
        <f t="shared" si="816"/>
        <v>0.2809205298216626</v>
      </c>
      <c r="BJ2761" s="95">
        <f t="shared" si="816"/>
        <v>0.24702566320507127</v>
      </c>
      <c r="BK2761" s="95">
        <f t="shared" si="816"/>
        <v>0.20836448178683617</v>
      </c>
      <c r="BL2761" s="95">
        <f t="shared" si="816"/>
        <v>0.16464603804218486</v>
      </c>
      <c r="BM2761" s="95">
        <f t="shared" si="816"/>
        <v>0.11558430824031349</v>
      </c>
      <c r="BN2761" s="95">
        <f t="shared" si="814"/>
        <v>6.085163226445589E-2</v>
      </c>
    </row>
    <row r="2762" spans="53:66" x14ac:dyDescent="0.2">
      <c r="BA2762" s="8">
        <f t="shared" si="807"/>
        <v>0</v>
      </c>
      <c r="BB2762" s="8">
        <f t="shared" si="808"/>
        <v>1.2646105828040655</v>
      </c>
      <c r="BC2762" s="8">
        <f t="shared" si="809"/>
        <v>-0.82727295640664633</v>
      </c>
      <c r="BD2762" s="8">
        <f t="shared" si="810"/>
        <v>0.86022162229747101</v>
      </c>
      <c r="BE2762" s="8">
        <f t="shared" si="811"/>
        <v>1.2723749123776125</v>
      </c>
      <c r="BF2762" s="8">
        <f t="shared" si="812"/>
        <v>0.7386345573352866</v>
      </c>
      <c r="BG2762" s="95">
        <f t="shared" si="816"/>
        <v>0.3357196473573697</v>
      </c>
      <c r="BH2762" s="95">
        <f t="shared" si="816"/>
        <v>0.31036782265222035</v>
      </c>
      <c r="BI2762" s="95">
        <f t="shared" si="816"/>
        <v>0.2809205298216626</v>
      </c>
      <c r="BJ2762" s="95">
        <f t="shared" si="816"/>
        <v>0.24702566320507127</v>
      </c>
      <c r="BK2762" s="95">
        <f t="shared" si="816"/>
        <v>0.20836448178683617</v>
      </c>
      <c r="BL2762" s="95">
        <f t="shared" si="816"/>
        <v>0.16464603804218486</v>
      </c>
      <c r="BM2762" s="95">
        <f t="shared" si="816"/>
        <v>0.11558430824031349</v>
      </c>
      <c r="BN2762" s="95">
        <f t="shared" si="814"/>
        <v>6.085163226445589E-2</v>
      </c>
    </row>
    <row r="2763" spans="53:66" x14ac:dyDescent="0.2">
      <c r="BG2763" s="95"/>
      <c r="BH2763" s="95"/>
      <c r="BI2763" s="95"/>
      <c r="BJ2763" s="95"/>
      <c r="BK2763" s="95"/>
      <c r="BL2763" s="95"/>
      <c r="BM2763" s="95"/>
      <c r="BN2763" s="95"/>
    </row>
    <row r="2764" spans="53:66" x14ac:dyDescent="0.2">
      <c r="BG2764" s="95"/>
      <c r="BH2764" s="95"/>
      <c r="BI2764" s="95"/>
      <c r="BJ2764" s="95"/>
      <c r="BK2764" s="95"/>
      <c r="BL2764" s="95"/>
      <c r="BM2764" s="95"/>
      <c r="BN2764" s="95"/>
    </row>
    <row r="2765" spans="53:66" x14ac:dyDescent="0.2">
      <c r="BG2765" s="95"/>
      <c r="BH2765" s="95"/>
      <c r="BI2765" s="95"/>
      <c r="BJ2765" s="95"/>
      <c r="BK2765" s="95"/>
      <c r="BL2765" s="95"/>
      <c r="BM2765" s="95"/>
      <c r="BN2765" s="95"/>
    </row>
    <row r="2766" spans="53:66" x14ac:dyDescent="0.2">
      <c r="BG2766" s="95"/>
      <c r="BH2766" s="95"/>
      <c r="BI2766" s="95"/>
      <c r="BJ2766" s="95"/>
      <c r="BK2766" s="95"/>
      <c r="BL2766" s="95"/>
      <c r="BM2766" s="95"/>
      <c r="BN2766" s="95"/>
    </row>
    <row r="2767" spans="53:66" x14ac:dyDescent="0.2">
      <c r="BG2767" s="95"/>
      <c r="BH2767" s="95"/>
      <c r="BI2767" s="95"/>
      <c r="BJ2767" s="95"/>
      <c r="BK2767" s="95"/>
      <c r="BL2767" s="95"/>
      <c r="BM2767" s="95"/>
      <c r="BN2767" s="95"/>
    </row>
    <row r="2768" spans="53:66" x14ac:dyDescent="0.2">
      <c r="BG2768" s="95"/>
      <c r="BH2768" s="95"/>
      <c r="BI2768" s="95"/>
      <c r="BJ2768" s="95"/>
      <c r="BK2768" s="95"/>
      <c r="BL2768" s="95"/>
      <c r="BM2768" s="95"/>
      <c r="BN2768" s="95"/>
    </row>
    <row r="2769" spans="59:66" x14ac:dyDescent="0.2">
      <c r="BG2769" s="95"/>
      <c r="BH2769" s="95"/>
      <c r="BI2769" s="95"/>
      <c r="BJ2769" s="95"/>
      <c r="BK2769" s="95"/>
      <c r="BL2769" s="95"/>
      <c r="BM2769" s="95"/>
      <c r="BN2769" s="95"/>
    </row>
    <row r="2770" spans="59:66" x14ac:dyDescent="0.2">
      <c r="BG2770" s="95"/>
      <c r="BH2770" s="95"/>
      <c r="BI2770" s="95"/>
      <c r="BJ2770" s="95"/>
      <c r="BK2770" s="95"/>
      <c r="BL2770" s="95"/>
      <c r="BM2770" s="95"/>
      <c r="BN2770" s="95"/>
    </row>
    <row r="2771" spans="59:66" x14ac:dyDescent="0.2">
      <c r="BG2771" s="95"/>
      <c r="BH2771" s="95"/>
      <c r="BI2771" s="95"/>
      <c r="BJ2771" s="95"/>
      <c r="BK2771" s="95"/>
      <c r="BL2771" s="95"/>
      <c r="BM2771" s="95"/>
      <c r="BN2771" s="95"/>
    </row>
    <row r="2772" spans="59:66" x14ac:dyDescent="0.2">
      <c r="BG2772" s="95"/>
      <c r="BH2772" s="95"/>
      <c r="BI2772" s="95"/>
      <c r="BJ2772" s="95"/>
      <c r="BK2772" s="95"/>
      <c r="BL2772" s="95"/>
      <c r="BM2772" s="95"/>
      <c r="BN2772" s="95"/>
    </row>
    <row r="2773" spans="59:66" x14ac:dyDescent="0.2">
      <c r="BG2773" s="95"/>
      <c r="BH2773" s="95"/>
      <c r="BI2773" s="95"/>
      <c r="BJ2773" s="95"/>
      <c r="BK2773" s="95"/>
      <c r="BL2773" s="95"/>
      <c r="BM2773" s="95"/>
      <c r="BN2773" s="95"/>
    </row>
    <row r="2774" spans="59:66" x14ac:dyDescent="0.2">
      <c r="BG2774" s="95"/>
      <c r="BH2774" s="95"/>
      <c r="BI2774" s="95"/>
      <c r="BJ2774" s="95"/>
      <c r="BK2774" s="95"/>
      <c r="BL2774" s="95"/>
      <c r="BM2774" s="95"/>
      <c r="BN2774" s="95"/>
    </row>
    <row r="2775" spans="59:66" x14ac:dyDescent="0.2">
      <c r="BG2775" s="95"/>
      <c r="BH2775" s="95"/>
      <c r="BI2775" s="95"/>
      <c r="BJ2775" s="95"/>
      <c r="BK2775" s="95"/>
      <c r="BL2775" s="95"/>
      <c r="BM2775" s="95"/>
      <c r="BN2775" s="95"/>
    </row>
    <row r="2776" spans="59:66" x14ac:dyDescent="0.2">
      <c r="BG2776" s="95"/>
      <c r="BH2776" s="95"/>
      <c r="BI2776" s="95"/>
      <c r="BJ2776" s="95"/>
      <c r="BK2776" s="95"/>
      <c r="BL2776" s="95"/>
      <c r="BM2776" s="95"/>
      <c r="BN2776" s="95"/>
    </row>
    <row r="2777" spans="59:66" x14ac:dyDescent="0.2">
      <c r="BG2777" s="95"/>
      <c r="BH2777" s="95"/>
      <c r="BI2777" s="95"/>
      <c r="BJ2777" s="95"/>
      <c r="BK2777" s="95"/>
      <c r="BL2777" s="95"/>
      <c r="BM2777" s="95"/>
      <c r="BN2777" s="95"/>
    </row>
    <row r="2778" spans="59:66" x14ac:dyDescent="0.2">
      <c r="BG2778" s="95"/>
      <c r="BH2778" s="95"/>
      <c r="BI2778" s="95"/>
      <c r="BJ2778" s="95"/>
      <c r="BK2778" s="95"/>
      <c r="BL2778" s="95"/>
      <c r="BM2778" s="95"/>
      <c r="BN2778" s="95"/>
    </row>
    <row r="2779" spans="59:66" x14ac:dyDescent="0.2">
      <c r="BG2779" s="95"/>
      <c r="BH2779" s="95"/>
      <c r="BI2779" s="95"/>
      <c r="BJ2779" s="95"/>
      <c r="BK2779" s="95"/>
      <c r="BL2779" s="95"/>
      <c r="BM2779" s="95"/>
      <c r="BN2779" s="95"/>
    </row>
    <row r="2780" spans="59:66" x14ac:dyDescent="0.2">
      <c r="BG2780" s="95"/>
      <c r="BH2780" s="95"/>
      <c r="BI2780" s="95"/>
      <c r="BJ2780" s="95"/>
      <c r="BK2780" s="95"/>
      <c r="BL2780" s="95"/>
      <c r="BM2780" s="95"/>
      <c r="BN2780" s="95"/>
    </row>
    <row r="2781" spans="59:66" x14ac:dyDescent="0.2">
      <c r="BG2781" s="95"/>
      <c r="BH2781" s="95"/>
      <c r="BI2781" s="95"/>
      <c r="BJ2781" s="95"/>
      <c r="BK2781" s="95"/>
      <c r="BL2781" s="95"/>
      <c r="BM2781" s="95"/>
      <c r="BN2781" s="95"/>
    </row>
    <row r="2782" spans="59:66" x14ac:dyDescent="0.2">
      <c r="BG2782" s="95"/>
      <c r="BH2782" s="95"/>
      <c r="BI2782" s="95"/>
      <c r="BJ2782" s="95"/>
      <c r="BK2782" s="95"/>
      <c r="BL2782" s="95"/>
      <c r="BM2782" s="95"/>
      <c r="BN2782" s="95"/>
    </row>
    <row r="2783" spans="59:66" x14ac:dyDescent="0.2">
      <c r="BG2783" s="95"/>
      <c r="BH2783" s="95"/>
      <c r="BI2783" s="95"/>
      <c r="BJ2783" s="95"/>
      <c r="BK2783" s="95"/>
      <c r="BL2783" s="95"/>
      <c r="BM2783" s="95"/>
      <c r="BN2783" s="95"/>
    </row>
    <row r="2784" spans="59:66" x14ac:dyDescent="0.2">
      <c r="BG2784" s="95"/>
      <c r="BH2784" s="95"/>
      <c r="BI2784" s="95"/>
      <c r="BJ2784" s="95"/>
      <c r="BK2784" s="95"/>
      <c r="BL2784" s="95"/>
      <c r="BM2784" s="95"/>
      <c r="BN2784" s="95"/>
    </row>
    <row r="2785" spans="59:66" x14ac:dyDescent="0.2">
      <c r="BG2785" s="95"/>
      <c r="BH2785" s="95"/>
      <c r="BI2785" s="95"/>
      <c r="BJ2785" s="95"/>
      <c r="BK2785" s="95"/>
      <c r="BL2785" s="95"/>
      <c r="BM2785" s="95"/>
      <c r="BN2785" s="95"/>
    </row>
    <row r="2786" spans="59:66" x14ac:dyDescent="0.2">
      <c r="BG2786" s="95"/>
      <c r="BH2786" s="95"/>
      <c r="BI2786" s="95"/>
      <c r="BJ2786" s="95"/>
      <c r="BK2786" s="95"/>
      <c r="BL2786" s="95"/>
      <c r="BM2786" s="95"/>
      <c r="BN2786" s="95"/>
    </row>
    <row r="2787" spans="59:66" x14ac:dyDescent="0.2">
      <c r="BG2787" s="95"/>
      <c r="BH2787" s="95"/>
      <c r="BI2787" s="95"/>
      <c r="BJ2787" s="95"/>
      <c r="BK2787" s="95"/>
      <c r="BL2787" s="95"/>
      <c r="BM2787" s="95"/>
      <c r="BN2787" s="95"/>
    </row>
    <row r="2788" spans="59:66" x14ac:dyDescent="0.2">
      <c r="BG2788" s="95"/>
      <c r="BH2788" s="95"/>
      <c r="BI2788" s="95"/>
      <c r="BJ2788" s="95"/>
      <c r="BK2788" s="95"/>
      <c r="BL2788" s="95"/>
      <c r="BM2788" s="95"/>
      <c r="BN2788" s="95"/>
    </row>
    <row r="2789" spans="59:66" x14ac:dyDescent="0.2">
      <c r="BG2789" s="95"/>
      <c r="BH2789" s="95"/>
      <c r="BI2789" s="95"/>
      <c r="BJ2789" s="95"/>
      <c r="BK2789" s="95"/>
      <c r="BL2789" s="95"/>
      <c r="BM2789" s="95"/>
      <c r="BN2789" s="95"/>
    </row>
    <row r="2790" spans="59:66" x14ac:dyDescent="0.2">
      <c r="BG2790" s="95"/>
      <c r="BH2790" s="95"/>
      <c r="BI2790" s="95"/>
      <c r="BJ2790" s="95"/>
      <c r="BK2790" s="95"/>
      <c r="BL2790" s="95"/>
      <c r="BM2790" s="95"/>
      <c r="BN2790" s="95"/>
    </row>
    <row r="2791" spans="59:66" x14ac:dyDescent="0.2">
      <c r="BG2791" s="95"/>
      <c r="BH2791" s="95"/>
      <c r="BI2791" s="95"/>
      <c r="BJ2791" s="95"/>
      <c r="BK2791" s="95"/>
      <c r="BL2791" s="95"/>
      <c r="BM2791" s="95"/>
      <c r="BN2791" s="95"/>
    </row>
    <row r="2792" spans="59:66" x14ac:dyDescent="0.2">
      <c r="BG2792" s="95"/>
      <c r="BH2792" s="95"/>
      <c r="BI2792" s="95"/>
      <c r="BJ2792" s="95"/>
      <c r="BK2792" s="95"/>
      <c r="BL2792" s="95"/>
      <c r="BM2792" s="95"/>
      <c r="BN2792" s="95"/>
    </row>
    <row r="2793" spans="59:66" x14ac:dyDescent="0.2">
      <c r="BG2793" s="95"/>
      <c r="BH2793" s="95"/>
      <c r="BI2793" s="95"/>
      <c r="BJ2793" s="95"/>
      <c r="BK2793" s="95"/>
      <c r="BL2793" s="95"/>
      <c r="BM2793" s="95"/>
      <c r="BN2793" s="95"/>
    </row>
    <row r="2794" spans="59:66" x14ac:dyDescent="0.2">
      <c r="BG2794" s="95"/>
      <c r="BH2794" s="95"/>
      <c r="BI2794" s="95"/>
      <c r="BJ2794" s="95"/>
      <c r="BK2794" s="95"/>
      <c r="BL2794" s="95"/>
      <c r="BM2794" s="95"/>
      <c r="BN2794" s="95"/>
    </row>
    <row r="2795" spans="59:66" x14ac:dyDescent="0.2">
      <c r="BG2795" s="95"/>
      <c r="BH2795" s="95"/>
      <c r="BI2795" s="95"/>
      <c r="BJ2795" s="95"/>
      <c r="BK2795" s="95"/>
      <c r="BL2795" s="95"/>
      <c r="BM2795" s="95"/>
      <c r="BN2795" s="95"/>
    </row>
    <row r="2796" spans="59:66" x14ac:dyDescent="0.2">
      <c r="BG2796" s="95"/>
      <c r="BH2796" s="95"/>
      <c r="BI2796" s="95"/>
      <c r="BJ2796" s="95"/>
      <c r="BK2796" s="95"/>
      <c r="BL2796" s="95"/>
      <c r="BM2796" s="95"/>
      <c r="BN2796" s="95"/>
    </row>
    <row r="2797" spans="59:66" x14ac:dyDescent="0.2">
      <c r="BG2797" s="95"/>
      <c r="BH2797" s="95"/>
      <c r="BI2797" s="95"/>
      <c r="BJ2797" s="95"/>
      <c r="BK2797" s="95"/>
      <c r="BL2797" s="95"/>
      <c r="BM2797" s="95"/>
      <c r="BN2797" s="95"/>
    </row>
    <row r="2798" spans="59:66" x14ac:dyDescent="0.2">
      <c r="BG2798" s="95"/>
      <c r="BH2798" s="95"/>
      <c r="BI2798" s="95"/>
      <c r="BJ2798" s="95"/>
      <c r="BK2798" s="95"/>
      <c r="BL2798" s="95"/>
      <c r="BM2798" s="95"/>
      <c r="BN2798" s="95"/>
    </row>
    <row r="2799" spans="59:66" x14ac:dyDescent="0.2">
      <c r="BG2799" s="95"/>
      <c r="BH2799" s="95"/>
      <c r="BI2799" s="95"/>
      <c r="BJ2799" s="95"/>
      <c r="BK2799" s="95"/>
      <c r="BL2799" s="95"/>
      <c r="BM2799" s="95"/>
      <c r="BN2799" s="95"/>
    </row>
    <row r="2800" spans="59:66" x14ac:dyDescent="0.2">
      <c r="BG2800" s="95"/>
      <c r="BH2800" s="95"/>
      <c r="BI2800" s="95"/>
      <c r="BJ2800" s="95"/>
      <c r="BK2800" s="95"/>
      <c r="BL2800" s="95"/>
      <c r="BM2800" s="95"/>
      <c r="BN2800" s="95"/>
    </row>
    <row r="2801" spans="59:66" x14ac:dyDescent="0.2">
      <c r="BG2801" s="95"/>
      <c r="BH2801" s="95"/>
      <c r="BI2801" s="95"/>
      <c r="BJ2801" s="95"/>
      <c r="BK2801" s="95"/>
      <c r="BL2801" s="95"/>
      <c r="BM2801" s="95"/>
      <c r="BN2801" s="95"/>
    </row>
    <row r="2802" spans="59:66" x14ac:dyDescent="0.2">
      <c r="BG2802" s="95"/>
      <c r="BH2802" s="95"/>
      <c r="BI2802" s="95"/>
      <c r="BJ2802" s="95"/>
      <c r="BK2802" s="95"/>
      <c r="BL2802" s="95"/>
      <c r="BM2802" s="95"/>
      <c r="BN2802" s="95"/>
    </row>
    <row r="2803" spans="59:66" x14ac:dyDescent="0.2">
      <c r="BG2803" s="95"/>
      <c r="BH2803" s="95"/>
      <c r="BI2803" s="95"/>
      <c r="BJ2803" s="95"/>
      <c r="BK2803" s="95"/>
      <c r="BL2803" s="95"/>
      <c r="BM2803" s="95"/>
      <c r="BN2803" s="95"/>
    </row>
    <row r="2804" spans="59:66" x14ac:dyDescent="0.2">
      <c r="BG2804" s="95"/>
      <c r="BH2804" s="95"/>
      <c r="BI2804" s="95"/>
      <c r="BJ2804" s="95"/>
      <c r="BK2804" s="95"/>
      <c r="BL2804" s="95"/>
      <c r="BM2804" s="95"/>
      <c r="BN2804" s="95"/>
    </row>
    <row r="2805" spans="59:66" x14ac:dyDescent="0.2">
      <c r="BG2805" s="95"/>
      <c r="BH2805" s="95"/>
      <c r="BI2805" s="95"/>
      <c r="BJ2805" s="95"/>
      <c r="BK2805" s="95"/>
      <c r="BL2805" s="95"/>
      <c r="BM2805" s="95"/>
      <c r="BN2805" s="95"/>
    </row>
    <row r="2806" spans="59:66" x14ac:dyDescent="0.2">
      <c r="BG2806" s="95"/>
      <c r="BH2806" s="95"/>
      <c r="BI2806" s="95"/>
      <c r="BJ2806" s="95"/>
      <c r="BK2806" s="95"/>
      <c r="BL2806" s="95"/>
      <c r="BM2806" s="95"/>
      <c r="BN2806" s="95"/>
    </row>
    <row r="2807" spans="59:66" x14ac:dyDescent="0.2">
      <c r="BG2807" s="95"/>
      <c r="BH2807" s="95"/>
      <c r="BI2807" s="95"/>
      <c r="BJ2807" s="95"/>
      <c r="BK2807" s="95"/>
      <c r="BL2807" s="95"/>
      <c r="BM2807" s="95"/>
      <c r="BN2807" s="95"/>
    </row>
    <row r="2808" spans="59:66" x14ac:dyDescent="0.2">
      <c r="BG2808" s="95"/>
      <c r="BH2808" s="95"/>
      <c r="BI2808" s="95"/>
      <c r="BJ2808" s="95"/>
      <c r="BK2808" s="95"/>
      <c r="BL2808" s="95"/>
      <c r="BM2808" s="95"/>
      <c r="BN2808" s="95"/>
    </row>
    <row r="2809" spans="59:66" x14ac:dyDescent="0.2">
      <c r="BG2809" s="95"/>
      <c r="BH2809" s="95"/>
      <c r="BI2809" s="95"/>
      <c r="BJ2809" s="95"/>
      <c r="BK2809" s="95"/>
      <c r="BL2809" s="95"/>
      <c r="BM2809" s="95"/>
      <c r="BN2809" s="95"/>
    </row>
    <row r="2810" spans="59:66" x14ac:dyDescent="0.2">
      <c r="BG2810" s="95"/>
      <c r="BH2810" s="95"/>
      <c r="BI2810" s="95"/>
      <c r="BJ2810" s="95"/>
      <c r="BK2810" s="95"/>
      <c r="BL2810" s="95"/>
      <c r="BM2810" s="95"/>
      <c r="BN2810" s="95"/>
    </row>
    <row r="2811" spans="59:66" x14ac:dyDescent="0.2">
      <c r="BG2811" s="95"/>
      <c r="BH2811" s="95"/>
      <c r="BI2811" s="95"/>
      <c r="BJ2811" s="95"/>
      <c r="BK2811" s="95"/>
      <c r="BL2811" s="95"/>
      <c r="BM2811" s="95"/>
      <c r="BN2811" s="95"/>
    </row>
    <row r="2812" spans="59:66" x14ac:dyDescent="0.2">
      <c r="BG2812" s="95"/>
      <c r="BH2812" s="95"/>
      <c r="BI2812" s="95"/>
      <c r="BJ2812" s="95"/>
      <c r="BK2812" s="95"/>
      <c r="BL2812" s="95"/>
      <c r="BM2812" s="95"/>
      <c r="BN2812" s="95"/>
    </row>
    <row r="2813" spans="59:66" x14ac:dyDescent="0.2">
      <c r="BG2813" s="95"/>
      <c r="BH2813" s="95"/>
      <c r="BI2813" s="95"/>
      <c r="BJ2813" s="95"/>
      <c r="BK2813" s="95"/>
      <c r="BL2813" s="95"/>
      <c r="BM2813" s="95"/>
      <c r="BN2813" s="95"/>
    </row>
    <row r="2814" spans="59:66" x14ac:dyDescent="0.2">
      <c r="BG2814" s="95"/>
      <c r="BH2814" s="95"/>
      <c r="BI2814" s="95"/>
      <c r="BJ2814" s="95"/>
      <c r="BK2814" s="95"/>
      <c r="BL2814" s="95"/>
      <c r="BM2814" s="95"/>
      <c r="BN2814" s="95"/>
    </row>
    <row r="2815" spans="59:66" x14ac:dyDescent="0.2">
      <c r="BG2815" s="95"/>
      <c r="BH2815" s="95"/>
      <c r="BI2815" s="95"/>
      <c r="BJ2815" s="95"/>
      <c r="BK2815" s="95"/>
      <c r="BL2815" s="95"/>
      <c r="BM2815" s="95"/>
      <c r="BN2815" s="95"/>
    </row>
    <row r="2816" spans="59:66" x14ac:dyDescent="0.2">
      <c r="BG2816" s="95"/>
      <c r="BH2816" s="95"/>
      <c r="BI2816" s="95"/>
      <c r="BJ2816" s="95"/>
      <c r="BK2816" s="95"/>
      <c r="BL2816" s="95"/>
      <c r="BM2816" s="95"/>
      <c r="BN2816" s="95"/>
    </row>
    <row r="2817" spans="59:66" x14ac:dyDescent="0.2">
      <c r="BG2817" s="95"/>
      <c r="BH2817" s="95"/>
      <c r="BI2817" s="95"/>
      <c r="BJ2817" s="95"/>
      <c r="BK2817" s="95"/>
      <c r="BL2817" s="95"/>
      <c r="BM2817" s="95"/>
      <c r="BN2817" s="95"/>
    </row>
    <row r="2818" spans="59:66" x14ac:dyDescent="0.2">
      <c r="BG2818" s="95"/>
      <c r="BH2818" s="95"/>
      <c r="BI2818" s="95"/>
      <c r="BJ2818" s="95"/>
      <c r="BK2818" s="95"/>
      <c r="BL2818" s="95"/>
      <c r="BM2818" s="95"/>
      <c r="BN2818" s="95"/>
    </row>
    <row r="2819" spans="59:66" x14ac:dyDescent="0.2">
      <c r="BG2819" s="95"/>
      <c r="BH2819" s="95"/>
      <c r="BI2819" s="95"/>
      <c r="BJ2819" s="95"/>
      <c r="BK2819" s="95"/>
      <c r="BL2819" s="95"/>
      <c r="BM2819" s="95"/>
      <c r="BN2819" s="95"/>
    </row>
    <row r="2820" spans="59:66" x14ac:dyDescent="0.2">
      <c r="BG2820" s="95"/>
      <c r="BH2820" s="95"/>
      <c r="BI2820" s="95"/>
      <c r="BJ2820" s="95"/>
      <c r="BK2820" s="95"/>
      <c r="BL2820" s="95"/>
      <c r="BM2820" s="95"/>
      <c r="BN2820" s="95"/>
    </row>
    <row r="2821" spans="59:66" x14ac:dyDescent="0.2">
      <c r="BG2821" s="95"/>
      <c r="BH2821" s="95"/>
      <c r="BI2821" s="95"/>
      <c r="BJ2821" s="95"/>
      <c r="BK2821" s="95"/>
      <c r="BL2821" s="95"/>
      <c r="BM2821" s="95"/>
      <c r="BN2821" s="95"/>
    </row>
    <row r="2822" spans="59:66" x14ac:dyDescent="0.2">
      <c r="BG2822" s="95"/>
      <c r="BH2822" s="95"/>
      <c r="BI2822" s="95"/>
      <c r="BJ2822" s="95"/>
      <c r="BK2822" s="95"/>
      <c r="BL2822" s="95"/>
      <c r="BM2822" s="95"/>
      <c r="BN2822" s="95"/>
    </row>
    <row r="2823" spans="59:66" x14ac:dyDescent="0.2">
      <c r="BG2823" s="95"/>
      <c r="BH2823" s="95"/>
      <c r="BI2823" s="95"/>
      <c r="BJ2823" s="95"/>
      <c r="BK2823" s="95"/>
      <c r="BL2823" s="95"/>
      <c r="BM2823" s="95"/>
      <c r="BN2823" s="95"/>
    </row>
    <row r="2824" spans="59:66" x14ac:dyDescent="0.2">
      <c r="BG2824" s="95"/>
      <c r="BH2824" s="95"/>
      <c r="BI2824" s="95"/>
      <c r="BJ2824" s="95"/>
      <c r="BK2824" s="95"/>
      <c r="BL2824" s="95"/>
      <c r="BM2824" s="95"/>
      <c r="BN2824" s="95"/>
    </row>
    <row r="2825" spans="59:66" x14ac:dyDescent="0.2">
      <c r="BG2825" s="95"/>
      <c r="BH2825" s="95"/>
      <c r="BI2825" s="95"/>
      <c r="BJ2825" s="95"/>
      <c r="BK2825" s="95"/>
      <c r="BL2825" s="95"/>
      <c r="BM2825" s="95"/>
      <c r="BN2825" s="95"/>
    </row>
    <row r="2826" spans="59:66" x14ac:dyDescent="0.2">
      <c r="BG2826" s="95"/>
      <c r="BH2826" s="95"/>
      <c r="BI2826" s="95"/>
      <c r="BJ2826" s="95"/>
      <c r="BK2826" s="95"/>
      <c r="BL2826" s="95"/>
      <c r="BM2826" s="95"/>
      <c r="BN2826" s="95"/>
    </row>
    <row r="2827" spans="59:66" x14ac:dyDescent="0.2">
      <c r="BG2827" s="95"/>
      <c r="BH2827" s="95"/>
      <c r="BI2827" s="95"/>
      <c r="BJ2827" s="95"/>
      <c r="BK2827" s="95"/>
      <c r="BL2827" s="95"/>
      <c r="BM2827" s="95"/>
      <c r="BN2827" s="95"/>
    </row>
    <row r="2828" spans="59:66" x14ac:dyDescent="0.2">
      <c r="BG2828" s="95"/>
      <c r="BH2828" s="95"/>
      <c r="BI2828" s="95"/>
      <c r="BJ2828" s="95"/>
      <c r="BK2828" s="95"/>
      <c r="BL2828" s="95"/>
      <c r="BM2828" s="95"/>
      <c r="BN2828" s="95"/>
    </row>
    <row r="2829" spans="59:66" x14ac:dyDescent="0.2">
      <c r="BG2829" s="95"/>
      <c r="BH2829" s="95"/>
      <c r="BI2829" s="95"/>
      <c r="BJ2829" s="95"/>
      <c r="BK2829" s="95"/>
      <c r="BL2829" s="95"/>
      <c r="BM2829" s="95"/>
      <c r="BN2829" s="95"/>
    </row>
    <row r="2830" spans="59:66" x14ac:dyDescent="0.2">
      <c r="BG2830" s="95"/>
      <c r="BH2830" s="95"/>
      <c r="BI2830" s="95"/>
      <c r="BJ2830" s="95"/>
      <c r="BK2830" s="95"/>
      <c r="BL2830" s="95"/>
      <c r="BM2830" s="95"/>
      <c r="BN2830" s="95"/>
    </row>
    <row r="2831" spans="59:66" x14ac:dyDescent="0.2">
      <c r="BG2831" s="95"/>
      <c r="BH2831" s="95"/>
      <c r="BI2831" s="95"/>
      <c r="BJ2831" s="95"/>
      <c r="BK2831" s="95"/>
      <c r="BL2831" s="95"/>
      <c r="BM2831" s="95"/>
      <c r="BN2831" s="95"/>
    </row>
    <row r="2832" spans="59:66" x14ac:dyDescent="0.2">
      <c r="BG2832" s="95"/>
      <c r="BH2832" s="95"/>
      <c r="BI2832" s="95"/>
      <c r="BJ2832" s="95"/>
      <c r="BK2832" s="95"/>
      <c r="BL2832" s="95"/>
      <c r="BM2832" s="95"/>
      <c r="BN2832" s="95"/>
    </row>
    <row r="2833" spans="59:66" x14ac:dyDescent="0.2">
      <c r="BG2833" s="95"/>
      <c r="BH2833" s="95"/>
      <c r="BI2833" s="95"/>
      <c r="BJ2833" s="95"/>
      <c r="BK2833" s="95"/>
      <c r="BL2833" s="95"/>
      <c r="BM2833" s="95"/>
      <c r="BN2833" s="95"/>
    </row>
    <row r="2834" spans="59:66" x14ac:dyDescent="0.2">
      <c r="BG2834" s="95"/>
      <c r="BH2834" s="95"/>
      <c r="BI2834" s="95"/>
      <c r="BJ2834" s="95"/>
      <c r="BK2834" s="95"/>
      <c r="BL2834" s="95"/>
      <c r="BM2834" s="95"/>
      <c r="BN2834" s="95"/>
    </row>
    <row r="2835" spans="59:66" x14ac:dyDescent="0.2">
      <c r="BG2835" s="95"/>
      <c r="BH2835" s="95"/>
      <c r="BI2835" s="95"/>
      <c r="BJ2835" s="95"/>
      <c r="BK2835" s="95"/>
      <c r="BL2835" s="95"/>
      <c r="BM2835" s="95"/>
      <c r="BN2835" s="95"/>
    </row>
    <row r="2836" spans="59:66" x14ac:dyDescent="0.2">
      <c r="BG2836" s="95"/>
      <c r="BH2836" s="95"/>
      <c r="BI2836" s="95"/>
      <c r="BJ2836" s="95"/>
      <c r="BK2836" s="95"/>
      <c r="BL2836" s="95"/>
      <c r="BM2836" s="95"/>
      <c r="BN2836" s="95"/>
    </row>
    <row r="2837" spans="59:66" x14ac:dyDescent="0.2">
      <c r="BG2837" s="95"/>
      <c r="BH2837" s="95"/>
      <c r="BI2837" s="95"/>
      <c r="BJ2837" s="95"/>
      <c r="BK2837" s="95"/>
      <c r="BL2837" s="95"/>
      <c r="BM2837" s="95"/>
      <c r="BN2837" s="95"/>
    </row>
    <row r="2838" spans="59:66" x14ac:dyDescent="0.2">
      <c r="BG2838" s="95"/>
      <c r="BH2838" s="95"/>
      <c r="BI2838" s="95"/>
      <c r="BJ2838" s="95"/>
      <c r="BK2838" s="95"/>
      <c r="BL2838" s="95"/>
      <c r="BM2838" s="95"/>
      <c r="BN2838" s="95"/>
    </row>
    <row r="2839" spans="59:66" x14ac:dyDescent="0.2">
      <c r="BG2839" s="95"/>
      <c r="BH2839" s="95"/>
      <c r="BI2839" s="95"/>
      <c r="BJ2839" s="95"/>
      <c r="BK2839" s="95"/>
      <c r="BL2839" s="95"/>
      <c r="BM2839" s="95"/>
      <c r="BN2839" s="95"/>
    </row>
    <row r="2840" spans="59:66" x14ac:dyDescent="0.2">
      <c r="BG2840" s="95"/>
      <c r="BH2840" s="95"/>
      <c r="BI2840" s="95"/>
      <c r="BJ2840" s="95"/>
      <c r="BK2840" s="95"/>
      <c r="BL2840" s="95"/>
      <c r="BM2840" s="95"/>
      <c r="BN2840" s="95"/>
    </row>
    <row r="2841" spans="59:66" x14ac:dyDescent="0.2">
      <c r="BG2841" s="95"/>
      <c r="BH2841" s="95"/>
      <c r="BI2841" s="95"/>
      <c r="BJ2841" s="95"/>
      <c r="BK2841" s="95"/>
      <c r="BL2841" s="95"/>
      <c r="BM2841" s="95"/>
      <c r="BN2841" s="95"/>
    </row>
    <row r="2842" spans="59:66" x14ac:dyDescent="0.2">
      <c r="BG2842" s="95"/>
      <c r="BH2842" s="95"/>
      <c r="BI2842" s="95"/>
      <c r="BJ2842" s="95"/>
      <c r="BK2842" s="95"/>
      <c r="BL2842" s="95"/>
      <c r="BM2842" s="95"/>
      <c r="BN2842" s="95"/>
    </row>
    <row r="2843" spans="59:66" x14ac:dyDescent="0.2">
      <c r="BG2843" s="95"/>
      <c r="BH2843" s="95"/>
      <c r="BI2843" s="95"/>
      <c r="BJ2843" s="95"/>
      <c r="BK2843" s="95"/>
      <c r="BL2843" s="95"/>
      <c r="BM2843" s="95"/>
      <c r="BN2843" s="95"/>
    </row>
    <row r="2844" spans="59:66" x14ac:dyDescent="0.2">
      <c r="BG2844" s="95"/>
      <c r="BH2844" s="95"/>
      <c r="BI2844" s="95"/>
      <c r="BJ2844" s="95"/>
      <c r="BK2844" s="95"/>
      <c r="BL2844" s="95"/>
      <c r="BM2844" s="95"/>
      <c r="BN2844" s="95"/>
    </row>
    <row r="2845" spans="59:66" x14ac:dyDescent="0.2">
      <c r="BG2845" s="95"/>
      <c r="BH2845" s="95"/>
      <c r="BI2845" s="95"/>
      <c r="BJ2845" s="95"/>
      <c r="BK2845" s="95"/>
      <c r="BL2845" s="95"/>
      <c r="BM2845" s="95"/>
      <c r="BN2845" s="95"/>
    </row>
    <row r="2846" spans="59:66" x14ac:dyDescent="0.2">
      <c r="BG2846" s="95"/>
      <c r="BH2846" s="95"/>
      <c r="BI2846" s="95"/>
      <c r="BJ2846" s="95"/>
      <c r="BK2846" s="95"/>
      <c r="BL2846" s="95"/>
      <c r="BM2846" s="95"/>
      <c r="BN2846" s="95"/>
    </row>
    <row r="2847" spans="59:66" x14ac:dyDescent="0.2">
      <c r="BG2847" s="95"/>
      <c r="BH2847" s="95"/>
      <c r="BI2847" s="95"/>
      <c r="BJ2847" s="95"/>
      <c r="BK2847" s="95"/>
      <c r="BL2847" s="95"/>
      <c r="BM2847" s="95"/>
      <c r="BN2847" s="95"/>
    </row>
    <row r="2848" spans="59:66" x14ac:dyDescent="0.2">
      <c r="BG2848" s="95"/>
      <c r="BH2848" s="95"/>
      <c r="BI2848" s="95"/>
      <c r="BJ2848" s="95"/>
      <c r="BK2848" s="95"/>
      <c r="BL2848" s="95"/>
      <c r="BM2848" s="95"/>
      <c r="BN2848" s="95"/>
    </row>
    <row r="2849" spans="59:66" x14ac:dyDescent="0.2">
      <c r="BG2849" s="95"/>
      <c r="BH2849" s="95"/>
      <c r="BI2849" s="95"/>
      <c r="BJ2849" s="95"/>
      <c r="BK2849" s="95"/>
      <c r="BL2849" s="95"/>
      <c r="BM2849" s="95"/>
      <c r="BN2849" s="95"/>
    </row>
    <row r="2850" spans="59:66" x14ac:dyDescent="0.2">
      <c r="BG2850" s="95"/>
      <c r="BH2850" s="95"/>
      <c r="BI2850" s="95"/>
      <c r="BJ2850" s="95"/>
      <c r="BK2850" s="95"/>
      <c r="BL2850" s="95"/>
      <c r="BM2850" s="95"/>
      <c r="BN2850" s="95"/>
    </row>
    <row r="2851" spans="59:66" x14ac:dyDescent="0.2">
      <c r="BG2851" s="95"/>
      <c r="BH2851" s="95"/>
      <c r="BI2851" s="95"/>
      <c r="BJ2851" s="95"/>
      <c r="BK2851" s="95"/>
      <c r="BL2851" s="95"/>
      <c r="BM2851" s="95"/>
      <c r="BN2851" s="95"/>
    </row>
    <row r="2852" spans="59:66" x14ac:dyDescent="0.2">
      <c r="BG2852" s="95"/>
      <c r="BH2852" s="95"/>
      <c r="BI2852" s="95"/>
      <c r="BJ2852" s="95"/>
      <c r="BK2852" s="95"/>
      <c r="BL2852" s="95"/>
      <c r="BM2852" s="95"/>
      <c r="BN2852" s="95"/>
    </row>
    <row r="2853" spans="59:66" x14ac:dyDescent="0.2">
      <c r="BG2853" s="95"/>
      <c r="BH2853" s="95"/>
      <c r="BI2853" s="95"/>
      <c r="BJ2853" s="95"/>
      <c r="BK2853" s="95"/>
      <c r="BL2853" s="95"/>
      <c r="BM2853" s="95"/>
      <c r="BN2853" s="95"/>
    </row>
    <row r="2854" spans="59:66" x14ac:dyDescent="0.2">
      <c r="BG2854" s="95"/>
      <c r="BH2854" s="95"/>
      <c r="BI2854" s="95"/>
      <c r="BJ2854" s="95"/>
      <c r="BK2854" s="95"/>
      <c r="BL2854" s="95"/>
      <c r="BM2854" s="95"/>
      <c r="BN2854" s="95"/>
    </row>
    <row r="2855" spans="59:66" x14ac:dyDescent="0.2">
      <c r="BG2855" s="95"/>
      <c r="BH2855" s="95"/>
      <c r="BI2855" s="95"/>
      <c r="BJ2855" s="95"/>
      <c r="BK2855" s="95"/>
      <c r="BL2855" s="95"/>
      <c r="BM2855" s="95"/>
      <c r="BN2855" s="95"/>
    </row>
    <row r="2856" spans="59:66" x14ac:dyDescent="0.2">
      <c r="BG2856" s="95"/>
      <c r="BH2856" s="95"/>
      <c r="BI2856" s="95"/>
      <c r="BJ2856" s="95"/>
      <c r="BK2856" s="95"/>
      <c r="BL2856" s="95"/>
      <c r="BM2856" s="95"/>
      <c r="BN2856" s="95"/>
    </row>
    <row r="2857" spans="59:66" x14ac:dyDescent="0.2">
      <c r="BG2857" s="95"/>
      <c r="BH2857" s="95"/>
      <c r="BI2857" s="95"/>
      <c r="BJ2857" s="95"/>
      <c r="BK2857" s="95"/>
      <c r="BL2857" s="95"/>
      <c r="BM2857" s="95"/>
      <c r="BN2857" s="95"/>
    </row>
    <row r="2858" spans="59:66" x14ac:dyDescent="0.2">
      <c r="BG2858" s="95"/>
      <c r="BH2858" s="95"/>
      <c r="BI2858" s="95"/>
      <c r="BJ2858" s="95"/>
      <c r="BK2858" s="95"/>
      <c r="BL2858" s="95"/>
      <c r="BM2858" s="95"/>
      <c r="BN2858" s="95"/>
    </row>
    <row r="2859" spans="59:66" x14ac:dyDescent="0.2">
      <c r="BG2859" s="95"/>
      <c r="BH2859" s="95"/>
      <c r="BI2859" s="95"/>
      <c r="BJ2859" s="95"/>
      <c r="BK2859" s="95"/>
      <c r="BL2859" s="95"/>
      <c r="BM2859" s="95"/>
      <c r="BN2859" s="95"/>
    </row>
    <row r="2860" spans="59:66" x14ac:dyDescent="0.2">
      <c r="BG2860" s="95"/>
      <c r="BH2860" s="95"/>
      <c r="BI2860" s="95"/>
      <c r="BJ2860" s="95"/>
      <c r="BK2860" s="95"/>
      <c r="BL2860" s="95"/>
      <c r="BM2860" s="95"/>
      <c r="BN2860" s="95"/>
    </row>
    <row r="2861" spans="59:66" x14ac:dyDescent="0.2">
      <c r="BG2861" s="95"/>
      <c r="BH2861" s="95"/>
      <c r="BI2861" s="95"/>
      <c r="BJ2861" s="95"/>
      <c r="BK2861" s="95"/>
      <c r="BL2861" s="95"/>
      <c r="BM2861" s="95"/>
      <c r="BN2861" s="95"/>
    </row>
    <row r="2862" spans="59:66" x14ac:dyDescent="0.2">
      <c r="BG2862" s="95"/>
      <c r="BH2862" s="95"/>
      <c r="BI2862" s="95"/>
      <c r="BJ2862" s="95"/>
      <c r="BK2862" s="95"/>
      <c r="BL2862" s="95"/>
      <c r="BM2862" s="95"/>
      <c r="BN2862" s="95"/>
    </row>
    <row r="2863" spans="59:66" x14ac:dyDescent="0.2">
      <c r="BG2863" s="95"/>
      <c r="BH2863" s="95"/>
      <c r="BI2863" s="95"/>
      <c r="BJ2863" s="95"/>
      <c r="BK2863" s="95"/>
      <c r="BL2863" s="95"/>
      <c r="BM2863" s="95"/>
      <c r="BN2863" s="95"/>
    </row>
    <row r="2864" spans="59:66" x14ac:dyDescent="0.2">
      <c r="BG2864" s="95"/>
      <c r="BH2864" s="95"/>
      <c r="BI2864" s="95"/>
      <c r="BJ2864" s="95"/>
      <c r="BK2864" s="95"/>
      <c r="BL2864" s="95"/>
      <c r="BM2864" s="95"/>
      <c r="BN2864" s="95"/>
    </row>
    <row r="2865" spans="59:66" x14ac:dyDescent="0.2">
      <c r="BG2865" s="95"/>
      <c r="BH2865" s="95"/>
      <c r="BI2865" s="95"/>
      <c r="BJ2865" s="95"/>
      <c r="BK2865" s="95"/>
      <c r="BL2865" s="95"/>
      <c r="BM2865" s="95"/>
      <c r="BN2865" s="95"/>
    </row>
    <row r="2866" spans="59:66" x14ac:dyDescent="0.2">
      <c r="BG2866" s="95"/>
      <c r="BH2866" s="95"/>
      <c r="BI2866" s="95"/>
      <c r="BJ2866" s="95"/>
      <c r="BK2866" s="95"/>
      <c r="BL2866" s="95"/>
      <c r="BM2866" s="95"/>
      <c r="BN2866" s="95"/>
    </row>
    <row r="2867" spans="59:66" x14ac:dyDescent="0.2">
      <c r="BG2867" s="95"/>
      <c r="BH2867" s="95"/>
      <c r="BI2867" s="95"/>
      <c r="BJ2867" s="95"/>
      <c r="BK2867" s="95"/>
      <c r="BL2867" s="95"/>
      <c r="BM2867" s="95"/>
      <c r="BN2867" s="95"/>
    </row>
    <row r="2868" spans="59:66" x14ac:dyDescent="0.2">
      <c r="BG2868" s="95"/>
      <c r="BH2868" s="95"/>
      <c r="BI2868" s="95"/>
      <c r="BJ2868" s="95"/>
      <c r="BK2868" s="95"/>
      <c r="BL2868" s="95"/>
      <c r="BM2868" s="95"/>
      <c r="BN2868" s="95"/>
    </row>
    <row r="2869" spans="59:66" x14ac:dyDescent="0.2">
      <c r="BG2869" s="95"/>
      <c r="BH2869" s="95"/>
      <c r="BI2869" s="95"/>
      <c r="BJ2869" s="95"/>
      <c r="BK2869" s="95"/>
      <c r="BL2869" s="95"/>
      <c r="BM2869" s="95"/>
      <c r="BN2869" s="95"/>
    </row>
    <row r="2870" spans="59:66" x14ac:dyDescent="0.2">
      <c r="BG2870" s="95"/>
      <c r="BH2870" s="95"/>
      <c r="BI2870" s="95"/>
      <c r="BJ2870" s="95"/>
      <c r="BK2870" s="95"/>
      <c r="BL2870" s="95"/>
      <c r="BM2870" s="95"/>
      <c r="BN2870" s="95"/>
    </row>
    <row r="2871" spans="59:66" x14ac:dyDescent="0.2">
      <c r="BG2871" s="95"/>
      <c r="BH2871" s="95"/>
      <c r="BI2871" s="95"/>
      <c r="BJ2871" s="95"/>
      <c r="BK2871" s="95"/>
      <c r="BL2871" s="95"/>
      <c r="BM2871" s="95"/>
      <c r="BN2871" s="95"/>
    </row>
    <row r="2872" spans="59:66" x14ac:dyDescent="0.2">
      <c r="BG2872" s="95"/>
      <c r="BH2872" s="95"/>
      <c r="BI2872" s="95"/>
      <c r="BJ2872" s="95"/>
      <c r="BK2872" s="95"/>
      <c r="BL2872" s="95"/>
      <c r="BM2872" s="95"/>
      <c r="BN2872" s="95"/>
    </row>
    <row r="2873" spans="59:66" x14ac:dyDescent="0.2">
      <c r="BG2873" s="95"/>
      <c r="BH2873" s="95"/>
      <c r="BI2873" s="95"/>
      <c r="BJ2873" s="95"/>
      <c r="BK2873" s="95"/>
      <c r="BL2873" s="95"/>
      <c r="BM2873" s="95"/>
      <c r="BN2873" s="95"/>
    </row>
    <row r="2874" spans="59:66" x14ac:dyDescent="0.2">
      <c r="BG2874" s="95"/>
      <c r="BH2874" s="95"/>
      <c r="BI2874" s="95"/>
      <c r="BJ2874" s="95"/>
      <c r="BK2874" s="95"/>
      <c r="BL2874" s="95"/>
      <c r="BM2874" s="95"/>
      <c r="BN2874" s="95"/>
    </row>
    <row r="2875" spans="59:66" x14ac:dyDescent="0.2">
      <c r="BG2875" s="95"/>
      <c r="BH2875" s="95"/>
      <c r="BI2875" s="95"/>
      <c r="BJ2875" s="95"/>
      <c r="BK2875" s="95"/>
      <c r="BL2875" s="95"/>
      <c r="BM2875" s="95"/>
      <c r="BN2875" s="95"/>
    </row>
    <row r="2876" spans="59:66" x14ac:dyDescent="0.2">
      <c r="BG2876" s="95"/>
      <c r="BH2876" s="95"/>
      <c r="BI2876" s="95"/>
      <c r="BJ2876" s="95"/>
      <c r="BK2876" s="95"/>
      <c r="BL2876" s="95"/>
      <c r="BM2876" s="95"/>
      <c r="BN2876" s="95"/>
    </row>
    <row r="2877" spans="59:66" x14ac:dyDescent="0.2">
      <c r="BG2877" s="95"/>
      <c r="BH2877" s="95"/>
      <c r="BI2877" s="95"/>
      <c r="BJ2877" s="95"/>
      <c r="BK2877" s="95"/>
      <c r="BL2877" s="95"/>
      <c r="BM2877" s="95"/>
      <c r="BN2877" s="95"/>
    </row>
    <row r="2878" spans="59:66" x14ac:dyDescent="0.2">
      <c r="BG2878" s="95"/>
      <c r="BH2878" s="95"/>
      <c r="BI2878" s="95"/>
      <c r="BJ2878" s="95"/>
      <c r="BK2878" s="95"/>
      <c r="BL2878" s="95"/>
      <c r="BM2878" s="95"/>
      <c r="BN2878" s="95"/>
    </row>
    <row r="2879" spans="59:66" x14ac:dyDescent="0.2">
      <c r="BG2879" s="95"/>
      <c r="BH2879" s="95"/>
      <c r="BI2879" s="95"/>
      <c r="BJ2879" s="95"/>
      <c r="BK2879" s="95"/>
      <c r="BL2879" s="95"/>
      <c r="BM2879" s="95"/>
      <c r="BN2879" s="95"/>
    </row>
    <row r="2880" spans="59:66" x14ac:dyDescent="0.2">
      <c r="BG2880" s="95"/>
      <c r="BH2880" s="95"/>
      <c r="BI2880" s="95"/>
      <c r="BJ2880" s="95"/>
      <c r="BK2880" s="95"/>
      <c r="BL2880" s="95"/>
      <c r="BM2880" s="95"/>
      <c r="BN2880" s="95"/>
    </row>
    <row r="2881" spans="59:66" x14ac:dyDescent="0.2">
      <c r="BG2881" s="95"/>
      <c r="BH2881" s="95"/>
      <c r="BI2881" s="95"/>
      <c r="BJ2881" s="95"/>
      <c r="BK2881" s="95"/>
      <c r="BL2881" s="95"/>
      <c r="BM2881" s="95"/>
      <c r="BN2881" s="95"/>
    </row>
    <row r="2882" spans="59:66" x14ac:dyDescent="0.2">
      <c r="BG2882" s="95"/>
      <c r="BH2882" s="95"/>
      <c r="BI2882" s="95"/>
      <c r="BJ2882" s="95"/>
      <c r="BK2882" s="95"/>
      <c r="BL2882" s="95"/>
      <c r="BM2882" s="95"/>
      <c r="BN2882" s="95"/>
    </row>
    <row r="2883" spans="59:66" x14ac:dyDescent="0.2">
      <c r="BG2883" s="95"/>
      <c r="BH2883" s="95"/>
      <c r="BI2883" s="95"/>
      <c r="BJ2883" s="95"/>
      <c r="BK2883" s="95"/>
      <c r="BL2883" s="95"/>
      <c r="BM2883" s="95"/>
      <c r="BN2883" s="95"/>
    </row>
    <row r="2884" spans="59:66" x14ac:dyDescent="0.2">
      <c r="BG2884" s="95"/>
      <c r="BH2884" s="95"/>
      <c r="BI2884" s="95"/>
      <c r="BJ2884" s="95"/>
      <c r="BK2884" s="95"/>
      <c r="BL2884" s="95"/>
      <c r="BM2884" s="95"/>
      <c r="BN2884" s="95"/>
    </row>
    <row r="2885" spans="59:66" x14ac:dyDescent="0.2">
      <c r="BG2885" s="95"/>
      <c r="BH2885" s="95"/>
      <c r="BI2885" s="95"/>
      <c r="BJ2885" s="95"/>
      <c r="BK2885" s="95"/>
      <c r="BL2885" s="95"/>
      <c r="BM2885" s="95"/>
      <c r="BN2885" s="95"/>
    </row>
    <row r="2886" spans="59:66" x14ac:dyDescent="0.2">
      <c r="BG2886" s="95"/>
      <c r="BH2886" s="95"/>
      <c r="BI2886" s="95"/>
      <c r="BJ2886" s="95"/>
      <c r="BK2886" s="95"/>
      <c r="BL2886" s="95"/>
      <c r="BM2886" s="95"/>
      <c r="BN2886" s="95"/>
    </row>
    <row r="2887" spans="59:66" x14ac:dyDescent="0.2">
      <c r="BG2887" s="95"/>
      <c r="BH2887" s="95"/>
      <c r="BI2887" s="95"/>
      <c r="BJ2887" s="95"/>
      <c r="BK2887" s="95"/>
      <c r="BL2887" s="95"/>
      <c r="BM2887" s="95"/>
      <c r="BN2887" s="95"/>
    </row>
    <row r="2888" spans="59:66" x14ac:dyDescent="0.2">
      <c r="BG2888" s="95"/>
      <c r="BH2888" s="95"/>
      <c r="BI2888" s="95"/>
      <c r="BJ2888" s="95"/>
      <c r="BK2888" s="95"/>
      <c r="BL2888" s="95"/>
      <c r="BM2888" s="95"/>
      <c r="BN2888" s="95"/>
    </row>
    <row r="2889" spans="59:66" x14ac:dyDescent="0.2">
      <c r="BG2889" s="95"/>
      <c r="BH2889" s="95"/>
      <c r="BI2889" s="95"/>
      <c r="BJ2889" s="95"/>
      <c r="BK2889" s="95"/>
      <c r="BL2889" s="95"/>
      <c r="BM2889" s="95"/>
      <c r="BN2889" s="95"/>
    </row>
    <row r="2890" spans="59:66" x14ac:dyDescent="0.2">
      <c r="BG2890" s="95"/>
      <c r="BH2890" s="95"/>
      <c r="BI2890" s="95"/>
      <c r="BJ2890" s="95"/>
      <c r="BK2890" s="95"/>
      <c r="BL2890" s="95"/>
      <c r="BM2890" s="95"/>
      <c r="BN2890" s="95"/>
    </row>
    <row r="2891" spans="59:66" x14ac:dyDescent="0.2">
      <c r="BG2891" s="95"/>
      <c r="BH2891" s="95"/>
      <c r="BI2891" s="95"/>
      <c r="BJ2891" s="95"/>
      <c r="BK2891" s="95"/>
      <c r="BL2891" s="95"/>
      <c r="BM2891" s="95"/>
      <c r="BN2891" s="95"/>
    </row>
    <row r="2892" spans="59:66" x14ac:dyDescent="0.2">
      <c r="BG2892" s="95"/>
      <c r="BH2892" s="95"/>
      <c r="BI2892" s="95"/>
      <c r="BJ2892" s="95"/>
      <c r="BK2892" s="95"/>
      <c r="BL2892" s="95"/>
      <c r="BM2892" s="95"/>
      <c r="BN2892" s="95"/>
    </row>
    <row r="2893" spans="59:66" x14ac:dyDescent="0.2">
      <c r="BG2893" s="95"/>
      <c r="BH2893" s="95"/>
      <c r="BI2893" s="95"/>
      <c r="BJ2893" s="95"/>
      <c r="BK2893" s="95"/>
      <c r="BL2893" s="95"/>
      <c r="BM2893" s="95"/>
      <c r="BN2893" s="95"/>
    </row>
    <row r="2894" spans="59:66" x14ac:dyDescent="0.2">
      <c r="BG2894" s="95"/>
      <c r="BH2894" s="95"/>
      <c r="BI2894" s="95"/>
      <c r="BJ2894" s="95"/>
      <c r="BK2894" s="95"/>
      <c r="BL2894" s="95"/>
      <c r="BM2894" s="95"/>
      <c r="BN2894" s="95"/>
    </row>
    <row r="2895" spans="59:66" x14ac:dyDescent="0.2">
      <c r="BG2895" s="95"/>
      <c r="BH2895" s="95"/>
      <c r="BI2895" s="95"/>
      <c r="BJ2895" s="95"/>
      <c r="BK2895" s="95"/>
      <c r="BL2895" s="95"/>
      <c r="BM2895" s="95"/>
      <c r="BN2895" s="95"/>
    </row>
    <row r="2896" spans="59:66" x14ac:dyDescent="0.2">
      <c r="BG2896" s="95"/>
      <c r="BH2896" s="95"/>
      <c r="BI2896" s="95"/>
      <c r="BJ2896" s="95"/>
      <c r="BK2896" s="95"/>
      <c r="BL2896" s="95"/>
      <c r="BM2896" s="95"/>
      <c r="BN2896" s="95"/>
    </row>
    <row r="2897" spans="59:66" x14ac:dyDescent="0.2">
      <c r="BG2897" s="95"/>
      <c r="BH2897" s="95"/>
      <c r="BI2897" s="95"/>
      <c r="BJ2897" s="95"/>
      <c r="BK2897" s="95"/>
      <c r="BL2897" s="95"/>
      <c r="BM2897" s="95"/>
      <c r="BN2897" s="95"/>
    </row>
    <row r="2898" spans="59:66" x14ac:dyDescent="0.2">
      <c r="BG2898" s="95"/>
      <c r="BH2898" s="95"/>
      <c r="BI2898" s="95"/>
      <c r="BJ2898" s="95"/>
      <c r="BK2898" s="95"/>
      <c r="BL2898" s="95"/>
      <c r="BM2898" s="95"/>
      <c r="BN2898" s="95"/>
    </row>
    <row r="2899" spans="59:66" x14ac:dyDescent="0.2">
      <c r="BG2899" s="95"/>
      <c r="BH2899" s="95"/>
      <c r="BI2899" s="95"/>
      <c r="BJ2899" s="95"/>
      <c r="BK2899" s="95"/>
      <c r="BL2899" s="95"/>
      <c r="BM2899" s="95"/>
      <c r="BN2899" s="95"/>
    </row>
    <row r="2900" spans="59:66" x14ac:dyDescent="0.2">
      <c r="BG2900" s="95"/>
      <c r="BH2900" s="95"/>
      <c r="BI2900" s="95"/>
      <c r="BJ2900" s="95"/>
      <c r="BK2900" s="95"/>
      <c r="BL2900" s="95"/>
      <c r="BM2900" s="95"/>
      <c r="BN2900" s="95"/>
    </row>
    <row r="2901" spans="59:66" x14ac:dyDescent="0.2">
      <c r="BG2901" s="95"/>
      <c r="BH2901" s="95"/>
      <c r="BI2901" s="95"/>
      <c r="BJ2901" s="95"/>
      <c r="BK2901" s="95"/>
      <c r="BL2901" s="95"/>
      <c r="BM2901" s="95"/>
      <c r="BN2901" s="95"/>
    </row>
    <row r="2902" spans="59:66" x14ac:dyDescent="0.2">
      <c r="BG2902" s="95"/>
      <c r="BH2902" s="95"/>
      <c r="BI2902" s="95"/>
      <c r="BJ2902" s="95"/>
      <c r="BK2902" s="95"/>
      <c r="BL2902" s="95"/>
      <c r="BM2902" s="95"/>
      <c r="BN2902" s="95"/>
    </row>
    <row r="2903" spans="59:66" x14ac:dyDescent="0.2">
      <c r="BG2903" s="95"/>
      <c r="BH2903" s="95"/>
      <c r="BI2903" s="95"/>
      <c r="BJ2903" s="95"/>
      <c r="BK2903" s="95"/>
      <c r="BL2903" s="95"/>
      <c r="BM2903" s="95"/>
      <c r="BN2903" s="95"/>
    </row>
    <row r="2904" spans="59:66" x14ac:dyDescent="0.2">
      <c r="BG2904" s="95"/>
      <c r="BH2904" s="95"/>
      <c r="BI2904" s="95"/>
      <c r="BJ2904" s="95"/>
      <c r="BK2904" s="95"/>
      <c r="BL2904" s="95"/>
      <c r="BM2904" s="95"/>
      <c r="BN2904" s="95"/>
    </row>
    <row r="2905" spans="59:66" x14ac:dyDescent="0.2">
      <c r="BG2905" s="95"/>
      <c r="BH2905" s="95"/>
      <c r="BI2905" s="95"/>
      <c r="BJ2905" s="95"/>
      <c r="BK2905" s="95"/>
      <c r="BL2905" s="95"/>
      <c r="BM2905" s="95"/>
      <c r="BN2905" s="95"/>
    </row>
    <row r="2906" spans="59:66" x14ac:dyDescent="0.2">
      <c r="BG2906" s="95"/>
      <c r="BH2906" s="95"/>
      <c r="BI2906" s="95"/>
      <c r="BJ2906" s="95"/>
      <c r="BK2906" s="95"/>
      <c r="BL2906" s="95"/>
      <c r="BM2906" s="95"/>
      <c r="BN2906" s="95"/>
    </row>
    <row r="2907" spans="59:66" x14ac:dyDescent="0.2">
      <c r="BG2907" s="95"/>
      <c r="BH2907" s="95"/>
      <c r="BI2907" s="95"/>
      <c r="BJ2907" s="95"/>
      <c r="BK2907" s="95"/>
      <c r="BL2907" s="95"/>
      <c r="BM2907" s="95"/>
      <c r="BN2907" s="95"/>
    </row>
    <row r="2908" spans="59:66" x14ac:dyDescent="0.2">
      <c r="BG2908" s="95"/>
      <c r="BH2908" s="95"/>
      <c r="BI2908" s="95"/>
      <c r="BJ2908" s="95"/>
      <c r="BK2908" s="95"/>
      <c r="BL2908" s="95"/>
      <c r="BM2908" s="95"/>
      <c r="BN2908" s="95"/>
    </row>
    <row r="2909" spans="59:66" x14ac:dyDescent="0.2">
      <c r="BG2909" s="95"/>
      <c r="BH2909" s="95"/>
      <c r="BI2909" s="95"/>
      <c r="BJ2909" s="95"/>
      <c r="BK2909" s="95"/>
      <c r="BL2909" s="95"/>
      <c r="BM2909" s="95"/>
      <c r="BN2909" s="95"/>
    </row>
    <row r="2910" spans="59:66" x14ac:dyDescent="0.2">
      <c r="BG2910" s="95"/>
      <c r="BH2910" s="95"/>
      <c r="BI2910" s="95"/>
      <c r="BJ2910" s="95"/>
      <c r="BK2910" s="95"/>
      <c r="BL2910" s="95"/>
      <c r="BM2910" s="95"/>
      <c r="BN2910" s="95"/>
    </row>
    <row r="2911" spans="59:66" x14ac:dyDescent="0.2">
      <c r="BG2911" s="95"/>
      <c r="BH2911" s="95"/>
      <c r="BI2911" s="95"/>
      <c r="BJ2911" s="95"/>
      <c r="BK2911" s="95"/>
      <c r="BL2911" s="95"/>
      <c r="BM2911" s="95"/>
      <c r="BN2911" s="95"/>
    </row>
    <row r="2912" spans="59:66" x14ac:dyDescent="0.2">
      <c r="BG2912" s="95"/>
      <c r="BH2912" s="95"/>
      <c r="BI2912" s="95"/>
      <c r="BJ2912" s="95"/>
      <c r="BK2912" s="95"/>
      <c r="BL2912" s="95"/>
      <c r="BM2912" s="95"/>
      <c r="BN2912" s="95"/>
    </row>
    <row r="2913" spans="59:66" x14ac:dyDescent="0.2">
      <c r="BG2913" s="95"/>
      <c r="BH2913" s="95"/>
      <c r="BI2913" s="95"/>
      <c r="BJ2913" s="95"/>
      <c r="BK2913" s="95"/>
      <c r="BL2913" s="95"/>
      <c r="BM2913" s="95"/>
      <c r="BN2913" s="95"/>
    </row>
    <row r="2914" spans="59:66" x14ac:dyDescent="0.2">
      <c r="BG2914" s="95"/>
      <c r="BH2914" s="95"/>
      <c r="BI2914" s="95"/>
      <c r="BJ2914" s="95"/>
      <c r="BK2914" s="95"/>
      <c r="BL2914" s="95"/>
      <c r="BM2914" s="95"/>
      <c r="BN2914" s="95"/>
    </row>
    <row r="2915" spans="59:66" x14ac:dyDescent="0.2">
      <c r="BG2915" s="95"/>
      <c r="BH2915" s="95"/>
      <c r="BI2915" s="95"/>
      <c r="BJ2915" s="95"/>
      <c r="BK2915" s="95"/>
      <c r="BL2915" s="95"/>
      <c r="BM2915" s="95"/>
      <c r="BN2915" s="95"/>
    </row>
    <row r="2916" spans="59:66" x14ac:dyDescent="0.2">
      <c r="BG2916" s="95"/>
      <c r="BH2916" s="95"/>
      <c r="BI2916" s="95"/>
      <c r="BJ2916" s="95"/>
      <c r="BK2916" s="95"/>
      <c r="BL2916" s="95"/>
      <c r="BM2916" s="95"/>
      <c r="BN2916" s="95"/>
    </row>
    <row r="2917" spans="59:66" x14ac:dyDescent="0.2">
      <c r="BG2917" s="95"/>
      <c r="BH2917" s="95"/>
      <c r="BI2917" s="95"/>
      <c r="BJ2917" s="95"/>
      <c r="BK2917" s="95"/>
      <c r="BL2917" s="95"/>
      <c r="BM2917" s="95"/>
      <c r="BN2917" s="95"/>
    </row>
    <row r="2918" spans="59:66" x14ac:dyDescent="0.2">
      <c r="BG2918" s="95"/>
      <c r="BH2918" s="95"/>
      <c r="BI2918" s="95"/>
      <c r="BJ2918" s="95"/>
      <c r="BK2918" s="95"/>
      <c r="BL2918" s="95"/>
      <c r="BM2918" s="95"/>
      <c r="BN2918" s="95"/>
    </row>
    <row r="2919" spans="59:66" x14ac:dyDescent="0.2">
      <c r="BG2919" s="95"/>
      <c r="BH2919" s="95"/>
      <c r="BI2919" s="95"/>
      <c r="BJ2919" s="95"/>
      <c r="BK2919" s="95"/>
      <c r="BL2919" s="95"/>
      <c r="BM2919" s="95"/>
      <c r="BN2919" s="95"/>
    </row>
    <row r="2920" spans="59:66" x14ac:dyDescent="0.2">
      <c r="BG2920" s="95"/>
      <c r="BH2920" s="95"/>
      <c r="BI2920" s="95"/>
      <c r="BJ2920" s="95"/>
      <c r="BK2920" s="95"/>
      <c r="BL2920" s="95"/>
      <c r="BM2920" s="95"/>
      <c r="BN2920" s="95"/>
    </row>
    <row r="2921" spans="59:66" x14ac:dyDescent="0.2">
      <c r="BG2921" s="95"/>
      <c r="BH2921" s="95"/>
      <c r="BI2921" s="95"/>
      <c r="BJ2921" s="95"/>
      <c r="BK2921" s="95"/>
      <c r="BL2921" s="95"/>
      <c r="BM2921" s="95"/>
      <c r="BN2921" s="95"/>
    </row>
    <row r="2922" spans="59:66" x14ac:dyDescent="0.2">
      <c r="BG2922" s="95"/>
      <c r="BH2922" s="95"/>
      <c r="BI2922" s="95"/>
      <c r="BJ2922" s="95"/>
      <c r="BK2922" s="95"/>
      <c r="BL2922" s="95"/>
      <c r="BM2922" s="95"/>
      <c r="BN2922" s="95"/>
    </row>
    <row r="2923" spans="59:66" x14ac:dyDescent="0.2">
      <c r="BG2923" s="95"/>
      <c r="BH2923" s="95"/>
      <c r="BI2923" s="95"/>
      <c r="BJ2923" s="95"/>
      <c r="BK2923" s="95"/>
      <c r="BL2923" s="95"/>
      <c r="BM2923" s="95"/>
      <c r="BN2923" s="95"/>
    </row>
    <row r="2924" spans="59:66" x14ac:dyDescent="0.2">
      <c r="BG2924" s="95"/>
      <c r="BH2924" s="95"/>
      <c r="BI2924" s="95"/>
      <c r="BJ2924" s="95"/>
      <c r="BK2924" s="95"/>
      <c r="BL2924" s="95"/>
      <c r="BM2924" s="95"/>
      <c r="BN2924" s="95"/>
    </row>
    <row r="2925" spans="59:66" x14ac:dyDescent="0.2">
      <c r="BG2925" s="95"/>
      <c r="BH2925" s="95"/>
      <c r="BI2925" s="95"/>
      <c r="BJ2925" s="95"/>
      <c r="BK2925" s="95"/>
      <c r="BL2925" s="95"/>
      <c r="BM2925" s="95"/>
      <c r="BN2925" s="95"/>
    </row>
    <row r="2926" spans="59:66" x14ac:dyDescent="0.2">
      <c r="BG2926" s="95"/>
      <c r="BH2926" s="95"/>
      <c r="BI2926" s="95"/>
      <c r="BJ2926" s="95"/>
      <c r="BK2926" s="95"/>
      <c r="BL2926" s="95"/>
      <c r="BM2926" s="95"/>
      <c r="BN2926" s="95"/>
    </row>
    <row r="2927" spans="59:66" x14ac:dyDescent="0.2">
      <c r="BG2927" s="95"/>
      <c r="BH2927" s="95"/>
      <c r="BI2927" s="95"/>
      <c r="BJ2927" s="95"/>
      <c r="BK2927" s="95"/>
      <c r="BL2927" s="95"/>
      <c r="BM2927" s="95"/>
      <c r="BN2927" s="95"/>
    </row>
    <row r="2928" spans="59:66" x14ac:dyDescent="0.2">
      <c r="BG2928" s="95"/>
      <c r="BH2928" s="95"/>
      <c r="BI2928" s="95"/>
      <c r="BJ2928" s="95"/>
      <c r="BK2928" s="95"/>
      <c r="BL2928" s="95"/>
      <c r="BM2928" s="95"/>
      <c r="BN2928" s="95"/>
    </row>
    <row r="2929" spans="59:66" x14ac:dyDescent="0.2">
      <c r="BG2929" s="95"/>
      <c r="BH2929" s="95"/>
      <c r="BI2929" s="95"/>
      <c r="BJ2929" s="95"/>
      <c r="BK2929" s="95"/>
      <c r="BL2929" s="95"/>
      <c r="BM2929" s="95"/>
      <c r="BN2929" s="95"/>
    </row>
    <row r="2930" spans="59:66" x14ac:dyDescent="0.2">
      <c r="BG2930" s="95"/>
      <c r="BH2930" s="95"/>
      <c r="BI2930" s="95"/>
      <c r="BJ2930" s="95"/>
      <c r="BK2930" s="95"/>
      <c r="BL2930" s="95"/>
      <c r="BM2930" s="95"/>
      <c r="BN2930" s="95"/>
    </row>
    <row r="2931" spans="59:66" x14ac:dyDescent="0.2">
      <c r="BG2931" s="95"/>
      <c r="BH2931" s="95"/>
      <c r="BI2931" s="95"/>
      <c r="BJ2931" s="95"/>
      <c r="BK2931" s="95"/>
      <c r="BL2931" s="95"/>
      <c r="BM2931" s="95"/>
      <c r="BN2931" s="95"/>
    </row>
    <row r="2932" spans="59:66" x14ac:dyDescent="0.2">
      <c r="BG2932" s="95"/>
      <c r="BH2932" s="95"/>
      <c r="BI2932" s="95"/>
      <c r="BJ2932" s="95"/>
      <c r="BK2932" s="95"/>
      <c r="BL2932" s="95"/>
      <c r="BM2932" s="95"/>
      <c r="BN2932" s="95"/>
    </row>
    <row r="2933" spans="59:66" x14ac:dyDescent="0.2">
      <c r="BG2933" s="95"/>
      <c r="BH2933" s="95"/>
      <c r="BI2933" s="95"/>
      <c r="BJ2933" s="95"/>
      <c r="BK2933" s="95"/>
      <c r="BL2933" s="95"/>
      <c r="BM2933" s="95"/>
      <c r="BN2933" s="95"/>
    </row>
    <row r="2934" spans="59:66" x14ac:dyDescent="0.2">
      <c r="BG2934" s="95"/>
      <c r="BH2934" s="95"/>
      <c r="BI2934" s="95"/>
      <c r="BJ2934" s="95"/>
      <c r="BK2934" s="95"/>
      <c r="BL2934" s="95"/>
      <c r="BM2934" s="95"/>
      <c r="BN2934" s="95"/>
    </row>
    <row r="2935" spans="59:66" x14ac:dyDescent="0.2">
      <c r="BG2935" s="95"/>
      <c r="BH2935" s="95"/>
      <c r="BI2935" s="95"/>
      <c r="BJ2935" s="95"/>
      <c r="BK2935" s="95"/>
      <c r="BL2935" s="95"/>
      <c r="BM2935" s="95"/>
      <c r="BN2935" s="95"/>
    </row>
    <row r="2936" spans="59:66" x14ac:dyDescent="0.2">
      <c r="BG2936" s="95"/>
      <c r="BH2936" s="95"/>
      <c r="BI2936" s="95"/>
      <c r="BJ2936" s="95"/>
      <c r="BK2936" s="95"/>
      <c r="BL2936" s="95"/>
      <c r="BM2936" s="95"/>
      <c r="BN2936" s="95"/>
    </row>
    <row r="2937" spans="59:66" x14ac:dyDescent="0.2">
      <c r="BG2937" s="95"/>
      <c r="BH2937" s="95"/>
      <c r="BI2937" s="95"/>
      <c r="BJ2937" s="95"/>
      <c r="BK2937" s="95"/>
      <c r="BL2937" s="95"/>
      <c r="BM2937" s="95"/>
      <c r="BN2937" s="95"/>
    </row>
    <row r="2938" spans="59:66" x14ac:dyDescent="0.2">
      <c r="BG2938" s="95"/>
      <c r="BH2938" s="95"/>
      <c r="BI2938" s="95"/>
      <c r="BJ2938" s="95"/>
      <c r="BK2938" s="95"/>
      <c r="BL2938" s="95"/>
      <c r="BM2938" s="95"/>
      <c r="BN2938" s="95"/>
    </row>
    <row r="2939" spans="59:66" x14ac:dyDescent="0.2">
      <c r="BG2939" s="95"/>
      <c r="BH2939" s="95"/>
      <c r="BI2939" s="95"/>
      <c r="BJ2939" s="95"/>
      <c r="BK2939" s="95"/>
      <c r="BL2939" s="95"/>
      <c r="BM2939" s="95"/>
      <c r="BN2939" s="95"/>
    </row>
    <row r="2940" spans="59:66" x14ac:dyDescent="0.2">
      <c r="BG2940" s="95"/>
      <c r="BH2940" s="95"/>
      <c r="BI2940" s="95"/>
      <c r="BJ2940" s="95"/>
      <c r="BK2940" s="95"/>
      <c r="BL2940" s="95"/>
      <c r="BM2940" s="95"/>
      <c r="BN2940" s="95"/>
    </row>
    <row r="2941" spans="59:66" x14ac:dyDescent="0.2">
      <c r="BG2941" s="95"/>
      <c r="BH2941" s="95"/>
      <c r="BI2941" s="95"/>
      <c r="BJ2941" s="95"/>
      <c r="BK2941" s="95"/>
      <c r="BL2941" s="95"/>
      <c r="BM2941" s="95"/>
      <c r="BN2941" s="95"/>
    </row>
    <row r="2942" spans="59:66" x14ac:dyDescent="0.2">
      <c r="BG2942" s="95"/>
      <c r="BH2942" s="95"/>
      <c r="BI2942" s="95"/>
      <c r="BJ2942" s="95"/>
      <c r="BK2942" s="95"/>
      <c r="BL2942" s="95"/>
      <c r="BM2942" s="95"/>
      <c r="BN2942" s="95"/>
    </row>
    <row r="2943" spans="59:66" x14ac:dyDescent="0.2">
      <c r="BG2943" s="95"/>
      <c r="BH2943" s="95"/>
      <c r="BI2943" s="95"/>
      <c r="BJ2943" s="95"/>
      <c r="BK2943" s="95"/>
      <c r="BL2943" s="95"/>
      <c r="BM2943" s="95"/>
      <c r="BN2943" s="95"/>
    </row>
    <row r="2944" spans="59:66" x14ac:dyDescent="0.2">
      <c r="BG2944" s="95"/>
      <c r="BH2944" s="95"/>
      <c r="BI2944" s="95"/>
      <c r="BJ2944" s="95"/>
      <c r="BK2944" s="95"/>
      <c r="BL2944" s="95"/>
      <c r="BM2944" s="95"/>
      <c r="BN2944" s="95"/>
    </row>
    <row r="2945" spans="59:66" x14ac:dyDescent="0.2">
      <c r="BG2945" s="95"/>
      <c r="BH2945" s="95"/>
      <c r="BI2945" s="95"/>
      <c r="BJ2945" s="95"/>
      <c r="BK2945" s="95"/>
      <c r="BL2945" s="95"/>
      <c r="BM2945" s="95"/>
      <c r="BN2945" s="95"/>
    </row>
    <row r="2946" spans="59:66" x14ac:dyDescent="0.2">
      <c r="BG2946" s="95"/>
      <c r="BH2946" s="95"/>
      <c r="BI2946" s="95"/>
      <c r="BJ2946" s="95"/>
      <c r="BK2946" s="95"/>
      <c r="BL2946" s="95"/>
      <c r="BM2946" s="95"/>
      <c r="BN2946" s="95"/>
    </row>
    <row r="2947" spans="59:66" x14ac:dyDescent="0.2">
      <c r="BG2947" s="95"/>
      <c r="BH2947" s="95"/>
      <c r="BI2947" s="95"/>
      <c r="BJ2947" s="95"/>
      <c r="BK2947" s="95"/>
      <c r="BL2947" s="95"/>
      <c r="BM2947" s="95"/>
      <c r="BN2947" s="95"/>
    </row>
    <row r="2948" spans="59:66" x14ac:dyDescent="0.2">
      <c r="BG2948" s="95"/>
      <c r="BH2948" s="95"/>
      <c r="BI2948" s="95"/>
      <c r="BJ2948" s="95"/>
      <c r="BK2948" s="95"/>
      <c r="BL2948" s="95"/>
      <c r="BM2948" s="95"/>
      <c r="BN2948" s="95"/>
    </row>
    <row r="2949" spans="59:66" x14ac:dyDescent="0.2">
      <c r="BG2949" s="95"/>
      <c r="BH2949" s="95"/>
      <c r="BI2949" s="95"/>
      <c r="BJ2949" s="95"/>
      <c r="BK2949" s="95"/>
      <c r="BL2949" s="95"/>
      <c r="BM2949" s="95"/>
      <c r="BN2949" s="95"/>
    </row>
    <row r="2950" spans="59:66" x14ac:dyDescent="0.2">
      <c r="BG2950" s="95"/>
      <c r="BH2950" s="95"/>
      <c r="BI2950" s="95"/>
      <c r="BJ2950" s="95"/>
      <c r="BK2950" s="95"/>
      <c r="BL2950" s="95"/>
      <c r="BM2950" s="95"/>
      <c r="BN2950" s="95"/>
    </row>
    <row r="2951" spans="59:66" x14ac:dyDescent="0.2">
      <c r="BG2951" s="95"/>
      <c r="BH2951" s="95"/>
      <c r="BI2951" s="95"/>
      <c r="BJ2951" s="95"/>
      <c r="BK2951" s="95"/>
      <c r="BL2951" s="95"/>
      <c r="BM2951" s="95"/>
      <c r="BN2951" s="95"/>
    </row>
    <row r="2952" spans="59:66" x14ac:dyDescent="0.2">
      <c r="BG2952" s="95"/>
      <c r="BH2952" s="95"/>
      <c r="BI2952" s="95"/>
      <c r="BJ2952" s="95"/>
      <c r="BK2952" s="95"/>
      <c r="BL2952" s="95"/>
      <c r="BM2952" s="95"/>
      <c r="BN2952" s="95"/>
    </row>
    <row r="2953" spans="59:66" x14ac:dyDescent="0.2">
      <c r="BG2953" s="95"/>
      <c r="BH2953" s="95"/>
      <c r="BI2953" s="95"/>
      <c r="BJ2953" s="95"/>
      <c r="BK2953" s="95"/>
      <c r="BL2953" s="95"/>
      <c r="BM2953" s="95"/>
      <c r="BN2953" s="95"/>
    </row>
    <row r="2954" spans="59:66" x14ac:dyDescent="0.2">
      <c r="BG2954" s="95"/>
      <c r="BH2954" s="95"/>
      <c r="BI2954" s="95"/>
      <c r="BJ2954" s="95"/>
      <c r="BK2954" s="95"/>
      <c r="BL2954" s="95"/>
      <c r="BM2954" s="95"/>
      <c r="BN2954" s="95"/>
    </row>
    <row r="2955" spans="59:66" x14ac:dyDescent="0.2">
      <c r="BG2955" s="95"/>
      <c r="BH2955" s="95"/>
      <c r="BI2955" s="95"/>
      <c r="BJ2955" s="95"/>
      <c r="BK2955" s="95"/>
      <c r="BL2955" s="95"/>
      <c r="BM2955" s="95"/>
      <c r="BN2955" s="95"/>
    </row>
    <row r="2956" spans="59:66" x14ac:dyDescent="0.2">
      <c r="BG2956" s="95"/>
      <c r="BH2956" s="95"/>
      <c r="BI2956" s="95"/>
      <c r="BJ2956" s="95"/>
      <c r="BK2956" s="95"/>
      <c r="BL2956" s="95"/>
      <c r="BM2956" s="95"/>
      <c r="BN2956" s="95"/>
    </row>
    <row r="2957" spans="59:66" x14ac:dyDescent="0.2">
      <c r="BG2957" s="95"/>
      <c r="BH2957" s="95"/>
      <c r="BI2957" s="95"/>
      <c r="BJ2957" s="95"/>
      <c r="BK2957" s="95"/>
      <c r="BL2957" s="95"/>
      <c r="BM2957" s="95"/>
      <c r="BN2957" s="95"/>
    </row>
    <row r="2958" spans="59:66" x14ac:dyDescent="0.2">
      <c r="BG2958" s="95"/>
      <c r="BH2958" s="95"/>
      <c r="BI2958" s="95"/>
      <c r="BJ2958" s="95"/>
      <c r="BK2958" s="95"/>
      <c r="BL2958" s="95"/>
      <c r="BM2958" s="95"/>
      <c r="BN2958" s="95"/>
    </row>
    <row r="2959" spans="59:66" x14ac:dyDescent="0.2">
      <c r="BG2959" s="95"/>
      <c r="BH2959" s="95"/>
      <c r="BI2959" s="95"/>
      <c r="BJ2959" s="95"/>
      <c r="BK2959" s="95"/>
      <c r="BL2959" s="95"/>
      <c r="BM2959" s="95"/>
      <c r="BN2959" s="95"/>
    </row>
    <row r="2960" spans="59:66" x14ac:dyDescent="0.2">
      <c r="BG2960" s="95"/>
      <c r="BH2960" s="95"/>
      <c r="BI2960" s="95"/>
      <c r="BJ2960" s="95"/>
      <c r="BK2960" s="95"/>
      <c r="BL2960" s="95"/>
      <c r="BM2960" s="95"/>
      <c r="BN2960" s="95"/>
    </row>
    <row r="2961" spans="59:66" x14ac:dyDescent="0.2">
      <c r="BG2961" s="95"/>
      <c r="BH2961" s="95"/>
      <c r="BI2961" s="95"/>
      <c r="BJ2961" s="95"/>
      <c r="BK2961" s="95"/>
      <c r="BL2961" s="95"/>
      <c r="BM2961" s="95"/>
      <c r="BN2961" s="95"/>
    </row>
    <row r="2962" spans="59:66" x14ac:dyDescent="0.2">
      <c r="BG2962" s="95"/>
      <c r="BH2962" s="95"/>
      <c r="BI2962" s="95"/>
      <c r="BJ2962" s="95"/>
      <c r="BK2962" s="95"/>
      <c r="BL2962" s="95"/>
      <c r="BM2962" s="95"/>
      <c r="BN2962" s="95"/>
    </row>
    <row r="2963" spans="59:66" x14ac:dyDescent="0.2">
      <c r="BG2963" s="95"/>
      <c r="BH2963" s="95"/>
      <c r="BI2963" s="95"/>
      <c r="BJ2963" s="95"/>
      <c r="BK2963" s="95"/>
      <c r="BL2963" s="95"/>
      <c r="BM2963" s="95"/>
      <c r="BN2963" s="95"/>
    </row>
    <row r="2964" spans="59:66" x14ac:dyDescent="0.2">
      <c r="BG2964" s="95"/>
      <c r="BH2964" s="95"/>
      <c r="BI2964" s="95"/>
      <c r="BJ2964" s="95"/>
      <c r="BK2964" s="95"/>
      <c r="BL2964" s="95"/>
      <c r="BM2964" s="95"/>
      <c r="BN2964" s="95"/>
    </row>
    <row r="2965" spans="59:66" x14ac:dyDescent="0.2">
      <c r="BG2965" s="95"/>
      <c r="BH2965" s="95"/>
      <c r="BI2965" s="95"/>
      <c r="BJ2965" s="95"/>
      <c r="BK2965" s="95"/>
      <c r="BL2965" s="95"/>
      <c r="BM2965" s="95"/>
      <c r="BN2965" s="95"/>
    </row>
    <row r="2966" spans="59:66" x14ac:dyDescent="0.2">
      <c r="BG2966" s="95"/>
      <c r="BH2966" s="95"/>
      <c r="BI2966" s="95"/>
      <c r="BJ2966" s="95"/>
      <c r="BK2966" s="95"/>
      <c r="BL2966" s="95"/>
      <c r="BM2966" s="95"/>
      <c r="BN2966" s="95"/>
    </row>
    <row r="2967" spans="59:66" x14ac:dyDescent="0.2">
      <c r="BG2967" s="95"/>
      <c r="BH2967" s="95"/>
      <c r="BI2967" s="95"/>
      <c r="BJ2967" s="95"/>
      <c r="BK2967" s="95"/>
      <c r="BL2967" s="95"/>
      <c r="BM2967" s="95"/>
      <c r="BN2967" s="95"/>
    </row>
    <row r="2968" spans="59:66" x14ac:dyDescent="0.2">
      <c r="BG2968" s="95"/>
      <c r="BH2968" s="95"/>
      <c r="BI2968" s="95"/>
      <c r="BJ2968" s="95"/>
      <c r="BK2968" s="95"/>
      <c r="BL2968" s="95"/>
      <c r="BM2968" s="95"/>
      <c r="BN2968" s="95"/>
    </row>
    <row r="2969" spans="59:66" x14ac:dyDescent="0.2">
      <c r="BG2969" s="95"/>
      <c r="BH2969" s="95"/>
      <c r="BI2969" s="95"/>
      <c r="BJ2969" s="95"/>
      <c r="BK2969" s="95"/>
      <c r="BL2969" s="95"/>
      <c r="BM2969" s="95"/>
      <c r="BN2969" s="95"/>
    </row>
    <row r="2970" spans="59:66" x14ac:dyDescent="0.2">
      <c r="BG2970" s="95"/>
      <c r="BH2970" s="95"/>
      <c r="BI2970" s="95"/>
      <c r="BJ2970" s="95"/>
      <c r="BK2970" s="95"/>
      <c r="BL2970" s="95"/>
      <c r="BM2970" s="95"/>
      <c r="BN2970" s="95"/>
    </row>
    <row r="2971" spans="59:66" x14ac:dyDescent="0.2">
      <c r="BG2971" s="95"/>
      <c r="BH2971" s="95"/>
      <c r="BI2971" s="95"/>
      <c r="BJ2971" s="95"/>
      <c r="BK2971" s="95"/>
      <c r="BL2971" s="95"/>
      <c r="BM2971" s="95"/>
      <c r="BN2971" s="95"/>
    </row>
    <row r="2972" spans="59:66" x14ac:dyDescent="0.2">
      <c r="BG2972" s="95"/>
      <c r="BH2972" s="95"/>
      <c r="BI2972" s="95"/>
      <c r="BJ2972" s="95"/>
      <c r="BK2972" s="95"/>
      <c r="BL2972" s="95"/>
      <c r="BM2972" s="95"/>
      <c r="BN2972" s="95"/>
    </row>
    <row r="2973" spans="59:66" x14ac:dyDescent="0.2">
      <c r="BG2973" s="95"/>
      <c r="BH2973" s="95"/>
      <c r="BI2973" s="95"/>
      <c r="BJ2973" s="95"/>
      <c r="BK2973" s="95"/>
      <c r="BL2973" s="95"/>
      <c r="BM2973" s="95"/>
      <c r="BN2973" s="95"/>
    </row>
    <row r="2974" spans="59:66" x14ac:dyDescent="0.2">
      <c r="BG2974" s="95"/>
      <c r="BH2974" s="95"/>
      <c r="BI2974" s="95"/>
      <c r="BJ2974" s="95"/>
      <c r="BK2974" s="95"/>
      <c r="BL2974" s="95"/>
      <c r="BM2974" s="95"/>
      <c r="BN2974" s="95"/>
    </row>
    <row r="2975" spans="59:66" x14ac:dyDescent="0.2">
      <c r="BG2975" s="95"/>
      <c r="BH2975" s="95"/>
      <c r="BI2975" s="95"/>
      <c r="BJ2975" s="95"/>
      <c r="BK2975" s="95"/>
      <c r="BL2975" s="95"/>
      <c r="BM2975" s="95"/>
      <c r="BN2975" s="95"/>
    </row>
    <row r="2976" spans="59:66" x14ac:dyDescent="0.2">
      <c r="BG2976" s="95"/>
      <c r="BH2976" s="95"/>
      <c r="BI2976" s="95"/>
      <c r="BJ2976" s="95"/>
      <c r="BK2976" s="95"/>
      <c r="BL2976" s="95"/>
      <c r="BM2976" s="95"/>
      <c r="BN2976" s="95"/>
    </row>
    <row r="2977" spans="59:66" x14ac:dyDescent="0.2">
      <c r="BG2977" s="95"/>
      <c r="BH2977" s="95"/>
      <c r="BI2977" s="95"/>
      <c r="BJ2977" s="95"/>
      <c r="BK2977" s="95"/>
      <c r="BL2977" s="95"/>
      <c r="BM2977" s="95"/>
      <c r="BN2977" s="95"/>
    </row>
    <row r="2978" spans="59:66" x14ac:dyDescent="0.2">
      <c r="BG2978" s="95"/>
      <c r="BH2978" s="95"/>
      <c r="BI2978" s="95"/>
      <c r="BJ2978" s="95"/>
      <c r="BK2978" s="95"/>
      <c r="BL2978" s="95"/>
      <c r="BM2978" s="95"/>
      <c r="BN2978" s="95"/>
    </row>
    <row r="2979" spans="59:66" x14ac:dyDescent="0.2">
      <c r="BG2979" s="95"/>
      <c r="BH2979" s="95"/>
      <c r="BI2979" s="95"/>
      <c r="BJ2979" s="95"/>
      <c r="BK2979" s="95"/>
      <c r="BL2979" s="95"/>
      <c r="BM2979" s="95"/>
      <c r="BN2979" s="95"/>
    </row>
    <row r="2980" spans="59:66" x14ac:dyDescent="0.2">
      <c r="BG2980" s="95"/>
      <c r="BH2980" s="95"/>
      <c r="BI2980" s="95"/>
      <c r="BJ2980" s="95"/>
      <c r="BK2980" s="95"/>
      <c r="BL2980" s="95"/>
      <c r="BM2980" s="95"/>
      <c r="BN2980" s="95"/>
    </row>
    <row r="2981" spans="59:66" x14ac:dyDescent="0.2">
      <c r="BG2981" s="95"/>
      <c r="BH2981" s="95"/>
      <c r="BI2981" s="95"/>
      <c r="BJ2981" s="95"/>
      <c r="BK2981" s="95"/>
      <c r="BL2981" s="95"/>
      <c r="BM2981" s="95"/>
      <c r="BN2981" s="95"/>
    </row>
    <row r="2982" spans="59:66" x14ac:dyDescent="0.2">
      <c r="BG2982" s="95"/>
      <c r="BH2982" s="95"/>
      <c r="BI2982" s="95"/>
      <c r="BJ2982" s="95"/>
      <c r="BK2982" s="95"/>
      <c r="BL2982" s="95"/>
      <c r="BM2982" s="95"/>
      <c r="BN2982" s="95"/>
    </row>
    <row r="2983" spans="59:66" x14ac:dyDescent="0.2">
      <c r="BG2983" s="95"/>
      <c r="BH2983" s="95"/>
      <c r="BI2983" s="95"/>
      <c r="BJ2983" s="95"/>
      <c r="BK2983" s="95"/>
      <c r="BL2983" s="95"/>
      <c r="BM2983" s="95"/>
      <c r="BN2983" s="95"/>
    </row>
    <row r="2984" spans="59:66" x14ac:dyDescent="0.2">
      <c r="BG2984" s="95"/>
      <c r="BH2984" s="95"/>
      <c r="BI2984" s="95"/>
      <c r="BJ2984" s="95"/>
      <c r="BK2984" s="95"/>
      <c r="BL2984" s="95"/>
      <c r="BM2984" s="95"/>
      <c r="BN2984" s="95"/>
    </row>
    <row r="2985" spans="59:66" x14ac:dyDescent="0.2">
      <c r="BG2985" s="95"/>
      <c r="BH2985" s="95"/>
      <c r="BI2985" s="95"/>
      <c r="BJ2985" s="95"/>
      <c r="BK2985" s="95"/>
      <c r="BL2985" s="95"/>
      <c r="BM2985" s="95"/>
      <c r="BN2985" s="95"/>
    </row>
    <row r="2986" spans="59:66" x14ac:dyDescent="0.2">
      <c r="BG2986" s="95"/>
      <c r="BH2986" s="95"/>
      <c r="BI2986" s="95"/>
      <c r="BJ2986" s="95"/>
      <c r="BK2986" s="95"/>
      <c r="BL2986" s="95"/>
      <c r="BM2986" s="95"/>
      <c r="BN2986" s="95"/>
    </row>
    <row r="2987" spans="59:66" x14ac:dyDescent="0.2">
      <c r="BG2987" s="95"/>
      <c r="BH2987" s="95"/>
      <c r="BI2987" s="95"/>
      <c r="BJ2987" s="95"/>
      <c r="BK2987" s="95"/>
      <c r="BL2987" s="95"/>
      <c r="BM2987" s="95"/>
      <c r="BN2987" s="95"/>
    </row>
    <row r="2988" spans="59:66" x14ac:dyDescent="0.2">
      <c r="BG2988" s="95"/>
      <c r="BH2988" s="95"/>
      <c r="BI2988" s="95"/>
      <c r="BJ2988" s="95"/>
      <c r="BK2988" s="95"/>
      <c r="BL2988" s="95"/>
      <c r="BM2988" s="95"/>
      <c r="BN2988" s="95"/>
    </row>
    <row r="2989" spans="59:66" x14ac:dyDescent="0.2">
      <c r="BG2989" s="95"/>
      <c r="BH2989" s="95"/>
      <c r="BI2989" s="95"/>
      <c r="BJ2989" s="95"/>
      <c r="BK2989" s="95"/>
      <c r="BL2989" s="95"/>
      <c r="BM2989" s="95"/>
      <c r="BN2989" s="95"/>
    </row>
    <row r="2990" spans="59:66" x14ac:dyDescent="0.2">
      <c r="BG2990" s="95"/>
      <c r="BH2990" s="95"/>
      <c r="BI2990" s="95"/>
      <c r="BJ2990" s="95"/>
      <c r="BK2990" s="95"/>
      <c r="BL2990" s="95"/>
      <c r="BM2990" s="95"/>
      <c r="BN2990" s="95"/>
    </row>
    <row r="2991" spans="59:66" x14ac:dyDescent="0.2">
      <c r="BG2991" s="95"/>
      <c r="BH2991" s="95"/>
      <c r="BI2991" s="95"/>
      <c r="BJ2991" s="95"/>
      <c r="BK2991" s="95"/>
      <c r="BL2991" s="95"/>
      <c r="BM2991" s="95"/>
      <c r="BN2991" s="95"/>
    </row>
    <row r="2992" spans="59:66" x14ac:dyDescent="0.2">
      <c r="BG2992" s="95"/>
      <c r="BH2992" s="95"/>
      <c r="BI2992" s="95"/>
      <c r="BJ2992" s="95"/>
      <c r="BK2992" s="95"/>
      <c r="BL2992" s="95"/>
      <c r="BM2992" s="95"/>
      <c r="BN2992" s="95"/>
    </row>
    <row r="2993" spans="59:66" x14ac:dyDescent="0.2">
      <c r="BG2993" s="95"/>
      <c r="BH2993" s="95"/>
      <c r="BI2993" s="95"/>
      <c r="BJ2993" s="95"/>
      <c r="BK2993" s="95"/>
      <c r="BL2993" s="95"/>
      <c r="BM2993" s="95"/>
      <c r="BN2993" s="95"/>
    </row>
    <row r="2994" spans="59:66" x14ac:dyDescent="0.2">
      <c r="BG2994" s="95"/>
      <c r="BH2994" s="95"/>
      <c r="BI2994" s="95"/>
      <c r="BJ2994" s="95"/>
      <c r="BK2994" s="95"/>
      <c r="BL2994" s="95"/>
      <c r="BM2994" s="95"/>
      <c r="BN2994" s="95"/>
    </row>
    <row r="2995" spans="59:66" x14ac:dyDescent="0.2">
      <c r="BG2995" s="95"/>
      <c r="BH2995" s="95"/>
      <c r="BI2995" s="95"/>
      <c r="BJ2995" s="95"/>
      <c r="BK2995" s="95"/>
      <c r="BL2995" s="95"/>
      <c r="BM2995" s="95"/>
      <c r="BN2995" s="95"/>
    </row>
    <row r="2996" spans="59:66" x14ac:dyDescent="0.2">
      <c r="BG2996" s="95"/>
      <c r="BH2996" s="95"/>
      <c r="BI2996" s="95"/>
      <c r="BJ2996" s="95"/>
      <c r="BK2996" s="95"/>
      <c r="BL2996" s="95"/>
      <c r="BM2996" s="95"/>
      <c r="BN2996" s="95"/>
    </row>
    <row r="2997" spans="59:66" x14ac:dyDescent="0.2">
      <c r="BG2997" s="95"/>
      <c r="BH2997" s="95"/>
      <c r="BI2997" s="95"/>
      <c r="BJ2997" s="95"/>
      <c r="BK2997" s="95"/>
      <c r="BL2997" s="95"/>
      <c r="BM2997" s="95"/>
      <c r="BN2997" s="95"/>
    </row>
    <row r="2998" spans="59:66" x14ac:dyDescent="0.2">
      <c r="BG2998" s="95"/>
      <c r="BH2998" s="95"/>
      <c r="BI2998" s="95"/>
      <c r="BJ2998" s="95"/>
      <c r="BK2998" s="95"/>
      <c r="BL2998" s="95"/>
      <c r="BM2998" s="95"/>
      <c r="BN2998" s="95"/>
    </row>
    <row r="2999" spans="59:66" x14ac:dyDescent="0.2">
      <c r="BG2999" s="95"/>
      <c r="BH2999" s="95"/>
      <c r="BI2999" s="95"/>
      <c r="BJ2999" s="95"/>
      <c r="BK2999" s="95"/>
      <c r="BL2999" s="95"/>
      <c r="BM2999" s="95"/>
      <c r="BN2999" s="95"/>
    </row>
  </sheetData>
  <sortState xmlns:xlrd2="http://schemas.microsoft.com/office/spreadsheetml/2017/richdata2" ref="A21:BN713">
    <sortCondition ref="C21:C713"/>
  </sortState>
  <phoneticPr fontId="8" type="noConversion"/>
  <hyperlinks>
    <hyperlink ref="H65087" r:id="rId1" display="http://vsolj.cetus-net.org/bulletin.html" xr:uid="{00000000-0004-0000-0100-000000000000}"/>
    <hyperlink ref="H65080" r:id="rId2" display="https://www.aavso.org/ejaavso" xr:uid="{00000000-0004-0000-0100-000001000000}"/>
    <hyperlink ref="I65087" r:id="rId3" display="http://vsolj.cetus-net.org/bulletin.html" xr:uid="{00000000-0004-0000-0100-000002000000}"/>
    <hyperlink ref="H65084" r:id="rId4" display="https://www.aavso.org/ejaavso" xr:uid="{00000000-0004-0000-0100-000003000000}"/>
    <hyperlink ref="H2257" r:id="rId5" display="http://vsolj.cetus-net.org/bulletin.html" xr:uid="{00000000-0004-0000-0100-000004000000}"/>
    <hyperlink ref="I2257" r:id="rId6" display="http://vsolj.cetus-net.org/bulletin.html" xr:uid="{00000000-0004-0000-0100-000005000000}"/>
    <hyperlink ref="H64852" r:id="rId7" display="http://vsolj.cetus-net.org/bulletin.html" xr:uid="{00000000-0004-0000-0100-000006000000}"/>
    <hyperlink ref="H64845" r:id="rId8" display="https://www.aavso.org/ejaavso" xr:uid="{00000000-0004-0000-0100-000007000000}"/>
    <hyperlink ref="I64852" r:id="rId9" display="http://vsolj.cetus-net.org/bulletin.html" xr:uid="{00000000-0004-0000-0100-000008000000}"/>
    <hyperlink ref="H64849" r:id="rId10" display="https://www.aavso.org/ejaavso" xr:uid="{00000000-0004-0000-0100-000009000000}"/>
    <hyperlink ref="I2973" r:id="rId11" display="http://vsolj.cetus-net.org/bulletin.html" xr:uid="{00000000-0004-0000-0100-00000A000000}"/>
    <hyperlink ref="H2973" r:id="rId12" display="http://vsolj.cetus-net.org/bulletin.html" xr:uid="{00000000-0004-0000-0100-00000B000000}"/>
  </hyperlinks>
  <pageMargins left="0.75" right="0.75" top="1" bottom="1" header="0.5" footer="0.5"/>
  <pageSetup orientation="portrait" verticalDpi="0" r:id="rId13"/>
  <headerFooter alignWithMargins="0"/>
  <drawing r:id="rId1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C0F67-6D04-47D7-BD9C-8C5268805EE9}">
  <dimension ref="A1"/>
  <sheetViews>
    <sheetView workbookViewId="0"/>
  </sheetViews>
  <sheetFormatPr defaultRowHeight="12.75" x14ac:dyDescent="0.2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1139"/>
  <sheetViews>
    <sheetView workbookViewId="0"/>
  </sheetViews>
  <sheetFormatPr defaultRowHeight="12.75" x14ac:dyDescent="0.2"/>
  <cols>
    <col min="1" max="1" width="14.28515625" style="6" customWidth="1"/>
    <col min="2" max="2" width="4.42578125" customWidth="1"/>
    <col min="3" max="3" width="12.7109375" style="6" customWidth="1"/>
    <col min="4" max="4" width="5.42578125" customWidth="1"/>
    <col min="5" max="5" width="14.85546875" customWidth="1"/>
    <col min="7" max="7" width="12" customWidth="1"/>
    <col min="8" max="8" width="14.140625" style="6" customWidth="1"/>
    <col min="9" max="9" width="22.5703125" customWidth="1"/>
    <col min="10" max="10" width="25.140625" customWidth="1"/>
    <col min="11" max="11" width="15.7109375" customWidth="1"/>
    <col min="12" max="12" width="14.140625" customWidth="1"/>
    <col min="13" max="13" width="9.5703125" customWidth="1"/>
    <col min="14" max="14" width="14.140625" customWidth="1"/>
    <col min="15" max="15" width="23.42578125" customWidth="1"/>
    <col min="16" max="16" width="16.5703125" customWidth="1"/>
    <col min="17" max="17" width="41" customWidth="1"/>
  </cols>
  <sheetData>
    <row r="1" spans="1:16" ht="15.75" x14ac:dyDescent="0.25">
      <c r="A1" s="20" t="s">
        <v>2154</v>
      </c>
      <c r="I1" s="21" t="s">
        <v>2155</v>
      </c>
      <c r="J1" s="22" t="s">
        <v>2104</v>
      </c>
    </row>
    <row r="2" spans="1:16" x14ac:dyDescent="0.2">
      <c r="I2" s="23" t="s">
        <v>2156</v>
      </c>
      <c r="J2" s="24" t="s">
        <v>2035</v>
      </c>
    </row>
    <row r="3" spans="1:16" x14ac:dyDescent="0.2">
      <c r="A3" s="25" t="s">
        <v>2157</v>
      </c>
      <c r="I3" s="23" t="s">
        <v>2158</v>
      </c>
      <c r="J3" s="24" t="s">
        <v>2034</v>
      </c>
    </row>
    <row r="4" spans="1:16" x14ac:dyDescent="0.2">
      <c r="I4" s="23" t="s">
        <v>2159</v>
      </c>
      <c r="J4" s="24" t="s">
        <v>2034</v>
      </c>
    </row>
    <row r="5" spans="1:16" ht="13.5" thickBot="1" x14ac:dyDescent="0.25">
      <c r="I5" s="26" t="s">
        <v>2160</v>
      </c>
      <c r="J5" s="27" t="s">
        <v>2110</v>
      </c>
    </row>
    <row r="10" spans="1:16" ht="13.5" thickBot="1" x14ac:dyDescent="0.25"/>
    <row r="11" spans="1:16" ht="13.5" thickBot="1" x14ac:dyDescent="0.25">
      <c r="A11" s="6" t="str">
        <f t="shared" ref="A11:A74" si="0">P11</f>
        <v> PALL 7.142 </v>
      </c>
      <c r="B11" s="2" t="str">
        <f t="shared" ref="B11:B74" si="1">IF(H11=INT(H11),"I","II")</f>
        <v>II</v>
      </c>
      <c r="C11" s="6">
        <f t="shared" ref="C11:C74" si="2">1*G11</f>
        <v>23573.502</v>
      </c>
      <c r="D11" t="str">
        <f t="shared" ref="D11:D74" si="3">VLOOKUP(F11,I$1:J$5,2,FALSE)</f>
        <v>vis</v>
      </c>
      <c r="E11" s="28">
        <f>VLOOKUP(C11,'Active 1'!C$21:E$950,3,FALSE)</f>
        <v>-44156.550686404247</v>
      </c>
      <c r="F11" s="2" t="s">
        <v>2160</v>
      </c>
      <c r="G11" t="str">
        <f t="shared" ref="G11:G74" si="4">MID(I11,3,LEN(I11)-3)</f>
        <v>23573.502</v>
      </c>
      <c r="H11" s="6">
        <f t="shared" ref="H11:H74" si="5">1*K11</f>
        <v>-44156.5</v>
      </c>
      <c r="I11" s="29" t="s">
        <v>19</v>
      </c>
      <c r="J11" s="30" t="s">
        <v>20</v>
      </c>
      <c r="K11" s="29">
        <v>-44156.5</v>
      </c>
      <c r="L11" s="29" t="s">
        <v>2195</v>
      </c>
      <c r="M11" s="30" t="s">
        <v>2173</v>
      </c>
      <c r="N11" s="30"/>
      <c r="O11" s="31" t="s">
        <v>21</v>
      </c>
      <c r="P11" s="31" t="s">
        <v>22</v>
      </c>
    </row>
    <row r="12" spans="1:16" ht="13.5" thickBot="1" x14ac:dyDescent="0.25">
      <c r="A12" s="6" t="str">
        <f t="shared" si="0"/>
        <v> PALL 7.142 </v>
      </c>
      <c r="B12" s="2" t="str">
        <f t="shared" si="1"/>
        <v>I</v>
      </c>
      <c r="C12" s="6">
        <f t="shared" si="2"/>
        <v>23573.703000000001</v>
      </c>
      <c r="D12" t="str">
        <f t="shared" si="3"/>
        <v>vis</v>
      </c>
      <c r="E12" s="28">
        <f>VLOOKUP(C12,'Active 1'!C$21:E$950,3,FALSE)</f>
        <v>-44156.073842976781</v>
      </c>
      <c r="F12" s="2" t="s">
        <v>2160</v>
      </c>
      <c r="G12" t="str">
        <f t="shared" si="4"/>
        <v>23573.703</v>
      </c>
      <c r="H12" s="6">
        <f t="shared" si="5"/>
        <v>-44156</v>
      </c>
      <c r="I12" s="29" t="s">
        <v>23</v>
      </c>
      <c r="J12" s="30" t="s">
        <v>24</v>
      </c>
      <c r="K12" s="29">
        <v>-44156</v>
      </c>
      <c r="L12" s="29" t="s">
        <v>25</v>
      </c>
      <c r="M12" s="30" t="s">
        <v>2173</v>
      </c>
      <c r="N12" s="30"/>
      <c r="O12" s="31" t="s">
        <v>21</v>
      </c>
      <c r="P12" s="31" t="s">
        <v>22</v>
      </c>
    </row>
    <row r="13" spans="1:16" ht="13.5" thickBot="1" x14ac:dyDescent="0.25">
      <c r="A13" s="6" t="str">
        <f t="shared" si="0"/>
        <v> PIAP II.7.30 </v>
      </c>
      <c r="B13" s="2" t="str">
        <f t="shared" si="1"/>
        <v>I</v>
      </c>
      <c r="C13" s="6">
        <f t="shared" si="2"/>
        <v>24680.626</v>
      </c>
      <c r="D13" t="str">
        <f t="shared" si="3"/>
        <v>vis</v>
      </c>
      <c r="E13" s="28">
        <f>VLOOKUP(C13,'Active 1'!C$21:E$950,3,FALSE)</f>
        <v>-41530.059130245652</v>
      </c>
      <c r="F13" s="2" t="s">
        <v>2160</v>
      </c>
      <c r="G13" t="str">
        <f t="shared" si="4"/>
        <v>24680.626</v>
      </c>
      <c r="H13" s="6">
        <f t="shared" si="5"/>
        <v>-41530</v>
      </c>
      <c r="I13" s="29" t="s">
        <v>38</v>
      </c>
      <c r="J13" s="30" t="s">
        <v>39</v>
      </c>
      <c r="K13" s="29">
        <v>-41530</v>
      </c>
      <c r="L13" s="29" t="s">
        <v>2217</v>
      </c>
      <c r="M13" s="30" t="s">
        <v>2162</v>
      </c>
      <c r="N13" s="30"/>
      <c r="O13" s="31" t="s">
        <v>40</v>
      </c>
      <c r="P13" s="31" t="s">
        <v>41</v>
      </c>
    </row>
    <row r="14" spans="1:16" ht="13.5" thickBot="1" x14ac:dyDescent="0.25">
      <c r="A14" s="6" t="str">
        <f t="shared" si="0"/>
        <v> CRAC 25 </v>
      </c>
      <c r="B14" s="2" t="str">
        <f t="shared" si="1"/>
        <v>I</v>
      </c>
      <c r="C14" s="6">
        <f t="shared" si="2"/>
        <v>24949.555</v>
      </c>
      <c r="D14" t="str">
        <f t="shared" si="3"/>
        <v>vis</v>
      </c>
      <c r="E14" s="28">
        <f>VLOOKUP(C14,'Active 1'!C$21:E$950,3,FALSE)</f>
        <v>-40892.063975496792</v>
      </c>
      <c r="F14" s="2" t="s">
        <v>2160</v>
      </c>
      <c r="G14" t="str">
        <f t="shared" si="4"/>
        <v>24949.555</v>
      </c>
      <c r="H14" s="6">
        <f t="shared" si="5"/>
        <v>-40892</v>
      </c>
      <c r="I14" s="29" t="s">
        <v>42</v>
      </c>
      <c r="J14" s="30" t="s">
        <v>43</v>
      </c>
      <c r="K14" s="29">
        <v>-40892</v>
      </c>
      <c r="L14" s="29" t="s">
        <v>37</v>
      </c>
      <c r="M14" s="30" t="s">
        <v>2162</v>
      </c>
      <c r="N14" s="30"/>
      <c r="O14" s="31" t="s">
        <v>44</v>
      </c>
      <c r="P14" s="31" t="s">
        <v>45</v>
      </c>
    </row>
    <row r="15" spans="1:16" ht="13.5" thickBot="1" x14ac:dyDescent="0.25">
      <c r="A15" s="6" t="str">
        <f t="shared" si="0"/>
        <v> AJ 39.85 </v>
      </c>
      <c r="B15" s="2" t="str">
        <f t="shared" si="1"/>
        <v>I</v>
      </c>
      <c r="C15" s="6">
        <f t="shared" si="2"/>
        <v>25442.738000000001</v>
      </c>
      <c r="D15" t="str">
        <f t="shared" si="3"/>
        <v>vis</v>
      </c>
      <c r="E15" s="28">
        <f>VLOOKUP(C15,'Active 1'!C$21:E$950,3,FALSE)</f>
        <v>-39722.058641730233</v>
      </c>
      <c r="F15" s="2" t="s">
        <v>2160</v>
      </c>
      <c r="G15" t="str">
        <f t="shared" si="4"/>
        <v>25442.738</v>
      </c>
      <c r="H15" s="6">
        <f t="shared" si="5"/>
        <v>-39722</v>
      </c>
      <c r="I15" s="29" t="s">
        <v>57</v>
      </c>
      <c r="J15" s="30" t="s">
        <v>58</v>
      </c>
      <c r="K15" s="29">
        <v>-39722</v>
      </c>
      <c r="L15" s="29" t="s">
        <v>2217</v>
      </c>
      <c r="M15" s="30" t="s">
        <v>2162</v>
      </c>
      <c r="N15" s="30"/>
      <c r="O15" s="31" t="s">
        <v>59</v>
      </c>
      <c r="P15" s="31" t="s">
        <v>60</v>
      </c>
    </row>
    <row r="16" spans="1:16" ht="13.5" thickBot="1" x14ac:dyDescent="0.25">
      <c r="A16" s="6" t="str">
        <f t="shared" si="0"/>
        <v> PALL 7.142 </v>
      </c>
      <c r="B16" s="2" t="str">
        <f t="shared" si="1"/>
        <v>II</v>
      </c>
      <c r="C16" s="6">
        <f t="shared" si="2"/>
        <v>25766.668000000001</v>
      </c>
      <c r="D16" t="str">
        <f t="shared" si="3"/>
        <v>vis</v>
      </c>
      <c r="E16" s="28">
        <f>VLOOKUP(C16,'Active 1'!C$21:E$950,3,FALSE)</f>
        <v>-38953.581569797498</v>
      </c>
      <c r="F16" s="2" t="s">
        <v>2160</v>
      </c>
      <c r="G16" t="str">
        <f t="shared" si="4"/>
        <v>25766.668</v>
      </c>
      <c r="H16" s="6">
        <f t="shared" si="5"/>
        <v>-38953.5</v>
      </c>
      <c r="I16" s="29" t="s">
        <v>63</v>
      </c>
      <c r="J16" s="30" t="s">
        <v>64</v>
      </c>
      <c r="K16" s="29">
        <v>-38953.5</v>
      </c>
      <c r="L16" s="29" t="s">
        <v>10</v>
      </c>
      <c r="M16" s="30" t="s">
        <v>2173</v>
      </c>
      <c r="N16" s="30"/>
      <c r="O16" s="31" t="s">
        <v>21</v>
      </c>
      <c r="P16" s="31" t="s">
        <v>22</v>
      </c>
    </row>
    <row r="17" spans="1:16" ht="13.5" thickBot="1" x14ac:dyDescent="0.25">
      <c r="A17" s="6" t="str">
        <f t="shared" si="0"/>
        <v> HC 446.18 </v>
      </c>
      <c r="B17" s="2" t="str">
        <f t="shared" si="1"/>
        <v>I</v>
      </c>
      <c r="C17" s="6">
        <f t="shared" si="2"/>
        <v>26894.449000000001</v>
      </c>
      <c r="D17" t="str">
        <f t="shared" si="3"/>
        <v>vis</v>
      </c>
      <c r="E17" s="28">
        <f>VLOOKUP(C17,'Active 1'!C$21:E$950,3,FALSE)</f>
        <v>-36278.084268956678</v>
      </c>
      <c r="F17" s="2" t="s">
        <v>2160</v>
      </c>
      <c r="G17" t="str">
        <f t="shared" si="4"/>
        <v>26894.449</v>
      </c>
      <c r="H17" s="6">
        <f t="shared" si="5"/>
        <v>-36278</v>
      </c>
      <c r="I17" s="29" t="s">
        <v>76</v>
      </c>
      <c r="J17" s="30" t="s">
        <v>77</v>
      </c>
      <c r="K17" s="29">
        <v>-36278</v>
      </c>
      <c r="L17" s="29" t="s">
        <v>52</v>
      </c>
      <c r="M17" s="30" t="s">
        <v>78</v>
      </c>
      <c r="N17" s="30" t="s">
        <v>2038</v>
      </c>
      <c r="O17" s="31" t="s">
        <v>79</v>
      </c>
      <c r="P17" s="31" t="s">
        <v>80</v>
      </c>
    </row>
    <row r="18" spans="1:16" ht="13.5" thickBot="1" x14ac:dyDescent="0.25">
      <c r="A18" s="6" t="str">
        <f t="shared" si="0"/>
        <v> WILN 21.13 </v>
      </c>
      <c r="B18" s="2" t="str">
        <f t="shared" si="1"/>
        <v>II</v>
      </c>
      <c r="C18" s="6">
        <f t="shared" si="2"/>
        <v>27980.504000000001</v>
      </c>
      <c r="D18" t="str">
        <f t="shared" si="3"/>
        <v>vis</v>
      </c>
      <c r="E18" s="28">
        <f>VLOOKUP(C18,'Active 1'!C$21:E$950,3,FALSE)</f>
        <v>-33701.575867888838</v>
      </c>
      <c r="F18" s="2" t="s">
        <v>2160</v>
      </c>
      <c r="G18" t="str">
        <f t="shared" si="4"/>
        <v>27980.504</v>
      </c>
      <c r="H18" s="6">
        <f t="shared" si="5"/>
        <v>-33701.5</v>
      </c>
      <c r="I18" s="29" t="s">
        <v>115</v>
      </c>
      <c r="J18" s="30" t="s">
        <v>116</v>
      </c>
      <c r="K18" s="29">
        <v>-33701.5</v>
      </c>
      <c r="L18" s="29" t="s">
        <v>117</v>
      </c>
      <c r="M18" s="30" t="s">
        <v>2173</v>
      </c>
      <c r="N18" s="30"/>
      <c r="O18" s="31" t="s">
        <v>111</v>
      </c>
      <c r="P18" s="31" t="s">
        <v>112</v>
      </c>
    </row>
    <row r="19" spans="1:16" ht="13.5" thickBot="1" x14ac:dyDescent="0.25">
      <c r="A19" s="6" t="str">
        <f t="shared" si="0"/>
        <v> HC 446.18 </v>
      </c>
      <c r="B19" s="2" t="str">
        <f t="shared" si="1"/>
        <v>I</v>
      </c>
      <c r="C19" s="6">
        <f t="shared" si="2"/>
        <v>28329.728800000001</v>
      </c>
      <c r="D19" t="str">
        <f t="shared" si="3"/>
        <v>vis</v>
      </c>
      <c r="E19" s="28">
        <f>VLOOKUP(C19,'Active 1'!C$21:E$950,3,FALSE)</f>
        <v>-32873.090541582867</v>
      </c>
      <c r="F19" s="2" t="s">
        <v>2160</v>
      </c>
      <c r="G19" t="str">
        <f t="shared" si="4"/>
        <v>28329.7288</v>
      </c>
      <c r="H19" s="6">
        <f t="shared" si="5"/>
        <v>-32873</v>
      </c>
      <c r="I19" s="29" t="s">
        <v>123</v>
      </c>
      <c r="J19" s="30" t="s">
        <v>124</v>
      </c>
      <c r="K19" s="29">
        <v>-32873</v>
      </c>
      <c r="L19" s="29" t="s">
        <v>125</v>
      </c>
      <c r="M19" s="30" t="s">
        <v>2173</v>
      </c>
      <c r="N19" s="30"/>
      <c r="O19" s="31" t="s">
        <v>126</v>
      </c>
      <c r="P19" s="31" t="s">
        <v>80</v>
      </c>
    </row>
    <row r="20" spans="1:16" ht="13.5" thickBot="1" x14ac:dyDescent="0.25">
      <c r="A20" s="6" t="str">
        <f t="shared" si="0"/>
        <v> HC 446.11 </v>
      </c>
      <c r="B20" s="2" t="str">
        <f t="shared" si="1"/>
        <v>II</v>
      </c>
      <c r="C20" s="6">
        <f t="shared" si="2"/>
        <v>29486.600999999999</v>
      </c>
      <c r="D20" t="str">
        <f t="shared" si="3"/>
        <v>vis</v>
      </c>
      <c r="E20" s="28">
        <f>VLOOKUP(C20,'Active 1'!C$21:E$950,3,FALSE)</f>
        <v>-30128.578576478132</v>
      </c>
      <c r="F20" s="2" t="s">
        <v>2160</v>
      </c>
      <c r="G20" t="str">
        <f t="shared" si="4"/>
        <v>29486.601</v>
      </c>
      <c r="H20" s="6">
        <f t="shared" si="5"/>
        <v>-30128.5</v>
      </c>
      <c r="I20" s="29" t="s">
        <v>192</v>
      </c>
      <c r="J20" s="30" t="s">
        <v>193</v>
      </c>
      <c r="K20" s="29">
        <v>-30128.5</v>
      </c>
      <c r="L20" s="29" t="s">
        <v>16</v>
      </c>
      <c r="M20" s="30" t="s">
        <v>2173</v>
      </c>
      <c r="N20" s="30"/>
      <c r="O20" s="31" t="s">
        <v>2174</v>
      </c>
      <c r="P20" s="31" t="s">
        <v>194</v>
      </c>
    </row>
    <row r="21" spans="1:16" ht="13.5" thickBot="1" x14ac:dyDescent="0.25">
      <c r="A21" s="6" t="str">
        <f t="shared" si="0"/>
        <v> HC 446.11 </v>
      </c>
      <c r="B21" s="2" t="str">
        <f t="shared" si="1"/>
        <v>I</v>
      </c>
      <c r="C21" s="6">
        <f t="shared" si="2"/>
        <v>29486.805</v>
      </c>
      <c r="D21" t="str">
        <f t="shared" si="3"/>
        <v>vis</v>
      </c>
      <c r="E21" s="28">
        <f>VLOOKUP(C21,'Active 1'!C$21:E$950,3,FALSE)</f>
        <v>-30128.094615984581</v>
      </c>
      <c r="F21" s="2" t="s">
        <v>2160</v>
      </c>
      <c r="G21" t="str">
        <f t="shared" si="4"/>
        <v>29486.805</v>
      </c>
      <c r="H21" s="6">
        <f t="shared" si="5"/>
        <v>-30128</v>
      </c>
      <c r="I21" s="29" t="s">
        <v>195</v>
      </c>
      <c r="J21" s="30" t="s">
        <v>196</v>
      </c>
      <c r="K21" s="29">
        <v>-30128</v>
      </c>
      <c r="L21" s="29" t="s">
        <v>197</v>
      </c>
      <c r="M21" s="30" t="s">
        <v>2173</v>
      </c>
      <c r="N21" s="30"/>
      <c r="O21" s="31" t="s">
        <v>2174</v>
      </c>
      <c r="P21" s="31" t="s">
        <v>194</v>
      </c>
    </row>
    <row r="22" spans="1:16" ht="13.5" thickBot="1" x14ac:dyDescent="0.25">
      <c r="A22" s="6" t="str">
        <f t="shared" si="0"/>
        <v> HC 446.11 </v>
      </c>
      <c r="B22" s="2" t="str">
        <f t="shared" si="1"/>
        <v>II</v>
      </c>
      <c r="C22" s="6">
        <f t="shared" si="2"/>
        <v>30169.465</v>
      </c>
      <c r="D22" t="str">
        <f t="shared" si="3"/>
        <v>vis</v>
      </c>
      <c r="E22" s="28">
        <f>VLOOKUP(C22,'Active 1'!C$21:E$950,3,FALSE)</f>
        <v>-28508.582505573075</v>
      </c>
      <c r="F22" s="2" t="s">
        <v>2160</v>
      </c>
      <c r="G22" t="str">
        <f t="shared" si="4"/>
        <v>30169.465</v>
      </c>
      <c r="H22" s="6">
        <f t="shared" si="5"/>
        <v>-28508.5</v>
      </c>
      <c r="I22" s="29" t="s">
        <v>200</v>
      </c>
      <c r="J22" s="30" t="s">
        <v>201</v>
      </c>
      <c r="K22" s="29">
        <v>-28508.5</v>
      </c>
      <c r="L22" s="29" t="s">
        <v>138</v>
      </c>
      <c r="M22" s="30" t="s">
        <v>2173</v>
      </c>
      <c r="N22" s="30"/>
      <c r="O22" s="31" t="s">
        <v>2174</v>
      </c>
      <c r="P22" s="31" t="s">
        <v>194</v>
      </c>
    </row>
    <row r="23" spans="1:16" ht="13.5" thickBot="1" x14ac:dyDescent="0.25">
      <c r="A23" s="6" t="str">
        <f t="shared" si="0"/>
        <v> HC 446.11 </v>
      </c>
      <c r="B23" s="2" t="str">
        <f t="shared" si="1"/>
        <v>I</v>
      </c>
      <c r="C23" s="6">
        <f t="shared" si="2"/>
        <v>30169.672999999999</v>
      </c>
      <c r="D23" t="str">
        <f t="shared" si="3"/>
        <v>vis</v>
      </c>
      <c r="E23" s="28">
        <f>VLOOKUP(C23,'Active 1'!C$21:E$950,3,FALSE)</f>
        <v>-28508.089055658089</v>
      </c>
      <c r="F23" s="2" t="s">
        <v>2160</v>
      </c>
      <c r="G23" t="str">
        <f t="shared" si="4"/>
        <v>30169.673</v>
      </c>
      <c r="H23" s="6">
        <f t="shared" si="5"/>
        <v>-28508</v>
      </c>
      <c r="I23" s="29" t="s">
        <v>202</v>
      </c>
      <c r="J23" s="30" t="s">
        <v>203</v>
      </c>
      <c r="K23" s="29">
        <v>-28508</v>
      </c>
      <c r="L23" s="29" t="s">
        <v>2224</v>
      </c>
      <c r="M23" s="30" t="s">
        <v>2173</v>
      </c>
      <c r="N23" s="30"/>
      <c r="O23" s="31" t="s">
        <v>2174</v>
      </c>
      <c r="P23" s="31" t="s">
        <v>194</v>
      </c>
    </row>
    <row r="24" spans="1:16" ht="13.5" thickBot="1" x14ac:dyDescent="0.25">
      <c r="A24" s="6" t="str">
        <f t="shared" si="0"/>
        <v> ZFA 47.117 </v>
      </c>
      <c r="B24" s="2" t="str">
        <f t="shared" si="1"/>
        <v>I</v>
      </c>
      <c r="C24" s="6">
        <f t="shared" si="2"/>
        <v>30914.5</v>
      </c>
      <c r="D24" t="str">
        <f t="shared" si="3"/>
        <v>vis</v>
      </c>
      <c r="E24" s="28">
        <f>VLOOKUP(C24,'Active 1'!C$21:E$950,3,FALSE)</f>
        <v>-26741.094729549233</v>
      </c>
      <c r="F24" s="2" t="s">
        <v>2160</v>
      </c>
      <c r="G24" t="str">
        <f t="shared" si="4"/>
        <v>30914.500</v>
      </c>
      <c r="H24" s="6">
        <f t="shared" si="5"/>
        <v>-26741</v>
      </c>
      <c r="I24" s="29" t="s">
        <v>204</v>
      </c>
      <c r="J24" s="30" t="s">
        <v>205</v>
      </c>
      <c r="K24" s="29">
        <v>-26741</v>
      </c>
      <c r="L24" s="29" t="s">
        <v>197</v>
      </c>
      <c r="M24" s="30" t="s">
        <v>2162</v>
      </c>
      <c r="N24" s="30"/>
      <c r="O24" s="31" t="s">
        <v>206</v>
      </c>
      <c r="P24" s="31" t="s">
        <v>207</v>
      </c>
    </row>
    <row r="25" spans="1:16" ht="13.5" thickBot="1" x14ac:dyDescent="0.25">
      <c r="A25" s="6" t="str">
        <f t="shared" si="0"/>
        <v> ZFA 47.117 </v>
      </c>
      <c r="B25" s="2" t="str">
        <f t="shared" si="1"/>
        <v>II</v>
      </c>
      <c r="C25" s="6">
        <f t="shared" si="2"/>
        <v>30934.524000000001</v>
      </c>
      <c r="D25" t="str">
        <f t="shared" si="3"/>
        <v>vis</v>
      </c>
      <c r="E25" s="28">
        <f>VLOOKUP(C25,'Active 1'!C$21:E$950,3,FALSE)</f>
        <v>-26693.59068581021</v>
      </c>
      <c r="F25" s="2" t="s">
        <v>2160</v>
      </c>
      <c r="G25" t="str">
        <f t="shared" si="4"/>
        <v>30934.524</v>
      </c>
      <c r="H25" s="6">
        <f t="shared" si="5"/>
        <v>-26693.5</v>
      </c>
      <c r="I25" s="29" t="s">
        <v>208</v>
      </c>
      <c r="J25" s="30" t="s">
        <v>209</v>
      </c>
      <c r="K25" s="29">
        <v>-26693.5</v>
      </c>
      <c r="L25" s="29" t="s">
        <v>2224</v>
      </c>
      <c r="M25" s="30" t="s">
        <v>2162</v>
      </c>
      <c r="N25" s="30"/>
      <c r="O25" s="31" t="s">
        <v>206</v>
      </c>
      <c r="P25" s="31" t="s">
        <v>207</v>
      </c>
    </row>
    <row r="26" spans="1:16" ht="13.5" thickBot="1" x14ac:dyDescent="0.25">
      <c r="A26" s="6" t="str">
        <f t="shared" si="0"/>
        <v> ZFA 47.117 </v>
      </c>
      <c r="B26" s="2" t="str">
        <f t="shared" si="1"/>
        <v>II</v>
      </c>
      <c r="C26" s="6">
        <f t="shared" si="2"/>
        <v>32352.525000000001</v>
      </c>
      <c r="D26" t="str">
        <f t="shared" si="3"/>
        <v>vis</v>
      </c>
      <c r="E26" s="28">
        <f>VLOOKUP(C26,'Active 1'!C$21:E$950,3,FALSE)</f>
        <v>-23329.588412239726</v>
      </c>
      <c r="F26" s="2" t="s">
        <v>2160</v>
      </c>
      <c r="G26" t="str">
        <f t="shared" si="4"/>
        <v>32352.525</v>
      </c>
      <c r="H26" s="6">
        <f t="shared" si="5"/>
        <v>-23329.5</v>
      </c>
      <c r="I26" s="29" t="s">
        <v>210</v>
      </c>
      <c r="J26" s="30" t="s">
        <v>211</v>
      </c>
      <c r="K26" s="29">
        <v>-23329.5</v>
      </c>
      <c r="L26" s="29" t="s">
        <v>145</v>
      </c>
      <c r="M26" s="30" t="s">
        <v>2162</v>
      </c>
      <c r="N26" s="30"/>
      <c r="O26" s="31" t="s">
        <v>212</v>
      </c>
      <c r="P26" s="31" t="s">
        <v>207</v>
      </c>
    </row>
    <row r="27" spans="1:16" ht="13.5" thickBot="1" x14ac:dyDescent="0.25">
      <c r="A27" s="6" t="str">
        <f t="shared" si="0"/>
        <v> ZFA 47.117 </v>
      </c>
      <c r="B27" s="2" t="str">
        <f t="shared" si="1"/>
        <v>I</v>
      </c>
      <c r="C27" s="6">
        <f t="shared" si="2"/>
        <v>32362.43</v>
      </c>
      <c r="D27" t="str">
        <f t="shared" si="3"/>
        <v>vis</v>
      </c>
      <c r="E27" s="28">
        <f>VLOOKUP(C27,'Active 1'!C$21:E$950,3,FALSE)</f>
        <v>-23306.090232393792</v>
      </c>
      <c r="F27" s="2" t="s">
        <v>2160</v>
      </c>
      <c r="G27" t="str">
        <f t="shared" si="4"/>
        <v>32362.430</v>
      </c>
      <c r="H27" s="6">
        <f t="shared" si="5"/>
        <v>-23306</v>
      </c>
      <c r="I27" s="29" t="s">
        <v>213</v>
      </c>
      <c r="J27" s="30" t="s">
        <v>214</v>
      </c>
      <c r="K27" s="29">
        <v>-23306</v>
      </c>
      <c r="L27" s="29" t="s">
        <v>2224</v>
      </c>
      <c r="M27" s="30" t="s">
        <v>2162</v>
      </c>
      <c r="N27" s="30"/>
      <c r="O27" s="31" t="s">
        <v>212</v>
      </c>
      <c r="P27" s="31" t="s">
        <v>207</v>
      </c>
    </row>
    <row r="28" spans="1:16" ht="13.5" thickBot="1" x14ac:dyDescent="0.25">
      <c r="A28" s="6" t="str">
        <f t="shared" si="0"/>
        <v> AJ 56.48 </v>
      </c>
      <c r="B28" s="2" t="str">
        <f t="shared" si="1"/>
        <v>I</v>
      </c>
      <c r="C28" s="6">
        <f t="shared" si="2"/>
        <v>33515.718000000001</v>
      </c>
      <c r="D28" t="str">
        <f t="shared" si="3"/>
        <v>vis</v>
      </c>
      <c r="E28" s="28">
        <f>VLOOKUP(C28,'Active 1'!C$21:E$950,3,FALSE)</f>
        <v>-20570.081263372223</v>
      </c>
      <c r="F28" s="2" t="s">
        <v>2160</v>
      </c>
      <c r="G28" t="str">
        <f t="shared" si="4"/>
        <v>33515.718</v>
      </c>
      <c r="H28" s="6">
        <f t="shared" si="5"/>
        <v>-20570</v>
      </c>
      <c r="I28" s="29" t="s">
        <v>232</v>
      </c>
      <c r="J28" s="30" t="s">
        <v>233</v>
      </c>
      <c r="K28" s="29">
        <v>-20570</v>
      </c>
      <c r="L28" s="29" t="s">
        <v>10</v>
      </c>
      <c r="M28" s="30" t="s">
        <v>78</v>
      </c>
      <c r="N28" s="30" t="s">
        <v>2038</v>
      </c>
      <c r="O28" s="31" t="s">
        <v>234</v>
      </c>
      <c r="P28" s="31" t="s">
        <v>235</v>
      </c>
    </row>
    <row r="29" spans="1:16" ht="13.5" thickBot="1" x14ac:dyDescent="0.25">
      <c r="A29" s="6" t="str">
        <f t="shared" si="0"/>
        <v> SAC 23.85 </v>
      </c>
      <c r="B29" s="2" t="str">
        <f t="shared" si="1"/>
        <v>I</v>
      </c>
      <c r="C29" s="6">
        <f t="shared" si="2"/>
        <v>33750.512999999999</v>
      </c>
      <c r="D29" t="str">
        <f t="shared" si="3"/>
        <v>vis</v>
      </c>
      <c r="E29" s="28">
        <f>VLOOKUP(C29,'Active 1'!C$21:E$950,3,FALSE)</f>
        <v>-20013.064086499304</v>
      </c>
      <c r="F29" s="2" t="s">
        <v>2160</v>
      </c>
      <c r="G29" t="str">
        <f t="shared" si="4"/>
        <v>33750.513</v>
      </c>
      <c r="H29" s="6">
        <f t="shared" si="5"/>
        <v>-20013</v>
      </c>
      <c r="I29" s="29" t="s">
        <v>252</v>
      </c>
      <c r="J29" s="30" t="s">
        <v>253</v>
      </c>
      <c r="K29" s="29">
        <v>-20013</v>
      </c>
      <c r="L29" s="29" t="s">
        <v>37</v>
      </c>
      <c r="M29" s="30" t="s">
        <v>78</v>
      </c>
      <c r="N29" s="30" t="s">
        <v>2038</v>
      </c>
      <c r="O29" s="31" t="s">
        <v>254</v>
      </c>
      <c r="P29" s="31" t="s">
        <v>255</v>
      </c>
    </row>
    <row r="30" spans="1:16" ht="13.5" thickBot="1" x14ac:dyDescent="0.25">
      <c r="A30" s="6" t="str">
        <f t="shared" si="0"/>
        <v> ZFA 33.74 </v>
      </c>
      <c r="B30" s="2" t="str">
        <f t="shared" si="1"/>
        <v>I</v>
      </c>
      <c r="C30" s="6">
        <f t="shared" si="2"/>
        <v>34153.4827</v>
      </c>
      <c r="D30" t="str">
        <f t="shared" si="3"/>
        <v>vis</v>
      </c>
      <c r="E30" s="28">
        <f>VLOOKUP(C30,'Active 1'!C$21:E$950,3,FALSE)</f>
        <v>-19057.076758577798</v>
      </c>
      <c r="F30" s="2" t="s">
        <v>2160</v>
      </c>
      <c r="G30" t="str">
        <f t="shared" si="4"/>
        <v>34153.4827</v>
      </c>
      <c r="H30" s="6">
        <f t="shared" si="5"/>
        <v>-19057</v>
      </c>
      <c r="I30" s="29" t="s">
        <v>283</v>
      </c>
      <c r="J30" s="30" t="s">
        <v>284</v>
      </c>
      <c r="K30" s="29">
        <v>-19057</v>
      </c>
      <c r="L30" s="29" t="s">
        <v>285</v>
      </c>
      <c r="M30" s="30" t="s">
        <v>78</v>
      </c>
      <c r="N30" s="30" t="s">
        <v>2038</v>
      </c>
      <c r="O30" s="31" t="s">
        <v>286</v>
      </c>
      <c r="P30" s="31" t="s">
        <v>287</v>
      </c>
    </row>
    <row r="31" spans="1:16" ht="13.5" thickBot="1" x14ac:dyDescent="0.25">
      <c r="A31" s="6" t="str">
        <f t="shared" si="0"/>
        <v> AJ 57.259 </v>
      </c>
      <c r="B31" s="2" t="str">
        <f t="shared" si="1"/>
        <v>II</v>
      </c>
      <c r="C31" s="6">
        <f t="shared" si="2"/>
        <v>34242.631999999998</v>
      </c>
      <c r="D31" t="str">
        <f t="shared" si="3"/>
        <v>vis</v>
      </c>
      <c r="E31" s="28">
        <f>VLOOKUP(C31,'Active 1'!C$21:E$950,3,FALSE)</f>
        <v>-18845.582938836342</v>
      </c>
      <c r="F31" s="2" t="s">
        <v>2160</v>
      </c>
      <c r="G31" t="str">
        <f t="shared" si="4"/>
        <v>34242.632</v>
      </c>
      <c r="H31" s="6">
        <f t="shared" si="5"/>
        <v>-18845.5</v>
      </c>
      <c r="I31" s="29" t="s">
        <v>300</v>
      </c>
      <c r="J31" s="30" t="s">
        <v>301</v>
      </c>
      <c r="K31" s="29">
        <v>-18845.5</v>
      </c>
      <c r="L31" s="29" t="s">
        <v>138</v>
      </c>
      <c r="M31" s="30" t="s">
        <v>2162</v>
      </c>
      <c r="N31" s="30"/>
      <c r="O31" s="31" t="s">
        <v>293</v>
      </c>
      <c r="P31" s="31" t="s">
        <v>294</v>
      </c>
    </row>
    <row r="32" spans="1:16" ht="13.5" thickBot="1" x14ac:dyDescent="0.25">
      <c r="A32" s="6" t="str">
        <f t="shared" si="0"/>
        <v> AJ 69.316 </v>
      </c>
      <c r="B32" s="2" t="str">
        <f t="shared" si="1"/>
        <v>I</v>
      </c>
      <c r="C32" s="6">
        <f t="shared" si="2"/>
        <v>34492.813999999998</v>
      </c>
      <c r="D32" t="str">
        <f t="shared" si="3"/>
        <v>vis</v>
      </c>
      <c r="E32" s="28">
        <f>VLOOKUP(C32,'Active 1'!C$21:E$950,3,FALSE)</f>
        <v>-18252.06233003112</v>
      </c>
      <c r="F32" s="2" t="s">
        <v>2160</v>
      </c>
      <c r="G32" t="str">
        <f t="shared" si="4"/>
        <v>34492.814</v>
      </c>
      <c r="H32" s="6">
        <f t="shared" si="5"/>
        <v>-18252</v>
      </c>
      <c r="I32" s="29" t="s">
        <v>306</v>
      </c>
      <c r="J32" s="30" t="s">
        <v>307</v>
      </c>
      <c r="K32" s="29">
        <v>-18252</v>
      </c>
      <c r="L32" s="29" t="s">
        <v>2220</v>
      </c>
      <c r="M32" s="30" t="s">
        <v>78</v>
      </c>
      <c r="N32" s="30" t="s">
        <v>2038</v>
      </c>
      <c r="O32" s="31" t="s">
        <v>308</v>
      </c>
      <c r="P32" s="31" t="s">
        <v>309</v>
      </c>
    </row>
    <row r="33" spans="1:16" ht="13.5" thickBot="1" x14ac:dyDescent="0.25">
      <c r="A33" s="6" t="str">
        <f t="shared" si="0"/>
        <v>IBVS 1673 </v>
      </c>
      <c r="B33" s="2" t="str">
        <f t="shared" si="1"/>
        <v>I</v>
      </c>
      <c r="C33" s="6">
        <f t="shared" si="2"/>
        <v>34866.273000000001</v>
      </c>
      <c r="D33" t="str">
        <f t="shared" si="3"/>
        <v>vis</v>
      </c>
      <c r="E33" s="28">
        <f>VLOOKUP(C33,'Active 1'!C$21:E$950,3,FALSE)</f>
        <v>-17366.084869447262</v>
      </c>
      <c r="F33" s="2" t="s">
        <v>2160</v>
      </c>
      <c r="G33" t="str">
        <f t="shared" si="4"/>
        <v>34866.273</v>
      </c>
      <c r="H33" s="6">
        <f t="shared" si="5"/>
        <v>-17366</v>
      </c>
      <c r="I33" s="29" t="s">
        <v>320</v>
      </c>
      <c r="J33" s="30" t="s">
        <v>321</v>
      </c>
      <c r="K33" s="29">
        <v>-17366</v>
      </c>
      <c r="L33" s="29" t="s">
        <v>52</v>
      </c>
      <c r="M33" s="30" t="s">
        <v>2173</v>
      </c>
      <c r="N33" s="30"/>
      <c r="O33" s="31" t="s">
        <v>322</v>
      </c>
      <c r="P33" s="32" t="s">
        <v>323</v>
      </c>
    </row>
    <row r="34" spans="1:16" ht="13.5" thickBot="1" x14ac:dyDescent="0.25">
      <c r="A34" s="6" t="str">
        <f t="shared" si="0"/>
        <v>IBVS 1673 </v>
      </c>
      <c r="B34" s="2" t="str">
        <f t="shared" si="1"/>
        <v>II</v>
      </c>
      <c r="C34" s="6">
        <f t="shared" si="2"/>
        <v>34866.485999999997</v>
      </c>
      <c r="D34" t="str">
        <f t="shared" si="3"/>
        <v>vis</v>
      </c>
      <c r="E34" s="28">
        <f>VLOOKUP(C34,'Active 1'!C$21:E$950,3,FALSE)</f>
        <v>-17365.579557755482</v>
      </c>
      <c r="F34" s="2" t="s">
        <v>2160</v>
      </c>
      <c r="G34" t="str">
        <f t="shared" si="4"/>
        <v>34866.486</v>
      </c>
      <c r="H34" s="6">
        <f t="shared" si="5"/>
        <v>-17365.5</v>
      </c>
      <c r="I34" s="29" t="s">
        <v>324</v>
      </c>
      <c r="J34" s="30" t="s">
        <v>325</v>
      </c>
      <c r="K34" s="29">
        <v>-17365.5</v>
      </c>
      <c r="L34" s="29" t="s">
        <v>10</v>
      </c>
      <c r="M34" s="30" t="s">
        <v>2173</v>
      </c>
      <c r="N34" s="30"/>
      <c r="O34" s="31" t="s">
        <v>322</v>
      </c>
      <c r="P34" s="32" t="s">
        <v>323</v>
      </c>
    </row>
    <row r="35" spans="1:16" ht="13.5" thickBot="1" x14ac:dyDescent="0.25">
      <c r="A35" s="6" t="str">
        <f t="shared" si="0"/>
        <v> ASS 52.101 </v>
      </c>
      <c r="B35" s="2" t="str">
        <f t="shared" si="1"/>
        <v>I</v>
      </c>
      <c r="C35" s="6">
        <f t="shared" si="2"/>
        <v>35305.087599999999</v>
      </c>
      <c r="D35" t="str">
        <f t="shared" si="3"/>
        <v>vis</v>
      </c>
      <c r="E35" s="28">
        <f>VLOOKUP(C35,'Active 1'!C$21:E$950,3,FALSE)</f>
        <v>-16325.060700863522</v>
      </c>
      <c r="F35" s="2" t="s">
        <v>2160</v>
      </c>
      <c r="G35" t="str">
        <f t="shared" si="4"/>
        <v>35305.0876</v>
      </c>
      <c r="H35" s="6">
        <f t="shared" si="5"/>
        <v>-16325</v>
      </c>
      <c r="I35" s="29" t="s">
        <v>341</v>
      </c>
      <c r="J35" s="30" t="s">
        <v>342</v>
      </c>
      <c r="K35" s="29">
        <v>-16325</v>
      </c>
      <c r="L35" s="29" t="s">
        <v>343</v>
      </c>
      <c r="M35" s="30" t="s">
        <v>78</v>
      </c>
      <c r="N35" s="30" t="s">
        <v>2038</v>
      </c>
      <c r="O35" s="31" t="s">
        <v>344</v>
      </c>
      <c r="P35" s="31" t="s">
        <v>345</v>
      </c>
    </row>
    <row r="36" spans="1:16" ht="13.5" thickBot="1" x14ac:dyDescent="0.25">
      <c r="A36" s="6" t="str">
        <f t="shared" si="0"/>
        <v> AA 12.201 </v>
      </c>
      <c r="B36" s="2" t="str">
        <f t="shared" si="1"/>
        <v>I</v>
      </c>
      <c r="C36" s="6">
        <f t="shared" si="2"/>
        <v>35933.576000000001</v>
      </c>
      <c r="D36" t="str">
        <f t="shared" si="3"/>
        <v>vis</v>
      </c>
      <c r="E36" s="28">
        <f>VLOOKUP(C36,'Active 1'!C$21:E$950,3,FALSE)</f>
        <v>-14834.06287609987</v>
      </c>
      <c r="F36" s="2" t="s">
        <v>2160</v>
      </c>
      <c r="G36" t="str">
        <f t="shared" si="4"/>
        <v>35933.576</v>
      </c>
      <c r="H36" s="6">
        <f t="shared" si="5"/>
        <v>-14834</v>
      </c>
      <c r="I36" s="29" t="s">
        <v>366</v>
      </c>
      <c r="J36" s="30" t="s">
        <v>367</v>
      </c>
      <c r="K36" s="29">
        <v>-14834</v>
      </c>
      <c r="L36" s="29" t="s">
        <v>37</v>
      </c>
      <c r="M36" s="30" t="s">
        <v>78</v>
      </c>
      <c r="N36" s="30" t="s">
        <v>2038</v>
      </c>
      <c r="O36" s="31" t="s">
        <v>368</v>
      </c>
      <c r="P36" s="31" t="s">
        <v>369</v>
      </c>
    </row>
    <row r="37" spans="1:16" ht="13.5" thickBot="1" x14ac:dyDescent="0.25">
      <c r="A37" s="6" t="str">
        <f t="shared" si="0"/>
        <v> ZFA 47.106 </v>
      </c>
      <c r="B37" s="2" t="str">
        <f t="shared" si="1"/>
        <v>I</v>
      </c>
      <c r="C37" s="6">
        <f t="shared" si="2"/>
        <v>35960.558799999999</v>
      </c>
      <c r="D37" t="str">
        <f t="shared" si="3"/>
        <v>vis</v>
      </c>
      <c r="E37" s="28">
        <f>VLOOKUP(C37,'Active 1'!C$21:E$950,3,FALSE)</f>
        <v>-14770.050085878078</v>
      </c>
      <c r="F37" s="2" t="s">
        <v>2160</v>
      </c>
      <c r="G37" t="str">
        <f t="shared" si="4"/>
        <v>35960.5588</v>
      </c>
      <c r="H37" s="6">
        <f t="shared" si="5"/>
        <v>-14770</v>
      </c>
      <c r="I37" s="29" t="s">
        <v>372</v>
      </c>
      <c r="J37" s="30" t="s">
        <v>373</v>
      </c>
      <c r="K37" s="29">
        <v>-14770</v>
      </c>
      <c r="L37" s="29" t="s">
        <v>374</v>
      </c>
      <c r="M37" s="30" t="s">
        <v>78</v>
      </c>
      <c r="N37" s="30" t="s">
        <v>2038</v>
      </c>
      <c r="O37" s="31" t="s">
        <v>375</v>
      </c>
      <c r="P37" s="31" t="s">
        <v>376</v>
      </c>
    </row>
    <row r="38" spans="1:16" ht="13.5" thickBot="1" x14ac:dyDescent="0.25">
      <c r="A38" s="6" t="str">
        <f t="shared" si="0"/>
        <v> AA 12.201 </v>
      </c>
      <c r="B38" s="2" t="str">
        <f t="shared" si="1"/>
        <v>II</v>
      </c>
      <c r="C38" s="6">
        <f t="shared" si="2"/>
        <v>36005.453000000001</v>
      </c>
      <c r="D38" t="str">
        <f t="shared" si="3"/>
        <v>vis</v>
      </c>
      <c r="E38" s="28">
        <f>VLOOKUP(C38,'Active 1'!C$21:E$950,3,FALSE)</f>
        <v>-14663.545089851887</v>
      </c>
      <c r="F38" s="2" t="s">
        <v>2160</v>
      </c>
      <c r="G38" t="str">
        <f t="shared" si="4"/>
        <v>36005.453</v>
      </c>
      <c r="H38" s="6">
        <f t="shared" si="5"/>
        <v>-14663.5</v>
      </c>
      <c r="I38" s="29" t="s">
        <v>380</v>
      </c>
      <c r="J38" s="30" t="s">
        <v>381</v>
      </c>
      <c r="K38" s="29">
        <v>-14663.5</v>
      </c>
      <c r="L38" s="29" t="s">
        <v>382</v>
      </c>
      <c r="M38" s="30" t="s">
        <v>78</v>
      </c>
      <c r="N38" s="30" t="s">
        <v>2038</v>
      </c>
      <c r="O38" s="31" t="s">
        <v>368</v>
      </c>
      <c r="P38" s="31" t="s">
        <v>369</v>
      </c>
    </row>
    <row r="39" spans="1:16" ht="13.5" thickBot="1" x14ac:dyDescent="0.25">
      <c r="A39" s="6" t="str">
        <f t="shared" si="0"/>
        <v> ZFA 47.106 </v>
      </c>
      <c r="B39" s="2" t="str">
        <f t="shared" si="1"/>
        <v>II</v>
      </c>
      <c r="C39" s="6">
        <f t="shared" si="2"/>
        <v>36018.519699999997</v>
      </c>
      <c r="D39" t="str">
        <f t="shared" si="3"/>
        <v>vis</v>
      </c>
      <c r="E39" s="28">
        <f>VLOOKUP(C39,'Active 1'!C$21:E$950,3,FALSE)</f>
        <v>-14632.546234062611</v>
      </c>
      <c r="F39" s="2" t="s">
        <v>2160</v>
      </c>
      <c r="G39" t="str">
        <f t="shared" si="4"/>
        <v>36018.5197</v>
      </c>
      <c r="H39" s="6">
        <f t="shared" si="5"/>
        <v>-14632.5</v>
      </c>
      <c r="I39" s="29" t="s">
        <v>383</v>
      </c>
      <c r="J39" s="30" t="s">
        <v>384</v>
      </c>
      <c r="K39" s="29">
        <v>-14632.5</v>
      </c>
      <c r="L39" s="29" t="s">
        <v>385</v>
      </c>
      <c r="M39" s="30" t="s">
        <v>78</v>
      </c>
      <c r="N39" s="30" t="s">
        <v>2038</v>
      </c>
      <c r="O39" s="31" t="s">
        <v>375</v>
      </c>
      <c r="P39" s="31" t="s">
        <v>376</v>
      </c>
    </row>
    <row r="40" spans="1:16" ht="13.5" thickBot="1" x14ac:dyDescent="0.25">
      <c r="A40" s="6" t="str">
        <f t="shared" si="0"/>
        <v> ZFA 47.106 </v>
      </c>
      <c r="B40" s="2" t="str">
        <f t="shared" si="1"/>
        <v>I</v>
      </c>
      <c r="C40" s="6">
        <f t="shared" si="2"/>
        <v>36025.470800000003</v>
      </c>
      <c r="D40" t="str">
        <f t="shared" si="3"/>
        <v>vis</v>
      </c>
      <c r="E40" s="28">
        <f>VLOOKUP(C40,'Active 1'!C$21:E$950,3,FALSE)</f>
        <v>-14616.055754716097</v>
      </c>
      <c r="F40" s="2" t="s">
        <v>2160</v>
      </c>
      <c r="G40" t="str">
        <f t="shared" si="4"/>
        <v>36025.4708</v>
      </c>
      <c r="H40" s="6">
        <f t="shared" si="5"/>
        <v>-14616</v>
      </c>
      <c r="I40" s="29" t="s">
        <v>386</v>
      </c>
      <c r="J40" s="30" t="s">
        <v>387</v>
      </c>
      <c r="K40" s="29">
        <v>-14616</v>
      </c>
      <c r="L40" s="29" t="s">
        <v>388</v>
      </c>
      <c r="M40" s="30" t="s">
        <v>78</v>
      </c>
      <c r="N40" s="30" t="s">
        <v>2038</v>
      </c>
      <c r="O40" s="31" t="s">
        <v>375</v>
      </c>
      <c r="P40" s="31" t="s">
        <v>376</v>
      </c>
    </row>
    <row r="41" spans="1:16" ht="13.5" thickBot="1" x14ac:dyDescent="0.25">
      <c r="A41" s="6" t="str">
        <f t="shared" si="0"/>
        <v> ZFA 47.106 </v>
      </c>
      <c r="B41" s="2" t="str">
        <f t="shared" si="1"/>
        <v>I</v>
      </c>
      <c r="C41" s="6">
        <f t="shared" si="2"/>
        <v>36317.586000000003</v>
      </c>
      <c r="D41" t="str">
        <f t="shared" si="3"/>
        <v>vis</v>
      </c>
      <c r="E41" s="28">
        <f>VLOOKUP(C41,'Active 1'!C$21:E$950,3,FALSE)</f>
        <v>-13923.054694107186</v>
      </c>
      <c r="F41" s="2" t="s">
        <v>2160</v>
      </c>
      <c r="G41" t="str">
        <f t="shared" si="4"/>
        <v>36317.586</v>
      </c>
      <c r="H41" s="6">
        <f t="shared" si="5"/>
        <v>-13923</v>
      </c>
      <c r="I41" s="29" t="s">
        <v>389</v>
      </c>
      <c r="J41" s="30" t="s">
        <v>390</v>
      </c>
      <c r="K41" s="29">
        <v>-13923</v>
      </c>
      <c r="L41" s="29" t="s">
        <v>2205</v>
      </c>
      <c r="M41" s="30" t="s">
        <v>78</v>
      </c>
      <c r="N41" s="30" t="s">
        <v>2038</v>
      </c>
      <c r="O41" s="31" t="s">
        <v>375</v>
      </c>
      <c r="P41" s="31" t="s">
        <v>376</v>
      </c>
    </row>
    <row r="42" spans="1:16" ht="13.5" thickBot="1" x14ac:dyDescent="0.25">
      <c r="A42" s="6" t="str">
        <f t="shared" si="0"/>
        <v> ZFA 47.106 </v>
      </c>
      <c r="B42" s="2" t="str">
        <f t="shared" si="1"/>
        <v>I</v>
      </c>
      <c r="C42" s="6">
        <f t="shared" si="2"/>
        <v>36404.4205</v>
      </c>
      <c r="D42" t="str">
        <f t="shared" si="3"/>
        <v>vis</v>
      </c>
      <c r="E42" s="28">
        <f>VLOOKUP(C42,'Active 1'!C$21:E$950,3,FALSE)</f>
        <v>-13717.052402554256</v>
      </c>
      <c r="F42" s="2" t="s">
        <v>2160</v>
      </c>
      <c r="G42" t="str">
        <f t="shared" si="4"/>
        <v>36404.4205</v>
      </c>
      <c r="H42" s="6">
        <f t="shared" si="5"/>
        <v>-13717</v>
      </c>
      <c r="I42" s="29" t="s">
        <v>391</v>
      </c>
      <c r="J42" s="30" t="s">
        <v>392</v>
      </c>
      <c r="K42" s="29">
        <v>-13717</v>
      </c>
      <c r="L42" s="29" t="s">
        <v>393</v>
      </c>
      <c r="M42" s="30" t="s">
        <v>78</v>
      </c>
      <c r="N42" s="30" t="s">
        <v>2038</v>
      </c>
      <c r="O42" s="31" t="s">
        <v>375</v>
      </c>
      <c r="P42" s="31" t="s">
        <v>376</v>
      </c>
    </row>
    <row r="43" spans="1:16" ht="13.5" thickBot="1" x14ac:dyDescent="0.25">
      <c r="A43" s="6" t="str">
        <f t="shared" si="0"/>
        <v> ZFA 47.106 </v>
      </c>
      <c r="B43" s="2" t="str">
        <f t="shared" si="1"/>
        <v>II</v>
      </c>
      <c r="C43" s="6">
        <f t="shared" si="2"/>
        <v>36405.479099999997</v>
      </c>
      <c r="D43" t="str">
        <f t="shared" si="3"/>
        <v>vis</v>
      </c>
      <c r="E43" s="28">
        <f>VLOOKUP(C43,'Active 1'!C$21:E$950,3,FALSE)</f>
        <v>-13714.541027169618</v>
      </c>
      <c r="F43" s="2" t="s">
        <v>2160</v>
      </c>
      <c r="G43" t="str">
        <f t="shared" si="4"/>
        <v>36405.4791</v>
      </c>
      <c r="H43" s="6">
        <f t="shared" si="5"/>
        <v>-13714.5</v>
      </c>
      <c r="I43" s="29" t="s">
        <v>394</v>
      </c>
      <c r="J43" s="30" t="s">
        <v>395</v>
      </c>
      <c r="K43" s="29">
        <v>-13714.5</v>
      </c>
      <c r="L43" s="29" t="s">
        <v>396</v>
      </c>
      <c r="M43" s="30" t="s">
        <v>78</v>
      </c>
      <c r="N43" s="30" t="s">
        <v>2038</v>
      </c>
      <c r="O43" s="31" t="s">
        <v>375</v>
      </c>
      <c r="P43" s="31" t="s">
        <v>376</v>
      </c>
    </row>
    <row r="44" spans="1:16" ht="13.5" thickBot="1" x14ac:dyDescent="0.25">
      <c r="A44" s="6" t="str">
        <f t="shared" si="0"/>
        <v>IBVS 1673 </v>
      </c>
      <c r="B44" s="2" t="str">
        <f t="shared" si="1"/>
        <v>I</v>
      </c>
      <c r="C44" s="6">
        <f t="shared" si="2"/>
        <v>36545.211000000003</v>
      </c>
      <c r="D44" t="str">
        <f t="shared" si="3"/>
        <v>vis</v>
      </c>
      <c r="E44" s="28">
        <f>VLOOKUP(C44,'Active 1'!C$21:E$950,3,FALSE)</f>
        <v>-13383.047305169181</v>
      </c>
      <c r="F44" s="2" t="s">
        <v>2160</v>
      </c>
      <c r="G44" t="str">
        <f t="shared" si="4"/>
        <v>36545.211</v>
      </c>
      <c r="H44" s="6">
        <f t="shared" si="5"/>
        <v>-13383</v>
      </c>
      <c r="I44" s="29" t="s">
        <v>397</v>
      </c>
      <c r="J44" s="30" t="s">
        <v>398</v>
      </c>
      <c r="K44" s="29">
        <v>-13383</v>
      </c>
      <c r="L44" s="29" t="s">
        <v>2178</v>
      </c>
      <c r="M44" s="30" t="s">
        <v>2173</v>
      </c>
      <c r="N44" s="30"/>
      <c r="O44" s="31" t="s">
        <v>322</v>
      </c>
      <c r="P44" s="32" t="s">
        <v>323</v>
      </c>
    </row>
    <row r="45" spans="1:16" ht="13.5" thickBot="1" x14ac:dyDescent="0.25">
      <c r="A45" s="6" t="str">
        <f t="shared" si="0"/>
        <v>IBVS 1673 </v>
      </c>
      <c r="B45" s="2" t="str">
        <f t="shared" si="1"/>
        <v>II</v>
      </c>
      <c r="C45" s="6">
        <f t="shared" si="2"/>
        <v>36545.413999999997</v>
      </c>
      <c r="D45" t="str">
        <f t="shared" si="3"/>
        <v>vis</v>
      </c>
      <c r="E45" s="28">
        <f>VLOOKUP(C45,'Active 1'!C$21:E$950,3,FALSE)</f>
        <v>-13382.56571703101</v>
      </c>
      <c r="F45" s="2" t="s">
        <v>2160</v>
      </c>
      <c r="G45" t="str">
        <f t="shared" si="4"/>
        <v>36545.414</v>
      </c>
      <c r="H45" s="6">
        <f t="shared" si="5"/>
        <v>-13382.5</v>
      </c>
      <c r="I45" s="29" t="s">
        <v>399</v>
      </c>
      <c r="J45" s="30" t="s">
        <v>400</v>
      </c>
      <c r="K45" s="29">
        <v>-13382.5</v>
      </c>
      <c r="L45" s="29" t="s">
        <v>0</v>
      </c>
      <c r="M45" s="30" t="s">
        <v>2173</v>
      </c>
      <c r="N45" s="30"/>
      <c r="O45" s="31" t="s">
        <v>322</v>
      </c>
      <c r="P45" s="32" t="s">
        <v>323</v>
      </c>
    </row>
    <row r="46" spans="1:16" ht="13.5" thickBot="1" x14ac:dyDescent="0.25">
      <c r="A46" s="6" t="str">
        <f t="shared" si="0"/>
        <v>IBVS 1673 </v>
      </c>
      <c r="B46" s="2" t="str">
        <f t="shared" si="1"/>
        <v>I</v>
      </c>
      <c r="C46" s="6">
        <f t="shared" si="2"/>
        <v>36570.502</v>
      </c>
      <c r="D46" t="str">
        <f t="shared" si="3"/>
        <v>vis</v>
      </c>
      <c r="E46" s="28">
        <f>VLOOKUP(C46,'Active 1'!C$21:E$950,3,FALSE)</f>
        <v>-13323.048065746314</v>
      </c>
      <c r="F46" s="2" t="s">
        <v>2160</v>
      </c>
      <c r="G46" t="str">
        <f t="shared" si="4"/>
        <v>36570.502</v>
      </c>
      <c r="H46" s="6">
        <f t="shared" si="5"/>
        <v>-13323</v>
      </c>
      <c r="I46" s="29" t="s">
        <v>401</v>
      </c>
      <c r="J46" s="30" t="s">
        <v>402</v>
      </c>
      <c r="K46" s="29">
        <v>-13323</v>
      </c>
      <c r="L46" s="29" t="s">
        <v>2178</v>
      </c>
      <c r="M46" s="30" t="s">
        <v>2173</v>
      </c>
      <c r="N46" s="30"/>
      <c r="O46" s="31" t="s">
        <v>322</v>
      </c>
      <c r="P46" s="32" t="s">
        <v>323</v>
      </c>
    </row>
    <row r="47" spans="1:16" ht="13.5" thickBot="1" x14ac:dyDescent="0.25">
      <c r="A47" s="6" t="str">
        <f t="shared" si="0"/>
        <v>IBVS 1673 </v>
      </c>
      <c r="B47" s="2" t="str">
        <f t="shared" si="1"/>
        <v>II</v>
      </c>
      <c r="C47" s="6">
        <f t="shared" si="2"/>
        <v>36570.713000000003</v>
      </c>
      <c r="D47" t="str">
        <f t="shared" si="3"/>
        <v>vis</v>
      </c>
      <c r="E47" s="28">
        <f>VLOOKUP(C47,'Active 1'!C$21:E$950,3,FALSE)</f>
        <v>-13322.547498765238</v>
      </c>
      <c r="F47" s="2" t="s">
        <v>2160</v>
      </c>
      <c r="G47" t="str">
        <f t="shared" si="4"/>
        <v>36570.713</v>
      </c>
      <c r="H47" s="6">
        <f t="shared" si="5"/>
        <v>-13322.5</v>
      </c>
      <c r="I47" s="29" t="s">
        <v>403</v>
      </c>
      <c r="J47" s="30" t="s">
        <v>404</v>
      </c>
      <c r="K47" s="29">
        <v>-13322.5</v>
      </c>
      <c r="L47" s="29" t="s">
        <v>2178</v>
      </c>
      <c r="M47" s="30" t="s">
        <v>2173</v>
      </c>
      <c r="N47" s="30"/>
      <c r="O47" s="31" t="s">
        <v>322</v>
      </c>
      <c r="P47" s="32" t="s">
        <v>323</v>
      </c>
    </row>
    <row r="48" spans="1:16" ht="13.5" thickBot="1" x14ac:dyDescent="0.25">
      <c r="A48" s="6" t="str">
        <f t="shared" si="0"/>
        <v> MWIE 12.31 </v>
      </c>
      <c r="B48" s="2" t="str">
        <f t="shared" si="1"/>
        <v>I</v>
      </c>
      <c r="C48" s="6">
        <f t="shared" si="2"/>
        <v>36726.466699999997</v>
      </c>
      <c r="D48" t="str">
        <f t="shared" si="3"/>
        <v>vis</v>
      </c>
      <c r="E48" s="28">
        <f>VLOOKUP(C48,'Active 1'!C$21:E$950,3,FALSE)</f>
        <v>-12953.044373649675</v>
      </c>
      <c r="F48" s="2" t="s">
        <v>2160</v>
      </c>
      <c r="G48" t="str">
        <f t="shared" si="4"/>
        <v>36726.4667</v>
      </c>
      <c r="H48" s="6">
        <f t="shared" si="5"/>
        <v>-12953</v>
      </c>
      <c r="I48" s="29" t="s">
        <v>405</v>
      </c>
      <c r="J48" s="30" t="s">
        <v>406</v>
      </c>
      <c r="K48" s="29">
        <v>-12953</v>
      </c>
      <c r="L48" s="29" t="s">
        <v>407</v>
      </c>
      <c r="M48" s="30" t="s">
        <v>78</v>
      </c>
      <c r="N48" s="30" t="s">
        <v>2038</v>
      </c>
      <c r="O48" s="31" t="s">
        <v>408</v>
      </c>
      <c r="P48" s="31" t="s">
        <v>409</v>
      </c>
    </row>
    <row r="49" spans="1:16" ht="13.5" thickBot="1" x14ac:dyDescent="0.25">
      <c r="A49" s="6" t="str">
        <f t="shared" si="0"/>
        <v> AJ 66.24 </v>
      </c>
      <c r="B49" s="2" t="str">
        <f t="shared" si="1"/>
        <v>I</v>
      </c>
      <c r="C49" s="6">
        <f t="shared" si="2"/>
        <v>36754.708500000001</v>
      </c>
      <c r="D49" t="str">
        <f t="shared" si="3"/>
        <v>vis</v>
      </c>
      <c r="E49" s="28">
        <f>VLOOKUP(C49,'Active 1'!C$21:E$950,3,FALSE)</f>
        <v>-12886.044788028978</v>
      </c>
      <c r="F49" s="2" t="s">
        <v>2160</v>
      </c>
      <c r="G49" t="str">
        <f t="shared" si="4"/>
        <v>36754.7085</v>
      </c>
      <c r="H49" s="6">
        <f t="shared" si="5"/>
        <v>-12886</v>
      </c>
      <c r="I49" s="29" t="s">
        <v>410</v>
      </c>
      <c r="J49" s="30" t="s">
        <v>411</v>
      </c>
      <c r="K49" s="29">
        <v>-12886</v>
      </c>
      <c r="L49" s="29" t="s">
        <v>412</v>
      </c>
      <c r="M49" s="30" t="s">
        <v>78</v>
      </c>
      <c r="N49" s="30" t="s">
        <v>2038</v>
      </c>
      <c r="O49" s="31" t="s">
        <v>413</v>
      </c>
      <c r="P49" s="31" t="s">
        <v>414</v>
      </c>
    </row>
    <row r="50" spans="1:16" ht="13.5" thickBot="1" x14ac:dyDescent="0.25">
      <c r="A50" s="6" t="str">
        <f t="shared" si="0"/>
        <v> AJ 66.24 </v>
      </c>
      <c r="B50" s="2" t="str">
        <f t="shared" si="1"/>
        <v>I</v>
      </c>
      <c r="C50" s="6">
        <f t="shared" si="2"/>
        <v>36757.660100000001</v>
      </c>
      <c r="D50" t="str">
        <f t="shared" si="3"/>
        <v>vis</v>
      </c>
      <c r="E50" s="28">
        <f>VLOOKUP(C50,'Active 1'!C$21:E$950,3,FALSE)</f>
        <v>-12879.042543946871</v>
      </c>
      <c r="F50" s="2" t="s">
        <v>2160</v>
      </c>
      <c r="G50" t="str">
        <f t="shared" si="4"/>
        <v>36757.6601</v>
      </c>
      <c r="H50" s="6">
        <f t="shared" si="5"/>
        <v>-12879</v>
      </c>
      <c r="I50" s="29" t="s">
        <v>420</v>
      </c>
      <c r="J50" s="30" t="s">
        <v>421</v>
      </c>
      <c r="K50" s="29">
        <v>-12879</v>
      </c>
      <c r="L50" s="29" t="s">
        <v>422</v>
      </c>
      <c r="M50" s="30" t="s">
        <v>78</v>
      </c>
      <c r="N50" s="30" t="s">
        <v>2038</v>
      </c>
      <c r="O50" s="31" t="s">
        <v>423</v>
      </c>
      <c r="P50" s="31" t="s">
        <v>414</v>
      </c>
    </row>
    <row r="51" spans="1:16" ht="13.5" thickBot="1" x14ac:dyDescent="0.25">
      <c r="A51" s="6" t="str">
        <f t="shared" si="0"/>
        <v> VBON 63 </v>
      </c>
      <c r="B51" s="2" t="str">
        <f t="shared" si="1"/>
        <v>I</v>
      </c>
      <c r="C51" s="6">
        <f t="shared" si="2"/>
        <v>36788.432999999997</v>
      </c>
      <c r="D51" t="str">
        <f t="shared" si="3"/>
        <v>vis</v>
      </c>
      <c r="E51" s="28">
        <f>VLOOKUP(C51,'Active 1'!C$21:E$950,3,FALSE)</f>
        <v>-12806.038289673183</v>
      </c>
      <c r="F51" s="2" t="s">
        <v>2160</v>
      </c>
      <c r="G51" t="str">
        <f t="shared" si="4"/>
        <v>36788.433</v>
      </c>
      <c r="H51" s="6">
        <f t="shared" si="5"/>
        <v>-12806</v>
      </c>
      <c r="I51" s="29" t="s">
        <v>424</v>
      </c>
      <c r="J51" s="30" t="s">
        <v>425</v>
      </c>
      <c r="K51" s="29">
        <v>-12806</v>
      </c>
      <c r="L51" s="29" t="s">
        <v>2187</v>
      </c>
      <c r="M51" s="30" t="s">
        <v>78</v>
      </c>
      <c r="N51" s="30" t="s">
        <v>2038</v>
      </c>
      <c r="O51" s="31" t="s">
        <v>418</v>
      </c>
      <c r="P51" s="31" t="s">
        <v>419</v>
      </c>
    </row>
    <row r="52" spans="1:16" ht="13.5" thickBot="1" x14ac:dyDescent="0.25">
      <c r="A52" s="6" t="str">
        <f t="shared" si="0"/>
        <v>IBVS 1673 </v>
      </c>
      <c r="B52" s="2" t="str">
        <f t="shared" si="1"/>
        <v>I</v>
      </c>
      <c r="C52" s="6">
        <f t="shared" si="2"/>
        <v>36908.565000000002</v>
      </c>
      <c r="D52" t="str">
        <f t="shared" si="3"/>
        <v>vis</v>
      </c>
      <c r="E52" s="28">
        <f>VLOOKUP(C52,'Active 1'!C$21:E$950,3,FALSE)</f>
        <v>-12521.04249550337</v>
      </c>
      <c r="F52" s="2" t="s">
        <v>2160</v>
      </c>
      <c r="G52" t="str">
        <f t="shared" si="4"/>
        <v>36908.565</v>
      </c>
      <c r="H52" s="6">
        <f t="shared" si="5"/>
        <v>-12521</v>
      </c>
      <c r="I52" s="29" t="s">
        <v>426</v>
      </c>
      <c r="J52" s="30" t="s">
        <v>427</v>
      </c>
      <c r="K52" s="29">
        <v>-12521</v>
      </c>
      <c r="L52" s="29" t="s">
        <v>32</v>
      </c>
      <c r="M52" s="30" t="s">
        <v>2173</v>
      </c>
      <c r="N52" s="30"/>
      <c r="O52" s="31" t="s">
        <v>322</v>
      </c>
      <c r="P52" s="32" t="s">
        <v>323</v>
      </c>
    </row>
    <row r="53" spans="1:16" ht="13.5" thickBot="1" x14ac:dyDescent="0.25">
      <c r="A53" s="6" t="str">
        <f t="shared" si="0"/>
        <v>IBVS 1673 </v>
      </c>
      <c r="B53" s="2" t="str">
        <f t="shared" si="1"/>
        <v>II</v>
      </c>
      <c r="C53" s="6">
        <f t="shared" si="2"/>
        <v>36908.764999999999</v>
      </c>
      <c r="D53" t="str">
        <f t="shared" si="3"/>
        <v>vis</v>
      </c>
      <c r="E53" s="28">
        <f>VLOOKUP(C53,'Active 1'!C$21:E$950,3,FALSE)</f>
        <v>-12520.568024431273</v>
      </c>
      <c r="F53" s="2" t="s">
        <v>2160</v>
      </c>
      <c r="G53" t="str">
        <f t="shared" si="4"/>
        <v>36908.765</v>
      </c>
      <c r="H53" s="6">
        <f t="shared" si="5"/>
        <v>-12520.5</v>
      </c>
      <c r="I53" s="29" t="s">
        <v>428</v>
      </c>
      <c r="J53" s="30" t="s">
        <v>429</v>
      </c>
      <c r="K53" s="29">
        <v>-12520.5</v>
      </c>
      <c r="L53" s="29" t="s">
        <v>69</v>
      </c>
      <c r="M53" s="30" t="s">
        <v>2173</v>
      </c>
      <c r="N53" s="30"/>
      <c r="O53" s="31" t="s">
        <v>322</v>
      </c>
      <c r="P53" s="32" t="s">
        <v>323</v>
      </c>
    </row>
    <row r="54" spans="1:16" ht="13.5" thickBot="1" x14ac:dyDescent="0.25">
      <c r="A54" s="6" t="str">
        <f t="shared" si="0"/>
        <v> AJ 66.24 </v>
      </c>
      <c r="B54" s="2" t="str">
        <f t="shared" si="1"/>
        <v>II</v>
      </c>
      <c r="C54" s="6">
        <f t="shared" si="2"/>
        <v>37102.6774</v>
      </c>
      <c r="D54" t="str">
        <f t="shared" si="3"/>
        <v>vis</v>
      </c>
      <c r="E54" s="28">
        <f>VLOOKUP(C54,'Active 1'!C$21:E$950,3,FALSE)</f>
        <v>-12060.538902820279</v>
      </c>
      <c r="F54" s="2" t="s">
        <v>2160</v>
      </c>
      <c r="G54" t="str">
        <f t="shared" si="4"/>
        <v>37102.6774</v>
      </c>
      <c r="H54" s="6">
        <f t="shared" si="5"/>
        <v>-12060.5</v>
      </c>
      <c r="I54" s="29" t="s">
        <v>430</v>
      </c>
      <c r="J54" s="30" t="s">
        <v>431</v>
      </c>
      <c r="K54" s="29">
        <v>-12060.5</v>
      </c>
      <c r="L54" s="29" t="s">
        <v>432</v>
      </c>
      <c r="M54" s="30" t="s">
        <v>78</v>
      </c>
      <c r="N54" s="30" t="s">
        <v>2038</v>
      </c>
      <c r="O54" s="31" t="s">
        <v>423</v>
      </c>
      <c r="P54" s="31" t="s">
        <v>414</v>
      </c>
    </row>
    <row r="55" spans="1:16" ht="13.5" thickBot="1" x14ac:dyDescent="0.25">
      <c r="A55" s="6" t="str">
        <f t="shared" si="0"/>
        <v> AA 12.184 </v>
      </c>
      <c r="B55" s="2" t="str">
        <f t="shared" si="1"/>
        <v>I</v>
      </c>
      <c r="C55" s="6">
        <f t="shared" si="2"/>
        <v>37114.691400000003</v>
      </c>
      <c r="D55" t="str">
        <f t="shared" si="3"/>
        <v>vis</v>
      </c>
      <c r="E55" s="28">
        <f>VLOOKUP(C55,'Active 1'!C$21:E$950,3,FALSE)</f>
        <v>-12032.037425519004</v>
      </c>
      <c r="F55" s="2" t="s">
        <v>2160</v>
      </c>
      <c r="G55" t="str">
        <f t="shared" si="4"/>
        <v>37114.6914</v>
      </c>
      <c r="H55" s="6">
        <f t="shared" si="5"/>
        <v>-12032</v>
      </c>
      <c r="I55" s="29" t="s">
        <v>447</v>
      </c>
      <c r="J55" s="30" t="s">
        <v>448</v>
      </c>
      <c r="K55" s="29">
        <v>-12032</v>
      </c>
      <c r="L55" s="29" t="s">
        <v>446</v>
      </c>
      <c r="M55" s="30" t="s">
        <v>78</v>
      </c>
      <c r="N55" s="30" t="s">
        <v>2038</v>
      </c>
      <c r="O55" s="31" t="s">
        <v>436</v>
      </c>
      <c r="P55" s="31" t="s">
        <v>437</v>
      </c>
    </row>
    <row r="56" spans="1:16" ht="13.5" thickBot="1" x14ac:dyDescent="0.25">
      <c r="A56" s="6" t="str">
        <f t="shared" si="0"/>
        <v>IBVS 1673 </v>
      </c>
      <c r="B56" s="2" t="str">
        <f t="shared" si="1"/>
        <v>I</v>
      </c>
      <c r="C56" s="6">
        <f t="shared" si="2"/>
        <v>37128.175999999999</v>
      </c>
      <c r="D56" t="str">
        <f t="shared" si="3"/>
        <v>vis</v>
      </c>
      <c r="E56" s="28">
        <f>VLOOKUP(C56,'Active 1'!C$21:E$950,3,FALSE)</f>
        <v>-12000.047162424566</v>
      </c>
      <c r="F56" s="2" t="s">
        <v>2160</v>
      </c>
      <c r="G56" t="str">
        <f t="shared" si="4"/>
        <v>37128.176</v>
      </c>
      <c r="H56" s="6">
        <f t="shared" si="5"/>
        <v>-12000</v>
      </c>
      <c r="I56" s="29" t="s">
        <v>449</v>
      </c>
      <c r="J56" s="30" t="s">
        <v>450</v>
      </c>
      <c r="K56" s="29">
        <v>-12000</v>
      </c>
      <c r="L56" s="29" t="s">
        <v>2178</v>
      </c>
      <c r="M56" s="30" t="s">
        <v>2173</v>
      </c>
      <c r="N56" s="30"/>
      <c r="O56" s="31" t="s">
        <v>322</v>
      </c>
      <c r="P56" s="32" t="s">
        <v>323</v>
      </c>
    </row>
    <row r="57" spans="1:16" ht="13.5" thickBot="1" x14ac:dyDescent="0.25">
      <c r="A57" s="6" t="str">
        <f t="shared" si="0"/>
        <v>IBVS 1673 </v>
      </c>
      <c r="B57" s="2" t="str">
        <f t="shared" si="1"/>
        <v>II</v>
      </c>
      <c r="C57" s="6">
        <f t="shared" si="2"/>
        <v>37128.385999999999</v>
      </c>
      <c r="D57" t="str">
        <f t="shared" si="3"/>
        <v>vis</v>
      </c>
      <c r="E57" s="28">
        <f>VLOOKUP(C57,'Active 1'!C$21:E$950,3,FALSE)</f>
        <v>-11999.548967798859</v>
      </c>
      <c r="F57" s="2" t="s">
        <v>2160</v>
      </c>
      <c r="G57" t="str">
        <f t="shared" si="4"/>
        <v>37128.386</v>
      </c>
      <c r="H57" s="6">
        <f t="shared" si="5"/>
        <v>-11999.5</v>
      </c>
      <c r="I57" s="29" t="s">
        <v>451</v>
      </c>
      <c r="J57" s="30" t="s">
        <v>452</v>
      </c>
      <c r="K57" s="29">
        <v>-11999.5</v>
      </c>
      <c r="L57" s="29" t="s">
        <v>2195</v>
      </c>
      <c r="M57" s="30" t="s">
        <v>2173</v>
      </c>
      <c r="N57" s="30"/>
      <c r="O57" s="31" t="s">
        <v>322</v>
      </c>
      <c r="P57" s="32" t="s">
        <v>323</v>
      </c>
    </row>
    <row r="58" spans="1:16" ht="13.5" thickBot="1" x14ac:dyDescent="0.25">
      <c r="A58" s="6" t="str">
        <f t="shared" si="0"/>
        <v> BRNO 6 </v>
      </c>
      <c r="B58" s="2" t="str">
        <f t="shared" si="1"/>
        <v>I</v>
      </c>
      <c r="C58" s="6">
        <f t="shared" si="2"/>
        <v>37172.417999999998</v>
      </c>
      <c r="D58" t="str">
        <f t="shared" si="3"/>
        <v>vis</v>
      </c>
      <c r="E58" s="28">
        <f>VLOOKUP(C58,'Active 1'!C$21:E$950,3,FALSE)</f>
        <v>-11895.089416564513</v>
      </c>
      <c r="F58" s="2" t="s">
        <v>2160</v>
      </c>
      <c r="G58" t="str">
        <f t="shared" si="4"/>
        <v>37172.418</v>
      </c>
      <c r="H58" s="6">
        <f t="shared" si="5"/>
        <v>-11895</v>
      </c>
      <c r="I58" s="29" t="s">
        <v>485</v>
      </c>
      <c r="J58" s="30" t="s">
        <v>486</v>
      </c>
      <c r="K58" s="29">
        <v>-11895</v>
      </c>
      <c r="L58" s="29" t="s">
        <v>2224</v>
      </c>
      <c r="M58" s="30" t="s">
        <v>2162</v>
      </c>
      <c r="N58" s="30"/>
      <c r="O58" s="31" t="s">
        <v>487</v>
      </c>
      <c r="P58" s="31" t="s">
        <v>472</v>
      </c>
    </row>
    <row r="59" spans="1:16" ht="13.5" thickBot="1" x14ac:dyDescent="0.25">
      <c r="A59" s="6" t="str">
        <f t="shared" si="0"/>
        <v> VBON 63 </v>
      </c>
      <c r="B59" s="2" t="str">
        <f t="shared" si="1"/>
        <v>II</v>
      </c>
      <c r="C59" s="6">
        <f t="shared" si="2"/>
        <v>37487.531000000003</v>
      </c>
      <c r="D59" t="str">
        <f t="shared" si="3"/>
        <v>vis</v>
      </c>
      <c r="E59" s="28">
        <f>VLOOKUP(C59,'Active 1'!C$21:E$950,3,FALSE)</f>
        <v>-11147.529401845461</v>
      </c>
      <c r="F59" s="2" t="s">
        <v>2160</v>
      </c>
      <c r="G59" t="str">
        <f t="shared" si="4"/>
        <v>37487.5310</v>
      </c>
      <c r="H59" s="6">
        <f t="shared" si="5"/>
        <v>-11147.5</v>
      </c>
      <c r="I59" s="29" t="s">
        <v>504</v>
      </c>
      <c r="J59" s="30" t="s">
        <v>505</v>
      </c>
      <c r="K59" s="29">
        <v>-11147.5</v>
      </c>
      <c r="L59" s="29" t="s">
        <v>506</v>
      </c>
      <c r="M59" s="30" t="s">
        <v>78</v>
      </c>
      <c r="N59" s="30" t="s">
        <v>2038</v>
      </c>
      <c r="O59" s="31" t="s">
        <v>418</v>
      </c>
      <c r="P59" s="31" t="s">
        <v>419</v>
      </c>
    </row>
    <row r="60" spans="1:16" ht="13.5" thickBot="1" x14ac:dyDescent="0.25">
      <c r="A60" s="6" t="str">
        <f t="shared" si="0"/>
        <v>BAVM 15 </v>
      </c>
      <c r="B60" s="2" t="str">
        <f t="shared" si="1"/>
        <v>I</v>
      </c>
      <c r="C60" s="6">
        <f t="shared" si="2"/>
        <v>37505.427000000003</v>
      </c>
      <c r="D60" t="str">
        <f t="shared" si="3"/>
        <v>vis</v>
      </c>
      <c r="E60" s="28">
        <f>VLOOKUP(C60,'Active 1'!C$21:E$950,3,FALSE)</f>
        <v>-11105.073730313621</v>
      </c>
      <c r="F60" s="2" t="s">
        <v>2160</v>
      </c>
      <c r="G60" t="str">
        <f t="shared" si="4"/>
        <v>37505.427</v>
      </c>
      <c r="H60" s="6">
        <f t="shared" si="5"/>
        <v>-11105</v>
      </c>
      <c r="I60" s="29" t="s">
        <v>507</v>
      </c>
      <c r="J60" s="30" t="s">
        <v>508</v>
      </c>
      <c r="K60" s="29">
        <v>-11105</v>
      </c>
      <c r="L60" s="29" t="s">
        <v>25</v>
      </c>
      <c r="M60" s="30" t="s">
        <v>2162</v>
      </c>
      <c r="N60" s="30"/>
      <c r="O60" s="31" t="s">
        <v>509</v>
      </c>
      <c r="P60" s="32" t="s">
        <v>497</v>
      </c>
    </row>
    <row r="61" spans="1:16" ht="13.5" thickBot="1" x14ac:dyDescent="0.25">
      <c r="A61" s="6" t="str">
        <f t="shared" si="0"/>
        <v>IBVS 1673 </v>
      </c>
      <c r="B61" s="2" t="str">
        <f t="shared" si="1"/>
        <v>I</v>
      </c>
      <c r="C61" s="6">
        <f t="shared" si="2"/>
        <v>37612.512999999999</v>
      </c>
      <c r="D61" t="str">
        <f t="shared" si="3"/>
        <v>vis</v>
      </c>
      <c r="E61" s="28">
        <f>VLOOKUP(C61,'Active 1'!C$21:E$950,3,FALSE)</f>
        <v>-10851.027684177156</v>
      </c>
      <c r="F61" s="2" t="s">
        <v>2160</v>
      </c>
      <c r="G61" t="str">
        <f t="shared" si="4"/>
        <v>37612.513</v>
      </c>
      <c r="H61" s="6">
        <f t="shared" si="5"/>
        <v>-10851</v>
      </c>
      <c r="I61" s="29" t="s">
        <v>510</v>
      </c>
      <c r="J61" s="30" t="s">
        <v>511</v>
      </c>
      <c r="K61" s="29">
        <v>-10851</v>
      </c>
      <c r="L61" s="29" t="s">
        <v>352</v>
      </c>
      <c r="M61" s="30" t="s">
        <v>2173</v>
      </c>
      <c r="N61" s="30"/>
      <c r="O61" s="31" t="s">
        <v>322</v>
      </c>
      <c r="P61" s="32" t="s">
        <v>323</v>
      </c>
    </row>
    <row r="62" spans="1:16" ht="13.5" thickBot="1" x14ac:dyDescent="0.25">
      <c r="A62" s="6" t="str">
        <f t="shared" si="0"/>
        <v>IBVS 1673 </v>
      </c>
      <c r="B62" s="2" t="str">
        <f t="shared" si="1"/>
        <v>II</v>
      </c>
      <c r="C62" s="6">
        <f t="shared" si="2"/>
        <v>37612.722000000002</v>
      </c>
      <c r="D62" t="str">
        <f t="shared" si="3"/>
        <v>vis</v>
      </c>
      <c r="E62" s="28">
        <f>VLOOKUP(C62,'Active 1'!C$21:E$950,3,FALSE)</f>
        <v>-10850.531861906802</v>
      </c>
      <c r="F62" s="2" t="s">
        <v>2160</v>
      </c>
      <c r="G62" t="str">
        <f t="shared" si="4"/>
        <v>37612.722</v>
      </c>
      <c r="H62" s="6">
        <f t="shared" si="5"/>
        <v>-10850.5</v>
      </c>
      <c r="I62" s="29" t="s">
        <v>512</v>
      </c>
      <c r="J62" s="30" t="s">
        <v>513</v>
      </c>
      <c r="K62" s="29">
        <v>-10850.5</v>
      </c>
      <c r="L62" s="29" t="s">
        <v>2184</v>
      </c>
      <c r="M62" s="30" t="s">
        <v>2173</v>
      </c>
      <c r="N62" s="30"/>
      <c r="O62" s="31" t="s">
        <v>322</v>
      </c>
      <c r="P62" s="32" t="s">
        <v>323</v>
      </c>
    </row>
    <row r="63" spans="1:16" ht="13.5" thickBot="1" x14ac:dyDescent="0.25">
      <c r="A63" s="6" t="str">
        <f t="shared" si="0"/>
        <v>IBVS 1673 </v>
      </c>
      <c r="B63" s="2" t="str">
        <f t="shared" si="1"/>
        <v>I</v>
      </c>
      <c r="C63" s="6">
        <f t="shared" si="2"/>
        <v>37858.684000000001</v>
      </c>
      <c r="D63" t="str">
        <f t="shared" si="3"/>
        <v>vis</v>
      </c>
      <c r="E63" s="28">
        <f>VLOOKUP(C63,'Active 1'!C$21:E$950,3,FALSE)</f>
        <v>-10267.022592722971</v>
      </c>
      <c r="F63" s="2" t="s">
        <v>2160</v>
      </c>
      <c r="G63" t="str">
        <f t="shared" si="4"/>
        <v>37858.684</v>
      </c>
      <c r="H63" s="6">
        <f t="shared" si="5"/>
        <v>-10267</v>
      </c>
      <c r="I63" s="29" t="s">
        <v>525</v>
      </c>
      <c r="J63" s="30" t="s">
        <v>526</v>
      </c>
      <c r="K63" s="29">
        <v>-10267</v>
      </c>
      <c r="L63" s="29" t="s">
        <v>527</v>
      </c>
      <c r="M63" s="30" t="s">
        <v>2173</v>
      </c>
      <c r="N63" s="30"/>
      <c r="O63" s="31" t="s">
        <v>322</v>
      </c>
      <c r="P63" s="32" t="s">
        <v>323</v>
      </c>
    </row>
    <row r="64" spans="1:16" ht="13.5" thickBot="1" x14ac:dyDescent="0.25">
      <c r="A64" s="6" t="str">
        <f t="shared" si="0"/>
        <v>IBVS 1673 </v>
      </c>
      <c r="B64" s="2" t="str">
        <f t="shared" si="1"/>
        <v>II</v>
      </c>
      <c r="C64" s="6">
        <f t="shared" si="2"/>
        <v>37858.892999999996</v>
      </c>
      <c r="D64" t="str">
        <f t="shared" si="3"/>
        <v>vis</v>
      </c>
      <c r="E64" s="28">
        <f>VLOOKUP(C64,'Active 1'!C$21:E$950,3,FALSE)</f>
        <v>-10266.526770452634</v>
      </c>
      <c r="F64" s="2" t="s">
        <v>2160</v>
      </c>
      <c r="G64" t="str">
        <f t="shared" si="4"/>
        <v>37858.893</v>
      </c>
      <c r="H64" s="6">
        <f t="shared" si="5"/>
        <v>-10266.5</v>
      </c>
      <c r="I64" s="29" t="s">
        <v>528</v>
      </c>
      <c r="J64" s="30" t="s">
        <v>529</v>
      </c>
      <c r="K64" s="29">
        <v>-10266.5</v>
      </c>
      <c r="L64" s="29" t="s">
        <v>13</v>
      </c>
      <c r="M64" s="30" t="s">
        <v>2173</v>
      </c>
      <c r="N64" s="30"/>
      <c r="O64" s="31" t="s">
        <v>322</v>
      </c>
      <c r="P64" s="32" t="s">
        <v>323</v>
      </c>
    </row>
    <row r="65" spans="1:16" ht="13.5" thickBot="1" x14ac:dyDescent="0.25">
      <c r="A65" s="6" t="str">
        <f t="shared" si="0"/>
        <v>IBVS 1673 </v>
      </c>
      <c r="B65" s="2" t="str">
        <f t="shared" si="1"/>
        <v>I</v>
      </c>
      <c r="C65" s="6">
        <f t="shared" si="2"/>
        <v>38049.635000000002</v>
      </c>
      <c r="D65" t="str">
        <f t="shared" si="3"/>
        <v>vis</v>
      </c>
      <c r="E65" s="28">
        <f>VLOOKUP(C65,'Active 1'!C$21:E$950,3,FALSE)</f>
        <v>-9814.0189642766145</v>
      </c>
      <c r="F65" s="2" t="s">
        <v>2160</v>
      </c>
      <c r="G65" t="str">
        <f t="shared" si="4"/>
        <v>38049.635</v>
      </c>
      <c r="H65" s="6">
        <f t="shared" si="5"/>
        <v>-9814</v>
      </c>
      <c r="I65" s="29" t="s">
        <v>549</v>
      </c>
      <c r="J65" s="30" t="s">
        <v>550</v>
      </c>
      <c r="K65" s="29">
        <v>-9814</v>
      </c>
      <c r="L65" s="29" t="s">
        <v>551</v>
      </c>
      <c r="M65" s="30" t="s">
        <v>2173</v>
      </c>
      <c r="N65" s="30"/>
      <c r="O65" s="31" t="s">
        <v>322</v>
      </c>
      <c r="P65" s="32" t="s">
        <v>323</v>
      </c>
    </row>
    <row r="66" spans="1:16" ht="13.5" thickBot="1" x14ac:dyDescent="0.25">
      <c r="A66" s="6" t="str">
        <f t="shared" si="0"/>
        <v>IBVS 1673 </v>
      </c>
      <c r="B66" s="2" t="str">
        <f t="shared" si="1"/>
        <v>II</v>
      </c>
      <c r="C66" s="6">
        <f t="shared" si="2"/>
        <v>38049.843000000001</v>
      </c>
      <c r="D66" t="str">
        <f t="shared" si="3"/>
        <v>vis</v>
      </c>
      <c r="E66" s="28">
        <f>VLOOKUP(C66,'Active 1'!C$21:E$950,3,FALSE)</f>
        <v>-9813.5255143616305</v>
      </c>
      <c r="F66" s="2" t="s">
        <v>2160</v>
      </c>
      <c r="G66" t="str">
        <f t="shared" si="4"/>
        <v>38049.843</v>
      </c>
      <c r="H66" s="6">
        <f t="shared" si="5"/>
        <v>-9813.5</v>
      </c>
      <c r="I66" s="29" t="s">
        <v>552</v>
      </c>
      <c r="J66" s="30" t="s">
        <v>553</v>
      </c>
      <c r="K66" s="29">
        <v>-9813.5</v>
      </c>
      <c r="L66" s="29" t="s">
        <v>13</v>
      </c>
      <c r="M66" s="30" t="s">
        <v>2173</v>
      </c>
      <c r="N66" s="30"/>
      <c r="O66" s="31" t="s">
        <v>322</v>
      </c>
      <c r="P66" s="32" t="s">
        <v>323</v>
      </c>
    </row>
    <row r="67" spans="1:16" ht="13.5" thickBot="1" x14ac:dyDescent="0.25">
      <c r="A67" s="6" t="str">
        <f t="shared" si="0"/>
        <v> AN 288.69 </v>
      </c>
      <c r="B67" s="2" t="str">
        <f t="shared" si="1"/>
        <v>I</v>
      </c>
      <c r="C67" s="6">
        <f t="shared" si="2"/>
        <v>38227.510999999999</v>
      </c>
      <c r="D67" t="str">
        <f t="shared" si="3"/>
        <v>vis</v>
      </c>
      <c r="E67" s="28">
        <f>VLOOKUP(C67,'Active 1'!C$21:E$950,3,FALSE)</f>
        <v>-9392.0338821690493</v>
      </c>
      <c r="F67" s="2" t="s">
        <v>2160</v>
      </c>
      <c r="G67" t="str">
        <f t="shared" si="4"/>
        <v>38227.511</v>
      </c>
      <c r="H67" s="6">
        <f t="shared" si="5"/>
        <v>-9392</v>
      </c>
      <c r="I67" s="29" t="s">
        <v>562</v>
      </c>
      <c r="J67" s="30" t="s">
        <v>563</v>
      </c>
      <c r="K67" s="29">
        <v>-9392</v>
      </c>
      <c r="L67" s="29" t="s">
        <v>2192</v>
      </c>
      <c r="M67" s="30" t="s">
        <v>78</v>
      </c>
      <c r="N67" s="30" t="s">
        <v>2038</v>
      </c>
      <c r="O67" s="31" t="s">
        <v>564</v>
      </c>
      <c r="P67" s="31" t="s">
        <v>565</v>
      </c>
    </row>
    <row r="68" spans="1:16" ht="13.5" thickBot="1" x14ac:dyDescent="0.25">
      <c r="A68" s="6" t="str">
        <f t="shared" si="0"/>
        <v>IBVS 369 </v>
      </c>
      <c r="B68" s="2" t="str">
        <f t="shared" si="1"/>
        <v>I</v>
      </c>
      <c r="C68" s="6">
        <f t="shared" si="2"/>
        <v>38531.432000000001</v>
      </c>
      <c r="D68" t="str">
        <f t="shared" si="3"/>
        <v>vis</v>
      </c>
      <c r="E68" s="28">
        <f>VLOOKUP(C68,'Active 1'!C$21:E$950,3,FALSE)</f>
        <v>-8671.0252686449239</v>
      </c>
      <c r="F68" s="2" t="s">
        <v>2160</v>
      </c>
      <c r="G68" t="str">
        <f t="shared" si="4"/>
        <v>38531.432</v>
      </c>
      <c r="H68" s="6">
        <f t="shared" si="5"/>
        <v>-8671</v>
      </c>
      <c r="I68" s="29" t="s">
        <v>566</v>
      </c>
      <c r="J68" s="30" t="s">
        <v>567</v>
      </c>
      <c r="K68" s="29">
        <v>-8671</v>
      </c>
      <c r="L68" s="29" t="s">
        <v>13</v>
      </c>
      <c r="M68" s="30" t="s">
        <v>78</v>
      </c>
      <c r="N68" s="30" t="s">
        <v>2038</v>
      </c>
      <c r="O68" s="31" t="s">
        <v>290</v>
      </c>
      <c r="P68" s="32" t="s">
        <v>568</v>
      </c>
    </row>
    <row r="69" spans="1:16" ht="13.5" thickBot="1" x14ac:dyDescent="0.25">
      <c r="A69" s="6" t="str">
        <f t="shared" si="0"/>
        <v> BRNO 6 </v>
      </c>
      <c r="B69" s="2" t="str">
        <f t="shared" si="1"/>
        <v>I</v>
      </c>
      <c r="C69" s="6">
        <f t="shared" si="2"/>
        <v>38590.453999999998</v>
      </c>
      <c r="D69" t="str">
        <f t="shared" si="3"/>
        <v>vis</v>
      </c>
      <c r="E69" s="28">
        <f>VLOOKUP(C69,'Active 1'!C$21:E$950,3,FALSE)</f>
        <v>-8531.0041105564123</v>
      </c>
      <c r="F69" s="2" t="s">
        <v>2160</v>
      </c>
      <c r="G69" t="str">
        <f t="shared" si="4"/>
        <v>38590.454</v>
      </c>
      <c r="H69" s="6">
        <f t="shared" si="5"/>
        <v>-8531</v>
      </c>
      <c r="I69" s="29" t="s">
        <v>578</v>
      </c>
      <c r="J69" s="30" t="s">
        <v>579</v>
      </c>
      <c r="K69" s="29">
        <v>-8531</v>
      </c>
      <c r="L69" s="29" t="s">
        <v>580</v>
      </c>
      <c r="M69" s="30" t="s">
        <v>2162</v>
      </c>
      <c r="N69" s="30"/>
      <c r="O69" s="31" t="s">
        <v>581</v>
      </c>
      <c r="P69" s="31" t="s">
        <v>472</v>
      </c>
    </row>
    <row r="70" spans="1:16" ht="13.5" thickBot="1" x14ac:dyDescent="0.25">
      <c r="A70" s="6" t="str">
        <f t="shared" si="0"/>
        <v> BRNO 6 </v>
      </c>
      <c r="B70" s="2" t="str">
        <f t="shared" si="1"/>
        <v>I</v>
      </c>
      <c r="C70" s="6">
        <f t="shared" si="2"/>
        <v>38614.478999999999</v>
      </c>
      <c r="D70" t="str">
        <f t="shared" si="3"/>
        <v>vis</v>
      </c>
      <c r="E70" s="28">
        <f>VLOOKUP(C70,'Active 1'!C$21:E$950,3,FALSE)</f>
        <v>-8474.0082730199538</v>
      </c>
      <c r="F70" s="2" t="s">
        <v>2160</v>
      </c>
      <c r="G70" t="str">
        <f t="shared" si="4"/>
        <v>38614.479</v>
      </c>
      <c r="H70" s="6">
        <f t="shared" si="5"/>
        <v>-8474</v>
      </c>
      <c r="I70" s="29" t="s">
        <v>609</v>
      </c>
      <c r="J70" s="30" t="s">
        <v>610</v>
      </c>
      <c r="K70" s="29">
        <v>-8474</v>
      </c>
      <c r="L70" s="29" t="s">
        <v>2165</v>
      </c>
      <c r="M70" s="30" t="s">
        <v>2162</v>
      </c>
      <c r="N70" s="30"/>
      <c r="O70" s="31" t="s">
        <v>611</v>
      </c>
      <c r="P70" s="31" t="s">
        <v>472</v>
      </c>
    </row>
    <row r="71" spans="1:16" ht="13.5" thickBot="1" x14ac:dyDescent="0.25">
      <c r="A71" s="6" t="str">
        <f t="shared" si="0"/>
        <v> BRNO 6 </v>
      </c>
      <c r="B71" s="2" t="str">
        <f t="shared" si="1"/>
        <v>I</v>
      </c>
      <c r="C71" s="6">
        <f t="shared" si="2"/>
        <v>38620.372000000003</v>
      </c>
      <c r="D71" t="str">
        <f t="shared" si="3"/>
        <v>vis</v>
      </c>
      <c r="E71" s="28">
        <f>VLOOKUP(C71,'Active 1'!C$21:E$950,3,FALSE)</f>
        <v>-8460.0279828804105</v>
      </c>
      <c r="F71" s="2" t="s">
        <v>2160</v>
      </c>
      <c r="G71" t="str">
        <f t="shared" si="4"/>
        <v>38620.372</v>
      </c>
      <c r="H71" s="6">
        <f t="shared" si="5"/>
        <v>-8460</v>
      </c>
      <c r="I71" s="29" t="s">
        <v>615</v>
      </c>
      <c r="J71" s="30" t="s">
        <v>616</v>
      </c>
      <c r="K71" s="29">
        <v>-8460</v>
      </c>
      <c r="L71" s="29" t="s">
        <v>352</v>
      </c>
      <c r="M71" s="30" t="s">
        <v>2162</v>
      </c>
      <c r="N71" s="30"/>
      <c r="O71" s="31" t="s">
        <v>585</v>
      </c>
      <c r="P71" s="31" t="s">
        <v>472</v>
      </c>
    </row>
    <row r="72" spans="1:16" ht="13.5" thickBot="1" x14ac:dyDescent="0.25">
      <c r="A72" s="6" t="str">
        <f t="shared" si="0"/>
        <v>IBVS 1673 </v>
      </c>
      <c r="B72" s="2" t="str">
        <f t="shared" si="1"/>
        <v>I</v>
      </c>
      <c r="C72" s="6">
        <f t="shared" si="2"/>
        <v>38897.733</v>
      </c>
      <c r="D72" t="str">
        <f t="shared" si="3"/>
        <v>vis</v>
      </c>
      <c r="E72" s="28">
        <f>VLOOKUP(C72,'Active 1'!C$21:E$950,3,FALSE)</f>
        <v>-7802.0291277316664</v>
      </c>
      <c r="F72" s="2" t="s">
        <v>2160</v>
      </c>
      <c r="G72" t="str">
        <f t="shared" si="4"/>
        <v>38897.733</v>
      </c>
      <c r="H72" s="6">
        <f t="shared" si="5"/>
        <v>-7802</v>
      </c>
      <c r="I72" s="29" t="s">
        <v>623</v>
      </c>
      <c r="J72" s="30" t="s">
        <v>624</v>
      </c>
      <c r="K72" s="29">
        <v>-7802</v>
      </c>
      <c r="L72" s="29" t="s">
        <v>352</v>
      </c>
      <c r="M72" s="30" t="s">
        <v>2173</v>
      </c>
      <c r="N72" s="30"/>
      <c r="O72" s="31" t="s">
        <v>322</v>
      </c>
      <c r="P72" s="32" t="s">
        <v>323</v>
      </c>
    </row>
    <row r="73" spans="1:16" ht="13.5" thickBot="1" x14ac:dyDescent="0.25">
      <c r="A73" s="6" t="str">
        <f t="shared" si="0"/>
        <v>IBVS 1673 </v>
      </c>
      <c r="B73" s="2" t="str">
        <f t="shared" si="1"/>
        <v>II</v>
      </c>
      <c r="C73" s="6">
        <f t="shared" si="2"/>
        <v>38897.942000000003</v>
      </c>
      <c r="D73" t="str">
        <f t="shared" si="3"/>
        <v>vis</v>
      </c>
      <c r="E73" s="28">
        <f>VLOOKUP(C73,'Active 1'!C$21:E$950,3,FALSE)</f>
        <v>-7801.533305461312</v>
      </c>
      <c r="F73" s="2" t="s">
        <v>2160</v>
      </c>
      <c r="G73" t="str">
        <f t="shared" si="4"/>
        <v>38897.942</v>
      </c>
      <c r="H73" s="6">
        <f t="shared" si="5"/>
        <v>-7801.5</v>
      </c>
      <c r="I73" s="29" t="s">
        <v>625</v>
      </c>
      <c r="J73" s="30" t="s">
        <v>626</v>
      </c>
      <c r="K73" s="29">
        <v>-7801.5</v>
      </c>
      <c r="L73" s="29" t="s">
        <v>2192</v>
      </c>
      <c r="M73" s="30" t="s">
        <v>2173</v>
      </c>
      <c r="N73" s="30"/>
      <c r="O73" s="31" t="s">
        <v>322</v>
      </c>
      <c r="P73" s="32" t="s">
        <v>323</v>
      </c>
    </row>
    <row r="74" spans="1:16" ht="13.5" thickBot="1" x14ac:dyDescent="0.25">
      <c r="A74" s="6" t="str">
        <f t="shared" si="0"/>
        <v> AN 291.112 </v>
      </c>
      <c r="B74" s="2" t="str">
        <f t="shared" si="1"/>
        <v>II</v>
      </c>
      <c r="C74" s="6">
        <f t="shared" si="2"/>
        <v>39263.406000000003</v>
      </c>
      <c r="D74" t="str">
        <f t="shared" si="3"/>
        <v>vis</v>
      </c>
      <c r="E74" s="28">
        <f>VLOOKUP(C74,'Active 1'!C$21:E$950,3,FALSE)</f>
        <v>-6934.5228259848082</v>
      </c>
      <c r="F74" s="2" t="s">
        <v>2160</v>
      </c>
      <c r="G74" t="str">
        <f t="shared" si="4"/>
        <v>39263.406</v>
      </c>
      <c r="H74" s="6">
        <f t="shared" si="5"/>
        <v>-6934.5</v>
      </c>
      <c r="I74" s="29" t="s">
        <v>647</v>
      </c>
      <c r="J74" s="30" t="s">
        <v>648</v>
      </c>
      <c r="K74" s="29">
        <v>-6934.5</v>
      </c>
      <c r="L74" s="29" t="s">
        <v>527</v>
      </c>
      <c r="M74" s="30" t="s">
        <v>78</v>
      </c>
      <c r="N74" s="30" t="s">
        <v>2038</v>
      </c>
      <c r="O74" s="31" t="s">
        <v>649</v>
      </c>
      <c r="P74" s="31" t="s">
        <v>650</v>
      </c>
    </row>
    <row r="75" spans="1:16" ht="13.5" thickBot="1" x14ac:dyDescent="0.25">
      <c r="A75" s="6" t="str">
        <f t="shared" ref="A75:A138" si="6">P75</f>
        <v> PASP 84.575 </v>
      </c>
      <c r="B75" s="2" t="str">
        <f t="shared" ref="B75:B138" si="7">IF(H75=INT(H75),"I","II")</f>
        <v>II</v>
      </c>
      <c r="C75" s="6">
        <f t="shared" ref="C75:C138" si="8">1*G75</f>
        <v>39269.731899999999</v>
      </c>
      <c r="D75" t="str">
        <f t="shared" ref="D75:D138" si="9">VLOOKUP(F75,I$1:J$5,2,FALSE)</f>
        <v>vis</v>
      </c>
      <c r="E75" s="28">
        <f>VLOOKUP(C75,'Active 1'!C$21:E$950,3,FALSE)</f>
        <v>-6919.5155432097135</v>
      </c>
      <c r="F75" s="2" t="s">
        <v>2160</v>
      </c>
      <c r="G75" t="str">
        <f t="shared" ref="G75:G138" si="10">MID(I75,3,LEN(I75)-3)</f>
        <v>39269.7319</v>
      </c>
      <c r="H75" s="6">
        <f t="shared" ref="H75:H138" si="11">1*K75</f>
        <v>-6919.5</v>
      </c>
      <c r="I75" s="29" t="s">
        <v>653</v>
      </c>
      <c r="J75" s="30" t="s">
        <v>654</v>
      </c>
      <c r="K75" s="29">
        <v>-6919.5</v>
      </c>
      <c r="L75" s="29" t="s">
        <v>655</v>
      </c>
      <c r="M75" s="30" t="s">
        <v>78</v>
      </c>
      <c r="N75" s="30" t="s">
        <v>2038</v>
      </c>
      <c r="O75" s="31" t="s">
        <v>423</v>
      </c>
      <c r="P75" s="31" t="s">
        <v>656</v>
      </c>
    </row>
    <row r="76" spans="1:16" ht="13.5" thickBot="1" x14ac:dyDescent="0.25">
      <c r="A76" s="6" t="str">
        <f t="shared" si="6"/>
        <v> PASP 84.575 </v>
      </c>
      <c r="B76" s="2" t="str">
        <f t="shared" si="7"/>
        <v>II</v>
      </c>
      <c r="C76" s="6">
        <f t="shared" si="8"/>
        <v>39274.790800000002</v>
      </c>
      <c r="D76" t="str">
        <f t="shared" si="9"/>
        <v>vis</v>
      </c>
      <c r="E76" s="28" t="e">
        <f>VLOOKUP(C76,'Active 1'!C$21:E$950,3,FALSE)</f>
        <v>#N/A</v>
      </c>
      <c r="F76" s="2" t="s">
        <v>2160</v>
      </c>
      <c r="G76" t="str">
        <f t="shared" si="10"/>
        <v>39274.7908</v>
      </c>
      <c r="H76" s="6">
        <f t="shared" si="11"/>
        <v>-6907.5</v>
      </c>
      <c r="I76" s="29" t="s">
        <v>657</v>
      </c>
      <c r="J76" s="30" t="s">
        <v>658</v>
      </c>
      <c r="K76" s="29">
        <v>-6907.5</v>
      </c>
      <c r="L76" s="29" t="s">
        <v>659</v>
      </c>
      <c r="M76" s="30" t="s">
        <v>78</v>
      </c>
      <c r="N76" s="30" t="s">
        <v>2038</v>
      </c>
      <c r="O76" s="31" t="s">
        <v>413</v>
      </c>
      <c r="P76" s="31" t="s">
        <v>656</v>
      </c>
    </row>
    <row r="77" spans="1:16" ht="13.5" thickBot="1" x14ac:dyDescent="0.25">
      <c r="A77" s="6" t="str">
        <f t="shared" si="6"/>
        <v>IBVS 710 </v>
      </c>
      <c r="B77" s="2" t="str">
        <f t="shared" si="7"/>
        <v>II</v>
      </c>
      <c r="C77" s="6">
        <f t="shared" si="8"/>
        <v>39274.791100000002</v>
      </c>
      <c r="D77" t="str">
        <f t="shared" si="9"/>
        <v>vis</v>
      </c>
      <c r="E77" s="28">
        <f>VLOOKUP(C77,'Active 1'!C$21:E$950,3,FALSE)</f>
        <v>-6907.5133229697703</v>
      </c>
      <c r="F77" s="2" t="s">
        <v>2160</v>
      </c>
      <c r="G77" t="str">
        <f t="shared" si="10"/>
        <v>39274.7911</v>
      </c>
      <c r="H77" s="6">
        <f t="shared" si="11"/>
        <v>-6907.5</v>
      </c>
      <c r="I77" s="29" t="s">
        <v>660</v>
      </c>
      <c r="J77" s="30" t="s">
        <v>661</v>
      </c>
      <c r="K77" s="29">
        <v>-6907.5</v>
      </c>
      <c r="L77" s="29" t="s">
        <v>662</v>
      </c>
      <c r="M77" s="30" t="s">
        <v>78</v>
      </c>
      <c r="N77" s="30" t="s">
        <v>2038</v>
      </c>
      <c r="O77" s="31" t="s">
        <v>663</v>
      </c>
      <c r="P77" s="32" t="s">
        <v>664</v>
      </c>
    </row>
    <row r="78" spans="1:16" ht="13.5" thickBot="1" x14ac:dyDescent="0.25">
      <c r="A78" s="6" t="str">
        <f t="shared" si="6"/>
        <v> PASP 84.575 </v>
      </c>
      <c r="B78" s="2" t="str">
        <f t="shared" si="7"/>
        <v>I</v>
      </c>
      <c r="C78" s="6">
        <f t="shared" si="8"/>
        <v>39278.793599999997</v>
      </c>
      <c r="D78" t="str">
        <f t="shared" si="9"/>
        <v>vis</v>
      </c>
      <c r="E78" s="28">
        <f>VLOOKUP(C78,'Active 1'!C$21:E$950,3,FALSE)</f>
        <v>-6898.0179706393074</v>
      </c>
      <c r="F78" s="2" t="s">
        <v>2160</v>
      </c>
      <c r="G78" t="str">
        <f t="shared" si="10"/>
        <v>39278.7936</v>
      </c>
      <c r="H78" s="6">
        <f t="shared" si="11"/>
        <v>-6898</v>
      </c>
      <c r="I78" s="29" t="s">
        <v>665</v>
      </c>
      <c r="J78" s="30" t="s">
        <v>666</v>
      </c>
      <c r="K78" s="29">
        <v>-6898</v>
      </c>
      <c r="L78" s="29" t="s">
        <v>667</v>
      </c>
      <c r="M78" s="30" t="s">
        <v>78</v>
      </c>
      <c r="N78" s="30" t="s">
        <v>2038</v>
      </c>
      <c r="O78" s="31" t="s">
        <v>413</v>
      </c>
      <c r="P78" s="31" t="s">
        <v>656</v>
      </c>
    </row>
    <row r="79" spans="1:16" ht="13.5" thickBot="1" x14ac:dyDescent="0.25">
      <c r="A79" s="6" t="str">
        <f t="shared" si="6"/>
        <v> PASP 84.575 </v>
      </c>
      <c r="B79" s="2" t="str">
        <f t="shared" si="7"/>
        <v>II</v>
      </c>
      <c r="C79" s="6">
        <f t="shared" si="8"/>
        <v>39279.8488</v>
      </c>
      <c r="D79" t="str">
        <f t="shared" si="9"/>
        <v>vis</v>
      </c>
      <c r="E79" s="28">
        <f>VLOOKUP(C79,'Active 1'!C$21:E$950,3,FALSE)</f>
        <v>-6895.5146612628823</v>
      </c>
      <c r="F79" s="2" t="s">
        <v>2160</v>
      </c>
      <c r="G79" t="str">
        <f t="shared" si="10"/>
        <v>39279.8488</v>
      </c>
      <c r="H79" s="6">
        <f t="shared" si="11"/>
        <v>-6895.5</v>
      </c>
      <c r="I79" s="29" t="s">
        <v>668</v>
      </c>
      <c r="J79" s="30" t="s">
        <v>669</v>
      </c>
      <c r="K79" s="29">
        <v>-6895.5</v>
      </c>
      <c r="L79" s="29" t="s">
        <v>670</v>
      </c>
      <c r="M79" s="30" t="s">
        <v>78</v>
      </c>
      <c r="N79" s="30" t="s">
        <v>2038</v>
      </c>
      <c r="O79" s="31" t="s">
        <v>413</v>
      </c>
      <c r="P79" s="31" t="s">
        <v>656</v>
      </c>
    </row>
    <row r="80" spans="1:16" ht="13.5" thickBot="1" x14ac:dyDescent="0.25">
      <c r="A80" s="6" t="str">
        <f t="shared" si="6"/>
        <v> PASP 84.575 </v>
      </c>
      <c r="B80" s="2" t="str">
        <f t="shared" si="7"/>
        <v>I</v>
      </c>
      <c r="C80" s="6">
        <f t="shared" si="8"/>
        <v>39280.901700000002</v>
      </c>
      <c r="D80" t="str">
        <f t="shared" si="9"/>
        <v>vis</v>
      </c>
      <c r="E80" s="28">
        <f>VLOOKUP(C80,'Active 1'!C$21:E$950,3,FALSE)</f>
        <v>-6893.016808303787</v>
      </c>
      <c r="F80" s="2" t="s">
        <v>2160</v>
      </c>
      <c r="G80" t="str">
        <f t="shared" si="10"/>
        <v>39280.9017</v>
      </c>
      <c r="H80" s="6">
        <f t="shared" si="11"/>
        <v>-6893</v>
      </c>
      <c r="I80" s="29" t="s">
        <v>671</v>
      </c>
      <c r="J80" s="30" t="s">
        <v>672</v>
      </c>
      <c r="K80" s="29">
        <v>-6893</v>
      </c>
      <c r="L80" s="29" t="s">
        <v>673</v>
      </c>
      <c r="M80" s="30" t="s">
        <v>78</v>
      </c>
      <c r="N80" s="30" t="s">
        <v>2038</v>
      </c>
      <c r="O80" s="31" t="s">
        <v>413</v>
      </c>
      <c r="P80" s="31" t="s">
        <v>656</v>
      </c>
    </row>
    <row r="81" spans="1:16" ht="13.5" thickBot="1" x14ac:dyDescent="0.25">
      <c r="A81" s="6" t="str">
        <f t="shared" si="6"/>
        <v> PASP 84.575 </v>
      </c>
      <c r="B81" s="2" t="str">
        <f t="shared" si="7"/>
        <v>I</v>
      </c>
      <c r="C81" s="6">
        <f t="shared" si="8"/>
        <v>39281.744200000001</v>
      </c>
      <c r="D81" t="str">
        <f t="shared" si="9"/>
        <v>vis</v>
      </c>
      <c r="E81" s="28">
        <f>VLOOKUP(C81,'Active 1'!C$21:E$950,3,FALSE)</f>
        <v>-6891.0180989125529</v>
      </c>
      <c r="F81" s="2" t="s">
        <v>2160</v>
      </c>
      <c r="G81" t="str">
        <f t="shared" si="10"/>
        <v>39281.7442</v>
      </c>
      <c r="H81" s="6">
        <f t="shared" si="11"/>
        <v>-6891</v>
      </c>
      <c r="I81" s="29" t="s">
        <v>674</v>
      </c>
      <c r="J81" s="30" t="s">
        <v>675</v>
      </c>
      <c r="K81" s="29">
        <v>-6891</v>
      </c>
      <c r="L81" s="29" t="s">
        <v>667</v>
      </c>
      <c r="M81" s="30" t="s">
        <v>78</v>
      </c>
      <c r="N81" s="30" t="s">
        <v>2038</v>
      </c>
      <c r="O81" s="31" t="s">
        <v>413</v>
      </c>
      <c r="P81" s="31" t="s">
        <v>656</v>
      </c>
    </row>
    <row r="82" spans="1:16" ht="13.5" thickBot="1" x14ac:dyDescent="0.25">
      <c r="A82" s="6" t="str">
        <f t="shared" si="6"/>
        <v> PASP 84.575 </v>
      </c>
      <c r="B82" s="2" t="str">
        <f t="shared" si="7"/>
        <v>I</v>
      </c>
      <c r="C82" s="6">
        <f t="shared" si="8"/>
        <v>39283.851300000002</v>
      </c>
      <c r="D82" t="str">
        <f t="shared" si="9"/>
        <v>vis</v>
      </c>
      <c r="E82" s="28">
        <f>VLOOKUP(C82,'Active 1'!C$21:E$950,3,FALSE)</f>
        <v>-6886.0193089324021</v>
      </c>
      <c r="F82" s="2" t="s">
        <v>2160</v>
      </c>
      <c r="G82" t="str">
        <f t="shared" si="10"/>
        <v>39283.8513</v>
      </c>
      <c r="H82" s="6">
        <f t="shared" si="11"/>
        <v>-6886</v>
      </c>
      <c r="I82" s="29" t="s">
        <v>676</v>
      </c>
      <c r="J82" s="30" t="s">
        <v>677</v>
      </c>
      <c r="K82" s="29">
        <v>-6886</v>
      </c>
      <c r="L82" s="29" t="s">
        <v>678</v>
      </c>
      <c r="M82" s="30" t="s">
        <v>78</v>
      </c>
      <c r="N82" s="30" t="s">
        <v>2038</v>
      </c>
      <c r="O82" s="31" t="s">
        <v>413</v>
      </c>
      <c r="P82" s="31" t="s">
        <v>656</v>
      </c>
    </row>
    <row r="83" spans="1:16" ht="13.5" thickBot="1" x14ac:dyDescent="0.25">
      <c r="A83" s="6" t="str">
        <f t="shared" si="6"/>
        <v> PASP 84.575 </v>
      </c>
      <c r="B83" s="2" t="str">
        <f t="shared" si="7"/>
        <v>II</v>
      </c>
      <c r="C83" s="6">
        <f t="shared" si="8"/>
        <v>39285.751700000001</v>
      </c>
      <c r="D83" t="str">
        <f t="shared" si="9"/>
        <v>vis</v>
      </c>
      <c r="E83" s="28">
        <f>VLOOKUP(C83,'Active 1'!C$21:E$950,3,FALSE)</f>
        <v>-6881.510884805276</v>
      </c>
      <c r="F83" s="2" t="s">
        <v>2160</v>
      </c>
      <c r="G83" t="str">
        <f t="shared" si="10"/>
        <v>39285.7517</v>
      </c>
      <c r="H83" s="6">
        <f t="shared" si="11"/>
        <v>-6881.5</v>
      </c>
      <c r="I83" s="29" t="s">
        <v>679</v>
      </c>
      <c r="J83" s="30" t="s">
        <v>680</v>
      </c>
      <c r="K83" s="29">
        <v>-6881.5</v>
      </c>
      <c r="L83" s="29" t="s">
        <v>681</v>
      </c>
      <c r="M83" s="30" t="s">
        <v>78</v>
      </c>
      <c r="N83" s="30" t="s">
        <v>2038</v>
      </c>
      <c r="O83" s="31" t="s">
        <v>413</v>
      </c>
      <c r="P83" s="31" t="s">
        <v>656</v>
      </c>
    </row>
    <row r="84" spans="1:16" ht="13.5" thickBot="1" x14ac:dyDescent="0.25">
      <c r="A84" s="6" t="str">
        <f t="shared" si="6"/>
        <v> PASP 84.575 </v>
      </c>
      <c r="B84" s="2" t="str">
        <f t="shared" si="7"/>
        <v>II</v>
      </c>
      <c r="C84" s="6">
        <f t="shared" si="8"/>
        <v>39287.857799999998</v>
      </c>
      <c r="D84" t="str">
        <f t="shared" si="9"/>
        <v>vis</v>
      </c>
      <c r="E84" s="28">
        <f>VLOOKUP(C84,'Active 1'!C$21:E$950,3,FALSE)</f>
        <v>-6876.5144671804946</v>
      </c>
      <c r="F84" s="2" t="s">
        <v>2160</v>
      </c>
      <c r="G84" t="str">
        <f t="shared" si="10"/>
        <v>39287.8578</v>
      </c>
      <c r="H84" s="6">
        <f t="shared" si="11"/>
        <v>-6876.5</v>
      </c>
      <c r="I84" s="29" t="s">
        <v>682</v>
      </c>
      <c r="J84" s="30" t="s">
        <v>683</v>
      </c>
      <c r="K84" s="29">
        <v>-6876.5</v>
      </c>
      <c r="L84" s="29" t="s">
        <v>684</v>
      </c>
      <c r="M84" s="30" t="s">
        <v>78</v>
      </c>
      <c r="N84" s="30" t="s">
        <v>2038</v>
      </c>
      <c r="O84" s="31" t="s">
        <v>413</v>
      </c>
      <c r="P84" s="31" t="s">
        <v>656</v>
      </c>
    </row>
    <row r="85" spans="1:16" ht="13.5" thickBot="1" x14ac:dyDescent="0.25">
      <c r="A85" s="6" t="str">
        <f t="shared" si="6"/>
        <v>IBVS 369 </v>
      </c>
      <c r="B85" s="2" t="str">
        <f t="shared" si="7"/>
        <v>I</v>
      </c>
      <c r="C85" s="6">
        <f t="shared" si="8"/>
        <v>39616.432000000001</v>
      </c>
      <c r="D85" t="str">
        <f t="shared" si="9"/>
        <v>vis</v>
      </c>
      <c r="E85" s="28">
        <f>VLOOKUP(C85,'Active 1'!C$21:E$950,3,FALSE)</f>
        <v>-6097.0197024824356</v>
      </c>
      <c r="F85" s="2" t="s">
        <v>2160</v>
      </c>
      <c r="G85" t="str">
        <f t="shared" si="10"/>
        <v>39616.432</v>
      </c>
      <c r="H85" s="6">
        <f t="shared" si="11"/>
        <v>-6097</v>
      </c>
      <c r="I85" s="29" t="s">
        <v>685</v>
      </c>
      <c r="J85" s="30" t="s">
        <v>686</v>
      </c>
      <c r="K85" s="29">
        <v>-6097</v>
      </c>
      <c r="L85" s="29" t="s">
        <v>551</v>
      </c>
      <c r="M85" s="30" t="s">
        <v>78</v>
      </c>
      <c r="N85" s="30" t="s">
        <v>2038</v>
      </c>
      <c r="O85" s="31" t="s">
        <v>290</v>
      </c>
      <c r="P85" s="32" t="s">
        <v>568</v>
      </c>
    </row>
    <row r="86" spans="1:16" ht="13.5" thickBot="1" x14ac:dyDescent="0.25">
      <c r="A86" s="6" t="str">
        <f t="shared" si="6"/>
        <v> AN 291.112 </v>
      </c>
      <c r="B86" s="2" t="str">
        <f t="shared" si="7"/>
        <v>I</v>
      </c>
      <c r="C86" s="6">
        <f t="shared" si="8"/>
        <v>39683.453000000001</v>
      </c>
      <c r="D86" t="str">
        <f t="shared" si="9"/>
        <v>vis</v>
      </c>
      <c r="E86" s="28">
        <f>VLOOKUP(C86,'Active 1'!C$21:E$950,3,FALSE)</f>
        <v>-5938.0220738651296</v>
      </c>
      <c r="F86" s="2" t="s">
        <v>2160</v>
      </c>
      <c r="G86" t="str">
        <f t="shared" si="10"/>
        <v>39683.453</v>
      </c>
      <c r="H86" s="6">
        <f t="shared" si="11"/>
        <v>-5938</v>
      </c>
      <c r="I86" s="29" t="s">
        <v>687</v>
      </c>
      <c r="J86" s="30" t="s">
        <v>688</v>
      </c>
      <c r="K86" s="29">
        <v>-5938</v>
      </c>
      <c r="L86" s="29" t="s">
        <v>602</v>
      </c>
      <c r="M86" s="30" t="s">
        <v>78</v>
      </c>
      <c r="N86" s="30" t="s">
        <v>2038</v>
      </c>
      <c r="O86" s="31" t="s">
        <v>689</v>
      </c>
      <c r="P86" s="31" t="s">
        <v>650</v>
      </c>
    </row>
    <row r="87" spans="1:16" ht="13.5" thickBot="1" x14ac:dyDescent="0.25">
      <c r="A87" s="6" t="str">
        <f t="shared" si="6"/>
        <v> ORI 103 </v>
      </c>
      <c r="B87" s="2" t="str">
        <f t="shared" si="7"/>
        <v>I</v>
      </c>
      <c r="C87" s="6">
        <f t="shared" si="8"/>
        <v>39710.455999999998</v>
      </c>
      <c r="D87" t="str">
        <f t="shared" si="9"/>
        <v>vis</v>
      </c>
      <c r="E87" s="28">
        <f>VLOOKUP(C87,'Active 1'!C$21:E$950,3,FALSE)</f>
        <v>-5873.9613620650571</v>
      </c>
      <c r="F87" s="2" t="s">
        <v>2160</v>
      </c>
      <c r="G87" t="str">
        <f t="shared" si="10"/>
        <v>39710.456</v>
      </c>
      <c r="H87" s="6">
        <f t="shared" si="11"/>
        <v>-5874</v>
      </c>
      <c r="I87" s="29" t="s">
        <v>694</v>
      </c>
      <c r="J87" s="30" t="s">
        <v>695</v>
      </c>
      <c r="K87" s="29">
        <v>-5874</v>
      </c>
      <c r="L87" s="29" t="s">
        <v>644</v>
      </c>
      <c r="M87" s="30" t="s">
        <v>2162</v>
      </c>
      <c r="N87" s="30"/>
      <c r="O87" s="31" t="s">
        <v>2163</v>
      </c>
      <c r="P87" s="31" t="s">
        <v>696</v>
      </c>
    </row>
    <row r="88" spans="1:16" ht="13.5" thickBot="1" x14ac:dyDescent="0.25">
      <c r="A88" s="6" t="str">
        <f t="shared" si="6"/>
        <v> ORI 103 </v>
      </c>
      <c r="B88" s="2" t="str">
        <f t="shared" si="7"/>
        <v>I</v>
      </c>
      <c r="C88" s="6">
        <f t="shared" si="8"/>
        <v>39718.42</v>
      </c>
      <c r="D88" t="str">
        <f t="shared" si="9"/>
        <v>vis</v>
      </c>
      <c r="E88" s="28">
        <f>VLOOKUP(C88,'Active 1'!C$21:E$950,3,FALSE)</f>
        <v>-5855.0679239738893</v>
      </c>
      <c r="F88" s="2" t="s">
        <v>2160</v>
      </c>
      <c r="G88" t="str">
        <f t="shared" si="10"/>
        <v>39718.420</v>
      </c>
      <c r="H88" s="6">
        <f t="shared" si="11"/>
        <v>-5855</v>
      </c>
      <c r="I88" s="29" t="s">
        <v>697</v>
      </c>
      <c r="J88" s="30" t="s">
        <v>698</v>
      </c>
      <c r="K88" s="29">
        <v>-5855</v>
      </c>
      <c r="L88" s="29" t="s">
        <v>69</v>
      </c>
      <c r="M88" s="30" t="s">
        <v>2162</v>
      </c>
      <c r="N88" s="30"/>
      <c r="O88" s="31" t="s">
        <v>2163</v>
      </c>
      <c r="P88" s="31" t="s">
        <v>696</v>
      </c>
    </row>
    <row r="89" spans="1:16" ht="13.5" thickBot="1" x14ac:dyDescent="0.25">
      <c r="A89" s="6" t="str">
        <f t="shared" si="6"/>
        <v> ORI 107 </v>
      </c>
      <c r="B89" s="2" t="str">
        <f t="shared" si="7"/>
        <v>I</v>
      </c>
      <c r="C89" s="6">
        <f t="shared" si="8"/>
        <v>39956.601999999999</v>
      </c>
      <c r="D89" t="str">
        <f t="shared" si="9"/>
        <v>vis</v>
      </c>
      <c r="E89" s="28">
        <f>VLOOKUP(C89,'Active 1'!C$21:E$950,3,FALSE)</f>
        <v>-5290.0155794948887</v>
      </c>
      <c r="F89" s="2" t="s">
        <v>2160</v>
      </c>
      <c r="G89" t="str">
        <f t="shared" si="10"/>
        <v>39956.602</v>
      </c>
      <c r="H89" s="6">
        <f t="shared" si="11"/>
        <v>-5290</v>
      </c>
      <c r="I89" s="29" t="s">
        <v>699</v>
      </c>
      <c r="J89" s="30" t="s">
        <v>700</v>
      </c>
      <c r="K89" s="29">
        <v>-5290</v>
      </c>
      <c r="L89" s="29" t="s">
        <v>701</v>
      </c>
      <c r="M89" s="30" t="s">
        <v>2162</v>
      </c>
      <c r="N89" s="30"/>
      <c r="O89" s="31" t="s">
        <v>2163</v>
      </c>
      <c r="P89" s="31" t="s">
        <v>702</v>
      </c>
    </row>
    <row r="90" spans="1:16" ht="13.5" thickBot="1" x14ac:dyDescent="0.25">
      <c r="A90" s="6" t="str">
        <f t="shared" si="6"/>
        <v>IBVS 369 </v>
      </c>
      <c r="B90" s="2" t="str">
        <f t="shared" si="7"/>
        <v>II</v>
      </c>
      <c r="C90" s="6">
        <f t="shared" si="8"/>
        <v>39980.419000000002</v>
      </c>
      <c r="D90" t="str">
        <f t="shared" si="9"/>
        <v>vis</v>
      </c>
      <c r="E90" s="28">
        <f>VLOOKUP(C90,'Active 1'!C$21:E$950,3,FALSE)</f>
        <v>-5233.5131918734151</v>
      </c>
      <c r="F90" s="2" t="s">
        <v>2160</v>
      </c>
      <c r="G90" t="str">
        <f t="shared" si="10"/>
        <v>39980.419</v>
      </c>
      <c r="H90" s="6">
        <f t="shared" si="11"/>
        <v>-5233.5</v>
      </c>
      <c r="I90" s="29" t="s">
        <v>703</v>
      </c>
      <c r="J90" s="30" t="s">
        <v>704</v>
      </c>
      <c r="K90" s="29">
        <v>-5233.5</v>
      </c>
      <c r="L90" s="29" t="s">
        <v>576</v>
      </c>
      <c r="M90" s="30" t="s">
        <v>78</v>
      </c>
      <c r="N90" s="30" t="s">
        <v>2038</v>
      </c>
      <c r="O90" s="31" t="s">
        <v>692</v>
      </c>
      <c r="P90" s="32" t="s">
        <v>568</v>
      </c>
    </row>
    <row r="91" spans="1:16" ht="13.5" thickBot="1" x14ac:dyDescent="0.25">
      <c r="A91" s="6" t="str">
        <f t="shared" si="6"/>
        <v>IBVS 369 </v>
      </c>
      <c r="B91" s="2" t="str">
        <f t="shared" si="7"/>
        <v>I</v>
      </c>
      <c r="C91" s="6">
        <f t="shared" si="8"/>
        <v>39981.472999999998</v>
      </c>
      <c r="D91" t="str">
        <f t="shared" si="9"/>
        <v>vis</v>
      </c>
      <c r="E91" s="28">
        <f>VLOOKUP(C91,'Active 1'!C$21:E$950,3,FALSE)</f>
        <v>-5231.0127293234364</v>
      </c>
      <c r="F91" s="2" t="s">
        <v>2160</v>
      </c>
      <c r="G91" t="str">
        <f t="shared" si="10"/>
        <v>39981.4730</v>
      </c>
      <c r="H91" s="6">
        <f t="shared" si="11"/>
        <v>-5231</v>
      </c>
      <c r="I91" s="29" t="s">
        <v>705</v>
      </c>
      <c r="J91" s="30" t="s">
        <v>706</v>
      </c>
      <c r="K91" s="29">
        <v>-5231</v>
      </c>
      <c r="L91" s="29" t="s">
        <v>707</v>
      </c>
      <c r="M91" s="30" t="s">
        <v>78</v>
      </c>
      <c r="N91" s="30" t="s">
        <v>2038</v>
      </c>
      <c r="O91" s="31" t="s">
        <v>692</v>
      </c>
      <c r="P91" s="32" t="s">
        <v>568</v>
      </c>
    </row>
    <row r="92" spans="1:16" ht="13.5" thickBot="1" x14ac:dyDescent="0.25">
      <c r="A92" s="6" t="str">
        <f t="shared" si="6"/>
        <v> ORI 107 </v>
      </c>
      <c r="B92" s="2" t="str">
        <f t="shared" si="7"/>
        <v>II</v>
      </c>
      <c r="C92" s="6">
        <f t="shared" si="8"/>
        <v>39996.408000000003</v>
      </c>
      <c r="D92" t="str">
        <f t="shared" si="9"/>
        <v>vis</v>
      </c>
      <c r="E92" s="28">
        <f>VLOOKUP(C92,'Active 1'!C$21:E$950,3,FALSE)</f>
        <v>-5195.5816020140819</v>
      </c>
      <c r="F92" s="2" t="s">
        <v>2160</v>
      </c>
      <c r="G92" t="str">
        <f t="shared" si="10"/>
        <v>39996.408</v>
      </c>
      <c r="H92" s="6">
        <f t="shared" si="11"/>
        <v>-5195.5</v>
      </c>
      <c r="I92" s="29" t="s">
        <v>708</v>
      </c>
      <c r="J92" s="30" t="s">
        <v>709</v>
      </c>
      <c r="K92" s="29">
        <v>-5195.5</v>
      </c>
      <c r="L92" s="29" t="s">
        <v>10</v>
      </c>
      <c r="M92" s="30" t="s">
        <v>2162</v>
      </c>
      <c r="N92" s="30"/>
      <c r="O92" s="31" t="s">
        <v>2163</v>
      </c>
      <c r="P92" s="31" t="s">
        <v>702</v>
      </c>
    </row>
    <row r="93" spans="1:16" ht="13.5" thickBot="1" x14ac:dyDescent="0.25">
      <c r="A93" s="6" t="str">
        <f t="shared" si="6"/>
        <v> ORI 107 </v>
      </c>
      <c r="B93" s="2" t="str">
        <f t="shared" si="7"/>
        <v>I</v>
      </c>
      <c r="C93" s="6">
        <f t="shared" si="8"/>
        <v>40005.502</v>
      </c>
      <c r="D93" t="str">
        <f t="shared" si="9"/>
        <v>vis</v>
      </c>
      <c r="E93" s="28">
        <f>VLOOKUP(C93,'Active 1'!C$21:E$950,3,FALSE)</f>
        <v>-5174.0074023655343</v>
      </c>
      <c r="F93" s="2" t="s">
        <v>2160</v>
      </c>
      <c r="G93" t="str">
        <f t="shared" si="10"/>
        <v>40005.502</v>
      </c>
      <c r="H93" s="6">
        <f t="shared" si="11"/>
        <v>-5174</v>
      </c>
      <c r="I93" s="29" t="s">
        <v>710</v>
      </c>
      <c r="J93" s="30" t="s">
        <v>711</v>
      </c>
      <c r="K93" s="29">
        <v>-5174</v>
      </c>
      <c r="L93" s="29" t="s">
        <v>2165</v>
      </c>
      <c r="M93" s="30" t="s">
        <v>2162</v>
      </c>
      <c r="N93" s="30"/>
      <c r="O93" s="31" t="s">
        <v>2163</v>
      </c>
      <c r="P93" s="31" t="s">
        <v>702</v>
      </c>
    </row>
    <row r="94" spans="1:16" ht="13.5" thickBot="1" x14ac:dyDescent="0.25">
      <c r="A94" s="6" t="str">
        <f t="shared" si="6"/>
        <v> ORI 107 </v>
      </c>
      <c r="B94" s="2" t="str">
        <f t="shared" si="7"/>
        <v>I</v>
      </c>
      <c r="C94" s="6">
        <f t="shared" si="8"/>
        <v>40008.453999999998</v>
      </c>
      <c r="D94" t="str">
        <f t="shared" si="9"/>
        <v>vis</v>
      </c>
      <c r="E94" s="28">
        <f>VLOOKUP(C94,'Active 1'!C$21:E$950,3,FALSE)</f>
        <v>-5167.0042093412894</v>
      </c>
      <c r="F94" s="2" t="s">
        <v>2160</v>
      </c>
      <c r="G94" t="str">
        <f t="shared" si="10"/>
        <v>40008.454</v>
      </c>
      <c r="H94" s="6">
        <f t="shared" si="11"/>
        <v>-5167</v>
      </c>
      <c r="I94" s="29" t="s">
        <v>712</v>
      </c>
      <c r="J94" s="30" t="s">
        <v>713</v>
      </c>
      <c r="K94" s="29">
        <v>-5167</v>
      </c>
      <c r="L94" s="29" t="s">
        <v>580</v>
      </c>
      <c r="M94" s="30" t="s">
        <v>2162</v>
      </c>
      <c r="N94" s="30"/>
      <c r="O94" s="31" t="s">
        <v>2163</v>
      </c>
      <c r="P94" s="31" t="s">
        <v>702</v>
      </c>
    </row>
    <row r="95" spans="1:16" ht="13.5" thickBot="1" x14ac:dyDescent="0.25">
      <c r="A95" s="6" t="str">
        <f t="shared" si="6"/>
        <v>IBVS 1673 </v>
      </c>
      <c r="B95" s="2" t="str">
        <f t="shared" si="7"/>
        <v>I</v>
      </c>
      <c r="C95" s="6">
        <f t="shared" si="8"/>
        <v>40017.724000000002</v>
      </c>
      <c r="D95" t="str">
        <f t="shared" si="9"/>
        <v>vis</v>
      </c>
      <c r="E95" s="28">
        <f>VLOOKUP(C95,'Active 1'!C$21:E$950,3,FALSE)</f>
        <v>-5145.012475149274</v>
      </c>
      <c r="F95" s="2" t="s">
        <v>2160</v>
      </c>
      <c r="G95" t="str">
        <f t="shared" si="10"/>
        <v>40017.724</v>
      </c>
      <c r="H95" s="6">
        <f t="shared" si="11"/>
        <v>-5145</v>
      </c>
      <c r="I95" s="29" t="s">
        <v>714</v>
      </c>
      <c r="J95" s="30" t="s">
        <v>715</v>
      </c>
      <c r="K95" s="29">
        <v>-5145</v>
      </c>
      <c r="L95" s="29" t="s">
        <v>606</v>
      </c>
      <c r="M95" s="30" t="s">
        <v>2173</v>
      </c>
      <c r="N95" s="30"/>
      <c r="O95" s="31" t="s">
        <v>322</v>
      </c>
      <c r="P95" s="32" t="s">
        <v>323</v>
      </c>
    </row>
    <row r="96" spans="1:16" ht="13.5" thickBot="1" x14ac:dyDescent="0.25">
      <c r="A96" s="6" t="str">
        <f t="shared" si="6"/>
        <v> ORI 108 </v>
      </c>
      <c r="B96" s="2" t="str">
        <f t="shared" si="7"/>
        <v>II</v>
      </c>
      <c r="C96" s="6">
        <f t="shared" si="8"/>
        <v>40030.582000000002</v>
      </c>
      <c r="D96" t="str">
        <f t="shared" si="9"/>
        <v>vis</v>
      </c>
      <c r="E96" s="28">
        <f>VLOOKUP(C96,'Active 1'!C$21:E$950,3,FALSE)</f>
        <v>-5114.5087299237275</v>
      </c>
      <c r="F96" s="2" t="s">
        <v>2160</v>
      </c>
      <c r="G96" t="str">
        <f t="shared" si="10"/>
        <v>40030.582</v>
      </c>
      <c r="H96" s="6">
        <f t="shared" si="11"/>
        <v>-5114.5</v>
      </c>
      <c r="I96" s="29" t="s">
        <v>716</v>
      </c>
      <c r="J96" s="30" t="s">
        <v>717</v>
      </c>
      <c r="K96" s="29">
        <v>-5114.5</v>
      </c>
      <c r="L96" s="29" t="s">
        <v>2168</v>
      </c>
      <c r="M96" s="30" t="s">
        <v>2162</v>
      </c>
      <c r="N96" s="30"/>
      <c r="O96" s="31" t="s">
        <v>2163</v>
      </c>
      <c r="P96" s="31" t="s">
        <v>718</v>
      </c>
    </row>
    <row r="97" spans="1:16" ht="13.5" thickBot="1" x14ac:dyDescent="0.25">
      <c r="A97" s="6" t="str">
        <f t="shared" si="6"/>
        <v> ORI 108 </v>
      </c>
      <c r="B97" s="2" t="str">
        <f t="shared" si="7"/>
        <v>II</v>
      </c>
      <c r="C97" s="6">
        <f t="shared" si="8"/>
        <v>40033.544999999998</v>
      </c>
      <c r="D97" t="str">
        <f t="shared" si="9"/>
        <v>vis</v>
      </c>
      <c r="E97" s="28">
        <f>VLOOKUP(C97,'Active 1'!C$21:E$950,3,FALSE)</f>
        <v>-5107.4794409905207</v>
      </c>
      <c r="F97" s="2" t="s">
        <v>2160</v>
      </c>
      <c r="G97" t="str">
        <f t="shared" si="10"/>
        <v>40033.545</v>
      </c>
      <c r="H97" s="6">
        <f t="shared" si="11"/>
        <v>-5107.5</v>
      </c>
      <c r="I97" s="29" t="s">
        <v>719</v>
      </c>
      <c r="J97" s="30" t="s">
        <v>720</v>
      </c>
      <c r="K97" s="29">
        <v>-5107.5</v>
      </c>
      <c r="L97" s="29" t="s">
        <v>721</v>
      </c>
      <c r="M97" s="30" t="s">
        <v>2162</v>
      </c>
      <c r="N97" s="30"/>
      <c r="O97" s="31" t="s">
        <v>2163</v>
      </c>
      <c r="P97" s="31" t="s">
        <v>718</v>
      </c>
    </row>
    <row r="98" spans="1:16" ht="13.5" thickBot="1" x14ac:dyDescent="0.25">
      <c r="A98" s="6" t="str">
        <f t="shared" si="6"/>
        <v>IBVS 951 </v>
      </c>
      <c r="B98" s="2" t="str">
        <f t="shared" si="7"/>
        <v>II</v>
      </c>
      <c r="C98" s="6">
        <f t="shared" si="8"/>
        <v>40058.402999999998</v>
      </c>
      <c r="D98" t="str">
        <f t="shared" si="9"/>
        <v>vis</v>
      </c>
      <c r="E98" s="28">
        <f>VLOOKUP(C98,'Active 1'!C$21:E$950,3,FALSE)</f>
        <v>-5048.5074314387539</v>
      </c>
      <c r="F98" s="2" t="s">
        <v>2160</v>
      </c>
      <c r="G98" t="str">
        <f t="shared" si="10"/>
        <v>40058.4030</v>
      </c>
      <c r="H98" s="6">
        <f t="shared" si="11"/>
        <v>-5048.5</v>
      </c>
      <c r="I98" s="29" t="s">
        <v>768</v>
      </c>
      <c r="J98" s="30" t="s">
        <v>769</v>
      </c>
      <c r="K98" s="29">
        <v>-5048.5</v>
      </c>
      <c r="L98" s="29" t="s">
        <v>770</v>
      </c>
      <c r="M98" s="30" t="s">
        <v>78</v>
      </c>
      <c r="N98" s="30" t="s">
        <v>2038</v>
      </c>
      <c r="O98" s="31" t="s">
        <v>771</v>
      </c>
      <c r="P98" s="32" t="s">
        <v>772</v>
      </c>
    </row>
    <row r="99" spans="1:16" ht="13.5" thickBot="1" x14ac:dyDescent="0.25">
      <c r="A99" s="6" t="str">
        <f t="shared" si="6"/>
        <v> ORI 113 </v>
      </c>
      <c r="B99" s="2" t="str">
        <f t="shared" si="7"/>
        <v>I</v>
      </c>
      <c r="C99" s="6">
        <f t="shared" si="8"/>
        <v>40330.499000000003</v>
      </c>
      <c r="D99" t="str">
        <f t="shared" si="9"/>
        <v>vis</v>
      </c>
      <c r="E99" s="28">
        <f>VLOOKUP(C99,'Active 1'!C$21:E$950,3,FALSE)</f>
        <v>-4402.9990272631212</v>
      </c>
      <c r="F99" s="2" t="s">
        <v>2160</v>
      </c>
      <c r="G99" t="str">
        <f t="shared" si="10"/>
        <v>40330.499</v>
      </c>
      <c r="H99" s="6">
        <f t="shared" si="11"/>
        <v>-4403</v>
      </c>
      <c r="I99" s="29" t="s">
        <v>776</v>
      </c>
      <c r="J99" s="30" t="s">
        <v>777</v>
      </c>
      <c r="K99" s="29">
        <v>-4403</v>
      </c>
      <c r="L99" s="29" t="s">
        <v>778</v>
      </c>
      <c r="M99" s="30" t="s">
        <v>2162</v>
      </c>
      <c r="N99" s="30"/>
      <c r="O99" s="31" t="s">
        <v>2163</v>
      </c>
      <c r="P99" s="31" t="s">
        <v>779</v>
      </c>
    </row>
    <row r="100" spans="1:16" ht="13.5" thickBot="1" x14ac:dyDescent="0.25">
      <c r="A100" s="6" t="str">
        <f t="shared" si="6"/>
        <v> ORI 113 </v>
      </c>
      <c r="B100" s="2" t="str">
        <f t="shared" si="7"/>
        <v>II</v>
      </c>
      <c r="C100" s="6">
        <f t="shared" si="8"/>
        <v>40353.468999999997</v>
      </c>
      <c r="D100" t="str">
        <f t="shared" si="9"/>
        <v>vis</v>
      </c>
      <c r="E100" s="28">
        <f>VLOOKUP(C100,'Active 1'!C$21:E$950,3,FALSE)</f>
        <v>-4348.5060246320272</v>
      </c>
      <c r="F100" s="2" t="s">
        <v>2160</v>
      </c>
      <c r="G100" t="str">
        <f t="shared" si="10"/>
        <v>40353.469</v>
      </c>
      <c r="H100" s="6">
        <f t="shared" si="11"/>
        <v>-4348.5</v>
      </c>
      <c r="I100" s="29" t="s">
        <v>780</v>
      </c>
      <c r="J100" s="30" t="s">
        <v>781</v>
      </c>
      <c r="K100" s="29">
        <v>-4348.5</v>
      </c>
      <c r="L100" s="29" t="s">
        <v>2165</v>
      </c>
      <c r="M100" s="30" t="s">
        <v>2162</v>
      </c>
      <c r="N100" s="30"/>
      <c r="O100" s="31" t="s">
        <v>2163</v>
      </c>
      <c r="P100" s="31" t="s">
        <v>779</v>
      </c>
    </row>
    <row r="101" spans="1:16" ht="13.5" thickBot="1" x14ac:dyDescent="0.25">
      <c r="A101" s="6" t="str">
        <f t="shared" si="6"/>
        <v>IBVS 951 </v>
      </c>
      <c r="B101" s="2" t="str">
        <f t="shared" si="7"/>
        <v>I</v>
      </c>
      <c r="C101" s="6">
        <f t="shared" si="8"/>
        <v>40354.520799999998</v>
      </c>
      <c r="D101" t="str">
        <f t="shared" si="9"/>
        <v>vis</v>
      </c>
      <c r="E101" s="28">
        <f>VLOOKUP(C101,'Active 1'!C$21:E$950,3,FALSE)</f>
        <v>-4346.0107812638316</v>
      </c>
      <c r="F101" s="2" t="s">
        <v>2160</v>
      </c>
      <c r="G101" t="str">
        <f t="shared" si="10"/>
        <v>40354.5208</v>
      </c>
      <c r="H101" s="6">
        <f t="shared" si="11"/>
        <v>-4346</v>
      </c>
      <c r="I101" s="29" t="s">
        <v>782</v>
      </c>
      <c r="J101" s="30" t="s">
        <v>783</v>
      </c>
      <c r="K101" s="29">
        <v>-4346</v>
      </c>
      <c r="L101" s="29" t="s">
        <v>784</v>
      </c>
      <c r="M101" s="30" t="s">
        <v>78</v>
      </c>
      <c r="N101" s="30" t="s">
        <v>2038</v>
      </c>
      <c r="O101" s="31" t="s">
        <v>771</v>
      </c>
      <c r="P101" s="32" t="s">
        <v>772</v>
      </c>
    </row>
    <row r="102" spans="1:16" ht="13.5" thickBot="1" x14ac:dyDescent="0.25">
      <c r="A102" s="6" t="str">
        <f t="shared" si="6"/>
        <v>IBVS 369 </v>
      </c>
      <c r="B102" s="2" t="str">
        <f t="shared" si="7"/>
        <v>I</v>
      </c>
      <c r="C102" s="6">
        <f t="shared" si="8"/>
        <v>40368.428999999996</v>
      </c>
      <c r="D102" t="str">
        <f t="shared" si="9"/>
        <v>vis</v>
      </c>
      <c r="E102" s="28">
        <f>VLOOKUP(C102,'Active 1'!C$21:E$950,3,FALSE)</f>
        <v>-4313.0155884386741</v>
      </c>
      <c r="F102" s="2" t="s">
        <v>2160</v>
      </c>
      <c r="G102" t="str">
        <f t="shared" si="10"/>
        <v>40368.429</v>
      </c>
      <c r="H102" s="6">
        <f t="shared" si="11"/>
        <v>-4313</v>
      </c>
      <c r="I102" s="29" t="s">
        <v>785</v>
      </c>
      <c r="J102" s="30" t="s">
        <v>786</v>
      </c>
      <c r="K102" s="29">
        <v>-4313</v>
      </c>
      <c r="L102" s="29" t="s">
        <v>701</v>
      </c>
      <c r="M102" s="30" t="s">
        <v>78</v>
      </c>
      <c r="N102" s="30" t="s">
        <v>2038</v>
      </c>
      <c r="O102" s="31" t="s">
        <v>692</v>
      </c>
      <c r="P102" s="32" t="s">
        <v>568</v>
      </c>
    </row>
    <row r="103" spans="1:16" ht="13.5" thickBot="1" x14ac:dyDescent="0.25">
      <c r="A103" s="6" t="str">
        <f t="shared" si="6"/>
        <v> ORI 113 </v>
      </c>
      <c r="B103" s="2" t="str">
        <f t="shared" si="7"/>
        <v>I</v>
      </c>
      <c r="C103" s="6">
        <f t="shared" si="8"/>
        <v>40381.491999999998</v>
      </c>
      <c r="D103" t="str">
        <f t="shared" si="9"/>
        <v>vis</v>
      </c>
      <c r="E103" s="28">
        <f>VLOOKUP(C103,'Active 1'!C$21:E$950,3,FALSE)</f>
        <v>-4282.0255103642176</v>
      </c>
      <c r="F103" s="2" t="s">
        <v>2160</v>
      </c>
      <c r="G103" t="str">
        <f t="shared" si="10"/>
        <v>40381.492</v>
      </c>
      <c r="H103" s="6">
        <f t="shared" si="11"/>
        <v>-4282</v>
      </c>
      <c r="I103" s="29" t="s">
        <v>787</v>
      </c>
      <c r="J103" s="30" t="s">
        <v>788</v>
      </c>
      <c r="K103" s="29">
        <v>-4282</v>
      </c>
      <c r="L103" s="29" t="s">
        <v>13</v>
      </c>
      <c r="M103" s="30" t="s">
        <v>2162</v>
      </c>
      <c r="N103" s="30"/>
      <c r="O103" s="31" t="s">
        <v>2163</v>
      </c>
      <c r="P103" s="31" t="s">
        <v>779</v>
      </c>
    </row>
    <row r="104" spans="1:16" ht="13.5" thickBot="1" x14ac:dyDescent="0.25">
      <c r="A104" s="6" t="str">
        <f t="shared" si="6"/>
        <v>IBVS 951 </v>
      </c>
      <c r="B104" s="2" t="str">
        <f t="shared" si="7"/>
        <v>I</v>
      </c>
      <c r="C104" s="6">
        <f t="shared" si="8"/>
        <v>40381.498599999999</v>
      </c>
      <c r="D104" t="str">
        <f t="shared" si="9"/>
        <v>vis</v>
      </c>
      <c r="E104" s="28">
        <f>VLOOKUP(C104,'Active 1'!C$21:E$950,3,FALSE)</f>
        <v>-4282.0098528188364</v>
      </c>
      <c r="F104" s="2" t="s">
        <v>2160</v>
      </c>
      <c r="G104" t="str">
        <f t="shared" si="10"/>
        <v>40381.4986</v>
      </c>
      <c r="H104" s="6">
        <f t="shared" si="11"/>
        <v>-4282</v>
      </c>
      <c r="I104" s="29" t="s">
        <v>789</v>
      </c>
      <c r="J104" s="30" t="s">
        <v>790</v>
      </c>
      <c r="K104" s="29">
        <v>-4282</v>
      </c>
      <c r="L104" s="29" t="s">
        <v>791</v>
      </c>
      <c r="M104" s="30" t="s">
        <v>78</v>
      </c>
      <c r="N104" s="30" t="s">
        <v>2038</v>
      </c>
      <c r="O104" s="31" t="s">
        <v>771</v>
      </c>
      <c r="P104" s="32" t="s">
        <v>772</v>
      </c>
    </row>
    <row r="105" spans="1:16" ht="13.5" thickBot="1" x14ac:dyDescent="0.25">
      <c r="A105" s="6" t="str">
        <f t="shared" si="6"/>
        <v> ORI 113 </v>
      </c>
      <c r="B105" s="2" t="str">
        <f t="shared" si="7"/>
        <v>I</v>
      </c>
      <c r="C105" s="6">
        <f t="shared" si="8"/>
        <v>40386.550000000003</v>
      </c>
      <c r="D105" t="str">
        <f t="shared" si="9"/>
        <v>vis</v>
      </c>
      <c r="E105" s="28">
        <f>VLOOKUP(C105,'Active 1'!C$21:E$950,3,FALSE)</f>
        <v>-4270.0261369507043</v>
      </c>
      <c r="F105" s="2" t="s">
        <v>2160</v>
      </c>
      <c r="G105" t="str">
        <f t="shared" si="10"/>
        <v>40386.550</v>
      </c>
      <c r="H105" s="6">
        <f t="shared" si="11"/>
        <v>-4270</v>
      </c>
      <c r="I105" s="29" t="s">
        <v>792</v>
      </c>
      <c r="J105" s="30" t="s">
        <v>793</v>
      </c>
      <c r="K105" s="29">
        <v>-4270</v>
      </c>
      <c r="L105" s="29" t="s">
        <v>13</v>
      </c>
      <c r="M105" s="30" t="s">
        <v>2162</v>
      </c>
      <c r="N105" s="30"/>
      <c r="O105" s="31" t="s">
        <v>2163</v>
      </c>
      <c r="P105" s="31" t="s">
        <v>779</v>
      </c>
    </row>
    <row r="106" spans="1:16" ht="13.5" thickBot="1" x14ac:dyDescent="0.25">
      <c r="A106" s="6" t="str">
        <f t="shared" si="6"/>
        <v>IBVS 922 </v>
      </c>
      <c r="B106" s="2" t="str">
        <f t="shared" si="7"/>
        <v>I</v>
      </c>
      <c r="C106" s="6">
        <f t="shared" si="8"/>
        <v>40387.821100000001</v>
      </c>
      <c r="D106" t="str">
        <f t="shared" si="9"/>
        <v>vis</v>
      </c>
      <c r="E106" s="28">
        <f>VLOOKUP(C106,'Active 1'!C$21:E$950,3,FALSE)</f>
        <v>-4267.010636051954</v>
      </c>
      <c r="F106" s="2" t="s">
        <v>2160</v>
      </c>
      <c r="G106" t="str">
        <f t="shared" si="10"/>
        <v>40387.8211</v>
      </c>
      <c r="H106" s="6">
        <f t="shared" si="11"/>
        <v>-4267</v>
      </c>
      <c r="I106" s="29" t="s">
        <v>794</v>
      </c>
      <c r="J106" s="30" t="s">
        <v>795</v>
      </c>
      <c r="K106" s="29">
        <v>-4267</v>
      </c>
      <c r="L106" s="29" t="s">
        <v>784</v>
      </c>
      <c r="M106" s="30" t="s">
        <v>78</v>
      </c>
      <c r="N106" s="30" t="s">
        <v>2038</v>
      </c>
      <c r="O106" s="31" t="s">
        <v>413</v>
      </c>
      <c r="P106" s="32" t="s">
        <v>796</v>
      </c>
    </row>
    <row r="107" spans="1:16" ht="13.5" thickBot="1" x14ac:dyDescent="0.25">
      <c r="A107" s="6" t="str">
        <f t="shared" si="6"/>
        <v>IBVS 456 </v>
      </c>
      <c r="B107" s="2" t="str">
        <f t="shared" si="7"/>
        <v>I</v>
      </c>
      <c r="C107" s="6">
        <f t="shared" si="8"/>
        <v>40392.455000000002</v>
      </c>
      <c r="D107" t="str">
        <f t="shared" si="9"/>
        <v>vis</v>
      </c>
      <c r="E107" s="28">
        <f>VLOOKUP(C107,'Active 1'!C$21:E$950,3,FALSE)</f>
        <v>-4256.017378546846</v>
      </c>
      <c r="F107" s="2" t="s">
        <v>2160</v>
      </c>
      <c r="G107" t="str">
        <f t="shared" si="10"/>
        <v>40392.455</v>
      </c>
      <c r="H107" s="6">
        <f t="shared" si="11"/>
        <v>-4256</v>
      </c>
      <c r="I107" s="29" t="s">
        <v>797</v>
      </c>
      <c r="J107" s="30" t="s">
        <v>798</v>
      </c>
      <c r="K107" s="29">
        <v>-4256</v>
      </c>
      <c r="L107" s="29" t="s">
        <v>701</v>
      </c>
      <c r="M107" s="30" t="s">
        <v>78</v>
      </c>
      <c r="N107" s="30" t="s">
        <v>2038</v>
      </c>
      <c r="O107" s="31" t="s">
        <v>799</v>
      </c>
      <c r="P107" s="32" t="s">
        <v>800</v>
      </c>
    </row>
    <row r="108" spans="1:16" ht="13.5" thickBot="1" x14ac:dyDescent="0.25">
      <c r="A108" s="6" t="str">
        <f t="shared" si="6"/>
        <v>IBVS 922 </v>
      </c>
      <c r="B108" s="2" t="str">
        <f t="shared" si="7"/>
        <v>II</v>
      </c>
      <c r="C108" s="6">
        <f t="shared" si="8"/>
        <v>40394.7765</v>
      </c>
      <c r="D108" t="str">
        <f t="shared" si="9"/>
        <v>vis</v>
      </c>
      <c r="E108" s="28">
        <f>VLOOKUP(C108,'Active 1'!C$21:E$950,3,FALSE)</f>
        <v>-4250.5099555774068</v>
      </c>
      <c r="F108" s="2" t="s">
        <v>2160</v>
      </c>
      <c r="G108" t="str">
        <f t="shared" si="10"/>
        <v>40394.7765</v>
      </c>
      <c r="H108" s="6">
        <f t="shared" si="11"/>
        <v>-4250.5</v>
      </c>
      <c r="I108" s="29" t="s">
        <v>801</v>
      </c>
      <c r="J108" s="30" t="s">
        <v>802</v>
      </c>
      <c r="K108" s="29">
        <v>-4250.5</v>
      </c>
      <c r="L108" s="29" t="s">
        <v>791</v>
      </c>
      <c r="M108" s="30" t="s">
        <v>78</v>
      </c>
      <c r="N108" s="30" t="s">
        <v>2038</v>
      </c>
      <c r="O108" s="31" t="s">
        <v>413</v>
      </c>
      <c r="P108" s="32" t="s">
        <v>796</v>
      </c>
    </row>
    <row r="109" spans="1:16" ht="13.5" thickBot="1" x14ac:dyDescent="0.25">
      <c r="A109" s="6" t="str">
        <f t="shared" si="6"/>
        <v>IBVS 922 </v>
      </c>
      <c r="B109" s="2" t="str">
        <f t="shared" si="7"/>
        <v>I</v>
      </c>
      <c r="C109" s="6">
        <f t="shared" si="8"/>
        <v>40395.829700000002</v>
      </c>
      <c r="D109" t="str">
        <f t="shared" si="9"/>
        <v>vis</v>
      </c>
      <c r="E109" s="28">
        <f>VLOOKUP(C109,'Active 1'!C$21:E$950,3,FALSE)</f>
        <v>-4248.0113909117035</v>
      </c>
      <c r="F109" s="2" t="s">
        <v>2160</v>
      </c>
      <c r="G109" t="str">
        <f t="shared" si="10"/>
        <v>40395.8297</v>
      </c>
      <c r="H109" s="6">
        <f t="shared" si="11"/>
        <v>-4248</v>
      </c>
      <c r="I109" s="29" t="s">
        <v>803</v>
      </c>
      <c r="J109" s="30" t="s">
        <v>804</v>
      </c>
      <c r="K109" s="29">
        <v>-4248</v>
      </c>
      <c r="L109" s="29" t="s">
        <v>805</v>
      </c>
      <c r="M109" s="30" t="s">
        <v>78</v>
      </c>
      <c r="N109" s="30" t="s">
        <v>2038</v>
      </c>
      <c r="O109" s="31" t="s">
        <v>413</v>
      </c>
      <c r="P109" s="32" t="s">
        <v>796</v>
      </c>
    </row>
    <row r="110" spans="1:16" ht="13.5" thickBot="1" x14ac:dyDescent="0.25">
      <c r="A110" s="6" t="str">
        <f t="shared" si="6"/>
        <v>IBVS 922 </v>
      </c>
      <c r="B110" s="2" t="str">
        <f t="shared" si="7"/>
        <v>II</v>
      </c>
      <c r="C110" s="6">
        <f t="shared" si="8"/>
        <v>40397.727500000001</v>
      </c>
      <c r="D110" t="str">
        <f t="shared" si="9"/>
        <v>vis</v>
      </c>
      <c r="E110" s="28">
        <f>VLOOKUP(C110,'Active 1'!C$21:E$950,3,FALSE)</f>
        <v>-4243.5091349085142</v>
      </c>
      <c r="F110" s="2" t="s">
        <v>2160</v>
      </c>
      <c r="G110" t="str">
        <f t="shared" si="10"/>
        <v>40397.7275</v>
      </c>
      <c r="H110" s="6">
        <f t="shared" si="11"/>
        <v>-4243.5</v>
      </c>
      <c r="I110" s="29" t="s">
        <v>806</v>
      </c>
      <c r="J110" s="30" t="s">
        <v>807</v>
      </c>
      <c r="K110" s="29">
        <v>-4243.5</v>
      </c>
      <c r="L110" s="29" t="s">
        <v>808</v>
      </c>
      <c r="M110" s="30" t="s">
        <v>78</v>
      </c>
      <c r="N110" s="30" t="s">
        <v>2038</v>
      </c>
      <c r="O110" s="31" t="s">
        <v>413</v>
      </c>
      <c r="P110" s="32" t="s">
        <v>796</v>
      </c>
    </row>
    <row r="111" spans="1:16" ht="13.5" thickBot="1" x14ac:dyDescent="0.25">
      <c r="A111" s="6" t="str">
        <f t="shared" si="6"/>
        <v>IBVS 922 </v>
      </c>
      <c r="B111" s="2" t="str">
        <f t="shared" si="7"/>
        <v>II</v>
      </c>
      <c r="C111" s="6">
        <f t="shared" si="8"/>
        <v>40399.8341</v>
      </c>
      <c r="D111" t="str">
        <f t="shared" si="9"/>
        <v>vis</v>
      </c>
      <c r="E111" s="28">
        <f>VLOOKUP(C111,'Active 1'!C$21:E$950,3,FALSE)</f>
        <v>-4238.5115311060481</v>
      </c>
      <c r="F111" s="2" t="s">
        <v>2160</v>
      </c>
      <c r="G111" t="str">
        <f t="shared" si="10"/>
        <v>40399.8341</v>
      </c>
      <c r="H111" s="6">
        <f t="shared" si="11"/>
        <v>-4238.5</v>
      </c>
      <c r="I111" s="29" t="s">
        <v>809</v>
      </c>
      <c r="J111" s="30" t="s">
        <v>810</v>
      </c>
      <c r="K111" s="29">
        <v>-4238.5</v>
      </c>
      <c r="L111" s="29" t="s">
        <v>811</v>
      </c>
      <c r="M111" s="30" t="s">
        <v>78</v>
      </c>
      <c r="N111" s="30" t="s">
        <v>2038</v>
      </c>
      <c r="O111" s="31" t="s">
        <v>413</v>
      </c>
      <c r="P111" s="32" t="s">
        <v>796</v>
      </c>
    </row>
    <row r="112" spans="1:16" ht="13.5" thickBot="1" x14ac:dyDescent="0.25">
      <c r="A112" s="6" t="str">
        <f t="shared" si="6"/>
        <v> ORI 114 </v>
      </c>
      <c r="B112" s="2" t="str">
        <f t="shared" si="7"/>
        <v>I</v>
      </c>
      <c r="C112" s="6">
        <f t="shared" si="8"/>
        <v>40402.578000000001</v>
      </c>
      <c r="D112" t="str">
        <f t="shared" si="9"/>
        <v>vis</v>
      </c>
      <c r="E112" s="28">
        <f>VLOOKUP(C112,'Active 1'!C$21:E$950,3,FALSE)</f>
        <v>-4232.0020252323193</v>
      </c>
      <c r="F112" s="2" t="s">
        <v>2160</v>
      </c>
      <c r="G112" t="str">
        <f t="shared" si="10"/>
        <v>40402.578</v>
      </c>
      <c r="H112" s="6">
        <f t="shared" si="11"/>
        <v>-4232</v>
      </c>
      <c r="I112" s="29" t="s">
        <v>812</v>
      </c>
      <c r="J112" s="30" t="s">
        <v>813</v>
      </c>
      <c r="K112" s="29">
        <v>-4232</v>
      </c>
      <c r="L112" s="29" t="s">
        <v>584</v>
      </c>
      <c r="M112" s="30" t="s">
        <v>2162</v>
      </c>
      <c r="N112" s="30"/>
      <c r="O112" s="31" t="s">
        <v>2163</v>
      </c>
      <c r="P112" s="31" t="s">
        <v>814</v>
      </c>
    </row>
    <row r="113" spans="1:16" ht="13.5" thickBot="1" x14ac:dyDescent="0.25">
      <c r="A113" s="6" t="str">
        <f t="shared" si="6"/>
        <v> ORI 114 </v>
      </c>
      <c r="B113" s="2" t="str">
        <f t="shared" si="7"/>
        <v>I</v>
      </c>
      <c r="C113" s="6">
        <f t="shared" si="8"/>
        <v>40403.413999999997</v>
      </c>
      <c r="D113" t="str">
        <f t="shared" si="9"/>
        <v>vis</v>
      </c>
      <c r="E113" s="28">
        <f>VLOOKUP(C113,'Active 1'!C$21:E$950,3,FALSE)</f>
        <v>-4230.0187361509361</v>
      </c>
      <c r="F113" s="2" t="s">
        <v>2160</v>
      </c>
      <c r="G113" t="str">
        <f t="shared" si="10"/>
        <v>40403.414</v>
      </c>
      <c r="H113" s="6">
        <f t="shared" si="11"/>
        <v>-4230</v>
      </c>
      <c r="I113" s="29" t="s">
        <v>815</v>
      </c>
      <c r="J113" s="30" t="s">
        <v>816</v>
      </c>
      <c r="K113" s="29">
        <v>-4230</v>
      </c>
      <c r="L113" s="29" t="s">
        <v>551</v>
      </c>
      <c r="M113" s="30" t="s">
        <v>2162</v>
      </c>
      <c r="N113" s="30"/>
      <c r="O113" s="31" t="s">
        <v>2163</v>
      </c>
      <c r="P113" s="31" t="s">
        <v>814</v>
      </c>
    </row>
    <row r="114" spans="1:16" ht="13.5" thickBot="1" x14ac:dyDescent="0.25">
      <c r="A114" s="6" t="str">
        <f t="shared" si="6"/>
        <v>IBVS 951 </v>
      </c>
      <c r="B114" s="2" t="str">
        <f t="shared" si="7"/>
        <v>II</v>
      </c>
      <c r="C114" s="6">
        <f t="shared" si="8"/>
        <v>40407.4234</v>
      </c>
      <c r="D114" t="str">
        <f t="shared" si="9"/>
        <v>vis</v>
      </c>
      <c r="E114" s="28">
        <f>VLOOKUP(C114,'Active 1'!C$21:E$950,3,FALSE)</f>
        <v>-4220.5070145684667</v>
      </c>
      <c r="F114" s="2" t="s">
        <v>2160</v>
      </c>
      <c r="G114" t="str">
        <f t="shared" si="10"/>
        <v>40407.4234</v>
      </c>
      <c r="H114" s="6">
        <f t="shared" si="11"/>
        <v>-4220.5</v>
      </c>
      <c r="I114" s="29" t="s">
        <v>817</v>
      </c>
      <c r="J114" s="30" t="s">
        <v>818</v>
      </c>
      <c r="K114" s="29">
        <v>-4220.5</v>
      </c>
      <c r="L114" s="29" t="s">
        <v>819</v>
      </c>
      <c r="M114" s="30" t="s">
        <v>78</v>
      </c>
      <c r="N114" s="30" t="s">
        <v>2038</v>
      </c>
      <c r="O114" s="31" t="s">
        <v>771</v>
      </c>
      <c r="P114" s="32" t="s">
        <v>772</v>
      </c>
    </row>
    <row r="115" spans="1:16" ht="13.5" thickBot="1" x14ac:dyDescent="0.25">
      <c r="A115" s="6" t="str">
        <f t="shared" si="6"/>
        <v> ORI 114 </v>
      </c>
      <c r="B115" s="2" t="str">
        <f t="shared" si="7"/>
        <v>II</v>
      </c>
      <c r="C115" s="6">
        <f t="shared" si="8"/>
        <v>40415.451999999997</v>
      </c>
      <c r="D115" t="str">
        <f t="shared" si="9"/>
        <v>vis</v>
      </c>
      <c r="E115" s="28">
        <f>VLOOKUP(C115,'Active 1'!C$21:E$950,3,FALSE)</f>
        <v>-4201.4603223210142</v>
      </c>
      <c r="F115" s="2" t="s">
        <v>2160</v>
      </c>
      <c r="G115" t="str">
        <f t="shared" si="10"/>
        <v>40415.452</v>
      </c>
      <c r="H115" s="6">
        <f t="shared" si="11"/>
        <v>-4201.5</v>
      </c>
      <c r="I115" s="29" t="s">
        <v>820</v>
      </c>
      <c r="J115" s="30" t="s">
        <v>821</v>
      </c>
      <c r="K115" s="29">
        <v>-4201.5</v>
      </c>
      <c r="L115" s="29" t="s">
        <v>822</v>
      </c>
      <c r="M115" s="30" t="s">
        <v>2162</v>
      </c>
      <c r="N115" s="30"/>
      <c r="O115" s="31" t="s">
        <v>2163</v>
      </c>
      <c r="P115" s="31" t="s">
        <v>814</v>
      </c>
    </row>
    <row r="116" spans="1:16" ht="13.5" thickBot="1" x14ac:dyDescent="0.25">
      <c r="A116" s="6" t="str">
        <f t="shared" si="6"/>
        <v>IBVS 1673 </v>
      </c>
      <c r="B116" s="2" t="str">
        <f t="shared" si="7"/>
        <v>I</v>
      </c>
      <c r="C116" s="6">
        <f t="shared" si="8"/>
        <v>40581.315999999999</v>
      </c>
      <c r="D116" t="str">
        <f t="shared" si="9"/>
        <v>vis</v>
      </c>
      <c r="E116" s="28">
        <f>VLOOKUP(C116,'Active 1'!C$21:E$950,3,FALSE)</f>
        <v>-3807.9719728039831</v>
      </c>
      <c r="F116" s="2" t="s">
        <v>2160</v>
      </c>
      <c r="G116" t="str">
        <f t="shared" si="10"/>
        <v>40581.316</v>
      </c>
      <c r="H116" s="6">
        <f t="shared" si="11"/>
        <v>-3808</v>
      </c>
      <c r="I116" s="29" t="s">
        <v>826</v>
      </c>
      <c r="J116" s="30" t="s">
        <v>827</v>
      </c>
      <c r="K116" s="29">
        <v>-3808</v>
      </c>
      <c r="L116" s="29" t="s">
        <v>828</v>
      </c>
      <c r="M116" s="30" t="s">
        <v>2173</v>
      </c>
      <c r="N116" s="30"/>
      <c r="O116" s="31" t="s">
        <v>322</v>
      </c>
      <c r="P116" s="32" t="s">
        <v>323</v>
      </c>
    </row>
    <row r="117" spans="1:16" ht="13.5" thickBot="1" x14ac:dyDescent="0.25">
      <c r="A117" s="6" t="str">
        <f t="shared" si="6"/>
        <v>IBVS 1673 </v>
      </c>
      <c r="B117" s="2" t="str">
        <f t="shared" si="7"/>
        <v>II</v>
      </c>
      <c r="C117" s="6">
        <f t="shared" si="8"/>
        <v>40581.506000000001</v>
      </c>
      <c r="D117" t="str">
        <f t="shared" si="9"/>
        <v>vis</v>
      </c>
      <c r="E117" s="28">
        <f>VLOOKUP(C117,'Active 1'!C$21:E$950,3,FALSE)</f>
        <v>-3807.521225285479</v>
      </c>
      <c r="F117" s="2" t="s">
        <v>2160</v>
      </c>
      <c r="G117" t="str">
        <f t="shared" si="10"/>
        <v>40581.506</v>
      </c>
      <c r="H117" s="6">
        <f t="shared" si="11"/>
        <v>-3807.5</v>
      </c>
      <c r="I117" s="29" t="s">
        <v>829</v>
      </c>
      <c r="J117" s="30" t="s">
        <v>830</v>
      </c>
      <c r="K117" s="29">
        <v>-3807.5</v>
      </c>
      <c r="L117" s="29" t="s">
        <v>602</v>
      </c>
      <c r="M117" s="30" t="s">
        <v>2173</v>
      </c>
      <c r="N117" s="30"/>
      <c r="O117" s="31" t="s">
        <v>322</v>
      </c>
      <c r="P117" s="32" t="s">
        <v>323</v>
      </c>
    </row>
    <row r="118" spans="1:16" ht="13.5" thickBot="1" x14ac:dyDescent="0.25">
      <c r="A118" s="6" t="str">
        <f t="shared" si="6"/>
        <v> AAPS 6.133 </v>
      </c>
      <c r="B118" s="2" t="str">
        <f t="shared" si="7"/>
        <v>I</v>
      </c>
      <c r="C118" s="6">
        <f t="shared" si="8"/>
        <v>40771.408000000003</v>
      </c>
      <c r="D118" t="str">
        <f t="shared" si="9"/>
        <v>vis</v>
      </c>
      <c r="E118" s="28">
        <f>VLOOKUP(C118,'Active 1'!C$21:E$950,3,FALSE)</f>
        <v>-3357.0061976123052</v>
      </c>
      <c r="F118" s="2" t="s">
        <v>2160</v>
      </c>
      <c r="G118" t="str">
        <f t="shared" si="10"/>
        <v>40771.4080</v>
      </c>
      <c r="H118" s="6">
        <f t="shared" si="11"/>
        <v>-3357</v>
      </c>
      <c r="I118" s="29" t="s">
        <v>831</v>
      </c>
      <c r="J118" s="30" t="s">
        <v>832</v>
      </c>
      <c r="K118" s="29">
        <v>-3357</v>
      </c>
      <c r="L118" s="29" t="s">
        <v>833</v>
      </c>
      <c r="M118" s="30" t="s">
        <v>78</v>
      </c>
      <c r="N118" s="30" t="s">
        <v>2038</v>
      </c>
      <c r="O118" s="31" t="s">
        <v>834</v>
      </c>
      <c r="P118" s="31" t="s">
        <v>835</v>
      </c>
    </row>
    <row r="119" spans="1:16" ht="13.5" thickBot="1" x14ac:dyDescent="0.25">
      <c r="A119" s="6" t="str">
        <f t="shared" si="6"/>
        <v>IBVS 530 </v>
      </c>
      <c r="B119" s="2" t="str">
        <f t="shared" si="7"/>
        <v>II</v>
      </c>
      <c r="C119" s="6">
        <f t="shared" si="8"/>
        <v>40775.419000000002</v>
      </c>
      <c r="D119" t="str">
        <f t="shared" si="9"/>
        <v>vis</v>
      </c>
      <c r="E119" s="28">
        <f>VLOOKUP(C119,'Active 1'!C$21:E$950,3,FALSE)</f>
        <v>-3347.4906802612691</v>
      </c>
      <c r="F119" s="2" t="s">
        <v>2160</v>
      </c>
      <c r="G119" t="str">
        <f t="shared" si="10"/>
        <v>40775.419</v>
      </c>
      <c r="H119" s="6">
        <f t="shared" si="11"/>
        <v>-3347.5</v>
      </c>
      <c r="I119" s="29" t="s">
        <v>836</v>
      </c>
      <c r="J119" s="30" t="s">
        <v>837</v>
      </c>
      <c r="K119" s="29">
        <v>-3347.5</v>
      </c>
      <c r="L119" s="29" t="s">
        <v>2164</v>
      </c>
      <c r="M119" s="30" t="s">
        <v>78</v>
      </c>
      <c r="N119" s="30" t="s">
        <v>2038</v>
      </c>
      <c r="O119" s="31" t="s">
        <v>838</v>
      </c>
      <c r="P119" s="32" t="s">
        <v>839</v>
      </c>
    </row>
    <row r="120" spans="1:16" ht="13.5" thickBot="1" x14ac:dyDescent="0.25">
      <c r="A120" s="6" t="str">
        <f t="shared" si="6"/>
        <v> ORI 120 </v>
      </c>
      <c r="B120" s="2" t="str">
        <f t="shared" si="7"/>
        <v>I</v>
      </c>
      <c r="C120" s="6">
        <f t="shared" si="8"/>
        <v>40795.451999999997</v>
      </c>
      <c r="D120" t="str">
        <f t="shared" si="9"/>
        <v>vis</v>
      </c>
      <c r="E120" s="28">
        <f>VLOOKUP(C120,'Active 1'!C$21:E$950,3,FALSE)</f>
        <v>-3299.9652853240132</v>
      </c>
      <c r="F120" s="2" t="s">
        <v>2160</v>
      </c>
      <c r="G120" t="str">
        <f t="shared" si="10"/>
        <v>40795.452</v>
      </c>
      <c r="H120" s="6">
        <f t="shared" si="11"/>
        <v>-3300</v>
      </c>
      <c r="I120" s="29" t="s">
        <v>840</v>
      </c>
      <c r="J120" s="30" t="s">
        <v>841</v>
      </c>
      <c r="K120" s="29">
        <v>-3300</v>
      </c>
      <c r="L120" s="29" t="s">
        <v>842</v>
      </c>
      <c r="M120" s="30" t="s">
        <v>2162</v>
      </c>
      <c r="N120" s="30"/>
      <c r="O120" s="31" t="s">
        <v>843</v>
      </c>
      <c r="P120" s="31" t="s">
        <v>844</v>
      </c>
    </row>
    <row r="121" spans="1:16" ht="13.5" thickBot="1" x14ac:dyDescent="0.25">
      <c r="A121" s="6" t="str">
        <f t="shared" si="6"/>
        <v> ORI 121 </v>
      </c>
      <c r="B121" s="2" t="str">
        <f t="shared" si="7"/>
        <v>I</v>
      </c>
      <c r="C121" s="6">
        <f t="shared" si="8"/>
        <v>40855.298000000003</v>
      </c>
      <c r="D121" t="str">
        <f t="shared" si="9"/>
        <v>vis</v>
      </c>
      <c r="E121" s="28">
        <f>VLOOKUP(C121,'Active 1'!C$21:E$950,3,FALSE)</f>
        <v>-3157.9893064184162</v>
      </c>
      <c r="F121" s="2" t="s">
        <v>2160</v>
      </c>
      <c r="G121" t="str">
        <f t="shared" si="10"/>
        <v>40855.298</v>
      </c>
      <c r="H121" s="6">
        <f t="shared" si="11"/>
        <v>-3158</v>
      </c>
      <c r="I121" s="29" t="s">
        <v>845</v>
      </c>
      <c r="J121" s="30" t="s">
        <v>846</v>
      </c>
      <c r="K121" s="29">
        <v>-3158</v>
      </c>
      <c r="L121" s="29" t="s">
        <v>2166</v>
      </c>
      <c r="M121" s="30" t="s">
        <v>2162</v>
      </c>
      <c r="N121" s="30"/>
      <c r="O121" s="31" t="s">
        <v>843</v>
      </c>
      <c r="P121" s="31" t="s">
        <v>847</v>
      </c>
    </row>
    <row r="122" spans="1:16" ht="13.5" thickBot="1" x14ac:dyDescent="0.25">
      <c r="A122" s="6" t="str">
        <f t="shared" si="6"/>
        <v>IBVS 530 </v>
      </c>
      <c r="B122" s="2" t="str">
        <f t="shared" si="7"/>
        <v>II</v>
      </c>
      <c r="C122" s="6">
        <f t="shared" si="8"/>
        <v>40859.296000000002</v>
      </c>
      <c r="D122" t="str">
        <f t="shared" si="9"/>
        <v>vis</v>
      </c>
      <c r="E122" s="28">
        <f>VLOOKUP(C122,'Active 1'!C$21:E$950,3,FALSE)</f>
        <v>-3148.5046296870642</v>
      </c>
      <c r="F122" s="2" t="s">
        <v>2160</v>
      </c>
      <c r="G122" t="str">
        <f t="shared" si="10"/>
        <v>40859.296</v>
      </c>
      <c r="H122" s="6">
        <f t="shared" si="11"/>
        <v>-3148.5</v>
      </c>
      <c r="I122" s="29" t="s">
        <v>848</v>
      </c>
      <c r="J122" s="30" t="s">
        <v>849</v>
      </c>
      <c r="K122" s="29">
        <v>-3148.5</v>
      </c>
      <c r="L122" s="29" t="s">
        <v>580</v>
      </c>
      <c r="M122" s="30" t="s">
        <v>78</v>
      </c>
      <c r="N122" s="30" t="s">
        <v>2038</v>
      </c>
      <c r="O122" s="31" t="s">
        <v>850</v>
      </c>
      <c r="P122" s="32" t="s">
        <v>839</v>
      </c>
    </row>
    <row r="123" spans="1:16" ht="13.5" thickBot="1" x14ac:dyDescent="0.25">
      <c r="A123" s="6" t="str">
        <f t="shared" si="6"/>
        <v> PASP 91.251 </v>
      </c>
      <c r="B123" s="2" t="str">
        <f t="shared" si="7"/>
        <v>I</v>
      </c>
      <c r="C123" s="6">
        <f t="shared" si="8"/>
        <v>41077.8537</v>
      </c>
      <c r="D123" t="str">
        <f t="shared" si="9"/>
        <v>vis</v>
      </c>
      <c r="E123" s="28">
        <f>VLOOKUP(C123,'Active 1'!C$21:E$950,3,FALSE)</f>
        <v>-2630.0080985094928</v>
      </c>
      <c r="F123" s="2" t="s">
        <v>2160</v>
      </c>
      <c r="G123" t="str">
        <f t="shared" si="10"/>
        <v>41077.8537</v>
      </c>
      <c r="H123" s="6">
        <f t="shared" si="11"/>
        <v>-2630</v>
      </c>
      <c r="I123" s="29" t="s">
        <v>854</v>
      </c>
      <c r="J123" s="30" t="s">
        <v>855</v>
      </c>
      <c r="K123" s="29">
        <v>-2630</v>
      </c>
      <c r="L123" s="29" t="s">
        <v>856</v>
      </c>
      <c r="M123" s="30" t="s">
        <v>78</v>
      </c>
      <c r="N123" s="30" t="s">
        <v>2038</v>
      </c>
      <c r="O123" s="31" t="s">
        <v>418</v>
      </c>
      <c r="P123" s="31" t="s">
        <v>857</v>
      </c>
    </row>
    <row r="124" spans="1:16" ht="13.5" thickBot="1" x14ac:dyDescent="0.25">
      <c r="A124" s="6" t="str">
        <f t="shared" si="6"/>
        <v> PASP 91.251 </v>
      </c>
      <c r="B124" s="2" t="str">
        <f t="shared" si="7"/>
        <v>I</v>
      </c>
      <c r="C124" s="6">
        <f t="shared" si="8"/>
        <v>41080.804199999999</v>
      </c>
      <c r="D124" t="str">
        <f t="shared" si="9"/>
        <v>vis</v>
      </c>
      <c r="E124" s="28">
        <f>VLOOKUP(C124,'Active 1'!C$21:E$950,3,FALSE)</f>
        <v>-2623.0084640182858</v>
      </c>
      <c r="F124" s="2" t="s">
        <v>2160</v>
      </c>
      <c r="G124" t="str">
        <f t="shared" si="10"/>
        <v>41080.8042</v>
      </c>
      <c r="H124" s="6">
        <f t="shared" si="11"/>
        <v>-2623</v>
      </c>
      <c r="I124" s="29" t="s">
        <v>858</v>
      </c>
      <c r="J124" s="30" t="s">
        <v>859</v>
      </c>
      <c r="K124" s="29">
        <v>-2623</v>
      </c>
      <c r="L124" s="29" t="s">
        <v>860</v>
      </c>
      <c r="M124" s="30" t="s">
        <v>78</v>
      </c>
      <c r="N124" s="30" t="s">
        <v>2038</v>
      </c>
      <c r="O124" s="31" t="s">
        <v>418</v>
      </c>
      <c r="P124" s="31" t="s">
        <v>857</v>
      </c>
    </row>
    <row r="125" spans="1:16" ht="13.5" thickBot="1" x14ac:dyDescent="0.25">
      <c r="A125" s="6" t="str">
        <f t="shared" si="6"/>
        <v> PASP 91.251 </v>
      </c>
      <c r="B125" s="2" t="str">
        <f t="shared" si="7"/>
        <v>II</v>
      </c>
      <c r="C125" s="6">
        <f t="shared" si="8"/>
        <v>41081.859799999998</v>
      </c>
      <c r="D125" t="str">
        <f t="shared" si="9"/>
        <v>vis</v>
      </c>
      <c r="E125" s="28">
        <f>VLOOKUP(C125,'Active 1'!C$21:E$950,3,FALSE)</f>
        <v>-2620.5042056997231</v>
      </c>
      <c r="F125" s="2" t="s">
        <v>2160</v>
      </c>
      <c r="G125" t="str">
        <f t="shared" si="10"/>
        <v>41081.8598</v>
      </c>
      <c r="H125" s="6">
        <f t="shared" si="11"/>
        <v>-2620.5</v>
      </c>
      <c r="I125" s="29" t="s">
        <v>861</v>
      </c>
      <c r="J125" s="30" t="s">
        <v>862</v>
      </c>
      <c r="K125" s="29">
        <v>-2620.5</v>
      </c>
      <c r="L125" s="29" t="s">
        <v>863</v>
      </c>
      <c r="M125" s="30" t="s">
        <v>78</v>
      </c>
      <c r="N125" s="30" t="s">
        <v>2038</v>
      </c>
      <c r="O125" s="31" t="s">
        <v>418</v>
      </c>
      <c r="P125" s="31" t="s">
        <v>857</v>
      </c>
    </row>
    <row r="126" spans="1:16" ht="13.5" thickBot="1" x14ac:dyDescent="0.25">
      <c r="A126" s="6" t="str">
        <f t="shared" si="6"/>
        <v>IBVS 1673 </v>
      </c>
      <c r="B126" s="2" t="str">
        <f t="shared" si="7"/>
        <v>I</v>
      </c>
      <c r="C126" s="6">
        <f t="shared" si="8"/>
        <v>41109.474999999999</v>
      </c>
      <c r="D126" t="str">
        <f t="shared" si="9"/>
        <v>vis</v>
      </c>
      <c r="E126" s="28">
        <f>VLOOKUP(C126,'Active 1'!C$21:E$950,3,FALSE)</f>
        <v>-2554.9911379479345</v>
      </c>
      <c r="F126" s="2" t="s">
        <v>2160</v>
      </c>
      <c r="G126" t="str">
        <f t="shared" si="10"/>
        <v>41109.475</v>
      </c>
      <c r="H126" s="6">
        <f t="shared" si="11"/>
        <v>-2555</v>
      </c>
      <c r="I126" s="29" t="s">
        <v>864</v>
      </c>
      <c r="J126" s="30" t="s">
        <v>865</v>
      </c>
      <c r="K126" s="29">
        <v>-2555</v>
      </c>
      <c r="L126" s="29" t="s">
        <v>2164</v>
      </c>
      <c r="M126" s="30" t="s">
        <v>2173</v>
      </c>
      <c r="N126" s="30"/>
      <c r="O126" s="31" t="s">
        <v>322</v>
      </c>
      <c r="P126" s="32" t="s">
        <v>323</v>
      </c>
    </row>
    <row r="127" spans="1:16" ht="13.5" thickBot="1" x14ac:dyDescent="0.25">
      <c r="A127" s="6" t="str">
        <f t="shared" si="6"/>
        <v>IBVS 1673 </v>
      </c>
      <c r="B127" s="2" t="str">
        <f t="shared" si="7"/>
        <v>II</v>
      </c>
      <c r="C127" s="6">
        <f t="shared" si="8"/>
        <v>41109.688000000002</v>
      </c>
      <c r="D127" t="str">
        <f t="shared" si="9"/>
        <v>vis</v>
      </c>
      <c r="E127" s="28">
        <f>VLOOKUP(C127,'Active 1'!C$21:E$950,3,FALSE)</f>
        <v>-2554.4858262561361</v>
      </c>
      <c r="F127" s="2" t="s">
        <v>2160</v>
      </c>
      <c r="G127" t="str">
        <f t="shared" si="10"/>
        <v>41109.688</v>
      </c>
      <c r="H127" s="6">
        <f t="shared" si="11"/>
        <v>-2554.5</v>
      </c>
      <c r="I127" s="29" t="s">
        <v>866</v>
      </c>
      <c r="J127" s="30" t="s">
        <v>867</v>
      </c>
      <c r="K127" s="29">
        <v>-2554.5</v>
      </c>
      <c r="L127" s="29" t="s">
        <v>2169</v>
      </c>
      <c r="M127" s="30" t="s">
        <v>2173</v>
      </c>
      <c r="N127" s="30"/>
      <c r="O127" s="31" t="s">
        <v>322</v>
      </c>
      <c r="P127" s="32" t="s">
        <v>323</v>
      </c>
    </row>
    <row r="128" spans="1:16" ht="13.5" thickBot="1" x14ac:dyDescent="0.25">
      <c r="A128" s="6" t="str">
        <f t="shared" si="6"/>
        <v>IBVS 951 </v>
      </c>
      <c r="B128" s="2" t="str">
        <f t="shared" si="7"/>
        <v>II</v>
      </c>
      <c r="C128" s="6">
        <f t="shared" si="8"/>
        <v>41124.431799999998</v>
      </c>
      <c r="D128" t="str">
        <f t="shared" si="9"/>
        <v>vis</v>
      </c>
      <c r="E128" s="28">
        <f>VLOOKUP(C128,'Active 1'!C$21:E$950,3,FALSE)</f>
        <v>-2519.5082932917326</v>
      </c>
      <c r="F128" s="2" t="s">
        <v>2160</v>
      </c>
      <c r="G128" t="str">
        <f t="shared" si="10"/>
        <v>41124.4318</v>
      </c>
      <c r="H128" s="6">
        <f t="shared" si="11"/>
        <v>-2519.5</v>
      </c>
      <c r="I128" s="29" t="s">
        <v>868</v>
      </c>
      <c r="J128" s="30" t="s">
        <v>869</v>
      </c>
      <c r="K128" s="29">
        <v>-2519.5</v>
      </c>
      <c r="L128" s="29" t="s">
        <v>870</v>
      </c>
      <c r="M128" s="30" t="s">
        <v>78</v>
      </c>
      <c r="N128" s="30" t="s">
        <v>2038</v>
      </c>
      <c r="O128" s="31" t="s">
        <v>771</v>
      </c>
      <c r="P128" s="32" t="s">
        <v>772</v>
      </c>
    </row>
    <row r="129" spans="1:16" ht="13.5" thickBot="1" x14ac:dyDescent="0.25">
      <c r="A129" s="6" t="str">
        <f t="shared" si="6"/>
        <v>IBVS 647 </v>
      </c>
      <c r="B129" s="2" t="str">
        <f t="shared" si="7"/>
        <v>I</v>
      </c>
      <c r="C129" s="6">
        <f t="shared" si="8"/>
        <v>41126.328000000001</v>
      </c>
      <c r="D129" t="str">
        <f t="shared" si="9"/>
        <v>vis</v>
      </c>
      <c r="E129" s="28">
        <f>VLOOKUP(C129,'Active 1'!C$21:E$950,3,FALSE)</f>
        <v>-2515.0098330571109</v>
      </c>
      <c r="F129" s="2" t="s">
        <v>2160</v>
      </c>
      <c r="G129" t="str">
        <f t="shared" si="10"/>
        <v>41126.3280</v>
      </c>
      <c r="H129" s="6">
        <f t="shared" si="11"/>
        <v>-2515</v>
      </c>
      <c r="I129" s="29" t="s">
        <v>871</v>
      </c>
      <c r="J129" s="30" t="s">
        <v>872</v>
      </c>
      <c r="K129" s="29">
        <v>-2515</v>
      </c>
      <c r="L129" s="29" t="s">
        <v>873</v>
      </c>
      <c r="M129" s="30" t="s">
        <v>78</v>
      </c>
      <c r="N129" s="30" t="s">
        <v>2038</v>
      </c>
      <c r="O129" s="31" t="s">
        <v>874</v>
      </c>
      <c r="P129" s="32" t="s">
        <v>875</v>
      </c>
    </row>
    <row r="130" spans="1:16" ht="13.5" thickBot="1" x14ac:dyDescent="0.25">
      <c r="A130" s="6" t="str">
        <f t="shared" si="6"/>
        <v>IBVS 647 </v>
      </c>
      <c r="B130" s="2" t="str">
        <f t="shared" si="7"/>
        <v>I</v>
      </c>
      <c r="C130" s="6">
        <f t="shared" si="8"/>
        <v>41188.292000000001</v>
      </c>
      <c r="D130" t="str">
        <f t="shared" si="9"/>
        <v>vis</v>
      </c>
      <c r="E130" s="28">
        <f>VLOOKUP(C130,'Active 1'!C$21:E$950,3,FALSE)</f>
        <v>-2368.0092054979473</v>
      </c>
      <c r="F130" s="2" t="s">
        <v>2160</v>
      </c>
      <c r="G130" t="str">
        <f t="shared" si="10"/>
        <v>41188.292</v>
      </c>
      <c r="H130" s="6">
        <f t="shared" si="11"/>
        <v>-2368</v>
      </c>
      <c r="I130" s="29" t="s">
        <v>879</v>
      </c>
      <c r="J130" s="30" t="s">
        <v>880</v>
      </c>
      <c r="K130" s="29">
        <v>-2368</v>
      </c>
      <c r="L130" s="29" t="s">
        <v>2168</v>
      </c>
      <c r="M130" s="30" t="s">
        <v>78</v>
      </c>
      <c r="N130" s="30" t="s">
        <v>2038</v>
      </c>
      <c r="O130" s="31" t="s">
        <v>881</v>
      </c>
      <c r="P130" s="32" t="s">
        <v>875</v>
      </c>
    </row>
    <row r="131" spans="1:16" ht="13.5" thickBot="1" x14ac:dyDescent="0.25">
      <c r="A131" s="6" t="str">
        <f t="shared" si="6"/>
        <v>IBVS 647 </v>
      </c>
      <c r="B131" s="2" t="str">
        <f t="shared" si="7"/>
        <v>II</v>
      </c>
      <c r="C131" s="6">
        <f t="shared" si="8"/>
        <v>41246.252999999997</v>
      </c>
      <c r="D131" t="str">
        <f t="shared" si="9"/>
        <v>vis</v>
      </c>
      <c r="E131" s="28">
        <f>VLOOKUP(C131,'Active 1'!C$21:E$950,3,FALSE)</f>
        <v>-2230.5051164469492</v>
      </c>
      <c r="F131" s="2" t="s">
        <v>2160</v>
      </c>
      <c r="G131" t="str">
        <f t="shared" si="10"/>
        <v>41246.253</v>
      </c>
      <c r="H131" s="6">
        <f t="shared" si="11"/>
        <v>-2230.5</v>
      </c>
      <c r="I131" s="29" t="s">
        <v>882</v>
      </c>
      <c r="J131" s="30" t="s">
        <v>883</v>
      </c>
      <c r="K131" s="29">
        <v>-2230.5</v>
      </c>
      <c r="L131" s="29" t="s">
        <v>580</v>
      </c>
      <c r="M131" s="30" t="s">
        <v>78</v>
      </c>
      <c r="N131" s="30" t="s">
        <v>2038</v>
      </c>
      <c r="O131" s="31" t="s">
        <v>799</v>
      </c>
      <c r="P131" s="32" t="s">
        <v>875</v>
      </c>
    </row>
    <row r="132" spans="1:16" ht="13.5" thickBot="1" x14ac:dyDescent="0.25">
      <c r="A132" s="6" t="str">
        <f t="shared" si="6"/>
        <v>IBVS 937 </v>
      </c>
      <c r="B132" s="2" t="str">
        <f t="shared" si="7"/>
        <v>I</v>
      </c>
      <c r="C132" s="6">
        <f t="shared" si="8"/>
        <v>41512.445</v>
      </c>
      <c r="D132" t="str">
        <f t="shared" si="9"/>
        <v>vis</v>
      </c>
      <c r="E132" s="28">
        <f>VLOOKUP(C132,'Active 1'!C$21:E$950,3,FALSE)</f>
        <v>-1599.003098319823</v>
      </c>
      <c r="F132" s="2" t="s">
        <v>2160</v>
      </c>
      <c r="G132" t="str">
        <f t="shared" si="10"/>
        <v>41512.445</v>
      </c>
      <c r="H132" s="6">
        <f t="shared" si="11"/>
        <v>-1599</v>
      </c>
      <c r="I132" s="29" t="s">
        <v>884</v>
      </c>
      <c r="J132" s="30" t="s">
        <v>885</v>
      </c>
      <c r="K132" s="29">
        <v>-1599</v>
      </c>
      <c r="L132" s="29" t="s">
        <v>584</v>
      </c>
      <c r="M132" s="30" t="s">
        <v>78</v>
      </c>
      <c r="N132" s="30" t="s">
        <v>2038</v>
      </c>
      <c r="O132" s="31" t="s">
        <v>886</v>
      </c>
      <c r="P132" s="32" t="s">
        <v>887</v>
      </c>
    </row>
    <row r="133" spans="1:16" ht="13.5" thickBot="1" x14ac:dyDescent="0.25">
      <c r="A133" s="6" t="str">
        <f t="shared" si="6"/>
        <v>IBVS 937 </v>
      </c>
      <c r="B133" s="2" t="str">
        <f t="shared" si="7"/>
        <v>I</v>
      </c>
      <c r="C133" s="6">
        <f t="shared" si="8"/>
        <v>41786.432999999997</v>
      </c>
      <c r="D133" t="str">
        <f t="shared" si="9"/>
        <v>vis</v>
      </c>
      <c r="E133" s="28">
        <f>VLOOKUP(C133,'Active 1'!C$21:E$950,3,FALSE)</f>
        <v>-949.00619780210729</v>
      </c>
      <c r="F133" s="2" t="s">
        <v>2160</v>
      </c>
      <c r="G133" t="str">
        <f t="shared" si="10"/>
        <v>41786.433</v>
      </c>
      <c r="H133" s="6">
        <f t="shared" si="11"/>
        <v>-949</v>
      </c>
      <c r="I133" s="29" t="s">
        <v>892</v>
      </c>
      <c r="J133" s="30" t="s">
        <v>893</v>
      </c>
      <c r="K133" s="29">
        <v>-949</v>
      </c>
      <c r="L133" s="29" t="s">
        <v>2165</v>
      </c>
      <c r="M133" s="30" t="s">
        <v>78</v>
      </c>
      <c r="N133" s="30" t="s">
        <v>2038</v>
      </c>
      <c r="O133" s="31" t="s">
        <v>894</v>
      </c>
      <c r="P133" s="32" t="s">
        <v>887</v>
      </c>
    </row>
    <row r="134" spans="1:16" ht="13.5" thickBot="1" x14ac:dyDescent="0.25">
      <c r="A134" s="6" t="str">
        <f t="shared" si="6"/>
        <v> ASS 52.401 </v>
      </c>
      <c r="B134" s="2" t="str">
        <f t="shared" si="7"/>
        <v>I</v>
      </c>
      <c r="C134" s="6">
        <f t="shared" si="8"/>
        <v>41826.898699999998</v>
      </c>
      <c r="D134" t="str">
        <f t="shared" si="9"/>
        <v>vis</v>
      </c>
      <c r="E134" s="28" t="e">
        <f>VLOOKUP(C134,'Active 1'!C$21:E$950,3,FALSE)</f>
        <v>#N/A</v>
      </c>
      <c r="F134" s="2" t="s">
        <v>2160</v>
      </c>
      <c r="G134" t="str">
        <f t="shared" si="10"/>
        <v>41826.8987</v>
      </c>
      <c r="H134" s="6">
        <f t="shared" si="11"/>
        <v>-853</v>
      </c>
      <c r="I134" s="29" t="s">
        <v>895</v>
      </c>
      <c r="J134" s="30" t="s">
        <v>896</v>
      </c>
      <c r="K134" s="29">
        <v>-853</v>
      </c>
      <c r="L134" s="29" t="s">
        <v>819</v>
      </c>
      <c r="M134" s="30" t="s">
        <v>78</v>
      </c>
      <c r="N134" s="30" t="s">
        <v>2038</v>
      </c>
      <c r="O134" s="31" t="s">
        <v>897</v>
      </c>
      <c r="P134" s="31" t="s">
        <v>898</v>
      </c>
    </row>
    <row r="135" spans="1:16" ht="13.5" thickBot="1" x14ac:dyDescent="0.25">
      <c r="A135" s="6" t="str">
        <f t="shared" si="6"/>
        <v> ASS 52.401 </v>
      </c>
      <c r="B135" s="2" t="str">
        <f t="shared" si="7"/>
        <v>I</v>
      </c>
      <c r="C135" s="6">
        <f t="shared" si="8"/>
        <v>41829.85</v>
      </c>
      <c r="D135" t="str">
        <f t="shared" si="9"/>
        <v>vis</v>
      </c>
      <c r="E135" s="28">
        <f>VLOOKUP(C135,'Active 1'!C$21:E$950,3,FALSE)</f>
        <v>-846.0056451144759</v>
      </c>
      <c r="F135" s="2" t="s">
        <v>2160</v>
      </c>
      <c r="G135" t="str">
        <f t="shared" si="10"/>
        <v>41829.8500</v>
      </c>
      <c r="H135" s="6">
        <f t="shared" si="11"/>
        <v>-846</v>
      </c>
      <c r="I135" s="29" t="s">
        <v>899</v>
      </c>
      <c r="J135" s="30" t="s">
        <v>900</v>
      </c>
      <c r="K135" s="29">
        <v>-846</v>
      </c>
      <c r="L135" s="29" t="s">
        <v>901</v>
      </c>
      <c r="M135" s="30" t="s">
        <v>78</v>
      </c>
      <c r="N135" s="30" t="s">
        <v>2038</v>
      </c>
      <c r="O135" s="31" t="s">
        <v>897</v>
      </c>
      <c r="P135" s="31" t="s">
        <v>898</v>
      </c>
    </row>
    <row r="136" spans="1:16" ht="13.5" thickBot="1" x14ac:dyDescent="0.25">
      <c r="A136" s="6" t="str">
        <f t="shared" si="6"/>
        <v>IBVS 937 </v>
      </c>
      <c r="B136" s="2" t="str">
        <f t="shared" si="7"/>
        <v>I</v>
      </c>
      <c r="C136" s="6">
        <f t="shared" si="8"/>
        <v>41832.3802</v>
      </c>
      <c r="D136" t="str">
        <f t="shared" si="9"/>
        <v>vis</v>
      </c>
      <c r="E136" s="28">
        <f>VLOOKUP(C136,'Active 1'!C$21:E$950,3,FALSE)</f>
        <v>-840.00311158128977</v>
      </c>
      <c r="F136" s="2" t="s">
        <v>2160</v>
      </c>
      <c r="G136" t="str">
        <f t="shared" si="10"/>
        <v>41832.3802</v>
      </c>
      <c r="H136" s="6">
        <f t="shared" si="11"/>
        <v>-840</v>
      </c>
      <c r="I136" s="29" t="s">
        <v>908</v>
      </c>
      <c r="J136" s="30" t="s">
        <v>909</v>
      </c>
      <c r="K136" s="29">
        <v>-840</v>
      </c>
      <c r="L136" s="29" t="s">
        <v>910</v>
      </c>
      <c r="M136" s="30" t="s">
        <v>78</v>
      </c>
      <c r="N136" s="30" t="s">
        <v>2038</v>
      </c>
      <c r="O136" s="31" t="s">
        <v>894</v>
      </c>
      <c r="P136" s="32" t="s">
        <v>887</v>
      </c>
    </row>
    <row r="137" spans="1:16" ht="13.5" thickBot="1" x14ac:dyDescent="0.25">
      <c r="A137" s="6" t="str">
        <f t="shared" si="6"/>
        <v>IBVS 937 </v>
      </c>
      <c r="B137" s="2" t="str">
        <f t="shared" si="7"/>
        <v>I</v>
      </c>
      <c r="C137" s="6">
        <f t="shared" si="8"/>
        <v>41853.455999999998</v>
      </c>
      <c r="D137" t="str">
        <f t="shared" si="9"/>
        <v>vis</v>
      </c>
      <c r="E137" s="28">
        <f>VLOOKUP(C137,'Active 1'!C$21:E$950,3,FALSE)</f>
        <v>-790.00382447407867</v>
      </c>
      <c r="F137" s="2" t="s">
        <v>2160</v>
      </c>
      <c r="G137" t="str">
        <f t="shared" si="10"/>
        <v>41853.456</v>
      </c>
      <c r="H137" s="6">
        <f t="shared" si="11"/>
        <v>-790</v>
      </c>
      <c r="I137" s="29" t="s">
        <v>911</v>
      </c>
      <c r="J137" s="30" t="s">
        <v>912</v>
      </c>
      <c r="K137" s="29">
        <v>-790</v>
      </c>
      <c r="L137" s="29" t="s">
        <v>580</v>
      </c>
      <c r="M137" s="30" t="s">
        <v>78</v>
      </c>
      <c r="N137" s="30" t="s">
        <v>2038</v>
      </c>
      <c r="O137" s="31" t="s">
        <v>913</v>
      </c>
      <c r="P137" s="32" t="s">
        <v>887</v>
      </c>
    </row>
    <row r="138" spans="1:16" ht="13.5" thickBot="1" x14ac:dyDescent="0.25">
      <c r="A138" s="6" t="str">
        <f t="shared" si="6"/>
        <v>IBVS 1053 </v>
      </c>
      <c r="B138" s="2" t="str">
        <f t="shared" si="7"/>
        <v>I</v>
      </c>
      <c r="C138" s="6">
        <f t="shared" si="8"/>
        <v>42186.459199999998</v>
      </c>
      <c r="D138" t="str">
        <f t="shared" si="9"/>
        <v>vis</v>
      </c>
      <c r="E138" s="28">
        <f>VLOOKUP(C138,'Active 1'!C$21:E$950,3,FALSE)</f>
        <v>-1.8978842922536192E-3</v>
      </c>
      <c r="F138" s="2" t="s">
        <v>2160</v>
      </c>
      <c r="G138" t="str">
        <f t="shared" si="10"/>
        <v>42186.4592</v>
      </c>
      <c r="H138" s="6">
        <f t="shared" si="11"/>
        <v>0</v>
      </c>
      <c r="I138" s="29" t="s">
        <v>916</v>
      </c>
      <c r="J138" s="30" t="s">
        <v>917</v>
      </c>
      <c r="K138" s="29">
        <v>0</v>
      </c>
      <c r="L138" s="29" t="s">
        <v>918</v>
      </c>
      <c r="M138" s="30" t="s">
        <v>78</v>
      </c>
      <c r="N138" s="30" t="s">
        <v>2038</v>
      </c>
      <c r="O138" s="31" t="s">
        <v>919</v>
      </c>
      <c r="P138" s="32" t="s">
        <v>920</v>
      </c>
    </row>
    <row r="139" spans="1:16" ht="13.5" thickBot="1" x14ac:dyDescent="0.25">
      <c r="A139" s="6" t="str">
        <f t="shared" ref="A139:A202" si="12">P139</f>
        <v>IBVS 1673 </v>
      </c>
      <c r="B139" s="2" t="str">
        <f t="shared" ref="B139:B202" si="13">IF(H139=INT(H139),"I","II")</f>
        <v>I</v>
      </c>
      <c r="C139" s="6">
        <f t="shared" ref="C139:C202" si="14">1*G139</f>
        <v>42220.195</v>
      </c>
      <c r="D139" t="str">
        <f t="shared" ref="D139:D202" si="15">VLOOKUP(F139,I$1:J$5,2,FALSE)</f>
        <v>vis</v>
      </c>
      <c r="E139" s="28">
        <f>VLOOKUP(C139,'Active 1'!C$21:E$950,3,FALSE)</f>
        <v>80.031408087090355</v>
      </c>
      <c r="F139" s="2" t="s">
        <v>2160</v>
      </c>
      <c r="G139" t="str">
        <f t="shared" ref="G139:G202" si="16">MID(I139,3,LEN(I139)-3)</f>
        <v>42220.195</v>
      </c>
      <c r="H139" s="6">
        <f t="shared" ref="H139:H202" si="17">1*K139</f>
        <v>80</v>
      </c>
      <c r="I139" s="29" t="s">
        <v>925</v>
      </c>
      <c r="J139" s="30" t="s">
        <v>926</v>
      </c>
      <c r="K139" s="29">
        <v>80</v>
      </c>
      <c r="L139" s="29" t="s">
        <v>2161</v>
      </c>
      <c r="M139" s="30" t="s">
        <v>2173</v>
      </c>
      <c r="N139" s="30"/>
      <c r="O139" s="31" t="s">
        <v>322</v>
      </c>
      <c r="P139" s="32" t="s">
        <v>323</v>
      </c>
    </row>
    <row r="140" spans="1:16" ht="13.5" thickBot="1" x14ac:dyDescent="0.25">
      <c r="A140" s="6" t="str">
        <f t="shared" si="12"/>
        <v>IBVS 1673 </v>
      </c>
      <c r="B140" s="2" t="str">
        <f t="shared" si="13"/>
        <v>II</v>
      </c>
      <c r="C140" s="6">
        <f t="shared" si="14"/>
        <v>42220.387999999999</v>
      </c>
      <c r="D140" t="str">
        <f t="shared" si="15"/>
        <v>vis</v>
      </c>
      <c r="E140" s="28">
        <f>VLOOKUP(C140,'Active 1'!C$21:E$950,3,FALSE)</f>
        <v>80.489272671668758</v>
      </c>
      <c r="F140" s="2" t="s">
        <v>2160</v>
      </c>
      <c r="G140" t="str">
        <f t="shared" si="16"/>
        <v>42220.388</v>
      </c>
      <c r="H140" s="6">
        <f t="shared" si="17"/>
        <v>80.5</v>
      </c>
      <c r="I140" s="29" t="s">
        <v>927</v>
      </c>
      <c r="J140" s="30" t="s">
        <v>928</v>
      </c>
      <c r="K140" s="29">
        <v>80.5</v>
      </c>
      <c r="L140" s="29" t="s">
        <v>606</v>
      </c>
      <c r="M140" s="30" t="s">
        <v>2173</v>
      </c>
      <c r="N140" s="30"/>
      <c r="O140" s="31" t="s">
        <v>322</v>
      </c>
      <c r="P140" s="32" t="s">
        <v>323</v>
      </c>
    </row>
    <row r="141" spans="1:16" ht="13.5" thickBot="1" x14ac:dyDescent="0.25">
      <c r="A141" s="6" t="str">
        <f t="shared" si="12"/>
        <v>IBVS 1053 </v>
      </c>
      <c r="B141" s="2" t="str">
        <f t="shared" si="13"/>
        <v>I</v>
      </c>
      <c r="C141" s="6">
        <f t="shared" si="14"/>
        <v>42240.414199999999</v>
      </c>
      <c r="D141" t="str">
        <f t="shared" si="15"/>
        <v>vis</v>
      </c>
      <c r="E141" s="28">
        <f>VLOOKUP(C141,'Active 1'!C$21:E$950,3,FALSE)</f>
        <v>127.99853559248336</v>
      </c>
      <c r="F141" s="2" t="s">
        <v>2160</v>
      </c>
      <c r="G141" t="str">
        <f t="shared" si="16"/>
        <v>42240.4142</v>
      </c>
      <c r="H141" s="6">
        <f t="shared" si="17"/>
        <v>128</v>
      </c>
      <c r="I141" s="29" t="s">
        <v>929</v>
      </c>
      <c r="J141" s="30" t="s">
        <v>930</v>
      </c>
      <c r="K141" s="29">
        <v>128</v>
      </c>
      <c r="L141" s="29" t="s">
        <v>931</v>
      </c>
      <c r="M141" s="30" t="s">
        <v>78</v>
      </c>
      <c r="N141" s="30" t="s">
        <v>2038</v>
      </c>
      <c r="O141" s="31" t="s">
        <v>874</v>
      </c>
      <c r="P141" s="32" t="s">
        <v>920</v>
      </c>
    </row>
    <row r="142" spans="1:16" ht="13.5" thickBot="1" x14ac:dyDescent="0.25">
      <c r="A142" s="6" t="str">
        <f t="shared" si="12"/>
        <v>IBVS 1163 </v>
      </c>
      <c r="B142" s="2" t="str">
        <f t="shared" si="13"/>
        <v>I</v>
      </c>
      <c r="C142" s="6">
        <f t="shared" si="14"/>
        <v>42532.5291</v>
      </c>
      <c r="D142" t="str">
        <f t="shared" si="15"/>
        <v>vis</v>
      </c>
      <c r="E142" s="28">
        <f>VLOOKUP(C142,'Active 1'!C$21:E$950,3,FALSE)</f>
        <v>820.99888449478738</v>
      </c>
      <c r="F142" s="2" t="s">
        <v>2160</v>
      </c>
      <c r="G142" t="str">
        <f t="shared" si="16"/>
        <v>42532.5291</v>
      </c>
      <c r="H142" s="6">
        <f t="shared" si="17"/>
        <v>821</v>
      </c>
      <c r="I142" s="29" t="s">
        <v>934</v>
      </c>
      <c r="J142" s="30" t="s">
        <v>935</v>
      </c>
      <c r="K142" s="29">
        <v>821</v>
      </c>
      <c r="L142" s="29" t="s">
        <v>936</v>
      </c>
      <c r="M142" s="30" t="s">
        <v>78</v>
      </c>
      <c r="N142" s="30" t="s">
        <v>2038</v>
      </c>
      <c r="O142" s="31" t="s">
        <v>919</v>
      </c>
      <c r="P142" s="32" t="s">
        <v>937</v>
      </c>
    </row>
    <row r="143" spans="1:16" ht="13.5" thickBot="1" x14ac:dyDescent="0.25">
      <c r="A143" s="6" t="str">
        <f t="shared" si="12"/>
        <v>IBVS 1379 </v>
      </c>
      <c r="B143" s="2" t="str">
        <f t="shared" si="13"/>
        <v>II</v>
      </c>
      <c r="C143" s="6">
        <f t="shared" si="14"/>
        <v>42596.8128</v>
      </c>
      <c r="D143" t="str">
        <f t="shared" si="15"/>
        <v>vis</v>
      </c>
      <c r="E143" s="28">
        <f>VLOOKUP(C143,'Active 1'!C$21:E$950,3,FALSE)</f>
        <v>973.50266478374533</v>
      </c>
      <c r="F143" s="2" t="s">
        <v>2160</v>
      </c>
      <c r="G143" t="str">
        <f t="shared" si="16"/>
        <v>42596.8128</v>
      </c>
      <c r="H143" s="6">
        <f t="shared" si="17"/>
        <v>973.5</v>
      </c>
      <c r="I143" s="29" t="s">
        <v>938</v>
      </c>
      <c r="J143" s="30" t="s">
        <v>939</v>
      </c>
      <c r="K143" s="29">
        <v>973.5</v>
      </c>
      <c r="L143" s="29" t="s">
        <v>940</v>
      </c>
      <c r="M143" s="30" t="s">
        <v>78</v>
      </c>
      <c r="N143" s="30" t="s">
        <v>2038</v>
      </c>
      <c r="O143" s="31" t="s">
        <v>941</v>
      </c>
      <c r="P143" s="32" t="s">
        <v>942</v>
      </c>
    </row>
    <row r="144" spans="1:16" ht="13.5" thickBot="1" x14ac:dyDescent="0.25">
      <c r="A144" s="6" t="str">
        <f t="shared" si="12"/>
        <v>IBVS 1119 </v>
      </c>
      <c r="B144" s="2" t="str">
        <f t="shared" si="13"/>
        <v>I</v>
      </c>
      <c r="C144" s="6">
        <f t="shared" si="14"/>
        <v>42665.309099999999</v>
      </c>
      <c r="D144" t="str">
        <f t="shared" si="15"/>
        <v>vis</v>
      </c>
      <c r="E144" s="28">
        <f>VLOOKUP(C144,'Active 1'!C$21:E$950,3,FALSE)</f>
        <v>1136.0002292644208</v>
      </c>
      <c r="F144" s="2" t="s">
        <v>2160</v>
      </c>
      <c r="G144" t="str">
        <f t="shared" si="16"/>
        <v>42665.3091</v>
      </c>
      <c r="H144" s="6">
        <f t="shared" si="17"/>
        <v>1136</v>
      </c>
      <c r="I144" s="29" t="s">
        <v>943</v>
      </c>
      <c r="J144" s="30" t="s">
        <v>944</v>
      </c>
      <c r="K144" s="29">
        <v>1136</v>
      </c>
      <c r="L144" s="29" t="s">
        <v>945</v>
      </c>
      <c r="M144" s="30" t="s">
        <v>78</v>
      </c>
      <c r="N144" s="30" t="s">
        <v>2038</v>
      </c>
      <c r="O144" s="31" t="s">
        <v>946</v>
      </c>
      <c r="P144" s="32" t="s">
        <v>947</v>
      </c>
    </row>
    <row r="145" spans="1:16" ht="13.5" thickBot="1" x14ac:dyDescent="0.25">
      <c r="A145" s="6" t="str">
        <f t="shared" si="12"/>
        <v>IBVS 1358 </v>
      </c>
      <c r="B145" s="2" t="str">
        <f t="shared" si="13"/>
        <v>I</v>
      </c>
      <c r="C145" s="6">
        <f t="shared" si="14"/>
        <v>42914.428399999997</v>
      </c>
      <c r="D145" t="str">
        <f t="shared" si="15"/>
        <v>vis</v>
      </c>
      <c r="E145" s="28">
        <f>VLOOKUP(C145,'Active 1'!C$21:E$950,3,FALSE)</f>
        <v>1726.999736028014</v>
      </c>
      <c r="F145" s="2" t="s">
        <v>2160</v>
      </c>
      <c r="G145" t="str">
        <f t="shared" si="16"/>
        <v>42914.4284</v>
      </c>
      <c r="H145" s="6">
        <f t="shared" si="17"/>
        <v>1727</v>
      </c>
      <c r="I145" s="29" t="s">
        <v>948</v>
      </c>
      <c r="J145" s="30" t="s">
        <v>949</v>
      </c>
      <c r="K145" s="29">
        <v>1727</v>
      </c>
      <c r="L145" s="29" t="s">
        <v>950</v>
      </c>
      <c r="M145" s="30" t="s">
        <v>78</v>
      </c>
      <c r="N145" s="30" t="s">
        <v>2038</v>
      </c>
      <c r="O145" s="31" t="s">
        <v>951</v>
      </c>
      <c r="P145" s="32" t="s">
        <v>952</v>
      </c>
    </row>
    <row r="146" spans="1:16" ht="13.5" thickBot="1" x14ac:dyDescent="0.25">
      <c r="A146" s="6" t="str">
        <f t="shared" si="12"/>
        <v>IBVS 1449 </v>
      </c>
      <c r="B146" s="2" t="str">
        <f t="shared" si="13"/>
        <v>I</v>
      </c>
      <c r="C146" s="6">
        <f t="shared" si="14"/>
        <v>43266.397100000002</v>
      </c>
      <c r="D146" t="str">
        <f t="shared" si="15"/>
        <v>vis</v>
      </c>
      <c r="E146" s="28">
        <f>VLOOKUP(C146,'Active 1'!C$21:E$950,3,FALSE)</f>
        <v>2561.9945682077259</v>
      </c>
      <c r="F146" s="2" t="s">
        <v>2160</v>
      </c>
      <c r="G146" t="str">
        <f t="shared" si="16"/>
        <v>43266.3971</v>
      </c>
      <c r="H146" s="6">
        <f t="shared" si="17"/>
        <v>2562</v>
      </c>
      <c r="I146" s="29" t="s">
        <v>967</v>
      </c>
      <c r="J146" s="30" t="s">
        <v>968</v>
      </c>
      <c r="K146" s="29">
        <v>2562</v>
      </c>
      <c r="L146" s="29" t="s">
        <v>969</v>
      </c>
      <c r="M146" s="30" t="s">
        <v>78</v>
      </c>
      <c r="N146" s="30" t="s">
        <v>2038</v>
      </c>
      <c r="O146" s="31" t="s">
        <v>970</v>
      </c>
      <c r="P146" s="32" t="s">
        <v>971</v>
      </c>
    </row>
    <row r="147" spans="1:16" ht="13.5" thickBot="1" x14ac:dyDescent="0.25">
      <c r="A147" s="6" t="str">
        <f t="shared" si="12"/>
        <v>IBVS 1924 </v>
      </c>
      <c r="B147" s="2" t="str">
        <f t="shared" si="13"/>
        <v>II</v>
      </c>
      <c r="C147" s="6">
        <f t="shared" si="14"/>
        <v>43656.519399999997</v>
      </c>
      <c r="D147" t="str">
        <f t="shared" si="15"/>
        <v>vis</v>
      </c>
      <c r="E147" s="28">
        <f>VLOOKUP(C147,'Active 1'!C$21:E$950,3,FALSE)</f>
        <v>3487.5032978704912</v>
      </c>
      <c r="F147" s="2" t="s">
        <v>2160</v>
      </c>
      <c r="G147" t="str">
        <f t="shared" si="16"/>
        <v>43656.5194</v>
      </c>
      <c r="H147" s="6">
        <f t="shared" si="17"/>
        <v>3487.5</v>
      </c>
      <c r="I147" s="29" t="s">
        <v>972</v>
      </c>
      <c r="J147" s="30" t="s">
        <v>973</v>
      </c>
      <c r="K147" s="29">
        <v>3487.5</v>
      </c>
      <c r="L147" s="29" t="s">
        <v>974</v>
      </c>
      <c r="M147" s="30" t="s">
        <v>78</v>
      </c>
      <c r="N147" s="30" t="s">
        <v>2038</v>
      </c>
      <c r="O147" s="31" t="s">
        <v>975</v>
      </c>
      <c r="P147" s="32" t="s">
        <v>976</v>
      </c>
    </row>
    <row r="148" spans="1:16" ht="13.5" thickBot="1" x14ac:dyDescent="0.25">
      <c r="A148" s="6" t="str">
        <f t="shared" si="12"/>
        <v> PASP 91.251 </v>
      </c>
      <c r="B148" s="2" t="str">
        <f t="shared" si="13"/>
        <v>II</v>
      </c>
      <c r="C148" s="6">
        <f t="shared" si="14"/>
        <v>43681.809800000003</v>
      </c>
      <c r="D148" t="str">
        <f t="shared" si="15"/>
        <v>vis</v>
      </c>
      <c r="E148" s="28">
        <f>VLOOKUP(C148,'Active 1'!C$21:E$950,3,FALSE)</f>
        <v>3547.5011138801592</v>
      </c>
      <c r="F148" s="2" t="s">
        <v>2160</v>
      </c>
      <c r="G148" t="str">
        <f t="shared" si="16"/>
        <v>43681.8098</v>
      </c>
      <c r="H148" s="6">
        <f t="shared" si="17"/>
        <v>3547.5</v>
      </c>
      <c r="I148" s="29" t="s">
        <v>977</v>
      </c>
      <c r="J148" s="30" t="s">
        <v>978</v>
      </c>
      <c r="K148" s="29">
        <v>3547.5</v>
      </c>
      <c r="L148" s="29" t="s">
        <v>979</v>
      </c>
      <c r="M148" s="30" t="s">
        <v>78</v>
      </c>
      <c r="N148" s="30" t="s">
        <v>2038</v>
      </c>
      <c r="O148" s="31" t="s">
        <v>980</v>
      </c>
      <c r="P148" s="31" t="s">
        <v>857</v>
      </c>
    </row>
    <row r="149" spans="1:16" ht="13.5" thickBot="1" x14ac:dyDescent="0.25">
      <c r="A149" s="6" t="str">
        <f t="shared" si="12"/>
        <v>BAVM 31 </v>
      </c>
      <c r="B149" s="2" t="str">
        <f t="shared" si="13"/>
        <v>I</v>
      </c>
      <c r="C149" s="6">
        <f t="shared" si="14"/>
        <v>43717.425999999999</v>
      </c>
      <c r="D149" t="str">
        <f t="shared" si="15"/>
        <v>vis</v>
      </c>
      <c r="E149" s="28">
        <f>VLOOKUP(C149,'Active 1'!C$21:E$950,3,FALSE)</f>
        <v>3631.9953968714476</v>
      </c>
      <c r="F149" s="2" t="s">
        <v>2160</v>
      </c>
      <c r="G149" t="str">
        <f t="shared" si="16"/>
        <v>43717.426</v>
      </c>
      <c r="H149" s="6">
        <f t="shared" si="17"/>
        <v>3632</v>
      </c>
      <c r="I149" s="29" t="s">
        <v>987</v>
      </c>
      <c r="J149" s="30" t="s">
        <v>988</v>
      </c>
      <c r="K149" s="29">
        <v>3632</v>
      </c>
      <c r="L149" s="29" t="s">
        <v>580</v>
      </c>
      <c r="M149" s="30" t="s">
        <v>2162</v>
      </c>
      <c r="N149" s="30"/>
      <c r="O149" s="31" t="s">
        <v>334</v>
      </c>
      <c r="P149" s="32" t="s">
        <v>989</v>
      </c>
    </row>
    <row r="150" spans="1:16" ht="13.5" thickBot="1" x14ac:dyDescent="0.25">
      <c r="A150" s="6" t="str">
        <f t="shared" si="12"/>
        <v>BAVM 31 </v>
      </c>
      <c r="B150" s="2" t="str">
        <f t="shared" si="13"/>
        <v>I</v>
      </c>
      <c r="C150" s="6">
        <f t="shared" si="14"/>
        <v>43744.411999999997</v>
      </c>
      <c r="D150" t="str">
        <f t="shared" si="15"/>
        <v>vis</v>
      </c>
      <c r="E150" s="28">
        <f>VLOOKUP(C150,'Active 1'!C$21:E$950,3,FALSE)</f>
        <v>3696.0157786303912</v>
      </c>
      <c r="F150" s="2" t="s">
        <v>2160</v>
      </c>
      <c r="G150" t="str">
        <f t="shared" si="16"/>
        <v>43744.412</v>
      </c>
      <c r="H150" s="6">
        <f t="shared" si="17"/>
        <v>3696</v>
      </c>
      <c r="I150" s="29" t="s">
        <v>992</v>
      </c>
      <c r="J150" s="30" t="s">
        <v>993</v>
      </c>
      <c r="K150" s="29">
        <v>3696</v>
      </c>
      <c r="L150" s="29" t="s">
        <v>775</v>
      </c>
      <c r="M150" s="30" t="s">
        <v>2162</v>
      </c>
      <c r="N150" s="30"/>
      <c r="O150" s="31" t="s">
        <v>334</v>
      </c>
      <c r="P150" s="32" t="s">
        <v>989</v>
      </c>
    </row>
    <row r="151" spans="1:16" ht="13.5" thickBot="1" x14ac:dyDescent="0.25">
      <c r="A151" s="6" t="str">
        <f t="shared" si="12"/>
        <v> BBS 48 </v>
      </c>
      <c r="B151" s="2" t="str">
        <f t="shared" si="13"/>
        <v>I</v>
      </c>
      <c r="C151" s="6">
        <f t="shared" si="14"/>
        <v>44372.471299999997</v>
      </c>
      <c r="D151" t="str">
        <f t="shared" si="15"/>
        <v>vis</v>
      </c>
      <c r="E151" s="28">
        <f>VLOOKUP(C151,'Active 1'!C$21:E$950,3,FALSE)</f>
        <v>5185.9956257088406</v>
      </c>
      <c r="F151" s="2" t="s">
        <v>2160</v>
      </c>
      <c r="G151" t="str">
        <f t="shared" si="16"/>
        <v>44372.4713</v>
      </c>
      <c r="H151" s="6">
        <f t="shared" si="17"/>
        <v>5186</v>
      </c>
      <c r="I151" s="29" t="s">
        <v>1000</v>
      </c>
      <c r="J151" s="30" t="s">
        <v>1001</v>
      </c>
      <c r="K151" s="29">
        <v>5186</v>
      </c>
      <c r="L151" s="29" t="s">
        <v>863</v>
      </c>
      <c r="M151" s="30" t="s">
        <v>78</v>
      </c>
      <c r="N151" s="30" t="s">
        <v>2038</v>
      </c>
      <c r="O151" s="31" t="s">
        <v>1002</v>
      </c>
      <c r="P151" s="31" t="s">
        <v>1003</v>
      </c>
    </row>
    <row r="152" spans="1:16" ht="13.5" thickBot="1" x14ac:dyDescent="0.25">
      <c r="A152" s="6" t="str">
        <f t="shared" si="12"/>
        <v> BBS 49 </v>
      </c>
      <c r="B152" s="2" t="str">
        <f t="shared" si="13"/>
        <v>I</v>
      </c>
      <c r="C152" s="6">
        <f t="shared" si="14"/>
        <v>44445.381999999998</v>
      </c>
      <c r="D152" t="str">
        <f t="shared" si="15"/>
        <v>vis</v>
      </c>
      <c r="E152" s="28">
        <f>VLOOKUP(C152,'Active 1'!C$21:E$950,3,FALSE)</f>
        <v>5358.9657156929925</v>
      </c>
      <c r="F152" s="2" t="s">
        <v>2160</v>
      </c>
      <c r="G152" t="str">
        <f t="shared" si="16"/>
        <v>44445.382</v>
      </c>
      <c r="H152" s="6">
        <f t="shared" si="17"/>
        <v>5359</v>
      </c>
      <c r="I152" s="29" t="s">
        <v>1004</v>
      </c>
      <c r="J152" s="30" t="s">
        <v>1005</v>
      </c>
      <c r="K152" s="29">
        <v>5359</v>
      </c>
      <c r="L152" s="29" t="s">
        <v>2192</v>
      </c>
      <c r="M152" s="30" t="s">
        <v>2162</v>
      </c>
      <c r="N152" s="30"/>
      <c r="O152" s="31" t="s">
        <v>1006</v>
      </c>
      <c r="P152" s="31" t="s">
        <v>1007</v>
      </c>
    </row>
    <row r="153" spans="1:16" ht="13.5" thickBot="1" x14ac:dyDescent="0.25">
      <c r="A153" s="6" t="str">
        <f t="shared" si="12"/>
        <v> BBS 49 </v>
      </c>
      <c r="B153" s="2" t="str">
        <f t="shared" si="13"/>
        <v>II</v>
      </c>
      <c r="C153" s="6">
        <f t="shared" si="14"/>
        <v>44479.328000000001</v>
      </c>
      <c r="D153" t="str">
        <f t="shared" si="15"/>
        <v>vis</v>
      </c>
      <c r="E153" s="28">
        <f>VLOOKUP(C153,'Active 1'!C$21:E$950,3,FALSE)</f>
        <v>5439.497690761159</v>
      </c>
      <c r="F153" s="2" t="s">
        <v>2160</v>
      </c>
      <c r="G153" t="str">
        <f t="shared" si="16"/>
        <v>44479.3280</v>
      </c>
      <c r="H153" s="6">
        <f t="shared" si="17"/>
        <v>5439.5</v>
      </c>
      <c r="I153" s="29" t="s">
        <v>1012</v>
      </c>
      <c r="J153" s="30" t="s">
        <v>1013</v>
      </c>
      <c r="K153" s="29">
        <v>5439.5</v>
      </c>
      <c r="L153" s="29" t="s">
        <v>1014</v>
      </c>
      <c r="M153" s="30" t="s">
        <v>78</v>
      </c>
      <c r="N153" s="30" t="s">
        <v>2038</v>
      </c>
      <c r="O153" s="31" t="s">
        <v>1011</v>
      </c>
      <c r="P153" s="31" t="s">
        <v>1007</v>
      </c>
    </row>
    <row r="154" spans="1:16" ht="13.5" thickBot="1" x14ac:dyDescent="0.25">
      <c r="A154" s="6" t="str">
        <f t="shared" si="12"/>
        <v> BBS 50 </v>
      </c>
      <c r="B154" s="2" t="str">
        <f t="shared" si="13"/>
        <v>I</v>
      </c>
      <c r="C154" s="6">
        <f t="shared" si="14"/>
        <v>44491.339200000002</v>
      </c>
      <c r="D154" t="str">
        <f t="shared" si="15"/>
        <v>vis</v>
      </c>
      <c r="E154" s="28">
        <f>VLOOKUP(C154,'Active 1'!C$21:E$950,3,FALSE)</f>
        <v>5467.9925254674199</v>
      </c>
      <c r="F154" s="2" t="s">
        <v>2160</v>
      </c>
      <c r="G154" t="str">
        <f t="shared" si="16"/>
        <v>44491.3392</v>
      </c>
      <c r="H154" s="6">
        <f t="shared" si="17"/>
        <v>5468</v>
      </c>
      <c r="I154" s="29" t="s">
        <v>1015</v>
      </c>
      <c r="J154" s="30" t="s">
        <v>1016</v>
      </c>
      <c r="K154" s="29">
        <v>5468</v>
      </c>
      <c r="L154" s="29" t="s">
        <v>1017</v>
      </c>
      <c r="M154" s="30" t="s">
        <v>78</v>
      </c>
      <c r="N154" s="30" t="s">
        <v>2038</v>
      </c>
      <c r="O154" s="31" t="s">
        <v>1011</v>
      </c>
      <c r="P154" s="31" t="s">
        <v>1018</v>
      </c>
    </row>
    <row r="155" spans="1:16" ht="13.5" thickBot="1" x14ac:dyDescent="0.25">
      <c r="A155" s="6" t="str">
        <f t="shared" si="12"/>
        <v> BBS 50 </v>
      </c>
      <c r="B155" s="2" t="str">
        <f t="shared" si="13"/>
        <v>I</v>
      </c>
      <c r="C155" s="6">
        <f t="shared" si="14"/>
        <v>44494.291899999997</v>
      </c>
      <c r="D155" t="str">
        <f t="shared" si="15"/>
        <v>vis</v>
      </c>
      <c r="E155" s="28">
        <f>VLOOKUP(C155,'Active 1'!C$21:E$950,3,FALSE)</f>
        <v>5474.9973791404091</v>
      </c>
      <c r="F155" s="2" t="s">
        <v>2160</v>
      </c>
      <c r="G155" t="str">
        <f t="shared" si="16"/>
        <v>44494.2919</v>
      </c>
      <c r="H155" s="6">
        <f t="shared" si="17"/>
        <v>5475</v>
      </c>
      <c r="I155" s="29" t="s">
        <v>1019</v>
      </c>
      <c r="J155" s="30" t="s">
        <v>1020</v>
      </c>
      <c r="K155" s="29">
        <v>5475</v>
      </c>
      <c r="L155" s="29" t="s">
        <v>1021</v>
      </c>
      <c r="M155" s="30" t="s">
        <v>78</v>
      </c>
      <c r="N155" s="30" t="s">
        <v>2038</v>
      </c>
      <c r="O155" s="31" t="s">
        <v>1011</v>
      </c>
      <c r="P155" s="31" t="s">
        <v>1018</v>
      </c>
    </row>
    <row r="156" spans="1:16" ht="13.5" thickBot="1" x14ac:dyDescent="0.25">
      <c r="A156" s="6" t="str">
        <f t="shared" si="12"/>
        <v> BBS 50 </v>
      </c>
      <c r="B156" s="2" t="str">
        <f t="shared" si="13"/>
        <v>I</v>
      </c>
      <c r="C156" s="6">
        <f t="shared" si="14"/>
        <v>44502.298999999999</v>
      </c>
      <c r="D156" t="str">
        <f t="shared" si="15"/>
        <v>vis</v>
      </c>
      <c r="E156" s="28">
        <f>VLOOKUP(C156,'Active 1'!C$21:E$950,3,FALSE)</f>
        <v>5493.9930657476225</v>
      </c>
      <c r="F156" s="2" t="s">
        <v>2160</v>
      </c>
      <c r="G156" t="str">
        <f t="shared" si="16"/>
        <v>44502.2990</v>
      </c>
      <c r="H156" s="6">
        <f t="shared" si="17"/>
        <v>5494</v>
      </c>
      <c r="I156" s="29" t="s">
        <v>1022</v>
      </c>
      <c r="J156" s="30" t="s">
        <v>1023</v>
      </c>
      <c r="K156" s="29">
        <v>5494</v>
      </c>
      <c r="L156" s="29" t="s">
        <v>1024</v>
      </c>
      <c r="M156" s="30" t="s">
        <v>78</v>
      </c>
      <c r="N156" s="30" t="s">
        <v>2038</v>
      </c>
      <c r="O156" s="31" t="s">
        <v>1011</v>
      </c>
      <c r="P156" s="31" t="s">
        <v>1018</v>
      </c>
    </row>
    <row r="157" spans="1:16" ht="13.5" thickBot="1" x14ac:dyDescent="0.25">
      <c r="A157" s="6" t="str">
        <f t="shared" si="12"/>
        <v> BBS 50 </v>
      </c>
      <c r="B157" s="2" t="str">
        <f t="shared" si="13"/>
        <v>II</v>
      </c>
      <c r="C157" s="6">
        <f t="shared" si="14"/>
        <v>44506.297599999998</v>
      </c>
      <c r="D157" t="str">
        <f t="shared" si="15"/>
        <v>vis</v>
      </c>
      <c r="E157" s="28">
        <f>VLOOKUP(C157,'Active 1'!C$21:E$950,3,FALSE)</f>
        <v>5503.4791658921886</v>
      </c>
      <c r="F157" s="2" t="s">
        <v>2160</v>
      </c>
      <c r="G157" t="str">
        <f t="shared" si="16"/>
        <v>44506.2976</v>
      </c>
      <c r="H157" s="6">
        <f t="shared" si="17"/>
        <v>5503.5</v>
      </c>
      <c r="I157" s="29" t="s">
        <v>1025</v>
      </c>
      <c r="J157" s="30" t="s">
        <v>1026</v>
      </c>
      <c r="K157" s="29">
        <v>5503.5</v>
      </c>
      <c r="L157" s="29" t="s">
        <v>1027</v>
      </c>
      <c r="M157" s="30" t="s">
        <v>78</v>
      </c>
      <c r="N157" s="30" t="s">
        <v>2038</v>
      </c>
      <c r="O157" s="31" t="s">
        <v>1011</v>
      </c>
      <c r="P157" s="31" t="s">
        <v>1018</v>
      </c>
    </row>
    <row r="158" spans="1:16" ht="13.5" thickBot="1" x14ac:dyDescent="0.25">
      <c r="A158" s="6" t="str">
        <f t="shared" si="12"/>
        <v> BBS 57 </v>
      </c>
      <c r="B158" s="2" t="str">
        <f t="shared" si="13"/>
        <v>I</v>
      </c>
      <c r="C158" s="6">
        <f t="shared" si="14"/>
        <v>44724.440999999999</v>
      </c>
      <c r="D158" t="str">
        <f t="shared" si="15"/>
        <v>vis</v>
      </c>
      <c r="E158" s="28">
        <f>VLOOKUP(C158,'Active 1'!C$21:E$950,3,FALSE)</f>
        <v>6020.9928302439057</v>
      </c>
      <c r="F158" s="2" t="s">
        <v>2160</v>
      </c>
      <c r="G158" t="str">
        <f t="shared" si="16"/>
        <v>44724.441</v>
      </c>
      <c r="H158" s="6">
        <f t="shared" si="17"/>
        <v>6021</v>
      </c>
      <c r="I158" s="29" t="s">
        <v>1028</v>
      </c>
      <c r="J158" s="30" t="s">
        <v>1029</v>
      </c>
      <c r="K158" s="29">
        <v>6021</v>
      </c>
      <c r="L158" s="29" t="s">
        <v>2165</v>
      </c>
      <c r="M158" s="30" t="s">
        <v>2162</v>
      </c>
      <c r="N158" s="30"/>
      <c r="O158" s="31" t="s">
        <v>1030</v>
      </c>
      <c r="P158" s="31" t="s">
        <v>1031</v>
      </c>
    </row>
    <row r="159" spans="1:16" ht="13.5" thickBot="1" x14ac:dyDescent="0.25">
      <c r="A159" s="6" t="str">
        <f t="shared" si="12"/>
        <v> BBS 55 </v>
      </c>
      <c r="B159" s="2" t="str">
        <f t="shared" si="13"/>
        <v>I</v>
      </c>
      <c r="C159" s="6">
        <f t="shared" si="14"/>
        <v>44751.4257</v>
      </c>
      <c r="D159" t="str">
        <f t="shared" si="15"/>
        <v>vis</v>
      </c>
      <c r="E159" s="28">
        <f>VLOOKUP(C159,'Active 1'!C$21:E$950,3,FALSE)</f>
        <v>6085.0101279408891</v>
      </c>
      <c r="F159" s="2" t="s">
        <v>2160</v>
      </c>
      <c r="G159" t="str">
        <f t="shared" si="16"/>
        <v>44751.4257</v>
      </c>
      <c r="H159" s="6">
        <f t="shared" si="17"/>
        <v>6085</v>
      </c>
      <c r="I159" s="29" t="s">
        <v>1032</v>
      </c>
      <c r="J159" s="30" t="s">
        <v>1033</v>
      </c>
      <c r="K159" s="29">
        <v>6085</v>
      </c>
      <c r="L159" s="29" t="s">
        <v>1034</v>
      </c>
      <c r="M159" s="30" t="s">
        <v>78</v>
      </c>
      <c r="N159" s="30" t="s">
        <v>2038</v>
      </c>
      <c r="O159" s="31" t="s">
        <v>1011</v>
      </c>
      <c r="P159" s="31" t="s">
        <v>1035</v>
      </c>
    </row>
    <row r="160" spans="1:16" ht="13.5" thickBot="1" x14ac:dyDescent="0.25">
      <c r="A160" s="6" t="str">
        <f t="shared" si="12"/>
        <v> BBS 56 </v>
      </c>
      <c r="B160" s="2" t="str">
        <f t="shared" si="13"/>
        <v>I</v>
      </c>
      <c r="C160" s="6">
        <f t="shared" si="14"/>
        <v>44821.396999999997</v>
      </c>
      <c r="D160" t="str">
        <f t="shared" si="15"/>
        <v>vis</v>
      </c>
      <c r="E160" s="28">
        <f>VLOOKUP(C160,'Active 1'!C$21:E$950,3,FALSE)</f>
        <v>6251.0069165783252</v>
      </c>
      <c r="F160" s="2" t="s">
        <v>2160</v>
      </c>
      <c r="G160" t="str">
        <f t="shared" si="16"/>
        <v>44821.397</v>
      </c>
      <c r="H160" s="6">
        <f t="shared" si="17"/>
        <v>6251</v>
      </c>
      <c r="I160" s="29" t="s">
        <v>1036</v>
      </c>
      <c r="J160" s="30" t="s">
        <v>1037</v>
      </c>
      <c r="K160" s="29">
        <v>6251</v>
      </c>
      <c r="L160" s="29" t="s">
        <v>592</v>
      </c>
      <c r="M160" s="30" t="s">
        <v>78</v>
      </c>
      <c r="N160" s="30" t="s">
        <v>2038</v>
      </c>
      <c r="O160" s="31" t="s">
        <v>1002</v>
      </c>
      <c r="P160" s="31" t="s">
        <v>1038</v>
      </c>
    </row>
    <row r="161" spans="1:16" ht="13.5" thickBot="1" x14ac:dyDescent="0.25">
      <c r="A161" s="6" t="str">
        <f t="shared" si="12"/>
        <v> BBS 56 </v>
      </c>
      <c r="B161" s="2" t="str">
        <f t="shared" si="13"/>
        <v>II</v>
      </c>
      <c r="C161" s="6">
        <f t="shared" si="14"/>
        <v>44823.292800000003</v>
      </c>
      <c r="D161" t="str">
        <f t="shared" si="15"/>
        <v>vis</v>
      </c>
      <c r="E161" s="28">
        <f>VLOOKUP(C161,'Active 1'!C$21:E$950,3,FALSE)</f>
        <v>6255.5044278708101</v>
      </c>
      <c r="F161" s="2" t="s">
        <v>2160</v>
      </c>
      <c r="G161" t="str">
        <f t="shared" si="16"/>
        <v>44823.2928</v>
      </c>
      <c r="H161" s="6">
        <f t="shared" si="17"/>
        <v>6255.5</v>
      </c>
      <c r="I161" s="29" t="s">
        <v>1039</v>
      </c>
      <c r="J161" s="30" t="s">
        <v>1040</v>
      </c>
      <c r="K161" s="29">
        <v>6255.5</v>
      </c>
      <c r="L161" s="29" t="s">
        <v>1041</v>
      </c>
      <c r="M161" s="30" t="s">
        <v>78</v>
      </c>
      <c r="N161" s="30" t="s">
        <v>2038</v>
      </c>
      <c r="O161" s="31" t="s">
        <v>1011</v>
      </c>
      <c r="P161" s="31" t="s">
        <v>1038</v>
      </c>
    </row>
    <row r="162" spans="1:16" ht="13.5" thickBot="1" x14ac:dyDescent="0.25">
      <c r="A162" s="6" t="str">
        <f t="shared" si="12"/>
        <v> BBS 56 </v>
      </c>
      <c r="B162" s="2" t="str">
        <f t="shared" si="13"/>
        <v>I</v>
      </c>
      <c r="C162" s="6">
        <f t="shared" si="14"/>
        <v>44840.362300000001</v>
      </c>
      <c r="D162" t="str">
        <f t="shared" si="15"/>
        <v>vis</v>
      </c>
      <c r="E162" s="28">
        <f>VLOOKUP(C162,'Active 1'!C$21:E$950,3,FALSE)</f>
        <v>6295.999347697174</v>
      </c>
      <c r="F162" s="2" t="s">
        <v>2160</v>
      </c>
      <c r="G162" t="str">
        <f t="shared" si="16"/>
        <v>44840.3623</v>
      </c>
      <c r="H162" s="6">
        <f t="shared" si="17"/>
        <v>6296</v>
      </c>
      <c r="I162" s="29" t="s">
        <v>1045</v>
      </c>
      <c r="J162" s="30" t="s">
        <v>1046</v>
      </c>
      <c r="K162" s="29">
        <v>6296</v>
      </c>
      <c r="L162" s="29" t="s">
        <v>907</v>
      </c>
      <c r="M162" s="30" t="s">
        <v>78</v>
      </c>
      <c r="N162" s="30" t="s">
        <v>2038</v>
      </c>
      <c r="O162" s="31" t="s">
        <v>1011</v>
      </c>
      <c r="P162" s="31" t="s">
        <v>1038</v>
      </c>
    </row>
    <row r="163" spans="1:16" ht="13.5" thickBot="1" x14ac:dyDescent="0.25">
      <c r="A163" s="6" t="str">
        <f t="shared" si="12"/>
        <v>IBVS 2385 </v>
      </c>
      <c r="B163" s="2" t="str">
        <f t="shared" si="13"/>
        <v>I</v>
      </c>
      <c r="C163" s="6">
        <f t="shared" si="14"/>
        <v>45002.654600000002</v>
      </c>
      <c r="D163" t="str">
        <f t="shared" si="15"/>
        <v>vis</v>
      </c>
      <c r="E163" s="28">
        <f>VLOOKUP(C163,'Active 1'!C$21:E$950,3,FALSE)</f>
        <v>6681.0143555730401</v>
      </c>
      <c r="F163" s="2" t="s">
        <v>2160</v>
      </c>
      <c r="G163" t="str">
        <f t="shared" si="16"/>
        <v>45002.6546</v>
      </c>
      <c r="H163" s="6">
        <f t="shared" si="17"/>
        <v>6681</v>
      </c>
      <c r="I163" s="29" t="s">
        <v>1047</v>
      </c>
      <c r="J163" s="30" t="s">
        <v>1048</v>
      </c>
      <c r="K163" s="29">
        <v>6681</v>
      </c>
      <c r="L163" s="29" t="s">
        <v>1049</v>
      </c>
      <c r="M163" s="30" t="s">
        <v>78</v>
      </c>
      <c r="N163" s="30" t="s">
        <v>2038</v>
      </c>
      <c r="O163" s="31" t="s">
        <v>1050</v>
      </c>
      <c r="P163" s="32" t="s">
        <v>1051</v>
      </c>
    </row>
    <row r="164" spans="1:16" ht="13.5" thickBot="1" x14ac:dyDescent="0.25">
      <c r="A164" s="6" t="str">
        <f t="shared" si="12"/>
        <v>BAVM 36 </v>
      </c>
      <c r="B164" s="2" t="str">
        <f t="shared" si="13"/>
        <v>II</v>
      </c>
      <c r="C164" s="6">
        <f t="shared" si="14"/>
        <v>45120.464599999999</v>
      </c>
      <c r="D164" t="str">
        <f t="shared" si="15"/>
        <v>vis</v>
      </c>
      <c r="E164" s="28">
        <f>VLOOKUP(C164,'Active 1'!C$21:E$950,3,FALSE)</f>
        <v>6960.5015405957101</v>
      </c>
      <c r="F164" s="2" t="s">
        <v>2160</v>
      </c>
      <c r="G164" t="str">
        <f t="shared" si="16"/>
        <v>45120.4646</v>
      </c>
      <c r="H164" s="6">
        <f t="shared" si="17"/>
        <v>6960.5</v>
      </c>
      <c r="I164" s="29" t="s">
        <v>1052</v>
      </c>
      <c r="J164" s="30" t="s">
        <v>1053</v>
      </c>
      <c r="K164" s="29">
        <v>6960.5</v>
      </c>
      <c r="L164" s="29" t="s">
        <v>1054</v>
      </c>
      <c r="M164" s="30" t="s">
        <v>78</v>
      </c>
      <c r="N164" s="30" t="s">
        <v>2160</v>
      </c>
      <c r="O164" s="31" t="s">
        <v>1055</v>
      </c>
      <c r="P164" s="32" t="s">
        <v>1056</v>
      </c>
    </row>
    <row r="165" spans="1:16" ht="13.5" thickBot="1" x14ac:dyDescent="0.25">
      <c r="A165" s="6" t="str">
        <f t="shared" si="12"/>
        <v>BAVM 38 </v>
      </c>
      <c r="B165" s="2" t="str">
        <f t="shared" si="13"/>
        <v>II</v>
      </c>
      <c r="C165" s="6">
        <f t="shared" si="14"/>
        <v>45158.402499999997</v>
      </c>
      <c r="D165" t="str">
        <f t="shared" si="15"/>
        <v>vis</v>
      </c>
      <c r="E165" s="28">
        <f>VLOOKUP(C165,'Active 1'!C$21:E$950,3,FALSE)</f>
        <v>7050.503721027515</v>
      </c>
      <c r="F165" s="2" t="s">
        <v>2160</v>
      </c>
      <c r="G165" t="str">
        <f t="shared" si="16"/>
        <v>45158.4025</v>
      </c>
      <c r="H165" s="6">
        <f t="shared" si="17"/>
        <v>7050.5</v>
      </c>
      <c r="I165" s="29" t="s">
        <v>1057</v>
      </c>
      <c r="J165" s="30" t="s">
        <v>1058</v>
      </c>
      <c r="K165" s="29">
        <v>7050.5</v>
      </c>
      <c r="L165" s="29" t="s">
        <v>1059</v>
      </c>
      <c r="M165" s="30" t="s">
        <v>78</v>
      </c>
      <c r="N165" s="30" t="s">
        <v>2160</v>
      </c>
      <c r="O165" s="31" t="s">
        <v>1055</v>
      </c>
      <c r="P165" s="32" t="s">
        <v>1060</v>
      </c>
    </row>
    <row r="166" spans="1:16" ht="13.5" thickBot="1" x14ac:dyDescent="0.25">
      <c r="A166" s="6" t="str">
        <f t="shared" si="12"/>
        <v>BAVM 36 </v>
      </c>
      <c r="B166" s="2" t="str">
        <f t="shared" si="13"/>
        <v>I</v>
      </c>
      <c r="C166" s="6">
        <f t="shared" si="14"/>
        <v>45194.4395</v>
      </c>
      <c r="D166" t="str">
        <f t="shared" si="15"/>
        <v>vis</v>
      </c>
      <c r="E166" s="28">
        <f>VLOOKUP(C166,'Active 1'!C$21:E$950,3,FALSE)</f>
        <v>7135.9962911545263</v>
      </c>
      <c r="F166" s="2" t="s">
        <v>2160</v>
      </c>
      <c r="G166" t="str">
        <f t="shared" si="16"/>
        <v>45194.4395</v>
      </c>
      <c r="H166" s="6">
        <f t="shared" si="17"/>
        <v>7136</v>
      </c>
      <c r="I166" s="29" t="s">
        <v>1061</v>
      </c>
      <c r="J166" s="30" t="s">
        <v>1062</v>
      </c>
      <c r="K166" s="29">
        <v>7136</v>
      </c>
      <c r="L166" s="29" t="s">
        <v>1063</v>
      </c>
      <c r="M166" s="30" t="s">
        <v>78</v>
      </c>
      <c r="N166" s="30" t="s">
        <v>2160</v>
      </c>
      <c r="O166" s="31" t="s">
        <v>1055</v>
      </c>
      <c r="P166" s="32" t="s">
        <v>1056</v>
      </c>
    </row>
    <row r="167" spans="1:16" ht="13.5" thickBot="1" x14ac:dyDescent="0.25">
      <c r="A167" s="6" t="str">
        <f t="shared" si="12"/>
        <v>IBVS 2677 </v>
      </c>
      <c r="B167" s="2" t="str">
        <f t="shared" si="13"/>
        <v>I</v>
      </c>
      <c r="C167" s="6">
        <f t="shared" si="14"/>
        <v>45471.380299999997</v>
      </c>
      <c r="D167" t="str">
        <f t="shared" si="15"/>
        <v>vis</v>
      </c>
      <c r="E167" s="28">
        <f>VLOOKUP(C167,'Active 1'!C$21:E$950,3,FALSE)</f>
        <v>7792.9982825807792</v>
      </c>
      <c r="F167" s="2" t="s">
        <v>2160</v>
      </c>
      <c r="G167" t="str">
        <f t="shared" si="16"/>
        <v>45471.3803</v>
      </c>
      <c r="H167" s="6">
        <f t="shared" si="17"/>
        <v>7793</v>
      </c>
      <c r="I167" s="29" t="s">
        <v>1064</v>
      </c>
      <c r="J167" s="30" t="s">
        <v>1065</v>
      </c>
      <c r="K167" s="29">
        <v>7793</v>
      </c>
      <c r="L167" s="29" t="s">
        <v>1066</v>
      </c>
      <c r="M167" s="30" t="s">
        <v>78</v>
      </c>
      <c r="N167" s="30" t="s">
        <v>2038</v>
      </c>
      <c r="O167" s="31" t="s">
        <v>1067</v>
      </c>
      <c r="P167" s="32" t="s">
        <v>1068</v>
      </c>
    </row>
    <row r="168" spans="1:16" ht="13.5" thickBot="1" x14ac:dyDescent="0.25">
      <c r="A168" s="6" t="str">
        <f t="shared" si="12"/>
        <v>IBVS 2677 </v>
      </c>
      <c r="B168" s="2" t="str">
        <f t="shared" si="13"/>
        <v>II</v>
      </c>
      <c r="C168" s="6">
        <f t="shared" si="14"/>
        <v>45472.434999999998</v>
      </c>
      <c r="D168" t="str">
        <f t="shared" si="15"/>
        <v>vis</v>
      </c>
      <c r="E168" s="28">
        <f>VLOOKUP(C168,'Active 1'!C$21:E$950,3,FALSE)</f>
        <v>7795.5004057795195</v>
      </c>
      <c r="F168" s="2" t="s">
        <v>2160</v>
      </c>
      <c r="G168" t="str">
        <f t="shared" si="16"/>
        <v>45472.4350</v>
      </c>
      <c r="H168" s="6">
        <f t="shared" si="17"/>
        <v>7795.5</v>
      </c>
      <c r="I168" s="29" t="s">
        <v>1069</v>
      </c>
      <c r="J168" s="30" t="s">
        <v>1070</v>
      </c>
      <c r="K168" s="29">
        <v>7795.5</v>
      </c>
      <c r="L168" s="29" t="s">
        <v>1071</v>
      </c>
      <c r="M168" s="30" t="s">
        <v>78</v>
      </c>
      <c r="N168" s="30" t="s">
        <v>2038</v>
      </c>
      <c r="O168" s="31" t="s">
        <v>1067</v>
      </c>
      <c r="P168" s="32" t="s">
        <v>1068</v>
      </c>
    </row>
    <row r="169" spans="1:16" ht="13.5" thickBot="1" x14ac:dyDescent="0.25">
      <c r="A169" s="6" t="str">
        <f t="shared" si="12"/>
        <v>IBVS 2545 </v>
      </c>
      <c r="B169" s="2" t="str">
        <f t="shared" si="13"/>
        <v>II</v>
      </c>
      <c r="C169" s="6">
        <f t="shared" si="14"/>
        <v>45480.8681</v>
      </c>
      <c r="D169" t="str">
        <f t="shared" si="15"/>
        <v>vis</v>
      </c>
      <c r="E169" s="28">
        <f>VLOOKUP(C169,'Active 1'!C$21:E$950,3,FALSE)</f>
        <v>7815.5067157703115</v>
      </c>
      <c r="F169" s="2" t="s">
        <v>2160</v>
      </c>
      <c r="G169" t="str">
        <f t="shared" si="16"/>
        <v>45480.8681</v>
      </c>
      <c r="H169" s="6">
        <f t="shared" si="17"/>
        <v>7815.5</v>
      </c>
      <c r="I169" s="29" t="s">
        <v>1072</v>
      </c>
      <c r="J169" s="30" t="s">
        <v>1073</v>
      </c>
      <c r="K169" s="29">
        <v>7815.5</v>
      </c>
      <c r="L169" s="29" t="s">
        <v>1074</v>
      </c>
      <c r="M169" s="30" t="s">
        <v>78</v>
      </c>
      <c r="N169" s="30" t="s">
        <v>2038</v>
      </c>
      <c r="O169" s="31" t="s">
        <v>1075</v>
      </c>
      <c r="P169" s="32" t="s">
        <v>1076</v>
      </c>
    </row>
    <row r="170" spans="1:16" ht="13.5" thickBot="1" x14ac:dyDescent="0.25">
      <c r="A170" s="6" t="str">
        <f t="shared" si="12"/>
        <v>IBVS 2677 </v>
      </c>
      <c r="B170" s="2" t="str">
        <f t="shared" si="13"/>
        <v>II</v>
      </c>
      <c r="C170" s="6">
        <f t="shared" si="14"/>
        <v>45515.4303</v>
      </c>
      <c r="D170" t="str">
        <f t="shared" si="15"/>
        <v>vis</v>
      </c>
      <c r="E170" s="28">
        <f>VLOOKUP(C170,'Active 1'!C$21:E$950,3,FALSE)</f>
        <v>7897.5005362116226</v>
      </c>
      <c r="F170" s="2" t="s">
        <v>2160</v>
      </c>
      <c r="G170" t="str">
        <f t="shared" si="16"/>
        <v>45515.4303</v>
      </c>
      <c r="H170" s="6">
        <f t="shared" si="17"/>
        <v>7897.5</v>
      </c>
      <c r="I170" s="29" t="s">
        <v>1077</v>
      </c>
      <c r="J170" s="30" t="s">
        <v>1078</v>
      </c>
      <c r="K170" s="29">
        <v>7897.5</v>
      </c>
      <c r="L170" s="29" t="s">
        <v>1071</v>
      </c>
      <c r="M170" s="30" t="s">
        <v>78</v>
      </c>
      <c r="N170" s="30" t="s">
        <v>2038</v>
      </c>
      <c r="O170" s="31" t="s">
        <v>1067</v>
      </c>
      <c r="P170" s="32" t="s">
        <v>1068</v>
      </c>
    </row>
    <row r="171" spans="1:16" ht="13.5" thickBot="1" x14ac:dyDescent="0.25">
      <c r="A171" s="6" t="str">
        <f t="shared" si="12"/>
        <v>BAVM 38 </v>
      </c>
      <c r="B171" s="2" t="str">
        <f t="shared" si="13"/>
        <v>I</v>
      </c>
      <c r="C171" s="6">
        <f t="shared" si="14"/>
        <v>45562.428099999997</v>
      </c>
      <c r="D171" t="str">
        <f t="shared" si="15"/>
        <v>vis</v>
      </c>
      <c r="E171" s="28">
        <f>VLOOKUP(C171,'Active 1'!C$21:E$950,3,FALSE)</f>
        <v>8008.9960189741887</v>
      </c>
      <c r="F171" s="2" t="s">
        <v>2160</v>
      </c>
      <c r="G171" t="str">
        <f t="shared" si="16"/>
        <v>45562.4281</v>
      </c>
      <c r="H171" s="6">
        <f t="shared" si="17"/>
        <v>8009</v>
      </c>
      <c r="I171" s="29" t="s">
        <v>1079</v>
      </c>
      <c r="J171" s="30" t="s">
        <v>1080</v>
      </c>
      <c r="K171" s="29">
        <v>8009</v>
      </c>
      <c r="L171" s="29" t="s">
        <v>1081</v>
      </c>
      <c r="M171" s="30" t="s">
        <v>78</v>
      </c>
      <c r="N171" s="30" t="s">
        <v>2160</v>
      </c>
      <c r="O171" s="31" t="s">
        <v>1055</v>
      </c>
      <c r="P171" s="32" t="s">
        <v>1060</v>
      </c>
    </row>
    <row r="172" spans="1:16" ht="13.5" thickBot="1" x14ac:dyDescent="0.25">
      <c r="A172" s="6" t="str">
        <f t="shared" si="12"/>
        <v>BAVM 38 </v>
      </c>
      <c r="B172" s="2" t="str">
        <f t="shared" si="13"/>
        <v>II</v>
      </c>
      <c r="C172" s="6">
        <f t="shared" si="14"/>
        <v>45577.3923</v>
      </c>
      <c r="D172" t="str">
        <f t="shared" si="15"/>
        <v>vis</v>
      </c>
      <c r="E172" s="28">
        <f>VLOOKUP(C172,'Active 1'!C$21:E$950,3,FALSE)</f>
        <v>8044.496419060064</v>
      </c>
      <c r="F172" s="2" t="s">
        <v>2160</v>
      </c>
      <c r="G172" t="str">
        <f t="shared" si="16"/>
        <v>45577.3923</v>
      </c>
      <c r="H172" s="6">
        <f t="shared" si="17"/>
        <v>8044.5</v>
      </c>
      <c r="I172" s="29" t="s">
        <v>1082</v>
      </c>
      <c r="J172" s="30" t="s">
        <v>1083</v>
      </c>
      <c r="K172" s="29">
        <v>8044.5</v>
      </c>
      <c r="L172" s="29" t="s">
        <v>1084</v>
      </c>
      <c r="M172" s="30" t="s">
        <v>78</v>
      </c>
      <c r="N172" s="30" t="s">
        <v>2160</v>
      </c>
      <c r="O172" s="31" t="s">
        <v>1055</v>
      </c>
      <c r="P172" s="32" t="s">
        <v>1060</v>
      </c>
    </row>
    <row r="173" spans="1:16" ht="13.5" thickBot="1" x14ac:dyDescent="0.25">
      <c r="A173" s="6" t="str">
        <f t="shared" si="12"/>
        <v> BBS 73 </v>
      </c>
      <c r="B173" s="2" t="str">
        <f t="shared" si="13"/>
        <v>II</v>
      </c>
      <c r="C173" s="6">
        <f t="shared" si="14"/>
        <v>45911.637999999999</v>
      </c>
      <c r="D173" t="str">
        <f t="shared" si="15"/>
        <v>vis</v>
      </c>
      <c r="E173" s="28">
        <f>VLOOKUP(C173,'Active 1'!C$21:E$950,3,FALSE)</f>
        <v>8837.4459971852957</v>
      </c>
      <c r="F173" s="2" t="s">
        <v>2160</v>
      </c>
      <c r="G173" t="str">
        <f t="shared" si="16"/>
        <v>45911.638</v>
      </c>
      <c r="H173" s="6">
        <f t="shared" si="17"/>
        <v>8837.5</v>
      </c>
      <c r="I173" s="29" t="s">
        <v>1085</v>
      </c>
      <c r="J173" s="30" t="s">
        <v>1086</v>
      </c>
      <c r="K173" s="29">
        <v>8837.5</v>
      </c>
      <c r="L173" s="29" t="s">
        <v>2205</v>
      </c>
      <c r="M173" s="30" t="s">
        <v>2162</v>
      </c>
      <c r="N173" s="30"/>
      <c r="O173" s="31" t="s">
        <v>1087</v>
      </c>
      <c r="P173" s="31" t="s">
        <v>1088</v>
      </c>
    </row>
    <row r="174" spans="1:16" ht="13.5" thickBot="1" x14ac:dyDescent="0.25">
      <c r="A174" s="6" t="str">
        <f t="shared" si="12"/>
        <v>BAVM 39 </v>
      </c>
      <c r="B174" s="2" t="str">
        <f t="shared" si="13"/>
        <v>II</v>
      </c>
      <c r="C174" s="6">
        <f t="shared" si="14"/>
        <v>45934.421000000002</v>
      </c>
      <c r="D174" t="str">
        <f t="shared" si="15"/>
        <v>vis</v>
      </c>
      <c r="E174" s="28">
        <f>VLOOKUP(C174,'Active 1'!C$21:E$950,3,FALSE)</f>
        <v>8891.4953693639927</v>
      </c>
      <c r="F174" s="2" t="s">
        <v>2160</v>
      </c>
      <c r="G174" t="str">
        <f t="shared" si="16"/>
        <v>45934.421</v>
      </c>
      <c r="H174" s="6">
        <f t="shared" si="17"/>
        <v>8891.5</v>
      </c>
      <c r="I174" s="29" t="s">
        <v>1089</v>
      </c>
      <c r="J174" s="30" t="s">
        <v>1090</v>
      </c>
      <c r="K174" s="29">
        <v>8891.5</v>
      </c>
      <c r="L174" s="29" t="s">
        <v>580</v>
      </c>
      <c r="M174" s="30" t="s">
        <v>2162</v>
      </c>
      <c r="N174" s="30"/>
      <c r="O174" s="31" t="s">
        <v>1091</v>
      </c>
      <c r="P174" s="32" t="s">
        <v>1092</v>
      </c>
    </row>
    <row r="175" spans="1:16" ht="13.5" thickBot="1" x14ac:dyDescent="0.25">
      <c r="A175" s="6" t="str">
        <f t="shared" si="12"/>
        <v>BAVM 39 </v>
      </c>
      <c r="B175" s="2" t="str">
        <f t="shared" si="13"/>
        <v>II</v>
      </c>
      <c r="C175" s="6">
        <f t="shared" si="14"/>
        <v>45937.385999999999</v>
      </c>
      <c r="D175" t="str">
        <f t="shared" si="15"/>
        <v>vis</v>
      </c>
      <c r="E175" s="28">
        <f>VLOOKUP(C175,'Active 1'!C$21:E$950,3,FALSE)</f>
        <v>8898.5294030079222</v>
      </c>
      <c r="F175" s="2" t="s">
        <v>2160</v>
      </c>
      <c r="G175" t="str">
        <f t="shared" si="16"/>
        <v>45937.386</v>
      </c>
      <c r="H175" s="6">
        <f t="shared" si="17"/>
        <v>8898.5</v>
      </c>
      <c r="I175" s="29" t="s">
        <v>1093</v>
      </c>
      <c r="J175" s="30" t="s">
        <v>1094</v>
      </c>
      <c r="K175" s="29">
        <v>8898.5</v>
      </c>
      <c r="L175" s="29" t="s">
        <v>828</v>
      </c>
      <c r="M175" s="30" t="s">
        <v>2162</v>
      </c>
      <c r="N175" s="30"/>
      <c r="O175" s="31" t="s">
        <v>1095</v>
      </c>
      <c r="P175" s="32" t="s">
        <v>1092</v>
      </c>
    </row>
    <row r="176" spans="1:16" ht="13.5" thickBot="1" x14ac:dyDescent="0.25">
      <c r="A176" s="6" t="str">
        <f t="shared" si="12"/>
        <v>IBVS 4713 </v>
      </c>
      <c r="B176" s="2" t="str">
        <f t="shared" si="13"/>
        <v>I</v>
      </c>
      <c r="C176" s="6">
        <f t="shared" si="14"/>
        <v>46210.305</v>
      </c>
      <c r="D176" t="str">
        <f t="shared" si="15"/>
        <v>vis</v>
      </c>
      <c r="E176" s="28">
        <f>VLOOKUP(C176,'Active 1'!C$21:E$950,3,FALSE)</f>
        <v>9545.9902556452544</v>
      </c>
      <c r="F176" s="2" t="s">
        <v>2160</v>
      </c>
      <c r="G176" t="str">
        <f t="shared" si="16"/>
        <v>46210.3050</v>
      </c>
      <c r="H176" s="6">
        <f t="shared" si="17"/>
        <v>9546</v>
      </c>
      <c r="I176" s="29" t="s">
        <v>1096</v>
      </c>
      <c r="J176" s="30" t="s">
        <v>1097</v>
      </c>
      <c r="K176" s="29">
        <v>9546</v>
      </c>
      <c r="L176" s="29" t="s">
        <v>873</v>
      </c>
      <c r="M176" s="30" t="s">
        <v>78</v>
      </c>
      <c r="N176" s="30" t="s">
        <v>2038</v>
      </c>
      <c r="O176" s="31" t="s">
        <v>1098</v>
      </c>
      <c r="P176" s="32" t="s">
        <v>1099</v>
      </c>
    </row>
    <row r="177" spans="1:16" ht="13.5" thickBot="1" x14ac:dyDescent="0.25">
      <c r="A177" s="6" t="str">
        <f t="shared" si="12"/>
        <v>IBVS 4713 </v>
      </c>
      <c r="B177" s="2" t="str">
        <f t="shared" si="13"/>
        <v>II</v>
      </c>
      <c r="C177" s="6">
        <f t="shared" si="14"/>
        <v>46210.515299999999</v>
      </c>
      <c r="D177" t="str">
        <f t="shared" si="15"/>
        <v>vis</v>
      </c>
      <c r="E177" s="28">
        <f>VLOOKUP(C177,'Active 1'!C$21:E$950,3,FALSE)</f>
        <v>9546.4891619775681</v>
      </c>
      <c r="F177" s="2" t="s">
        <v>2160</v>
      </c>
      <c r="G177" t="str">
        <f t="shared" si="16"/>
        <v>46210.5153</v>
      </c>
      <c r="H177" s="6">
        <f t="shared" si="17"/>
        <v>9546.5</v>
      </c>
      <c r="I177" s="29" t="s">
        <v>1100</v>
      </c>
      <c r="J177" s="30" t="s">
        <v>1101</v>
      </c>
      <c r="K177" s="29">
        <v>9546.5</v>
      </c>
      <c r="L177" s="29" t="s">
        <v>681</v>
      </c>
      <c r="M177" s="30" t="s">
        <v>78</v>
      </c>
      <c r="N177" s="30" t="s">
        <v>2038</v>
      </c>
      <c r="O177" s="31" t="s">
        <v>1098</v>
      </c>
      <c r="P177" s="32" t="s">
        <v>1099</v>
      </c>
    </row>
    <row r="178" spans="1:16" ht="13.5" thickBot="1" x14ac:dyDescent="0.25">
      <c r="A178" s="6" t="str">
        <f t="shared" si="12"/>
        <v>IBVS 4713 </v>
      </c>
      <c r="B178" s="2" t="str">
        <f t="shared" si="13"/>
        <v>I</v>
      </c>
      <c r="C178" s="6">
        <f t="shared" si="14"/>
        <v>46212.413999999997</v>
      </c>
      <c r="D178" t="str">
        <f t="shared" si="15"/>
        <v>vis</v>
      </c>
      <c r="E178" s="28">
        <f>VLOOKUP(C178,'Active 1'!C$21:E$950,3,FALSE)</f>
        <v>9550.9935531005794</v>
      </c>
      <c r="F178" s="2" t="s">
        <v>2160</v>
      </c>
      <c r="G178" t="str">
        <f t="shared" si="16"/>
        <v>46212.4140</v>
      </c>
      <c r="H178" s="6">
        <f t="shared" si="17"/>
        <v>9551</v>
      </c>
      <c r="I178" s="29" t="s">
        <v>1102</v>
      </c>
      <c r="J178" s="30" t="s">
        <v>1103</v>
      </c>
      <c r="K178" s="29">
        <v>9551</v>
      </c>
      <c r="L178" s="29" t="s">
        <v>1104</v>
      </c>
      <c r="M178" s="30" t="s">
        <v>78</v>
      </c>
      <c r="N178" s="30" t="s">
        <v>2038</v>
      </c>
      <c r="O178" s="31" t="s">
        <v>1098</v>
      </c>
      <c r="P178" s="32" t="s">
        <v>1099</v>
      </c>
    </row>
    <row r="179" spans="1:16" ht="13.5" thickBot="1" x14ac:dyDescent="0.25">
      <c r="A179" s="6" t="str">
        <f t="shared" si="12"/>
        <v> VSSC 64.23 </v>
      </c>
      <c r="B179" s="2" t="str">
        <f t="shared" si="13"/>
        <v>I</v>
      </c>
      <c r="C179" s="6">
        <f t="shared" si="14"/>
        <v>46217.476199999997</v>
      </c>
      <c r="D179" t="str">
        <f t="shared" si="15"/>
        <v>vis</v>
      </c>
      <c r="E179" s="28">
        <f>VLOOKUP(C179,'Active 1'!C$21:E$950,3,FALSE)</f>
        <v>9563.0028904065966</v>
      </c>
      <c r="F179" s="2" t="s">
        <v>2160</v>
      </c>
      <c r="G179" t="str">
        <f t="shared" si="16"/>
        <v>46217.4762</v>
      </c>
      <c r="H179" s="6">
        <f t="shared" si="17"/>
        <v>9563</v>
      </c>
      <c r="I179" s="29" t="s">
        <v>1105</v>
      </c>
      <c r="J179" s="30" t="s">
        <v>1106</v>
      </c>
      <c r="K179" s="29">
        <v>9563</v>
      </c>
      <c r="L179" s="29" t="s">
        <v>1107</v>
      </c>
      <c r="M179" s="30" t="s">
        <v>78</v>
      </c>
      <c r="N179" s="30" t="s">
        <v>2038</v>
      </c>
      <c r="O179" s="31" t="s">
        <v>1108</v>
      </c>
      <c r="P179" s="31" t="s">
        <v>1109</v>
      </c>
    </row>
    <row r="180" spans="1:16" ht="13.5" thickBot="1" x14ac:dyDescent="0.25">
      <c r="A180" s="6" t="str">
        <f t="shared" si="12"/>
        <v>IBVS 3078 </v>
      </c>
      <c r="B180" s="2" t="str">
        <f t="shared" si="13"/>
        <v>II</v>
      </c>
      <c r="C180" s="6">
        <f t="shared" si="14"/>
        <v>46224.430899999999</v>
      </c>
      <c r="D180" t="str">
        <f t="shared" si="15"/>
        <v>vis</v>
      </c>
      <c r="E180" s="28">
        <f>VLOOKUP(C180,'Active 1'!C$21:E$950,3,FALSE)</f>
        <v>9579.5019102323986</v>
      </c>
      <c r="F180" s="2" t="s">
        <v>2160</v>
      </c>
      <c r="G180" t="str">
        <f t="shared" si="16"/>
        <v>46224.4309</v>
      </c>
      <c r="H180" s="6">
        <f t="shared" si="17"/>
        <v>9579.5</v>
      </c>
      <c r="I180" s="29" t="s">
        <v>1110</v>
      </c>
      <c r="J180" s="30" t="s">
        <v>1111</v>
      </c>
      <c r="K180" s="29">
        <v>9579.5</v>
      </c>
      <c r="L180" s="29" t="s">
        <v>1112</v>
      </c>
      <c r="M180" s="30" t="s">
        <v>78</v>
      </c>
      <c r="N180" s="30" t="s">
        <v>2038</v>
      </c>
      <c r="O180" s="31" t="s">
        <v>1113</v>
      </c>
      <c r="P180" s="32" t="s">
        <v>1114</v>
      </c>
    </row>
    <row r="181" spans="1:16" ht="13.5" thickBot="1" x14ac:dyDescent="0.25">
      <c r="A181" s="6" t="str">
        <f t="shared" si="12"/>
        <v>IBVS 3078 </v>
      </c>
      <c r="B181" s="2" t="str">
        <f t="shared" si="13"/>
        <v>I</v>
      </c>
      <c r="C181" s="6">
        <f t="shared" si="14"/>
        <v>46228.432999999997</v>
      </c>
      <c r="D181" t="str">
        <f t="shared" si="15"/>
        <v>vis</v>
      </c>
      <c r="E181" s="28">
        <f>VLOOKUP(C181,'Active 1'!C$21:E$950,3,FALSE)</f>
        <v>9588.9963136207243</v>
      </c>
      <c r="F181" s="2" t="s">
        <v>2160</v>
      </c>
      <c r="G181" t="str">
        <f t="shared" si="16"/>
        <v>46228.4330</v>
      </c>
      <c r="H181" s="6">
        <f t="shared" si="17"/>
        <v>9589</v>
      </c>
      <c r="I181" s="29" t="s">
        <v>1115</v>
      </c>
      <c r="J181" s="30" t="s">
        <v>1116</v>
      </c>
      <c r="K181" s="29">
        <v>9589</v>
      </c>
      <c r="L181" s="29" t="s">
        <v>1063</v>
      </c>
      <c r="M181" s="30" t="s">
        <v>78</v>
      </c>
      <c r="N181" s="30" t="s">
        <v>2038</v>
      </c>
      <c r="O181" s="31" t="s">
        <v>1117</v>
      </c>
      <c r="P181" s="32" t="s">
        <v>1114</v>
      </c>
    </row>
    <row r="182" spans="1:16" ht="13.5" thickBot="1" x14ac:dyDescent="0.25">
      <c r="A182" s="6" t="str">
        <f t="shared" si="12"/>
        <v>IBVS 3078 </v>
      </c>
      <c r="B182" s="2" t="str">
        <f t="shared" si="13"/>
        <v>II</v>
      </c>
      <c r="C182" s="6">
        <f t="shared" si="14"/>
        <v>46230.332000000002</v>
      </c>
      <c r="D182" t="str">
        <f t="shared" si="15"/>
        <v>vis</v>
      </c>
      <c r="E182" s="28">
        <f>VLOOKUP(C182,'Active 1'!C$21:E$950,3,FALSE)</f>
        <v>9593.5014164503609</v>
      </c>
      <c r="F182" s="2" t="s">
        <v>2160</v>
      </c>
      <c r="G182" t="str">
        <f t="shared" si="16"/>
        <v>46230.332</v>
      </c>
      <c r="H182" s="6">
        <f t="shared" si="17"/>
        <v>9593.5</v>
      </c>
      <c r="I182" s="29" t="s">
        <v>1120</v>
      </c>
      <c r="J182" s="30" t="s">
        <v>1121</v>
      </c>
      <c r="K182" s="29">
        <v>9593.5</v>
      </c>
      <c r="L182" s="29" t="s">
        <v>588</v>
      </c>
      <c r="M182" s="30" t="s">
        <v>78</v>
      </c>
      <c r="N182" s="30" t="s">
        <v>2038</v>
      </c>
      <c r="O182" s="31" t="s">
        <v>1113</v>
      </c>
      <c r="P182" s="32" t="s">
        <v>1114</v>
      </c>
    </row>
    <row r="183" spans="1:16" ht="13.5" thickBot="1" x14ac:dyDescent="0.25">
      <c r="A183" s="6" t="str">
        <f t="shared" si="12"/>
        <v>IBVS 3078 </v>
      </c>
      <c r="B183" s="2" t="str">
        <f t="shared" si="13"/>
        <v>I</v>
      </c>
      <c r="C183" s="6">
        <f t="shared" si="14"/>
        <v>46234.334000000003</v>
      </c>
      <c r="D183" t="str">
        <f t="shared" si="15"/>
        <v>vis</v>
      </c>
      <c r="E183" s="28">
        <f>VLOOKUP(C183,'Active 1'!C$21:E$950,3,FALSE)</f>
        <v>9602.9955826031564</v>
      </c>
      <c r="F183" s="2" t="s">
        <v>2160</v>
      </c>
      <c r="G183" t="str">
        <f t="shared" si="16"/>
        <v>46234.334</v>
      </c>
      <c r="H183" s="6">
        <f t="shared" si="17"/>
        <v>9603</v>
      </c>
      <c r="I183" s="29" t="s">
        <v>1122</v>
      </c>
      <c r="J183" s="30" t="s">
        <v>1123</v>
      </c>
      <c r="K183" s="29">
        <v>9603</v>
      </c>
      <c r="L183" s="29" t="s">
        <v>580</v>
      </c>
      <c r="M183" s="30" t="s">
        <v>78</v>
      </c>
      <c r="N183" s="30" t="s">
        <v>2038</v>
      </c>
      <c r="O183" s="31" t="s">
        <v>1124</v>
      </c>
      <c r="P183" s="32" t="s">
        <v>1114</v>
      </c>
    </row>
    <row r="184" spans="1:16" ht="13.5" thickBot="1" x14ac:dyDescent="0.25">
      <c r="A184" s="6" t="str">
        <f t="shared" si="12"/>
        <v>IBVS 3078 </v>
      </c>
      <c r="B184" s="2" t="str">
        <f t="shared" si="13"/>
        <v>II</v>
      </c>
      <c r="C184" s="6">
        <f t="shared" si="14"/>
        <v>46243.398699999998</v>
      </c>
      <c r="D184" t="str">
        <f t="shared" si="15"/>
        <v>vis</v>
      </c>
      <c r="E184" s="28">
        <f>VLOOKUP(C184,'Active 1'!C$21:E$950,3,FALSE)</f>
        <v>9624.5002722396366</v>
      </c>
      <c r="F184" s="2" t="s">
        <v>2160</v>
      </c>
      <c r="G184" t="str">
        <f t="shared" si="16"/>
        <v>46243.3987</v>
      </c>
      <c r="H184" s="6">
        <f t="shared" si="17"/>
        <v>9624.5</v>
      </c>
      <c r="I184" s="29" t="s">
        <v>1129</v>
      </c>
      <c r="J184" s="30" t="s">
        <v>1130</v>
      </c>
      <c r="K184" s="29">
        <v>9624.5</v>
      </c>
      <c r="L184" s="29" t="s">
        <v>945</v>
      </c>
      <c r="M184" s="30" t="s">
        <v>78</v>
      </c>
      <c r="N184" s="30" t="s">
        <v>2038</v>
      </c>
      <c r="O184" s="31" t="s">
        <v>1117</v>
      </c>
      <c r="P184" s="32" t="s">
        <v>1114</v>
      </c>
    </row>
    <row r="185" spans="1:16" ht="13.5" thickBot="1" x14ac:dyDescent="0.25">
      <c r="A185" s="6" t="str">
        <f t="shared" si="12"/>
        <v>IBVS 3078 </v>
      </c>
      <c r="B185" s="2" t="str">
        <f t="shared" si="13"/>
        <v>I</v>
      </c>
      <c r="C185" s="6">
        <f t="shared" si="14"/>
        <v>46244.451000000001</v>
      </c>
      <c r="D185" t="str">
        <f t="shared" si="15"/>
        <v>vis</v>
      </c>
      <c r="E185" s="28">
        <f>VLOOKUP(C185,'Active 1'!C$21:E$950,3,FALSE)</f>
        <v>9626.9967017855179</v>
      </c>
      <c r="F185" s="2" t="s">
        <v>2160</v>
      </c>
      <c r="G185" t="str">
        <f t="shared" si="16"/>
        <v>46244.4510</v>
      </c>
      <c r="H185" s="6">
        <f t="shared" si="17"/>
        <v>9627</v>
      </c>
      <c r="I185" s="29" t="s">
        <v>1131</v>
      </c>
      <c r="J185" s="30" t="s">
        <v>1132</v>
      </c>
      <c r="K185" s="29">
        <v>9627</v>
      </c>
      <c r="L185" s="29" t="s">
        <v>1133</v>
      </c>
      <c r="M185" s="30" t="s">
        <v>78</v>
      </c>
      <c r="N185" s="30" t="s">
        <v>2038</v>
      </c>
      <c r="O185" s="31" t="s">
        <v>1134</v>
      </c>
      <c r="P185" s="32" t="s">
        <v>1114</v>
      </c>
    </row>
    <row r="186" spans="1:16" ht="13.5" thickBot="1" x14ac:dyDescent="0.25">
      <c r="A186" s="6" t="str">
        <f t="shared" si="12"/>
        <v>BAVM 43 </v>
      </c>
      <c r="B186" s="2" t="str">
        <f t="shared" si="13"/>
        <v>II</v>
      </c>
      <c r="C186" s="6">
        <f t="shared" si="14"/>
        <v>46313.381000000001</v>
      </c>
      <c r="D186" t="str">
        <f t="shared" si="15"/>
        <v>vis</v>
      </c>
      <c r="E186" s="28">
        <f>VLOOKUP(C186,'Active 1'!C$21:E$950,3,FALSE)</f>
        <v>9790.5231567860519</v>
      </c>
      <c r="F186" s="2" t="s">
        <v>2160</v>
      </c>
      <c r="G186" t="str">
        <f t="shared" si="16"/>
        <v>46313.381</v>
      </c>
      <c r="H186" s="6">
        <f t="shared" si="17"/>
        <v>9790.5</v>
      </c>
      <c r="I186" s="29" t="s">
        <v>1137</v>
      </c>
      <c r="J186" s="30" t="s">
        <v>1138</v>
      </c>
      <c r="K186" s="29">
        <v>9790.5</v>
      </c>
      <c r="L186" s="29" t="s">
        <v>2167</v>
      </c>
      <c r="M186" s="30" t="s">
        <v>2162</v>
      </c>
      <c r="N186" s="30"/>
      <c r="O186" s="31" t="s">
        <v>1139</v>
      </c>
      <c r="P186" s="32" t="s">
        <v>1140</v>
      </c>
    </row>
    <row r="187" spans="1:16" ht="13.5" thickBot="1" x14ac:dyDescent="0.25">
      <c r="A187" s="6" t="str">
        <f t="shared" si="12"/>
        <v> VSSC 64.23 </v>
      </c>
      <c r="B187" s="2" t="str">
        <f t="shared" si="13"/>
        <v>I</v>
      </c>
      <c r="C187" s="6">
        <f t="shared" si="14"/>
        <v>46320.34</v>
      </c>
      <c r="D187" t="str">
        <f t="shared" si="15"/>
        <v>vis</v>
      </c>
      <c r="E187" s="28">
        <f>VLOOKUP(C187,'Active 1'!C$21:E$950,3,FALSE)</f>
        <v>9807.0323777398899</v>
      </c>
      <c r="F187" s="2" t="s">
        <v>2160</v>
      </c>
      <c r="G187" t="str">
        <f t="shared" si="16"/>
        <v>46320.3400</v>
      </c>
      <c r="H187" s="6">
        <f t="shared" si="17"/>
        <v>9807</v>
      </c>
      <c r="I187" s="29" t="s">
        <v>1141</v>
      </c>
      <c r="J187" s="30" t="s">
        <v>1142</v>
      </c>
      <c r="K187" s="29">
        <v>9807</v>
      </c>
      <c r="L187" s="29" t="s">
        <v>1143</v>
      </c>
      <c r="M187" s="30" t="s">
        <v>78</v>
      </c>
      <c r="N187" s="30" t="s">
        <v>2038</v>
      </c>
      <c r="O187" s="31" t="s">
        <v>1108</v>
      </c>
      <c r="P187" s="31" t="s">
        <v>1109</v>
      </c>
    </row>
    <row r="188" spans="1:16" ht="13.5" thickBot="1" x14ac:dyDescent="0.25">
      <c r="A188" s="6" t="str">
        <f t="shared" si="12"/>
        <v> VSSC 64.23 </v>
      </c>
      <c r="B188" s="2" t="str">
        <f t="shared" si="13"/>
        <v>I</v>
      </c>
      <c r="C188" s="6">
        <f t="shared" si="14"/>
        <v>46328.340499999998</v>
      </c>
      <c r="D188" t="str">
        <f t="shared" si="15"/>
        <v>vis</v>
      </c>
      <c r="E188" s="28">
        <f>VLOOKUP(C188,'Active 1'!C$21:E$950,3,FALSE)</f>
        <v>9826.0124068017212</v>
      </c>
      <c r="F188" s="2" t="s">
        <v>2160</v>
      </c>
      <c r="G188" t="str">
        <f t="shared" si="16"/>
        <v>46328.3405</v>
      </c>
      <c r="H188" s="6">
        <f t="shared" si="17"/>
        <v>9826</v>
      </c>
      <c r="I188" s="29" t="s">
        <v>1144</v>
      </c>
      <c r="J188" s="30" t="s">
        <v>1145</v>
      </c>
      <c r="K188" s="29">
        <v>9826</v>
      </c>
      <c r="L188" s="29" t="s">
        <v>1146</v>
      </c>
      <c r="M188" s="30" t="s">
        <v>78</v>
      </c>
      <c r="N188" s="30" t="s">
        <v>2038</v>
      </c>
      <c r="O188" s="31" t="s">
        <v>1108</v>
      </c>
      <c r="P188" s="31" t="s">
        <v>1109</v>
      </c>
    </row>
    <row r="189" spans="1:16" ht="13.5" thickBot="1" x14ac:dyDescent="0.25">
      <c r="A189" s="6" t="str">
        <f t="shared" si="12"/>
        <v> BBS 81 </v>
      </c>
      <c r="B189" s="2" t="str">
        <f t="shared" si="13"/>
        <v>I</v>
      </c>
      <c r="C189" s="6">
        <f t="shared" si="14"/>
        <v>46561.447999999997</v>
      </c>
      <c r="D189" t="str">
        <f t="shared" si="15"/>
        <v>vis</v>
      </c>
      <c r="E189" s="28">
        <f>VLOOKUP(C189,'Active 1'!C$21:E$950,3,FALSE)</f>
        <v>10379.026234003766</v>
      </c>
      <c r="F189" s="2" t="s">
        <v>2160</v>
      </c>
      <c r="G189" t="str">
        <f t="shared" si="16"/>
        <v>46561.448</v>
      </c>
      <c r="H189" s="6">
        <f t="shared" si="17"/>
        <v>10379</v>
      </c>
      <c r="I189" s="29" t="s">
        <v>1147</v>
      </c>
      <c r="J189" s="30" t="s">
        <v>1148</v>
      </c>
      <c r="K189" s="29">
        <v>10379</v>
      </c>
      <c r="L189" s="29" t="s">
        <v>1149</v>
      </c>
      <c r="M189" s="30" t="s">
        <v>2162</v>
      </c>
      <c r="N189" s="30"/>
      <c r="O189" s="31" t="s">
        <v>1150</v>
      </c>
      <c r="P189" s="31" t="s">
        <v>1151</v>
      </c>
    </row>
    <row r="190" spans="1:16" ht="13.5" thickBot="1" x14ac:dyDescent="0.25">
      <c r="A190" s="6" t="str">
        <f t="shared" si="12"/>
        <v>BAVM 43 </v>
      </c>
      <c r="B190" s="2" t="str">
        <f t="shared" si="13"/>
        <v>I</v>
      </c>
      <c r="C190" s="6">
        <f t="shared" si="14"/>
        <v>46569.440999999999</v>
      </c>
      <c r="D190" t="str">
        <f t="shared" si="15"/>
        <v>vis</v>
      </c>
      <c r="E190" s="28">
        <f>VLOOKUP(C190,'Active 1'!C$21:E$950,3,FALSE)</f>
        <v>10397.988470400394</v>
      </c>
      <c r="F190" s="2" t="s">
        <v>2160</v>
      </c>
      <c r="G190" t="str">
        <f t="shared" si="16"/>
        <v>46569.441</v>
      </c>
      <c r="H190" s="6">
        <f t="shared" si="17"/>
        <v>10398</v>
      </c>
      <c r="I190" s="29" t="s">
        <v>1152</v>
      </c>
      <c r="J190" s="30" t="s">
        <v>1153</v>
      </c>
      <c r="K190" s="29">
        <v>10398</v>
      </c>
      <c r="L190" s="29" t="s">
        <v>606</v>
      </c>
      <c r="M190" s="30" t="s">
        <v>2162</v>
      </c>
      <c r="N190" s="30"/>
      <c r="O190" s="31" t="s">
        <v>1154</v>
      </c>
      <c r="P190" s="32" t="s">
        <v>1140</v>
      </c>
    </row>
    <row r="191" spans="1:16" ht="13.5" thickBot="1" x14ac:dyDescent="0.25">
      <c r="A191" s="6" t="str">
        <f t="shared" si="12"/>
        <v> VSSC 67.9 </v>
      </c>
      <c r="B191" s="2" t="str">
        <f t="shared" si="13"/>
        <v>I</v>
      </c>
      <c r="C191" s="6">
        <f t="shared" si="14"/>
        <v>46593.462</v>
      </c>
      <c r="D191" t="str">
        <f t="shared" si="15"/>
        <v>vis</v>
      </c>
      <c r="E191" s="28">
        <f>VLOOKUP(C191,'Active 1'!C$21:E$950,3,FALSE)</f>
        <v>10454.974818515409</v>
      </c>
      <c r="F191" s="2" t="s">
        <v>2160</v>
      </c>
      <c r="G191" t="str">
        <f t="shared" si="16"/>
        <v>46593.462</v>
      </c>
      <c r="H191" s="6">
        <f t="shared" si="17"/>
        <v>10455</v>
      </c>
      <c r="I191" s="29" t="s">
        <v>1155</v>
      </c>
      <c r="J191" s="30" t="s">
        <v>1156</v>
      </c>
      <c r="K191" s="29">
        <v>10455</v>
      </c>
      <c r="L191" s="29" t="s">
        <v>13</v>
      </c>
      <c r="M191" s="30" t="s">
        <v>2162</v>
      </c>
      <c r="N191" s="30"/>
      <c r="O191" s="31" t="s">
        <v>1157</v>
      </c>
      <c r="P191" s="31" t="s">
        <v>1158</v>
      </c>
    </row>
    <row r="192" spans="1:16" ht="13.5" thickBot="1" x14ac:dyDescent="0.25">
      <c r="A192" s="6" t="str">
        <f t="shared" si="12"/>
        <v>IBVS 4713 </v>
      </c>
      <c r="B192" s="2" t="str">
        <f t="shared" si="13"/>
        <v>II</v>
      </c>
      <c r="C192" s="6">
        <f t="shared" si="14"/>
        <v>46597.472500000003</v>
      </c>
      <c r="D192" t="str">
        <f t="shared" si="15"/>
        <v>vis</v>
      </c>
      <c r="E192" s="28">
        <f>VLOOKUP(C192,'Active 1'!C$21:E$950,3,FALSE)</f>
        <v>10464.489149688778</v>
      </c>
      <c r="F192" s="2" t="s">
        <v>2160</v>
      </c>
      <c r="G192" t="str">
        <f t="shared" si="16"/>
        <v>46597.4725</v>
      </c>
      <c r="H192" s="6">
        <f t="shared" si="17"/>
        <v>10464.5</v>
      </c>
      <c r="I192" s="29" t="s">
        <v>1159</v>
      </c>
      <c r="J192" s="30" t="s">
        <v>1160</v>
      </c>
      <c r="K192" s="29">
        <v>10464.5</v>
      </c>
      <c r="L192" s="29" t="s">
        <v>681</v>
      </c>
      <c r="M192" s="30" t="s">
        <v>78</v>
      </c>
      <c r="N192" s="30" t="s">
        <v>2038</v>
      </c>
      <c r="O192" s="31" t="s">
        <v>1098</v>
      </c>
      <c r="P192" s="32" t="s">
        <v>1099</v>
      </c>
    </row>
    <row r="193" spans="1:16" ht="13.5" thickBot="1" x14ac:dyDescent="0.25">
      <c r="A193" s="6" t="str">
        <f t="shared" si="12"/>
        <v>IBVS 4713 </v>
      </c>
      <c r="B193" s="2" t="str">
        <f t="shared" si="13"/>
        <v>II</v>
      </c>
      <c r="C193" s="6">
        <f t="shared" si="14"/>
        <v>46598.314599999998</v>
      </c>
      <c r="D193" t="str">
        <f t="shared" si="15"/>
        <v>vis</v>
      </c>
      <c r="E193" s="28">
        <f>VLOOKUP(C193,'Active 1'!C$21:E$950,3,FALSE)</f>
        <v>10466.486910137857</v>
      </c>
      <c r="F193" s="2" t="s">
        <v>2160</v>
      </c>
      <c r="G193" t="str">
        <f t="shared" si="16"/>
        <v>46598.3146</v>
      </c>
      <c r="H193" s="6">
        <f t="shared" si="17"/>
        <v>10466.5</v>
      </c>
      <c r="I193" s="29" t="s">
        <v>1161</v>
      </c>
      <c r="J193" s="30" t="s">
        <v>1162</v>
      </c>
      <c r="K193" s="29">
        <v>10466.5</v>
      </c>
      <c r="L193" s="29" t="s">
        <v>1163</v>
      </c>
      <c r="M193" s="30" t="s">
        <v>78</v>
      </c>
      <c r="N193" s="30" t="s">
        <v>2038</v>
      </c>
      <c r="O193" s="31" t="s">
        <v>1098</v>
      </c>
      <c r="P193" s="32" t="s">
        <v>1099</v>
      </c>
    </row>
    <row r="194" spans="1:16" ht="13.5" thickBot="1" x14ac:dyDescent="0.25">
      <c r="A194" s="6" t="str">
        <f t="shared" si="12"/>
        <v> VSSC 67.9 </v>
      </c>
      <c r="B194" s="2" t="str">
        <f t="shared" si="13"/>
        <v>II</v>
      </c>
      <c r="C194" s="6">
        <f t="shared" si="14"/>
        <v>46613.495999999999</v>
      </c>
      <c r="D194" t="str">
        <f t="shared" si="15"/>
        <v>vis</v>
      </c>
      <c r="E194" s="28">
        <f>VLOOKUP(C194,'Active 1'!C$21:E$950,3,FALSE)</f>
        <v>10502.502585808033</v>
      </c>
      <c r="F194" s="2" t="s">
        <v>2160</v>
      </c>
      <c r="G194" t="str">
        <f t="shared" si="16"/>
        <v>46613.496</v>
      </c>
      <c r="H194" s="6">
        <f t="shared" si="17"/>
        <v>10502.5</v>
      </c>
      <c r="I194" s="29" t="s">
        <v>1164</v>
      </c>
      <c r="J194" s="30" t="s">
        <v>1165</v>
      </c>
      <c r="K194" s="29">
        <v>10502.5</v>
      </c>
      <c r="L194" s="29" t="s">
        <v>588</v>
      </c>
      <c r="M194" s="30" t="s">
        <v>2162</v>
      </c>
      <c r="N194" s="30"/>
      <c r="O194" s="31" t="s">
        <v>1157</v>
      </c>
      <c r="P194" s="31" t="s">
        <v>1158</v>
      </c>
    </row>
    <row r="195" spans="1:16" ht="13.5" thickBot="1" x14ac:dyDescent="0.25">
      <c r="A195" s="6" t="str">
        <f t="shared" si="12"/>
        <v> BBS 80 </v>
      </c>
      <c r="B195" s="2" t="str">
        <f t="shared" si="13"/>
        <v>II</v>
      </c>
      <c r="C195" s="6">
        <f t="shared" si="14"/>
        <v>46616.457999999999</v>
      </c>
      <c r="D195" t="str">
        <f t="shared" si="15"/>
        <v>vis</v>
      </c>
      <c r="E195" s="28">
        <f>VLOOKUP(C195,'Active 1'!C$21:E$950,3,FALSE)</f>
        <v>10509.529502385889</v>
      </c>
      <c r="F195" s="2" t="s">
        <v>2160</v>
      </c>
      <c r="G195" t="str">
        <f t="shared" si="16"/>
        <v>46616.458</v>
      </c>
      <c r="H195" s="6">
        <f t="shared" si="17"/>
        <v>10509.5</v>
      </c>
      <c r="I195" s="29" t="s">
        <v>1166</v>
      </c>
      <c r="J195" s="30" t="s">
        <v>1167</v>
      </c>
      <c r="K195" s="29">
        <v>10509.5</v>
      </c>
      <c r="L195" s="29" t="s">
        <v>828</v>
      </c>
      <c r="M195" s="30" t="s">
        <v>78</v>
      </c>
      <c r="N195" s="30" t="s">
        <v>2038</v>
      </c>
      <c r="O195" s="31" t="s">
        <v>1002</v>
      </c>
      <c r="P195" s="31" t="s">
        <v>1168</v>
      </c>
    </row>
    <row r="196" spans="1:16" ht="13.5" thickBot="1" x14ac:dyDescent="0.25">
      <c r="A196" s="6" t="str">
        <f t="shared" si="12"/>
        <v>IBVS 3078 </v>
      </c>
      <c r="B196" s="2" t="str">
        <f t="shared" si="13"/>
        <v>I</v>
      </c>
      <c r="C196" s="6">
        <f t="shared" si="14"/>
        <v>46634.358200000002</v>
      </c>
      <c r="D196" t="str">
        <f t="shared" si="15"/>
        <v>vis</v>
      </c>
      <c r="E196" s="28">
        <f>VLOOKUP(C196,'Active 1'!C$21:E$950,3,FALSE)</f>
        <v>10551.995137810249</v>
      </c>
      <c r="F196" s="2" t="s">
        <v>2160</v>
      </c>
      <c r="G196" t="str">
        <f t="shared" si="16"/>
        <v>46634.3582</v>
      </c>
      <c r="H196" s="6">
        <f t="shared" si="17"/>
        <v>10552</v>
      </c>
      <c r="I196" s="29" t="s">
        <v>1173</v>
      </c>
      <c r="J196" s="30" t="s">
        <v>1174</v>
      </c>
      <c r="K196" s="29">
        <v>10552</v>
      </c>
      <c r="L196" s="29" t="s">
        <v>1175</v>
      </c>
      <c r="M196" s="30" t="s">
        <v>78</v>
      </c>
      <c r="N196" s="30" t="s">
        <v>2038</v>
      </c>
      <c r="O196" s="31" t="s">
        <v>1176</v>
      </c>
      <c r="P196" s="32" t="s">
        <v>1114</v>
      </c>
    </row>
    <row r="197" spans="1:16" ht="13.5" thickBot="1" x14ac:dyDescent="0.25">
      <c r="A197" s="6" t="str">
        <f t="shared" si="12"/>
        <v>IBVS 3078 </v>
      </c>
      <c r="B197" s="2" t="str">
        <f t="shared" si="13"/>
        <v>I</v>
      </c>
      <c r="C197" s="6">
        <f t="shared" si="14"/>
        <v>46642.365899999997</v>
      </c>
      <c r="D197" t="str">
        <f t="shared" si="15"/>
        <v>vis</v>
      </c>
      <c r="E197" s="28">
        <f>VLOOKUP(C197,'Active 1'!C$21:E$950,3,FALSE)</f>
        <v>10570.99224783066</v>
      </c>
      <c r="F197" s="2" t="s">
        <v>2160</v>
      </c>
      <c r="G197" t="str">
        <f t="shared" si="16"/>
        <v>46642.3659</v>
      </c>
      <c r="H197" s="6">
        <f t="shared" si="17"/>
        <v>10571</v>
      </c>
      <c r="I197" s="29" t="s">
        <v>1177</v>
      </c>
      <c r="J197" s="30" t="s">
        <v>1178</v>
      </c>
      <c r="K197" s="29">
        <v>10571</v>
      </c>
      <c r="L197" s="29" t="s">
        <v>1179</v>
      </c>
      <c r="M197" s="30" t="s">
        <v>78</v>
      </c>
      <c r="N197" s="30" t="s">
        <v>2038</v>
      </c>
      <c r="O197" s="31" t="s">
        <v>1180</v>
      </c>
      <c r="P197" s="32" t="s">
        <v>1114</v>
      </c>
    </row>
    <row r="198" spans="1:16" ht="13.5" thickBot="1" x14ac:dyDescent="0.25">
      <c r="A198" s="6" t="str">
        <f t="shared" si="12"/>
        <v>IBVS 3078 </v>
      </c>
      <c r="B198" s="2" t="str">
        <f t="shared" si="13"/>
        <v>II</v>
      </c>
      <c r="C198" s="6">
        <f t="shared" si="14"/>
        <v>46643.421300000002</v>
      </c>
      <c r="D198" t="str">
        <f t="shared" si="15"/>
        <v>vis</v>
      </c>
      <c r="E198" s="28">
        <f>VLOOKUP(C198,'Active 1'!C$21:E$950,3,FALSE)</f>
        <v>10573.496031678162</v>
      </c>
      <c r="F198" s="2" t="s">
        <v>2160</v>
      </c>
      <c r="G198" t="str">
        <f t="shared" si="16"/>
        <v>46643.4213</v>
      </c>
      <c r="H198" s="6">
        <f t="shared" si="17"/>
        <v>10573.5</v>
      </c>
      <c r="I198" s="29" t="s">
        <v>1181</v>
      </c>
      <c r="J198" s="30" t="s">
        <v>1182</v>
      </c>
      <c r="K198" s="29">
        <v>10573.5</v>
      </c>
      <c r="L198" s="29" t="s">
        <v>1081</v>
      </c>
      <c r="M198" s="30" t="s">
        <v>78</v>
      </c>
      <c r="N198" s="30" t="s">
        <v>2038</v>
      </c>
      <c r="O198" s="31" t="s">
        <v>1183</v>
      </c>
      <c r="P198" s="32" t="s">
        <v>1114</v>
      </c>
    </row>
    <row r="199" spans="1:16" ht="13.5" thickBot="1" x14ac:dyDescent="0.25">
      <c r="A199" s="6" t="str">
        <f t="shared" si="12"/>
        <v>BAVM 46 </v>
      </c>
      <c r="B199" s="2" t="str">
        <f t="shared" si="13"/>
        <v>II</v>
      </c>
      <c r="C199" s="6">
        <f t="shared" si="14"/>
        <v>46651.447</v>
      </c>
      <c r="D199" t="str">
        <f t="shared" si="15"/>
        <v>vis</v>
      </c>
      <c r="E199" s="28">
        <f>VLOOKUP(C199,'Active 1'!C$21:E$950,3,FALSE)</f>
        <v>10592.535844095071</v>
      </c>
      <c r="F199" s="2" t="s">
        <v>2160</v>
      </c>
      <c r="G199" t="str">
        <f t="shared" si="16"/>
        <v>46651.447</v>
      </c>
      <c r="H199" s="6">
        <f t="shared" si="17"/>
        <v>10592.5</v>
      </c>
      <c r="I199" s="29" t="s">
        <v>1197</v>
      </c>
      <c r="J199" s="30" t="s">
        <v>1198</v>
      </c>
      <c r="K199" s="29">
        <v>10592.5</v>
      </c>
      <c r="L199" s="29" t="s">
        <v>842</v>
      </c>
      <c r="M199" s="30" t="s">
        <v>2162</v>
      </c>
      <c r="N199" s="30"/>
      <c r="O199" s="31" t="s">
        <v>1199</v>
      </c>
      <c r="P199" s="32" t="s">
        <v>1200</v>
      </c>
    </row>
    <row r="200" spans="1:16" ht="13.5" thickBot="1" x14ac:dyDescent="0.25">
      <c r="A200" s="6" t="str">
        <f t="shared" si="12"/>
        <v>BAVM 46 </v>
      </c>
      <c r="B200" s="2" t="str">
        <f t="shared" si="13"/>
        <v>II</v>
      </c>
      <c r="C200" s="6">
        <f t="shared" si="14"/>
        <v>46665.349000000002</v>
      </c>
      <c r="D200" t="str">
        <f t="shared" si="15"/>
        <v>vis</v>
      </c>
      <c r="E200" s="28">
        <f>VLOOKUP(C200,'Active 1'!C$21:E$950,3,FALSE)</f>
        <v>10625.516328317002</v>
      </c>
      <c r="F200" s="2" t="s">
        <v>2160</v>
      </c>
      <c r="G200" t="str">
        <f t="shared" si="16"/>
        <v>46665.349</v>
      </c>
      <c r="H200" s="6">
        <f t="shared" si="17"/>
        <v>10625.5</v>
      </c>
      <c r="I200" s="29" t="s">
        <v>1201</v>
      </c>
      <c r="J200" s="30" t="s">
        <v>1202</v>
      </c>
      <c r="K200" s="29">
        <v>10625.5</v>
      </c>
      <c r="L200" s="29" t="s">
        <v>775</v>
      </c>
      <c r="M200" s="30" t="s">
        <v>2162</v>
      </c>
      <c r="N200" s="30"/>
      <c r="O200" s="31" t="s">
        <v>1203</v>
      </c>
      <c r="P200" s="32" t="s">
        <v>1200</v>
      </c>
    </row>
    <row r="201" spans="1:16" ht="13.5" thickBot="1" x14ac:dyDescent="0.25">
      <c r="A201" s="6" t="str">
        <f t="shared" si="12"/>
        <v>BAVM 46 </v>
      </c>
      <c r="B201" s="2" t="str">
        <f t="shared" si="13"/>
        <v>II</v>
      </c>
      <c r="C201" s="6">
        <f t="shared" si="14"/>
        <v>46708.34</v>
      </c>
      <c r="D201" t="str">
        <f t="shared" si="15"/>
        <v>vis</v>
      </c>
      <c r="E201" s="28">
        <f>VLOOKUP(C201,'Active 1'!C$21:E$950,3,FALSE)</f>
        <v>10727.506257621037</v>
      </c>
      <c r="F201" s="2" t="s">
        <v>2160</v>
      </c>
      <c r="G201" t="str">
        <f t="shared" si="16"/>
        <v>46708.340</v>
      </c>
      <c r="H201" s="6">
        <f t="shared" si="17"/>
        <v>10727.5</v>
      </c>
      <c r="I201" s="29" t="s">
        <v>1204</v>
      </c>
      <c r="J201" s="30" t="s">
        <v>1205</v>
      </c>
      <c r="K201" s="29">
        <v>10727.5</v>
      </c>
      <c r="L201" s="29" t="s">
        <v>592</v>
      </c>
      <c r="M201" s="30" t="s">
        <v>2162</v>
      </c>
      <c r="N201" s="30"/>
      <c r="O201" s="31" t="s">
        <v>1206</v>
      </c>
      <c r="P201" s="32" t="s">
        <v>1200</v>
      </c>
    </row>
    <row r="202" spans="1:16" ht="13.5" thickBot="1" x14ac:dyDescent="0.25">
      <c r="A202" s="6" t="str">
        <f t="shared" si="12"/>
        <v>BAVM 50 </v>
      </c>
      <c r="B202" s="2" t="str">
        <f t="shared" si="13"/>
        <v>II</v>
      </c>
      <c r="C202" s="6">
        <f t="shared" si="14"/>
        <v>46941.444000000003</v>
      </c>
      <c r="D202" t="str">
        <f t="shared" si="15"/>
        <v>vis</v>
      </c>
      <c r="E202" s="28">
        <f>VLOOKUP(C202,'Active 1'!C$21:E$950,3,FALSE)</f>
        <v>11280.511781579338</v>
      </c>
      <c r="F202" s="2" t="s">
        <v>2160</v>
      </c>
      <c r="G202" t="str">
        <f t="shared" si="16"/>
        <v>46941.444</v>
      </c>
      <c r="H202" s="6">
        <f t="shared" si="17"/>
        <v>11280.5</v>
      </c>
      <c r="I202" s="29" t="s">
        <v>1207</v>
      </c>
      <c r="J202" s="30" t="s">
        <v>1208</v>
      </c>
      <c r="K202" s="29">
        <v>11280.5</v>
      </c>
      <c r="L202" s="29" t="s">
        <v>2166</v>
      </c>
      <c r="M202" s="30" t="s">
        <v>2162</v>
      </c>
      <c r="N202" s="30"/>
      <c r="O202" s="31" t="s">
        <v>1154</v>
      </c>
      <c r="P202" s="32" t="s">
        <v>1209</v>
      </c>
    </row>
    <row r="203" spans="1:16" ht="13.5" thickBot="1" x14ac:dyDescent="0.25">
      <c r="A203" s="6" t="str">
        <f t="shared" ref="A203:A266" si="18">P203</f>
        <v>BAVM 50 </v>
      </c>
      <c r="B203" s="2" t="str">
        <f t="shared" ref="B203:B266" si="19">IF(H203=INT(H203),"I","II")</f>
        <v>I</v>
      </c>
      <c r="C203" s="6">
        <f t="shared" ref="C203:C266" si="20">1*G203</f>
        <v>46975.381000000001</v>
      </c>
      <c r="D203" t="str">
        <f t="shared" ref="D203:D266" si="21">VLOOKUP(F203,I$1:J$5,2,FALSE)</f>
        <v>vis</v>
      </c>
      <c r="E203" s="28">
        <f>VLOOKUP(C203,'Active 1'!C$21:E$950,3,FALSE)</f>
        <v>11361.022405449248</v>
      </c>
      <c r="F203" s="2" t="s">
        <v>2160</v>
      </c>
      <c r="G203" t="str">
        <f t="shared" ref="G203:G266" si="22">MID(I203,3,LEN(I203)-3)</f>
        <v>46975.381</v>
      </c>
      <c r="H203" s="6">
        <f t="shared" ref="H203:H266" si="23">1*K203</f>
        <v>11361</v>
      </c>
      <c r="I203" s="29" t="s">
        <v>1221</v>
      </c>
      <c r="J203" s="30" t="s">
        <v>1222</v>
      </c>
      <c r="K203" s="29">
        <v>11361</v>
      </c>
      <c r="L203" s="29" t="s">
        <v>721</v>
      </c>
      <c r="M203" s="30" t="s">
        <v>2162</v>
      </c>
      <c r="N203" s="30"/>
      <c r="O203" s="31" t="s">
        <v>1203</v>
      </c>
      <c r="P203" s="32" t="s">
        <v>1209</v>
      </c>
    </row>
    <row r="204" spans="1:16" ht="13.5" thickBot="1" x14ac:dyDescent="0.25">
      <c r="A204" s="6" t="str">
        <f t="shared" si="18"/>
        <v>IBVS 4713 </v>
      </c>
      <c r="B204" s="2" t="str">
        <f t="shared" si="19"/>
        <v>II</v>
      </c>
      <c r="C204" s="6">
        <f t="shared" si="20"/>
        <v>46978.5262</v>
      </c>
      <c r="D204" t="str">
        <f t="shared" si="21"/>
        <v>vis</v>
      </c>
      <c r="E204" s="28">
        <f>VLOOKUP(C204,'Active 1'!C$21:E$950,3,FALSE)</f>
        <v>11368.483937529149</v>
      </c>
      <c r="F204" s="2" t="s">
        <v>2160</v>
      </c>
      <c r="G204" t="str">
        <f t="shared" si="22"/>
        <v>46978.5262</v>
      </c>
      <c r="H204" s="6">
        <f t="shared" si="23"/>
        <v>11368.5</v>
      </c>
      <c r="I204" s="29" t="s">
        <v>1226</v>
      </c>
      <c r="J204" s="30" t="s">
        <v>1227</v>
      </c>
      <c r="K204" s="29">
        <v>11368.5</v>
      </c>
      <c r="L204" s="29" t="s">
        <v>1228</v>
      </c>
      <c r="M204" s="30" t="s">
        <v>78</v>
      </c>
      <c r="N204" s="30" t="s">
        <v>2038</v>
      </c>
      <c r="O204" s="31" t="s">
        <v>1098</v>
      </c>
      <c r="P204" s="32" t="s">
        <v>1099</v>
      </c>
    </row>
    <row r="205" spans="1:16" ht="13.5" thickBot="1" x14ac:dyDescent="0.25">
      <c r="A205" s="6" t="str">
        <f t="shared" si="18"/>
        <v>BAVM 50 </v>
      </c>
      <c r="B205" s="2" t="str">
        <f t="shared" si="19"/>
        <v>I</v>
      </c>
      <c r="C205" s="6">
        <f t="shared" si="20"/>
        <v>46991.385499999997</v>
      </c>
      <c r="D205" t="str">
        <f t="shared" si="21"/>
        <v>vis</v>
      </c>
      <c r="E205" s="28">
        <f>VLOOKUP(C205,'Active 1'!C$21:E$950,3,FALSE)</f>
        <v>11398.990766816654</v>
      </c>
      <c r="F205" s="2" t="s">
        <v>2160</v>
      </c>
      <c r="G205" t="str">
        <f t="shared" si="22"/>
        <v>46991.3855</v>
      </c>
      <c r="H205" s="6">
        <f t="shared" si="23"/>
        <v>11399</v>
      </c>
      <c r="I205" s="29" t="s">
        <v>1231</v>
      </c>
      <c r="J205" s="30" t="s">
        <v>1232</v>
      </c>
      <c r="K205" s="29">
        <v>11399</v>
      </c>
      <c r="L205" s="29" t="s">
        <v>808</v>
      </c>
      <c r="M205" s="30" t="s">
        <v>78</v>
      </c>
      <c r="N205" s="30" t="s">
        <v>2160</v>
      </c>
      <c r="O205" s="31" t="s">
        <v>1055</v>
      </c>
      <c r="P205" s="32" t="s">
        <v>1209</v>
      </c>
    </row>
    <row r="206" spans="1:16" ht="13.5" thickBot="1" x14ac:dyDescent="0.25">
      <c r="A206" s="6" t="str">
        <f t="shared" si="18"/>
        <v>IBVS 4713 </v>
      </c>
      <c r="B206" s="2" t="str">
        <f t="shared" si="19"/>
        <v>II</v>
      </c>
      <c r="C206" s="6">
        <f t="shared" si="20"/>
        <v>47011.405599999998</v>
      </c>
      <c r="D206" t="str">
        <f t="shared" si="21"/>
        <v>vis</v>
      </c>
      <c r="E206" s="28">
        <f>VLOOKUP(C206,'Active 1'!C$21:E$950,3,FALSE)</f>
        <v>11446.485558369774</v>
      </c>
      <c r="F206" s="2" t="s">
        <v>2160</v>
      </c>
      <c r="G206" t="str">
        <f t="shared" si="22"/>
        <v>47011.4056</v>
      </c>
      <c r="H206" s="6">
        <f t="shared" si="23"/>
        <v>11446.5</v>
      </c>
      <c r="I206" s="29" t="s">
        <v>1233</v>
      </c>
      <c r="J206" s="30" t="s">
        <v>1234</v>
      </c>
      <c r="K206" s="29">
        <v>11446.5</v>
      </c>
      <c r="L206" s="29" t="s">
        <v>684</v>
      </c>
      <c r="M206" s="30" t="s">
        <v>78</v>
      </c>
      <c r="N206" s="30" t="s">
        <v>2038</v>
      </c>
      <c r="O206" s="31" t="s">
        <v>1098</v>
      </c>
      <c r="P206" s="32" t="s">
        <v>1099</v>
      </c>
    </row>
    <row r="207" spans="1:16" ht="13.5" thickBot="1" x14ac:dyDescent="0.25">
      <c r="A207" s="6" t="str">
        <f t="shared" si="18"/>
        <v> BBS 88 </v>
      </c>
      <c r="B207" s="2" t="str">
        <f t="shared" si="19"/>
        <v>II</v>
      </c>
      <c r="C207" s="6">
        <f t="shared" si="20"/>
        <v>47273.599999999999</v>
      </c>
      <c r="D207" t="str">
        <f t="shared" si="21"/>
        <v>vis</v>
      </c>
      <c r="E207" s="28">
        <f>VLOOKUP(C207,'Active 1'!C$21:E$950,3,FALSE)</f>
        <v>12068.503848707685</v>
      </c>
      <c r="F207" s="2" t="s">
        <v>2160</v>
      </c>
      <c r="G207" t="str">
        <f t="shared" si="22"/>
        <v>47273.600</v>
      </c>
      <c r="H207" s="6">
        <f t="shared" si="23"/>
        <v>12068.5</v>
      </c>
      <c r="I207" s="29" t="s">
        <v>1235</v>
      </c>
      <c r="J207" s="30" t="s">
        <v>1236</v>
      </c>
      <c r="K207" s="29">
        <v>12068.5</v>
      </c>
      <c r="L207" s="29" t="s">
        <v>622</v>
      </c>
      <c r="M207" s="30" t="s">
        <v>78</v>
      </c>
      <c r="N207" s="30" t="s">
        <v>2038</v>
      </c>
      <c r="O207" s="31" t="s">
        <v>1002</v>
      </c>
      <c r="P207" s="31" t="s">
        <v>1237</v>
      </c>
    </row>
    <row r="208" spans="1:16" ht="13.5" thickBot="1" x14ac:dyDescent="0.25">
      <c r="A208" s="6" t="str">
        <f t="shared" si="18"/>
        <v>IBVS 3355 </v>
      </c>
      <c r="B208" s="2" t="str">
        <f t="shared" si="19"/>
        <v>I</v>
      </c>
      <c r="C208" s="6">
        <f t="shared" si="20"/>
        <v>47294.462399999997</v>
      </c>
      <c r="D208" t="str">
        <f t="shared" si="21"/>
        <v>vis</v>
      </c>
      <c r="E208" s="28">
        <f>VLOOKUP(C208,'Active 1'!C$21:E$950,3,FALSE)</f>
        <v>12117.996875180961</v>
      </c>
      <c r="F208" s="2" t="s">
        <v>2160</v>
      </c>
      <c r="G208" t="str">
        <f t="shared" si="22"/>
        <v>47294.4624</v>
      </c>
      <c r="H208" s="6">
        <f t="shared" si="23"/>
        <v>12118</v>
      </c>
      <c r="I208" s="29" t="s">
        <v>1238</v>
      </c>
      <c r="J208" s="30" t="s">
        <v>1239</v>
      </c>
      <c r="K208" s="29">
        <v>12118</v>
      </c>
      <c r="L208" s="29" t="s">
        <v>910</v>
      </c>
      <c r="M208" s="30" t="s">
        <v>78</v>
      </c>
      <c r="N208" s="30" t="s">
        <v>2038</v>
      </c>
      <c r="O208" s="31" t="s">
        <v>1240</v>
      </c>
      <c r="P208" s="32" t="s">
        <v>1241</v>
      </c>
    </row>
    <row r="209" spans="1:16" ht="13.5" thickBot="1" x14ac:dyDescent="0.25">
      <c r="A209" s="6" t="str">
        <f t="shared" si="18"/>
        <v>BAVM 52 </v>
      </c>
      <c r="B209" s="2" t="str">
        <f t="shared" si="19"/>
        <v>I</v>
      </c>
      <c r="C209" s="6">
        <f t="shared" si="20"/>
        <v>47326.512999999999</v>
      </c>
      <c r="D209" t="str">
        <f t="shared" si="21"/>
        <v>vis</v>
      </c>
      <c r="E209" s="28">
        <f>VLOOKUP(C209,'Active 1'!C$21:E$950,3,FALSE)</f>
        <v>12194.032287898797</v>
      </c>
      <c r="F209" s="2" t="s">
        <v>2160</v>
      </c>
      <c r="G209" t="str">
        <f t="shared" si="22"/>
        <v>47326.513</v>
      </c>
      <c r="H209" s="6">
        <f t="shared" si="23"/>
        <v>12194</v>
      </c>
      <c r="I209" s="29" t="s">
        <v>1242</v>
      </c>
      <c r="J209" s="30" t="s">
        <v>1243</v>
      </c>
      <c r="K209" s="29">
        <v>12194</v>
      </c>
      <c r="L209" s="29" t="s">
        <v>1195</v>
      </c>
      <c r="M209" s="30" t="s">
        <v>2162</v>
      </c>
      <c r="N209" s="30"/>
      <c r="O209" s="31" t="s">
        <v>1244</v>
      </c>
      <c r="P209" s="32" t="s">
        <v>1245</v>
      </c>
    </row>
    <row r="210" spans="1:16" ht="13.5" thickBot="1" x14ac:dyDescent="0.25">
      <c r="A210" s="6" t="str">
        <f t="shared" si="18"/>
        <v>BAVM 52 </v>
      </c>
      <c r="B210" s="2" t="str">
        <f t="shared" si="19"/>
        <v>I</v>
      </c>
      <c r="C210" s="6">
        <f t="shared" si="20"/>
        <v>47353.466</v>
      </c>
      <c r="D210" t="str">
        <f t="shared" si="21"/>
        <v>vis</v>
      </c>
      <c r="E210" s="28">
        <f>VLOOKUP(C210,'Active 1'!C$21:E$950,3,FALSE)</f>
        <v>12257.974381930853</v>
      </c>
      <c r="F210" s="2" t="s">
        <v>2160</v>
      </c>
      <c r="G210" t="str">
        <f t="shared" si="22"/>
        <v>47353.466</v>
      </c>
      <c r="H210" s="6">
        <f t="shared" si="23"/>
        <v>12258</v>
      </c>
      <c r="I210" s="29" t="s">
        <v>1246</v>
      </c>
      <c r="J210" s="30" t="s">
        <v>1247</v>
      </c>
      <c r="K210" s="29">
        <v>12258</v>
      </c>
      <c r="L210" s="29" t="s">
        <v>13</v>
      </c>
      <c r="M210" s="30" t="s">
        <v>2162</v>
      </c>
      <c r="N210" s="30"/>
      <c r="O210" s="31" t="s">
        <v>1199</v>
      </c>
      <c r="P210" s="32" t="s">
        <v>1245</v>
      </c>
    </row>
    <row r="211" spans="1:16" ht="13.5" thickBot="1" x14ac:dyDescent="0.25">
      <c r="A211" s="6" t="str">
        <f t="shared" si="18"/>
        <v> BRNO 30 </v>
      </c>
      <c r="B211" s="2" t="str">
        <f t="shared" si="19"/>
        <v>I</v>
      </c>
      <c r="C211" s="6">
        <f t="shared" si="20"/>
        <v>47388.462</v>
      </c>
      <c r="D211" t="str">
        <f t="shared" si="21"/>
        <v>vis</v>
      </c>
      <c r="E211" s="28">
        <f>VLOOKUP(C211,'Active 1'!C$21:E$950,3,FALSE)</f>
        <v>12340.997330127555</v>
      </c>
      <c r="F211" s="2" t="s">
        <v>2160</v>
      </c>
      <c r="G211" t="str">
        <f t="shared" si="22"/>
        <v>47388.462</v>
      </c>
      <c r="H211" s="6">
        <f t="shared" si="23"/>
        <v>12341</v>
      </c>
      <c r="I211" s="29" t="s">
        <v>1270</v>
      </c>
      <c r="J211" s="30" t="s">
        <v>1271</v>
      </c>
      <c r="K211" s="29">
        <v>12341</v>
      </c>
      <c r="L211" s="29" t="s">
        <v>584</v>
      </c>
      <c r="M211" s="30" t="s">
        <v>2162</v>
      </c>
      <c r="N211" s="30"/>
      <c r="O211" s="31" t="s">
        <v>1253</v>
      </c>
      <c r="P211" s="31" t="s">
        <v>1172</v>
      </c>
    </row>
    <row r="212" spans="1:16" ht="13.5" thickBot="1" x14ac:dyDescent="0.25">
      <c r="A212" s="6" t="str">
        <f t="shared" si="18"/>
        <v> BBS 90 </v>
      </c>
      <c r="B212" s="2" t="str">
        <f t="shared" si="19"/>
        <v>I</v>
      </c>
      <c r="C212" s="6">
        <f t="shared" si="20"/>
        <v>47388.462</v>
      </c>
      <c r="D212" t="str">
        <f t="shared" si="21"/>
        <v>vis</v>
      </c>
      <c r="E212" s="28">
        <f>VLOOKUP(C212,'Active 1'!C$21:E$950,3,FALSE)</f>
        <v>12340.997330127555</v>
      </c>
      <c r="F212" s="2" t="s">
        <v>2160</v>
      </c>
      <c r="G212" t="str">
        <f t="shared" si="22"/>
        <v>47388.462</v>
      </c>
      <c r="H212" s="6">
        <f t="shared" si="23"/>
        <v>12341</v>
      </c>
      <c r="I212" s="29" t="s">
        <v>1270</v>
      </c>
      <c r="J212" s="30" t="s">
        <v>1271</v>
      </c>
      <c r="K212" s="29">
        <v>12341</v>
      </c>
      <c r="L212" s="29" t="s">
        <v>584</v>
      </c>
      <c r="M212" s="30" t="s">
        <v>2162</v>
      </c>
      <c r="N212" s="30"/>
      <c r="O212" s="31" t="s">
        <v>1272</v>
      </c>
      <c r="P212" s="31" t="s">
        <v>1273</v>
      </c>
    </row>
    <row r="213" spans="1:16" ht="13.5" thickBot="1" x14ac:dyDescent="0.25">
      <c r="A213" s="6" t="str">
        <f t="shared" si="18"/>
        <v>BAVM 52 </v>
      </c>
      <c r="B213" s="2" t="str">
        <f t="shared" si="19"/>
        <v>I</v>
      </c>
      <c r="C213" s="6">
        <f t="shared" si="20"/>
        <v>47413.339</v>
      </c>
      <c r="D213" t="str">
        <f t="shared" si="21"/>
        <v>vis</v>
      </c>
      <c r="E213" s="28">
        <f>VLOOKUP(C213,'Active 1'!C$21:E$950,3,FALSE)</f>
        <v>12400.014414431173</v>
      </c>
      <c r="F213" s="2" t="s">
        <v>2160</v>
      </c>
      <c r="G213" t="str">
        <f t="shared" si="22"/>
        <v>47413.339</v>
      </c>
      <c r="H213" s="6">
        <f t="shared" si="23"/>
        <v>12400</v>
      </c>
      <c r="I213" s="29" t="s">
        <v>1284</v>
      </c>
      <c r="J213" s="30" t="s">
        <v>1285</v>
      </c>
      <c r="K213" s="29">
        <v>12400</v>
      </c>
      <c r="L213" s="29" t="s">
        <v>2169</v>
      </c>
      <c r="M213" s="30" t="s">
        <v>2162</v>
      </c>
      <c r="N213" s="30"/>
      <c r="O213" s="31" t="s">
        <v>1286</v>
      </c>
      <c r="P213" s="32" t="s">
        <v>1245</v>
      </c>
    </row>
    <row r="214" spans="1:16" ht="13.5" thickBot="1" x14ac:dyDescent="0.25">
      <c r="A214" s="6" t="str">
        <f t="shared" si="18"/>
        <v>BAVM 56 </v>
      </c>
      <c r="B214" s="2" t="str">
        <f t="shared" si="19"/>
        <v>II</v>
      </c>
      <c r="C214" s="6">
        <f t="shared" si="20"/>
        <v>47674.476999999999</v>
      </c>
      <c r="D214" t="str">
        <f t="shared" si="21"/>
        <v>vis</v>
      </c>
      <c r="E214" s="28">
        <f>VLOOKUP(C214,'Active 1'!C$21:E$950,3,FALSE)</f>
        <v>13019.526548566229</v>
      </c>
      <c r="F214" s="2" t="s">
        <v>2160</v>
      </c>
      <c r="G214" t="str">
        <f t="shared" si="22"/>
        <v>47674.477</v>
      </c>
      <c r="H214" s="6">
        <f t="shared" si="23"/>
        <v>13019.5</v>
      </c>
      <c r="I214" s="29" t="s">
        <v>1287</v>
      </c>
      <c r="J214" s="30" t="s">
        <v>1288</v>
      </c>
      <c r="K214" s="29">
        <v>13019.5</v>
      </c>
      <c r="L214" s="29" t="s">
        <v>1149</v>
      </c>
      <c r="M214" s="30" t="s">
        <v>2162</v>
      </c>
      <c r="N214" s="30"/>
      <c r="O214" s="31" t="s">
        <v>1289</v>
      </c>
      <c r="P214" s="32" t="s">
        <v>1290</v>
      </c>
    </row>
    <row r="215" spans="1:16" ht="13.5" thickBot="1" x14ac:dyDescent="0.25">
      <c r="A215" s="6" t="str">
        <f t="shared" si="18"/>
        <v>BAVM 56 </v>
      </c>
      <c r="B215" s="2" t="str">
        <f t="shared" si="19"/>
        <v>I</v>
      </c>
      <c r="C215" s="6">
        <f t="shared" si="20"/>
        <v>47694.49</v>
      </c>
      <c r="D215" t="str">
        <f t="shared" si="21"/>
        <v>vis</v>
      </c>
      <c r="E215" s="28">
        <f>VLOOKUP(C215,'Active 1'!C$21:E$950,3,FALSE)</f>
        <v>13067.004496396283</v>
      </c>
      <c r="F215" s="2" t="s">
        <v>2160</v>
      </c>
      <c r="G215" t="str">
        <f t="shared" si="22"/>
        <v>47694.490</v>
      </c>
      <c r="H215" s="6">
        <f t="shared" si="23"/>
        <v>13067</v>
      </c>
      <c r="I215" s="29" t="s">
        <v>1296</v>
      </c>
      <c r="J215" s="30" t="s">
        <v>1297</v>
      </c>
      <c r="K215" s="29">
        <v>13067</v>
      </c>
      <c r="L215" s="29" t="s">
        <v>622</v>
      </c>
      <c r="M215" s="30" t="s">
        <v>2162</v>
      </c>
      <c r="N215" s="30"/>
      <c r="O215" s="31" t="s">
        <v>1289</v>
      </c>
      <c r="P215" s="32" t="s">
        <v>1290</v>
      </c>
    </row>
    <row r="216" spans="1:16" ht="13.5" thickBot="1" x14ac:dyDescent="0.25">
      <c r="A216" s="6" t="str">
        <f t="shared" si="18"/>
        <v>BAVM 56 </v>
      </c>
      <c r="B216" s="2" t="str">
        <f t="shared" si="19"/>
        <v>II</v>
      </c>
      <c r="C216" s="6">
        <f t="shared" si="20"/>
        <v>47701.453999999998</v>
      </c>
      <c r="D216" t="str">
        <f t="shared" si="21"/>
        <v>vis</v>
      </c>
      <c r="E216" s="28">
        <f>VLOOKUP(C216,'Active 1'!C$21:E$950,3,FALSE)</f>
        <v>13083.525579126932</v>
      </c>
      <c r="F216" s="2" t="s">
        <v>2160</v>
      </c>
      <c r="G216" t="str">
        <f t="shared" si="22"/>
        <v>47701.454</v>
      </c>
      <c r="H216" s="6">
        <f t="shared" si="23"/>
        <v>13083.5</v>
      </c>
      <c r="I216" s="29" t="s">
        <v>1298</v>
      </c>
      <c r="J216" s="30" t="s">
        <v>1299</v>
      </c>
      <c r="K216" s="29">
        <v>13083.5</v>
      </c>
      <c r="L216" s="29" t="s">
        <v>1149</v>
      </c>
      <c r="M216" s="30" t="s">
        <v>2162</v>
      </c>
      <c r="N216" s="30"/>
      <c r="O216" s="31" t="s">
        <v>1289</v>
      </c>
      <c r="P216" s="32" t="s">
        <v>1290</v>
      </c>
    </row>
    <row r="217" spans="1:16" ht="13.5" thickBot="1" x14ac:dyDescent="0.25">
      <c r="A217" s="6" t="str">
        <f t="shared" si="18"/>
        <v>BAVM 59 </v>
      </c>
      <c r="B217" s="2" t="str">
        <f t="shared" si="19"/>
        <v>II</v>
      </c>
      <c r="C217" s="6">
        <f t="shared" si="20"/>
        <v>48037.402000000002</v>
      </c>
      <c r="D217" t="str">
        <f t="shared" si="21"/>
        <v>vis</v>
      </c>
      <c r="E217" s="28">
        <f>VLOOKUP(C217,'Active 1'!C$21:E$950,3,FALSE)</f>
        <v>13880.513617782384</v>
      </c>
      <c r="F217" s="2" t="s">
        <v>2160</v>
      </c>
      <c r="G217" t="str">
        <f t="shared" si="22"/>
        <v>48037.402</v>
      </c>
      <c r="H217" s="6">
        <f t="shared" si="23"/>
        <v>13880.5</v>
      </c>
      <c r="I217" s="29" t="s">
        <v>1322</v>
      </c>
      <c r="J217" s="30" t="s">
        <v>1323</v>
      </c>
      <c r="K217" s="29">
        <v>13880.5</v>
      </c>
      <c r="L217" s="29" t="s">
        <v>2169</v>
      </c>
      <c r="M217" s="30" t="s">
        <v>2162</v>
      </c>
      <c r="N217" s="30"/>
      <c r="O217" s="31" t="s">
        <v>1289</v>
      </c>
      <c r="P217" s="32" t="s">
        <v>1321</v>
      </c>
    </row>
    <row r="218" spans="1:16" ht="13.5" thickBot="1" x14ac:dyDescent="0.25">
      <c r="A218" s="6" t="str">
        <f t="shared" si="18"/>
        <v>IBVS 3615 </v>
      </c>
      <c r="B218" s="2" t="str">
        <f t="shared" si="19"/>
        <v>I</v>
      </c>
      <c r="C218" s="6">
        <f t="shared" si="20"/>
        <v>48100.411200000002</v>
      </c>
      <c r="D218" t="str">
        <f t="shared" si="21"/>
        <v>vis</v>
      </c>
      <c r="E218" s="28">
        <f>VLOOKUP(C218,'Active 1'!C$21:E$950,3,FALSE)</f>
        <v>14029.993831164364</v>
      </c>
      <c r="F218" s="2" t="s">
        <v>2160</v>
      </c>
      <c r="G218" t="str">
        <f t="shared" si="22"/>
        <v>48100.4112</v>
      </c>
      <c r="H218" s="6">
        <f t="shared" si="23"/>
        <v>14030</v>
      </c>
      <c r="I218" s="29" t="s">
        <v>1324</v>
      </c>
      <c r="J218" s="30" t="s">
        <v>1325</v>
      </c>
      <c r="K218" s="29">
        <v>14030</v>
      </c>
      <c r="L218" s="29" t="s">
        <v>833</v>
      </c>
      <c r="M218" s="30" t="s">
        <v>78</v>
      </c>
      <c r="N218" s="30" t="s">
        <v>2038</v>
      </c>
      <c r="O218" s="31" t="s">
        <v>1326</v>
      </c>
      <c r="P218" s="32" t="s">
        <v>1327</v>
      </c>
    </row>
    <row r="219" spans="1:16" ht="13.5" thickBot="1" x14ac:dyDescent="0.25">
      <c r="A219" s="6" t="str">
        <f t="shared" si="18"/>
        <v>BAVM 59 </v>
      </c>
      <c r="B219" s="2" t="str">
        <f t="shared" si="19"/>
        <v>I</v>
      </c>
      <c r="C219" s="6">
        <f t="shared" si="20"/>
        <v>48100.43</v>
      </c>
      <c r="D219" t="str">
        <f t="shared" si="21"/>
        <v>vis</v>
      </c>
      <c r="E219" s="28">
        <f>VLOOKUP(C219,'Active 1'!C$21:E$950,3,FALSE)</f>
        <v>14030.038431445137</v>
      </c>
      <c r="F219" s="2" t="s">
        <v>2160</v>
      </c>
      <c r="G219" t="str">
        <f t="shared" si="22"/>
        <v>48100.430</v>
      </c>
      <c r="H219" s="6">
        <f t="shared" si="23"/>
        <v>14030</v>
      </c>
      <c r="I219" s="29" t="s">
        <v>1328</v>
      </c>
      <c r="J219" s="30" t="s">
        <v>1329</v>
      </c>
      <c r="K219" s="29">
        <v>14030</v>
      </c>
      <c r="L219" s="29" t="s">
        <v>644</v>
      </c>
      <c r="M219" s="30" t="s">
        <v>2162</v>
      </c>
      <c r="N219" s="30"/>
      <c r="O219" s="31" t="s">
        <v>1289</v>
      </c>
      <c r="P219" s="32" t="s">
        <v>1321</v>
      </c>
    </row>
    <row r="220" spans="1:16" ht="13.5" thickBot="1" x14ac:dyDescent="0.25">
      <c r="A220" s="6" t="str">
        <f t="shared" si="18"/>
        <v>BAVM 59 </v>
      </c>
      <c r="B220" s="2" t="str">
        <f t="shared" si="19"/>
        <v>II</v>
      </c>
      <c r="C220" s="6">
        <f t="shared" si="20"/>
        <v>48104.423999999999</v>
      </c>
      <c r="D220" t="str">
        <f t="shared" si="21"/>
        <v>vis</v>
      </c>
      <c r="E220" s="28">
        <f>VLOOKUP(C220,'Active 1'!C$21:E$950,3,FALSE)</f>
        <v>14039.513618755043</v>
      </c>
      <c r="F220" s="2" t="s">
        <v>2160</v>
      </c>
      <c r="G220" t="str">
        <f t="shared" si="22"/>
        <v>48104.424</v>
      </c>
      <c r="H220" s="6">
        <f t="shared" si="23"/>
        <v>14039.5</v>
      </c>
      <c r="I220" s="29" t="s">
        <v>1330</v>
      </c>
      <c r="J220" s="30" t="s">
        <v>1331</v>
      </c>
      <c r="K220" s="29">
        <v>14039.5</v>
      </c>
      <c r="L220" s="29" t="s">
        <v>2169</v>
      </c>
      <c r="M220" s="30" t="s">
        <v>2162</v>
      </c>
      <c r="N220" s="30"/>
      <c r="O220" s="31" t="s">
        <v>1289</v>
      </c>
      <c r="P220" s="32" t="s">
        <v>1321</v>
      </c>
    </row>
    <row r="221" spans="1:16" ht="13.5" thickBot="1" x14ac:dyDescent="0.25">
      <c r="A221" s="6" t="str">
        <f t="shared" si="18"/>
        <v>BAVM 59 </v>
      </c>
      <c r="B221" s="2" t="str">
        <f t="shared" si="19"/>
        <v>I</v>
      </c>
      <c r="C221" s="6">
        <f t="shared" si="20"/>
        <v>48105.478000000003</v>
      </c>
      <c r="D221" t="str">
        <f t="shared" si="21"/>
        <v>vis</v>
      </c>
      <c r="E221" s="28">
        <f>VLOOKUP(C221,'Active 1'!C$21:E$950,3,FALSE)</f>
        <v>14042.01408130504</v>
      </c>
      <c r="F221" s="2" t="s">
        <v>2160</v>
      </c>
      <c r="G221" t="str">
        <f t="shared" si="22"/>
        <v>48105.478</v>
      </c>
      <c r="H221" s="6">
        <f t="shared" si="23"/>
        <v>14042</v>
      </c>
      <c r="I221" s="29" t="s">
        <v>1332</v>
      </c>
      <c r="J221" s="30" t="s">
        <v>1333</v>
      </c>
      <c r="K221" s="29">
        <v>14042</v>
      </c>
      <c r="L221" s="29" t="s">
        <v>2169</v>
      </c>
      <c r="M221" s="30" t="s">
        <v>2162</v>
      </c>
      <c r="N221" s="30"/>
      <c r="O221" s="31" t="s">
        <v>1289</v>
      </c>
      <c r="P221" s="32" t="s">
        <v>1321</v>
      </c>
    </row>
    <row r="222" spans="1:16" ht="13.5" thickBot="1" x14ac:dyDescent="0.25">
      <c r="A222" s="6" t="str">
        <f t="shared" si="18"/>
        <v>BAVM 59 </v>
      </c>
      <c r="B222" s="2" t="str">
        <f t="shared" si="19"/>
        <v>I</v>
      </c>
      <c r="C222" s="6">
        <f t="shared" si="20"/>
        <v>48108.43</v>
      </c>
      <c r="D222" t="str">
        <f t="shared" si="21"/>
        <v>vis</v>
      </c>
      <c r="E222" s="28">
        <f>VLOOKUP(C222,'Active 1'!C$21:E$950,3,FALSE)</f>
        <v>14049.017274329284</v>
      </c>
      <c r="F222" s="2" t="s">
        <v>2160</v>
      </c>
      <c r="G222" t="str">
        <f t="shared" si="22"/>
        <v>48108.430</v>
      </c>
      <c r="H222" s="6">
        <f t="shared" si="23"/>
        <v>14049</v>
      </c>
      <c r="I222" s="29" t="s">
        <v>1334</v>
      </c>
      <c r="J222" s="30" t="s">
        <v>1335</v>
      </c>
      <c r="K222" s="29">
        <v>14049</v>
      </c>
      <c r="L222" s="29" t="s">
        <v>775</v>
      </c>
      <c r="M222" s="30" t="s">
        <v>2162</v>
      </c>
      <c r="N222" s="30"/>
      <c r="O222" s="31" t="s">
        <v>1289</v>
      </c>
      <c r="P222" s="32" t="s">
        <v>1321</v>
      </c>
    </row>
    <row r="223" spans="1:16" ht="13.5" thickBot="1" x14ac:dyDescent="0.25">
      <c r="A223" s="6" t="str">
        <f t="shared" si="18"/>
        <v>BAVM 59 </v>
      </c>
      <c r="B223" s="2" t="str">
        <f t="shared" si="19"/>
        <v>I</v>
      </c>
      <c r="C223" s="6">
        <f t="shared" si="20"/>
        <v>48127.381999999998</v>
      </c>
      <c r="D223" t="str">
        <f t="shared" si="21"/>
        <v>vis</v>
      </c>
      <c r="E223" s="28">
        <f>VLOOKUP(C223,'Active 1'!C$21:E$950,3,FALSE)</f>
        <v>14093.978153121823</v>
      </c>
      <c r="F223" s="2" t="s">
        <v>2160</v>
      </c>
      <c r="G223" t="str">
        <f t="shared" si="22"/>
        <v>48127.382</v>
      </c>
      <c r="H223" s="6">
        <f t="shared" si="23"/>
        <v>14094</v>
      </c>
      <c r="I223" s="29" t="s">
        <v>1336</v>
      </c>
      <c r="J223" s="30" t="s">
        <v>1337</v>
      </c>
      <c r="K223" s="29">
        <v>14094</v>
      </c>
      <c r="L223" s="29" t="s">
        <v>602</v>
      </c>
      <c r="M223" s="30" t="s">
        <v>2162</v>
      </c>
      <c r="N223" s="30"/>
      <c r="O223" s="31" t="s">
        <v>1338</v>
      </c>
      <c r="P223" s="32" t="s">
        <v>1321</v>
      </c>
    </row>
    <row r="224" spans="1:16" ht="13.5" thickBot="1" x14ac:dyDescent="0.25">
      <c r="A224" s="6" t="str">
        <f t="shared" si="18"/>
        <v>BAVM 59 </v>
      </c>
      <c r="B224" s="2" t="str">
        <f t="shared" si="19"/>
        <v>II</v>
      </c>
      <c r="C224" s="6">
        <f t="shared" si="20"/>
        <v>48150.368000000002</v>
      </c>
      <c r="D224" t="str">
        <f t="shared" si="21"/>
        <v>vis</v>
      </c>
      <c r="E224" s="28">
        <f>VLOOKUP(C224,'Active 1'!C$21:E$950,3,FALSE)</f>
        <v>14148.509113438709</v>
      </c>
      <c r="F224" s="2" t="s">
        <v>2160</v>
      </c>
      <c r="G224" t="str">
        <f t="shared" si="22"/>
        <v>48150.368</v>
      </c>
      <c r="H224" s="6">
        <f t="shared" si="23"/>
        <v>14148.5</v>
      </c>
      <c r="I224" s="29" t="s">
        <v>1339</v>
      </c>
      <c r="J224" s="30" t="s">
        <v>1340</v>
      </c>
      <c r="K224" s="29">
        <v>14148.5</v>
      </c>
      <c r="L224" s="29" t="s">
        <v>2164</v>
      </c>
      <c r="M224" s="30" t="s">
        <v>2162</v>
      </c>
      <c r="N224" s="30"/>
      <c r="O224" s="31" t="s">
        <v>1289</v>
      </c>
      <c r="P224" s="32" t="s">
        <v>1321</v>
      </c>
    </row>
    <row r="225" spans="1:16" ht="13.5" thickBot="1" x14ac:dyDescent="0.25">
      <c r="A225" s="6" t="str">
        <f t="shared" si="18"/>
        <v> BBS 98 </v>
      </c>
      <c r="B225" s="2" t="str">
        <f t="shared" si="19"/>
        <v>I</v>
      </c>
      <c r="C225" s="6">
        <f t="shared" si="20"/>
        <v>48390.421300000002</v>
      </c>
      <c r="D225" t="str">
        <f t="shared" si="21"/>
        <v>vis</v>
      </c>
      <c r="E225" s="28">
        <f>VLOOKUP(C225,'Active 1'!C$21:E$950,3,FALSE)</f>
        <v>14718.000846503846</v>
      </c>
      <c r="F225" s="2" t="s">
        <v>2160</v>
      </c>
      <c r="G225" t="str">
        <f t="shared" si="22"/>
        <v>48390.4213</v>
      </c>
      <c r="H225" s="6">
        <f t="shared" si="23"/>
        <v>14718</v>
      </c>
      <c r="I225" s="29" t="s">
        <v>1341</v>
      </c>
      <c r="J225" s="30" t="s">
        <v>1342</v>
      </c>
      <c r="K225" s="29">
        <v>14718</v>
      </c>
      <c r="L225" s="29" t="s">
        <v>1343</v>
      </c>
      <c r="M225" s="30" t="s">
        <v>78</v>
      </c>
      <c r="N225" s="30" t="s">
        <v>2038</v>
      </c>
      <c r="O225" s="31" t="s">
        <v>1344</v>
      </c>
      <c r="P225" s="31" t="s">
        <v>1345</v>
      </c>
    </row>
    <row r="226" spans="1:16" ht="13.5" thickBot="1" x14ac:dyDescent="0.25">
      <c r="A226" s="6" t="str">
        <f t="shared" si="18"/>
        <v> BBS 98 </v>
      </c>
      <c r="B226" s="2" t="str">
        <f t="shared" si="19"/>
        <v>I</v>
      </c>
      <c r="C226" s="6">
        <f t="shared" si="20"/>
        <v>48444.377999999997</v>
      </c>
      <c r="D226" t="str">
        <f t="shared" si="21"/>
        <v>vis</v>
      </c>
      <c r="E226" s="28">
        <f>VLOOKUP(C226,'Active 1'!C$21:E$950,3,FALSE)</f>
        <v>14846.005312984718</v>
      </c>
      <c r="F226" s="2" t="s">
        <v>2160</v>
      </c>
      <c r="G226" t="str">
        <f t="shared" si="22"/>
        <v>48444.378</v>
      </c>
      <c r="H226" s="6">
        <f t="shared" si="23"/>
        <v>14846</v>
      </c>
      <c r="I226" s="29" t="s">
        <v>1346</v>
      </c>
      <c r="J226" s="30" t="s">
        <v>1347</v>
      </c>
      <c r="K226" s="29">
        <v>14846</v>
      </c>
      <c r="L226" s="29" t="s">
        <v>622</v>
      </c>
      <c r="M226" s="30" t="s">
        <v>78</v>
      </c>
      <c r="N226" s="30" t="s">
        <v>2038</v>
      </c>
      <c r="O226" s="31" t="s">
        <v>1344</v>
      </c>
      <c r="P226" s="31" t="s">
        <v>1345</v>
      </c>
    </row>
    <row r="227" spans="1:16" ht="13.5" thickBot="1" x14ac:dyDescent="0.25">
      <c r="A227" s="6" t="str">
        <f t="shared" si="18"/>
        <v> BBS 98 </v>
      </c>
      <c r="B227" s="2" t="str">
        <f t="shared" si="19"/>
        <v>I</v>
      </c>
      <c r="C227" s="6">
        <f t="shared" si="20"/>
        <v>48460.391600000003</v>
      </c>
      <c r="D227" t="str">
        <f t="shared" si="21"/>
        <v>vis</v>
      </c>
      <c r="E227" s="28">
        <f>VLOOKUP(C227,'Active 1'!C$21:E$950,3,FALSE)</f>
        <v>14883.995262785929</v>
      </c>
      <c r="F227" s="2" t="s">
        <v>2160</v>
      </c>
      <c r="G227" t="str">
        <f t="shared" si="22"/>
        <v>48460.3916</v>
      </c>
      <c r="H227" s="6">
        <f t="shared" si="23"/>
        <v>14884</v>
      </c>
      <c r="I227" s="29" t="s">
        <v>1348</v>
      </c>
      <c r="J227" s="30" t="s">
        <v>1349</v>
      </c>
      <c r="K227" s="29">
        <v>14884</v>
      </c>
      <c r="L227" s="29" t="s">
        <v>1175</v>
      </c>
      <c r="M227" s="30" t="s">
        <v>78</v>
      </c>
      <c r="N227" s="30" t="s">
        <v>2038</v>
      </c>
      <c r="O227" s="31" t="s">
        <v>1344</v>
      </c>
      <c r="P227" s="31" t="s">
        <v>1345</v>
      </c>
    </row>
    <row r="228" spans="1:16" ht="13.5" thickBot="1" x14ac:dyDescent="0.25">
      <c r="A228" s="6" t="str">
        <f t="shared" si="18"/>
        <v> BBS 99 </v>
      </c>
      <c r="B228" s="2" t="str">
        <f t="shared" si="19"/>
        <v>I</v>
      </c>
      <c r="C228" s="6">
        <f t="shared" si="20"/>
        <v>48495.364999999998</v>
      </c>
      <c r="D228" t="str">
        <f t="shared" si="21"/>
        <v>vis</v>
      </c>
      <c r="E228" s="28">
        <f>VLOOKUP(C228,'Active 1'!C$21:E$950,3,FALSE)</f>
        <v>14966.964595751475</v>
      </c>
      <c r="F228" s="2" t="s">
        <v>2160</v>
      </c>
      <c r="G228" t="str">
        <f t="shared" si="22"/>
        <v>48495.365</v>
      </c>
      <c r="H228" s="6">
        <f t="shared" si="23"/>
        <v>14967</v>
      </c>
      <c r="I228" s="29" t="s">
        <v>1350</v>
      </c>
      <c r="J228" s="30" t="s">
        <v>1351</v>
      </c>
      <c r="K228" s="29">
        <v>14967</v>
      </c>
      <c r="L228" s="29" t="s">
        <v>2172</v>
      </c>
      <c r="M228" s="30" t="s">
        <v>78</v>
      </c>
      <c r="N228" s="30" t="s">
        <v>2038</v>
      </c>
      <c r="O228" s="31" t="s">
        <v>1150</v>
      </c>
      <c r="P228" s="31" t="s">
        <v>1352</v>
      </c>
    </row>
    <row r="229" spans="1:16" ht="13.5" thickBot="1" x14ac:dyDescent="0.25">
      <c r="A229" s="6" t="str">
        <f t="shared" si="18"/>
        <v>BAVM 60 </v>
      </c>
      <c r="B229" s="2" t="str">
        <f t="shared" si="19"/>
        <v>II</v>
      </c>
      <c r="C229" s="6">
        <f t="shared" si="20"/>
        <v>48540.28</v>
      </c>
      <c r="D229" t="str">
        <f t="shared" si="21"/>
        <v>vis</v>
      </c>
      <c r="E229" s="28">
        <f>VLOOKUP(C229,'Active 1'!C$21:E$950,3,FALSE)</f>
        <v>15073.518936769162</v>
      </c>
      <c r="F229" s="2" t="s">
        <v>2160</v>
      </c>
      <c r="G229" t="str">
        <f t="shared" si="22"/>
        <v>48540.280</v>
      </c>
      <c r="H229" s="6">
        <f t="shared" si="23"/>
        <v>15073.5</v>
      </c>
      <c r="I229" s="29" t="s">
        <v>1353</v>
      </c>
      <c r="J229" s="30" t="s">
        <v>1354</v>
      </c>
      <c r="K229" s="29">
        <v>15073.5</v>
      </c>
      <c r="L229" s="29" t="s">
        <v>1355</v>
      </c>
      <c r="M229" s="30" t="s">
        <v>2162</v>
      </c>
      <c r="N229" s="30"/>
      <c r="O229" s="31" t="s">
        <v>1289</v>
      </c>
      <c r="P229" s="32" t="s">
        <v>1356</v>
      </c>
    </row>
    <row r="230" spans="1:16" ht="13.5" thickBot="1" x14ac:dyDescent="0.25">
      <c r="A230" s="6" t="str">
        <f t="shared" si="18"/>
        <v>IBVS 5143 </v>
      </c>
      <c r="B230" s="2" t="str">
        <f t="shared" si="19"/>
        <v>I</v>
      </c>
      <c r="C230" s="6">
        <f t="shared" si="20"/>
        <v>49486.377800000002</v>
      </c>
      <c r="D230" t="str">
        <f t="shared" si="21"/>
        <v>vis</v>
      </c>
      <c r="E230" s="28">
        <f>VLOOKUP(C230,'Active 1'!C$21:E$950,3,FALSE)</f>
        <v>17317.999124173853</v>
      </c>
      <c r="F230" s="2" t="s">
        <v>2160</v>
      </c>
      <c r="G230" t="str">
        <f t="shared" si="22"/>
        <v>49486.3778</v>
      </c>
      <c r="H230" s="6">
        <f t="shared" si="23"/>
        <v>17318</v>
      </c>
      <c r="I230" s="29" t="s">
        <v>1357</v>
      </c>
      <c r="J230" s="30" t="s">
        <v>1358</v>
      </c>
      <c r="K230" s="29">
        <v>17318</v>
      </c>
      <c r="L230" s="29" t="s">
        <v>1359</v>
      </c>
      <c r="M230" s="30" t="s">
        <v>78</v>
      </c>
      <c r="N230" s="30" t="s">
        <v>2038</v>
      </c>
      <c r="O230" s="31" t="s">
        <v>1360</v>
      </c>
      <c r="P230" s="32" t="s">
        <v>1361</v>
      </c>
    </row>
    <row r="231" spans="1:16" ht="13.5" thickBot="1" x14ac:dyDescent="0.25">
      <c r="A231" s="6" t="str">
        <f t="shared" si="18"/>
        <v>IBVS 5143 </v>
      </c>
      <c r="B231" s="2" t="str">
        <f t="shared" si="19"/>
        <v>II</v>
      </c>
      <c r="C231" s="6">
        <f t="shared" si="20"/>
        <v>49490.3894</v>
      </c>
      <c r="D231" t="str">
        <f t="shared" si="21"/>
        <v>vis</v>
      </c>
      <c r="E231" s="28">
        <f>VLOOKUP(C231,'Active 1'!C$21:E$950,3,FALSE)</f>
        <v>17327.516064938107</v>
      </c>
      <c r="F231" s="2" t="s">
        <v>2160</v>
      </c>
      <c r="G231" t="str">
        <f t="shared" si="22"/>
        <v>49490.3894</v>
      </c>
      <c r="H231" s="6">
        <f t="shared" si="23"/>
        <v>17327.5</v>
      </c>
      <c r="I231" s="29" t="s">
        <v>1362</v>
      </c>
      <c r="J231" s="30" t="s">
        <v>1363</v>
      </c>
      <c r="K231" s="29">
        <v>17327.5</v>
      </c>
      <c r="L231" s="29" t="s">
        <v>1364</v>
      </c>
      <c r="M231" s="30" t="s">
        <v>78</v>
      </c>
      <c r="N231" s="30" t="s">
        <v>2038</v>
      </c>
      <c r="O231" s="31" t="s">
        <v>1360</v>
      </c>
      <c r="P231" s="32" t="s">
        <v>1361</v>
      </c>
    </row>
    <row r="232" spans="1:16" ht="13.5" thickBot="1" x14ac:dyDescent="0.25">
      <c r="A232" s="6" t="str">
        <f t="shared" si="18"/>
        <v>IBVS 5143 </v>
      </c>
      <c r="B232" s="2" t="str">
        <f t="shared" si="19"/>
        <v>I</v>
      </c>
      <c r="C232" s="6">
        <f t="shared" si="20"/>
        <v>49491.440300000002</v>
      </c>
      <c r="D232" t="str">
        <f t="shared" si="21"/>
        <v>vis</v>
      </c>
      <c r="E232" s="28">
        <f>VLOOKUP(C232,'Active 1'!C$21:E$950,3,FALSE)</f>
        <v>17330.009173186478</v>
      </c>
      <c r="F232" s="2" t="s">
        <v>2160</v>
      </c>
      <c r="G232" t="str">
        <f t="shared" si="22"/>
        <v>49491.4403</v>
      </c>
      <c r="H232" s="6">
        <f t="shared" si="23"/>
        <v>17330</v>
      </c>
      <c r="I232" s="29" t="s">
        <v>1365</v>
      </c>
      <c r="J232" s="30" t="s">
        <v>1366</v>
      </c>
      <c r="K232" s="29">
        <v>17330</v>
      </c>
      <c r="L232" s="29" t="s">
        <v>1367</v>
      </c>
      <c r="M232" s="30" t="s">
        <v>78</v>
      </c>
      <c r="N232" s="30" t="s">
        <v>2038</v>
      </c>
      <c r="O232" s="31" t="s">
        <v>1360</v>
      </c>
      <c r="P232" s="32" t="s">
        <v>1361</v>
      </c>
    </row>
    <row r="233" spans="1:16" ht="13.5" thickBot="1" x14ac:dyDescent="0.25">
      <c r="A233" s="6" t="str">
        <f t="shared" si="18"/>
        <v>IBVS 5143 </v>
      </c>
      <c r="B233" s="2" t="str">
        <f t="shared" si="19"/>
        <v>I</v>
      </c>
      <c r="C233" s="6">
        <f t="shared" si="20"/>
        <v>49492.280599999998</v>
      </c>
      <c r="D233" t="str">
        <f t="shared" si="21"/>
        <v>vis</v>
      </c>
      <c r="E233" s="28">
        <f>VLOOKUP(C233,'Active 1'!C$21:E$950,3,FALSE)</f>
        <v>17332.002663395913</v>
      </c>
      <c r="F233" s="2" t="s">
        <v>2160</v>
      </c>
      <c r="G233" t="str">
        <f t="shared" si="22"/>
        <v>49492.2806</v>
      </c>
      <c r="H233" s="6">
        <f t="shared" si="23"/>
        <v>17332</v>
      </c>
      <c r="I233" s="29" t="s">
        <v>1368</v>
      </c>
      <c r="J233" s="30" t="s">
        <v>1372</v>
      </c>
      <c r="K233" s="29">
        <v>17332</v>
      </c>
      <c r="L233" s="29" t="s">
        <v>940</v>
      </c>
      <c r="M233" s="30" t="s">
        <v>78</v>
      </c>
      <c r="N233" s="30" t="s">
        <v>2038</v>
      </c>
      <c r="O233" s="31" t="s">
        <v>1360</v>
      </c>
      <c r="P233" s="32" t="s">
        <v>1361</v>
      </c>
    </row>
    <row r="234" spans="1:16" ht="13.5" thickBot="1" x14ac:dyDescent="0.25">
      <c r="A234" s="6" t="str">
        <f t="shared" si="18"/>
        <v>IBVS 5143 </v>
      </c>
      <c r="B234" s="2" t="str">
        <f t="shared" si="19"/>
        <v>I</v>
      </c>
      <c r="C234" s="6">
        <f t="shared" si="20"/>
        <v>49494.3923</v>
      </c>
      <c r="D234" t="str">
        <f t="shared" si="21"/>
        <v>vis</v>
      </c>
      <c r="E234" s="28">
        <f>VLOOKUP(C234,'Active 1'!C$21:E$950,3,FALSE)</f>
        <v>17337.012366210725</v>
      </c>
      <c r="F234" s="2" t="s">
        <v>2160</v>
      </c>
      <c r="G234" t="str">
        <f t="shared" si="22"/>
        <v>49494.3923</v>
      </c>
      <c r="H234" s="6">
        <f t="shared" si="23"/>
        <v>17337</v>
      </c>
      <c r="I234" s="29" t="s">
        <v>1373</v>
      </c>
      <c r="J234" s="30" t="s">
        <v>1374</v>
      </c>
      <c r="K234" s="29">
        <v>17337</v>
      </c>
      <c r="L234" s="29" t="s">
        <v>1146</v>
      </c>
      <c r="M234" s="30" t="s">
        <v>78</v>
      </c>
      <c r="N234" s="30" t="s">
        <v>2038</v>
      </c>
      <c r="O234" s="31" t="s">
        <v>1360</v>
      </c>
      <c r="P234" s="32" t="s">
        <v>1361</v>
      </c>
    </row>
    <row r="235" spans="1:16" ht="13.5" thickBot="1" x14ac:dyDescent="0.25">
      <c r="A235" s="6" t="str">
        <f t="shared" si="18"/>
        <v>IBVS 5143 </v>
      </c>
      <c r="B235" s="2" t="str">
        <f t="shared" si="19"/>
        <v>II</v>
      </c>
      <c r="C235" s="6">
        <f t="shared" si="20"/>
        <v>49496.2906</v>
      </c>
      <c r="D235" t="str">
        <f t="shared" si="21"/>
        <v>vis</v>
      </c>
      <c r="E235" s="28">
        <f>VLOOKUP(C235,'Active 1'!C$21:E$950,3,FALSE)</f>
        <v>17341.515808391599</v>
      </c>
      <c r="F235" s="2" t="s">
        <v>2160</v>
      </c>
      <c r="G235" t="str">
        <f t="shared" si="22"/>
        <v>49496.2906</v>
      </c>
      <c r="H235" s="6">
        <f t="shared" si="23"/>
        <v>17341.5</v>
      </c>
      <c r="I235" s="29" t="s">
        <v>1378</v>
      </c>
      <c r="J235" s="30" t="s">
        <v>1379</v>
      </c>
      <c r="K235" s="29">
        <v>17341.5</v>
      </c>
      <c r="L235" s="29" t="s">
        <v>1380</v>
      </c>
      <c r="M235" s="30" t="s">
        <v>78</v>
      </c>
      <c r="N235" s="30" t="s">
        <v>2038</v>
      </c>
      <c r="O235" s="31" t="s">
        <v>1360</v>
      </c>
      <c r="P235" s="32" t="s">
        <v>1361</v>
      </c>
    </row>
    <row r="236" spans="1:16" ht="13.5" thickBot="1" x14ac:dyDescent="0.25">
      <c r="A236" s="6" t="str">
        <f t="shared" si="18"/>
        <v> BBS 107 </v>
      </c>
      <c r="B236" s="2" t="str">
        <f t="shared" si="19"/>
        <v>II</v>
      </c>
      <c r="C236" s="6">
        <f t="shared" si="20"/>
        <v>49511.462500000001</v>
      </c>
      <c r="D236" t="str">
        <f t="shared" si="21"/>
        <v>vis</v>
      </c>
      <c r="E236" s="28">
        <f>VLOOKUP(C236,'Active 1'!C$21:E$950,3,FALSE)</f>
        <v>17377.508946685852</v>
      </c>
      <c r="F236" s="2" t="s">
        <v>2160</v>
      </c>
      <c r="G236" t="str">
        <f t="shared" si="22"/>
        <v>49511.4625</v>
      </c>
      <c r="H236" s="6">
        <f t="shared" si="23"/>
        <v>17377.5</v>
      </c>
      <c r="I236" s="29" t="s">
        <v>1381</v>
      </c>
      <c r="J236" s="30" t="s">
        <v>1382</v>
      </c>
      <c r="K236" s="29">
        <v>17377.5</v>
      </c>
      <c r="L236" s="29" t="s">
        <v>1383</v>
      </c>
      <c r="M236" s="30" t="s">
        <v>78</v>
      </c>
      <c r="N236" s="30" t="s">
        <v>1384</v>
      </c>
      <c r="O236" s="31" t="s">
        <v>1344</v>
      </c>
      <c r="P236" s="31" t="s">
        <v>1385</v>
      </c>
    </row>
    <row r="237" spans="1:16" ht="13.5" thickBot="1" x14ac:dyDescent="0.25">
      <c r="A237" s="6" t="str">
        <f t="shared" si="18"/>
        <v> BBS 108 </v>
      </c>
      <c r="B237" s="2" t="str">
        <f t="shared" si="19"/>
        <v>I</v>
      </c>
      <c r="C237" s="6">
        <f t="shared" si="20"/>
        <v>49534.430999999997</v>
      </c>
      <c r="D237" t="str">
        <f t="shared" si="21"/>
        <v>vis</v>
      </c>
      <c r="E237" s="28">
        <f>VLOOKUP(C237,'Active 1'!C$21:E$950,3,FALSE)</f>
        <v>17431.998390783905</v>
      </c>
      <c r="F237" s="2" t="s">
        <v>2160</v>
      </c>
      <c r="G237" t="str">
        <f t="shared" si="22"/>
        <v>49534.431</v>
      </c>
      <c r="H237" s="6">
        <f t="shared" si="23"/>
        <v>17432</v>
      </c>
      <c r="I237" s="29" t="s">
        <v>1386</v>
      </c>
      <c r="J237" s="30" t="s">
        <v>1387</v>
      </c>
      <c r="K237" s="29">
        <v>17432</v>
      </c>
      <c r="L237" s="29" t="s">
        <v>584</v>
      </c>
      <c r="M237" s="30" t="s">
        <v>2162</v>
      </c>
      <c r="N237" s="30"/>
      <c r="O237" s="31" t="s">
        <v>1388</v>
      </c>
      <c r="P237" s="31" t="s">
        <v>1389</v>
      </c>
    </row>
    <row r="238" spans="1:16" ht="13.5" thickBot="1" x14ac:dyDescent="0.25">
      <c r="A238" s="6" t="str">
        <f t="shared" si="18"/>
        <v> BRNO 31 </v>
      </c>
      <c r="B238" s="2" t="str">
        <f t="shared" si="19"/>
        <v>I</v>
      </c>
      <c r="C238" s="6">
        <f t="shared" si="20"/>
        <v>49569.4</v>
      </c>
      <c r="D238" t="str">
        <f t="shared" si="21"/>
        <v>vis</v>
      </c>
      <c r="E238" s="28">
        <f>VLOOKUP(C238,'Active 1'!C$21:E$950,3,FALSE)</f>
        <v>17514.957285385884</v>
      </c>
      <c r="F238" s="2" t="s">
        <v>2160</v>
      </c>
      <c r="G238" t="str">
        <f t="shared" si="22"/>
        <v>49569.400</v>
      </c>
      <c r="H238" s="6">
        <f t="shared" si="23"/>
        <v>17515</v>
      </c>
      <c r="I238" s="29" t="s">
        <v>1390</v>
      </c>
      <c r="J238" s="30" t="s">
        <v>1391</v>
      </c>
      <c r="K238" s="29">
        <v>17515</v>
      </c>
      <c r="L238" s="29" t="s">
        <v>32</v>
      </c>
      <c r="M238" s="30" t="s">
        <v>2162</v>
      </c>
      <c r="N238" s="30"/>
      <c r="O238" s="31" t="s">
        <v>1392</v>
      </c>
      <c r="P238" s="31" t="s">
        <v>1393</v>
      </c>
    </row>
    <row r="239" spans="1:16" ht="13.5" thickBot="1" x14ac:dyDescent="0.25">
      <c r="A239" s="6" t="str">
        <f t="shared" si="18"/>
        <v> BRNO 31 </v>
      </c>
      <c r="B239" s="2" t="str">
        <f t="shared" si="19"/>
        <v>I</v>
      </c>
      <c r="C239" s="6">
        <f t="shared" si="20"/>
        <v>49569.406999999999</v>
      </c>
      <c r="D239" t="str">
        <f t="shared" si="21"/>
        <v>vis</v>
      </c>
      <c r="E239" s="28">
        <f>VLOOKUP(C239,'Active 1'!C$21:E$950,3,FALSE)</f>
        <v>17514.973891873404</v>
      </c>
      <c r="F239" s="2" t="s">
        <v>2160</v>
      </c>
      <c r="G239" t="str">
        <f t="shared" si="22"/>
        <v>49569.407</v>
      </c>
      <c r="H239" s="6">
        <f t="shared" si="23"/>
        <v>17515</v>
      </c>
      <c r="I239" s="29" t="s">
        <v>1394</v>
      </c>
      <c r="J239" s="30" t="s">
        <v>1395</v>
      </c>
      <c r="K239" s="29">
        <v>17515</v>
      </c>
      <c r="L239" s="29" t="s">
        <v>13</v>
      </c>
      <c r="M239" s="30" t="s">
        <v>2162</v>
      </c>
      <c r="N239" s="30"/>
      <c r="O239" s="31" t="s">
        <v>1396</v>
      </c>
      <c r="P239" s="31" t="s">
        <v>1393</v>
      </c>
    </row>
    <row r="240" spans="1:16" ht="13.5" thickBot="1" x14ac:dyDescent="0.25">
      <c r="A240" s="6" t="str">
        <f t="shared" si="18"/>
        <v>IBVS 4340 </v>
      </c>
      <c r="B240" s="2" t="str">
        <f t="shared" si="19"/>
        <v>I</v>
      </c>
      <c r="C240" s="6">
        <f t="shared" si="20"/>
        <v>49818.540999999997</v>
      </c>
      <c r="D240" t="str">
        <f t="shared" si="21"/>
        <v>vis</v>
      </c>
      <c r="E240" s="28">
        <f>VLOOKUP(C240,'Active 1'!C$21:E$950,3,FALSE)</f>
        <v>18106.008272260795</v>
      </c>
      <c r="F240" s="2" t="s">
        <v>2160</v>
      </c>
      <c r="G240" t="str">
        <f t="shared" si="22"/>
        <v>49818.5410</v>
      </c>
      <c r="H240" s="6">
        <f t="shared" si="23"/>
        <v>18106</v>
      </c>
      <c r="I240" s="29" t="s">
        <v>1397</v>
      </c>
      <c r="J240" s="30" t="s">
        <v>1398</v>
      </c>
      <c r="K240" s="29">
        <v>18106</v>
      </c>
      <c r="L240" s="29" t="s">
        <v>1399</v>
      </c>
      <c r="M240" s="30" t="s">
        <v>78</v>
      </c>
      <c r="N240" s="30" t="s">
        <v>1400</v>
      </c>
      <c r="O240" s="31" t="s">
        <v>1401</v>
      </c>
      <c r="P240" s="32" t="s">
        <v>1402</v>
      </c>
    </row>
    <row r="241" spans="1:16" ht="13.5" thickBot="1" x14ac:dyDescent="0.25">
      <c r="A241" s="6" t="str">
        <f t="shared" si="18"/>
        <v>IBVS 4340 </v>
      </c>
      <c r="B241" s="2" t="str">
        <f t="shared" si="19"/>
        <v>I</v>
      </c>
      <c r="C241" s="6">
        <f t="shared" si="20"/>
        <v>49818.542399999998</v>
      </c>
      <c r="D241" t="str">
        <f t="shared" si="21"/>
        <v>vis</v>
      </c>
      <c r="E241" s="28">
        <f>VLOOKUP(C241,'Active 1'!C$21:E$950,3,FALSE)</f>
        <v>18106.011593558305</v>
      </c>
      <c r="F241" s="2" t="s">
        <v>2160</v>
      </c>
      <c r="G241" t="str">
        <f t="shared" si="22"/>
        <v>49818.5424</v>
      </c>
      <c r="H241" s="6">
        <f t="shared" si="23"/>
        <v>18106</v>
      </c>
      <c r="I241" s="29" t="s">
        <v>1403</v>
      </c>
      <c r="J241" s="30" t="s">
        <v>1404</v>
      </c>
      <c r="K241" s="29">
        <v>18106</v>
      </c>
      <c r="L241" s="29" t="s">
        <v>1405</v>
      </c>
      <c r="M241" s="30" t="s">
        <v>78</v>
      </c>
      <c r="N241" s="30" t="s">
        <v>1384</v>
      </c>
      <c r="O241" s="31" t="s">
        <v>1401</v>
      </c>
      <c r="P241" s="32" t="s">
        <v>1402</v>
      </c>
    </row>
    <row r="242" spans="1:16" ht="13.5" thickBot="1" x14ac:dyDescent="0.25">
      <c r="A242" s="6" t="str">
        <f t="shared" si="18"/>
        <v>IBVS 4340 </v>
      </c>
      <c r="B242" s="2" t="str">
        <f t="shared" si="19"/>
        <v>I</v>
      </c>
      <c r="C242" s="6">
        <f t="shared" si="20"/>
        <v>49818.542500000003</v>
      </c>
      <c r="D242" t="str">
        <f t="shared" si="21"/>
        <v>vis</v>
      </c>
      <c r="E242" s="28">
        <f>VLOOKUP(C242,'Active 1'!C$21:E$950,3,FALSE)</f>
        <v>18106.01183079385</v>
      </c>
      <c r="F242" s="2" t="s">
        <v>2160</v>
      </c>
      <c r="G242" t="str">
        <f t="shared" si="22"/>
        <v>49818.5425</v>
      </c>
      <c r="H242" s="6">
        <f t="shared" si="23"/>
        <v>18106</v>
      </c>
      <c r="I242" s="29" t="s">
        <v>1406</v>
      </c>
      <c r="J242" s="30" t="s">
        <v>1404</v>
      </c>
      <c r="K242" s="29">
        <v>18106</v>
      </c>
      <c r="L242" s="29" t="s">
        <v>1407</v>
      </c>
      <c r="M242" s="30" t="s">
        <v>78</v>
      </c>
      <c r="N242" s="30" t="s">
        <v>1408</v>
      </c>
      <c r="O242" s="31" t="s">
        <v>1401</v>
      </c>
      <c r="P242" s="32" t="s">
        <v>1402</v>
      </c>
    </row>
    <row r="243" spans="1:16" ht="13.5" thickBot="1" x14ac:dyDescent="0.25">
      <c r="A243" s="6" t="str">
        <f t="shared" si="18"/>
        <v>IBVS 4340 </v>
      </c>
      <c r="B243" s="2" t="str">
        <f t="shared" si="19"/>
        <v>I</v>
      </c>
      <c r="C243" s="6">
        <f t="shared" si="20"/>
        <v>49867.4375</v>
      </c>
      <c r="D243" t="str">
        <f t="shared" si="21"/>
        <v>vis</v>
      </c>
      <c r="E243" s="28">
        <f>VLOOKUP(C243,'Active 1'!C$21:E$950,3,FALSE)</f>
        <v>18222.008146146392</v>
      </c>
      <c r="F243" s="2" t="s">
        <v>2160</v>
      </c>
      <c r="G243" t="str">
        <f t="shared" si="22"/>
        <v>49867.4375</v>
      </c>
      <c r="H243" s="6">
        <f t="shared" si="23"/>
        <v>18222</v>
      </c>
      <c r="I243" s="29" t="s">
        <v>1418</v>
      </c>
      <c r="J243" s="30" t="s">
        <v>1419</v>
      </c>
      <c r="K243" s="29">
        <v>18222</v>
      </c>
      <c r="L243" s="29" t="s">
        <v>1420</v>
      </c>
      <c r="M243" s="30" t="s">
        <v>78</v>
      </c>
      <c r="N243" s="30" t="s">
        <v>1400</v>
      </c>
      <c r="O243" s="31" t="s">
        <v>1401</v>
      </c>
      <c r="P243" s="32" t="s">
        <v>1402</v>
      </c>
    </row>
    <row r="244" spans="1:16" ht="13.5" thickBot="1" x14ac:dyDescent="0.25">
      <c r="A244" s="6" t="str">
        <f t="shared" si="18"/>
        <v>IBVS 4340 </v>
      </c>
      <c r="B244" s="2" t="str">
        <f t="shared" si="19"/>
        <v>I</v>
      </c>
      <c r="C244" s="6">
        <f t="shared" si="20"/>
        <v>49867.438300000002</v>
      </c>
      <c r="D244" t="str">
        <f t="shared" si="21"/>
        <v>vis</v>
      </c>
      <c r="E244" s="28">
        <f>VLOOKUP(C244,'Active 1'!C$21:E$950,3,FALSE)</f>
        <v>18222.010044030685</v>
      </c>
      <c r="F244" s="2" t="s">
        <v>2160</v>
      </c>
      <c r="G244" t="str">
        <f t="shared" si="22"/>
        <v>49867.4383</v>
      </c>
      <c r="H244" s="6">
        <f t="shared" si="23"/>
        <v>18222</v>
      </c>
      <c r="I244" s="29" t="s">
        <v>1421</v>
      </c>
      <c r="J244" s="30" t="s">
        <v>1422</v>
      </c>
      <c r="K244" s="29">
        <v>18222</v>
      </c>
      <c r="L244" s="29" t="s">
        <v>1423</v>
      </c>
      <c r="M244" s="30" t="s">
        <v>78</v>
      </c>
      <c r="N244" s="30" t="s">
        <v>1384</v>
      </c>
      <c r="O244" s="31" t="s">
        <v>1401</v>
      </c>
      <c r="P244" s="32" t="s">
        <v>1402</v>
      </c>
    </row>
    <row r="245" spans="1:16" ht="13.5" thickBot="1" x14ac:dyDescent="0.25">
      <c r="A245" s="6" t="str">
        <f t="shared" si="18"/>
        <v>OEJV 0060 </v>
      </c>
      <c r="B245" s="2" t="str">
        <f t="shared" si="19"/>
        <v>I</v>
      </c>
      <c r="C245" s="6">
        <f t="shared" si="20"/>
        <v>49872.497000000003</v>
      </c>
      <c r="D245" t="str">
        <f t="shared" si="21"/>
        <v>vis</v>
      </c>
      <c r="E245" s="28">
        <f>VLOOKUP(C245,'Active 1'!C$21:E$950,3,FALSE)</f>
        <v>18234.011078092943</v>
      </c>
      <c r="F245" s="2" t="s">
        <v>2160</v>
      </c>
      <c r="G245" t="str">
        <f t="shared" si="22"/>
        <v>49872.497</v>
      </c>
      <c r="H245" s="6">
        <f t="shared" si="23"/>
        <v>18234</v>
      </c>
      <c r="I245" s="29" t="s">
        <v>1424</v>
      </c>
      <c r="J245" s="30" t="s">
        <v>1425</v>
      </c>
      <c r="K245" s="29">
        <v>18234</v>
      </c>
      <c r="L245" s="29" t="s">
        <v>2166</v>
      </c>
      <c r="M245" s="30" t="s">
        <v>2162</v>
      </c>
      <c r="N245" s="30"/>
      <c r="O245" s="31" t="s">
        <v>1426</v>
      </c>
      <c r="P245" s="32" t="s">
        <v>1427</v>
      </c>
    </row>
    <row r="246" spans="1:16" ht="13.5" thickBot="1" x14ac:dyDescent="0.25">
      <c r="A246" s="6" t="str">
        <f t="shared" si="18"/>
        <v>IBVS 4340 </v>
      </c>
      <c r="B246" s="2" t="str">
        <f t="shared" si="19"/>
        <v>I</v>
      </c>
      <c r="C246" s="6">
        <f t="shared" si="20"/>
        <v>49886.406300000002</v>
      </c>
      <c r="D246" t="str">
        <f t="shared" si="21"/>
        <v>vis</v>
      </c>
      <c r="E246" s="28">
        <f>VLOOKUP(C246,'Active 1'!C$21:E$950,3,FALSE)</f>
        <v>18267.008880508998</v>
      </c>
      <c r="F246" s="2" t="s">
        <v>2160</v>
      </c>
      <c r="G246" t="str">
        <f t="shared" si="22"/>
        <v>49886.4063</v>
      </c>
      <c r="H246" s="6">
        <f t="shared" si="23"/>
        <v>18267</v>
      </c>
      <c r="I246" s="29" t="s">
        <v>1428</v>
      </c>
      <c r="J246" s="30" t="s">
        <v>1429</v>
      </c>
      <c r="K246" s="29">
        <v>18267</v>
      </c>
      <c r="L246" s="29" t="s">
        <v>1430</v>
      </c>
      <c r="M246" s="30" t="s">
        <v>78</v>
      </c>
      <c r="N246" s="30" t="s">
        <v>1384</v>
      </c>
      <c r="O246" s="31" t="s">
        <v>1401</v>
      </c>
      <c r="P246" s="32" t="s">
        <v>1402</v>
      </c>
    </row>
    <row r="247" spans="1:16" ht="13.5" thickBot="1" x14ac:dyDescent="0.25">
      <c r="A247" s="6" t="str">
        <f t="shared" si="18"/>
        <v>IBVS 4340 </v>
      </c>
      <c r="B247" s="2" t="str">
        <f t="shared" si="19"/>
        <v>I</v>
      </c>
      <c r="C247" s="6">
        <f t="shared" si="20"/>
        <v>49886.406900000002</v>
      </c>
      <c r="D247" t="str">
        <f t="shared" si="21"/>
        <v>vis</v>
      </c>
      <c r="E247" s="28">
        <f>VLOOKUP(C247,'Active 1'!C$21:E$950,3,FALSE)</f>
        <v>18267.010303922216</v>
      </c>
      <c r="F247" s="2" t="s">
        <v>2160</v>
      </c>
      <c r="G247" t="str">
        <f t="shared" si="22"/>
        <v>49886.4069</v>
      </c>
      <c r="H247" s="6">
        <f t="shared" si="23"/>
        <v>18267</v>
      </c>
      <c r="I247" s="29" t="s">
        <v>1431</v>
      </c>
      <c r="J247" s="30" t="s">
        <v>1429</v>
      </c>
      <c r="K247" s="29">
        <v>18267</v>
      </c>
      <c r="L247" s="29" t="s">
        <v>1034</v>
      </c>
      <c r="M247" s="30" t="s">
        <v>78</v>
      </c>
      <c r="N247" s="30" t="s">
        <v>1400</v>
      </c>
      <c r="O247" s="31" t="s">
        <v>1401</v>
      </c>
      <c r="P247" s="32" t="s">
        <v>1402</v>
      </c>
    </row>
    <row r="248" spans="1:16" ht="13.5" thickBot="1" x14ac:dyDescent="0.25">
      <c r="A248" s="6" t="str">
        <f t="shared" si="18"/>
        <v> BBS 113 </v>
      </c>
      <c r="B248" s="2" t="str">
        <f t="shared" si="19"/>
        <v>I</v>
      </c>
      <c r="C248" s="6">
        <f t="shared" si="20"/>
        <v>49894.419000000002</v>
      </c>
      <c r="D248" t="str">
        <f t="shared" si="21"/>
        <v>vis</v>
      </c>
      <c r="E248" s="28">
        <f>VLOOKUP(C248,'Active 1'!C$21:E$950,3,FALSE)</f>
        <v>18286.017852306224</v>
      </c>
      <c r="F248" s="2" t="s">
        <v>2160</v>
      </c>
      <c r="G248" t="str">
        <f t="shared" si="22"/>
        <v>49894.419</v>
      </c>
      <c r="H248" s="6">
        <f t="shared" si="23"/>
        <v>18286</v>
      </c>
      <c r="I248" s="29" t="s">
        <v>1432</v>
      </c>
      <c r="J248" s="30" t="s">
        <v>1433</v>
      </c>
      <c r="K248" s="29">
        <v>18286</v>
      </c>
      <c r="L248" s="29" t="s">
        <v>1355</v>
      </c>
      <c r="M248" s="30" t="s">
        <v>2162</v>
      </c>
      <c r="N248" s="30"/>
      <c r="O248" s="31" t="s">
        <v>1388</v>
      </c>
      <c r="P248" s="31" t="s">
        <v>1434</v>
      </c>
    </row>
    <row r="249" spans="1:16" ht="13.5" thickBot="1" x14ac:dyDescent="0.25">
      <c r="A249" s="6" t="str">
        <f t="shared" si="18"/>
        <v>OEJV 0060 </v>
      </c>
      <c r="B249" s="2" t="str">
        <f t="shared" si="19"/>
        <v>I</v>
      </c>
      <c r="C249" s="6">
        <f t="shared" si="20"/>
        <v>49896.517999999996</v>
      </c>
      <c r="D249" t="str">
        <f t="shared" si="21"/>
        <v>vis</v>
      </c>
      <c r="E249" s="28">
        <f>VLOOKUP(C249,'Active 1'!C$21:E$950,3,FALSE)</f>
        <v>18290.997426207938</v>
      </c>
      <c r="F249" s="2" t="s">
        <v>2160</v>
      </c>
      <c r="G249" t="str">
        <f t="shared" si="22"/>
        <v>49896.518</v>
      </c>
      <c r="H249" s="6">
        <f t="shared" si="23"/>
        <v>18291</v>
      </c>
      <c r="I249" s="29" t="s">
        <v>1435</v>
      </c>
      <c r="J249" s="30" t="s">
        <v>1436</v>
      </c>
      <c r="K249" s="29">
        <v>18291</v>
      </c>
      <c r="L249" s="29" t="s">
        <v>584</v>
      </c>
      <c r="M249" s="30" t="s">
        <v>2162</v>
      </c>
      <c r="N249" s="30"/>
      <c r="O249" s="31" t="s">
        <v>1426</v>
      </c>
      <c r="P249" s="32" t="s">
        <v>1427</v>
      </c>
    </row>
    <row r="250" spans="1:16" ht="13.5" thickBot="1" x14ac:dyDescent="0.25">
      <c r="A250" s="6" t="str">
        <f t="shared" si="18"/>
        <v>OEJV 0060 </v>
      </c>
      <c r="B250" s="2" t="str">
        <f t="shared" si="19"/>
        <v>II</v>
      </c>
      <c r="C250" s="6">
        <f t="shared" si="20"/>
        <v>49906.427000000003</v>
      </c>
      <c r="D250" t="str">
        <f t="shared" si="21"/>
        <v>vis</v>
      </c>
      <c r="E250" s="28">
        <f>VLOOKUP(C250,'Active 1'!C$21:E$950,3,FALSE)</f>
        <v>18314.505095475331</v>
      </c>
      <c r="F250" s="2" t="s">
        <v>2160</v>
      </c>
      <c r="G250" t="str">
        <f t="shared" si="22"/>
        <v>49906.427</v>
      </c>
      <c r="H250" s="6">
        <f t="shared" si="23"/>
        <v>18314.5</v>
      </c>
      <c r="I250" s="29" t="s">
        <v>1437</v>
      </c>
      <c r="J250" s="30" t="s">
        <v>1438</v>
      </c>
      <c r="K250" s="29">
        <v>18314.5</v>
      </c>
      <c r="L250" s="29" t="s">
        <v>622</v>
      </c>
      <c r="M250" s="30" t="s">
        <v>2162</v>
      </c>
      <c r="N250" s="30"/>
      <c r="O250" s="31" t="s">
        <v>1426</v>
      </c>
      <c r="P250" s="32" t="s">
        <v>1427</v>
      </c>
    </row>
    <row r="251" spans="1:16" ht="13.5" thickBot="1" x14ac:dyDescent="0.25">
      <c r="A251" s="6" t="str">
        <f t="shared" si="18"/>
        <v>OEJV 0060 </v>
      </c>
      <c r="B251" s="2" t="str">
        <f t="shared" si="19"/>
        <v>I</v>
      </c>
      <c r="C251" s="6">
        <f t="shared" si="20"/>
        <v>49907.491000000002</v>
      </c>
      <c r="D251" t="str">
        <f t="shared" si="21"/>
        <v>vis</v>
      </c>
      <c r="E251" s="28">
        <f>VLOOKUP(C251,'Active 1'!C$21:E$950,3,FALSE)</f>
        <v>18317.029281578922</v>
      </c>
      <c r="F251" s="2" t="s">
        <v>2160</v>
      </c>
      <c r="G251" t="str">
        <f t="shared" si="22"/>
        <v>49907.491</v>
      </c>
      <c r="H251" s="6">
        <f t="shared" si="23"/>
        <v>18317</v>
      </c>
      <c r="I251" s="29" t="s">
        <v>1439</v>
      </c>
      <c r="J251" s="30" t="s">
        <v>1440</v>
      </c>
      <c r="K251" s="29">
        <v>18317</v>
      </c>
      <c r="L251" s="29" t="s">
        <v>828</v>
      </c>
      <c r="M251" s="30" t="s">
        <v>2162</v>
      </c>
      <c r="N251" s="30"/>
      <c r="O251" s="31" t="s">
        <v>1426</v>
      </c>
      <c r="P251" s="32" t="s">
        <v>1427</v>
      </c>
    </row>
    <row r="252" spans="1:16" ht="13.5" thickBot="1" x14ac:dyDescent="0.25">
      <c r="A252" s="6" t="str">
        <f t="shared" si="18"/>
        <v>OEJV 0060 </v>
      </c>
      <c r="B252" s="2" t="str">
        <f t="shared" si="19"/>
        <v>I</v>
      </c>
      <c r="C252" s="6">
        <f t="shared" si="20"/>
        <v>49918.447</v>
      </c>
      <c r="D252" t="str">
        <f t="shared" si="21"/>
        <v>vis</v>
      </c>
      <c r="E252" s="28">
        <f>VLOOKUP(C252,'Active 1'!C$21:E$950,3,FALSE)</f>
        <v>18343.020806908757</v>
      </c>
      <c r="F252" s="2" t="s">
        <v>2160</v>
      </c>
      <c r="G252" t="str">
        <f t="shared" si="22"/>
        <v>49918.447</v>
      </c>
      <c r="H252" s="6">
        <f t="shared" si="23"/>
        <v>18343</v>
      </c>
      <c r="I252" s="29" t="s">
        <v>1441</v>
      </c>
      <c r="J252" s="30" t="s">
        <v>1442</v>
      </c>
      <c r="K252" s="29">
        <v>18343</v>
      </c>
      <c r="L252" s="29" t="s">
        <v>721</v>
      </c>
      <c r="M252" s="30" t="s">
        <v>2162</v>
      </c>
      <c r="N252" s="30"/>
      <c r="O252" s="31" t="s">
        <v>1426</v>
      </c>
      <c r="P252" s="32" t="s">
        <v>1427</v>
      </c>
    </row>
    <row r="253" spans="1:16" ht="13.5" thickBot="1" x14ac:dyDescent="0.25">
      <c r="A253" s="6" t="str">
        <f t="shared" si="18"/>
        <v>OEJV 0060 </v>
      </c>
      <c r="B253" s="2" t="str">
        <f t="shared" si="19"/>
        <v>I</v>
      </c>
      <c r="C253" s="6">
        <f t="shared" si="20"/>
        <v>49923.506999999998</v>
      </c>
      <c r="D253" t="str">
        <f t="shared" si="21"/>
        <v>vis</v>
      </c>
      <c r="E253" s="28">
        <f>VLOOKUP(C253,'Active 1'!C$21:E$950,3,FALSE)</f>
        <v>18355.024925032973</v>
      </c>
      <c r="F253" s="2" t="s">
        <v>2160</v>
      </c>
      <c r="G253" t="str">
        <f t="shared" si="22"/>
        <v>49923.507</v>
      </c>
      <c r="H253" s="6">
        <f t="shared" si="23"/>
        <v>18355</v>
      </c>
      <c r="I253" s="29" t="s">
        <v>1443</v>
      </c>
      <c r="J253" s="30" t="s">
        <v>1444</v>
      </c>
      <c r="K253" s="29">
        <v>18355</v>
      </c>
      <c r="L253" s="29" t="s">
        <v>1149</v>
      </c>
      <c r="M253" s="30" t="s">
        <v>2162</v>
      </c>
      <c r="N253" s="30"/>
      <c r="O253" s="31" t="s">
        <v>1426</v>
      </c>
      <c r="P253" s="32" t="s">
        <v>1427</v>
      </c>
    </row>
    <row r="254" spans="1:16" ht="13.5" thickBot="1" x14ac:dyDescent="0.25">
      <c r="A254" s="6" t="str">
        <f t="shared" si="18"/>
        <v>BAVM 90 </v>
      </c>
      <c r="B254" s="2" t="str">
        <f t="shared" si="19"/>
        <v>II</v>
      </c>
      <c r="C254" s="6">
        <f t="shared" si="20"/>
        <v>49930.459000000003</v>
      </c>
      <c r="D254" t="str">
        <f t="shared" si="21"/>
        <v>vis</v>
      </c>
      <c r="E254" s="28">
        <f>VLOOKUP(C254,'Active 1'!C$21:E$950,3,FALSE)</f>
        <v>18371.517539499309</v>
      </c>
      <c r="F254" s="2" t="s">
        <v>2160</v>
      </c>
      <c r="G254" t="str">
        <f t="shared" si="22"/>
        <v>49930.4590</v>
      </c>
      <c r="H254" s="6">
        <f t="shared" si="23"/>
        <v>18371.5</v>
      </c>
      <c r="I254" s="29" t="s">
        <v>1445</v>
      </c>
      <c r="J254" s="30" t="s">
        <v>1446</v>
      </c>
      <c r="K254" s="29">
        <v>18371.5</v>
      </c>
      <c r="L254" s="29" t="s">
        <v>1447</v>
      </c>
      <c r="M254" s="30" t="s">
        <v>78</v>
      </c>
      <c r="N254" s="30" t="s">
        <v>1448</v>
      </c>
      <c r="O254" s="31" t="s">
        <v>1244</v>
      </c>
      <c r="P254" s="32" t="s">
        <v>1449</v>
      </c>
    </row>
    <row r="255" spans="1:16" ht="13.5" thickBot="1" x14ac:dyDescent="0.25">
      <c r="A255" s="6" t="str">
        <f t="shared" si="18"/>
        <v>OEJV 0060 </v>
      </c>
      <c r="B255" s="2" t="str">
        <f t="shared" si="19"/>
        <v>I</v>
      </c>
      <c r="C255" s="6">
        <f t="shared" si="20"/>
        <v>49942.474999999999</v>
      </c>
      <c r="D255" t="str">
        <f t="shared" si="21"/>
        <v>vis</v>
      </c>
      <c r="E255" s="28">
        <f>VLOOKUP(C255,'Active 1'!C$21:E$950,3,FALSE)</f>
        <v>18400.023761511289</v>
      </c>
      <c r="F255" s="2" t="s">
        <v>2160</v>
      </c>
      <c r="G255" t="str">
        <f t="shared" si="22"/>
        <v>49942.475</v>
      </c>
      <c r="H255" s="6">
        <f t="shared" si="23"/>
        <v>18400</v>
      </c>
      <c r="I255" s="29" t="s">
        <v>1464</v>
      </c>
      <c r="J255" s="30" t="s">
        <v>1465</v>
      </c>
      <c r="K255" s="29">
        <v>18400</v>
      </c>
      <c r="L255" s="29" t="s">
        <v>2167</v>
      </c>
      <c r="M255" s="30" t="s">
        <v>2162</v>
      </c>
      <c r="N255" s="30"/>
      <c r="O255" s="31" t="s">
        <v>1426</v>
      </c>
      <c r="P255" s="32" t="s">
        <v>1427</v>
      </c>
    </row>
    <row r="256" spans="1:16" ht="13.5" thickBot="1" x14ac:dyDescent="0.25">
      <c r="A256" s="6" t="str">
        <f t="shared" si="18"/>
        <v>OEJV 0060 </v>
      </c>
      <c r="B256" s="2" t="str">
        <f t="shared" si="19"/>
        <v>I</v>
      </c>
      <c r="C256" s="6">
        <f t="shared" si="20"/>
        <v>49978.305</v>
      </c>
      <c r="D256" t="str">
        <f t="shared" si="21"/>
        <v>vis</v>
      </c>
      <c r="E256" s="28">
        <f>VLOOKUP(C256,'Active 1'!C$21:E$950,3,FALSE)</f>
        <v>18485.025254078668</v>
      </c>
      <c r="F256" s="2" t="s">
        <v>2160</v>
      </c>
      <c r="G256" t="str">
        <f t="shared" si="22"/>
        <v>49978.305</v>
      </c>
      <c r="H256" s="6">
        <f t="shared" si="23"/>
        <v>18485</v>
      </c>
      <c r="I256" s="29" t="s">
        <v>1466</v>
      </c>
      <c r="J256" s="30" t="s">
        <v>1467</v>
      </c>
      <c r="K256" s="29">
        <v>18485</v>
      </c>
      <c r="L256" s="29" t="s">
        <v>1149</v>
      </c>
      <c r="M256" s="30" t="s">
        <v>2162</v>
      </c>
      <c r="N256" s="30"/>
      <c r="O256" s="31" t="s">
        <v>1426</v>
      </c>
      <c r="P256" s="32" t="s">
        <v>1427</v>
      </c>
    </row>
    <row r="257" spans="1:16" ht="13.5" thickBot="1" x14ac:dyDescent="0.25">
      <c r="A257" s="6" t="str">
        <f t="shared" si="18"/>
        <v>OEJV 0060 </v>
      </c>
      <c r="B257" s="2" t="str">
        <f t="shared" si="19"/>
        <v>I</v>
      </c>
      <c r="C257" s="6">
        <f t="shared" si="20"/>
        <v>50013.284</v>
      </c>
      <c r="D257" t="str">
        <f t="shared" si="21"/>
        <v>vis</v>
      </c>
      <c r="E257" s="28">
        <f>VLOOKUP(C257,'Active 1'!C$21:E$950,3,FALSE)</f>
        <v>18568.00787223424</v>
      </c>
      <c r="F257" s="2" t="s">
        <v>2160</v>
      </c>
      <c r="G257" t="str">
        <f t="shared" si="22"/>
        <v>50013.284</v>
      </c>
      <c r="H257" s="6">
        <f t="shared" si="23"/>
        <v>18568</v>
      </c>
      <c r="I257" s="29" t="s">
        <v>1468</v>
      </c>
      <c r="J257" s="30" t="s">
        <v>1469</v>
      </c>
      <c r="K257" s="29">
        <v>18568</v>
      </c>
      <c r="L257" s="29" t="s">
        <v>592</v>
      </c>
      <c r="M257" s="30" t="s">
        <v>2162</v>
      </c>
      <c r="N257" s="30"/>
      <c r="O257" s="31" t="s">
        <v>1426</v>
      </c>
      <c r="P257" s="32" t="s">
        <v>1427</v>
      </c>
    </row>
    <row r="258" spans="1:16" ht="13.5" thickBot="1" x14ac:dyDescent="0.25">
      <c r="A258" s="6" t="str">
        <f t="shared" si="18"/>
        <v>OEJV 0060 </v>
      </c>
      <c r="B258" s="2" t="str">
        <f t="shared" si="19"/>
        <v>I</v>
      </c>
      <c r="C258" s="6">
        <f t="shared" si="20"/>
        <v>50191.588000000003</v>
      </c>
      <c r="D258" t="str">
        <f t="shared" si="21"/>
        <v>vis</v>
      </c>
      <c r="E258" s="28">
        <f>VLOOKUP(C258,'Active 1'!C$21:E$950,3,FALSE)</f>
        <v>18991.008322436126</v>
      </c>
      <c r="F258" s="2" t="s">
        <v>2160</v>
      </c>
      <c r="G258" t="str">
        <f t="shared" si="22"/>
        <v>50191.588</v>
      </c>
      <c r="H258" s="6">
        <f t="shared" si="23"/>
        <v>18991</v>
      </c>
      <c r="I258" s="29" t="s">
        <v>1473</v>
      </c>
      <c r="J258" s="30" t="s">
        <v>1474</v>
      </c>
      <c r="K258" s="29">
        <v>18991</v>
      </c>
      <c r="L258" s="29" t="s">
        <v>2164</v>
      </c>
      <c r="M258" s="30" t="s">
        <v>2162</v>
      </c>
      <c r="N258" s="30"/>
      <c r="O258" s="31" t="s">
        <v>1426</v>
      </c>
      <c r="P258" s="32" t="s">
        <v>1427</v>
      </c>
    </row>
    <row r="259" spans="1:16" ht="13.5" thickBot="1" x14ac:dyDescent="0.25">
      <c r="A259" s="6" t="str">
        <f t="shared" si="18"/>
        <v>OEJV 0060 </v>
      </c>
      <c r="B259" s="2" t="str">
        <f t="shared" si="19"/>
        <v>I</v>
      </c>
      <c r="C259" s="6">
        <f t="shared" si="20"/>
        <v>50197.489000000001</v>
      </c>
      <c r="D259" t="str">
        <f t="shared" si="21"/>
        <v>vis</v>
      </c>
      <c r="E259" s="28">
        <f>VLOOKUP(C259,'Active 1'!C$21:E$950,3,FALSE)</f>
        <v>19005.00759141854</v>
      </c>
      <c r="F259" s="2" t="s">
        <v>2160</v>
      </c>
      <c r="G259" t="str">
        <f t="shared" si="22"/>
        <v>50197.489</v>
      </c>
      <c r="H259" s="6">
        <f t="shared" si="23"/>
        <v>19005</v>
      </c>
      <c r="I259" s="29" t="s">
        <v>1478</v>
      </c>
      <c r="J259" s="30" t="s">
        <v>1479</v>
      </c>
      <c r="K259" s="29">
        <v>19005</v>
      </c>
      <c r="L259" s="29" t="s">
        <v>592</v>
      </c>
      <c r="M259" s="30" t="s">
        <v>2162</v>
      </c>
      <c r="N259" s="30"/>
      <c r="O259" s="31" t="s">
        <v>1426</v>
      </c>
      <c r="P259" s="32" t="s">
        <v>1427</v>
      </c>
    </row>
    <row r="260" spans="1:16" ht="13.5" thickBot="1" x14ac:dyDescent="0.25">
      <c r="A260" s="6" t="str">
        <f t="shared" si="18"/>
        <v>BAVM 99 </v>
      </c>
      <c r="B260" s="2" t="str">
        <f t="shared" si="19"/>
        <v>I</v>
      </c>
      <c r="C260" s="6">
        <f t="shared" si="20"/>
        <v>50248.494100000004</v>
      </c>
      <c r="D260" t="str">
        <f t="shared" si="21"/>
        <v>vis</v>
      </c>
      <c r="E260" s="28">
        <f>VLOOKUP(C260,'Active 1'!C$21:E$950,3,FALSE)</f>
        <v>19126.009813817323</v>
      </c>
      <c r="F260" s="2" t="s">
        <v>2160</v>
      </c>
      <c r="G260" t="str">
        <f t="shared" si="22"/>
        <v>50248.4941</v>
      </c>
      <c r="H260" s="6">
        <f t="shared" si="23"/>
        <v>19126</v>
      </c>
      <c r="I260" s="29" t="s">
        <v>1496</v>
      </c>
      <c r="J260" s="30" t="s">
        <v>1497</v>
      </c>
      <c r="K260" s="29">
        <v>19126</v>
      </c>
      <c r="L260" s="29" t="s">
        <v>1498</v>
      </c>
      <c r="M260" s="30" t="s">
        <v>78</v>
      </c>
      <c r="N260" s="30" t="s">
        <v>1448</v>
      </c>
      <c r="O260" s="31" t="s">
        <v>1499</v>
      </c>
      <c r="P260" s="32" t="s">
        <v>1500</v>
      </c>
    </row>
    <row r="261" spans="1:16" ht="13.5" thickBot="1" x14ac:dyDescent="0.25">
      <c r="A261" s="6" t="str">
        <f t="shared" si="18"/>
        <v>IBVS 4670 </v>
      </c>
      <c r="B261" s="2" t="str">
        <f t="shared" si="19"/>
        <v>I</v>
      </c>
      <c r="C261" s="6">
        <f t="shared" si="20"/>
        <v>50259.453500000003</v>
      </c>
      <c r="D261" t="str">
        <f t="shared" si="21"/>
        <v>vis</v>
      </c>
      <c r="E261" s="28">
        <f>VLOOKUP(C261,'Active 1'!C$21:E$950,3,FALSE)</f>
        <v>19152.00940515539</v>
      </c>
      <c r="F261" s="2" t="s">
        <v>2160</v>
      </c>
      <c r="G261" t="str">
        <f t="shared" si="22"/>
        <v>50259.4535</v>
      </c>
      <c r="H261" s="6">
        <f t="shared" si="23"/>
        <v>19152</v>
      </c>
      <c r="I261" s="29" t="s">
        <v>1501</v>
      </c>
      <c r="J261" s="30" t="s">
        <v>1502</v>
      </c>
      <c r="K261" s="29">
        <v>19152</v>
      </c>
      <c r="L261" s="29" t="s">
        <v>1503</v>
      </c>
      <c r="M261" s="30" t="s">
        <v>78</v>
      </c>
      <c r="N261" s="30" t="s">
        <v>2038</v>
      </c>
      <c r="O261" s="31" t="s">
        <v>1504</v>
      </c>
      <c r="P261" s="32" t="s">
        <v>1505</v>
      </c>
    </row>
    <row r="262" spans="1:16" ht="13.5" thickBot="1" x14ac:dyDescent="0.25">
      <c r="A262" s="6" t="str">
        <f t="shared" si="18"/>
        <v>IBVS 4555 </v>
      </c>
      <c r="B262" s="2" t="str">
        <f t="shared" si="19"/>
        <v>I</v>
      </c>
      <c r="C262" s="6">
        <f t="shared" si="20"/>
        <v>50275.474000000002</v>
      </c>
      <c r="D262" t="str">
        <f t="shared" si="21"/>
        <v>vis</v>
      </c>
      <c r="E262" s="28">
        <f>VLOOKUP(C262,'Active 1'!C$21:E$950,3,FALSE)</f>
        <v>19190.015724208573</v>
      </c>
      <c r="F262" s="2" t="s">
        <v>2160</v>
      </c>
      <c r="G262" t="str">
        <f t="shared" si="22"/>
        <v>50275.474</v>
      </c>
      <c r="H262" s="6">
        <f t="shared" si="23"/>
        <v>19190</v>
      </c>
      <c r="I262" s="29" t="s">
        <v>1506</v>
      </c>
      <c r="J262" s="30" t="s">
        <v>1507</v>
      </c>
      <c r="K262" s="29">
        <v>19190</v>
      </c>
      <c r="L262" s="29" t="s">
        <v>775</v>
      </c>
      <c r="M262" s="30" t="s">
        <v>78</v>
      </c>
      <c r="N262" s="30" t="s">
        <v>1384</v>
      </c>
      <c r="O262" s="31" t="s">
        <v>1401</v>
      </c>
      <c r="P262" s="32" t="s">
        <v>1508</v>
      </c>
    </row>
    <row r="263" spans="1:16" ht="13.5" thickBot="1" x14ac:dyDescent="0.25">
      <c r="A263" s="6" t="str">
        <f t="shared" si="18"/>
        <v>IBVS 4555 </v>
      </c>
      <c r="B263" s="2" t="str">
        <f t="shared" si="19"/>
        <v>I</v>
      </c>
      <c r="C263" s="6">
        <f t="shared" si="20"/>
        <v>50275.476300000002</v>
      </c>
      <c r="D263" t="str">
        <f t="shared" si="21"/>
        <v>vis</v>
      </c>
      <c r="E263" s="28">
        <f>VLOOKUP(C263,'Active 1'!C$21:E$950,3,FALSE)</f>
        <v>19190.021180625899</v>
      </c>
      <c r="F263" s="2" t="s">
        <v>2160</v>
      </c>
      <c r="G263" t="str">
        <f t="shared" si="22"/>
        <v>50275.4763</v>
      </c>
      <c r="H263" s="6">
        <f t="shared" si="23"/>
        <v>19190</v>
      </c>
      <c r="I263" s="29" t="s">
        <v>1509</v>
      </c>
      <c r="J263" s="30" t="s">
        <v>1510</v>
      </c>
      <c r="K263" s="29">
        <v>19190</v>
      </c>
      <c r="L263" s="29" t="s">
        <v>1411</v>
      </c>
      <c r="M263" s="30" t="s">
        <v>78</v>
      </c>
      <c r="N263" s="30" t="s">
        <v>1400</v>
      </c>
      <c r="O263" s="31" t="s">
        <v>1401</v>
      </c>
      <c r="P263" s="32" t="s">
        <v>1508</v>
      </c>
    </row>
    <row r="264" spans="1:16" ht="13.5" thickBot="1" x14ac:dyDescent="0.25">
      <c r="A264" s="6" t="str">
        <f t="shared" si="18"/>
        <v>IBVS 4555 </v>
      </c>
      <c r="B264" s="2" t="str">
        <f t="shared" si="19"/>
        <v>I</v>
      </c>
      <c r="C264" s="6">
        <f t="shared" si="20"/>
        <v>50310.457399999999</v>
      </c>
      <c r="D264" t="str">
        <f t="shared" si="21"/>
        <v>vis</v>
      </c>
      <c r="E264" s="28">
        <f>VLOOKUP(C264,'Active 1'!C$21:E$950,3,FALSE)</f>
        <v>19273.008780727727</v>
      </c>
      <c r="F264" s="2" t="s">
        <v>2160</v>
      </c>
      <c r="G264" t="str">
        <f t="shared" si="22"/>
        <v>50310.4574</v>
      </c>
      <c r="H264" s="6">
        <f t="shared" si="23"/>
        <v>19273</v>
      </c>
      <c r="I264" s="29" t="s">
        <v>1513</v>
      </c>
      <c r="J264" s="30" t="s">
        <v>1514</v>
      </c>
      <c r="K264" s="29">
        <v>19273</v>
      </c>
      <c r="L264" s="29" t="s">
        <v>1430</v>
      </c>
      <c r="M264" s="30" t="s">
        <v>78</v>
      </c>
      <c r="N264" s="30" t="s">
        <v>1384</v>
      </c>
      <c r="O264" s="31" t="s">
        <v>1401</v>
      </c>
      <c r="P264" s="32" t="s">
        <v>1508</v>
      </c>
    </row>
    <row r="265" spans="1:16" ht="13.5" thickBot="1" x14ac:dyDescent="0.25">
      <c r="A265" s="6" t="str">
        <f t="shared" si="18"/>
        <v>IBVS 4555 </v>
      </c>
      <c r="B265" s="2" t="str">
        <f t="shared" si="19"/>
        <v>I</v>
      </c>
      <c r="C265" s="6">
        <f t="shared" si="20"/>
        <v>50310.458200000001</v>
      </c>
      <c r="D265" t="str">
        <f t="shared" si="21"/>
        <v>vis</v>
      </c>
      <c r="E265" s="28">
        <f>VLOOKUP(C265,'Active 1'!C$21:E$950,3,FALSE)</f>
        <v>19273.01067861202</v>
      </c>
      <c r="F265" s="2" t="s">
        <v>2160</v>
      </c>
      <c r="G265" t="str">
        <f t="shared" si="22"/>
        <v>50310.4582</v>
      </c>
      <c r="H265" s="6">
        <f t="shared" si="23"/>
        <v>19273</v>
      </c>
      <c r="I265" s="29" t="s">
        <v>1515</v>
      </c>
      <c r="J265" s="30" t="s">
        <v>1516</v>
      </c>
      <c r="K265" s="29">
        <v>19273</v>
      </c>
      <c r="L265" s="29" t="s">
        <v>1517</v>
      </c>
      <c r="M265" s="30" t="s">
        <v>78</v>
      </c>
      <c r="N265" s="30" t="s">
        <v>1400</v>
      </c>
      <c r="O265" s="31" t="s">
        <v>1401</v>
      </c>
      <c r="P265" s="32" t="s">
        <v>1508</v>
      </c>
    </row>
    <row r="266" spans="1:16" ht="13.5" thickBot="1" x14ac:dyDescent="0.25">
      <c r="A266" s="6" t="str">
        <f t="shared" si="18"/>
        <v>IBVS 4555 </v>
      </c>
      <c r="B266" s="2" t="str">
        <f t="shared" si="19"/>
        <v>I</v>
      </c>
      <c r="C266" s="6">
        <f t="shared" si="20"/>
        <v>50508.574000000001</v>
      </c>
      <c r="D266" t="str">
        <f t="shared" si="21"/>
        <v>vis</v>
      </c>
      <c r="E266" s="28">
        <f>VLOOKUP(C266,'Active 1'!C$21:E$950,3,FALSE)</f>
        <v>19743.011758745411</v>
      </c>
      <c r="F266" s="2" t="s">
        <v>2160</v>
      </c>
      <c r="G266" t="str">
        <f t="shared" si="22"/>
        <v>50508.574</v>
      </c>
      <c r="H266" s="6">
        <f t="shared" si="23"/>
        <v>19743</v>
      </c>
      <c r="I266" s="29" t="s">
        <v>1518</v>
      </c>
      <c r="J266" s="30" t="s">
        <v>1519</v>
      </c>
      <c r="K266" s="29">
        <v>19743</v>
      </c>
      <c r="L266" s="29" t="s">
        <v>2166</v>
      </c>
      <c r="M266" s="30" t="s">
        <v>78</v>
      </c>
      <c r="N266" s="30" t="s">
        <v>2038</v>
      </c>
      <c r="O266" s="31" t="s">
        <v>1401</v>
      </c>
      <c r="P266" s="32" t="s">
        <v>1508</v>
      </c>
    </row>
    <row r="267" spans="1:16" ht="13.5" thickBot="1" x14ac:dyDescent="0.25">
      <c r="A267" s="6" t="str">
        <f t="shared" ref="A267:A330" si="24">P267</f>
        <v>IBVS 4555 </v>
      </c>
      <c r="B267" s="2" t="str">
        <f t="shared" ref="B267:B330" si="25">IF(H267=INT(H267),"I","II")</f>
        <v>II</v>
      </c>
      <c r="C267" s="6">
        <f t="shared" ref="C267:C330" si="26">1*G267</f>
        <v>50512.580199999997</v>
      </c>
      <c r="D267" t="str">
        <f t="shared" ref="D267:D330" si="27">VLOOKUP(F267,I$1:J$5,2,FALSE)</f>
        <v>vis</v>
      </c>
      <c r="E267" s="28">
        <f>VLOOKUP(C267,'Active 1'!C$21:E$950,3,FALSE)</f>
        <v>19752.515888790713</v>
      </c>
      <c r="F267" s="2" t="s">
        <v>2160</v>
      </c>
      <c r="G267" t="str">
        <f t="shared" ref="G267:G330" si="28">MID(I267,3,LEN(I267)-3)</f>
        <v>50512.5802</v>
      </c>
      <c r="H267" s="6">
        <f t="shared" ref="H267:H330" si="29">1*K267</f>
        <v>19752.5</v>
      </c>
      <c r="I267" s="29" t="s">
        <v>1520</v>
      </c>
      <c r="J267" s="30" t="s">
        <v>1521</v>
      </c>
      <c r="K267" s="29">
        <v>19752.5</v>
      </c>
      <c r="L267" s="29" t="s">
        <v>1380</v>
      </c>
      <c r="M267" s="30" t="s">
        <v>78</v>
      </c>
      <c r="N267" s="30" t="s">
        <v>2038</v>
      </c>
      <c r="O267" s="31" t="s">
        <v>1401</v>
      </c>
      <c r="P267" s="32" t="s">
        <v>1508</v>
      </c>
    </row>
    <row r="268" spans="1:16" ht="13.5" thickBot="1" x14ac:dyDescent="0.25">
      <c r="A268" s="6" t="str">
        <f t="shared" si="24"/>
        <v> BBS 115 </v>
      </c>
      <c r="B268" s="2" t="str">
        <f t="shared" si="25"/>
        <v>II</v>
      </c>
      <c r="C268" s="6">
        <f t="shared" si="26"/>
        <v>50635.664499999999</v>
      </c>
      <c r="D268" t="str">
        <f t="shared" si="27"/>
        <v>vis</v>
      </c>
      <c r="E268" s="28">
        <f>VLOOKUP(C268,'Active 1'!C$21:E$950,3,FALSE)</f>
        <v>20044.515587691374</v>
      </c>
      <c r="F268" s="2" t="s">
        <v>2160</v>
      </c>
      <c r="G268" t="str">
        <f t="shared" si="28"/>
        <v>50635.6645</v>
      </c>
      <c r="H268" s="6">
        <f t="shared" si="29"/>
        <v>20044.5</v>
      </c>
      <c r="I268" s="29" t="s">
        <v>1525</v>
      </c>
      <c r="J268" s="30" t="s">
        <v>1526</v>
      </c>
      <c r="K268" s="29">
        <v>20044.5</v>
      </c>
      <c r="L268" s="29" t="s">
        <v>1527</v>
      </c>
      <c r="M268" s="30" t="s">
        <v>78</v>
      </c>
      <c r="N268" s="30" t="s">
        <v>2038</v>
      </c>
      <c r="O268" s="31" t="s">
        <v>1528</v>
      </c>
      <c r="P268" s="31" t="s">
        <v>1529</v>
      </c>
    </row>
    <row r="269" spans="1:16" ht="13.5" thickBot="1" x14ac:dyDescent="0.25">
      <c r="A269" s="6" t="str">
        <f t="shared" si="24"/>
        <v>BAVM 113 </v>
      </c>
      <c r="B269" s="2" t="str">
        <f t="shared" si="25"/>
        <v>I</v>
      </c>
      <c r="C269" s="6">
        <f t="shared" si="26"/>
        <v>50670.434999999998</v>
      </c>
      <c r="D269" t="str">
        <f t="shared" si="27"/>
        <v>vis</v>
      </c>
      <c r="E269" s="28">
        <f>VLOOKUP(C269,'Active 1'!C$21:E$950,3,FALSE)</f>
        <v>20127.003569754277</v>
      </c>
      <c r="F269" s="2" t="s">
        <v>2160</v>
      </c>
      <c r="G269" t="str">
        <f t="shared" si="28"/>
        <v>50670.435</v>
      </c>
      <c r="H269" s="6">
        <f t="shared" si="29"/>
        <v>20127</v>
      </c>
      <c r="I269" s="29" t="s">
        <v>1533</v>
      </c>
      <c r="J269" s="30" t="s">
        <v>1534</v>
      </c>
      <c r="K269" s="29">
        <v>20127</v>
      </c>
      <c r="L269" s="29" t="s">
        <v>622</v>
      </c>
      <c r="M269" s="30" t="s">
        <v>2162</v>
      </c>
      <c r="N269" s="30"/>
      <c r="O269" s="31" t="s">
        <v>1338</v>
      </c>
      <c r="P269" s="32" t="s">
        <v>1535</v>
      </c>
    </row>
    <row r="270" spans="1:16" ht="13.5" thickBot="1" x14ac:dyDescent="0.25">
      <c r="A270" s="6" t="str">
        <f t="shared" si="24"/>
        <v>IBVS 4633 </v>
      </c>
      <c r="B270" s="2" t="str">
        <f t="shared" si="25"/>
        <v>I</v>
      </c>
      <c r="C270" s="6">
        <f t="shared" si="26"/>
        <v>50865.603799999997</v>
      </c>
      <c r="D270" t="str">
        <f t="shared" si="27"/>
        <v>vis</v>
      </c>
      <c r="E270" s="28">
        <f>VLOOKUP(C270,'Active 1'!C$21:E$950,3,FALSE)</f>
        <v>20590.013318640224</v>
      </c>
      <c r="F270" s="2" t="s">
        <v>2160</v>
      </c>
      <c r="G270" t="str">
        <f t="shared" si="28"/>
        <v>50865.6038</v>
      </c>
      <c r="H270" s="6">
        <f t="shared" si="29"/>
        <v>20590</v>
      </c>
      <c r="I270" s="29" t="s">
        <v>1538</v>
      </c>
      <c r="J270" s="30" t="s">
        <v>1539</v>
      </c>
      <c r="K270" s="29">
        <v>20590</v>
      </c>
      <c r="L270" s="29" t="s">
        <v>1540</v>
      </c>
      <c r="M270" s="30" t="s">
        <v>78</v>
      </c>
      <c r="N270" s="30" t="s">
        <v>2038</v>
      </c>
      <c r="O270" s="31" t="s">
        <v>1541</v>
      </c>
      <c r="P270" s="32" t="s">
        <v>1542</v>
      </c>
    </row>
    <row r="271" spans="1:16" ht="13.5" thickBot="1" x14ac:dyDescent="0.25">
      <c r="A271" s="6" t="str">
        <f t="shared" si="24"/>
        <v>BAVM 113 </v>
      </c>
      <c r="B271" s="2" t="str">
        <f t="shared" si="25"/>
        <v>I</v>
      </c>
      <c r="C271" s="6">
        <f t="shared" si="26"/>
        <v>50949.483</v>
      </c>
      <c r="D271" t="str">
        <f t="shared" si="27"/>
        <v>vis</v>
      </c>
      <c r="E271" s="28">
        <f>VLOOKUP(C271,'Active 1'!C$21:E$950,3,FALSE)</f>
        <v>20789.00458839623</v>
      </c>
      <c r="F271" s="2" t="s">
        <v>2160</v>
      </c>
      <c r="G271" t="str">
        <f t="shared" si="28"/>
        <v>50949.483</v>
      </c>
      <c r="H271" s="6">
        <f t="shared" si="29"/>
        <v>20789</v>
      </c>
      <c r="I271" s="29" t="s">
        <v>1552</v>
      </c>
      <c r="J271" s="30" t="s">
        <v>1553</v>
      </c>
      <c r="K271" s="29">
        <v>20789</v>
      </c>
      <c r="L271" s="29" t="s">
        <v>622</v>
      </c>
      <c r="M271" s="30" t="s">
        <v>2162</v>
      </c>
      <c r="N271" s="30"/>
      <c r="O271" s="31" t="s">
        <v>1554</v>
      </c>
      <c r="P271" s="32" t="s">
        <v>1535</v>
      </c>
    </row>
    <row r="272" spans="1:16" ht="13.5" thickBot="1" x14ac:dyDescent="0.25">
      <c r="A272" s="6" t="str">
        <f t="shared" si="24"/>
        <v>IBVS 4967 </v>
      </c>
      <c r="B272" s="2" t="str">
        <f t="shared" si="25"/>
        <v>I</v>
      </c>
      <c r="C272" s="6">
        <f t="shared" si="26"/>
        <v>51301.458899999998</v>
      </c>
      <c r="D272" t="str">
        <f t="shared" si="27"/>
        <v>vis</v>
      </c>
      <c r="E272" s="28">
        <f>VLOOKUP(C272,'Active 1'!C$21:E$950,3,FALSE)</f>
        <v>21624.016501534519</v>
      </c>
      <c r="F272" s="2" t="s">
        <v>2160</v>
      </c>
      <c r="G272" t="str">
        <f t="shared" si="28"/>
        <v>51301.4589</v>
      </c>
      <c r="H272" s="6">
        <f t="shared" si="29"/>
        <v>21624</v>
      </c>
      <c r="I272" s="29" t="s">
        <v>1559</v>
      </c>
      <c r="J272" s="30" t="s">
        <v>1560</v>
      </c>
      <c r="K272" s="29">
        <v>21624</v>
      </c>
      <c r="L272" s="29" t="s">
        <v>1561</v>
      </c>
      <c r="M272" s="30" t="s">
        <v>78</v>
      </c>
      <c r="N272" s="30" t="s">
        <v>2038</v>
      </c>
      <c r="O272" s="31" t="s">
        <v>1401</v>
      </c>
      <c r="P272" s="32" t="s">
        <v>1562</v>
      </c>
    </row>
    <row r="273" spans="1:16" ht="13.5" thickBot="1" x14ac:dyDescent="0.25">
      <c r="A273" s="6" t="str">
        <f t="shared" si="24"/>
        <v>IBVS 4967 </v>
      </c>
      <c r="B273" s="2" t="str">
        <f t="shared" si="25"/>
        <v>I</v>
      </c>
      <c r="C273" s="6">
        <f t="shared" si="26"/>
        <v>51617.601300000002</v>
      </c>
      <c r="D273" t="str">
        <f t="shared" si="27"/>
        <v>vis</v>
      </c>
      <c r="E273" s="28">
        <f>VLOOKUP(C273,'Active 1'!C$21:E$950,3,FALSE)</f>
        <v>22374.01861886169</v>
      </c>
      <c r="F273" s="2" t="s">
        <v>2160</v>
      </c>
      <c r="G273" t="str">
        <f t="shared" si="28"/>
        <v>51617.6013</v>
      </c>
      <c r="H273" s="6">
        <f t="shared" si="29"/>
        <v>22374</v>
      </c>
      <c r="I273" s="29" t="s">
        <v>1579</v>
      </c>
      <c r="J273" s="30" t="s">
        <v>1580</v>
      </c>
      <c r="K273" s="29">
        <v>22374</v>
      </c>
      <c r="L273" s="29" t="s">
        <v>1581</v>
      </c>
      <c r="M273" s="30" t="s">
        <v>78</v>
      </c>
      <c r="N273" s="30" t="s">
        <v>1558</v>
      </c>
      <c r="O273" s="31" t="s">
        <v>1401</v>
      </c>
      <c r="P273" s="32" t="s">
        <v>1562</v>
      </c>
    </row>
    <row r="274" spans="1:16" ht="13.5" thickBot="1" x14ac:dyDescent="0.25">
      <c r="A274" s="6" t="str">
        <f t="shared" si="24"/>
        <v>IBVS 4967 </v>
      </c>
      <c r="B274" s="2" t="str">
        <f t="shared" si="25"/>
        <v>I</v>
      </c>
      <c r="C274" s="6">
        <f t="shared" si="26"/>
        <v>51680.4087</v>
      </c>
      <c r="D274" t="str">
        <f t="shared" si="27"/>
        <v>vis</v>
      </c>
      <c r="E274" s="28">
        <f>VLOOKUP(C274,'Active 1'!C$21:E$950,3,FALSE)</f>
        <v>22523.02009093191</v>
      </c>
      <c r="F274" s="2" t="s">
        <v>2160</v>
      </c>
      <c r="G274" t="str">
        <f t="shared" si="28"/>
        <v>51680.4087</v>
      </c>
      <c r="H274" s="6">
        <f t="shared" si="29"/>
        <v>22523</v>
      </c>
      <c r="I274" s="29" t="s">
        <v>1582</v>
      </c>
      <c r="J274" s="30" t="s">
        <v>1583</v>
      </c>
      <c r="K274" s="29">
        <v>22523</v>
      </c>
      <c r="L274" s="29" t="s">
        <v>1584</v>
      </c>
      <c r="M274" s="30" t="s">
        <v>78</v>
      </c>
      <c r="N274" s="30" t="s">
        <v>2038</v>
      </c>
      <c r="O274" s="31" t="s">
        <v>1401</v>
      </c>
      <c r="P274" s="32" t="s">
        <v>1562</v>
      </c>
    </row>
    <row r="275" spans="1:16" ht="13.5" thickBot="1" x14ac:dyDescent="0.25">
      <c r="A275" s="6" t="str">
        <f t="shared" si="24"/>
        <v>BAVM 152 </v>
      </c>
      <c r="B275" s="2" t="str">
        <f t="shared" si="25"/>
        <v>II</v>
      </c>
      <c r="C275" s="6">
        <f t="shared" si="26"/>
        <v>51713.498800000001</v>
      </c>
      <c r="D275" t="str">
        <f t="shared" si="27"/>
        <v>vis</v>
      </c>
      <c r="E275" s="28">
        <f>VLOOKUP(C275,'Active 1'!C$21:E$950,3,FALSE)</f>
        <v>22601.521567047002</v>
      </c>
      <c r="F275" s="2" t="s">
        <v>2160</v>
      </c>
      <c r="G275" t="str">
        <f t="shared" si="28"/>
        <v>51713.4988</v>
      </c>
      <c r="H275" s="6">
        <f t="shared" si="29"/>
        <v>22601.5</v>
      </c>
      <c r="I275" s="29" t="s">
        <v>1585</v>
      </c>
      <c r="J275" s="30" t="s">
        <v>1586</v>
      </c>
      <c r="K275" s="29">
        <v>22601.5</v>
      </c>
      <c r="L275" s="29" t="s">
        <v>1587</v>
      </c>
      <c r="M275" s="30" t="s">
        <v>78</v>
      </c>
      <c r="N275" s="30" t="s">
        <v>1588</v>
      </c>
      <c r="O275" s="31" t="s">
        <v>1499</v>
      </c>
      <c r="P275" s="32" t="s">
        <v>1589</v>
      </c>
    </row>
    <row r="276" spans="1:16" ht="13.5" thickBot="1" x14ac:dyDescent="0.25">
      <c r="A276" s="6" t="str">
        <f t="shared" si="24"/>
        <v>BAVM 152 </v>
      </c>
      <c r="B276" s="2" t="str">
        <f t="shared" si="25"/>
        <v>I</v>
      </c>
      <c r="C276" s="6">
        <f t="shared" si="26"/>
        <v>51996.547899999998</v>
      </c>
      <c r="D276" t="str">
        <f t="shared" si="27"/>
        <v>vis</v>
      </c>
      <c r="E276" s="28">
        <f>VLOOKUP(C276,'Active 1'!C$21:E$950,3,FALSE)</f>
        <v>23273.01461672191</v>
      </c>
      <c r="F276" s="2" t="s">
        <v>2160</v>
      </c>
      <c r="G276" t="str">
        <f t="shared" si="28"/>
        <v>51996.5479</v>
      </c>
      <c r="H276" s="6">
        <f t="shared" si="29"/>
        <v>23273</v>
      </c>
      <c r="I276" s="29" t="s">
        <v>1654</v>
      </c>
      <c r="J276" s="30" t="s">
        <v>1655</v>
      </c>
      <c r="K276" s="29" t="s">
        <v>1656</v>
      </c>
      <c r="L276" s="29" t="s">
        <v>1657</v>
      </c>
      <c r="M276" s="30" t="s">
        <v>78</v>
      </c>
      <c r="N276" s="30" t="s">
        <v>1588</v>
      </c>
      <c r="O276" s="31" t="s">
        <v>1658</v>
      </c>
      <c r="P276" s="32" t="s">
        <v>1589</v>
      </c>
    </row>
    <row r="277" spans="1:16" ht="13.5" thickBot="1" x14ac:dyDescent="0.25">
      <c r="A277" s="6" t="str">
        <f t="shared" si="24"/>
        <v>IBVS 5206 </v>
      </c>
      <c r="B277" s="2" t="str">
        <f t="shared" si="25"/>
        <v>II</v>
      </c>
      <c r="C277" s="6">
        <f t="shared" si="26"/>
        <v>52044.394500000002</v>
      </c>
      <c r="D277" t="str">
        <f t="shared" si="27"/>
        <v>vis</v>
      </c>
      <c r="E277" s="28">
        <f>VLOOKUP(C277,'Active 1'!C$21:E$950,3,FALSE)</f>
        <v>23386.523754714501</v>
      </c>
      <c r="F277" s="2" t="s">
        <v>2160</v>
      </c>
      <c r="G277" t="str">
        <f t="shared" si="28"/>
        <v>52044.3945</v>
      </c>
      <c r="H277" s="6">
        <f t="shared" si="29"/>
        <v>23386.5</v>
      </c>
      <c r="I277" s="29" t="s">
        <v>1659</v>
      </c>
      <c r="J277" s="30" t="s">
        <v>1660</v>
      </c>
      <c r="K277" s="29" t="s">
        <v>1661</v>
      </c>
      <c r="L277" s="29" t="s">
        <v>1662</v>
      </c>
      <c r="M277" s="30" t="s">
        <v>78</v>
      </c>
      <c r="N277" s="30" t="s">
        <v>1400</v>
      </c>
      <c r="O277" s="31" t="s">
        <v>1401</v>
      </c>
      <c r="P277" s="32" t="s">
        <v>1663</v>
      </c>
    </row>
    <row r="278" spans="1:16" ht="13.5" thickBot="1" x14ac:dyDescent="0.25">
      <c r="A278" s="6" t="str">
        <f t="shared" si="24"/>
        <v>IBVS 5206 </v>
      </c>
      <c r="B278" s="2" t="str">
        <f t="shared" si="25"/>
        <v>II</v>
      </c>
      <c r="C278" s="6">
        <f t="shared" si="26"/>
        <v>52044.394999999997</v>
      </c>
      <c r="D278" t="str">
        <f t="shared" si="27"/>
        <v>vis</v>
      </c>
      <c r="E278" s="28">
        <f>VLOOKUP(C278,'Active 1'!C$21:E$950,3,FALSE)</f>
        <v>23386.524940892166</v>
      </c>
      <c r="F278" s="2" t="s">
        <v>2160</v>
      </c>
      <c r="G278" t="str">
        <f t="shared" si="28"/>
        <v>52044.3950</v>
      </c>
      <c r="H278" s="6">
        <f t="shared" si="29"/>
        <v>23386.5</v>
      </c>
      <c r="I278" s="29" t="s">
        <v>1664</v>
      </c>
      <c r="J278" s="30" t="s">
        <v>1660</v>
      </c>
      <c r="K278" s="29" t="s">
        <v>1661</v>
      </c>
      <c r="L278" s="29" t="s">
        <v>1665</v>
      </c>
      <c r="M278" s="30" t="s">
        <v>78</v>
      </c>
      <c r="N278" s="30" t="s">
        <v>2038</v>
      </c>
      <c r="O278" s="31" t="s">
        <v>1401</v>
      </c>
      <c r="P278" s="32" t="s">
        <v>1663</v>
      </c>
    </row>
    <row r="279" spans="1:16" ht="13.5" thickBot="1" x14ac:dyDescent="0.25">
      <c r="A279" s="6" t="str">
        <f t="shared" si="24"/>
        <v>IBVS 5206 </v>
      </c>
      <c r="B279" s="2" t="str">
        <f t="shared" si="25"/>
        <v>I</v>
      </c>
      <c r="C279" s="6">
        <f t="shared" si="26"/>
        <v>52066.521999999997</v>
      </c>
      <c r="D279" t="str">
        <f t="shared" si="27"/>
        <v>vis</v>
      </c>
      <c r="E279" s="28">
        <f>VLOOKUP(C279,'Active 1'!C$21:E$950,3,FALSE)</f>
        <v>23439.01804795436</v>
      </c>
      <c r="F279" s="2" t="s">
        <v>2160</v>
      </c>
      <c r="G279" t="str">
        <f t="shared" si="28"/>
        <v>52066.522</v>
      </c>
      <c r="H279" s="6">
        <f t="shared" si="29"/>
        <v>23439</v>
      </c>
      <c r="I279" s="29" t="s">
        <v>1666</v>
      </c>
      <c r="J279" s="30" t="s">
        <v>1667</v>
      </c>
      <c r="K279" s="29" t="s">
        <v>1668</v>
      </c>
      <c r="L279" s="29" t="s">
        <v>1355</v>
      </c>
      <c r="M279" s="30" t="s">
        <v>78</v>
      </c>
      <c r="N279" s="30" t="s">
        <v>1384</v>
      </c>
      <c r="O279" s="31" t="s">
        <v>1401</v>
      </c>
      <c r="P279" s="32" t="s">
        <v>1663</v>
      </c>
    </row>
    <row r="280" spans="1:16" ht="13.5" thickBot="1" x14ac:dyDescent="0.25">
      <c r="A280" s="6" t="str">
        <f t="shared" si="24"/>
        <v>IBVS 5206 </v>
      </c>
      <c r="B280" s="2" t="str">
        <f t="shared" si="25"/>
        <v>I</v>
      </c>
      <c r="C280" s="6">
        <f t="shared" si="26"/>
        <v>52066.523000000001</v>
      </c>
      <c r="D280" t="str">
        <f t="shared" si="27"/>
        <v>vis</v>
      </c>
      <c r="E280" s="28">
        <f>VLOOKUP(C280,'Active 1'!C$21:E$950,3,FALSE)</f>
        <v>23439.020420309731</v>
      </c>
      <c r="F280" s="2" t="s">
        <v>2160</v>
      </c>
      <c r="G280" t="str">
        <f t="shared" si="28"/>
        <v>52066.523</v>
      </c>
      <c r="H280" s="6">
        <f t="shared" si="29"/>
        <v>23439</v>
      </c>
      <c r="I280" s="29" t="s">
        <v>1669</v>
      </c>
      <c r="J280" s="30" t="s">
        <v>1670</v>
      </c>
      <c r="K280" s="29" t="s">
        <v>1668</v>
      </c>
      <c r="L280" s="29" t="s">
        <v>721</v>
      </c>
      <c r="M280" s="30" t="s">
        <v>78</v>
      </c>
      <c r="N280" s="30" t="s">
        <v>2038</v>
      </c>
      <c r="O280" s="31" t="s">
        <v>1401</v>
      </c>
      <c r="P280" s="32" t="s">
        <v>1663</v>
      </c>
    </row>
    <row r="281" spans="1:16" ht="13.5" thickBot="1" x14ac:dyDescent="0.25">
      <c r="A281" s="6" t="str">
        <f t="shared" si="24"/>
        <v>IBVS 5206 </v>
      </c>
      <c r="B281" s="2" t="str">
        <f t="shared" si="25"/>
        <v>II</v>
      </c>
      <c r="C281" s="6">
        <f t="shared" si="26"/>
        <v>52073.478999999999</v>
      </c>
      <c r="D281" t="str">
        <f t="shared" si="27"/>
        <v>vis</v>
      </c>
      <c r="E281" s="28">
        <f>VLOOKUP(C281,'Active 1'!C$21:E$950,3,FALSE)</f>
        <v>23455.522524197491</v>
      </c>
      <c r="F281" s="2" t="s">
        <v>2160</v>
      </c>
      <c r="G281" t="str">
        <f t="shared" si="28"/>
        <v>52073.479</v>
      </c>
      <c r="H281" s="6">
        <f t="shared" si="29"/>
        <v>23455.5</v>
      </c>
      <c r="I281" s="29" t="s">
        <v>1671</v>
      </c>
      <c r="J281" s="30" t="s">
        <v>1672</v>
      </c>
      <c r="K281" s="29" t="s">
        <v>1673</v>
      </c>
      <c r="L281" s="29" t="s">
        <v>721</v>
      </c>
      <c r="M281" s="30" t="s">
        <v>78</v>
      </c>
      <c r="N281" s="30" t="s">
        <v>1558</v>
      </c>
      <c r="O281" s="31" t="s">
        <v>1401</v>
      </c>
      <c r="P281" s="32" t="s">
        <v>1663</v>
      </c>
    </row>
    <row r="282" spans="1:16" ht="13.5" thickBot="1" x14ac:dyDescent="0.25">
      <c r="A282" s="6" t="str">
        <f t="shared" si="24"/>
        <v>IBVS 5206 </v>
      </c>
      <c r="B282" s="2" t="str">
        <f t="shared" si="25"/>
        <v>II</v>
      </c>
      <c r="C282" s="6">
        <f t="shared" si="26"/>
        <v>52076.427499999998</v>
      </c>
      <c r="D282" t="str">
        <f t="shared" si="27"/>
        <v>vis</v>
      </c>
      <c r="E282" s="28">
        <f>VLOOKUP(C282,'Active 1'!C$21:E$950,3,FALSE)</f>
        <v>23462.517413977977</v>
      </c>
      <c r="F282" s="2" t="s">
        <v>2160</v>
      </c>
      <c r="G282" t="str">
        <f t="shared" si="28"/>
        <v>52076.4275</v>
      </c>
      <c r="H282" s="6">
        <f t="shared" si="29"/>
        <v>23462.5</v>
      </c>
      <c r="I282" s="29" t="s">
        <v>1674</v>
      </c>
      <c r="J282" s="30" t="s">
        <v>1675</v>
      </c>
      <c r="K282" s="29" t="s">
        <v>1676</v>
      </c>
      <c r="L282" s="29" t="s">
        <v>1677</v>
      </c>
      <c r="M282" s="30" t="s">
        <v>78</v>
      </c>
      <c r="N282" s="30" t="s">
        <v>1400</v>
      </c>
      <c r="O282" s="31" t="s">
        <v>1401</v>
      </c>
      <c r="P282" s="32" t="s">
        <v>1663</v>
      </c>
    </row>
    <row r="283" spans="1:16" ht="13.5" thickBot="1" x14ac:dyDescent="0.25">
      <c r="A283" s="6" t="str">
        <f t="shared" si="24"/>
        <v>IBVS 5206 </v>
      </c>
      <c r="B283" s="2" t="str">
        <f t="shared" si="25"/>
        <v>II</v>
      </c>
      <c r="C283" s="6">
        <f t="shared" si="26"/>
        <v>52076.427900000002</v>
      </c>
      <c r="D283" t="str">
        <f t="shared" si="27"/>
        <v>vis</v>
      </c>
      <c r="E283" s="28">
        <f>VLOOKUP(C283,'Active 1'!C$21:E$950,3,FALSE)</f>
        <v>23462.518362920131</v>
      </c>
      <c r="F283" s="2" t="s">
        <v>2160</v>
      </c>
      <c r="G283" t="str">
        <f t="shared" si="28"/>
        <v>52076.4279</v>
      </c>
      <c r="H283" s="6">
        <f t="shared" si="29"/>
        <v>23462.5</v>
      </c>
      <c r="I283" s="29" t="s">
        <v>1678</v>
      </c>
      <c r="J283" s="30" t="s">
        <v>1679</v>
      </c>
      <c r="K283" s="29" t="s">
        <v>1676</v>
      </c>
      <c r="L283" s="29" t="s">
        <v>1680</v>
      </c>
      <c r="M283" s="30" t="s">
        <v>78</v>
      </c>
      <c r="N283" s="30" t="s">
        <v>2038</v>
      </c>
      <c r="O283" s="31" t="s">
        <v>1401</v>
      </c>
      <c r="P283" s="32" t="s">
        <v>1663</v>
      </c>
    </row>
    <row r="284" spans="1:16" ht="13.5" thickBot="1" x14ac:dyDescent="0.25">
      <c r="A284" s="6" t="str">
        <f t="shared" si="24"/>
        <v>IBVS 5206 </v>
      </c>
      <c r="B284" s="2" t="str">
        <f t="shared" si="25"/>
        <v>II</v>
      </c>
      <c r="C284" s="6">
        <f t="shared" si="26"/>
        <v>52087.3897</v>
      </c>
      <c r="D284" t="str">
        <f t="shared" si="27"/>
        <v>vis</v>
      </c>
      <c r="E284" s="28">
        <f>VLOOKUP(C284,'Active 1'!C$21:E$950,3,FALSE)</f>
        <v>23488.523647911057</v>
      </c>
      <c r="F284" s="2" t="s">
        <v>2160</v>
      </c>
      <c r="G284" t="str">
        <f t="shared" si="28"/>
        <v>52087.3897</v>
      </c>
      <c r="H284" s="6">
        <f t="shared" si="29"/>
        <v>23488.5</v>
      </c>
      <c r="I284" s="29" t="s">
        <v>1681</v>
      </c>
      <c r="J284" s="30" t="s">
        <v>1682</v>
      </c>
      <c r="K284" s="29" t="s">
        <v>1683</v>
      </c>
      <c r="L284" s="29" t="s">
        <v>1662</v>
      </c>
      <c r="M284" s="30" t="s">
        <v>78</v>
      </c>
      <c r="N284" s="30" t="s">
        <v>1558</v>
      </c>
      <c r="O284" s="31" t="s">
        <v>1401</v>
      </c>
      <c r="P284" s="32" t="s">
        <v>1663</v>
      </c>
    </row>
    <row r="285" spans="1:16" ht="13.5" thickBot="1" x14ac:dyDescent="0.25">
      <c r="A285" s="6" t="str">
        <f t="shared" si="24"/>
        <v>IBVS 5300 </v>
      </c>
      <c r="B285" s="2" t="str">
        <f t="shared" si="25"/>
        <v>I</v>
      </c>
      <c r="C285" s="6">
        <f t="shared" si="26"/>
        <v>52112.4686</v>
      </c>
      <c r="D285" t="str">
        <f t="shared" si="27"/>
        <v>vis</v>
      </c>
      <c r="E285" s="28">
        <f>VLOOKUP(C285,'Active 1'!C$21:E$950,3,FALSE)</f>
        <v>23548.019710761961</v>
      </c>
      <c r="F285" s="2" t="s">
        <v>2160</v>
      </c>
      <c r="G285" t="str">
        <f t="shared" si="28"/>
        <v>52112.4686</v>
      </c>
      <c r="H285" s="6">
        <f t="shared" si="29"/>
        <v>23548</v>
      </c>
      <c r="I285" s="29" t="s">
        <v>1688</v>
      </c>
      <c r="J285" s="30" t="s">
        <v>1689</v>
      </c>
      <c r="K285" s="29" t="s">
        <v>1686</v>
      </c>
      <c r="L285" s="29" t="s">
        <v>1593</v>
      </c>
      <c r="M285" s="30" t="s">
        <v>78</v>
      </c>
      <c r="N285" s="30" t="s">
        <v>2038</v>
      </c>
      <c r="O285" s="31" t="s">
        <v>1690</v>
      </c>
      <c r="P285" s="32" t="s">
        <v>1691</v>
      </c>
    </row>
    <row r="286" spans="1:16" ht="13.5" thickBot="1" x14ac:dyDescent="0.25">
      <c r="A286" s="6" t="str">
        <f t="shared" si="24"/>
        <v>IBVS 5300 </v>
      </c>
      <c r="B286" s="2" t="str">
        <f t="shared" si="25"/>
        <v>I</v>
      </c>
      <c r="C286" s="6">
        <f t="shared" si="26"/>
        <v>52126.380499999999</v>
      </c>
      <c r="D286" t="str">
        <f t="shared" si="27"/>
        <v>vis</v>
      </c>
      <c r="E286" s="28">
        <f>VLOOKUP(C286,'Active 1'!C$21:E$950,3,FALSE)</f>
        <v>23581.023681301958</v>
      </c>
      <c r="F286" s="2" t="s">
        <v>2160</v>
      </c>
      <c r="G286" t="str">
        <f t="shared" si="28"/>
        <v>52126.3805</v>
      </c>
      <c r="H286" s="6">
        <f t="shared" si="29"/>
        <v>23581</v>
      </c>
      <c r="I286" s="29" t="s">
        <v>1692</v>
      </c>
      <c r="J286" s="30" t="s">
        <v>1693</v>
      </c>
      <c r="K286" s="29" t="s">
        <v>1694</v>
      </c>
      <c r="L286" s="29" t="s">
        <v>1662</v>
      </c>
      <c r="M286" s="30" t="s">
        <v>78</v>
      </c>
      <c r="N286" s="30" t="s">
        <v>2038</v>
      </c>
      <c r="O286" s="31" t="s">
        <v>1690</v>
      </c>
      <c r="P286" s="32" t="s">
        <v>1691</v>
      </c>
    </row>
    <row r="287" spans="1:16" ht="13.5" thickBot="1" x14ac:dyDescent="0.25">
      <c r="A287" s="6" t="str">
        <f t="shared" si="24"/>
        <v>IBVS 5223 </v>
      </c>
      <c r="B287" s="2" t="str">
        <f t="shared" si="25"/>
        <v>II</v>
      </c>
      <c r="C287" s="6">
        <f t="shared" si="26"/>
        <v>52136.288</v>
      </c>
      <c r="D287" t="str">
        <f t="shared" si="27"/>
        <v>vis</v>
      </c>
      <c r="E287" s="28">
        <f>VLOOKUP(C287,'Active 1'!C$21:E$950,3,FALSE)</f>
        <v>23604.527792036297</v>
      </c>
      <c r="F287" s="2" t="s">
        <v>2160</v>
      </c>
      <c r="G287" t="str">
        <f t="shared" si="28"/>
        <v>52136.2880</v>
      </c>
      <c r="H287" s="6">
        <f t="shared" si="29"/>
        <v>23604.5</v>
      </c>
      <c r="I287" s="29" t="s">
        <v>1695</v>
      </c>
      <c r="J287" s="30" t="s">
        <v>1696</v>
      </c>
      <c r="K287" s="29" t="s">
        <v>1697</v>
      </c>
      <c r="L287" s="29" t="s">
        <v>1698</v>
      </c>
      <c r="M287" s="30" t="s">
        <v>78</v>
      </c>
      <c r="N287" s="30" t="s">
        <v>2038</v>
      </c>
      <c r="O287" s="31" t="s">
        <v>1699</v>
      </c>
      <c r="P287" s="32" t="s">
        <v>1700</v>
      </c>
    </row>
    <row r="288" spans="1:16" ht="13.5" thickBot="1" x14ac:dyDescent="0.25">
      <c r="A288" s="6" t="str">
        <f t="shared" si="24"/>
        <v>IBVS 5223 </v>
      </c>
      <c r="B288" s="2" t="str">
        <f t="shared" si="25"/>
        <v>I</v>
      </c>
      <c r="C288" s="6">
        <f t="shared" si="26"/>
        <v>52143.243999999999</v>
      </c>
      <c r="D288" t="str">
        <f t="shared" si="27"/>
        <v>vis</v>
      </c>
      <c r="E288" s="28">
        <f>VLOOKUP(C288,'Active 1'!C$21:E$950,3,FALSE)</f>
        <v>23621.029895924057</v>
      </c>
      <c r="F288" s="2" t="s">
        <v>2160</v>
      </c>
      <c r="G288" t="str">
        <f t="shared" si="28"/>
        <v>52143.2440</v>
      </c>
      <c r="H288" s="6">
        <f t="shared" si="29"/>
        <v>23621</v>
      </c>
      <c r="I288" s="29" t="s">
        <v>1701</v>
      </c>
      <c r="J288" s="30" t="s">
        <v>1702</v>
      </c>
      <c r="K288" s="29" t="s">
        <v>1703</v>
      </c>
      <c r="L288" s="29" t="s">
        <v>1704</v>
      </c>
      <c r="M288" s="30" t="s">
        <v>78</v>
      </c>
      <c r="N288" s="30" t="s">
        <v>2038</v>
      </c>
      <c r="O288" s="31" t="s">
        <v>1699</v>
      </c>
      <c r="P288" s="32" t="s">
        <v>1700</v>
      </c>
    </row>
    <row r="289" spans="1:16" ht="13.5" thickBot="1" x14ac:dyDescent="0.25">
      <c r="A289" s="6" t="str">
        <f t="shared" si="24"/>
        <v>IBVS 5313 </v>
      </c>
      <c r="B289" s="2" t="str">
        <f t="shared" si="25"/>
        <v>II</v>
      </c>
      <c r="C289" s="6">
        <f t="shared" si="26"/>
        <v>52360.536500000002</v>
      </c>
      <c r="D289" t="str">
        <f t="shared" si="27"/>
        <v>vis</v>
      </c>
      <c r="E289" s="28">
        <f>VLOOKUP(C289,'Active 1'!C$21:E$950,3,FALSE)</f>
        <v>24136.524923099514</v>
      </c>
      <c r="F289" s="2" t="s">
        <v>2160</v>
      </c>
      <c r="G289" t="str">
        <f t="shared" si="28"/>
        <v>52360.5365</v>
      </c>
      <c r="H289" s="6">
        <f t="shared" si="29"/>
        <v>24136.5</v>
      </c>
      <c r="I289" s="29" t="s">
        <v>1710</v>
      </c>
      <c r="J289" s="30" t="s">
        <v>1711</v>
      </c>
      <c r="K289" s="29" t="s">
        <v>1712</v>
      </c>
      <c r="L289" s="29" t="s">
        <v>1665</v>
      </c>
      <c r="M289" s="30" t="s">
        <v>78</v>
      </c>
      <c r="N289" s="30" t="s">
        <v>1558</v>
      </c>
      <c r="O289" s="31" t="s">
        <v>1401</v>
      </c>
      <c r="P289" s="32" t="s">
        <v>1713</v>
      </c>
    </row>
    <row r="290" spans="1:16" ht="13.5" thickBot="1" x14ac:dyDescent="0.25">
      <c r="A290" s="6" t="str">
        <f t="shared" si="24"/>
        <v>IBVS 5313 </v>
      </c>
      <c r="B290" s="2" t="str">
        <f t="shared" si="25"/>
        <v>I</v>
      </c>
      <c r="C290" s="6">
        <f t="shared" si="26"/>
        <v>52437.463900000002</v>
      </c>
      <c r="D290" t="str">
        <f t="shared" si="27"/>
        <v>vis</v>
      </c>
      <c r="E290" s="28">
        <f>VLOOKUP(C290,'Active 1'!C$21:E$950,3,FALSE)</f>
        <v>24319.024052860259</v>
      </c>
      <c r="F290" s="2" t="s">
        <v>2160</v>
      </c>
      <c r="G290" t="str">
        <f t="shared" si="28"/>
        <v>52437.4639</v>
      </c>
      <c r="H290" s="6">
        <f t="shared" si="29"/>
        <v>24319</v>
      </c>
      <c r="I290" s="29" t="s">
        <v>1720</v>
      </c>
      <c r="J290" s="30" t="s">
        <v>1721</v>
      </c>
      <c r="K290" s="29" t="s">
        <v>1722</v>
      </c>
      <c r="L290" s="29" t="s">
        <v>1492</v>
      </c>
      <c r="M290" s="30" t="s">
        <v>78</v>
      </c>
      <c r="N290" s="30" t="s">
        <v>1558</v>
      </c>
      <c r="O290" s="31" t="s">
        <v>1401</v>
      </c>
      <c r="P290" s="32" t="s">
        <v>1713</v>
      </c>
    </row>
    <row r="291" spans="1:16" ht="13.5" thickBot="1" x14ac:dyDescent="0.25">
      <c r="A291" s="6" t="str">
        <f t="shared" si="24"/>
        <v>BAVM 158 </v>
      </c>
      <c r="B291" s="2" t="str">
        <f t="shared" si="25"/>
        <v>I</v>
      </c>
      <c r="C291" s="6">
        <f t="shared" si="26"/>
        <v>52513.334300000002</v>
      </c>
      <c r="D291" t="str">
        <f t="shared" si="27"/>
        <v>vis</v>
      </c>
      <c r="E291" s="28">
        <f>VLOOKUP(C291,'Active 1'!C$21:E$950,3,FALSE)</f>
        <v>24499.015603004937</v>
      </c>
      <c r="F291" s="2" t="s">
        <v>2160</v>
      </c>
      <c r="G291" t="str">
        <f t="shared" si="28"/>
        <v>52513.3343</v>
      </c>
      <c r="H291" s="6">
        <f t="shared" si="29"/>
        <v>24499</v>
      </c>
      <c r="I291" s="29" t="s">
        <v>1730</v>
      </c>
      <c r="J291" s="30" t="s">
        <v>1731</v>
      </c>
      <c r="K291" s="29" t="s">
        <v>1732</v>
      </c>
      <c r="L291" s="29" t="s">
        <v>1527</v>
      </c>
      <c r="M291" s="30" t="s">
        <v>78</v>
      </c>
      <c r="N291" s="30" t="s">
        <v>2160</v>
      </c>
      <c r="O291" s="31" t="s">
        <v>1733</v>
      </c>
      <c r="P291" s="32" t="s">
        <v>1734</v>
      </c>
    </row>
    <row r="292" spans="1:16" ht="13.5" thickBot="1" x14ac:dyDescent="0.25">
      <c r="A292" s="6" t="str">
        <f t="shared" si="24"/>
        <v>IBVS 5694 </v>
      </c>
      <c r="B292" s="2" t="str">
        <f t="shared" si="25"/>
        <v>I</v>
      </c>
      <c r="C292" s="6">
        <f t="shared" si="26"/>
        <v>52734.215700000001</v>
      </c>
      <c r="D292" t="str">
        <f t="shared" si="27"/>
        <v>vis</v>
      </c>
      <c r="E292" s="28">
        <f>VLOOKUP(C292,'Active 1'!C$21:E$950,3,FALSE)</f>
        <v>25023.024776333747</v>
      </c>
      <c r="F292" s="2" t="s">
        <v>2160</v>
      </c>
      <c r="G292" t="str">
        <f t="shared" si="28"/>
        <v>52734.2157</v>
      </c>
      <c r="H292" s="6">
        <f t="shared" si="29"/>
        <v>25023</v>
      </c>
      <c r="I292" s="29" t="s">
        <v>1741</v>
      </c>
      <c r="J292" s="30" t="s">
        <v>1742</v>
      </c>
      <c r="K292" s="29" t="s">
        <v>1743</v>
      </c>
      <c r="L292" s="29" t="s">
        <v>1744</v>
      </c>
      <c r="M292" s="30" t="s">
        <v>78</v>
      </c>
      <c r="N292" s="30" t="s">
        <v>2038</v>
      </c>
      <c r="O292" s="31" t="s">
        <v>1745</v>
      </c>
      <c r="P292" s="32" t="s">
        <v>1746</v>
      </c>
    </row>
    <row r="293" spans="1:16" ht="13.5" thickBot="1" x14ac:dyDescent="0.25">
      <c r="A293" s="6" t="str">
        <f t="shared" si="24"/>
        <v>IBVS 5434 </v>
      </c>
      <c r="B293" s="2" t="str">
        <f t="shared" si="25"/>
        <v>II</v>
      </c>
      <c r="C293" s="6">
        <f t="shared" si="26"/>
        <v>52747.494299999998</v>
      </c>
      <c r="D293" t="str">
        <f t="shared" si="27"/>
        <v>vis</v>
      </c>
      <c r="E293" s="28">
        <f>VLOOKUP(C293,'Active 1'!C$21:E$950,3,FALSE)</f>
        <v>25054.526334223923</v>
      </c>
      <c r="F293" s="2" t="s">
        <v>2160</v>
      </c>
      <c r="G293" t="str">
        <f t="shared" si="28"/>
        <v>52747.4943</v>
      </c>
      <c r="H293" s="6">
        <f t="shared" si="29"/>
        <v>25054.5</v>
      </c>
      <c r="I293" s="29" t="s">
        <v>1747</v>
      </c>
      <c r="J293" s="30" t="s">
        <v>1748</v>
      </c>
      <c r="K293" s="29" t="s">
        <v>1749</v>
      </c>
      <c r="L293" s="29" t="s">
        <v>1750</v>
      </c>
      <c r="M293" s="30" t="s">
        <v>78</v>
      </c>
      <c r="N293" s="30" t="s">
        <v>1558</v>
      </c>
      <c r="O293" s="31" t="s">
        <v>1751</v>
      </c>
      <c r="P293" s="32" t="s">
        <v>1752</v>
      </c>
    </row>
    <row r="294" spans="1:16" ht="13.5" thickBot="1" x14ac:dyDescent="0.25">
      <c r="A294" s="6" t="str">
        <f t="shared" si="24"/>
        <v>IBVS 5434 </v>
      </c>
      <c r="B294" s="2" t="str">
        <f t="shared" si="25"/>
        <v>II</v>
      </c>
      <c r="C294" s="6">
        <f t="shared" si="26"/>
        <v>52758.454899999997</v>
      </c>
      <c r="D294" t="str">
        <f t="shared" si="27"/>
        <v>vis</v>
      </c>
      <c r="E294" s="28">
        <f>VLOOKUP(C294,'Active 1'!C$21:E$950,3,FALSE)</f>
        <v>25080.528772388418</v>
      </c>
      <c r="F294" s="2" t="s">
        <v>2160</v>
      </c>
      <c r="G294" t="str">
        <f t="shared" si="28"/>
        <v>52758.4549</v>
      </c>
      <c r="H294" s="6">
        <f t="shared" si="29"/>
        <v>25080.5</v>
      </c>
      <c r="I294" s="29" t="s">
        <v>1753</v>
      </c>
      <c r="J294" s="30" t="s">
        <v>1754</v>
      </c>
      <c r="K294" s="29" t="s">
        <v>1755</v>
      </c>
      <c r="L294" s="29" t="s">
        <v>1756</v>
      </c>
      <c r="M294" s="30" t="s">
        <v>78</v>
      </c>
      <c r="N294" s="30" t="s">
        <v>1558</v>
      </c>
      <c r="O294" s="31" t="s">
        <v>1751</v>
      </c>
      <c r="P294" s="32" t="s">
        <v>1752</v>
      </c>
    </row>
    <row r="295" spans="1:16" ht="13.5" thickBot="1" x14ac:dyDescent="0.25">
      <c r="A295" s="6" t="str">
        <f t="shared" si="24"/>
        <v>IBVS 5434 </v>
      </c>
      <c r="B295" s="2" t="str">
        <f t="shared" si="25"/>
        <v>II</v>
      </c>
      <c r="C295" s="6">
        <f t="shared" si="26"/>
        <v>52766.463100000001</v>
      </c>
      <c r="D295" t="str">
        <f t="shared" si="27"/>
        <v>vis</v>
      </c>
      <c r="E295" s="28">
        <f>VLOOKUP(C295,'Active 1'!C$21:E$950,3,FALSE)</f>
        <v>25099.527068586529</v>
      </c>
      <c r="F295" s="2" t="s">
        <v>2160</v>
      </c>
      <c r="G295" t="str">
        <f t="shared" si="28"/>
        <v>52766.4631</v>
      </c>
      <c r="H295" s="6">
        <f t="shared" si="29"/>
        <v>25099.5</v>
      </c>
      <c r="I295" s="29" t="s">
        <v>1757</v>
      </c>
      <c r="J295" s="30" t="s">
        <v>1758</v>
      </c>
      <c r="K295" s="29" t="s">
        <v>1759</v>
      </c>
      <c r="L295" s="29" t="s">
        <v>1760</v>
      </c>
      <c r="M295" s="30" t="s">
        <v>78</v>
      </c>
      <c r="N295" s="30" t="s">
        <v>1558</v>
      </c>
      <c r="O295" s="31" t="s">
        <v>1751</v>
      </c>
      <c r="P295" s="32" t="s">
        <v>1752</v>
      </c>
    </row>
    <row r="296" spans="1:16" ht="13.5" thickBot="1" x14ac:dyDescent="0.25">
      <c r="A296" s="6" t="str">
        <f t="shared" si="24"/>
        <v>IBVS 5579 </v>
      </c>
      <c r="B296" s="2" t="str">
        <f t="shared" si="25"/>
        <v>I</v>
      </c>
      <c r="C296" s="6">
        <f t="shared" si="26"/>
        <v>52794.494100000004</v>
      </c>
      <c r="D296" t="str">
        <f t="shared" si="27"/>
        <v>vis</v>
      </c>
      <c r="E296" s="28">
        <f>VLOOKUP(C296,'Active 1'!C$21:E$950,3,FALSE)</f>
        <v>25166.026561697228</v>
      </c>
      <c r="F296" s="2" t="s">
        <v>2160</v>
      </c>
      <c r="G296" t="str">
        <f t="shared" si="28"/>
        <v>52794.4941</v>
      </c>
      <c r="H296" s="6">
        <f t="shared" si="29"/>
        <v>25166</v>
      </c>
      <c r="I296" s="29" t="s">
        <v>1761</v>
      </c>
      <c r="J296" s="30" t="s">
        <v>1762</v>
      </c>
      <c r="K296" s="29" t="s">
        <v>1763</v>
      </c>
      <c r="L296" s="29" t="s">
        <v>1764</v>
      </c>
      <c r="M296" s="30" t="s">
        <v>78</v>
      </c>
      <c r="N296" s="30" t="s">
        <v>2038</v>
      </c>
      <c r="O296" s="31" t="s">
        <v>1751</v>
      </c>
      <c r="P296" s="32" t="s">
        <v>1765</v>
      </c>
    </row>
    <row r="297" spans="1:16" ht="13.5" thickBot="1" x14ac:dyDescent="0.25">
      <c r="A297" s="6" t="str">
        <f t="shared" si="24"/>
        <v>IBVS 5694 </v>
      </c>
      <c r="B297" s="2" t="str">
        <f t="shared" si="25"/>
        <v>II</v>
      </c>
      <c r="C297" s="6">
        <f t="shared" si="26"/>
        <v>52795.127500000002</v>
      </c>
      <c r="D297" t="str">
        <f t="shared" si="27"/>
        <v>vis</v>
      </c>
      <c r="E297" s="28">
        <f>VLOOKUP(C297,'Active 1'!C$21:E$950,3,FALSE)</f>
        <v>25167.529211582576</v>
      </c>
      <c r="F297" s="2" t="s">
        <v>2160</v>
      </c>
      <c r="G297" t="str">
        <f t="shared" si="28"/>
        <v>52795.1275</v>
      </c>
      <c r="H297" s="6">
        <f t="shared" si="29"/>
        <v>25167.5</v>
      </c>
      <c r="I297" s="29" t="s">
        <v>1766</v>
      </c>
      <c r="J297" s="30" t="s">
        <v>1767</v>
      </c>
      <c r="K297" s="29" t="s">
        <v>1768</v>
      </c>
      <c r="L297" s="29" t="s">
        <v>1769</v>
      </c>
      <c r="M297" s="30" t="s">
        <v>78</v>
      </c>
      <c r="N297" s="30" t="s">
        <v>2038</v>
      </c>
      <c r="O297" s="31" t="s">
        <v>1745</v>
      </c>
      <c r="P297" s="32" t="s">
        <v>1746</v>
      </c>
    </row>
    <row r="298" spans="1:16" ht="13.5" thickBot="1" x14ac:dyDescent="0.25">
      <c r="A298" s="6" t="str">
        <f t="shared" si="24"/>
        <v>IBVS 5579 </v>
      </c>
      <c r="B298" s="2" t="str">
        <f t="shared" si="25"/>
        <v>II</v>
      </c>
      <c r="C298" s="6">
        <f t="shared" si="26"/>
        <v>52801.450400000002</v>
      </c>
      <c r="D298" t="str">
        <f t="shared" si="27"/>
        <v>vis</v>
      </c>
      <c r="E298" s="28">
        <f>VLOOKUP(C298,'Active 1'!C$21:E$950,3,FALSE)</f>
        <v>25182.529377291597</v>
      </c>
      <c r="F298" s="2" t="s">
        <v>2160</v>
      </c>
      <c r="G298" t="str">
        <f t="shared" si="28"/>
        <v>52801.4504</v>
      </c>
      <c r="H298" s="6">
        <f t="shared" si="29"/>
        <v>25182.5</v>
      </c>
      <c r="I298" s="29" t="s">
        <v>1770</v>
      </c>
      <c r="J298" s="30" t="s">
        <v>1771</v>
      </c>
      <c r="K298" s="29" t="s">
        <v>1772</v>
      </c>
      <c r="L298" s="29" t="s">
        <v>1773</v>
      </c>
      <c r="M298" s="30" t="s">
        <v>78</v>
      </c>
      <c r="N298" s="30" t="s">
        <v>2038</v>
      </c>
      <c r="O298" s="31" t="s">
        <v>1751</v>
      </c>
      <c r="P298" s="32" t="s">
        <v>1765</v>
      </c>
    </row>
    <row r="299" spans="1:16" ht="13.5" thickBot="1" x14ac:dyDescent="0.25">
      <c r="A299" s="6" t="str">
        <f t="shared" si="24"/>
        <v>IBVS 5579 </v>
      </c>
      <c r="B299" s="2" t="str">
        <f t="shared" si="25"/>
        <v>II</v>
      </c>
      <c r="C299" s="6">
        <f t="shared" si="26"/>
        <v>53129.394999999997</v>
      </c>
      <c r="D299" t="str">
        <f t="shared" si="27"/>
        <v>vis</v>
      </c>
      <c r="E299" s="28">
        <f>VLOOKUP(C299,'Active 1'!C$21:E$950,3,FALSE)</f>
        <v>25960.530507054656</v>
      </c>
      <c r="F299" s="2" t="s">
        <v>2160</v>
      </c>
      <c r="G299" t="str">
        <f t="shared" si="28"/>
        <v>53129.3950</v>
      </c>
      <c r="H299" s="6">
        <f t="shared" si="29"/>
        <v>25960.5</v>
      </c>
      <c r="I299" s="29" t="s">
        <v>1782</v>
      </c>
      <c r="J299" s="30" t="s">
        <v>1783</v>
      </c>
      <c r="K299" s="29" t="s">
        <v>1784</v>
      </c>
      <c r="L299" s="29" t="s">
        <v>1785</v>
      </c>
      <c r="M299" s="30" t="s">
        <v>78</v>
      </c>
      <c r="N299" s="30" t="s">
        <v>2038</v>
      </c>
      <c r="O299" s="31" t="s">
        <v>1751</v>
      </c>
      <c r="P299" s="32" t="s">
        <v>1765</v>
      </c>
    </row>
    <row r="300" spans="1:16" ht="13.5" thickBot="1" x14ac:dyDescent="0.25">
      <c r="A300" s="6" t="str">
        <f t="shared" si="24"/>
        <v>IBVS 5579 </v>
      </c>
      <c r="B300" s="2" t="str">
        <f t="shared" si="25"/>
        <v>I</v>
      </c>
      <c r="C300" s="6">
        <f t="shared" si="26"/>
        <v>53136.348700000002</v>
      </c>
      <c r="D300" t="str">
        <f t="shared" si="27"/>
        <v>vis</v>
      </c>
      <c r="E300" s="28">
        <f>VLOOKUP(C300,'Active 1'!C$21:E$950,3,FALSE)</f>
        <v>25977.027154525105</v>
      </c>
      <c r="F300" s="2" t="s">
        <v>2160</v>
      </c>
      <c r="G300" t="str">
        <f t="shared" si="28"/>
        <v>53136.3487</v>
      </c>
      <c r="H300" s="6">
        <f t="shared" si="29"/>
        <v>25977</v>
      </c>
      <c r="I300" s="29" t="s">
        <v>1786</v>
      </c>
      <c r="J300" s="30" t="s">
        <v>1787</v>
      </c>
      <c r="K300" s="29" t="s">
        <v>1788</v>
      </c>
      <c r="L300" s="29" t="s">
        <v>1760</v>
      </c>
      <c r="M300" s="30" t="s">
        <v>78</v>
      </c>
      <c r="N300" s="30" t="s">
        <v>2038</v>
      </c>
      <c r="O300" s="31" t="s">
        <v>1751</v>
      </c>
      <c r="P300" s="32" t="s">
        <v>1765</v>
      </c>
    </row>
    <row r="301" spans="1:16" ht="13.5" thickBot="1" x14ac:dyDescent="0.25">
      <c r="A301" s="6" t="str">
        <f t="shared" si="24"/>
        <v>IBVS 5602 </v>
      </c>
      <c r="B301" s="2" t="str">
        <f t="shared" si="25"/>
        <v>I</v>
      </c>
      <c r="C301" s="6">
        <f t="shared" si="26"/>
        <v>53136.770299999996</v>
      </c>
      <c r="D301" t="str">
        <f t="shared" si="27"/>
        <v>vis</v>
      </c>
      <c r="E301" s="28">
        <f>VLOOKUP(C301,'Active 1'!C$21:E$950,3,FALSE)</f>
        <v>25978.027339545086</v>
      </c>
      <c r="F301" s="2" t="s">
        <v>2160</v>
      </c>
      <c r="G301" t="str">
        <f t="shared" si="28"/>
        <v>53136.7703</v>
      </c>
      <c r="H301" s="6">
        <f t="shared" si="29"/>
        <v>25978</v>
      </c>
      <c r="I301" s="29" t="s">
        <v>1789</v>
      </c>
      <c r="J301" s="30" t="s">
        <v>1790</v>
      </c>
      <c r="K301" s="29" t="s">
        <v>1791</v>
      </c>
      <c r="L301" s="29" t="s">
        <v>1792</v>
      </c>
      <c r="M301" s="30" t="s">
        <v>78</v>
      </c>
      <c r="N301" s="30" t="s">
        <v>2038</v>
      </c>
      <c r="O301" s="31" t="s">
        <v>1793</v>
      </c>
      <c r="P301" s="32" t="s">
        <v>1794</v>
      </c>
    </row>
    <row r="302" spans="1:16" ht="13.5" thickBot="1" x14ac:dyDescent="0.25">
      <c r="A302" s="6" t="str">
        <f t="shared" si="24"/>
        <v>IBVS 5588 </v>
      </c>
      <c r="B302" s="2" t="str">
        <f t="shared" si="25"/>
        <v>I</v>
      </c>
      <c r="C302" s="6">
        <f t="shared" si="26"/>
        <v>53238.357199999999</v>
      </c>
      <c r="D302" t="str">
        <f t="shared" si="27"/>
        <v>vis</v>
      </c>
      <c r="E302" s="28">
        <f>VLOOKUP(C302,'Active 1'!C$21:E$950,3,FALSE)</f>
        <v>26219.027566318538</v>
      </c>
      <c r="F302" s="2" t="s">
        <v>2160</v>
      </c>
      <c r="G302" t="str">
        <f t="shared" si="28"/>
        <v>53238.3572</v>
      </c>
      <c r="H302" s="6">
        <f t="shared" si="29"/>
        <v>26219</v>
      </c>
      <c r="I302" s="29" t="s">
        <v>1795</v>
      </c>
      <c r="J302" s="30" t="s">
        <v>1796</v>
      </c>
      <c r="K302" s="29" t="s">
        <v>1797</v>
      </c>
      <c r="L302" s="29" t="s">
        <v>1798</v>
      </c>
      <c r="M302" s="30" t="s">
        <v>78</v>
      </c>
      <c r="N302" s="30" t="s">
        <v>2038</v>
      </c>
      <c r="O302" s="31" t="s">
        <v>1799</v>
      </c>
      <c r="P302" s="32" t="s">
        <v>1800</v>
      </c>
    </row>
    <row r="303" spans="1:16" ht="13.5" thickBot="1" x14ac:dyDescent="0.25">
      <c r="A303" s="6" t="str">
        <f t="shared" si="24"/>
        <v>BAVM 173 </v>
      </c>
      <c r="B303" s="2" t="str">
        <f t="shared" si="25"/>
        <v>I</v>
      </c>
      <c r="C303" s="6">
        <f t="shared" si="26"/>
        <v>53462.605799999998</v>
      </c>
      <c r="D303" t="str">
        <f t="shared" si="27"/>
        <v>vis</v>
      </c>
      <c r="E303" s="28">
        <f>VLOOKUP(C303,'Active 1'!C$21:E$950,3,FALSE)</f>
        <v>26751.02493461729</v>
      </c>
      <c r="F303" s="2" t="s">
        <v>2160</v>
      </c>
      <c r="G303" t="str">
        <f t="shared" si="28"/>
        <v>53462.6058</v>
      </c>
      <c r="H303" s="6">
        <f t="shared" si="29"/>
        <v>26751</v>
      </c>
      <c r="I303" s="29" t="s">
        <v>1805</v>
      </c>
      <c r="J303" s="30" t="s">
        <v>1806</v>
      </c>
      <c r="K303" s="29" t="s">
        <v>1807</v>
      </c>
      <c r="L303" s="29" t="s">
        <v>1665</v>
      </c>
      <c r="M303" s="30" t="s">
        <v>78</v>
      </c>
      <c r="N303" s="30" t="s">
        <v>1448</v>
      </c>
      <c r="O303" s="31" t="s">
        <v>1808</v>
      </c>
      <c r="P303" s="32" t="s">
        <v>1809</v>
      </c>
    </row>
    <row r="304" spans="1:16" ht="13.5" thickBot="1" x14ac:dyDescent="0.25">
      <c r="A304" s="6" t="str">
        <f t="shared" si="24"/>
        <v>IBVS 5741 </v>
      </c>
      <c r="B304" s="2" t="str">
        <f t="shared" si="25"/>
        <v>I</v>
      </c>
      <c r="C304" s="6">
        <f t="shared" si="26"/>
        <v>53465.558599999997</v>
      </c>
      <c r="D304" t="str">
        <f t="shared" si="27"/>
        <v>vis</v>
      </c>
      <c r="E304" s="28">
        <f>VLOOKUP(C304,'Active 1'!C$21:E$950,3,FALSE)</f>
        <v>26758.030025525826</v>
      </c>
      <c r="F304" s="2" t="s">
        <v>2160</v>
      </c>
      <c r="G304" t="str">
        <f t="shared" si="28"/>
        <v>53465.5586</v>
      </c>
      <c r="H304" s="6">
        <f t="shared" si="29"/>
        <v>26758</v>
      </c>
      <c r="I304" s="29" t="s">
        <v>1810</v>
      </c>
      <c r="J304" s="30" t="s">
        <v>1811</v>
      </c>
      <c r="K304" s="29" t="s">
        <v>1812</v>
      </c>
      <c r="L304" s="29" t="s">
        <v>1813</v>
      </c>
      <c r="M304" s="30" t="s">
        <v>78</v>
      </c>
      <c r="N304" s="30" t="s">
        <v>2038</v>
      </c>
      <c r="O304" s="31" t="s">
        <v>1814</v>
      </c>
      <c r="P304" s="32" t="s">
        <v>1815</v>
      </c>
    </row>
    <row r="305" spans="1:16" ht="13.5" thickBot="1" x14ac:dyDescent="0.25">
      <c r="A305" s="6" t="str">
        <f t="shared" si="24"/>
        <v>OEJV 0074 </v>
      </c>
      <c r="B305" s="2" t="str">
        <f t="shared" si="25"/>
        <v>I</v>
      </c>
      <c r="C305" s="6">
        <f t="shared" si="26"/>
        <v>53517.403010000002</v>
      </c>
      <c r="D305" t="str">
        <f t="shared" si="27"/>
        <v>vis</v>
      </c>
      <c r="E305" s="28">
        <f>VLOOKUP(C305,'Active 1'!C$21:E$950,3,FALSE)</f>
        <v>26881.023389502254</v>
      </c>
      <c r="F305" s="2" t="s">
        <v>2160</v>
      </c>
      <c r="G305" t="str">
        <f t="shared" si="28"/>
        <v>53517.40301</v>
      </c>
      <c r="H305" s="6">
        <f t="shared" si="29"/>
        <v>26881</v>
      </c>
      <c r="I305" s="29" t="s">
        <v>1821</v>
      </c>
      <c r="J305" s="30" t="s">
        <v>1822</v>
      </c>
      <c r="K305" s="29" t="s">
        <v>1823</v>
      </c>
      <c r="L305" s="29" t="s">
        <v>1824</v>
      </c>
      <c r="M305" s="30" t="s">
        <v>1727</v>
      </c>
      <c r="N305" s="30" t="s">
        <v>1558</v>
      </c>
      <c r="O305" s="31" t="s">
        <v>1825</v>
      </c>
      <c r="P305" s="32" t="s">
        <v>1719</v>
      </c>
    </row>
    <row r="306" spans="1:16" ht="13.5" thickBot="1" x14ac:dyDescent="0.25">
      <c r="A306" s="6" t="str">
        <f t="shared" si="24"/>
        <v>IBVS 5649 </v>
      </c>
      <c r="B306" s="2" t="str">
        <f t="shared" si="25"/>
        <v>II</v>
      </c>
      <c r="C306" s="6">
        <f t="shared" si="26"/>
        <v>53545.438699999999</v>
      </c>
      <c r="D306" t="str">
        <f t="shared" si="27"/>
        <v>vis</v>
      </c>
      <c r="E306" s="28">
        <f>VLOOKUP(C306,'Active 1'!C$21:E$950,3,FALSE)</f>
        <v>26947.534008959577</v>
      </c>
      <c r="F306" s="2" t="s">
        <v>2160</v>
      </c>
      <c r="G306" t="str">
        <f t="shared" si="28"/>
        <v>53545.4387</v>
      </c>
      <c r="H306" s="6">
        <f t="shared" si="29"/>
        <v>26947.5</v>
      </c>
      <c r="I306" s="29" t="s">
        <v>1826</v>
      </c>
      <c r="J306" s="30" t="s">
        <v>1827</v>
      </c>
      <c r="K306" s="29" t="s">
        <v>1828</v>
      </c>
      <c r="L306" s="29" t="s">
        <v>1829</v>
      </c>
      <c r="M306" s="30" t="s">
        <v>78</v>
      </c>
      <c r="N306" s="30" t="s">
        <v>2038</v>
      </c>
      <c r="O306" s="31" t="s">
        <v>1830</v>
      </c>
      <c r="P306" s="32" t="s">
        <v>1831</v>
      </c>
    </row>
    <row r="307" spans="1:16" ht="13.5" thickBot="1" x14ac:dyDescent="0.25">
      <c r="A307" s="6" t="str">
        <f t="shared" si="24"/>
        <v>IBVS 5777 </v>
      </c>
      <c r="B307" s="2" t="str">
        <f t="shared" si="25"/>
        <v>II</v>
      </c>
      <c r="C307" s="6">
        <f t="shared" si="26"/>
        <v>53867.482300000003</v>
      </c>
      <c r="D307" t="str">
        <f t="shared" si="27"/>
        <v>vis</v>
      </c>
      <c r="E307" s="28">
        <f>VLOOKUP(C307,'Active 1'!C$21:E$950,3,FALSE)</f>
        <v>27711.535869740241</v>
      </c>
      <c r="F307" s="2" t="s">
        <v>2160</v>
      </c>
      <c r="G307" t="str">
        <f t="shared" si="28"/>
        <v>53867.4823</v>
      </c>
      <c r="H307" s="6">
        <f t="shared" si="29"/>
        <v>27711.5</v>
      </c>
      <c r="I307" s="29" t="s">
        <v>1832</v>
      </c>
      <c r="J307" s="30" t="s">
        <v>1833</v>
      </c>
      <c r="K307" s="29" t="s">
        <v>1834</v>
      </c>
      <c r="L307" s="29" t="s">
        <v>1835</v>
      </c>
      <c r="M307" s="30" t="s">
        <v>1727</v>
      </c>
      <c r="N307" s="30" t="s">
        <v>1448</v>
      </c>
      <c r="O307" s="31" t="s">
        <v>1836</v>
      </c>
      <c r="P307" s="32" t="s">
        <v>1837</v>
      </c>
    </row>
    <row r="308" spans="1:16" ht="13.5" thickBot="1" x14ac:dyDescent="0.25">
      <c r="A308" s="6" t="str">
        <f t="shared" si="24"/>
        <v>IBVS 5754 </v>
      </c>
      <c r="B308" s="2" t="str">
        <f t="shared" si="25"/>
        <v>I</v>
      </c>
      <c r="C308" s="6">
        <f t="shared" si="26"/>
        <v>53869.377899999999</v>
      </c>
      <c r="D308" t="str">
        <f t="shared" si="27"/>
        <v>vis</v>
      </c>
      <c r="E308" s="28">
        <f>VLOOKUP(C308,'Active 1'!C$21:E$950,3,FALSE)</f>
        <v>27716.032906561628</v>
      </c>
      <c r="F308" s="2" t="s">
        <v>2160</v>
      </c>
      <c r="G308" t="str">
        <f t="shared" si="28"/>
        <v>53869.3779</v>
      </c>
      <c r="H308" s="6">
        <f t="shared" si="29"/>
        <v>27716</v>
      </c>
      <c r="I308" s="29" t="s">
        <v>1838</v>
      </c>
      <c r="J308" s="30" t="s">
        <v>1839</v>
      </c>
      <c r="K308" s="29" t="s">
        <v>1840</v>
      </c>
      <c r="L308" s="29" t="s">
        <v>1841</v>
      </c>
      <c r="M308" s="30" t="s">
        <v>78</v>
      </c>
      <c r="N308" s="30" t="s">
        <v>2038</v>
      </c>
      <c r="O308" s="31" t="s">
        <v>1842</v>
      </c>
      <c r="P308" s="32" t="s">
        <v>1843</v>
      </c>
    </row>
    <row r="309" spans="1:16" ht="13.5" thickBot="1" x14ac:dyDescent="0.25">
      <c r="A309" s="6" t="str">
        <f t="shared" si="24"/>
        <v>IBVS 5754 </v>
      </c>
      <c r="B309" s="2" t="str">
        <f t="shared" si="25"/>
        <v>I</v>
      </c>
      <c r="C309" s="6">
        <f t="shared" si="26"/>
        <v>53879.494299999998</v>
      </c>
      <c r="D309" t="str">
        <f t="shared" si="27"/>
        <v>vis</v>
      </c>
      <c r="E309" s="28">
        <f>VLOOKUP(C309,'Active 1'!C$21:E$950,3,FALSE)</f>
        <v>27740.032602330775</v>
      </c>
      <c r="F309" s="2" t="s">
        <v>2160</v>
      </c>
      <c r="G309" t="str">
        <f t="shared" si="28"/>
        <v>53879.4943</v>
      </c>
      <c r="H309" s="6">
        <f t="shared" si="29"/>
        <v>27740</v>
      </c>
      <c r="I309" s="29" t="s">
        <v>1844</v>
      </c>
      <c r="J309" s="30" t="s">
        <v>1845</v>
      </c>
      <c r="K309" s="29" t="s">
        <v>1846</v>
      </c>
      <c r="L309" s="29" t="s">
        <v>1847</v>
      </c>
      <c r="M309" s="30" t="s">
        <v>78</v>
      </c>
      <c r="N309" s="30" t="s">
        <v>2038</v>
      </c>
      <c r="O309" s="31" t="s">
        <v>1842</v>
      </c>
      <c r="P309" s="32" t="s">
        <v>1843</v>
      </c>
    </row>
    <row r="310" spans="1:16" ht="13.5" thickBot="1" x14ac:dyDescent="0.25">
      <c r="A310" s="6" t="str">
        <f t="shared" si="24"/>
        <v>IBVS 5754 </v>
      </c>
      <c r="B310" s="2" t="str">
        <f t="shared" si="25"/>
        <v>II</v>
      </c>
      <c r="C310" s="6">
        <f t="shared" si="26"/>
        <v>53881.391000000003</v>
      </c>
      <c r="D310" t="str">
        <f t="shared" si="27"/>
        <v>vis</v>
      </c>
      <c r="E310" s="28">
        <f>VLOOKUP(C310,'Active 1'!C$21:E$950,3,FALSE)</f>
        <v>27744.532248743082</v>
      </c>
      <c r="F310" s="2" t="s">
        <v>2160</v>
      </c>
      <c r="G310" t="str">
        <f t="shared" si="28"/>
        <v>53881.3910</v>
      </c>
      <c r="H310" s="6">
        <f t="shared" si="29"/>
        <v>27744.5</v>
      </c>
      <c r="I310" s="29" t="s">
        <v>1848</v>
      </c>
      <c r="J310" s="30" t="s">
        <v>1849</v>
      </c>
      <c r="K310" s="29" t="s">
        <v>1850</v>
      </c>
      <c r="L310" s="29" t="s">
        <v>1143</v>
      </c>
      <c r="M310" s="30" t="s">
        <v>78</v>
      </c>
      <c r="N310" s="30" t="s">
        <v>2038</v>
      </c>
      <c r="O310" s="31" t="s">
        <v>1842</v>
      </c>
      <c r="P310" s="32" t="s">
        <v>1843</v>
      </c>
    </row>
    <row r="311" spans="1:16" ht="13.5" thickBot="1" x14ac:dyDescent="0.25">
      <c r="A311" s="6" t="str">
        <f t="shared" si="24"/>
        <v>IBVS 5754 </v>
      </c>
      <c r="B311" s="2" t="str">
        <f t="shared" si="25"/>
        <v>I</v>
      </c>
      <c r="C311" s="6">
        <f t="shared" si="26"/>
        <v>53885.394099999998</v>
      </c>
      <c r="D311" t="str">
        <f t="shared" si="27"/>
        <v>vis</v>
      </c>
      <c r="E311" s="28">
        <f>VLOOKUP(C311,'Active 1'!C$21:E$950,3,FALSE)</f>
        <v>27754.029024486761</v>
      </c>
      <c r="F311" s="2" t="s">
        <v>2160</v>
      </c>
      <c r="G311" t="str">
        <f t="shared" si="28"/>
        <v>53885.3941</v>
      </c>
      <c r="H311" s="6">
        <f t="shared" si="29"/>
        <v>27754</v>
      </c>
      <c r="I311" s="29" t="s">
        <v>1851</v>
      </c>
      <c r="J311" s="30" t="s">
        <v>1852</v>
      </c>
      <c r="K311" s="29" t="s">
        <v>1853</v>
      </c>
      <c r="L311" s="29" t="s">
        <v>1854</v>
      </c>
      <c r="M311" s="30" t="s">
        <v>78</v>
      </c>
      <c r="N311" s="30" t="s">
        <v>2038</v>
      </c>
      <c r="O311" s="31" t="s">
        <v>1842</v>
      </c>
      <c r="P311" s="32" t="s">
        <v>1843</v>
      </c>
    </row>
    <row r="312" spans="1:16" ht="13.5" thickBot="1" x14ac:dyDescent="0.25">
      <c r="A312" s="6" t="str">
        <f t="shared" si="24"/>
        <v>OEJV 0074 </v>
      </c>
      <c r="B312" s="2" t="str">
        <f t="shared" si="25"/>
        <v>I</v>
      </c>
      <c r="C312" s="6">
        <f t="shared" si="26"/>
        <v>53898.4614</v>
      </c>
      <c r="D312" t="str">
        <f t="shared" si="27"/>
        <v>vis</v>
      </c>
      <c r="E312" s="28">
        <f>VLOOKUP(C312,'Active 1'!C$21:E$950,3,FALSE)</f>
        <v>27785.029303689269</v>
      </c>
      <c r="F312" s="2" t="s">
        <v>2160</v>
      </c>
      <c r="G312" t="str">
        <f t="shared" si="28"/>
        <v>53898.46140</v>
      </c>
      <c r="H312" s="6">
        <f t="shared" si="29"/>
        <v>27785</v>
      </c>
      <c r="I312" s="29" t="s">
        <v>1855</v>
      </c>
      <c r="J312" s="30" t="s">
        <v>1856</v>
      </c>
      <c r="K312" s="29" t="s">
        <v>1857</v>
      </c>
      <c r="L312" s="29" t="s">
        <v>1858</v>
      </c>
      <c r="M312" s="30" t="s">
        <v>1727</v>
      </c>
      <c r="N312" s="30" t="s">
        <v>2031</v>
      </c>
      <c r="O312" s="31" t="s">
        <v>1859</v>
      </c>
      <c r="P312" s="32" t="s">
        <v>1719</v>
      </c>
    </row>
    <row r="313" spans="1:16" ht="13.5" thickBot="1" x14ac:dyDescent="0.25">
      <c r="A313" s="6" t="str">
        <f t="shared" si="24"/>
        <v>IBVS 5917 </v>
      </c>
      <c r="B313" s="2" t="str">
        <f t="shared" si="25"/>
        <v>I</v>
      </c>
      <c r="C313" s="6">
        <f t="shared" si="26"/>
        <v>54198.586300000003</v>
      </c>
      <c r="D313" t="str">
        <f t="shared" si="27"/>
        <v>vis</v>
      </c>
      <c r="E313" s="28">
        <f>VLOOKUP(C313,'Active 1'!C$21:E$950,3,FALSE)</f>
        <v>28497.03221902933</v>
      </c>
      <c r="F313" s="2" t="s">
        <v>2160</v>
      </c>
      <c r="G313" t="str">
        <f t="shared" si="28"/>
        <v>54198.5863</v>
      </c>
      <c r="H313" s="6">
        <f t="shared" si="29"/>
        <v>28497</v>
      </c>
      <c r="I313" s="29" t="s">
        <v>1860</v>
      </c>
      <c r="J313" s="30" t="s">
        <v>1861</v>
      </c>
      <c r="K313" s="29" t="s">
        <v>1862</v>
      </c>
      <c r="L313" s="29" t="s">
        <v>1143</v>
      </c>
      <c r="M313" s="30" t="s">
        <v>1727</v>
      </c>
      <c r="N313" s="30" t="e">
        <f>-#NAME?</f>
        <v>#NAME?</v>
      </c>
      <c r="O313" s="31" t="s">
        <v>1863</v>
      </c>
      <c r="P313" s="32" t="s">
        <v>1864</v>
      </c>
    </row>
    <row r="314" spans="1:16" ht="13.5" thickBot="1" x14ac:dyDescent="0.25">
      <c r="A314" s="6" t="str">
        <f t="shared" si="24"/>
        <v>IBVS 5835 </v>
      </c>
      <c r="B314" s="2" t="str">
        <f t="shared" si="25"/>
        <v>I</v>
      </c>
      <c r="C314" s="6">
        <f t="shared" si="26"/>
        <v>54212.495000000003</v>
      </c>
      <c r="D314" t="str">
        <f t="shared" si="27"/>
        <v>vis</v>
      </c>
      <c r="E314" s="28">
        <f>VLOOKUP(C314,'Active 1'!C$21:E$950,3,FALSE)</f>
        <v>28530.028598032171</v>
      </c>
      <c r="F314" s="2" t="s">
        <v>2160</v>
      </c>
      <c r="G314" t="str">
        <f t="shared" si="28"/>
        <v>54212.4950</v>
      </c>
      <c r="H314" s="6">
        <f t="shared" si="29"/>
        <v>28530</v>
      </c>
      <c r="I314" s="29" t="s">
        <v>1865</v>
      </c>
      <c r="J314" s="30" t="s">
        <v>1866</v>
      </c>
      <c r="K314" s="29">
        <v>28530</v>
      </c>
      <c r="L314" s="29" t="s">
        <v>1756</v>
      </c>
      <c r="M314" s="30" t="s">
        <v>1727</v>
      </c>
      <c r="N314" s="30" t="s">
        <v>1558</v>
      </c>
      <c r="O314" s="31" t="s">
        <v>1751</v>
      </c>
      <c r="P314" s="32" t="s">
        <v>1867</v>
      </c>
    </row>
    <row r="315" spans="1:16" ht="13.5" thickBot="1" x14ac:dyDescent="0.25">
      <c r="A315" s="6" t="str">
        <f t="shared" si="24"/>
        <v>IBVS 5835 </v>
      </c>
      <c r="B315" s="2" t="str">
        <f t="shared" si="25"/>
        <v>I</v>
      </c>
      <c r="C315" s="6">
        <f t="shared" si="26"/>
        <v>54223.455600000001</v>
      </c>
      <c r="D315" t="str">
        <f t="shared" si="27"/>
        <v>vis</v>
      </c>
      <c r="E315" s="28">
        <f>VLOOKUP(C315,'Active 1'!C$21:E$950,3,FALSE)</f>
        <v>28556.031036196666</v>
      </c>
      <c r="F315" s="2" t="s">
        <v>2160</v>
      </c>
      <c r="G315" t="str">
        <f t="shared" si="28"/>
        <v>54223.4556</v>
      </c>
      <c r="H315" s="6">
        <f t="shared" si="29"/>
        <v>28556</v>
      </c>
      <c r="I315" s="29" t="s">
        <v>1868</v>
      </c>
      <c r="J315" s="30" t="s">
        <v>1869</v>
      </c>
      <c r="K315" s="29">
        <v>28556</v>
      </c>
      <c r="L315" s="29" t="s">
        <v>1870</v>
      </c>
      <c r="M315" s="30" t="s">
        <v>1727</v>
      </c>
      <c r="N315" s="30" t="s">
        <v>1871</v>
      </c>
      <c r="O315" s="31" t="s">
        <v>1751</v>
      </c>
      <c r="P315" s="32" t="s">
        <v>1867</v>
      </c>
    </row>
    <row r="316" spans="1:16" ht="13.5" thickBot="1" x14ac:dyDescent="0.25">
      <c r="A316" s="6" t="str">
        <f t="shared" si="24"/>
        <v>IBVS 5801 </v>
      </c>
      <c r="B316" s="2" t="str">
        <f t="shared" si="25"/>
        <v>I</v>
      </c>
      <c r="C316" s="6">
        <f t="shared" si="26"/>
        <v>54245.376499999998</v>
      </c>
      <c r="D316" t="str">
        <f t="shared" si="27"/>
        <v>vis</v>
      </c>
      <c r="E316" s="28">
        <f>VLOOKUP(C316,'Active 1'!C$21:E$950,3,FALSE)</f>
        <v>28608.035200819049</v>
      </c>
      <c r="F316" s="2" t="s">
        <v>2160</v>
      </c>
      <c r="G316" t="str">
        <f t="shared" si="28"/>
        <v>54245.3765</v>
      </c>
      <c r="H316" s="6">
        <f t="shared" si="29"/>
        <v>28608</v>
      </c>
      <c r="I316" s="29" t="s">
        <v>1872</v>
      </c>
      <c r="J316" s="30" t="s">
        <v>1873</v>
      </c>
      <c r="K316" s="29">
        <v>28608</v>
      </c>
      <c r="L316" s="29" t="s">
        <v>1874</v>
      </c>
      <c r="M316" s="30" t="s">
        <v>78</v>
      </c>
      <c r="N316" s="30" t="s">
        <v>1871</v>
      </c>
      <c r="O316" s="31" t="s">
        <v>1875</v>
      </c>
      <c r="P316" s="32" t="s">
        <v>1876</v>
      </c>
    </row>
    <row r="317" spans="1:16" ht="13.5" thickBot="1" x14ac:dyDescent="0.25">
      <c r="A317" s="6" t="str">
        <f t="shared" si="24"/>
        <v>IBVS 5801 </v>
      </c>
      <c r="B317" s="2" t="str">
        <f t="shared" si="25"/>
        <v>I</v>
      </c>
      <c r="C317" s="6">
        <f t="shared" si="26"/>
        <v>54274.462599999999</v>
      </c>
      <c r="D317" t="str">
        <f t="shared" si="27"/>
        <v>vis</v>
      </c>
      <c r="E317" s="28">
        <f>VLOOKUP(C317,'Active 1'!C$21:E$950,3,FALSE)</f>
        <v>28677.037766070625</v>
      </c>
      <c r="F317" s="2" t="s">
        <v>2160</v>
      </c>
      <c r="G317" t="str">
        <f t="shared" si="28"/>
        <v>54274.4626</v>
      </c>
      <c r="H317" s="6">
        <f t="shared" si="29"/>
        <v>28677</v>
      </c>
      <c r="I317" s="29" t="s">
        <v>1877</v>
      </c>
      <c r="J317" s="30" t="s">
        <v>1878</v>
      </c>
      <c r="K317" s="29">
        <v>28677</v>
      </c>
      <c r="L317" s="29" t="s">
        <v>1879</v>
      </c>
      <c r="M317" s="30" t="s">
        <v>78</v>
      </c>
      <c r="N317" s="30" t="s">
        <v>1871</v>
      </c>
      <c r="O317" s="31" t="s">
        <v>1875</v>
      </c>
      <c r="P317" s="32" t="s">
        <v>1876</v>
      </c>
    </row>
    <row r="318" spans="1:16" ht="13.5" thickBot="1" x14ac:dyDescent="0.25">
      <c r="A318" s="6" t="str">
        <f t="shared" si="24"/>
        <v>OEJV 0074 </v>
      </c>
      <c r="B318" s="2" t="str">
        <f t="shared" si="25"/>
        <v>I</v>
      </c>
      <c r="C318" s="6">
        <f t="shared" si="26"/>
        <v>54293.430030000003</v>
      </c>
      <c r="D318" t="str">
        <f t="shared" si="27"/>
        <v>vis</v>
      </c>
      <c r="E318" s="28">
        <f>VLOOKUP(C318,'Active 1'!C$21:E$950,3,FALSE)</f>
        <v>28722.035250306391</v>
      </c>
      <c r="F318" s="2" t="s">
        <v>2160</v>
      </c>
      <c r="G318" t="str">
        <f t="shared" si="28"/>
        <v>54293.43003</v>
      </c>
      <c r="H318" s="6">
        <f t="shared" si="29"/>
        <v>28722</v>
      </c>
      <c r="I318" s="29" t="s">
        <v>1880</v>
      </c>
      <c r="J318" s="30" t="s">
        <v>1881</v>
      </c>
      <c r="K318" s="29">
        <v>28722</v>
      </c>
      <c r="L318" s="29" t="s">
        <v>1882</v>
      </c>
      <c r="M318" s="30" t="s">
        <v>1727</v>
      </c>
      <c r="N318" s="30" t="s">
        <v>2160</v>
      </c>
      <c r="O318" s="31" t="s">
        <v>1859</v>
      </c>
      <c r="P318" s="32" t="s">
        <v>1719</v>
      </c>
    </row>
    <row r="319" spans="1:16" ht="13.5" thickBot="1" x14ac:dyDescent="0.25">
      <c r="A319" s="6" t="str">
        <f t="shared" si="24"/>
        <v>OEJV 0074 </v>
      </c>
      <c r="B319" s="2" t="str">
        <f t="shared" si="25"/>
        <v>I</v>
      </c>
      <c r="C319" s="6">
        <f t="shared" si="26"/>
        <v>54293.430630000003</v>
      </c>
      <c r="D319" t="str">
        <f t="shared" si="27"/>
        <v>vis</v>
      </c>
      <c r="E319" s="28">
        <f>VLOOKUP(C319,'Active 1'!C$21:E$950,3,FALSE)</f>
        <v>28722.036673719609</v>
      </c>
      <c r="F319" s="2" t="s">
        <v>2160</v>
      </c>
      <c r="G319" t="str">
        <f t="shared" si="28"/>
        <v>54293.43063</v>
      </c>
      <c r="H319" s="6">
        <f t="shared" si="29"/>
        <v>28722</v>
      </c>
      <c r="I319" s="29" t="s">
        <v>1883</v>
      </c>
      <c r="J319" s="30" t="s">
        <v>1884</v>
      </c>
      <c r="K319" s="29">
        <v>28722</v>
      </c>
      <c r="L319" s="29" t="s">
        <v>1885</v>
      </c>
      <c r="M319" s="30" t="s">
        <v>1727</v>
      </c>
      <c r="N319" s="30" t="s">
        <v>1558</v>
      </c>
      <c r="O319" s="31" t="s">
        <v>1859</v>
      </c>
      <c r="P319" s="32" t="s">
        <v>1719</v>
      </c>
    </row>
    <row r="320" spans="1:16" ht="13.5" thickBot="1" x14ac:dyDescent="0.25">
      <c r="A320" s="6" t="str">
        <f t="shared" si="24"/>
        <v>IBVS 5801 </v>
      </c>
      <c r="B320" s="2" t="str">
        <f t="shared" si="25"/>
        <v>I</v>
      </c>
      <c r="C320" s="6">
        <f t="shared" si="26"/>
        <v>54296.378499999999</v>
      </c>
      <c r="D320" t="str">
        <f t="shared" si="27"/>
        <v>vis</v>
      </c>
      <c r="E320" s="28">
        <f>VLOOKUP(C320,'Active 1'!C$21:E$950,3,FALSE)</f>
        <v>28729.03006891621</v>
      </c>
      <c r="F320" s="2" t="s">
        <v>2160</v>
      </c>
      <c r="G320" t="str">
        <f t="shared" si="28"/>
        <v>54296.3785</v>
      </c>
      <c r="H320" s="6">
        <f t="shared" si="29"/>
        <v>28729</v>
      </c>
      <c r="I320" s="29" t="s">
        <v>1886</v>
      </c>
      <c r="J320" s="30" t="s">
        <v>1887</v>
      </c>
      <c r="K320" s="29">
        <v>28729</v>
      </c>
      <c r="L320" s="29" t="s">
        <v>1813</v>
      </c>
      <c r="M320" s="30" t="s">
        <v>78</v>
      </c>
      <c r="N320" s="30" t="s">
        <v>1871</v>
      </c>
      <c r="O320" s="31" t="s">
        <v>1875</v>
      </c>
      <c r="P320" s="32" t="s">
        <v>1876</v>
      </c>
    </row>
    <row r="321" spans="1:16" ht="13.5" thickBot="1" x14ac:dyDescent="0.25">
      <c r="A321" s="6" t="str">
        <f t="shared" si="24"/>
        <v>IBVS 5801 </v>
      </c>
      <c r="B321" s="2" t="str">
        <f t="shared" si="25"/>
        <v>II</v>
      </c>
      <c r="C321" s="6">
        <f t="shared" si="26"/>
        <v>54300.386700000003</v>
      </c>
      <c r="D321" t="str">
        <f t="shared" si="27"/>
        <v>vis</v>
      </c>
      <c r="E321" s="28">
        <f>VLOOKUP(C321,'Active 1'!C$21:E$950,3,FALSE)</f>
        <v>28738.538943672251</v>
      </c>
      <c r="F321" s="2" t="s">
        <v>2160</v>
      </c>
      <c r="G321" t="str">
        <f t="shared" si="28"/>
        <v>54300.3867</v>
      </c>
      <c r="H321" s="6">
        <f t="shared" si="29"/>
        <v>28738.5</v>
      </c>
      <c r="I321" s="29" t="s">
        <v>1888</v>
      </c>
      <c r="J321" s="30" t="s">
        <v>1889</v>
      </c>
      <c r="K321" s="29">
        <v>28738.5</v>
      </c>
      <c r="L321" s="29" t="s">
        <v>1890</v>
      </c>
      <c r="M321" s="30" t="s">
        <v>78</v>
      </c>
      <c r="N321" s="30" t="s">
        <v>1871</v>
      </c>
      <c r="O321" s="31" t="s">
        <v>1875</v>
      </c>
      <c r="P321" s="32" t="s">
        <v>1876</v>
      </c>
    </row>
    <row r="322" spans="1:16" ht="13.5" thickBot="1" x14ac:dyDescent="0.25">
      <c r="A322" s="6" t="str">
        <f t="shared" si="24"/>
        <v>IBVS 5898 </v>
      </c>
      <c r="B322" s="2" t="str">
        <f t="shared" si="25"/>
        <v>I</v>
      </c>
      <c r="C322" s="6">
        <f t="shared" si="26"/>
        <v>54309.445800000001</v>
      </c>
      <c r="D322" t="str">
        <f t="shared" si="27"/>
        <v>vis</v>
      </c>
      <c r="E322" s="28">
        <f>VLOOKUP(C322,'Active 1'!C$21:E$950,3,FALSE)</f>
        <v>28760.030348118718</v>
      </c>
      <c r="F322" s="2" t="s">
        <v>2160</v>
      </c>
      <c r="G322" t="str">
        <f t="shared" si="28"/>
        <v>54309.4458</v>
      </c>
      <c r="H322" s="6">
        <f t="shared" si="29"/>
        <v>28760</v>
      </c>
      <c r="I322" s="29" t="s">
        <v>1891</v>
      </c>
      <c r="J322" s="30" t="s">
        <v>1892</v>
      </c>
      <c r="K322" s="29">
        <v>28760</v>
      </c>
      <c r="L322" s="29" t="s">
        <v>1893</v>
      </c>
      <c r="M322" s="30" t="s">
        <v>1727</v>
      </c>
      <c r="N322" s="30" t="s">
        <v>1448</v>
      </c>
      <c r="O322" s="31" t="s">
        <v>1894</v>
      </c>
      <c r="P322" s="32" t="s">
        <v>1895</v>
      </c>
    </row>
    <row r="323" spans="1:16" ht="13.5" thickBot="1" x14ac:dyDescent="0.25">
      <c r="A323" s="6" t="str">
        <f t="shared" si="24"/>
        <v>IBVS 5898 </v>
      </c>
      <c r="B323" s="2" t="str">
        <f t="shared" si="25"/>
        <v>II</v>
      </c>
      <c r="C323" s="6">
        <f t="shared" si="26"/>
        <v>54335.368699999999</v>
      </c>
      <c r="D323" t="str">
        <f t="shared" si="27"/>
        <v>vis</v>
      </c>
      <c r="E323" s="28">
        <f>VLOOKUP(C323,'Active 1'!C$21:E$950,3,FALSE)</f>
        <v>28821.528678893897</v>
      </c>
      <c r="F323" s="2" t="s">
        <v>2160</v>
      </c>
      <c r="G323" t="str">
        <f t="shared" si="28"/>
        <v>54335.3687</v>
      </c>
      <c r="H323" s="6">
        <f t="shared" si="29"/>
        <v>28821.5</v>
      </c>
      <c r="I323" s="29" t="s">
        <v>1896</v>
      </c>
      <c r="J323" s="30" t="s">
        <v>1897</v>
      </c>
      <c r="K323" s="29">
        <v>28821.5</v>
      </c>
      <c r="L323" s="29" t="s">
        <v>1756</v>
      </c>
      <c r="M323" s="30" t="s">
        <v>1727</v>
      </c>
      <c r="N323" s="30" t="s">
        <v>1448</v>
      </c>
      <c r="O323" s="31" t="s">
        <v>1894</v>
      </c>
      <c r="P323" s="32" t="s">
        <v>1895</v>
      </c>
    </row>
    <row r="324" spans="1:16" ht="13.5" thickBot="1" x14ac:dyDescent="0.25">
      <c r="A324" s="6" t="str">
        <f t="shared" si="24"/>
        <v>IBVS 5898 </v>
      </c>
      <c r="B324" s="2" t="str">
        <f t="shared" si="25"/>
        <v>II</v>
      </c>
      <c r="C324" s="6">
        <f t="shared" si="26"/>
        <v>54346.330399999999</v>
      </c>
      <c r="D324" t="str">
        <f t="shared" si="27"/>
        <v>vis</v>
      </c>
      <c r="E324" s="28">
        <f>VLOOKUP(C324,'Active 1'!C$21:E$950,3,FALSE)</f>
        <v>28847.53372664929</v>
      </c>
      <c r="F324" s="2" t="s">
        <v>2160</v>
      </c>
      <c r="G324" t="str">
        <f t="shared" si="28"/>
        <v>54346.3304</v>
      </c>
      <c r="H324" s="6">
        <f t="shared" si="29"/>
        <v>28847.5</v>
      </c>
      <c r="I324" s="29" t="s">
        <v>1898</v>
      </c>
      <c r="J324" s="30" t="s">
        <v>1899</v>
      </c>
      <c r="K324" s="29">
        <v>28847.5</v>
      </c>
      <c r="L324" s="29" t="s">
        <v>1900</v>
      </c>
      <c r="M324" s="30" t="s">
        <v>78</v>
      </c>
      <c r="N324" s="30" t="s">
        <v>2160</v>
      </c>
      <c r="O324" s="31" t="s">
        <v>1894</v>
      </c>
      <c r="P324" s="32" t="s">
        <v>1895</v>
      </c>
    </row>
    <row r="325" spans="1:16" ht="13.5" thickBot="1" x14ac:dyDescent="0.25">
      <c r="A325" s="6" t="str">
        <f t="shared" si="24"/>
        <v>IBVS 5898 </v>
      </c>
      <c r="B325" s="2" t="str">
        <f t="shared" si="25"/>
        <v>II</v>
      </c>
      <c r="C325" s="6">
        <f t="shared" si="26"/>
        <v>54365.298900000002</v>
      </c>
      <c r="D325" t="str">
        <f t="shared" si="27"/>
        <v>vis</v>
      </c>
      <c r="E325" s="28">
        <f>VLOOKUP(C325,'Active 1'!C$21:E$950,3,FALSE)</f>
        <v>28892.53374930529</v>
      </c>
      <c r="F325" s="2" t="s">
        <v>2160</v>
      </c>
      <c r="G325" t="str">
        <f t="shared" si="28"/>
        <v>54365.2989</v>
      </c>
      <c r="H325" s="6">
        <f t="shared" si="29"/>
        <v>28892.5</v>
      </c>
      <c r="I325" s="29" t="s">
        <v>1901</v>
      </c>
      <c r="J325" s="30" t="s">
        <v>1902</v>
      </c>
      <c r="K325" s="29">
        <v>28892.5</v>
      </c>
      <c r="L325" s="29" t="s">
        <v>1900</v>
      </c>
      <c r="M325" s="30" t="s">
        <v>78</v>
      </c>
      <c r="N325" s="30" t="s">
        <v>2160</v>
      </c>
      <c r="O325" s="31" t="s">
        <v>1894</v>
      </c>
      <c r="P325" s="32" t="s">
        <v>1895</v>
      </c>
    </row>
    <row r="326" spans="1:16" ht="13.5" thickBot="1" x14ac:dyDescent="0.25">
      <c r="A326" s="6" t="str">
        <f t="shared" si="24"/>
        <v>IBVS 5898 </v>
      </c>
      <c r="B326" s="2" t="str">
        <f t="shared" si="25"/>
        <v>II</v>
      </c>
      <c r="C326" s="6">
        <f t="shared" si="26"/>
        <v>54595.452599999997</v>
      </c>
      <c r="D326" t="str">
        <f t="shared" si="27"/>
        <v>vis</v>
      </c>
      <c r="E326" s="28">
        <f>VLOOKUP(C326,'Active 1'!C$21:E$950,3,FALSE)</f>
        <v>29438.540113243427</v>
      </c>
      <c r="F326" s="2" t="s">
        <v>2160</v>
      </c>
      <c r="G326" t="str">
        <f t="shared" si="28"/>
        <v>54595.4526</v>
      </c>
      <c r="H326" s="6">
        <f t="shared" si="29"/>
        <v>29438.5</v>
      </c>
      <c r="I326" s="29" t="s">
        <v>1912</v>
      </c>
      <c r="J326" s="30" t="s">
        <v>1913</v>
      </c>
      <c r="K326" s="29">
        <v>29438.5</v>
      </c>
      <c r="L326" s="29" t="s">
        <v>1914</v>
      </c>
      <c r="M326" s="30" t="s">
        <v>1727</v>
      </c>
      <c r="N326" s="30" t="s">
        <v>1384</v>
      </c>
      <c r="O326" s="31" t="s">
        <v>1894</v>
      </c>
      <c r="P326" s="32" t="s">
        <v>1895</v>
      </c>
    </row>
    <row r="327" spans="1:16" ht="13.5" thickBot="1" x14ac:dyDescent="0.25">
      <c r="A327" s="6" t="str">
        <f t="shared" si="24"/>
        <v>IBVS 5887 </v>
      </c>
      <c r="B327" s="2" t="str">
        <f t="shared" si="25"/>
        <v>I</v>
      </c>
      <c r="C327" s="6">
        <f t="shared" si="26"/>
        <v>54610.413699999997</v>
      </c>
      <c r="D327" t="str">
        <f t="shared" si="27"/>
        <v>vis</v>
      </c>
      <c r="E327" s="28">
        <f>VLOOKUP(C327,'Active 1'!C$21:E$950,3,FALSE)</f>
        <v>29474.033159027684</v>
      </c>
      <c r="F327" s="2" t="s">
        <v>2160</v>
      </c>
      <c r="G327" t="str">
        <f t="shared" si="28"/>
        <v>54610.4137</v>
      </c>
      <c r="H327" s="6">
        <f t="shared" si="29"/>
        <v>29474</v>
      </c>
      <c r="I327" s="29" t="s">
        <v>1915</v>
      </c>
      <c r="J327" s="30" t="s">
        <v>1916</v>
      </c>
      <c r="K327" s="29">
        <v>29474</v>
      </c>
      <c r="L327" s="29" t="s">
        <v>1917</v>
      </c>
      <c r="M327" s="30" t="s">
        <v>78</v>
      </c>
      <c r="N327" s="30" t="s">
        <v>1918</v>
      </c>
      <c r="O327" s="31" t="s">
        <v>1919</v>
      </c>
      <c r="P327" s="32" t="s">
        <v>1920</v>
      </c>
    </row>
    <row r="328" spans="1:16" ht="13.5" thickBot="1" x14ac:dyDescent="0.25">
      <c r="A328" s="6" t="str">
        <f t="shared" si="24"/>
        <v>IBVS 5898 </v>
      </c>
      <c r="B328" s="2" t="str">
        <f t="shared" si="25"/>
        <v>I</v>
      </c>
      <c r="C328" s="6">
        <f t="shared" si="26"/>
        <v>54615.472699999998</v>
      </c>
      <c r="D328" t="str">
        <f t="shared" si="27"/>
        <v>vis</v>
      </c>
      <c r="E328" s="28">
        <f>VLOOKUP(C328,'Active 1'!C$21:E$950,3,FALSE)</f>
        <v>29486.034904796546</v>
      </c>
      <c r="F328" s="2" t="s">
        <v>2160</v>
      </c>
      <c r="G328" t="str">
        <f t="shared" si="28"/>
        <v>54615.4727</v>
      </c>
      <c r="H328" s="6">
        <f t="shared" si="29"/>
        <v>29486</v>
      </c>
      <c r="I328" s="29" t="s">
        <v>1921</v>
      </c>
      <c r="J328" s="30" t="s">
        <v>1922</v>
      </c>
      <c r="K328" s="29">
        <v>29486</v>
      </c>
      <c r="L328" s="29" t="s">
        <v>1923</v>
      </c>
      <c r="M328" s="30" t="s">
        <v>1727</v>
      </c>
      <c r="N328" s="30" t="s">
        <v>1448</v>
      </c>
      <c r="O328" s="31" t="s">
        <v>1894</v>
      </c>
      <c r="P328" s="32" t="s">
        <v>1895</v>
      </c>
    </row>
    <row r="329" spans="1:16" ht="13.5" thickBot="1" x14ac:dyDescent="0.25">
      <c r="A329" s="6" t="str">
        <f t="shared" si="24"/>
        <v>IBVS 5887 </v>
      </c>
      <c r="B329" s="2" t="str">
        <f t="shared" si="25"/>
        <v>I</v>
      </c>
      <c r="C329" s="6">
        <f t="shared" si="26"/>
        <v>54616.313600000001</v>
      </c>
      <c r="D329" t="str">
        <f t="shared" si="27"/>
        <v>vis</v>
      </c>
      <c r="E329" s="28">
        <f>VLOOKUP(C329,'Active 1'!C$21:E$950,3,FALSE)</f>
        <v>29488.029818419214</v>
      </c>
      <c r="F329" s="2" t="s">
        <v>2160</v>
      </c>
      <c r="G329" t="str">
        <f t="shared" si="28"/>
        <v>54616.3136</v>
      </c>
      <c r="H329" s="6">
        <f t="shared" si="29"/>
        <v>29488</v>
      </c>
      <c r="I329" s="29" t="s">
        <v>1924</v>
      </c>
      <c r="J329" s="30" t="s">
        <v>1925</v>
      </c>
      <c r="K329" s="29">
        <v>29488</v>
      </c>
      <c r="L329" s="29" t="s">
        <v>1704</v>
      </c>
      <c r="M329" s="30" t="s">
        <v>78</v>
      </c>
      <c r="N329" s="30" t="s">
        <v>1918</v>
      </c>
      <c r="O329" s="31" t="s">
        <v>1926</v>
      </c>
      <c r="P329" s="32" t="s">
        <v>1920</v>
      </c>
    </row>
    <row r="330" spans="1:16" ht="13.5" thickBot="1" x14ac:dyDescent="0.25">
      <c r="A330" s="6" t="str">
        <f t="shared" si="24"/>
        <v>IBVS 5887 </v>
      </c>
      <c r="B330" s="2" t="str">
        <f t="shared" si="25"/>
        <v>II</v>
      </c>
      <c r="C330" s="6">
        <f t="shared" si="26"/>
        <v>54620.323900000003</v>
      </c>
      <c r="D330" t="str">
        <f t="shared" si="27"/>
        <v>vis</v>
      </c>
      <c r="E330" s="28">
        <f>VLOOKUP(C330,'Active 1'!C$21:E$950,3,FALSE)</f>
        <v>29497.543675121506</v>
      </c>
      <c r="F330" s="2" t="s">
        <v>2160</v>
      </c>
      <c r="G330" t="str">
        <f t="shared" si="28"/>
        <v>54620.3239</v>
      </c>
      <c r="H330" s="6">
        <f t="shared" si="29"/>
        <v>29497.5</v>
      </c>
      <c r="I330" s="29" t="s">
        <v>1927</v>
      </c>
      <c r="J330" s="30" t="s">
        <v>1928</v>
      </c>
      <c r="K330" s="29">
        <v>29497.5</v>
      </c>
      <c r="L330" s="29" t="s">
        <v>1929</v>
      </c>
      <c r="M330" s="30" t="s">
        <v>78</v>
      </c>
      <c r="N330" s="30" t="s">
        <v>1918</v>
      </c>
      <c r="O330" s="31" t="s">
        <v>1930</v>
      </c>
      <c r="P330" s="32" t="s">
        <v>1920</v>
      </c>
    </row>
    <row r="331" spans="1:16" ht="13.5" thickBot="1" x14ac:dyDescent="0.25">
      <c r="A331" s="6" t="str">
        <f t="shared" ref="A331:A394" si="30">P331</f>
        <v>IBVS 5887 </v>
      </c>
      <c r="B331" s="2" t="str">
        <f t="shared" ref="B331:B394" si="31">IF(H331=INT(H331),"I","II")</f>
        <v>II</v>
      </c>
      <c r="C331" s="6">
        <f t="shared" ref="C331:C394" si="32">1*G331</f>
        <v>54630.439100000003</v>
      </c>
      <c r="D331" t="str">
        <f t="shared" ref="D331:D394" si="33">VLOOKUP(F331,I$1:J$5,2,FALSE)</f>
        <v>vis</v>
      </c>
      <c r="E331" s="28">
        <f>VLOOKUP(C331,'Active 1'!C$21:E$950,3,FALSE)</f>
        <v>29521.540524064221</v>
      </c>
      <c r="F331" s="2" t="s">
        <v>2160</v>
      </c>
      <c r="G331" t="str">
        <f t="shared" ref="G331:G394" si="34">MID(I331,3,LEN(I331)-3)</f>
        <v>54630.4391</v>
      </c>
      <c r="H331" s="6">
        <f t="shared" ref="H331:H394" si="35">1*K331</f>
        <v>29521.5</v>
      </c>
      <c r="I331" s="29" t="s">
        <v>1931</v>
      </c>
      <c r="J331" s="30" t="s">
        <v>1932</v>
      </c>
      <c r="K331" s="29">
        <v>29521.5</v>
      </c>
      <c r="L331" s="29" t="s">
        <v>1933</v>
      </c>
      <c r="M331" s="30" t="s">
        <v>78</v>
      </c>
      <c r="N331" s="30" t="s">
        <v>1918</v>
      </c>
      <c r="O331" s="31" t="s">
        <v>1934</v>
      </c>
      <c r="P331" s="32" t="s">
        <v>1920</v>
      </c>
    </row>
    <row r="332" spans="1:16" ht="13.5" thickBot="1" x14ac:dyDescent="0.25">
      <c r="A332" s="6" t="str">
        <f t="shared" si="30"/>
        <v>IBVS 5887 </v>
      </c>
      <c r="B332" s="2" t="str">
        <f t="shared" si="31"/>
        <v>I</v>
      </c>
      <c r="C332" s="6">
        <f t="shared" si="32"/>
        <v>54640.341899999999</v>
      </c>
      <c r="D332" t="str">
        <f t="shared" si="33"/>
        <v>vis</v>
      </c>
      <c r="E332" s="28">
        <f>VLOOKUP(C332,'Active 1'!C$21:E$950,3,FALSE)</f>
        <v>29545.033484728356</v>
      </c>
      <c r="F332" s="2" t="s">
        <v>2160</v>
      </c>
      <c r="G332" t="str">
        <f t="shared" si="34"/>
        <v>54640.3419</v>
      </c>
      <c r="H332" s="6">
        <f t="shared" si="35"/>
        <v>29545</v>
      </c>
      <c r="I332" s="29" t="s">
        <v>1935</v>
      </c>
      <c r="J332" s="30" t="s">
        <v>1936</v>
      </c>
      <c r="K332" s="29">
        <v>29545</v>
      </c>
      <c r="L332" s="29" t="s">
        <v>1937</v>
      </c>
      <c r="M332" s="30" t="s">
        <v>78</v>
      </c>
      <c r="N332" s="30" t="s">
        <v>1918</v>
      </c>
      <c r="O332" s="31" t="s">
        <v>1938</v>
      </c>
      <c r="P332" s="32" t="s">
        <v>1920</v>
      </c>
    </row>
    <row r="333" spans="1:16" ht="13.5" thickBot="1" x14ac:dyDescent="0.25">
      <c r="A333" s="6" t="str">
        <f t="shared" si="30"/>
        <v>IBVS 5898 </v>
      </c>
      <c r="B333" s="2" t="str">
        <f t="shared" si="31"/>
        <v>I</v>
      </c>
      <c r="C333" s="6">
        <f t="shared" si="32"/>
        <v>54699.355600000003</v>
      </c>
      <c r="D333" t="str">
        <f t="shared" si="33"/>
        <v>vis</v>
      </c>
      <c r="E333" s="28">
        <f>VLOOKUP(C333,'Active 1'!C$21:E$950,3,FALSE)</f>
        <v>29685.03495226739</v>
      </c>
      <c r="F333" s="2" t="s">
        <v>2160</v>
      </c>
      <c r="G333" t="str">
        <f t="shared" si="34"/>
        <v>54699.3556</v>
      </c>
      <c r="H333" s="6">
        <f t="shared" si="35"/>
        <v>29685</v>
      </c>
      <c r="I333" s="29" t="s">
        <v>1939</v>
      </c>
      <c r="J333" s="30" t="s">
        <v>1940</v>
      </c>
      <c r="K333" s="29">
        <v>29685</v>
      </c>
      <c r="L333" s="29" t="s">
        <v>1923</v>
      </c>
      <c r="M333" s="30" t="s">
        <v>1727</v>
      </c>
      <c r="N333" s="30" t="s">
        <v>1558</v>
      </c>
      <c r="O333" s="31" t="s">
        <v>1894</v>
      </c>
      <c r="P333" s="32" t="s">
        <v>1895</v>
      </c>
    </row>
    <row r="334" spans="1:16" ht="13.5" thickBot="1" x14ac:dyDescent="0.25">
      <c r="A334" s="6" t="str">
        <f t="shared" si="30"/>
        <v>IBVS 5898 </v>
      </c>
      <c r="B334" s="2" t="str">
        <f t="shared" si="31"/>
        <v>II</v>
      </c>
      <c r="C334" s="6">
        <f t="shared" si="32"/>
        <v>54706.3122</v>
      </c>
      <c r="D334" t="str">
        <f t="shared" si="33"/>
        <v>vis</v>
      </c>
      <c r="E334" s="28">
        <f>VLOOKUP(C334,'Active 1'!C$21:E$950,3,FALSE)</f>
        <v>29701.538479568364</v>
      </c>
      <c r="F334" s="2" t="s">
        <v>2160</v>
      </c>
      <c r="G334" t="str">
        <f t="shared" si="34"/>
        <v>54706.3122</v>
      </c>
      <c r="H334" s="6">
        <f t="shared" si="35"/>
        <v>29701.5</v>
      </c>
      <c r="I334" s="29" t="s">
        <v>1941</v>
      </c>
      <c r="J334" s="30" t="s">
        <v>1942</v>
      </c>
      <c r="K334" s="29">
        <v>29701.5</v>
      </c>
      <c r="L334" s="29" t="s">
        <v>1943</v>
      </c>
      <c r="M334" s="30" t="s">
        <v>1727</v>
      </c>
      <c r="N334" s="30" t="s">
        <v>1448</v>
      </c>
      <c r="O334" s="31" t="s">
        <v>1894</v>
      </c>
      <c r="P334" s="32" t="s">
        <v>1895</v>
      </c>
    </row>
    <row r="335" spans="1:16" ht="13.5" thickBot="1" x14ac:dyDescent="0.25">
      <c r="A335" s="6" t="str">
        <f t="shared" si="30"/>
        <v>IBVS 5898 </v>
      </c>
      <c r="B335" s="2" t="str">
        <f t="shared" si="31"/>
        <v>I</v>
      </c>
      <c r="C335" s="6">
        <f t="shared" si="32"/>
        <v>54926.555099999998</v>
      </c>
      <c r="D335" t="str">
        <f t="shared" si="33"/>
        <v>vis</v>
      </c>
      <c r="E335" s="28">
        <f>VLOOKUP(C335,'Active 1'!C$21:E$950,3,FALSE)</f>
        <v>30224.032903999483</v>
      </c>
      <c r="F335" s="2" t="s">
        <v>2160</v>
      </c>
      <c r="G335" t="str">
        <f t="shared" si="34"/>
        <v>54926.5551</v>
      </c>
      <c r="H335" s="6">
        <f t="shared" si="35"/>
        <v>30224</v>
      </c>
      <c r="I335" s="29" t="s">
        <v>1944</v>
      </c>
      <c r="J335" s="30" t="s">
        <v>1945</v>
      </c>
      <c r="K335" s="29">
        <v>30224</v>
      </c>
      <c r="L335" s="29" t="s">
        <v>1841</v>
      </c>
      <c r="M335" s="30" t="s">
        <v>1727</v>
      </c>
      <c r="N335" s="30" t="s">
        <v>1384</v>
      </c>
      <c r="O335" s="31" t="s">
        <v>1894</v>
      </c>
      <c r="P335" s="32" t="s">
        <v>1895</v>
      </c>
    </row>
    <row r="336" spans="1:16" ht="13.5" thickBot="1" x14ac:dyDescent="0.25">
      <c r="A336" s="6" t="str">
        <f t="shared" si="30"/>
        <v>IBVS 5898 </v>
      </c>
      <c r="B336" s="2" t="str">
        <f t="shared" si="31"/>
        <v>I</v>
      </c>
      <c r="C336" s="6">
        <f t="shared" si="32"/>
        <v>54929.506399999998</v>
      </c>
      <c r="D336" t="str">
        <f t="shared" si="33"/>
        <v>vis</v>
      </c>
      <c r="E336" s="28">
        <f>VLOOKUP(C336,'Active 1'!C$21:E$950,3,FALSE)</f>
        <v>30231.034436374983</v>
      </c>
      <c r="F336" s="2" t="s">
        <v>2160</v>
      </c>
      <c r="G336" t="str">
        <f t="shared" si="34"/>
        <v>54929.5064</v>
      </c>
      <c r="H336" s="6">
        <f t="shared" si="35"/>
        <v>30231</v>
      </c>
      <c r="I336" s="29" t="s">
        <v>1946</v>
      </c>
      <c r="J336" s="30" t="s">
        <v>1947</v>
      </c>
      <c r="K336" s="29">
        <v>30231</v>
      </c>
      <c r="L336" s="29" t="s">
        <v>1948</v>
      </c>
      <c r="M336" s="30" t="s">
        <v>1727</v>
      </c>
      <c r="N336" s="30" t="s">
        <v>1384</v>
      </c>
      <c r="O336" s="31" t="s">
        <v>1894</v>
      </c>
      <c r="P336" s="32" t="s">
        <v>1895</v>
      </c>
    </row>
    <row r="337" spans="1:16" ht="13.5" thickBot="1" x14ac:dyDescent="0.25">
      <c r="A337" s="6" t="str">
        <f t="shared" si="30"/>
        <v>BAVM 209 </v>
      </c>
      <c r="B337" s="2" t="str">
        <f t="shared" si="31"/>
        <v>II</v>
      </c>
      <c r="C337" s="6">
        <f t="shared" si="32"/>
        <v>54971.451000000001</v>
      </c>
      <c r="D337" t="str">
        <f t="shared" si="33"/>
        <v>vis</v>
      </c>
      <c r="E337" s="28">
        <f>VLOOKUP(C337,'Active 1'!C$21:E$950,3,FALSE)</f>
        <v>30330.541933029788</v>
      </c>
      <c r="F337" s="2" t="s">
        <v>2160</v>
      </c>
      <c r="G337" t="str">
        <f t="shared" si="34"/>
        <v>54971.4510</v>
      </c>
      <c r="H337" s="6">
        <f t="shared" si="35"/>
        <v>30330.5</v>
      </c>
      <c r="I337" s="29" t="s">
        <v>1949</v>
      </c>
      <c r="J337" s="30" t="s">
        <v>1950</v>
      </c>
      <c r="K337" s="29">
        <v>30330.5</v>
      </c>
      <c r="L337" s="29" t="s">
        <v>1951</v>
      </c>
      <c r="M337" s="30" t="s">
        <v>1727</v>
      </c>
      <c r="N337" s="30" t="s">
        <v>1588</v>
      </c>
      <c r="O337" s="31" t="s">
        <v>1055</v>
      </c>
      <c r="P337" s="32" t="s">
        <v>1952</v>
      </c>
    </row>
    <row r="338" spans="1:16" ht="13.5" thickBot="1" x14ac:dyDescent="0.25">
      <c r="A338" s="6" t="str">
        <f t="shared" si="30"/>
        <v>IBVS 5924 </v>
      </c>
      <c r="B338" s="2" t="str">
        <f t="shared" si="31"/>
        <v>I</v>
      </c>
      <c r="C338" s="6">
        <f t="shared" si="32"/>
        <v>55018.448199999999</v>
      </c>
      <c r="D338" t="str">
        <f t="shared" si="33"/>
        <v>vis</v>
      </c>
      <c r="E338" s="28">
        <f>VLOOKUP(C338,'Active 1'!C$21:E$950,3,FALSE)</f>
        <v>30442.03599237914</v>
      </c>
      <c r="F338" s="2" t="s">
        <v>2160</v>
      </c>
      <c r="G338" t="str">
        <f t="shared" si="34"/>
        <v>55018.4482</v>
      </c>
      <c r="H338" s="6">
        <f t="shared" si="35"/>
        <v>30442</v>
      </c>
      <c r="I338" s="29" t="s">
        <v>1953</v>
      </c>
      <c r="J338" s="30" t="s">
        <v>1954</v>
      </c>
      <c r="K338" s="29">
        <v>30442</v>
      </c>
      <c r="L338" s="29" t="s">
        <v>1905</v>
      </c>
      <c r="M338" s="30" t="s">
        <v>1727</v>
      </c>
      <c r="N338" s="30" t="s">
        <v>2155</v>
      </c>
      <c r="O338" s="31" t="s">
        <v>1955</v>
      </c>
      <c r="P338" s="32" t="s">
        <v>1956</v>
      </c>
    </row>
    <row r="339" spans="1:16" ht="13.5" thickBot="1" x14ac:dyDescent="0.25">
      <c r="A339" s="6" t="str">
        <f t="shared" si="30"/>
        <v>IBVS 5943 </v>
      </c>
      <c r="B339" s="2" t="str">
        <f t="shared" si="31"/>
        <v>I</v>
      </c>
      <c r="C339" s="6">
        <f t="shared" si="32"/>
        <v>55343.441500000001</v>
      </c>
      <c r="D339" t="str">
        <f t="shared" si="33"/>
        <v>vis</v>
      </c>
      <c r="E339" s="28">
        <f>VLOOKUP(C339,'Active 1'!C$21:E$950,3,FALSE)</f>
        <v>31213.035589766718</v>
      </c>
      <c r="F339" s="2" t="s">
        <v>2160</v>
      </c>
      <c r="G339" t="str">
        <f t="shared" si="34"/>
        <v>55343.4415</v>
      </c>
      <c r="H339" s="6">
        <f t="shared" si="35"/>
        <v>31213</v>
      </c>
      <c r="I339" s="29" t="s">
        <v>1957</v>
      </c>
      <c r="J339" s="30" t="s">
        <v>1958</v>
      </c>
      <c r="K339" s="29">
        <v>31213</v>
      </c>
      <c r="L339" s="29" t="s">
        <v>1959</v>
      </c>
      <c r="M339" s="30" t="s">
        <v>1727</v>
      </c>
      <c r="N339" s="30" t="s">
        <v>1871</v>
      </c>
      <c r="O339" s="31" t="s">
        <v>1960</v>
      </c>
      <c r="P339" s="32" t="s">
        <v>1961</v>
      </c>
    </row>
    <row r="340" spans="1:16" ht="13.5" thickBot="1" x14ac:dyDescent="0.25">
      <c r="A340" s="6" t="str">
        <f t="shared" si="30"/>
        <v>IBVS 5943 </v>
      </c>
      <c r="B340" s="2" t="str">
        <f t="shared" si="31"/>
        <v>II</v>
      </c>
      <c r="C340" s="6">
        <f t="shared" si="32"/>
        <v>55344.497300000003</v>
      </c>
      <c r="D340" t="str">
        <f t="shared" si="33"/>
        <v>vis</v>
      </c>
      <c r="E340" s="28">
        <f>VLOOKUP(C340,'Active 1'!C$21:E$950,3,FALSE)</f>
        <v>31215.540322556357</v>
      </c>
      <c r="F340" s="2" t="s">
        <v>2160</v>
      </c>
      <c r="G340" t="str">
        <f t="shared" si="34"/>
        <v>55344.4973</v>
      </c>
      <c r="H340" s="6">
        <f t="shared" si="35"/>
        <v>31215.5</v>
      </c>
      <c r="I340" s="29" t="s">
        <v>1962</v>
      </c>
      <c r="J340" s="30" t="s">
        <v>1963</v>
      </c>
      <c r="K340" s="29">
        <v>31215.5</v>
      </c>
      <c r="L340" s="29" t="s">
        <v>1964</v>
      </c>
      <c r="M340" s="30" t="s">
        <v>1727</v>
      </c>
      <c r="N340" s="30" t="s">
        <v>1871</v>
      </c>
      <c r="O340" s="31" t="s">
        <v>1960</v>
      </c>
      <c r="P340" s="32" t="s">
        <v>1961</v>
      </c>
    </row>
    <row r="341" spans="1:16" ht="13.5" thickBot="1" x14ac:dyDescent="0.25">
      <c r="A341" s="6" t="str">
        <f t="shared" si="30"/>
        <v>IBVS 5980 </v>
      </c>
      <c r="B341" s="2" t="str">
        <f t="shared" si="31"/>
        <v>I</v>
      </c>
      <c r="C341" s="6">
        <f t="shared" si="32"/>
        <v>55359.460800000001</v>
      </c>
      <c r="D341" t="str">
        <f t="shared" si="33"/>
        <v>vis</v>
      </c>
      <c r="E341" s="28">
        <f>VLOOKUP(C341,'Active 1'!C$21:E$950,3,FALSE)</f>
        <v>31251.03906199347</v>
      </c>
      <c r="F341" s="2" t="s">
        <v>2160</v>
      </c>
      <c r="G341" t="str">
        <f t="shared" si="34"/>
        <v>55359.4608</v>
      </c>
      <c r="H341" s="6">
        <f t="shared" si="35"/>
        <v>31251</v>
      </c>
      <c r="I341" s="29" t="s">
        <v>1965</v>
      </c>
      <c r="J341" s="30" t="s">
        <v>1966</v>
      </c>
      <c r="K341" s="29">
        <v>31251</v>
      </c>
      <c r="L341" s="29" t="s">
        <v>1967</v>
      </c>
      <c r="M341" s="30" t="s">
        <v>1727</v>
      </c>
      <c r="N341" s="30" t="s">
        <v>1558</v>
      </c>
      <c r="O341" s="31" t="s">
        <v>1894</v>
      </c>
      <c r="P341" s="32" t="s">
        <v>1968</v>
      </c>
    </row>
    <row r="342" spans="1:16" ht="13.5" thickBot="1" x14ac:dyDescent="0.25">
      <c r="A342" s="6" t="str">
        <f t="shared" si="30"/>
        <v> HC 446 </v>
      </c>
      <c r="B342" s="2" t="str">
        <f t="shared" si="31"/>
        <v>I</v>
      </c>
      <c r="C342" s="6">
        <f t="shared" si="32"/>
        <v>14999.960999999999</v>
      </c>
      <c r="D342" t="str">
        <f t="shared" si="33"/>
        <v>pg</v>
      </c>
      <c r="E342" s="28">
        <f>VLOOKUP(C342,'Active 1'!C$21:E$950,3,FALSE)</f>
        <v>-64496.036636378725</v>
      </c>
      <c r="F342" s="2" t="str">
        <f>LEFT(M342,1)</f>
        <v>F</v>
      </c>
      <c r="G342" t="str">
        <f t="shared" si="34"/>
        <v>14999.961</v>
      </c>
      <c r="H342" s="6">
        <f t="shared" si="35"/>
        <v>-64496</v>
      </c>
      <c r="I342" s="29" t="s">
        <v>2170</v>
      </c>
      <c r="J342" s="30" t="s">
        <v>2171</v>
      </c>
      <c r="K342" s="29">
        <v>-64496</v>
      </c>
      <c r="L342" s="29" t="s">
        <v>2172</v>
      </c>
      <c r="M342" s="30" t="s">
        <v>2173</v>
      </c>
      <c r="N342" s="30"/>
      <c r="O342" s="31" t="s">
        <v>2174</v>
      </c>
      <c r="P342" s="31" t="s">
        <v>2175</v>
      </c>
    </row>
    <row r="343" spans="1:16" ht="13.5" thickBot="1" x14ac:dyDescent="0.25">
      <c r="A343" s="6" t="str">
        <f t="shared" si="30"/>
        <v> HC 446 </v>
      </c>
      <c r="B343" s="2" t="str">
        <f t="shared" si="31"/>
        <v>I</v>
      </c>
      <c r="C343" s="6">
        <f t="shared" si="32"/>
        <v>15599.781999999999</v>
      </c>
      <c r="D343" t="str">
        <f t="shared" si="33"/>
        <v>pg</v>
      </c>
      <c r="E343" s="28">
        <f>VLOOKUP(C343,'Active 1'!C$21:E$950,3,FALSE)</f>
        <v>-63073.048071677207</v>
      </c>
      <c r="F343" s="2" t="str">
        <f>LEFT(M343,1)</f>
        <v>F</v>
      </c>
      <c r="G343" t="str">
        <f t="shared" si="34"/>
        <v>15599.782</v>
      </c>
      <c r="H343" s="6">
        <f t="shared" si="35"/>
        <v>-63073</v>
      </c>
      <c r="I343" s="29" t="s">
        <v>2176</v>
      </c>
      <c r="J343" s="30" t="s">
        <v>2177</v>
      </c>
      <c r="K343" s="29">
        <v>-63073</v>
      </c>
      <c r="L343" s="29" t="s">
        <v>2178</v>
      </c>
      <c r="M343" s="30" t="s">
        <v>2173</v>
      </c>
      <c r="N343" s="30"/>
      <c r="O343" s="31" t="s">
        <v>2174</v>
      </c>
      <c r="P343" s="31" t="s">
        <v>2175</v>
      </c>
    </row>
    <row r="344" spans="1:16" ht="13.5" thickBot="1" x14ac:dyDescent="0.25">
      <c r="A344" s="6" t="str">
        <f t="shared" si="30"/>
        <v> HC 446 </v>
      </c>
      <c r="B344" s="2" t="str">
        <f t="shared" si="31"/>
        <v>I</v>
      </c>
      <c r="C344" s="6">
        <f t="shared" si="32"/>
        <v>16499.735000000001</v>
      </c>
      <c r="D344" t="str">
        <f t="shared" si="33"/>
        <v>pg</v>
      </c>
      <c r="E344" s="28">
        <f>VLOOKUP(C344,'Active 1'!C$21:E$950,3,FALSE)</f>
        <v>-60938.039747912568</v>
      </c>
      <c r="F344" s="2" t="str">
        <f>LEFT(M344,1)</f>
        <v>F</v>
      </c>
      <c r="G344" t="str">
        <f t="shared" si="34"/>
        <v>16499.735</v>
      </c>
      <c r="H344" s="6">
        <f t="shared" si="35"/>
        <v>-60938</v>
      </c>
      <c r="I344" s="29" t="s">
        <v>2179</v>
      </c>
      <c r="J344" s="30" t="s">
        <v>2180</v>
      </c>
      <c r="K344" s="29">
        <v>-60938</v>
      </c>
      <c r="L344" s="29" t="s">
        <v>2181</v>
      </c>
      <c r="M344" s="30" t="s">
        <v>2173</v>
      </c>
      <c r="N344" s="30"/>
      <c r="O344" s="31" t="s">
        <v>2174</v>
      </c>
      <c r="P344" s="31" t="s">
        <v>2175</v>
      </c>
    </row>
    <row r="345" spans="1:16" ht="13.5" thickBot="1" x14ac:dyDescent="0.25">
      <c r="A345" s="6" t="str">
        <f t="shared" si="30"/>
        <v> HC 446 </v>
      </c>
      <c r="B345" s="2" t="str">
        <f t="shared" si="31"/>
        <v>I</v>
      </c>
      <c r="C345" s="6">
        <f t="shared" si="32"/>
        <v>17199.886999999999</v>
      </c>
      <c r="D345" t="str">
        <f t="shared" si="33"/>
        <v>pg</v>
      </c>
      <c r="E345" s="28">
        <f>VLOOKUP(C345,'Active 1'!C$21:E$950,3,FALSE)</f>
        <v>-59277.03039753488</v>
      </c>
      <c r="F345" s="2" t="str">
        <f>LEFT(M345,1)</f>
        <v>F</v>
      </c>
      <c r="G345" t="str">
        <f t="shared" si="34"/>
        <v>17199.887</v>
      </c>
      <c r="H345" s="6">
        <f t="shared" si="35"/>
        <v>-59277</v>
      </c>
      <c r="I345" s="29" t="s">
        <v>2182</v>
      </c>
      <c r="J345" s="30" t="s">
        <v>2183</v>
      </c>
      <c r="K345" s="29">
        <v>-59277</v>
      </c>
      <c r="L345" s="29" t="s">
        <v>2184</v>
      </c>
      <c r="M345" s="30" t="s">
        <v>2173</v>
      </c>
      <c r="N345" s="30"/>
      <c r="O345" s="31" t="s">
        <v>2174</v>
      </c>
      <c r="P345" s="31" t="s">
        <v>2175</v>
      </c>
    </row>
    <row r="346" spans="1:16" ht="13.5" thickBot="1" x14ac:dyDescent="0.25">
      <c r="A346" s="6" t="str">
        <f t="shared" si="30"/>
        <v> HC 446 </v>
      </c>
      <c r="B346" s="2" t="str">
        <f t="shared" si="31"/>
        <v>II</v>
      </c>
      <c r="C346" s="6">
        <f t="shared" si="32"/>
        <v>17990.026999999998</v>
      </c>
      <c r="D346" t="str">
        <f t="shared" si="33"/>
        <v>pg</v>
      </c>
      <c r="E346" s="28">
        <f>VLOOKUP(C346,'Active 1'!C$21:E$950,3,FALSE)</f>
        <v>-57402.537532974849</v>
      </c>
      <c r="F346" s="2" t="str">
        <f>LEFT(M346,1)</f>
        <v>F</v>
      </c>
      <c r="G346" t="str">
        <f t="shared" si="34"/>
        <v>17990.027</v>
      </c>
      <c r="H346" s="6">
        <f t="shared" si="35"/>
        <v>-57402.5</v>
      </c>
      <c r="I346" s="29" t="s">
        <v>2185</v>
      </c>
      <c r="J346" s="30" t="s">
        <v>2186</v>
      </c>
      <c r="K346" s="29">
        <v>-57402.5</v>
      </c>
      <c r="L346" s="29" t="s">
        <v>2187</v>
      </c>
      <c r="M346" s="30" t="s">
        <v>2173</v>
      </c>
      <c r="N346" s="30"/>
      <c r="O346" s="31" t="s">
        <v>2174</v>
      </c>
      <c r="P346" s="31" t="s">
        <v>2175</v>
      </c>
    </row>
    <row r="347" spans="1:16" ht="13.5" thickBot="1" x14ac:dyDescent="0.25">
      <c r="A347" s="6" t="str">
        <f t="shared" si="30"/>
        <v> HC 446 </v>
      </c>
      <c r="B347" s="2" t="str">
        <f t="shared" si="31"/>
        <v>I</v>
      </c>
      <c r="C347" s="6">
        <f t="shared" si="32"/>
        <v>18799.984</v>
      </c>
      <c r="D347" t="str">
        <f t="shared" si="33"/>
        <v>vis</v>
      </c>
      <c r="E347" s="28">
        <f>VLOOKUP(C347,'Active 1'!C$21:E$950,3,FALSE)</f>
        <v>-55481.031702235428</v>
      </c>
      <c r="F347" s="2" t="s">
        <v>2160</v>
      </c>
      <c r="G347" t="str">
        <f t="shared" si="34"/>
        <v>18799.984</v>
      </c>
      <c r="H347" s="6">
        <f t="shared" si="35"/>
        <v>-55481</v>
      </c>
      <c r="I347" s="29" t="s">
        <v>2188</v>
      </c>
      <c r="J347" s="30" t="s">
        <v>2189</v>
      </c>
      <c r="K347" s="29">
        <v>-55481</v>
      </c>
      <c r="L347" s="29" t="s">
        <v>2184</v>
      </c>
      <c r="M347" s="30" t="s">
        <v>2173</v>
      </c>
      <c r="N347" s="30"/>
      <c r="O347" s="31" t="s">
        <v>2174</v>
      </c>
      <c r="P347" s="31" t="s">
        <v>2175</v>
      </c>
    </row>
    <row r="348" spans="1:16" ht="13.5" thickBot="1" x14ac:dyDescent="0.25">
      <c r="A348" s="6" t="str">
        <f t="shared" si="30"/>
        <v> HC 446 </v>
      </c>
      <c r="B348" s="2" t="str">
        <f t="shared" si="31"/>
        <v>I</v>
      </c>
      <c r="C348" s="6">
        <f t="shared" si="32"/>
        <v>19799.833999999999</v>
      </c>
      <c r="D348" t="str">
        <f t="shared" si="33"/>
        <v>vis</v>
      </c>
      <c r="E348" s="28">
        <f>VLOOKUP(C348,'Active 1'!C$21:E$950,3,FALSE)</f>
        <v>-53109.032195021085</v>
      </c>
      <c r="F348" s="2" t="s">
        <v>2160</v>
      </c>
      <c r="G348" t="str">
        <f t="shared" si="34"/>
        <v>19799.834</v>
      </c>
      <c r="H348" s="6">
        <f t="shared" si="35"/>
        <v>-53109</v>
      </c>
      <c r="I348" s="29" t="s">
        <v>2190</v>
      </c>
      <c r="J348" s="30" t="s">
        <v>2191</v>
      </c>
      <c r="K348" s="29">
        <v>-53109</v>
      </c>
      <c r="L348" s="29" t="s">
        <v>2192</v>
      </c>
      <c r="M348" s="30" t="s">
        <v>2173</v>
      </c>
      <c r="N348" s="30"/>
      <c r="O348" s="31" t="s">
        <v>2174</v>
      </c>
      <c r="P348" s="31" t="s">
        <v>2175</v>
      </c>
    </row>
    <row r="349" spans="1:16" ht="13.5" thickBot="1" x14ac:dyDescent="0.25">
      <c r="A349" s="6" t="str">
        <f t="shared" si="30"/>
        <v> HC 446 </v>
      </c>
      <c r="B349" s="2" t="str">
        <f t="shared" si="31"/>
        <v>I</v>
      </c>
      <c r="C349" s="6">
        <f t="shared" si="32"/>
        <v>20499.974999999999</v>
      </c>
      <c r="D349" t="str">
        <f t="shared" si="33"/>
        <v>vis</v>
      </c>
      <c r="E349" s="28">
        <f>VLOOKUP(C349,'Active 1'!C$21:E$950,3,FALSE)</f>
        <v>-51448.048940552355</v>
      </c>
      <c r="F349" s="2" t="s">
        <v>2160</v>
      </c>
      <c r="G349" t="str">
        <f t="shared" si="34"/>
        <v>20499.975</v>
      </c>
      <c r="H349" s="6">
        <f t="shared" si="35"/>
        <v>-51448</v>
      </c>
      <c r="I349" s="29" t="s">
        <v>2193</v>
      </c>
      <c r="J349" s="30" t="s">
        <v>2194</v>
      </c>
      <c r="K349" s="29">
        <v>-51448</v>
      </c>
      <c r="L349" s="29" t="s">
        <v>2195</v>
      </c>
      <c r="M349" s="30" t="s">
        <v>2173</v>
      </c>
      <c r="N349" s="30"/>
      <c r="O349" s="31" t="s">
        <v>2174</v>
      </c>
      <c r="P349" s="31" t="s">
        <v>2175</v>
      </c>
    </row>
    <row r="350" spans="1:16" ht="13.5" thickBot="1" x14ac:dyDescent="0.25">
      <c r="A350" s="6" t="str">
        <f t="shared" si="30"/>
        <v> HC 446 </v>
      </c>
      <c r="B350" s="2" t="str">
        <f t="shared" si="31"/>
        <v>I</v>
      </c>
      <c r="C350" s="6">
        <f t="shared" si="32"/>
        <v>21200.123</v>
      </c>
      <c r="D350" t="str">
        <f t="shared" si="33"/>
        <v>vis</v>
      </c>
      <c r="E350" s="28">
        <f>VLOOKUP(C350,'Active 1'!C$21:E$950,3,FALSE)</f>
        <v>-49787.049079596101</v>
      </c>
      <c r="F350" s="2" t="s">
        <v>2160</v>
      </c>
      <c r="G350" t="str">
        <f t="shared" si="34"/>
        <v>21200.123</v>
      </c>
      <c r="H350" s="6">
        <f t="shared" si="35"/>
        <v>-49787</v>
      </c>
      <c r="I350" s="29" t="s">
        <v>2196</v>
      </c>
      <c r="J350" s="30" t="s">
        <v>2197</v>
      </c>
      <c r="K350" s="29">
        <v>-49787</v>
      </c>
      <c r="L350" s="29" t="s">
        <v>2195</v>
      </c>
      <c r="M350" s="30" t="s">
        <v>2173</v>
      </c>
      <c r="N350" s="30"/>
      <c r="O350" s="31" t="s">
        <v>2174</v>
      </c>
      <c r="P350" s="31" t="s">
        <v>2175</v>
      </c>
    </row>
    <row r="351" spans="1:16" ht="13.5" thickBot="1" x14ac:dyDescent="0.25">
      <c r="A351" s="6" t="str">
        <f t="shared" si="30"/>
        <v> HC 446 </v>
      </c>
      <c r="B351" s="2" t="str">
        <f t="shared" si="31"/>
        <v>I</v>
      </c>
      <c r="C351" s="6">
        <f t="shared" si="32"/>
        <v>21999.751</v>
      </c>
      <c r="D351" t="str">
        <f t="shared" si="33"/>
        <v>vis</v>
      </c>
      <c r="E351" s="28">
        <f>VLOOKUP(C351,'Active 1'!C$21:E$950,3,FALSE)</f>
        <v>-47890.047307375477</v>
      </c>
      <c r="F351" s="2" t="s">
        <v>2160</v>
      </c>
      <c r="G351" t="str">
        <f t="shared" si="34"/>
        <v>21999.751</v>
      </c>
      <c r="H351" s="6">
        <f t="shared" si="35"/>
        <v>-47890</v>
      </c>
      <c r="I351" s="29" t="s">
        <v>2198</v>
      </c>
      <c r="J351" s="30" t="s">
        <v>2199</v>
      </c>
      <c r="K351" s="29">
        <v>-47890</v>
      </c>
      <c r="L351" s="29" t="s">
        <v>2178</v>
      </c>
      <c r="M351" s="30" t="s">
        <v>2173</v>
      </c>
      <c r="N351" s="30"/>
      <c r="O351" s="31" t="s">
        <v>2174</v>
      </c>
      <c r="P351" s="31" t="s">
        <v>2175</v>
      </c>
    </row>
    <row r="352" spans="1:16" ht="13.5" thickBot="1" x14ac:dyDescent="0.25">
      <c r="A352" s="6" t="str">
        <f t="shared" si="30"/>
        <v> HC 446 </v>
      </c>
      <c r="B352" s="2" t="str">
        <f t="shared" si="31"/>
        <v>I</v>
      </c>
      <c r="C352" s="6">
        <f t="shared" si="32"/>
        <v>22799.797999999999</v>
      </c>
      <c r="D352" t="str">
        <f t="shared" si="33"/>
        <v>vis</v>
      </c>
      <c r="E352" s="28">
        <f>VLOOKUP(C352,'Active 1'!C$21:E$950,3,FALSE)</f>
        <v>-45992.051518258799</v>
      </c>
      <c r="F352" s="2" t="s">
        <v>2160</v>
      </c>
      <c r="G352" t="str">
        <f t="shared" si="34"/>
        <v>22799.798</v>
      </c>
      <c r="H352" s="6">
        <f t="shared" si="35"/>
        <v>-45992</v>
      </c>
      <c r="I352" s="29" t="s">
        <v>2200</v>
      </c>
      <c r="J352" s="30" t="s">
        <v>2201</v>
      </c>
      <c r="K352" s="29">
        <v>-45992</v>
      </c>
      <c r="L352" s="29" t="s">
        <v>2202</v>
      </c>
      <c r="M352" s="30" t="s">
        <v>2173</v>
      </c>
      <c r="N352" s="30"/>
      <c r="O352" s="31" t="s">
        <v>2174</v>
      </c>
      <c r="P352" s="31" t="s">
        <v>2175</v>
      </c>
    </row>
    <row r="353" spans="1:16" ht="13.5" thickBot="1" x14ac:dyDescent="0.25">
      <c r="A353" s="6" t="str">
        <f t="shared" si="30"/>
        <v> BZ 6.8 </v>
      </c>
      <c r="B353" s="2" t="str">
        <f t="shared" si="31"/>
        <v>I</v>
      </c>
      <c r="C353" s="6">
        <f t="shared" si="32"/>
        <v>22935.948</v>
      </c>
      <c r="D353" t="str">
        <f t="shared" si="33"/>
        <v>vis</v>
      </c>
      <c r="E353" s="28">
        <f>VLOOKUP(C353,'Active 1'!C$21:E$950,3,FALSE)</f>
        <v>-45669.055335924211</v>
      </c>
      <c r="F353" s="2" t="s">
        <v>2160</v>
      </c>
      <c r="G353" t="str">
        <f t="shared" si="34"/>
        <v>22935.948</v>
      </c>
      <c r="H353" s="6">
        <f t="shared" si="35"/>
        <v>-45669</v>
      </c>
      <c r="I353" s="29" t="s">
        <v>2203</v>
      </c>
      <c r="J353" s="30" t="s">
        <v>2204</v>
      </c>
      <c r="K353" s="29">
        <v>-45669</v>
      </c>
      <c r="L353" s="29" t="s">
        <v>2205</v>
      </c>
      <c r="M353" s="30" t="s">
        <v>2162</v>
      </c>
      <c r="N353" s="30"/>
      <c r="O353" s="31" t="s">
        <v>2206</v>
      </c>
      <c r="P353" s="31" t="s">
        <v>2207</v>
      </c>
    </row>
    <row r="354" spans="1:16" ht="13.5" thickBot="1" x14ac:dyDescent="0.25">
      <c r="A354" s="6" t="str">
        <f t="shared" si="30"/>
        <v> VALK 7.49 </v>
      </c>
      <c r="B354" s="2" t="str">
        <f t="shared" si="31"/>
        <v>II</v>
      </c>
      <c r="C354" s="6">
        <f t="shared" si="32"/>
        <v>22973.252</v>
      </c>
      <c r="D354" t="str">
        <f t="shared" si="33"/>
        <v>vis</v>
      </c>
      <c r="E354" s="28">
        <f>VLOOKUP(C354,'Active 1'!C$21:E$950,3,FALSE)</f>
        <v>-45580.55699155543</v>
      </c>
      <c r="F354" s="2" t="s">
        <v>2160</v>
      </c>
      <c r="G354" t="str">
        <f t="shared" si="34"/>
        <v>22973.252</v>
      </c>
      <c r="H354" s="6">
        <f t="shared" si="35"/>
        <v>-45580.5</v>
      </c>
      <c r="I354" s="29" t="s">
        <v>2208</v>
      </c>
      <c r="J354" s="30" t="s">
        <v>2209</v>
      </c>
      <c r="K354" s="29">
        <v>-45580.5</v>
      </c>
      <c r="L354" s="29" t="s">
        <v>2210</v>
      </c>
      <c r="M354" s="30" t="s">
        <v>2162</v>
      </c>
      <c r="N354" s="30"/>
      <c r="O354" s="31" t="s">
        <v>2206</v>
      </c>
      <c r="P354" s="31" t="s">
        <v>2211</v>
      </c>
    </row>
    <row r="355" spans="1:16" ht="13.5" thickBot="1" x14ac:dyDescent="0.25">
      <c r="A355" s="6" t="str">
        <f t="shared" si="30"/>
        <v> VALK 7.49 </v>
      </c>
      <c r="B355" s="2" t="str">
        <f t="shared" si="31"/>
        <v>I</v>
      </c>
      <c r="C355" s="6">
        <f t="shared" si="32"/>
        <v>22974.305</v>
      </c>
      <c r="D355" t="str">
        <f t="shared" si="33"/>
        <v>vis</v>
      </c>
      <c r="E355" s="28">
        <f>VLOOKUP(C355,'Active 1'!C$21:E$950,3,FALSE)</f>
        <v>-45578.058901360804</v>
      </c>
      <c r="F355" s="2" t="s">
        <v>2160</v>
      </c>
      <c r="G355" t="str">
        <f t="shared" si="34"/>
        <v>22974.305</v>
      </c>
      <c r="H355" s="6">
        <f t="shared" si="35"/>
        <v>-45578</v>
      </c>
      <c r="I355" s="29" t="s">
        <v>2212</v>
      </c>
      <c r="J355" s="30" t="s">
        <v>2213</v>
      </c>
      <c r="K355" s="29">
        <v>-45578</v>
      </c>
      <c r="L355" s="29" t="s">
        <v>2217</v>
      </c>
      <c r="M355" s="30" t="s">
        <v>2162</v>
      </c>
      <c r="N355" s="30"/>
      <c r="O355" s="31" t="s">
        <v>2206</v>
      </c>
      <c r="P355" s="31" t="s">
        <v>2211</v>
      </c>
    </row>
    <row r="356" spans="1:16" ht="13.5" thickBot="1" x14ac:dyDescent="0.25">
      <c r="A356" s="6" t="str">
        <f t="shared" si="30"/>
        <v> BZ 4.41 </v>
      </c>
      <c r="B356" s="2" t="str">
        <f t="shared" si="31"/>
        <v>I</v>
      </c>
      <c r="C356" s="6">
        <f t="shared" si="32"/>
        <v>22977.254000000001</v>
      </c>
      <c r="D356" t="str">
        <f t="shared" si="33"/>
        <v>vis</v>
      </c>
      <c r="E356" s="28">
        <f>VLOOKUP(C356,'Active 1'!C$21:E$950,3,FALSE)</f>
        <v>-45571.062825402638</v>
      </c>
      <c r="F356" s="2" t="s">
        <v>2160</v>
      </c>
      <c r="G356" t="str">
        <f t="shared" si="34"/>
        <v>22977.254</v>
      </c>
      <c r="H356" s="6">
        <f t="shared" si="35"/>
        <v>-45571</v>
      </c>
      <c r="I356" s="29" t="s">
        <v>2218</v>
      </c>
      <c r="J356" s="30" t="s">
        <v>2219</v>
      </c>
      <c r="K356" s="29">
        <v>-45571</v>
      </c>
      <c r="L356" s="29" t="s">
        <v>2220</v>
      </c>
      <c r="M356" s="30" t="s">
        <v>2162</v>
      </c>
      <c r="N356" s="30"/>
      <c r="O356" s="31" t="s">
        <v>2206</v>
      </c>
      <c r="P356" s="31" t="s">
        <v>2221</v>
      </c>
    </row>
    <row r="357" spans="1:16" ht="13.5" thickBot="1" x14ac:dyDescent="0.25">
      <c r="A357" s="6" t="str">
        <f t="shared" si="30"/>
        <v> VALK 7.49 </v>
      </c>
      <c r="B357" s="2" t="str">
        <f t="shared" si="31"/>
        <v>II</v>
      </c>
      <c r="C357" s="6">
        <f t="shared" si="32"/>
        <v>22978.295999999998</v>
      </c>
      <c r="D357" t="str">
        <f t="shared" si="33"/>
        <v>vis</v>
      </c>
      <c r="E357" s="28">
        <f>VLOOKUP(C357,'Active 1'!C$21:E$950,3,FALSE)</f>
        <v>-45568.590831116984</v>
      </c>
      <c r="F357" s="2" t="s">
        <v>2160</v>
      </c>
      <c r="G357" t="str">
        <f t="shared" si="34"/>
        <v>22978.296</v>
      </c>
      <c r="H357" s="6">
        <f t="shared" si="35"/>
        <v>-45568.5</v>
      </c>
      <c r="I357" s="29" t="s">
        <v>2222</v>
      </c>
      <c r="J357" s="30" t="s">
        <v>2223</v>
      </c>
      <c r="K357" s="29">
        <v>-45568.5</v>
      </c>
      <c r="L357" s="29" t="s">
        <v>2224</v>
      </c>
      <c r="M357" s="30" t="s">
        <v>2162</v>
      </c>
      <c r="N357" s="30"/>
      <c r="O357" s="31" t="s">
        <v>2206</v>
      </c>
      <c r="P357" s="31" t="s">
        <v>2211</v>
      </c>
    </row>
    <row r="358" spans="1:16" ht="13.5" thickBot="1" x14ac:dyDescent="0.25">
      <c r="A358" s="6" t="str">
        <f t="shared" si="30"/>
        <v> VALK 7.49 </v>
      </c>
      <c r="B358" s="2" t="str">
        <f t="shared" si="31"/>
        <v>II</v>
      </c>
      <c r="C358" s="6">
        <f t="shared" si="32"/>
        <v>22981.257000000001</v>
      </c>
      <c r="D358" t="str">
        <f t="shared" si="33"/>
        <v>vis</v>
      </c>
      <c r="E358" s="28">
        <f>VLOOKUP(C358,'Active 1'!C$21:E$950,3,FALSE)</f>
        <v>-45561.566286894478</v>
      </c>
      <c r="F358" s="2" t="s">
        <v>2160</v>
      </c>
      <c r="G358" t="str">
        <f t="shared" si="34"/>
        <v>22981.257</v>
      </c>
      <c r="H358" s="6">
        <f t="shared" si="35"/>
        <v>-45561.5</v>
      </c>
      <c r="I358" s="29" t="s">
        <v>2225</v>
      </c>
      <c r="J358" s="30" t="s">
        <v>2226</v>
      </c>
      <c r="K358" s="29">
        <v>-45561.5</v>
      </c>
      <c r="L358" s="29" t="s">
        <v>0</v>
      </c>
      <c r="M358" s="30" t="s">
        <v>2162</v>
      </c>
      <c r="N358" s="30"/>
      <c r="O358" s="31" t="s">
        <v>2206</v>
      </c>
      <c r="P358" s="31" t="s">
        <v>2211</v>
      </c>
    </row>
    <row r="359" spans="1:16" ht="13.5" thickBot="1" x14ac:dyDescent="0.25">
      <c r="A359" s="6" t="str">
        <f t="shared" si="30"/>
        <v> VALK 2.49 </v>
      </c>
      <c r="B359" s="2" t="str">
        <f t="shared" si="31"/>
        <v>I</v>
      </c>
      <c r="C359" s="6">
        <f t="shared" si="32"/>
        <v>23100.343000000001</v>
      </c>
      <c r="D359" t="str">
        <f t="shared" si="33"/>
        <v>vis</v>
      </c>
      <c r="E359" s="28">
        <f>VLOOKUP(C359,'Active 1'!C$21:E$950,3,FALSE)</f>
        <v>-45279.051976431787</v>
      </c>
      <c r="F359" s="2" t="s">
        <v>2160</v>
      </c>
      <c r="G359" t="str">
        <f t="shared" si="34"/>
        <v>23100.343</v>
      </c>
      <c r="H359" s="6">
        <f t="shared" si="35"/>
        <v>-45279</v>
      </c>
      <c r="I359" s="29" t="s">
        <v>1</v>
      </c>
      <c r="J359" s="30" t="s">
        <v>2</v>
      </c>
      <c r="K359" s="29">
        <v>-45279</v>
      </c>
      <c r="L359" s="29" t="s">
        <v>2202</v>
      </c>
      <c r="M359" s="30" t="s">
        <v>2162</v>
      </c>
      <c r="N359" s="30"/>
      <c r="O359" s="31" t="s">
        <v>2206</v>
      </c>
      <c r="P359" s="31" t="s">
        <v>3</v>
      </c>
    </row>
    <row r="360" spans="1:16" ht="13.5" thickBot="1" x14ac:dyDescent="0.25">
      <c r="A360" s="6" t="str">
        <f t="shared" si="30"/>
        <v> VALK 2.49 </v>
      </c>
      <c r="B360" s="2" t="str">
        <f t="shared" si="31"/>
        <v>II</v>
      </c>
      <c r="C360" s="6">
        <f t="shared" si="32"/>
        <v>23100.550999999999</v>
      </c>
      <c r="D360" t="str">
        <f t="shared" si="33"/>
        <v>vis</v>
      </c>
      <c r="E360" s="28">
        <f>VLOOKUP(C360,'Active 1'!C$21:E$950,3,FALSE)</f>
        <v>-45278.558526516797</v>
      </c>
      <c r="F360" s="2" t="s">
        <v>2160</v>
      </c>
      <c r="G360" t="str">
        <f t="shared" si="34"/>
        <v>23100.551</v>
      </c>
      <c r="H360" s="6">
        <f t="shared" si="35"/>
        <v>-45278.5</v>
      </c>
      <c r="I360" s="29" t="s">
        <v>4</v>
      </c>
      <c r="J360" s="30" t="s">
        <v>5</v>
      </c>
      <c r="K360" s="29">
        <v>-45278.5</v>
      </c>
      <c r="L360" s="29" t="s">
        <v>2217</v>
      </c>
      <c r="M360" s="30" t="s">
        <v>2162</v>
      </c>
      <c r="N360" s="30"/>
      <c r="O360" s="31" t="s">
        <v>2206</v>
      </c>
      <c r="P360" s="31" t="s">
        <v>3</v>
      </c>
    </row>
    <row r="361" spans="1:16" ht="13.5" thickBot="1" x14ac:dyDescent="0.25">
      <c r="A361" s="6" t="str">
        <f t="shared" si="30"/>
        <v> VALK 7.49 </v>
      </c>
      <c r="B361" s="2" t="str">
        <f t="shared" si="31"/>
        <v>I</v>
      </c>
      <c r="C361" s="6">
        <f t="shared" si="32"/>
        <v>23293.394</v>
      </c>
      <c r="D361" t="str">
        <f t="shared" si="33"/>
        <v>vis</v>
      </c>
      <c r="E361" s="28">
        <f>VLOOKUP(C361,'Active 1'!C$21:E$950,3,FALSE)</f>
        <v>-44821.066401728342</v>
      </c>
      <c r="F361" s="2" t="s">
        <v>2160</v>
      </c>
      <c r="G361" t="str">
        <f t="shared" si="34"/>
        <v>23293.394</v>
      </c>
      <c r="H361" s="6">
        <f t="shared" si="35"/>
        <v>-44821</v>
      </c>
      <c r="I361" s="29" t="s">
        <v>6</v>
      </c>
      <c r="J361" s="30" t="s">
        <v>7</v>
      </c>
      <c r="K361" s="29">
        <v>-44821</v>
      </c>
      <c r="L361" s="29" t="s">
        <v>0</v>
      </c>
      <c r="M361" s="30" t="s">
        <v>2162</v>
      </c>
      <c r="N361" s="30"/>
      <c r="O361" s="31" t="s">
        <v>2206</v>
      </c>
      <c r="P361" s="31" t="s">
        <v>2211</v>
      </c>
    </row>
    <row r="362" spans="1:16" ht="13.5" thickBot="1" x14ac:dyDescent="0.25">
      <c r="A362" s="6" t="str">
        <f t="shared" si="30"/>
        <v> VALK 7.49 </v>
      </c>
      <c r="B362" s="2" t="str">
        <f t="shared" si="31"/>
        <v>II</v>
      </c>
      <c r="C362" s="6">
        <f t="shared" si="32"/>
        <v>23294.441999999999</v>
      </c>
      <c r="D362" t="str">
        <f t="shared" si="33"/>
        <v>vis</v>
      </c>
      <c r="E362" s="28">
        <f>VLOOKUP(C362,'Active 1'!C$21:E$950,3,FALSE)</f>
        <v>-44818.580173310525</v>
      </c>
      <c r="F362" s="2" t="s">
        <v>2160</v>
      </c>
      <c r="G362" t="str">
        <f t="shared" si="34"/>
        <v>23294.442</v>
      </c>
      <c r="H362" s="6">
        <f t="shared" si="35"/>
        <v>-44818.5</v>
      </c>
      <c r="I362" s="29" t="s">
        <v>8</v>
      </c>
      <c r="J362" s="30" t="s">
        <v>9</v>
      </c>
      <c r="K362" s="29">
        <v>-44818.5</v>
      </c>
      <c r="L362" s="29" t="s">
        <v>10</v>
      </c>
      <c r="M362" s="30" t="s">
        <v>2162</v>
      </c>
      <c r="N362" s="30"/>
      <c r="O362" s="31" t="s">
        <v>2206</v>
      </c>
      <c r="P362" s="31" t="s">
        <v>2211</v>
      </c>
    </row>
    <row r="363" spans="1:16" ht="13.5" thickBot="1" x14ac:dyDescent="0.25">
      <c r="A363" s="6" t="str">
        <f t="shared" si="30"/>
        <v> VALK 7.49 </v>
      </c>
      <c r="B363" s="2" t="str">
        <f t="shared" si="31"/>
        <v>II</v>
      </c>
      <c r="C363" s="6">
        <f t="shared" si="32"/>
        <v>23316.383999999998</v>
      </c>
      <c r="D363" t="str">
        <f t="shared" si="33"/>
        <v>vis</v>
      </c>
      <c r="E363" s="28">
        <f>VLOOKUP(C363,'Active 1'!C$21:E$950,3,FALSE)</f>
        <v>-44766.525951990028</v>
      </c>
      <c r="F363" s="2" t="s">
        <v>2160</v>
      </c>
      <c r="G363" t="str">
        <f t="shared" si="34"/>
        <v>23316.384</v>
      </c>
      <c r="H363" s="6">
        <f t="shared" si="35"/>
        <v>-44766.5</v>
      </c>
      <c r="I363" s="29" t="s">
        <v>11</v>
      </c>
      <c r="J363" s="30" t="s">
        <v>12</v>
      </c>
      <c r="K363" s="29">
        <v>-44766.5</v>
      </c>
      <c r="L363" s="29" t="s">
        <v>13</v>
      </c>
      <c r="M363" s="30" t="s">
        <v>2162</v>
      </c>
      <c r="N363" s="30"/>
      <c r="O363" s="31" t="s">
        <v>2206</v>
      </c>
      <c r="P363" s="31" t="s">
        <v>2211</v>
      </c>
    </row>
    <row r="364" spans="1:16" ht="13.5" thickBot="1" x14ac:dyDescent="0.25">
      <c r="A364" s="6" t="str">
        <f t="shared" si="30"/>
        <v> VALK 7.49 </v>
      </c>
      <c r="B364" s="2" t="str">
        <f t="shared" si="31"/>
        <v>I</v>
      </c>
      <c r="C364" s="6">
        <f t="shared" si="32"/>
        <v>23342.286</v>
      </c>
      <c r="D364" t="str">
        <f t="shared" si="33"/>
        <v>vis</v>
      </c>
      <c r="E364" s="28">
        <f>VLOOKUP(C364,'Active 1'!C$21:E$950,3,FALSE)</f>
        <v>-44705.077203441877</v>
      </c>
      <c r="F364" s="2" t="s">
        <v>2160</v>
      </c>
      <c r="G364" t="str">
        <f t="shared" si="34"/>
        <v>23342.286</v>
      </c>
      <c r="H364" s="6">
        <f t="shared" si="35"/>
        <v>-44705</v>
      </c>
      <c r="I364" s="29" t="s">
        <v>14</v>
      </c>
      <c r="J364" s="30" t="s">
        <v>15</v>
      </c>
      <c r="K364" s="29">
        <v>-44705</v>
      </c>
      <c r="L364" s="29" t="s">
        <v>16</v>
      </c>
      <c r="M364" s="30" t="s">
        <v>2162</v>
      </c>
      <c r="N364" s="30"/>
      <c r="O364" s="31" t="s">
        <v>2206</v>
      </c>
      <c r="P364" s="31" t="s">
        <v>2211</v>
      </c>
    </row>
    <row r="365" spans="1:16" ht="13.5" thickBot="1" x14ac:dyDescent="0.25">
      <c r="A365" s="6" t="str">
        <f t="shared" si="30"/>
        <v> VALK 7.49 </v>
      </c>
      <c r="B365" s="2" t="str">
        <f t="shared" si="31"/>
        <v>I</v>
      </c>
      <c r="C365" s="6">
        <f t="shared" si="32"/>
        <v>23350.302</v>
      </c>
      <c r="D365" t="str">
        <f t="shared" si="33"/>
        <v>vis</v>
      </c>
      <c r="E365" s="28">
        <f>VLOOKUP(C365,'Active 1'!C$21:E$950,3,FALSE)</f>
        <v>-44686.060402871961</v>
      </c>
      <c r="F365" s="2" t="s">
        <v>2160</v>
      </c>
      <c r="G365" t="str">
        <f t="shared" si="34"/>
        <v>23350.302</v>
      </c>
      <c r="H365" s="6">
        <f t="shared" si="35"/>
        <v>-44686</v>
      </c>
      <c r="I365" s="29" t="s">
        <v>17</v>
      </c>
      <c r="J365" s="30" t="s">
        <v>18</v>
      </c>
      <c r="K365" s="29">
        <v>-44686</v>
      </c>
      <c r="L365" s="29" t="s">
        <v>2217</v>
      </c>
      <c r="M365" s="30" t="s">
        <v>2162</v>
      </c>
      <c r="N365" s="30"/>
      <c r="O365" s="31" t="s">
        <v>2206</v>
      </c>
      <c r="P365" s="31" t="s">
        <v>2211</v>
      </c>
    </row>
    <row r="366" spans="1:16" ht="13.5" thickBot="1" x14ac:dyDescent="0.25">
      <c r="A366" s="6" t="str">
        <f t="shared" si="30"/>
        <v> HC 446 </v>
      </c>
      <c r="B366" s="2" t="str">
        <f t="shared" si="31"/>
        <v>I</v>
      </c>
      <c r="C366" s="6">
        <f t="shared" si="32"/>
        <v>23999.877</v>
      </c>
      <c r="D366" t="str">
        <f t="shared" si="33"/>
        <v>vis</v>
      </c>
      <c r="E366" s="28">
        <f>VLOOKUP(C366,'Active 1'!C$21:E$950,3,FALSE)</f>
        <v>-43145.037669563208</v>
      </c>
      <c r="F366" s="2" t="s">
        <v>2160</v>
      </c>
      <c r="G366" t="str">
        <f t="shared" si="34"/>
        <v>23999.877</v>
      </c>
      <c r="H366" s="6">
        <f t="shared" si="35"/>
        <v>-43145</v>
      </c>
      <c r="I366" s="29" t="s">
        <v>26</v>
      </c>
      <c r="J366" s="30" t="s">
        <v>27</v>
      </c>
      <c r="K366" s="29">
        <v>-43145</v>
      </c>
      <c r="L366" s="29" t="s">
        <v>2187</v>
      </c>
      <c r="M366" s="30" t="s">
        <v>2173</v>
      </c>
      <c r="N366" s="30"/>
      <c r="O366" s="31" t="s">
        <v>2174</v>
      </c>
      <c r="P366" s="31" t="s">
        <v>2175</v>
      </c>
    </row>
    <row r="367" spans="1:16" ht="13.5" thickBot="1" x14ac:dyDescent="0.25">
      <c r="A367" s="6" t="str">
        <f t="shared" si="30"/>
        <v> PALL 7.142 </v>
      </c>
      <c r="B367" s="2" t="str">
        <f t="shared" si="31"/>
        <v>I</v>
      </c>
      <c r="C367" s="6">
        <f t="shared" si="32"/>
        <v>24312.624</v>
      </c>
      <c r="D367" t="str">
        <f t="shared" si="33"/>
        <v>vis</v>
      </c>
      <c r="E367" s="28">
        <f>VLOOKUP(C367,'Active 1'!C$21:E$950,3,FALSE)</f>
        <v>-42403.090647627156</v>
      </c>
      <c r="F367" s="2" t="s">
        <v>2160</v>
      </c>
      <c r="G367" t="str">
        <f t="shared" si="34"/>
        <v>24312.624</v>
      </c>
      <c r="H367" s="6">
        <f t="shared" si="35"/>
        <v>-42403</v>
      </c>
      <c r="I367" s="29" t="s">
        <v>28</v>
      </c>
      <c r="J367" s="30" t="s">
        <v>29</v>
      </c>
      <c r="K367" s="29">
        <v>-42403</v>
      </c>
      <c r="L367" s="29" t="s">
        <v>2224</v>
      </c>
      <c r="M367" s="30" t="s">
        <v>2173</v>
      </c>
      <c r="N367" s="30"/>
      <c r="O367" s="31" t="s">
        <v>21</v>
      </c>
      <c r="P367" s="31" t="s">
        <v>22</v>
      </c>
    </row>
    <row r="368" spans="1:16" ht="13.5" thickBot="1" x14ac:dyDescent="0.25">
      <c r="A368" s="6" t="str">
        <f t="shared" si="30"/>
        <v> IODE 4.2.78 </v>
      </c>
      <c r="B368" s="2" t="str">
        <f t="shared" si="31"/>
        <v>I</v>
      </c>
      <c r="C368" s="6">
        <f t="shared" si="32"/>
        <v>24361.541000000001</v>
      </c>
      <c r="D368" t="str">
        <f t="shared" si="33"/>
        <v>vis</v>
      </c>
      <c r="E368" s="28">
        <f>VLOOKUP(C368,'Active 1'!C$21:E$950,3,FALSE)</f>
        <v>-42287.042140456673</v>
      </c>
      <c r="F368" s="2" t="s">
        <v>2160</v>
      </c>
      <c r="G368" t="str">
        <f t="shared" si="34"/>
        <v>24361.541</v>
      </c>
      <c r="H368" s="6">
        <f t="shared" si="35"/>
        <v>-42287</v>
      </c>
      <c r="I368" s="29" t="s">
        <v>30</v>
      </c>
      <c r="J368" s="30" t="s">
        <v>31</v>
      </c>
      <c r="K368" s="29">
        <v>-42287</v>
      </c>
      <c r="L368" s="29" t="s">
        <v>32</v>
      </c>
      <c r="M368" s="30" t="s">
        <v>2162</v>
      </c>
      <c r="N368" s="30"/>
      <c r="O368" s="31" t="s">
        <v>33</v>
      </c>
      <c r="P368" s="31" t="s">
        <v>34</v>
      </c>
    </row>
    <row r="369" spans="1:16" ht="13.5" thickBot="1" x14ac:dyDescent="0.25">
      <c r="A369" s="6" t="str">
        <f t="shared" si="30"/>
        <v> IODE 4.2.78 </v>
      </c>
      <c r="B369" s="2" t="str">
        <f t="shared" si="31"/>
        <v>II</v>
      </c>
      <c r="C369" s="6">
        <f t="shared" si="32"/>
        <v>24361.742999999999</v>
      </c>
      <c r="D369" t="str">
        <f t="shared" si="33"/>
        <v>vis</v>
      </c>
      <c r="E369" s="28">
        <f>VLOOKUP(C369,'Active 1'!C$21:E$950,3,FALSE)</f>
        <v>-42286.562924673854</v>
      </c>
      <c r="F369" s="2" t="s">
        <v>2160</v>
      </c>
      <c r="G369" t="str">
        <f t="shared" si="34"/>
        <v>24361.743</v>
      </c>
      <c r="H369" s="6">
        <f t="shared" si="35"/>
        <v>-42286.5</v>
      </c>
      <c r="I369" s="29" t="s">
        <v>35</v>
      </c>
      <c r="J369" s="30" t="s">
        <v>36</v>
      </c>
      <c r="K369" s="29">
        <v>-42286.5</v>
      </c>
      <c r="L369" s="29" t="s">
        <v>37</v>
      </c>
      <c r="M369" s="30" t="s">
        <v>2162</v>
      </c>
      <c r="N369" s="30"/>
      <c r="O369" s="31" t="s">
        <v>33</v>
      </c>
      <c r="P369" s="31" t="s">
        <v>34</v>
      </c>
    </row>
    <row r="370" spans="1:16" ht="13.5" thickBot="1" x14ac:dyDescent="0.25">
      <c r="A370" s="6" t="str">
        <f t="shared" si="30"/>
        <v> CRAC 25 </v>
      </c>
      <c r="B370" s="2" t="str">
        <f t="shared" si="31"/>
        <v>II</v>
      </c>
      <c r="C370" s="6">
        <f t="shared" si="32"/>
        <v>24949.773000000001</v>
      </c>
      <c r="D370" t="str">
        <f t="shared" si="33"/>
        <v>vis</v>
      </c>
      <c r="E370" s="28">
        <f>VLOOKUP(C370,'Active 1'!C$21:E$950,3,FALSE)</f>
        <v>-40891.546802028199</v>
      </c>
      <c r="F370" s="2" t="s">
        <v>2160</v>
      </c>
      <c r="G370" t="str">
        <f t="shared" si="34"/>
        <v>24949.773</v>
      </c>
      <c r="H370" s="6">
        <f t="shared" si="35"/>
        <v>-40891.5</v>
      </c>
      <c r="I370" s="29" t="s">
        <v>46</v>
      </c>
      <c r="J370" s="30" t="s">
        <v>47</v>
      </c>
      <c r="K370" s="29">
        <v>-40891.5</v>
      </c>
      <c r="L370" s="29" t="s">
        <v>2178</v>
      </c>
      <c r="M370" s="30" t="s">
        <v>2162</v>
      </c>
      <c r="N370" s="30"/>
      <c r="O370" s="31" t="s">
        <v>44</v>
      </c>
      <c r="P370" s="31" t="s">
        <v>45</v>
      </c>
    </row>
    <row r="371" spans="1:16" ht="13.5" thickBot="1" x14ac:dyDescent="0.25">
      <c r="A371" s="6" t="str">
        <f t="shared" si="30"/>
        <v> HC 446 </v>
      </c>
      <c r="B371" s="2" t="str">
        <f t="shared" si="31"/>
        <v>I</v>
      </c>
      <c r="C371" s="6">
        <f t="shared" si="32"/>
        <v>24999.72</v>
      </c>
      <c r="D371" t="str">
        <f t="shared" si="33"/>
        <v>vis</v>
      </c>
      <c r="E371" s="28">
        <f>VLOOKUP(C371,'Active 1'!C$21:E$950,3,FALSE)</f>
        <v>-40773.05476883638</v>
      </c>
      <c r="F371" s="2" t="s">
        <v>2160</v>
      </c>
      <c r="G371" t="str">
        <f t="shared" si="34"/>
        <v>24999.720</v>
      </c>
      <c r="H371" s="6">
        <f t="shared" si="35"/>
        <v>-40773</v>
      </c>
      <c r="I371" s="29" t="s">
        <v>48</v>
      </c>
      <c r="J371" s="30" t="s">
        <v>49</v>
      </c>
      <c r="K371" s="29">
        <v>-40773</v>
      </c>
      <c r="L371" s="29" t="s">
        <v>2205</v>
      </c>
      <c r="M371" s="30" t="s">
        <v>2173</v>
      </c>
      <c r="N371" s="30"/>
      <c r="O371" s="31" t="s">
        <v>2174</v>
      </c>
      <c r="P371" s="31" t="s">
        <v>2175</v>
      </c>
    </row>
    <row r="372" spans="1:16" ht="13.5" thickBot="1" x14ac:dyDescent="0.25">
      <c r="A372" s="6" t="str">
        <f t="shared" si="30"/>
        <v> PZ 9.275 </v>
      </c>
      <c r="B372" s="2" t="str">
        <f t="shared" si="31"/>
        <v>I</v>
      </c>
      <c r="C372" s="6">
        <f t="shared" si="32"/>
        <v>25413.22</v>
      </c>
      <c r="D372" t="str">
        <f t="shared" si="33"/>
        <v>vis</v>
      </c>
      <c r="E372" s="28">
        <f>VLOOKUP(C372,'Active 1'!C$21:E$950,3,FALSE)</f>
        <v>-39792.085827262017</v>
      </c>
      <c r="F372" s="2" t="s">
        <v>2160</v>
      </c>
      <c r="G372" t="str">
        <f t="shared" si="34"/>
        <v>25413.220</v>
      </c>
      <c r="H372" s="6">
        <f t="shared" si="35"/>
        <v>-39792</v>
      </c>
      <c r="I372" s="29" t="s">
        <v>50</v>
      </c>
      <c r="J372" s="30" t="s">
        <v>51</v>
      </c>
      <c r="K372" s="29">
        <v>-39792</v>
      </c>
      <c r="L372" s="29" t="s">
        <v>52</v>
      </c>
      <c r="M372" s="30" t="s">
        <v>2162</v>
      </c>
      <c r="N372" s="30"/>
      <c r="O372" s="31" t="s">
        <v>53</v>
      </c>
      <c r="P372" s="31" t="s">
        <v>54</v>
      </c>
    </row>
    <row r="373" spans="1:16" ht="13.5" thickBot="1" x14ac:dyDescent="0.25">
      <c r="A373" s="6" t="str">
        <f t="shared" si="30"/>
        <v> PZ 9.275 </v>
      </c>
      <c r="B373" s="2" t="str">
        <f t="shared" si="31"/>
        <v>I</v>
      </c>
      <c r="C373" s="6">
        <f t="shared" si="32"/>
        <v>25416.19</v>
      </c>
      <c r="D373" t="str">
        <f t="shared" si="33"/>
        <v>vis</v>
      </c>
      <c r="E373" s="28">
        <f>VLOOKUP(C373,'Active 1'!C$21:E$950,3,FALSE)</f>
        <v>-39785.039931841282</v>
      </c>
      <c r="F373" s="2" t="s">
        <v>2160</v>
      </c>
      <c r="G373" t="str">
        <f t="shared" si="34"/>
        <v>25416.190</v>
      </c>
      <c r="H373" s="6">
        <f t="shared" si="35"/>
        <v>-39785</v>
      </c>
      <c r="I373" s="29" t="s">
        <v>55</v>
      </c>
      <c r="J373" s="30" t="s">
        <v>56</v>
      </c>
      <c r="K373" s="29">
        <v>-39785</v>
      </c>
      <c r="L373" s="29" t="s">
        <v>2181</v>
      </c>
      <c r="M373" s="30" t="s">
        <v>2162</v>
      </c>
      <c r="N373" s="30"/>
      <c r="O373" s="31" t="s">
        <v>53</v>
      </c>
      <c r="P373" s="31" t="s">
        <v>54</v>
      </c>
    </row>
    <row r="374" spans="1:16" ht="13.5" thickBot="1" x14ac:dyDescent="0.25">
      <c r="A374" s="6" t="str">
        <f t="shared" si="30"/>
        <v> PZ 9.275 </v>
      </c>
      <c r="B374" s="2" t="str">
        <f t="shared" si="31"/>
        <v>I</v>
      </c>
      <c r="C374" s="6">
        <f t="shared" si="32"/>
        <v>25448.206999999999</v>
      </c>
      <c r="D374" t="str">
        <f t="shared" si="33"/>
        <v>vis</v>
      </c>
      <c r="E374" s="28">
        <f>VLOOKUP(C374,'Active 1'!C$21:E$950,3,FALSE)</f>
        <v>-39709.084230263565</v>
      </c>
      <c r="F374" s="2" t="s">
        <v>2160</v>
      </c>
      <c r="G374" t="str">
        <f t="shared" si="34"/>
        <v>25448.207</v>
      </c>
      <c r="H374" s="6">
        <f t="shared" si="35"/>
        <v>-39709</v>
      </c>
      <c r="I374" s="29" t="s">
        <v>61</v>
      </c>
      <c r="J374" s="30" t="s">
        <v>62</v>
      </c>
      <c r="K374" s="29">
        <v>-39709</v>
      </c>
      <c r="L374" s="29" t="s">
        <v>52</v>
      </c>
      <c r="M374" s="30" t="s">
        <v>2162</v>
      </c>
      <c r="N374" s="30"/>
      <c r="O374" s="31" t="s">
        <v>53</v>
      </c>
      <c r="P374" s="31" t="s">
        <v>54</v>
      </c>
    </row>
    <row r="375" spans="1:16" ht="13.5" thickBot="1" x14ac:dyDescent="0.25">
      <c r="A375" s="6" t="str">
        <f t="shared" si="30"/>
        <v> HC 446 </v>
      </c>
      <c r="B375" s="2" t="str">
        <f t="shared" si="31"/>
        <v>I</v>
      </c>
      <c r="C375" s="6">
        <f t="shared" si="32"/>
        <v>25999.989000000001</v>
      </c>
      <c r="D375" t="str">
        <f t="shared" si="33"/>
        <v>vis</v>
      </c>
      <c r="E375" s="28">
        <f>VLOOKUP(C375,'Active 1'!C$21:E$950,3,FALSE)</f>
        <v>-38400.061244725985</v>
      </c>
      <c r="F375" s="2" t="s">
        <v>2160</v>
      </c>
      <c r="G375" t="str">
        <f t="shared" si="34"/>
        <v>25999.989</v>
      </c>
      <c r="H375" s="6">
        <f t="shared" si="35"/>
        <v>-38400</v>
      </c>
      <c r="I375" s="29" t="s">
        <v>65</v>
      </c>
      <c r="J375" s="30" t="s">
        <v>66</v>
      </c>
      <c r="K375" s="29">
        <v>-38400</v>
      </c>
      <c r="L375" s="29" t="s">
        <v>2220</v>
      </c>
      <c r="M375" s="30" t="s">
        <v>2173</v>
      </c>
      <c r="N375" s="30"/>
      <c r="O375" s="31" t="s">
        <v>2174</v>
      </c>
      <c r="P375" s="31" t="s">
        <v>2175</v>
      </c>
    </row>
    <row r="376" spans="1:16" ht="13.5" thickBot="1" x14ac:dyDescent="0.25">
      <c r="A376" s="6" t="str">
        <f t="shared" si="30"/>
        <v> RWAR 11.91 </v>
      </c>
      <c r="B376" s="2" t="str">
        <f t="shared" si="31"/>
        <v>I</v>
      </c>
      <c r="C376" s="6">
        <f t="shared" si="32"/>
        <v>26141.196</v>
      </c>
      <c r="D376" t="str">
        <f t="shared" si="33"/>
        <v>vis</v>
      </c>
      <c r="E376" s="28">
        <f>VLOOKUP(C376,'Active 1'!C$21:E$950,3,FALSE)</f>
        <v>-38065.068061333259</v>
      </c>
      <c r="F376" s="2" t="s">
        <v>2160</v>
      </c>
      <c r="G376" t="str">
        <f t="shared" si="34"/>
        <v>26141.196</v>
      </c>
      <c r="H376" s="6">
        <f t="shared" si="35"/>
        <v>-38065</v>
      </c>
      <c r="I376" s="29" t="s">
        <v>67</v>
      </c>
      <c r="J376" s="30" t="s">
        <v>68</v>
      </c>
      <c r="K376" s="29">
        <v>-38065</v>
      </c>
      <c r="L376" s="29" t="s">
        <v>69</v>
      </c>
      <c r="M376" s="30" t="s">
        <v>2162</v>
      </c>
      <c r="N376" s="30"/>
      <c r="O376" s="31" t="s">
        <v>70</v>
      </c>
      <c r="P376" s="31" t="s">
        <v>71</v>
      </c>
    </row>
    <row r="377" spans="1:16" ht="13.5" thickBot="1" x14ac:dyDescent="0.25">
      <c r="A377" s="6" t="str">
        <f t="shared" si="30"/>
        <v> RWAR 11.91 </v>
      </c>
      <c r="B377" s="2" t="str">
        <f t="shared" si="31"/>
        <v>II</v>
      </c>
      <c r="C377" s="6">
        <f t="shared" si="32"/>
        <v>26141.401999999998</v>
      </c>
      <c r="D377" t="str">
        <f t="shared" si="33"/>
        <v>vis</v>
      </c>
      <c r="E377" s="28">
        <f>VLOOKUP(C377,'Active 1'!C$21:E$950,3,FALSE)</f>
        <v>-38064.579356128997</v>
      </c>
      <c r="F377" s="2" t="s">
        <v>2160</v>
      </c>
      <c r="G377" t="str">
        <f t="shared" si="34"/>
        <v>26141.402</v>
      </c>
      <c r="H377" s="6">
        <f t="shared" si="35"/>
        <v>-38064.5</v>
      </c>
      <c r="I377" s="29" t="s">
        <v>72</v>
      </c>
      <c r="J377" s="30" t="s">
        <v>73</v>
      </c>
      <c r="K377" s="29">
        <v>-38064.5</v>
      </c>
      <c r="L377" s="29" t="s">
        <v>16</v>
      </c>
      <c r="M377" s="30" t="s">
        <v>2162</v>
      </c>
      <c r="N377" s="30"/>
      <c r="O377" s="31" t="s">
        <v>70</v>
      </c>
      <c r="P377" s="31" t="s">
        <v>71</v>
      </c>
    </row>
    <row r="378" spans="1:16" ht="13.5" thickBot="1" x14ac:dyDescent="0.25">
      <c r="A378" s="6" t="str">
        <f t="shared" si="30"/>
        <v> HC 446 </v>
      </c>
      <c r="B378" s="2" t="str">
        <f t="shared" si="31"/>
        <v>I</v>
      </c>
      <c r="C378" s="6">
        <f t="shared" si="32"/>
        <v>26699.719000000001</v>
      </c>
      <c r="D378" t="str">
        <f t="shared" si="33"/>
        <v>vis</v>
      </c>
      <c r="E378" s="28">
        <f>VLOOKUP(C378,'Active 1'!C$21:E$950,3,FALSE)</f>
        <v>-36740.053028310424</v>
      </c>
      <c r="F378" s="2" t="s">
        <v>2160</v>
      </c>
      <c r="G378" t="str">
        <f t="shared" si="34"/>
        <v>26699.719</v>
      </c>
      <c r="H378" s="6">
        <f t="shared" si="35"/>
        <v>-36740</v>
      </c>
      <c r="I378" s="29" t="s">
        <v>74</v>
      </c>
      <c r="J378" s="30" t="s">
        <v>75</v>
      </c>
      <c r="K378" s="29">
        <v>-36740</v>
      </c>
      <c r="L378" s="29" t="s">
        <v>2202</v>
      </c>
      <c r="M378" s="30" t="s">
        <v>2173</v>
      </c>
      <c r="N378" s="30"/>
      <c r="O378" s="31" t="s">
        <v>2174</v>
      </c>
      <c r="P378" s="31" t="s">
        <v>2175</v>
      </c>
    </row>
    <row r="379" spans="1:16" ht="13.5" thickBot="1" x14ac:dyDescent="0.25">
      <c r="A379" s="6" t="str">
        <f t="shared" si="30"/>
        <v> BZ 17.27 </v>
      </c>
      <c r="B379" s="2" t="str">
        <f t="shared" si="31"/>
        <v>I</v>
      </c>
      <c r="C379" s="6">
        <f t="shared" si="32"/>
        <v>27563.397000000001</v>
      </c>
      <c r="D379" t="str">
        <f t="shared" si="33"/>
        <v>vis</v>
      </c>
      <c r="E379" s="28">
        <f>VLOOKUP(C379,'Active 1'!C$21:E$950,3,FALSE)</f>
        <v>-34691.101895248597</v>
      </c>
      <c r="F379" s="2" t="s">
        <v>2160</v>
      </c>
      <c r="G379" t="str">
        <f t="shared" si="34"/>
        <v>27563.397</v>
      </c>
      <c r="H379" s="6">
        <f t="shared" si="35"/>
        <v>-34691</v>
      </c>
      <c r="I379" s="29" t="s">
        <v>81</v>
      </c>
      <c r="J379" s="30" t="s">
        <v>82</v>
      </c>
      <c r="K379" s="29">
        <v>-34691</v>
      </c>
      <c r="L379" s="29" t="s">
        <v>83</v>
      </c>
      <c r="M379" s="30" t="s">
        <v>2162</v>
      </c>
      <c r="N379" s="30"/>
      <c r="O379" s="31" t="s">
        <v>84</v>
      </c>
      <c r="P379" s="31" t="s">
        <v>85</v>
      </c>
    </row>
    <row r="380" spans="1:16" ht="13.5" thickBot="1" x14ac:dyDescent="0.25">
      <c r="A380" s="6" t="str">
        <f t="shared" si="30"/>
        <v> AN 254.374 </v>
      </c>
      <c r="B380" s="2" t="str">
        <f t="shared" si="31"/>
        <v>I</v>
      </c>
      <c r="C380" s="6">
        <f t="shared" si="32"/>
        <v>27571.406999999999</v>
      </c>
      <c r="D380" t="str">
        <f t="shared" si="33"/>
        <v>vis</v>
      </c>
      <c r="E380" s="28">
        <f>VLOOKUP(C380,'Active 1'!C$21:E$950,3,FALSE)</f>
        <v>-34672.099328810851</v>
      </c>
      <c r="F380" s="2" t="s">
        <v>2160</v>
      </c>
      <c r="G380" t="str">
        <f t="shared" si="34"/>
        <v>27571.407</v>
      </c>
      <c r="H380" s="6">
        <f t="shared" si="35"/>
        <v>-34672</v>
      </c>
      <c r="I380" s="29" t="s">
        <v>86</v>
      </c>
      <c r="J380" s="30" t="s">
        <v>87</v>
      </c>
      <c r="K380" s="29">
        <v>-34672</v>
      </c>
      <c r="L380" s="29" t="s">
        <v>88</v>
      </c>
      <c r="M380" s="30" t="s">
        <v>2162</v>
      </c>
      <c r="N380" s="30"/>
      <c r="O380" s="31" t="s">
        <v>89</v>
      </c>
      <c r="P380" s="31" t="s">
        <v>90</v>
      </c>
    </row>
    <row r="381" spans="1:16" ht="13.5" thickBot="1" x14ac:dyDescent="0.25">
      <c r="A381" s="6" t="str">
        <f t="shared" si="30"/>
        <v> AN 254.374 </v>
      </c>
      <c r="B381" s="2" t="str">
        <f t="shared" si="31"/>
        <v>I</v>
      </c>
      <c r="C381" s="6">
        <f t="shared" si="32"/>
        <v>27605.565999999999</v>
      </c>
      <c r="D381" t="str">
        <f t="shared" si="33"/>
        <v>vis</v>
      </c>
      <c r="E381" s="28">
        <f>VLOOKUP(C381,'Active 1'!C$21:E$950,3,FALSE)</f>
        <v>-34591.0620420509</v>
      </c>
      <c r="F381" s="2" t="s">
        <v>2160</v>
      </c>
      <c r="G381" t="str">
        <f t="shared" si="34"/>
        <v>27605.566</v>
      </c>
      <c r="H381" s="6">
        <f t="shared" si="35"/>
        <v>-34591</v>
      </c>
      <c r="I381" s="29" t="s">
        <v>91</v>
      </c>
      <c r="J381" s="30" t="s">
        <v>92</v>
      </c>
      <c r="K381" s="29">
        <v>-34591</v>
      </c>
      <c r="L381" s="29" t="s">
        <v>2220</v>
      </c>
      <c r="M381" s="30" t="s">
        <v>2162</v>
      </c>
      <c r="N381" s="30"/>
      <c r="O381" s="31" t="s">
        <v>89</v>
      </c>
      <c r="P381" s="31" t="s">
        <v>90</v>
      </c>
    </row>
    <row r="382" spans="1:16" ht="13.5" thickBot="1" x14ac:dyDescent="0.25">
      <c r="A382" s="6" t="str">
        <f t="shared" si="30"/>
        <v> AN 254.374 </v>
      </c>
      <c r="B382" s="2" t="str">
        <f t="shared" si="31"/>
        <v>I</v>
      </c>
      <c r="C382" s="6">
        <f t="shared" si="32"/>
        <v>27611.455000000002</v>
      </c>
      <c r="D382" t="str">
        <f t="shared" si="33"/>
        <v>vis</v>
      </c>
      <c r="E382" s="28">
        <f>VLOOKUP(C382,'Active 1'!C$21:E$950,3,FALSE)</f>
        <v>-34577.091241332804</v>
      </c>
      <c r="F382" s="2" t="s">
        <v>2160</v>
      </c>
      <c r="G382" t="str">
        <f t="shared" si="34"/>
        <v>27611.455</v>
      </c>
      <c r="H382" s="6">
        <f t="shared" si="35"/>
        <v>-34577</v>
      </c>
      <c r="I382" s="29" t="s">
        <v>93</v>
      </c>
      <c r="J382" s="30" t="s">
        <v>94</v>
      </c>
      <c r="K382" s="29">
        <v>-34577</v>
      </c>
      <c r="L382" s="29" t="s">
        <v>2224</v>
      </c>
      <c r="M382" s="30" t="s">
        <v>2162</v>
      </c>
      <c r="N382" s="30"/>
      <c r="O382" s="31" t="s">
        <v>89</v>
      </c>
      <c r="P382" s="31" t="s">
        <v>90</v>
      </c>
    </row>
    <row r="383" spans="1:16" ht="13.5" thickBot="1" x14ac:dyDescent="0.25">
      <c r="A383" s="6" t="str">
        <f t="shared" si="30"/>
        <v> AN 254.374 </v>
      </c>
      <c r="B383" s="2" t="str">
        <f t="shared" si="31"/>
        <v>I</v>
      </c>
      <c r="C383" s="6">
        <f t="shared" si="32"/>
        <v>27624.52</v>
      </c>
      <c r="D383" t="str">
        <f t="shared" si="33"/>
        <v>vis</v>
      </c>
      <c r="E383" s="28">
        <f>VLOOKUP(C383,'Active 1'!C$21:E$950,3,FALSE)</f>
        <v>-34546.096418547633</v>
      </c>
      <c r="F383" s="2" t="s">
        <v>2160</v>
      </c>
      <c r="G383" t="str">
        <f t="shared" si="34"/>
        <v>27624.520</v>
      </c>
      <c r="H383" s="6">
        <f t="shared" si="35"/>
        <v>-34546</v>
      </c>
      <c r="I383" s="29" t="s">
        <v>95</v>
      </c>
      <c r="J383" s="30" t="s">
        <v>96</v>
      </c>
      <c r="K383" s="29">
        <v>-34546</v>
      </c>
      <c r="L383" s="29" t="s">
        <v>97</v>
      </c>
      <c r="M383" s="30" t="s">
        <v>2162</v>
      </c>
      <c r="N383" s="30"/>
      <c r="O383" s="31" t="s">
        <v>89</v>
      </c>
      <c r="P383" s="31" t="s">
        <v>90</v>
      </c>
    </row>
    <row r="384" spans="1:16" ht="13.5" thickBot="1" x14ac:dyDescent="0.25">
      <c r="A384" s="6" t="str">
        <f t="shared" si="30"/>
        <v> AN 254.374 </v>
      </c>
      <c r="B384" s="2" t="str">
        <f t="shared" si="31"/>
        <v>I</v>
      </c>
      <c r="C384" s="6">
        <f t="shared" si="32"/>
        <v>27636.324000000001</v>
      </c>
      <c r="D384" t="str">
        <f t="shared" si="33"/>
        <v>vis</v>
      </c>
      <c r="E384" s="28">
        <f>VLOOKUP(C384,'Active 1'!C$21:E$950,3,FALSE)</f>
        <v>-34518.09313587207</v>
      </c>
      <c r="F384" s="2" t="s">
        <v>2160</v>
      </c>
      <c r="G384" t="str">
        <f t="shared" si="34"/>
        <v>27636.324</v>
      </c>
      <c r="H384" s="6">
        <f t="shared" si="35"/>
        <v>-34518</v>
      </c>
      <c r="I384" s="29" t="s">
        <v>98</v>
      </c>
      <c r="J384" s="30" t="s">
        <v>99</v>
      </c>
      <c r="K384" s="29">
        <v>-34518</v>
      </c>
      <c r="L384" s="29" t="s">
        <v>100</v>
      </c>
      <c r="M384" s="30" t="s">
        <v>2162</v>
      </c>
      <c r="N384" s="30"/>
      <c r="O384" s="31" t="s">
        <v>89</v>
      </c>
      <c r="P384" s="31" t="s">
        <v>90</v>
      </c>
    </row>
    <row r="385" spans="1:16" ht="13.5" thickBot="1" x14ac:dyDescent="0.25">
      <c r="A385" s="6" t="str">
        <f t="shared" si="30"/>
        <v> AN 254.374 </v>
      </c>
      <c r="B385" s="2" t="str">
        <f t="shared" si="31"/>
        <v>I</v>
      </c>
      <c r="C385" s="6">
        <f t="shared" si="32"/>
        <v>27652.343000000001</v>
      </c>
      <c r="D385" t="str">
        <f t="shared" si="33"/>
        <v>vis</v>
      </c>
      <c r="E385" s="28">
        <f>VLOOKUP(C385,'Active 1'!C$21:E$950,3,FALSE)</f>
        <v>-34480.090375351923</v>
      </c>
      <c r="F385" s="2" t="s">
        <v>2160</v>
      </c>
      <c r="G385" t="str">
        <f t="shared" si="34"/>
        <v>27652.343</v>
      </c>
      <c r="H385" s="6">
        <f t="shared" si="35"/>
        <v>-34480</v>
      </c>
      <c r="I385" s="29" t="s">
        <v>101</v>
      </c>
      <c r="J385" s="30" t="s">
        <v>102</v>
      </c>
      <c r="K385" s="29">
        <v>-34480</v>
      </c>
      <c r="L385" s="29" t="s">
        <v>2224</v>
      </c>
      <c r="M385" s="30" t="s">
        <v>2162</v>
      </c>
      <c r="N385" s="30"/>
      <c r="O385" s="31" t="s">
        <v>89</v>
      </c>
      <c r="P385" s="31" t="s">
        <v>90</v>
      </c>
    </row>
    <row r="386" spans="1:16" ht="13.5" thickBot="1" x14ac:dyDescent="0.25">
      <c r="A386" s="6" t="str">
        <f t="shared" si="30"/>
        <v> AN 254.374 </v>
      </c>
      <c r="B386" s="2" t="str">
        <f t="shared" si="31"/>
        <v>I</v>
      </c>
      <c r="C386" s="6">
        <f t="shared" si="32"/>
        <v>27659.517</v>
      </c>
      <c r="D386" t="str">
        <f t="shared" si="33"/>
        <v>vis</v>
      </c>
      <c r="E386" s="28">
        <f>VLOOKUP(C386,'Active 1'!C$21:E$950,3,FALSE)</f>
        <v>-34463.071097995569</v>
      </c>
      <c r="F386" s="2" t="s">
        <v>2160</v>
      </c>
      <c r="G386" t="str">
        <f t="shared" si="34"/>
        <v>27659.517</v>
      </c>
      <c r="H386" s="6">
        <f t="shared" si="35"/>
        <v>-34463</v>
      </c>
      <c r="I386" s="29" t="s">
        <v>103</v>
      </c>
      <c r="J386" s="30" t="s">
        <v>104</v>
      </c>
      <c r="K386" s="29">
        <v>-34463</v>
      </c>
      <c r="L386" s="29" t="s">
        <v>105</v>
      </c>
      <c r="M386" s="30" t="s">
        <v>2162</v>
      </c>
      <c r="N386" s="30"/>
      <c r="O386" s="31" t="s">
        <v>89</v>
      </c>
      <c r="P386" s="31" t="s">
        <v>90</v>
      </c>
    </row>
    <row r="387" spans="1:16" ht="13.5" thickBot="1" x14ac:dyDescent="0.25">
      <c r="A387" s="6" t="str">
        <f t="shared" si="30"/>
        <v> AN 254.374 </v>
      </c>
      <c r="B387" s="2" t="str">
        <f t="shared" si="31"/>
        <v>I</v>
      </c>
      <c r="C387" s="6">
        <f t="shared" si="32"/>
        <v>27698.277999999998</v>
      </c>
      <c r="D387" t="str">
        <f t="shared" si="33"/>
        <v>vis</v>
      </c>
      <c r="E387" s="28">
        <f>VLOOKUP(C387,'Active 1'!C$21:E$950,3,FALSE)</f>
        <v>-34371.116231866516</v>
      </c>
      <c r="F387" s="2" t="s">
        <v>2160</v>
      </c>
      <c r="G387" t="str">
        <f t="shared" si="34"/>
        <v>27698.278</v>
      </c>
      <c r="H387" s="6">
        <f t="shared" si="35"/>
        <v>-34371</v>
      </c>
      <c r="I387" s="29" t="s">
        <v>106</v>
      </c>
      <c r="J387" s="30" t="s">
        <v>107</v>
      </c>
      <c r="K387" s="29">
        <v>-34371</v>
      </c>
      <c r="L387" s="29" t="s">
        <v>108</v>
      </c>
      <c r="M387" s="30" t="s">
        <v>2162</v>
      </c>
      <c r="N387" s="30"/>
      <c r="O387" s="31" t="s">
        <v>89</v>
      </c>
      <c r="P387" s="31" t="s">
        <v>90</v>
      </c>
    </row>
    <row r="388" spans="1:16" ht="13.5" thickBot="1" x14ac:dyDescent="0.25">
      <c r="A388" s="6" t="str">
        <f t="shared" si="30"/>
        <v> WILN 21.13 </v>
      </c>
      <c r="B388" s="2" t="str">
        <f t="shared" si="31"/>
        <v>I</v>
      </c>
      <c r="C388" s="6">
        <f t="shared" si="32"/>
        <v>27860.162</v>
      </c>
      <c r="D388" t="str">
        <f t="shared" si="33"/>
        <v>vis</v>
      </c>
      <c r="E388" s="28">
        <f>VLOOKUP(C388,'Active 1'!C$21:E$950,3,FALSE)</f>
        <v>-33987.069856684349</v>
      </c>
      <c r="F388" s="2" t="s">
        <v>2160</v>
      </c>
      <c r="G388" t="str">
        <f t="shared" si="34"/>
        <v>27860.162</v>
      </c>
      <c r="H388" s="6">
        <f t="shared" si="35"/>
        <v>-33987</v>
      </c>
      <c r="I388" s="29" t="s">
        <v>109</v>
      </c>
      <c r="J388" s="30" t="s">
        <v>110</v>
      </c>
      <c r="K388" s="29">
        <v>-33987</v>
      </c>
      <c r="L388" s="29" t="s">
        <v>69</v>
      </c>
      <c r="M388" s="30" t="s">
        <v>2162</v>
      </c>
      <c r="N388" s="30"/>
      <c r="O388" s="31" t="s">
        <v>111</v>
      </c>
      <c r="P388" s="31" t="s">
        <v>112</v>
      </c>
    </row>
    <row r="389" spans="1:16" ht="13.5" thickBot="1" x14ac:dyDescent="0.25">
      <c r="A389" s="6" t="str">
        <f t="shared" si="30"/>
        <v> WILN 21.13 </v>
      </c>
      <c r="B389" s="2" t="str">
        <f t="shared" si="31"/>
        <v>I</v>
      </c>
      <c r="C389" s="6">
        <f t="shared" si="32"/>
        <v>27980.291000000001</v>
      </c>
      <c r="D389" t="str">
        <f t="shared" si="33"/>
        <v>vis</v>
      </c>
      <c r="E389" s="28">
        <f>VLOOKUP(C389,'Active 1'!C$21:E$950,3,FALSE)</f>
        <v>-33702.081179580629</v>
      </c>
      <c r="F389" s="2" t="s">
        <v>2160</v>
      </c>
      <c r="G389" t="str">
        <f t="shared" si="34"/>
        <v>27980.291</v>
      </c>
      <c r="H389" s="6">
        <f t="shared" si="35"/>
        <v>-33702</v>
      </c>
      <c r="I389" s="29" t="s">
        <v>113</v>
      </c>
      <c r="J389" s="30" t="s">
        <v>114</v>
      </c>
      <c r="K389" s="29">
        <v>-33702</v>
      </c>
      <c r="L389" s="29" t="s">
        <v>10</v>
      </c>
      <c r="M389" s="30" t="s">
        <v>2173</v>
      </c>
      <c r="N389" s="30"/>
      <c r="O389" s="31" t="s">
        <v>111</v>
      </c>
      <c r="P389" s="31" t="s">
        <v>112</v>
      </c>
    </row>
    <row r="390" spans="1:16" ht="13.5" thickBot="1" x14ac:dyDescent="0.25">
      <c r="A390" s="6" t="str">
        <f t="shared" si="30"/>
        <v> HC 446 </v>
      </c>
      <c r="B390" s="2" t="str">
        <f t="shared" si="31"/>
        <v>I</v>
      </c>
      <c r="C390" s="6">
        <f t="shared" si="32"/>
        <v>28000.105</v>
      </c>
      <c r="D390" t="str">
        <f t="shared" si="33"/>
        <v>vis</v>
      </c>
      <c r="E390" s="28">
        <f>VLOOKUP(C390,'Active 1'!C$21:E$950,3,FALSE)</f>
        <v>-33655.07533046732</v>
      </c>
      <c r="F390" s="2" t="s">
        <v>2160</v>
      </c>
      <c r="G390" t="str">
        <f t="shared" si="34"/>
        <v>28000.105</v>
      </c>
      <c r="H390" s="6">
        <f t="shared" si="35"/>
        <v>-33655</v>
      </c>
      <c r="I390" s="29" t="s">
        <v>118</v>
      </c>
      <c r="J390" s="30" t="s">
        <v>119</v>
      </c>
      <c r="K390" s="29">
        <v>-33655</v>
      </c>
      <c r="L390" s="29" t="s">
        <v>117</v>
      </c>
      <c r="M390" s="30" t="s">
        <v>2173</v>
      </c>
      <c r="N390" s="30"/>
      <c r="O390" s="31" t="s">
        <v>2174</v>
      </c>
      <c r="P390" s="31" t="s">
        <v>2175</v>
      </c>
    </row>
    <row r="391" spans="1:16" ht="13.5" thickBot="1" x14ac:dyDescent="0.25">
      <c r="A391" s="6" t="str">
        <f t="shared" si="30"/>
        <v> AN 266.20 </v>
      </c>
      <c r="B391" s="2" t="str">
        <f t="shared" si="31"/>
        <v>I</v>
      </c>
      <c r="C391" s="6">
        <f t="shared" si="32"/>
        <v>28299.388999999999</v>
      </c>
      <c r="D391" t="str">
        <f t="shared" si="33"/>
        <v>vis</v>
      </c>
      <c r="E391" s="28">
        <f>VLOOKUP(C391,'Active 1'!C$21:E$950,3,FALSE)</f>
        <v>-32945.067328749923</v>
      </c>
      <c r="F391" s="2" t="s">
        <v>2160</v>
      </c>
      <c r="G391" t="str">
        <f t="shared" si="34"/>
        <v>28299.389</v>
      </c>
      <c r="H391" s="6">
        <f t="shared" si="35"/>
        <v>-32945</v>
      </c>
      <c r="I391" s="29" t="s">
        <v>120</v>
      </c>
      <c r="J391" s="30" t="s">
        <v>121</v>
      </c>
      <c r="K391" s="29">
        <v>-32945</v>
      </c>
      <c r="L391" s="29" t="s">
        <v>0</v>
      </c>
      <c r="M391" s="30" t="s">
        <v>2162</v>
      </c>
      <c r="N391" s="30"/>
      <c r="O391" s="31" t="s">
        <v>89</v>
      </c>
      <c r="P391" s="31" t="s">
        <v>122</v>
      </c>
    </row>
    <row r="392" spans="1:16" ht="13.5" thickBot="1" x14ac:dyDescent="0.25">
      <c r="A392" s="6" t="str">
        <f t="shared" si="30"/>
        <v> HA 113.74 </v>
      </c>
      <c r="B392" s="2" t="str">
        <f t="shared" si="31"/>
        <v>I</v>
      </c>
      <c r="C392" s="6">
        <f t="shared" si="32"/>
        <v>28329.728999999999</v>
      </c>
      <c r="D392" t="str">
        <f t="shared" si="33"/>
        <v>vis</v>
      </c>
      <c r="E392" s="28" t="e">
        <f>VLOOKUP(C392,'Active 1'!C$21:E$950,3,FALSE)</f>
        <v>#N/A</v>
      </c>
      <c r="F392" s="2" t="s">
        <v>2160</v>
      </c>
      <c r="G392" t="str">
        <f t="shared" si="34"/>
        <v>28329.729</v>
      </c>
      <c r="H392" s="6">
        <f t="shared" si="35"/>
        <v>-32873</v>
      </c>
      <c r="I392" s="29" t="s">
        <v>127</v>
      </c>
      <c r="J392" s="30" t="s">
        <v>124</v>
      </c>
      <c r="K392" s="29">
        <v>-32873</v>
      </c>
      <c r="L392" s="29" t="s">
        <v>2224</v>
      </c>
      <c r="M392" s="30" t="s">
        <v>2173</v>
      </c>
      <c r="N392" s="30"/>
      <c r="O392" s="31" t="s">
        <v>128</v>
      </c>
      <c r="P392" s="31" t="s">
        <v>129</v>
      </c>
    </row>
    <row r="393" spans="1:16" ht="13.5" thickBot="1" x14ac:dyDescent="0.25">
      <c r="A393" s="6" t="str">
        <f t="shared" si="30"/>
        <v> AN 266.20 </v>
      </c>
      <c r="B393" s="2" t="str">
        <f t="shared" si="31"/>
        <v>I</v>
      </c>
      <c r="C393" s="6">
        <f t="shared" si="32"/>
        <v>28373.571</v>
      </c>
      <c r="D393" t="str">
        <f t="shared" si="33"/>
        <v>vis</v>
      </c>
      <c r="E393" s="28">
        <f>VLOOKUP(C393,'Active 1'!C$21:E$950,3,FALSE)</f>
        <v>-32769.08126339595</v>
      </c>
      <c r="F393" s="2" t="s">
        <v>2160</v>
      </c>
      <c r="G393" t="str">
        <f t="shared" si="34"/>
        <v>28373.571</v>
      </c>
      <c r="H393" s="6">
        <f t="shared" si="35"/>
        <v>-32769</v>
      </c>
      <c r="I393" s="29" t="s">
        <v>130</v>
      </c>
      <c r="J393" s="30" t="s">
        <v>131</v>
      </c>
      <c r="K393" s="29">
        <v>-32769</v>
      </c>
      <c r="L393" s="29" t="s">
        <v>10</v>
      </c>
      <c r="M393" s="30" t="s">
        <v>2162</v>
      </c>
      <c r="N393" s="30"/>
      <c r="O393" s="31" t="s">
        <v>89</v>
      </c>
      <c r="P393" s="31" t="s">
        <v>122</v>
      </c>
    </row>
    <row r="394" spans="1:16" ht="13.5" thickBot="1" x14ac:dyDescent="0.25">
      <c r="A394" s="6" t="str">
        <f t="shared" si="30"/>
        <v> AN 266.20 </v>
      </c>
      <c r="B394" s="2" t="str">
        <f t="shared" si="31"/>
        <v>I</v>
      </c>
      <c r="C394" s="6">
        <f t="shared" si="32"/>
        <v>28374.417000000001</v>
      </c>
      <c r="D394" t="str">
        <f t="shared" si="33"/>
        <v>vis</v>
      </c>
      <c r="E394" s="28">
        <f>VLOOKUP(C394,'Active 1'!C$21:E$950,3,FALSE)</f>
        <v>-32767.074250760947</v>
      </c>
      <c r="F394" s="2" t="s">
        <v>2160</v>
      </c>
      <c r="G394" t="str">
        <f t="shared" si="34"/>
        <v>28374.417</v>
      </c>
      <c r="H394" s="6">
        <f t="shared" si="35"/>
        <v>-32767</v>
      </c>
      <c r="I394" s="29" t="s">
        <v>132</v>
      </c>
      <c r="J394" s="30" t="s">
        <v>133</v>
      </c>
      <c r="K394" s="29">
        <v>-32767</v>
      </c>
      <c r="L394" s="29" t="s">
        <v>25</v>
      </c>
      <c r="M394" s="30" t="s">
        <v>2162</v>
      </c>
      <c r="N394" s="30"/>
      <c r="O394" s="31" t="s">
        <v>89</v>
      </c>
      <c r="P394" s="31" t="s">
        <v>122</v>
      </c>
    </row>
    <row r="395" spans="1:16" ht="13.5" thickBot="1" x14ac:dyDescent="0.25">
      <c r="A395" s="6" t="str">
        <f t="shared" ref="A395:A458" si="36">P395</f>
        <v> AN 266.20 </v>
      </c>
      <c r="B395" s="2" t="str">
        <f t="shared" ref="B395:B458" si="37">IF(H395=INT(H395),"I","II")</f>
        <v>I</v>
      </c>
      <c r="C395" s="6">
        <f t="shared" ref="C395:C458" si="38">1*G395</f>
        <v>28377.370999999999</v>
      </c>
      <c r="D395" t="str">
        <f t="shared" ref="D395:D458" si="39">VLOOKUP(F395,I$1:J$5,2,FALSE)</f>
        <v>vis</v>
      </c>
      <c r="E395" s="28">
        <f>VLOOKUP(C395,'Active 1'!C$21:E$950,3,FALSE)</f>
        <v>-32760.066313025978</v>
      </c>
      <c r="F395" s="2" t="s">
        <v>2160</v>
      </c>
      <c r="G395" t="str">
        <f t="shared" ref="G395:G458" si="40">MID(I395,3,LEN(I395)-3)</f>
        <v>28377.371</v>
      </c>
      <c r="H395" s="6">
        <f t="shared" ref="H395:H458" si="41">1*K395</f>
        <v>-32760</v>
      </c>
      <c r="I395" s="29" t="s">
        <v>134</v>
      </c>
      <c r="J395" s="30" t="s">
        <v>135</v>
      </c>
      <c r="K395" s="29">
        <v>-32760</v>
      </c>
      <c r="L395" s="29" t="s">
        <v>0</v>
      </c>
      <c r="M395" s="30" t="s">
        <v>2162</v>
      </c>
      <c r="N395" s="30"/>
      <c r="O395" s="31" t="s">
        <v>89</v>
      </c>
      <c r="P395" s="31" t="s">
        <v>122</v>
      </c>
    </row>
    <row r="396" spans="1:16" ht="13.5" thickBot="1" x14ac:dyDescent="0.25">
      <c r="A396" s="6" t="str">
        <f t="shared" si="36"/>
        <v> AN 266.20 </v>
      </c>
      <c r="B396" s="2" t="str">
        <f t="shared" si="37"/>
        <v>I</v>
      </c>
      <c r="C396" s="6">
        <f t="shared" si="38"/>
        <v>28395.489000000001</v>
      </c>
      <c r="D396" t="str">
        <f t="shared" si="39"/>
        <v>vis</v>
      </c>
      <c r="E396" s="28">
        <f>VLOOKUP(C396,'Active 1'!C$21:E$950,3,FALSE)</f>
        <v>-32717.0839786041</v>
      </c>
      <c r="F396" s="2" t="s">
        <v>2160</v>
      </c>
      <c r="G396" t="str">
        <f t="shared" si="40"/>
        <v>28395.489</v>
      </c>
      <c r="H396" s="6">
        <f t="shared" si="41"/>
        <v>-32717</v>
      </c>
      <c r="I396" s="29" t="s">
        <v>136</v>
      </c>
      <c r="J396" s="30" t="s">
        <v>137</v>
      </c>
      <c r="K396" s="29">
        <v>-32717</v>
      </c>
      <c r="L396" s="29" t="s">
        <v>138</v>
      </c>
      <c r="M396" s="30" t="s">
        <v>2162</v>
      </c>
      <c r="N396" s="30"/>
      <c r="O396" s="31" t="s">
        <v>89</v>
      </c>
      <c r="P396" s="31" t="s">
        <v>122</v>
      </c>
    </row>
    <row r="397" spans="1:16" ht="13.5" thickBot="1" x14ac:dyDescent="0.25">
      <c r="A397" s="6" t="str">
        <f t="shared" si="36"/>
        <v> AN 266.20 </v>
      </c>
      <c r="B397" s="2" t="str">
        <f t="shared" si="37"/>
        <v>I</v>
      </c>
      <c r="C397" s="6">
        <f t="shared" si="38"/>
        <v>28398.441999999999</v>
      </c>
      <c r="D397" t="str">
        <f t="shared" si="39"/>
        <v>vis</v>
      </c>
      <c r="E397" s="28">
        <f>VLOOKUP(C397,'Active 1'!C$21:E$950,3,FALSE)</f>
        <v>-32710.078413224495</v>
      </c>
      <c r="F397" s="2" t="s">
        <v>2160</v>
      </c>
      <c r="G397" t="str">
        <f t="shared" si="40"/>
        <v>28398.442</v>
      </c>
      <c r="H397" s="6">
        <f t="shared" si="41"/>
        <v>-32710</v>
      </c>
      <c r="I397" s="29" t="s">
        <v>139</v>
      </c>
      <c r="J397" s="30" t="s">
        <v>140</v>
      </c>
      <c r="K397" s="29">
        <v>-32710</v>
      </c>
      <c r="L397" s="29" t="s">
        <v>16</v>
      </c>
      <c r="M397" s="30" t="s">
        <v>2162</v>
      </c>
      <c r="N397" s="30"/>
      <c r="O397" s="31" t="s">
        <v>89</v>
      </c>
      <c r="P397" s="31" t="s">
        <v>122</v>
      </c>
    </row>
    <row r="398" spans="1:16" ht="13.5" thickBot="1" x14ac:dyDescent="0.25">
      <c r="A398" s="6" t="str">
        <f t="shared" si="36"/>
        <v> AN 266.20 </v>
      </c>
      <c r="B398" s="2" t="str">
        <f t="shared" si="37"/>
        <v>I</v>
      </c>
      <c r="C398" s="6">
        <f t="shared" si="38"/>
        <v>28455.342000000001</v>
      </c>
      <c r="D398" t="str">
        <f t="shared" si="39"/>
        <v>vis</v>
      </c>
      <c r="E398" s="28">
        <f>VLOOKUP(C398,'Active 1'!C$21:E$950,3,FALSE)</f>
        <v>-32575.091393210994</v>
      </c>
      <c r="F398" s="2" t="s">
        <v>2160</v>
      </c>
      <c r="G398" t="str">
        <f t="shared" si="40"/>
        <v>28455.342</v>
      </c>
      <c r="H398" s="6">
        <f t="shared" si="41"/>
        <v>-32575</v>
      </c>
      <c r="I398" s="29" t="s">
        <v>141</v>
      </c>
      <c r="J398" s="30" t="s">
        <v>142</v>
      </c>
      <c r="K398" s="29">
        <v>-32575</v>
      </c>
      <c r="L398" s="29" t="s">
        <v>100</v>
      </c>
      <c r="M398" s="30" t="s">
        <v>2162</v>
      </c>
      <c r="N398" s="30"/>
      <c r="O398" s="31" t="s">
        <v>89</v>
      </c>
      <c r="P398" s="31" t="s">
        <v>122</v>
      </c>
    </row>
    <row r="399" spans="1:16" ht="13.5" thickBot="1" x14ac:dyDescent="0.25">
      <c r="A399" s="6" t="str">
        <f t="shared" si="36"/>
        <v> AN 266.20 </v>
      </c>
      <c r="B399" s="2" t="str">
        <f t="shared" si="37"/>
        <v>I</v>
      </c>
      <c r="C399" s="6">
        <f t="shared" si="38"/>
        <v>28458.294000000002</v>
      </c>
      <c r="D399" t="str">
        <f t="shared" si="39"/>
        <v>vis</v>
      </c>
      <c r="E399" s="28">
        <f>VLOOKUP(C399,'Active 1'!C$21:E$950,3,FALSE)</f>
        <v>-32568.088200186739</v>
      </c>
      <c r="F399" s="2" t="s">
        <v>2160</v>
      </c>
      <c r="G399" t="str">
        <f t="shared" si="40"/>
        <v>28458.294</v>
      </c>
      <c r="H399" s="6">
        <f t="shared" si="41"/>
        <v>-32568</v>
      </c>
      <c r="I399" s="29" t="s">
        <v>143</v>
      </c>
      <c r="J399" s="30" t="s">
        <v>144</v>
      </c>
      <c r="K399" s="29">
        <v>-32568</v>
      </c>
      <c r="L399" s="29" t="s">
        <v>145</v>
      </c>
      <c r="M399" s="30" t="s">
        <v>2162</v>
      </c>
      <c r="N399" s="30"/>
      <c r="O399" s="31" t="s">
        <v>89</v>
      </c>
      <c r="P399" s="31" t="s">
        <v>122</v>
      </c>
    </row>
    <row r="400" spans="1:16" ht="13.5" thickBot="1" x14ac:dyDescent="0.25">
      <c r="A400" s="6" t="str">
        <f t="shared" si="36"/>
        <v> AN 266.20 </v>
      </c>
      <c r="B400" s="2" t="str">
        <f t="shared" si="37"/>
        <v>I</v>
      </c>
      <c r="C400" s="6">
        <f t="shared" si="38"/>
        <v>28461.243999999999</v>
      </c>
      <c r="D400" t="str">
        <f t="shared" si="39"/>
        <v>vis</v>
      </c>
      <c r="E400" s="28">
        <f>VLOOKUP(C400,'Active 1'!C$21:E$950,3,FALSE)</f>
        <v>-32561.08975187322</v>
      </c>
      <c r="F400" s="2" t="s">
        <v>2160</v>
      </c>
      <c r="G400" t="str">
        <f t="shared" si="40"/>
        <v>28461.244</v>
      </c>
      <c r="H400" s="6">
        <f t="shared" si="41"/>
        <v>-32561</v>
      </c>
      <c r="I400" s="29" t="s">
        <v>146</v>
      </c>
      <c r="J400" s="30" t="s">
        <v>147</v>
      </c>
      <c r="K400" s="29">
        <v>-32561</v>
      </c>
      <c r="L400" s="29" t="s">
        <v>2224</v>
      </c>
      <c r="M400" s="30" t="s">
        <v>2162</v>
      </c>
      <c r="N400" s="30"/>
      <c r="O400" s="31" t="s">
        <v>89</v>
      </c>
      <c r="P400" s="31" t="s">
        <v>122</v>
      </c>
    </row>
    <row r="401" spans="1:16" ht="13.5" thickBot="1" x14ac:dyDescent="0.25">
      <c r="A401" s="6" t="str">
        <f t="shared" si="36"/>
        <v> AN 266.20 </v>
      </c>
      <c r="B401" s="2" t="str">
        <f t="shared" si="37"/>
        <v>I</v>
      </c>
      <c r="C401" s="6">
        <f t="shared" si="38"/>
        <v>28466.31</v>
      </c>
      <c r="D401" t="str">
        <f t="shared" si="39"/>
        <v>vis</v>
      </c>
      <c r="E401" s="28">
        <f>VLOOKUP(C401,'Active 1'!C$21:E$950,3,FALSE)</f>
        <v>-32549.071399616827</v>
      </c>
      <c r="F401" s="2" t="s">
        <v>2160</v>
      </c>
      <c r="G401" t="str">
        <f t="shared" si="40"/>
        <v>28466.310</v>
      </c>
      <c r="H401" s="6">
        <f t="shared" si="41"/>
        <v>-32549</v>
      </c>
      <c r="I401" s="29" t="s">
        <v>148</v>
      </c>
      <c r="J401" s="30" t="s">
        <v>149</v>
      </c>
      <c r="K401" s="29">
        <v>-32549</v>
      </c>
      <c r="L401" s="29" t="s">
        <v>105</v>
      </c>
      <c r="M401" s="30" t="s">
        <v>2162</v>
      </c>
      <c r="N401" s="30"/>
      <c r="O401" s="31" t="s">
        <v>89</v>
      </c>
      <c r="P401" s="31" t="s">
        <v>122</v>
      </c>
    </row>
    <row r="402" spans="1:16" ht="13.5" thickBot="1" x14ac:dyDescent="0.25">
      <c r="A402" s="6" t="str">
        <f t="shared" si="36"/>
        <v> AN 266.20 </v>
      </c>
      <c r="B402" s="2" t="str">
        <f t="shared" si="37"/>
        <v>I</v>
      </c>
      <c r="C402" s="6">
        <f t="shared" si="38"/>
        <v>28555.673999999999</v>
      </c>
      <c r="D402" t="str">
        <f t="shared" si="39"/>
        <v>vis</v>
      </c>
      <c r="E402" s="28">
        <f>VLOOKUP(C402,'Active 1'!C$21:E$950,3,FALSE)</f>
        <v>-32337.068235179464</v>
      </c>
      <c r="F402" s="2" t="s">
        <v>2160</v>
      </c>
      <c r="G402" t="str">
        <f t="shared" si="40"/>
        <v>28555.674</v>
      </c>
      <c r="H402" s="6">
        <f t="shared" si="41"/>
        <v>-32337</v>
      </c>
      <c r="I402" s="29" t="s">
        <v>150</v>
      </c>
      <c r="J402" s="30" t="s">
        <v>151</v>
      </c>
      <c r="K402" s="29">
        <v>-32337</v>
      </c>
      <c r="L402" s="29" t="s">
        <v>69</v>
      </c>
      <c r="M402" s="30" t="s">
        <v>2162</v>
      </c>
      <c r="N402" s="30"/>
      <c r="O402" s="31" t="s">
        <v>89</v>
      </c>
      <c r="P402" s="31" t="s">
        <v>122</v>
      </c>
    </row>
    <row r="403" spans="1:16" ht="13.5" thickBot="1" x14ac:dyDescent="0.25">
      <c r="A403" s="6" t="str">
        <f t="shared" si="36"/>
        <v> AN 266.20 </v>
      </c>
      <c r="B403" s="2" t="str">
        <f t="shared" si="37"/>
        <v>I</v>
      </c>
      <c r="C403" s="6">
        <f t="shared" si="38"/>
        <v>28614.661</v>
      </c>
      <c r="D403" t="str">
        <f t="shared" si="39"/>
        <v>vis</v>
      </c>
      <c r="E403" s="28">
        <f>VLOOKUP(C403,'Active 1'!C$21:E$950,3,FALSE)</f>
        <v>-32197.13010952856</v>
      </c>
      <c r="F403" s="2" t="s">
        <v>2160</v>
      </c>
      <c r="G403" t="str">
        <f t="shared" si="40"/>
        <v>28614.661</v>
      </c>
      <c r="H403" s="6">
        <f t="shared" si="41"/>
        <v>-32197</v>
      </c>
      <c r="I403" s="29" t="s">
        <v>152</v>
      </c>
      <c r="J403" s="30" t="s">
        <v>153</v>
      </c>
      <c r="K403" s="29">
        <v>-32197</v>
      </c>
      <c r="L403" s="29" t="s">
        <v>154</v>
      </c>
      <c r="M403" s="30" t="s">
        <v>2162</v>
      </c>
      <c r="N403" s="30"/>
      <c r="O403" s="31" t="s">
        <v>89</v>
      </c>
      <c r="P403" s="31" t="s">
        <v>122</v>
      </c>
    </row>
    <row r="404" spans="1:16" ht="13.5" thickBot="1" x14ac:dyDescent="0.25">
      <c r="A404" s="6" t="str">
        <f t="shared" si="36"/>
        <v> AN 266.20 </v>
      </c>
      <c r="B404" s="2" t="str">
        <f t="shared" si="37"/>
        <v>I</v>
      </c>
      <c r="C404" s="6">
        <f t="shared" si="38"/>
        <v>28661.474999999999</v>
      </c>
      <c r="D404" t="str">
        <f t="shared" si="39"/>
        <v>vis</v>
      </c>
      <c r="E404" s="28">
        <f>VLOOKUP(C404,'Active 1'!C$21:E$950,3,FALSE)</f>
        <v>-32086.070665681254</v>
      </c>
      <c r="F404" s="2" t="s">
        <v>2160</v>
      </c>
      <c r="G404" t="str">
        <f t="shared" si="40"/>
        <v>28661.475</v>
      </c>
      <c r="H404" s="6">
        <f t="shared" si="41"/>
        <v>-32086</v>
      </c>
      <c r="I404" s="29" t="s">
        <v>155</v>
      </c>
      <c r="J404" s="30" t="s">
        <v>156</v>
      </c>
      <c r="K404" s="29">
        <v>-32086</v>
      </c>
      <c r="L404" s="29" t="s">
        <v>105</v>
      </c>
      <c r="M404" s="30" t="s">
        <v>2162</v>
      </c>
      <c r="N404" s="30"/>
      <c r="O404" s="31" t="s">
        <v>89</v>
      </c>
      <c r="P404" s="31" t="s">
        <v>122</v>
      </c>
    </row>
    <row r="405" spans="1:16" ht="13.5" thickBot="1" x14ac:dyDescent="0.25">
      <c r="A405" s="6" t="str">
        <f t="shared" si="36"/>
        <v> AN 266.20 </v>
      </c>
      <c r="B405" s="2" t="str">
        <f t="shared" si="37"/>
        <v>I</v>
      </c>
      <c r="C405" s="6">
        <f t="shared" si="38"/>
        <v>28664.421999999999</v>
      </c>
      <c r="D405" t="str">
        <f t="shared" si="39"/>
        <v>vis</v>
      </c>
      <c r="E405" s="28">
        <f>VLOOKUP(C405,'Active 1'!C$21:E$950,3,FALSE)</f>
        <v>-32079.079334433805</v>
      </c>
      <c r="F405" s="2" t="s">
        <v>2160</v>
      </c>
      <c r="G405" t="str">
        <f t="shared" si="40"/>
        <v>28664.422</v>
      </c>
      <c r="H405" s="6">
        <f t="shared" si="41"/>
        <v>-32079</v>
      </c>
      <c r="I405" s="29" t="s">
        <v>157</v>
      </c>
      <c r="J405" s="30" t="s">
        <v>158</v>
      </c>
      <c r="K405" s="29">
        <v>-32079</v>
      </c>
      <c r="L405" s="29" t="s">
        <v>16</v>
      </c>
      <c r="M405" s="30" t="s">
        <v>2162</v>
      </c>
      <c r="N405" s="30"/>
      <c r="O405" s="31" t="s">
        <v>89</v>
      </c>
      <c r="P405" s="31" t="s">
        <v>122</v>
      </c>
    </row>
    <row r="406" spans="1:16" ht="13.5" thickBot="1" x14ac:dyDescent="0.25">
      <c r="A406" s="6" t="str">
        <f t="shared" si="36"/>
        <v> AN 266.20 </v>
      </c>
      <c r="B406" s="2" t="str">
        <f t="shared" si="37"/>
        <v>I</v>
      </c>
      <c r="C406" s="6">
        <f t="shared" si="38"/>
        <v>28683.38</v>
      </c>
      <c r="D406" t="str">
        <f t="shared" si="39"/>
        <v>vis</v>
      </c>
      <c r="E406" s="28">
        <f>VLOOKUP(C406,'Active 1'!C$21:E$950,3,FALSE)</f>
        <v>-32034.104221509093</v>
      </c>
      <c r="F406" s="2" t="s">
        <v>2160</v>
      </c>
      <c r="G406" t="str">
        <f t="shared" si="40"/>
        <v>28683.380</v>
      </c>
      <c r="H406" s="6">
        <f t="shared" si="41"/>
        <v>-32034</v>
      </c>
      <c r="I406" s="29" t="s">
        <v>159</v>
      </c>
      <c r="J406" s="30" t="s">
        <v>160</v>
      </c>
      <c r="K406" s="29">
        <v>-32034</v>
      </c>
      <c r="L406" s="29" t="s">
        <v>161</v>
      </c>
      <c r="M406" s="30" t="s">
        <v>2162</v>
      </c>
      <c r="N406" s="30"/>
      <c r="O406" s="31" t="s">
        <v>89</v>
      </c>
      <c r="P406" s="31" t="s">
        <v>122</v>
      </c>
    </row>
    <row r="407" spans="1:16" ht="13.5" thickBot="1" x14ac:dyDescent="0.25">
      <c r="A407" s="6" t="str">
        <f t="shared" si="36"/>
        <v> AN 266.20 </v>
      </c>
      <c r="B407" s="2" t="str">
        <f t="shared" si="37"/>
        <v>I</v>
      </c>
      <c r="C407" s="6">
        <f t="shared" si="38"/>
        <v>28688.446</v>
      </c>
      <c r="D407" t="str">
        <f t="shared" si="39"/>
        <v>vis</v>
      </c>
      <c r="E407" s="28">
        <f>VLOOKUP(C407,'Active 1'!C$21:E$950,3,FALSE)</f>
        <v>-32022.085869252711</v>
      </c>
      <c r="F407" s="2" t="s">
        <v>2160</v>
      </c>
      <c r="G407" t="str">
        <f t="shared" si="40"/>
        <v>28688.446</v>
      </c>
      <c r="H407" s="6">
        <f t="shared" si="41"/>
        <v>-32022</v>
      </c>
      <c r="I407" s="29" t="s">
        <v>162</v>
      </c>
      <c r="J407" s="30" t="s">
        <v>163</v>
      </c>
      <c r="K407" s="29">
        <v>-32022</v>
      </c>
      <c r="L407" s="29" t="s">
        <v>52</v>
      </c>
      <c r="M407" s="30" t="s">
        <v>2162</v>
      </c>
      <c r="N407" s="30"/>
      <c r="O407" s="31" t="s">
        <v>89</v>
      </c>
      <c r="P407" s="31" t="s">
        <v>122</v>
      </c>
    </row>
    <row r="408" spans="1:16" ht="13.5" thickBot="1" x14ac:dyDescent="0.25">
      <c r="A408" s="6" t="str">
        <f t="shared" si="36"/>
        <v> AN 266.20 </v>
      </c>
      <c r="B408" s="2" t="str">
        <f t="shared" si="37"/>
        <v>I</v>
      </c>
      <c r="C408" s="6">
        <f t="shared" si="38"/>
        <v>28718.377</v>
      </c>
      <c r="D408" t="str">
        <f t="shared" si="39"/>
        <v>vis</v>
      </c>
      <c r="E408" s="28">
        <f>VLOOKUP(C408,'Active 1'!C$21:E$950,3,FALSE)</f>
        <v>-31951.078900957033</v>
      </c>
      <c r="F408" s="2" t="s">
        <v>2160</v>
      </c>
      <c r="G408" t="str">
        <f t="shared" si="40"/>
        <v>28718.377</v>
      </c>
      <c r="H408" s="6">
        <f t="shared" si="41"/>
        <v>-31951</v>
      </c>
      <c r="I408" s="29" t="s">
        <v>164</v>
      </c>
      <c r="J408" s="30" t="s">
        <v>165</v>
      </c>
      <c r="K408" s="29">
        <v>-31951</v>
      </c>
      <c r="L408" s="29" t="s">
        <v>16</v>
      </c>
      <c r="M408" s="30" t="s">
        <v>2162</v>
      </c>
      <c r="N408" s="30"/>
      <c r="O408" s="31" t="s">
        <v>89</v>
      </c>
      <c r="P408" s="31" t="s">
        <v>122</v>
      </c>
    </row>
    <row r="409" spans="1:16" ht="13.5" thickBot="1" x14ac:dyDescent="0.25">
      <c r="A409" s="6" t="str">
        <f t="shared" si="36"/>
        <v> BZ 19.46 </v>
      </c>
      <c r="B409" s="2" t="str">
        <f t="shared" si="37"/>
        <v>I</v>
      </c>
      <c r="C409" s="6">
        <f t="shared" si="38"/>
        <v>28726.376</v>
      </c>
      <c r="D409" t="str">
        <f t="shared" si="39"/>
        <v>vis</v>
      </c>
      <c r="E409" s="28">
        <f>VLOOKUP(C409,'Active 1'!C$21:E$950,3,FALSE)</f>
        <v>-31932.102430428244</v>
      </c>
      <c r="F409" s="2" t="s">
        <v>2160</v>
      </c>
      <c r="G409" t="str">
        <f t="shared" si="40"/>
        <v>28726.376</v>
      </c>
      <c r="H409" s="6">
        <f t="shared" si="41"/>
        <v>-31932</v>
      </c>
      <c r="I409" s="29" t="s">
        <v>166</v>
      </c>
      <c r="J409" s="30" t="s">
        <v>167</v>
      </c>
      <c r="K409" s="29">
        <v>-31932</v>
      </c>
      <c r="L409" s="29" t="s">
        <v>83</v>
      </c>
      <c r="M409" s="30" t="s">
        <v>2162</v>
      </c>
      <c r="N409" s="30"/>
      <c r="O409" s="31" t="s">
        <v>84</v>
      </c>
      <c r="P409" s="31" t="s">
        <v>168</v>
      </c>
    </row>
    <row r="410" spans="1:16" ht="13.5" thickBot="1" x14ac:dyDescent="0.25">
      <c r="A410" s="6" t="str">
        <f t="shared" si="36"/>
        <v> AN 266.20 </v>
      </c>
      <c r="B410" s="2" t="str">
        <f t="shared" si="37"/>
        <v>I</v>
      </c>
      <c r="C410" s="6">
        <f t="shared" si="38"/>
        <v>28742.385999999999</v>
      </c>
      <c r="D410" t="str">
        <f t="shared" si="39"/>
        <v>vis</v>
      </c>
      <c r="E410" s="28">
        <f>VLOOKUP(C410,'Active 1'!C$21:E$950,3,FALSE)</f>
        <v>-31894.121021106348</v>
      </c>
      <c r="F410" s="2" t="s">
        <v>2160</v>
      </c>
      <c r="G410" t="str">
        <f t="shared" si="40"/>
        <v>28742.386</v>
      </c>
      <c r="H410" s="6">
        <f t="shared" si="41"/>
        <v>-31894</v>
      </c>
      <c r="I410" s="29" t="s">
        <v>169</v>
      </c>
      <c r="J410" s="30" t="s">
        <v>170</v>
      </c>
      <c r="K410" s="29">
        <v>-31894</v>
      </c>
      <c r="L410" s="29" t="s">
        <v>171</v>
      </c>
      <c r="M410" s="30" t="s">
        <v>2162</v>
      </c>
      <c r="N410" s="30"/>
      <c r="O410" s="31" t="s">
        <v>89</v>
      </c>
      <c r="P410" s="31" t="s">
        <v>122</v>
      </c>
    </row>
    <row r="411" spans="1:16" ht="13.5" thickBot="1" x14ac:dyDescent="0.25">
      <c r="A411" s="6" t="str">
        <f t="shared" si="36"/>
        <v> AN 266.20 </v>
      </c>
      <c r="B411" s="2" t="str">
        <f t="shared" si="37"/>
        <v>I</v>
      </c>
      <c r="C411" s="6">
        <f t="shared" si="38"/>
        <v>28753.332999999999</v>
      </c>
      <c r="D411" t="str">
        <f t="shared" si="39"/>
        <v>vis</v>
      </c>
      <c r="E411" s="28">
        <f>VLOOKUP(C411,'Active 1'!C$21:E$950,3,FALSE)</f>
        <v>-31868.150846974753</v>
      </c>
      <c r="F411" s="2" t="s">
        <v>2160</v>
      </c>
      <c r="G411" t="str">
        <f t="shared" si="40"/>
        <v>28753.333</v>
      </c>
      <c r="H411" s="6">
        <f t="shared" si="41"/>
        <v>-31868</v>
      </c>
      <c r="I411" s="29" t="s">
        <v>172</v>
      </c>
      <c r="J411" s="30" t="s">
        <v>173</v>
      </c>
      <c r="K411" s="29">
        <v>-31868</v>
      </c>
      <c r="L411" s="29" t="s">
        <v>174</v>
      </c>
      <c r="M411" s="30" t="s">
        <v>2162</v>
      </c>
      <c r="N411" s="30"/>
      <c r="O411" s="31" t="s">
        <v>89</v>
      </c>
      <c r="P411" s="31" t="s">
        <v>122</v>
      </c>
    </row>
    <row r="412" spans="1:16" ht="13.5" thickBot="1" x14ac:dyDescent="0.25">
      <c r="A412" s="6" t="str">
        <f t="shared" si="36"/>
        <v> AN 266.20 </v>
      </c>
      <c r="B412" s="2" t="str">
        <f t="shared" si="37"/>
        <v>I</v>
      </c>
      <c r="C412" s="6">
        <f t="shared" si="38"/>
        <v>28802.258000000002</v>
      </c>
      <c r="D412" t="str">
        <f t="shared" si="39"/>
        <v>vis</v>
      </c>
      <c r="E412" s="28">
        <f>VLOOKUP(C412,'Active 1'!C$21:E$950,3,FALSE)</f>
        <v>-31752.083360961384</v>
      </c>
      <c r="F412" s="2" t="s">
        <v>2160</v>
      </c>
      <c r="G412" t="str">
        <f t="shared" si="40"/>
        <v>28802.258</v>
      </c>
      <c r="H412" s="6">
        <f t="shared" si="41"/>
        <v>-31752</v>
      </c>
      <c r="I412" s="29" t="s">
        <v>175</v>
      </c>
      <c r="J412" s="30" t="s">
        <v>176</v>
      </c>
      <c r="K412" s="29">
        <v>-31752</v>
      </c>
      <c r="L412" s="29" t="s">
        <v>138</v>
      </c>
      <c r="M412" s="30" t="s">
        <v>2162</v>
      </c>
      <c r="N412" s="30"/>
      <c r="O412" s="31" t="s">
        <v>89</v>
      </c>
      <c r="P412" s="31" t="s">
        <v>122</v>
      </c>
    </row>
    <row r="413" spans="1:16" ht="13.5" thickBot="1" x14ac:dyDescent="0.25">
      <c r="A413" s="6" t="str">
        <f t="shared" si="36"/>
        <v> AN 266.20 </v>
      </c>
      <c r="B413" s="2" t="str">
        <f t="shared" si="37"/>
        <v>I</v>
      </c>
      <c r="C413" s="6">
        <f t="shared" si="38"/>
        <v>28826.284</v>
      </c>
      <c r="D413" t="str">
        <f t="shared" si="39"/>
        <v>vis</v>
      </c>
      <c r="E413" s="28">
        <f>VLOOKUP(C413,'Active 1'!C$21:E$950,3,FALSE)</f>
        <v>-31695.085151069572</v>
      </c>
      <c r="F413" s="2" t="s">
        <v>2160</v>
      </c>
      <c r="G413" t="str">
        <f t="shared" si="40"/>
        <v>28826.284</v>
      </c>
      <c r="H413" s="6">
        <f t="shared" si="41"/>
        <v>-31695</v>
      </c>
      <c r="I413" s="29" t="s">
        <v>177</v>
      </c>
      <c r="J413" s="30" t="s">
        <v>178</v>
      </c>
      <c r="K413" s="29">
        <v>-31695</v>
      </c>
      <c r="L413" s="29" t="s">
        <v>52</v>
      </c>
      <c r="M413" s="30" t="s">
        <v>2162</v>
      </c>
      <c r="N413" s="30"/>
      <c r="O413" s="31" t="s">
        <v>89</v>
      </c>
      <c r="P413" s="31" t="s">
        <v>122</v>
      </c>
    </row>
    <row r="414" spans="1:16" ht="13.5" thickBot="1" x14ac:dyDescent="0.25">
      <c r="A414" s="6" t="str">
        <f t="shared" si="36"/>
        <v> AN 266.20 </v>
      </c>
      <c r="B414" s="2" t="str">
        <f t="shared" si="37"/>
        <v>I</v>
      </c>
      <c r="C414" s="6">
        <f t="shared" si="38"/>
        <v>28829.235000000001</v>
      </c>
      <c r="D414" t="str">
        <f t="shared" si="39"/>
        <v>vis</v>
      </c>
      <c r="E414" s="28">
        <f>VLOOKUP(C414,'Active 1'!C$21:E$950,3,FALSE)</f>
        <v>-31688.084330400678</v>
      </c>
      <c r="F414" s="2" t="s">
        <v>2160</v>
      </c>
      <c r="G414" t="str">
        <f t="shared" si="40"/>
        <v>28829.235</v>
      </c>
      <c r="H414" s="6">
        <f t="shared" si="41"/>
        <v>-31688</v>
      </c>
      <c r="I414" s="29" t="s">
        <v>179</v>
      </c>
      <c r="J414" s="30" t="s">
        <v>180</v>
      </c>
      <c r="K414" s="29">
        <v>-31688</v>
      </c>
      <c r="L414" s="29" t="s">
        <v>52</v>
      </c>
      <c r="M414" s="30" t="s">
        <v>2162</v>
      </c>
      <c r="N414" s="30"/>
      <c r="O414" s="31" t="s">
        <v>89</v>
      </c>
      <c r="P414" s="31" t="s">
        <v>122</v>
      </c>
    </row>
    <row r="415" spans="1:16" ht="13.5" thickBot="1" x14ac:dyDescent="0.25">
      <c r="A415" s="6" t="str">
        <f t="shared" si="36"/>
        <v> AN 266.20 </v>
      </c>
      <c r="B415" s="2" t="str">
        <f t="shared" si="37"/>
        <v>I</v>
      </c>
      <c r="C415" s="6">
        <f t="shared" si="38"/>
        <v>28837.241000000002</v>
      </c>
      <c r="D415" t="str">
        <f t="shared" si="39"/>
        <v>vis</v>
      </c>
      <c r="E415" s="28">
        <f>VLOOKUP(C415,'Active 1'!C$21:E$950,3,FALSE)</f>
        <v>-31669.091253384366</v>
      </c>
      <c r="F415" s="2" t="s">
        <v>2160</v>
      </c>
      <c r="G415" t="str">
        <f t="shared" si="40"/>
        <v>28837.241</v>
      </c>
      <c r="H415" s="6">
        <f t="shared" si="41"/>
        <v>-31669</v>
      </c>
      <c r="I415" s="29" t="s">
        <v>181</v>
      </c>
      <c r="J415" s="30" t="s">
        <v>182</v>
      </c>
      <c r="K415" s="29">
        <v>-31669</v>
      </c>
      <c r="L415" s="29" t="s">
        <v>2224</v>
      </c>
      <c r="M415" s="30" t="s">
        <v>2162</v>
      </c>
      <c r="N415" s="30"/>
      <c r="O415" s="31" t="s">
        <v>89</v>
      </c>
      <c r="P415" s="31" t="s">
        <v>122</v>
      </c>
    </row>
    <row r="416" spans="1:16" ht="13.5" thickBot="1" x14ac:dyDescent="0.25">
      <c r="A416" s="6" t="str">
        <f t="shared" si="36"/>
        <v> AN 266.20 </v>
      </c>
      <c r="B416" s="2" t="str">
        <f t="shared" si="37"/>
        <v>I</v>
      </c>
      <c r="C416" s="6">
        <f t="shared" si="38"/>
        <v>28845.255000000001</v>
      </c>
      <c r="D416" t="str">
        <f t="shared" si="39"/>
        <v>vis</v>
      </c>
      <c r="E416" s="28">
        <f>VLOOKUP(C416,'Active 1'!C$21:E$950,3,FALSE)</f>
        <v>-31650.079197525174</v>
      </c>
      <c r="F416" s="2" t="s">
        <v>2160</v>
      </c>
      <c r="G416" t="str">
        <f t="shared" si="40"/>
        <v>28845.255</v>
      </c>
      <c r="H416" s="6">
        <f t="shared" si="41"/>
        <v>-31650</v>
      </c>
      <c r="I416" s="29" t="s">
        <v>183</v>
      </c>
      <c r="J416" s="30" t="s">
        <v>184</v>
      </c>
      <c r="K416" s="29">
        <v>-31650</v>
      </c>
      <c r="L416" s="29" t="s">
        <v>16</v>
      </c>
      <c r="M416" s="30" t="s">
        <v>2162</v>
      </c>
      <c r="N416" s="30"/>
      <c r="O416" s="31" t="s">
        <v>89</v>
      </c>
      <c r="P416" s="31" t="s">
        <v>122</v>
      </c>
    </row>
    <row r="417" spans="1:16" ht="13.5" thickBot="1" x14ac:dyDescent="0.25">
      <c r="A417" s="6" t="str">
        <f t="shared" si="36"/>
        <v> HC 446 </v>
      </c>
      <c r="B417" s="2" t="str">
        <f t="shared" si="37"/>
        <v>I</v>
      </c>
      <c r="C417" s="6">
        <f t="shared" si="38"/>
        <v>28900.050999999999</v>
      </c>
      <c r="D417" t="str">
        <f t="shared" si="39"/>
        <v>vis</v>
      </c>
      <c r="E417" s="28">
        <f>VLOOKUP(C417,'Active 1'!C$21:E$950,3,FALSE)</f>
        <v>-31520.083613190211</v>
      </c>
      <c r="F417" s="2" t="s">
        <v>2160</v>
      </c>
      <c r="G417" t="str">
        <f t="shared" si="40"/>
        <v>28900.051</v>
      </c>
      <c r="H417" s="6">
        <f t="shared" si="41"/>
        <v>-31520</v>
      </c>
      <c r="I417" s="29" t="s">
        <v>185</v>
      </c>
      <c r="J417" s="30" t="s">
        <v>186</v>
      </c>
      <c r="K417" s="29">
        <v>-31520</v>
      </c>
      <c r="L417" s="29" t="s">
        <v>138</v>
      </c>
      <c r="M417" s="30" t="s">
        <v>2173</v>
      </c>
      <c r="N417" s="30"/>
      <c r="O417" s="31" t="s">
        <v>2174</v>
      </c>
      <c r="P417" s="31" t="s">
        <v>2175</v>
      </c>
    </row>
    <row r="418" spans="1:16" ht="13.5" thickBot="1" x14ac:dyDescent="0.25">
      <c r="A418" s="6" t="str">
        <f t="shared" si="36"/>
        <v> BZ 20.54 </v>
      </c>
      <c r="B418" s="2" t="str">
        <f t="shared" si="37"/>
        <v>I</v>
      </c>
      <c r="C418" s="6">
        <f t="shared" si="38"/>
        <v>29164.331999999999</v>
      </c>
      <c r="D418" t="str">
        <f t="shared" si="39"/>
        <v>vis</v>
      </c>
      <c r="E418" s="28">
        <f>VLOOKUP(C418,'Active 1'!C$21:E$950,3,FALSE)</f>
        <v>-30893.115166157044</v>
      </c>
      <c r="F418" s="2" t="s">
        <v>2160</v>
      </c>
      <c r="G418" t="str">
        <f t="shared" si="40"/>
        <v>29164.332</v>
      </c>
      <c r="H418" s="6">
        <f t="shared" si="41"/>
        <v>-30893</v>
      </c>
      <c r="I418" s="29" t="s">
        <v>187</v>
      </c>
      <c r="J418" s="30" t="s">
        <v>188</v>
      </c>
      <c r="K418" s="29">
        <v>-30893</v>
      </c>
      <c r="L418" s="29" t="s">
        <v>108</v>
      </c>
      <c r="M418" s="30" t="s">
        <v>2162</v>
      </c>
      <c r="N418" s="30"/>
      <c r="O418" s="31" t="s">
        <v>84</v>
      </c>
      <c r="P418" s="31" t="s">
        <v>189</v>
      </c>
    </row>
    <row r="419" spans="1:16" ht="13.5" thickBot="1" x14ac:dyDescent="0.25">
      <c r="A419" s="6" t="str">
        <f t="shared" si="36"/>
        <v> HC 446 </v>
      </c>
      <c r="B419" s="2" t="str">
        <f t="shared" si="37"/>
        <v>I</v>
      </c>
      <c r="C419" s="6">
        <f t="shared" si="38"/>
        <v>29399.976999999999</v>
      </c>
      <c r="D419" t="str">
        <f t="shared" si="39"/>
        <v>vis</v>
      </c>
      <c r="E419" s="28">
        <f>VLOOKUP(C419,'Active 1'!C$21:E$950,3,FALSE)</f>
        <v>-30334.081487227679</v>
      </c>
      <c r="F419" s="2" t="s">
        <v>2160</v>
      </c>
      <c r="G419" t="str">
        <f t="shared" si="40"/>
        <v>29399.977</v>
      </c>
      <c r="H419" s="6">
        <f t="shared" si="41"/>
        <v>-30334</v>
      </c>
      <c r="I419" s="29" t="s">
        <v>190</v>
      </c>
      <c r="J419" s="30" t="s">
        <v>191</v>
      </c>
      <c r="K419" s="29">
        <v>-30334</v>
      </c>
      <c r="L419" s="29" t="s">
        <v>10</v>
      </c>
      <c r="M419" s="30" t="s">
        <v>2173</v>
      </c>
      <c r="N419" s="30"/>
      <c r="O419" s="31" t="s">
        <v>2174</v>
      </c>
      <c r="P419" s="31" t="s">
        <v>2175</v>
      </c>
    </row>
    <row r="420" spans="1:16" ht="13.5" thickBot="1" x14ac:dyDescent="0.25">
      <c r="A420" s="6" t="str">
        <f t="shared" si="36"/>
        <v> HC 446 </v>
      </c>
      <c r="B420" s="2" t="str">
        <f t="shared" si="37"/>
        <v>I</v>
      </c>
      <c r="C420" s="6">
        <f t="shared" si="38"/>
        <v>29799.998</v>
      </c>
      <c r="D420" t="str">
        <f t="shared" si="39"/>
        <v>vis</v>
      </c>
      <c r="E420" s="28">
        <f>VLOOKUP(C420,'Active 1'!C$21:E$950,3,FALSE)</f>
        <v>-29385.089523557737</v>
      </c>
      <c r="F420" s="2" t="s">
        <v>2160</v>
      </c>
      <c r="G420" t="str">
        <f t="shared" si="40"/>
        <v>29799.998</v>
      </c>
      <c r="H420" s="6">
        <f t="shared" si="41"/>
        <v>-29385</v>
      </c>
      <c r="I420" s="29" t="s">
        <v>198</v>
      </c>
      <c r="J420" s="30" t="s">
        <v>199</v>
      </c>
      <c r="K420" s="29">
        <v>-29385</v>
      </c>
      <c r="L420" s="29" t="s">
        <v>2224</v>
      </c>
      <c r="M420" s="30" t="s">
        <v>2173</v>
      </c>
      <c r="N420" s="30"/>
      <c r="O420" s="31" t="s">
        <v>2174</v>
      </c>
      <c r="P420" s="31" t="s">
        <v>2175</v>
      </c>
    </row>
    <row r="421" spans="1:16" ht="13.5" thickBot="1" x14ac:dyDescent="0.25">
      <c r="A421" s="6" t="str">
        <f t="shared" si="36"/>
        <v> MSAI 21.320 </v>
      </c>
      <c r="B421" s="2" t="str">
        <f t="shared" si="37"/>
        <v>I</v>
      </c>
      <c r="C421" s="6">
        <f t="shared" si="38"/>
        <v>32389.404999999999</v>
      </c>
      <c r="D421" t="str">
        <f t="shared" si="39"/>
        <v>vis</v>
      </c>
      <c r="E421" s="28">
        <f>VLOOKUP(C421,'Active 1'!C$21:E$950,3,FALSE)</f>
        <v>-23242.095946543814</v>
      </c>
      <c r="F421" s="2" t="s">
        <v>2160</v>
      </c>
      <c r="G421" t="str">
        <f t="shared" si="40"/>
        <v>32389.405</v>
      </c>
      <c r="H421" s="6">
        <f t="shared" si="41"/>
        <v>-23242</v>
      </c>
      <c r="I421" s="29" t="s">
        <v>215</v>
      </c>
      <c r="J421" s="30" t="s">
        <v>216</v>
      </c>
      <c r="K421" s="29">
        <v>-23242</v>
      </c>
      <c r="L421" s="29" t="s">
        <v>197</v>
      </c>
      <c r="M421" s="30" t="s">
        <v>2162</v>
      </c>
      <c r="N421" s="30"/>
      <c r="O421" s="31" t="s">
        <v>217</v>
      </c>
      <c r="P421" s="31" t="s">
        <v>218</v>
      </c>
    </row>
    <row r="422" spans="1:16" ht="13.5" thickBot="1" x14ac:dyDescent="0.25">
      <c r="A422" s="6" t="str">
        <f t="shared" si="36"/>
        <v> MSAI 21.321 </v>
      </c>
      <c r="B422" s="2" t="str">
        <f t="shared" si="37"/>
        <v>I</v>
      </c>
      <c r="C422" s="6">
        <f t="shared" si="38"/>
        <v>32405.421999999999</v>
      </c>
      <c r="D422" t="str">
        <f t="shared" si="39"/>
        <v>vis</v>
      </c>
      <c r="E422" s="28">
        <f>VLOOKUP(C422,'Active 1'!C$21:E$950,3,FALSE)</f>
        <v>-23204.097930734388</v>
      </c>
      <c r="F422" s="2" t="s">
        <v>2160</v>
      </c>
      <c r="G422" t="str">
        <f t="shared" si="40"/>
        <v>32405.422</v>
      </c>
      <c r="H422" s="6">
        <f t="shared" si="41"/>
        <v>-23204</v>
      </c>
      <c r="I422" s="29" t="s">
        <v>219</v>
      </c>
      <c r="J422" s="30" t="s">
        <v>220</v>
      </c>
      <c r="K422" s="29">
        <v>-23204</v>
      </c>
      <c r="L422" s="29" t="s">
        <v>97</v>
      </c>
      <c r="M422" s="30" t="s">
        <v>2162</v>
      </c>
      <c r="N422" s="30"/>
      <c r="O422" s="31" t="s">
        <v>217</v>
      </c>
      <c r="P422" s="31" t="s">
        <v>221</v>
      </c>
    </row>
    <row r="423" spans="1:16" ht="13.5" thickBot="1" x14ac:dyDescent="0.25">
      <c r="A423" s="6" t="str">
        <f t="shared" si="36"/>
        <v>BAVM 8 </v>
      </c>
      <c r="B423" s="2" t="str">
        <f t="shared" si="37"/>
        <v>I</v>
      </c>
      <c r="C423" s="6">
        <f t="shared" si="38"/>
        <v>33493.39</v>
      </c>
      <c r="D423" t="str">
        <f t="shared" si="39"/>
        <v>vis</v>
      </c>
      <c r="E423" s="28">
        <f>VLOOKUP(C423,'Active 1'!C$21:E$950,3,FALSE)</f>
        <v>-20623.05121386188</v>
      </c>
      <c r="F423" s="2" t="s">
        <v>2160</v>
      </c>
      <c r="G423" t="str">
        <f t="shared" si="40"/>
        <v>33493.390</v>
      </c>
      <c r="H423" s="6">
        <f t="shared" si="41"/>
        <v>-20623</v>
      </c>
      <c r="I423" s="29" t="s">
        <v>222</v>
      </c>
      <c r="J423" s="30" t="s">
        <v>223</v>
      </c>
      <c r="K423" s="29">
        <v>-20623</v>
      </c>
      <c r="L423" s="29" t="s">
        <v>2202</v>
      </c>
      <c r="M423" s="30" t="s">
        <v>2162</v>
      </c>
      <c r="N423" s="30"/>
      <c r="O423" s="31" t="s">
        <v>224</v>
      </c>
      <c r="P423" s="32" t="s">
        <v>225</v>
      </c>
    </row>
    <row r="424" spans="1:16" ht="13.5" thickBot="1" x14ac:dyDescent="0.25">
      <c r="A424" s="6" t="str">
        <f t="shared" si="36"/>
        <v>BAVM 8 </v>
      </c>
      <c r="B424" s="2" t="str">
        <f t="shared" si="37"/>
        <v>II</v>
      </c>
      <c r="C424" s="6">
        <f t="shared" si="38"/>
        <v>33499.500999999997</v>
      </c>
      <c r="D424" t="str">
        <f t="shared" si="39"/>
        <v>vis</v>
      </c>
      <c r="E424" s="28">
        <f>VLOOKUP(C424,'Active 1'!C$21:E$950,3,FALSE)</f>
        <v>-20608.553750253759</v>
      </c>
      <c r="F424" s="2" t="s">
        <v>2160</v>
      </c>
      <c r="G424" t="str">
        <f t="shared" si="40"/>
        <v>33499.501</v>
      </c>
      <c r="H424" s="6">
        <f t="shared" si="41"/>
        <v>-20608.5</v>
      </c>
      <c r="I424" s="29" t="s">
        <v>226</v>
      </c>
      <c r="J424" s="30" t="s">
        <v>227</v>
      </c>
      <c r="K424" s="29">
        <v>-20608.5</v>
      </c>
      <c r="L424" s="29" t="s">
        <v>2205</v>
      </c>
      <c r="M424" s="30" t="s">
        <v>2162</v>
      </c>
      <c r="N424" s="30"/>
      <c r="O424" s="31" t="s">
        <v>224</v>
      </c>
      <c r="P424" s="32" t="s">
        <v>225</v>
      </c>
    </row>
    <row r="425" spans="1:16" ht="13.5" thickBot="1" x14ac:dyDescent="0.25">
      <c r="A425" s="6" t="str">
        <f t="shared" si="36"/>
        <v> IPUL 20.90 </v>
      </c>
      <c r="B425" s="2" t="str">
        <f t="shared" si="37"/>
        <v>I</v>
      </c>
      <c r="C425" s="6">
        <f t="shared" si="38"/>
        <v>33515.714</v>
      </c>
      <c r="D425" t="str">
        <f t="shared" si="39"/>
        <v>vis</v>
      </c>
      <c r="E425" s="28">
        <f>VLOOKUP(C425,'Active 1'!C$21:E$950,3,FALSE)</f>
        <v>-20570.090752793665</v>
      </c>
      <c r="F425" s="2" t="s">
        <v>2160</v>
      </c>
      <c r="G425" t="str">
        <f t="shared" si="40"/>
        <v>33515.714</v>
      </c>
      <c r="H425" s="6">
        <f t="shared" si="41"/>
        <v>-20570</v>
      </c>
      <c r="I425" s="29" t="s">
        <v>228</v>
      </c>
      <c r="J425" s="30" t="s">
        <v>229</v>
      </c>
      <c r="K425" s="29">
        <v>-20570</v>
      </c>
      <c r="L425" s="29" t="s">
        <v>2224</v>
      </c>
      <c r="M425" s="30" t="s">
        <v>2173</v>
      </c>
      <c r="N425" s="30"/>
      <c r="O425" s="31" t="s">
        <v>230</v>
      </c>
      <c r="P425" s="31" t="s">
        <v>231</v>
      </c>
    </row>
    <row r="426" spans="1:16" ht="13.5" thickBot="1" x14ac:dyDescent="0.25">
      <c r="A426" s="6" t="str">
        <f t="shared" si="36"/>
        <v>BAVM 8 </v>
      </c>
      <c r="B426" s="2" t="str">
        <f t="shared" si="37"/>
        <v>I</v>
      </c>
      <c r="C426" s="6">
        <f t="shared" si="38"/>
        <v>33531.74</v>
      </c>
      <c r="D426" t="str">
        <f t="shared" si="39"/>
        <v>vis</v>
      </c>
      <c r="E426" s="28">
        <f>VLOOKUP(C426,'Active 1'!C$21:E$950,3,FALSE)</f>
        <v>-20532.071385786003</v>
      </c>
      <c r="F426" s="2" t="s">
        <v>2160</v>
      </c>
      <c r="G426" t="str">
        <f t="shared" si="40"/>
        <v>33531.740</v>
      </c>
      <c r="H426" s="6">
        <f t="shared" si="41"/>
        <v>-20532</v>
      </c>
      <c r="I426" s="29" t="s">
        <v>236</v>
      </c>
      <c r="J426" s="30" t="s">
        <v>237</v>
      </c>
      <c r="K426" s="29">
        <v>-20532</v>
      </c>
      <c r="L426" s="29" t="s">
        <v>105</v>
      </c>
      <c r="M426" s="30" t="s">
        <v>2162</v>
      </c>
      <c r="N426" s="30"/>
      <c r="O426" s="31" t="s">
        <v>224</v>
      </c>
      <c r="P426" s="32" t="s">
        <v>225</v>
      </c>
    </row>
    <row r="427" spans="1:16" ht="13.5" thickBot="1" x14ac:dyDescent="0.25">
      <c r="A427" s="6" t="str">
        <f t="shared" si="36"/>
        <v>BAVM 8 </v>
      </c>
      <c r="B427" s="2" t="str">
        <f t="shared" si="37"/>
        <v>II</v>
      </c>
      <c r="C427" s="6">
        <f t="shared" si="38"/>
        <v>33531.951999999997</v>
      </c>
      <c r="D427" t="str">
        <f t="shared" si="39"/>
        <v>vis</v>
      </c>
      <c r="E427" s="28">
        <f>VLOOKUP(C427,'Active 1'!C$21:E$950,3,FALSE)</f>
        <v>-20531.568446449575</v>
      </c>
      <c r="F427" s="2" t="s">
        <v>2160</v>
      </c>
      <c r="G427" t="str">
        <f t="shared" si="40"/>
        <v>33531.952</v>
      </c>
      <c r="H427" s="6">
        <f t="shared" si="41"/>
        <v>-20531.5</v>
      </c>
      <c r="I427" s="29" t="s">
        <v>238</v>
      </c>
      <c r="J427" s="30" t="s">
        <v>239</v>
      </c>
      <c r="K427" s="29">
        <v>-20531.5</v>
      </c>
      <c r="L427" s="29" t="s">
        <v>69</v>
      </c>
      <c r="M427" s="30" t="s">
        <v>2162</v>
      </c>
      <c r="N427" s="30"/>
      <c r="O427" s="31" t="s">
        <v>224</v>
      </c>
      <c r="P427" s="32" t="s">
        <v>225</v>
      </c>
    </row>
    <row r="428" spans="1:16" ht="13.5" thickBot="1" x14ac:dyDescent="0.25">
      <c r="A428" s="6" t="str">
        <f t="shared" si="36"/>
        <v>BAVM 8 </v>
      </c>
      <c r="B428" s="2" t="str">
        <f t="shared" si="37"/>
        <v>I</v>
      </c>
      <c r="C428" s="6">
        <f t="shared" si="38"/>
        <v>33566.300999999999</v>
      </c>
      <c r="D428" t="str">
        <f t="shared" si="39"/>
        <v>vis</v>
      </c>
      <c r="E428" s="28">
        <f>VLOOKUP(C428,'Active 1'!C$21:E$950,3,FALSE)</f>
        <v>-20450.080412171123</v>
      </c>
      <c r="F428" s="2" t="s">
        <v>2160</v>
      </c>
      <c r="G428" t="str">
        <f t="shared" si="40"/>
        <v>33566.301</v>
      </c>
      <c r="H428" s="6">
        <f t="shared" si="41"/>
        <v>-20450</v>
      </c>
      <c r="I428" s="29" t="s">
        <v>240</v>
      </c>
      <c r="J428" s="30" t="s">
        <v>241</v>
      </c>
      <c r="K428" s="29">
        <v>-20450</v>
      </c>
      <c r="L428" s="29" t="s">
        <v>10</v>
      </c>
      <c r="M428" s="30" t="s">
        <v>2162</v>
      </c>
      <c r="N428" s="30"/>
      <c r="O428" s="31" t="s">
        <v>242</v>
      </c>
      <c r="P428" s="32" t="s">
        <v>225</v>
      </c>
    </row>
    <row r="429" spans="1:16" ht="13.5" thickBot="1" x14ac:dyDescent="0.25">
      <c r="A429" s="6" t="str">
        <f t="shared" si="36"/>
        <v>BAVM 8 </v>
      </c>
      <c r="B429" s="2" t="str">
        <f t="shared" si="37"/>
        <v>I</v>
      </c>
      <c r="C429" s="6">
        <f t="shared" si="38"/>
        <v>33566.305999999997</v>
      </c>
      <c r="D429" t="str">
        <f t="shared" si="39"/>
        <v>vis</v>
      </c>
      <c r="E429" s="28">
        <f>VLOOKUP(C429,'Active 1'!C$21:E$950,3,FALSE)</f>
        <v>-20450.068550394324</v>
      </c>
      <c r="F429" s="2" t="s">
        <v>2160</v>
      </c>
      <c r="G429" t="str">
        <f t="shared" si="40"/>
        <v>33566.306</v>
      </c>
      <c r="H429" s="6">
        <f t="shared" si="41"/>
        <v>-20450</v>
      </c>
      <c r="I429" s="29" t="s">
        <v>243</v>
      </c>
      <c r="J429" s="30" t="s">
        <v>244</v>
      </c>
      <c r="K429" s="29">
        <v>-20450</v>
      </c>
      <c r="L429" s="29" t="s">
        <v>69</v>
      </c>
      <c r="M429" s="30" t="s">
        <v>2162</v>
      </c>
      <c r="N429" s="30"/>
      <c r="O429" s="31" t="s">
        <v>224</v>
      </c>
      <c r="P429" s="32" t="s">
        <v>225</v>
      </c>
    </row>
    <row r="430" spans="1:16" ht="13.5" thickBot="1" x14ac:dyDescent="0.25">
      <c r="A430" s="6" t="str">
        <f t="shared" si="36"/>
        <v>BAVM 8 </v>
      </c>
      <c r="B430" s="2" t="str">
        <f t="shared" si="37"/>
        <v>I</v>
      </c>
      <c r="C430" s="6">
        <f t="shared" si="38"/>
        <v>33731.531999999999</v>
      </c>
      <c r="D430" t="str">
        <f t="shared" si="39"/>
        <v>vis</v>
      </c>
      <c r="E430" s="28">
        <f>VLOOKUP(C430,'Active 1'!C$21:E$950,3,FALSE)</f>
        <v>-20058.093763597302</v>
      </c>
      <c r="F430" s="2" t="s">
        <v>2160</v>
      </c>
      <c r="G430" t="str">
        <f t="shared" si="40"/>
        <v>33731.532</v>
      </c>
      <c r="H430" s="6">
        <f t="shared" si="41"/>
        <v>-20058</v>
      </c>
      <c r="I430" s="29" t="s">
        <v>245</v>
      </c>
      <c r="J430" s="30" t="s">
        <v>246</v>
      </c>
      <c r="K430" s="29">
        <v>-20058</v>
      </c>
      <c r="L430" s="29" t="s">
        <v>197</v>
      </c>
      <c r="M430" s="30" t="s">
        <v>2162</v>
      </c>
      <c r="N430" s="30"/>
      <c r="O430" s="31" t="s">
        <v>224</v>
      </c>
      <c r="P430" s="32" t="s">
        <v>225</v>
      </c>
    </row>
    <row r="431" spans="1:16" ht="13.5" thickBot="1" x14ac:dyDescent="0.25">
      <c r="A431" s="6" t="str">
        <f t="shared" si="36"/>
        <v>BAVM 8 </v>
      </c>
      <c r="B431" s="2" t="str">
        <f t="shared" si="37"/>
        <v>I</v>
      </c>
      <c r="C431" s="6">
        <f t="shared" si="38"/>
        <v>33731.538</v>
      </c>
      <c r="D431" t="str">
        <f t="shared" si="39"/>
        <v>vis</v>
      </c>
      <c r="E431" s="28">
        <f>VLOOKUP(C431,'Active 1'!C$21:E$950,3,FALSE)</f>
        <v>-20058.079529465136</v>
      </c>
      <c r="F431" s="2" t="s">
        <v>2160</v>
      </c>
      <c r="G431" t="str">
        <f t="shared" si="40"/>
        <v>33731.538</v>
      </c>
      <c r="H431" s="6">
        <f t="shared" si="41"/>
        <v>-20058</v>
      </c>
      <c r="I431" s="29" t="s">
        <v>247</v>
      </c>
      <c r="J431" s="30" t="s">
        <v>248</v>
      </c>
      <c r="K431" s="29">
        <v>-20058</v>
      </c>
      <c r="L431" s="29" t="s">
        <v>10</v>
      </c>
      <c r="M431" s="30" t="s">
        <v>2162</v>
      </c>
      <c r="N431" s="30"/>
      <c r="O431" s="31" t="s">
        <v>249</v>
      </c>
      <c r="P431" s="32" t="s">
        <v>225</v>
      </c>
    </row>
    <row r="432" spans="1:16" ht="13.5" thickBot="1" x14ac:dyDescent="0.25">
      <c r="A432" s="6" t="str">
        <f t="shared" si="36"/>
        <v>BAVM 8 </v>
      </c>
      <c r="B432" s="2" t="str">
        <f t="shared" si="37"/>
        <v>I</v>
      </c>
      <c r="C432" s="6">
        <f t="shared" si="38"/>
        <v>33731.54</v>
      </c>
      <c r="D432" t="str">
        <f t="shared" si="39"/>
        <v>vis</v>
      </c>
      <c r="E432" s="28">
        <f>VLOOKUP(C432,'Active 1'!C$21:E$950,3,FALSE)</f>
        <v>-20058.074784754415</v>
      </c>
      <c r="F432" s="2" t="s">
        <v>2160</v>
      </c>
      <c r="G432" t="str">
        <f t="shared" si="40"/>
        <v>33731.540</v>
      </c>
      <c r="H432" s="6">
        <f t="shared" si="41"/>
        <v>-20058</v>
      </c>
      <c r="I432" s="29" t="s">
        <v>250</v>
      </c>
      <c r="J432" s="30" t="s">
        <v>251</v>
      </c>
      <c r="K432" s="29">
        <v>-20058</v>
      </c>
      <c r="L432" s="29" t="s">
        <v>117</v>
      </c>
      <c r="M432" s="30" t="s">
        <v>2162</v>
      </c>
      <c r="N432" s="30"/>
      <c r="O432" s="31" t="s">
        <v>242</v>
      </c>
      <c r="P432" s="32" t="s">
        <v>225</v>
      </c>
    </row>
    <row r="433" spans="1:16" ht="13.5" thickBot="1" x14ac:dyDescent="0.25">
      <c r="A433" s="6" t="str">
        <f t="shared" si="36"/>
        <v>BAVM 8 </v>
      </c>
      <c r="B433" s="2" t="str">
        <f t="shared" si="37"/>
        <v>II</v>
      </c>
      <c r="C433" s="6">
        <f t="shared" si="38"/>
        <v>33819.421999999999</v>
      </c>
      <c r="D433" t="str">
        <f t="shared" si="39"/>
        <v>vis</v>
      </c>
      <c r="E433" s="28">
        <f>VLOOKUP(C433,'Active 1'!C$21:E$950,3,FALSE)</f>
        <v>-19849.587450961339</v>
      </c>
      <c r="F433" s="2" t="s">
        <v>2160</v>
      </c>
      <c r="G433" t="str">
        <f t="shared" si="40"/>
        <v>33819.422</v>
      </c>
      <c r="H433" s="6">
        <f t="shared" si="41"/>
        <v>-19849.5</v>
      </c>
      <c r="I433" s="29" t="s">
        <v>256</v>
      </c>
      <c r="J433" s="30" t="s">
        <v>257</v>
      </c>
      <c r="K433" s="29">
        <v>-19849.5</v>
      </c>
      <c r="L433" s="29" t="s">
        <v>145</v>
      </c>
      <c r="M433" s="30" t="s">
        <v>2162</v>
      </c>
      <c r="N433" s="30"/>
      <c r="O433" s="31" t="s">
        <v>224</v>
      </c>
      <c r="P433" s="32" t="s">
        <v>225</v>
      </c>
    </row>
    <row r="434" spans="1:16" ht="13.5" thickBot="1" x14ac:dyDescent="0.25">
      <c r="A434" s="6" t="str">
        <f t="shared" si="36"/>
        <v>BAVM 10 </v>
      </c>
      <c r="B434" s="2" t="str">
        <f t="shared" si="37"/>
        <v>II</v>
      </c>
      <c r="C434" s="6">
        <f t="shared" si="38"/>
        <v>33819.425999999999</v>
      </c>
      <c r="D434" t="str">
        <f t="shared" si="39"/>
        <v>vis</v>
      </c>
      <c r="E434" s="28">
        <f>VLOOKUP(C434,'Active 1'!C$21:E$950,3,FALSE)</f>
        <v>-19849.577961539897</v>
      </c>
      <c r="F434" s="2" t="s">
        <v>2160</v>
      </c>
      <c r="G434" t="str">
        <f t="shared" si="40"/>
        <v>33819.426</v>
      </c>
      <c r="H434" s="6">
        <f t="shared" si="41"/>
        <v>-19849.5</v>
      </c>
      <c r="I434" s="29" t="s">
        <v>258</v>
      </c>
      <c r="J434" s="30" t="s">
        <v>259</v>
      </c>
      <c r="K434" s="29">
        <v>-19849.5</v>
      </c>
      <c r="L434" s="29" t="s">
        <v>16</v>
      </c>
      <c r="M434" s="30" t="s">
        <v>2162</v>
      </c>
      <c r="N434" s="30"/>
      <c r="O434" s="31" t="s">
        <v>242</v>
      </c>
      <c r="P434" s="32" t="s">
        <v>260</v>
      </c>
    </row>
    <row r="435" spans="1:16" ht="13.5" thickBot="1" x14ac:dyDescent="0.25">
      <c r="A435" s="6" t="str">
        <f t="shared" si="36"/>
        <v>BAVM 8 </v>
      </c>
      <c r="B435" s="2" t="str">
        <f t="shared" si="37"/>
        <v>II</v>
      </c>
      <c r="C435" s="6">
        <f t="shared" si="38"/>
        <v>33835.446000000004</v>
      </c>
      <c r="D435" t="str">
        <f t="shared" si="39"/>
        <v>vis</v>
      </c>
      <c r="E435" s="28">
        <f>VLOOKUP(C435,'Active 1'!C$21:E$950,3,FALSE)</f>
        <v>-19811.572828664383</v>
      </c>
      <c r="F435" s="2" t="s">
        <v>2160</v>
      </c>
      <c r="G435" t="str">
        <f t="shared" si="40"/>
        <v>33835.446</v>
      </c>
      <c r="H435" s="6">
        <f t="shared" si="41"/>
        <v>-19811.5</v>
      </c>
      <c r="I435" s="29" t="s">
        <v>261</v>
      </c>
      <c r="J435" s="30" t="s">
        <v>262</v>
      </c>
      <c r="K435" s="29">
        <v>-19811.5</v>
      </c>
      <c r="L435" s="29" t="s">
        <v>25</v>
      </c>
      <c r="M435" s="30" t="s">
        <v>2162</v>
      </c>
      <c r="N435" s="30"/>
      <c r="O435" s="31" t="s">
        <v>242</v>
      </c>
      <c r="P435" s="32" t="s">
        <v>225</v>
      </c>
    </row>
    <row r="436" spans="1:16" ht="13.5" thickBot="1" x14ac:dyDescent="0.25">
      <c r="A436" s="6" t="str">
        <f t="shared" si="36"/>
        <v>BAVM 8 </v>
      </c>
      <c r="B436" s="2" t="str">
        <f t="shared" si="37"/>
        <v>II</v>
      </c>
      <c r="C436" s="6">
        <f t="shared" si="38"/>
        <v>33835.446000000004</v>
      </c>
      <c r="D436" t="str">
        <f t="shared" si="39"/>
        <v>vis</v>
      </c>
      <c r="E436" s="28">
        <f>VLOOKUP(C436,'Active 1'!C$21:E$950,3,FALSE)</f>
        <v>-19811.572828664383</v>
      </c>
      <c r="F436" s="2" t="s">
        <v>2160</v>
      </c>
      <c r="G436" t="str">
        <f t="shared" si="40"/>
        <v>33835.446</v>
      </c>
      <c r="H436" s="6">
        <f t="shared" si="41"/>
        <v>-19811.5</v>
      </c>
      <c r="I436" s="29" t="s">
        <v>261</v>
      </c>
      <c r="J436" s="30" t="s">
        <v>262</v>
      </c>
      <c r="K436" s="29">
        <v>-19811.5</v>
      </c>
      <c r="L436" s="29" t="s">
        <v>25</v>
      </c>
      <c r="M436" s="30" t="s">
        <v>2162</v>
      </c>
      <c r="N436" s="30"/>
      <c r="O436" s="31" t="s">
        <v>224</v>
      </c>
      <c r="P436" s="32" t="s">
        <v>225</v>
      </c>
    </row>
    <row r="437" spans="1:16" ht="13.5" thickBot="1" x14ac:dyDescent="0.25">
      <c r="A437" s="6" t="str">
        <f t="shared" si="36"/>
        <v>BAVM 10 </v>
      </c>
      <c r="B437" s="2" t="str">
        <f t="shared" si="37"/>
        <v>I</v>
      </c>
      <c r="C437" s="6">
        <f t="shared" si="38"/>
        <v>33855.474999999999</v>
      </c>
      <c r="D437" t="str">
        <f t="shared" si="39"/>
        <v>vis</v>
      </c>
      <c r="E437" s="28">
        <f>VLOOKUP(C437,'Active 1'!C$21:E$950,3,FALSE)</f>
        <v>-19764.056923148568</v>
      </c>
      <c r="F437" s="2" t="s">
        <v>2160</v>
      </c>
      <c r="G437" t="str">
        <f t="shared" si="40"/>
        <v>33855.475</v>
      </c>
      <c r="H437" s="6">
        <f t="shared" si="41"/>
        <v>-19764</v>
      </c>
      <c r="I437" s="29" t="s">
        <v>263</v>
      </c>
      <c r="J437" s="30" t="s">
        <v>264</v>
      </c>
      <c r="K437" s="29">
        <v>-19764</v>
      </c>
      <c r="L437" s="29" t="s">
        <v>2210</v>
      </c>
      <c r="M437" s="30" t="s">
        <v>2162</v>
      </c>
      <c r="N437" s="30"/>
      <c r="O437" s="31" t="s">
        <v>242</v>
      </c>
      <c r="P437" s="32" t="s">
        <v>260</v>
      </c>
    </row>
    <row r="438" spans="1:16" ht="13.5" thickBot="1" x14ac:dyDescent="0.25">
      <c r="A438" s="6" t="str">
        <f t="shared" si="36"/>
        <v>BAVM 8 </v>
      </c>
      <c r="B438" s="2" t="str">
        <f t="shared" si="37"/>
        <v>I</v>
      </c>
      <c r="C438" s="6">
        <f t="shared" si="38"/>
        <v>33855.474999999999</v>
      </c>
      <c r="D438" t="str">
        <f t="shared" si="39"/>
        <v>vis</v>
      </c>
      <c r="E438" s="28">
        <f>VLOOKUP(C438,'Active 1'!C$21:E$950,3,FALSE)</f>
        <v>-19764.056923148568</v>
      </c>
      <c r="F438" s="2" t="s">
        <v>2160</v>
      </c>
      <c r="G438" t="str">
        <f t="shared" si="40"/>
        <v>33855.475</v>
      </c>
      <c r="H438" s="6">
        <f t="shared" si="41"/>
        <v>-19764</v>
      </c>
      <c r="I438" s="29" t="s">
        <v>263</v>
      </c>
      <c r="J438" s="30" t="s">
        <v>264</v>
      </c>
      <c r="K438" s="29">
        <v>-19764</v>
      </c>
      <c r="L438" s="29" t="s">
        <v>2210</v>
      </c>
      <c r="M438" s="30" t="s">
        <v>2162</v>
      </c>
      <c r="N438" s="30"/>
      <c r="O438" s="31" t="s">
        <v>224</v>
      </c>
      <c r="P438" s="32" t="s">
        <v>225</v>
      </c>
    </row>
    <row r="439" spans="1:16" ht="13.5" thickBot="1" x14ac:dyDescent="0.25">
      <c r="A439" s="6" t="str">
        <f t="shared" si="36"/>
        <v>BAVM 8 </v>
      </c>
      <c r="B439" s="2" t="str">
        <f t="shared" si="37"/>
        <v>I</v>
      </c>
      <c r="C439" s="6">
        <f t="shared" si="38"/>
        <v>33858.42</v>
      </c>
      <c r="D439" t="str">
        <f t="shared" si="39"/>
        <v>vis</v>
      </c>
      <c r="E439" s="28">
        <f>VLOOKUP(C439,'Active 1'!C$21:E$950,3,FALSE)</f>
        <v>-19757.070336611843</v>
      </c>
      <c r="F439" s="2" t="s">
        <v>2160</v>
      </c>
      <c r="G439" t="str">
        <f t="shared" si="40"/>
        <v>33858.420</v>
      </c>
      <c r="H439" s="6">
        <f t="shared" si="41"/>
        <v>-19757</v>
      </c>
      <c r="I439" s="29" t="s">
        <v>265</v>
      </c>
      <c r="J439" s="30" t="s">
        <v>266</v>
      </c>
      <c r="K439" s="29">
        <v>-19757</v>
      </c>
      <c r="L439" s="29" t="s">
        <v>105</v>
      </c>
      <c r="M439" s="30" t="s">
        <v>2162</v>
      </c>
      <c r="N439" s="30"/>
      <c r="O439" s="31" t="s">
        <v>224</v>
      </c>
      <c r="P439" s="32" t="s">
        <v>225</v>
      </c>
    </row>
    <row r="440" spans="1:16" ht="13.5" thickBot="1" x14ac:dyDescent="0.25">
      <c r="A440" s="6" t="str">
        <f t="shared" si="36"/>
        <v>BAVM 10 </v>
      </c>
      <c r="B440" s="2" t="str">
        <f t="shared" si="37"/>
        <v>I</v>
      </c>
      <c r="C440" s="6">
        <f t="shared" si="38"/>
        <v>33858.427000000003</v>
      </c>
      <c r="D440" t="str">
        <f t="shared" si="39"/>
        <v>vis</v>
      </c>
      <c r="E440" s="28">
        <f>VLOOKUP(C440,'Active 1'!C$21:E$950,3,FALSE)</f>
        <v>-19757.053730124309</v>
      </c>
      <c r="F440" s="2" t="s">
        <v>2160</v>
      </c>
      <c r="G440" t="str">
        <f t="shared" si="40"/>
        <v>33858.427</v>
      </c>
      <c r="H440" s="6">
        <f t="shared" si="41"/>
        <v>-19757</v>
      </c>
      <c r="I440" s="29" t="s">
        <v>267</v>
      </c>
      <c r="J440" s="30" t="s">
        <v>268</v>
      </c>
      <c r="K440" s="29">
        <v>-19757</v>
      </c>
      <c r="L440" s="29" t="s">
        <v>2205</v>
      </c>
      <c r="M440" s="30" t="s">
        <v>2162</v>
      </c>
      <c r="N440" s="30"/>
      <c r="O440" s="31" t="s">
        <v>242</v>
      </c>
      <c r="P440" s="32" t="s">
        <v>260</v>
      </c>
    </row>
    <row r="441" spans="1:16" ht="13.5" thickBot="1" x14ac:dyDescent="0.25">
      <c r="A441" s="6" t="str">
        <f t="shared" si="36"/>
        <v>BAVM 8 </v>
      </c>
      <c r="B441" s="2" t="str">
        <f t="shared" si="37"/>
        <v>II</v>
      </c>
      <c r="C441" s="6">
        <f t="shared" si="38"/>
        <v>33886.455999999998</v>
      </c>
      <c r="D441" t="str">
        <f t="shared" si="39"/>
        <v>vis</v>
      </c>
      <c r="E441" s="28">
        <f>VLOOKUP(C441,'Active 1'!C$21:E$950,3,FALSE)</f>
        <v>-19690.558981724349</v>
      </c>
      <c r="F441" s="2" t="s">
        <v>2160</v>
      </c>
      <c r="G441" t="str">
        <f t="shared" si="40"/>
        <v>33886.456</v>
      </c>
      <c r="H441" s="6">
        <f t="shared" si="41"/>
        <v>-19690.5</v>
      </c>
      <c r="I441" s="29" t="s">
        <v>269</v>
      </c>
      <c r="J441" s="30" t="s">
        <v>270</v>
      </c>
      <c r="K441" s="29">
        <v>-19690.5</v>
      </c>
      <c r="L441" s="29" t="s">
        <v>2217</v>
      </c>
      <c r="M441" s="30" t="s">
        <v>2162</v>
      </c>
      <c r="N441" s="30"/>
      <c r="O441" s="31" t="s">
        <v>249</v>
      </c>
      <c r="P441" s="32" t="s">
        <v>225</v>
      </c>
    </row>
    <row r="442" spans="1:16" ht="13.5" thickBot="1" x14ac:dyDescent="0.25">
      <c r="A442" s="6" t="str">
        <f t="shared" si="36"/>
        <v>BAVM 10 </v>
      </c>
      <c r="B442" s="2" t="str">
        <f t="shared" si="37"/>
        <v>I</v>
      </c>
      <c r="C442" s="6">
        <f t="shared" si="38"/>
        <v>33896.351000000002</v>
      </c>
      <c r="D442" t="str">
        <f t="shared" si="39"/>
        <v>vis</v>
      </c>
      <c r="E442" s="28">
        <f>VLOOKUP(C442,'Active 1'!C$21:E$950,3,FALSE)</f>
        <v>-19667.084525432008</v>
      </c>
      <c r="F442" s="2" t="s">
        <v>2160</v>
      </c>
      <c r="G442" t="str">
        <f t="shared" si="40"/>
        <v>33896.351</v>
      </c>
      <c r="H442" s="6">
        <f t="shared" si="41"/>
        <v>-19667</v>
      </c>
      <c r="I442" s="29" t="s">
        <v>271</v>
      </c>
      <c r="J442" s="30" t="s">
        <v>272</v>
      </c>
      <c r="K442" s="29">
        <v>-19667</v>
      </c>
      <c r="L442" s="29" t="s">
        <v>52</v>
      </c>
      <c r="M442" s="30" t="s">
        <v>2162</v>
      </c>
      <c r="N442" s="30"/>
      <c r="O442" s="31" t="s">
        <v>242</v>
      </c>
      <c r="P442" s="32" t="s">
        <v>260</v>
      </c>
    </row>
    <row r="443" spans="1:16" ht="13.5" thickBot="1" x14ac:dyDescent="0.25">
      <c r="A443" s="6" t="str">
        <f t="shared" si="36"/>
        <v>BAVM 8 </v>
      </c>
      <c r="B443" s="2" t="str">
        <f t="shared" si="37"/>
        <v>I</v>
      </c>
      <c r="C443" s="6">
        <f t="shared" si="38"/>
        <v>33896.353000000003</v>
      </c>
      <c r="D443" t="str">
        <f t="shared" si="39"/>
        <v>vis</v>
      </c>
      <c r="E443" s="28">
        <f>VLOOKUP(C443,'Active 1'!C$21:E$950,3,FALSE)</f>
        <v>-19667.079780721288</v>
      </c>
      <c r="F443" s="2" t="s">
        <v>2160</v>
      </c>
      <c r="G443" t="str">
        <f t="shared" si="40"/>
        <v>33896.353</v>
      </c>
      <c r="H443" s="6">
        <f t="shared" si="41"/>
        <v>-19667</v>
      </c>
      <c r="I443" s="29" t="s">
        <v>273</v>
      </c>
      <c r="J443" s="30" t="s">
        <v>274</v>
      </c>
      <c r="K443" s="29">
        <v>-19667</v>
      </c>
      <c r="L443" s="29" t="s">
        <v>10</v>
      </c>
      <c r="M443" s="30" t="s">
        <v>2162</v>
      </c>
      <c r="N443" s="30"/>
      <c r="O443" s="31" t="s">
        <v>224</v>
      </c>
      <c r="P443" s="32" t="s">
        <v>225</v>
      </c>
    </row>
    <row r="444" spans="1:16" ht="13.5" thickBot="1" x14ac:dyDescent="0.25">
      <c r="A444" s="6" t="str">
        <f t="shared" si="36"/>
        <v>BAVM 8 </v>
      </c>
      <c r="B444" s="2" t="str">
        <f t="shared" si="37"/>
        <v>I</v>
      </c>
      <c r="C444" s="6">
        <f t="shared" si="38"/>
        <v>33898.46</v>
      </c>
      <c r="D444" t="str">
        <f t="shared" si="39"/>
        <v>vis</v>
      </c>
      <c r="E444" s="28">
        <f>VLOOKUP(C444,'Active 1'!C$21:E$950,3,FALSE)</f>
        <v>-19662.081227976683</v>
      </c>
      <c r="F444" s="2" t="s">
        <v>2160</v>
      </c>
      <c r="G444" t="str">
        <f t="shared" si="40"/>
        <v>33898.460</v>
      </c>
      <c r="H444" s="6">
        <f t="shared" si="41"/>
        <v>-19662</v>
      </c>
      <c r="I444" s="29" t="s">
        <v>275</v>
      </c>
      <c r="J444" s="30" t="s">
        <v>276</v>
      </c>
      <c r="K444" s="29">
        <v>-19662</v>
      </c>
      <c r="L444" s="29" t="s">
        <v>10</v>
      </c>
      <c r="M444" s="30" t="s">
        <v>2162</v>
      </c>
      <c r="N444" s="30"/>
      <c r="O444" s="31" t="s">
        <v>224</v>
      </c>
      <c r="P444" s="32" t="s">
        <v>225</v>
      </c>
    </row>
    <row r="445" spans="1:16" ht="13.5" thickBot="1" x14ac:dyDescent="0.25">
      <c r="A445" s="6" t="str">
        <f t="shared" si="36"/>
        <v>BAVM 10 </v>
      </c>
      <c r="B445" s="2" t="str">
        <f t="shared" si="37"/>
        <v>I</v>
      </c>
      <c r="C445" s="6">
        <f t="shared" si="38"/>
        <v>33912.368000000002</v>
      </c>
      <c r="D445" t="str">
        <f t="shared" si="39"/>
        <v>vis</v>
      </c>
      <c r="E445" s="28">
        <f>VLOOKUP(C445,'Active 1'!C$21:E$950,3,FALSE)</f>
        <v>-19629.086509622586</v>
      </c>
      <c r="F445" s="2" t="s">
        <v>2160</v>
      </c>
      <c r="G445" t="str">
        <f t="shared" si="40"/>
        <v>33912.368</v>
      </c>
      <c r="H445" s="6">
        <f t="shared" si="41"/>
        <v>-19629</v>
      </c>
      <c r="I445" s="29" t="s">
        <v>277</v>
      </c>
      <c r="J445" s="30" t="s">
        <v>278</v>
      </c>
      <c r="K445" s="29">
        <v>-19629</v>
      </c>
      <c r="L445" s="29" t="s">
        <v>52</v>
      </c>
      <c r="M445" s="30" t="s">
        <v>2162</v>
      </c>
      <c r="N445" s="30"/>
      <c r="O445" s="31" t="s">
        <v>242</v>
      </c>
      <c r="P445" s="32" t="s">
        <v>260</v>
      </c>
    </row>
    <row r="446" spans="1:16" ht="13.5" thickBot="1" x14ac:dyDescent="0.25">
      <c r="A446" s="6" t="str">
        <f t="shared" si="36"/>
        <v>BAVM 8 </v>
      </c>
      <c r="B446" s="2" t="str">
        <f t="shared" si="37"/>
        <v>I</v>
      </c>
      <c r="C446" s="6">
        <f t="shared" si="38"/>
        <v>33912.370000000003</v>
      </c>
      <c r="D446" t="str">
        <f t="shared" si="39"/>
        <v>vis</v>
      </c>
      <c r="E446" s="28">
        <f>VLOOKUP(C446,'Active 1'!C$21:E$950,3,FALSE)</f>
        <v>-19629.081764911865</v>
      </c>
      <c r="F446" s="2" t="s">
        <v>2160</v>
      </c>
      <c r="G446" t="str">
        <f t="shared" si="40"/>
        <v>33912.370</v>
      </c>
      <c r="H446" s="6">
        <f t="shared" si="41"/>
        <v>-19629</v>
      </c>
      <c r="I446" s="29" t="s">
        <v>279</v>
      </c>
      <c r="J446" s="30" t="s">
        <v>280</v>
      </c>
      <c r="K446" s="29">
        <v>-19629</v>
      </c>
      <c r="L446" s="29" t="s">
        <v>10</v>
      </c>
      <c r="M446" s="30" t="s">
        <v>2162</v>
      </c>
      <c r="N446" s="30"/>
      <c r="O446" s="31" t="s">
        <v>224</v>
      </c>
      <c r="P446" s="32" t="s">
        <v>225</v>
      </c>
    </row>
    <row r="447" spans="1:16" ht="13.5" thickBot="1" x14ac:dyDescent="0.25">
      <c r="A447" s="6" t="str">
        <f t="shared" si="36"/>
        <v>BAVM 8 </v>
      </c>
      <c r="B447" s="2" t="str">
        <f t="shared" si="37"/>
        <v>I</v>
      </c>
      <c r="C447" s="6">
        <f t="shared" si="38"/>
        <v>33912.374000000003</v>
      </c>
      <c r="D447" t="str">
        <f t="shared" si="39"/>
        <v>vis</v>
      </c>
      <c r="E447" s="28">
        <f>VLOOKUP(C447,'Active 1'!C$21:E$950,3,FALSE)</f>
        <v>-19629.07227549042</v>
      </c>
      <c r="F447" s="2" t="s">
        <v>2160</v>
      </c>
      <c r="G447" t="str">
        <f t="shared" si="40"/>
        <v>33912.374</v>
      </c>
      <c r="H447" s="6">
        <f t="shared" si="41"/>
        <v>-19629</v>
      </c>
      <c r="I447" s="29" t="s">
        <v>281</v>
      </c>
      <c r="J447" s="30" t="s">
        <v>282</v>
      </c>
      <c r="K447" s="29">
        <v>-19629</v>
      </c>
      <c r="L447" s="29" t="s">
        <v>105</v>
      </c>
      <c r="M447" s="30" t="s">
        <v>2162</v>
      </c>
      <c r="N447" s="30"/>
      <c r="O447" s="31" t="s">
        <v>249</v>
      </c>
      <c r="P447" s="32" t="s">
        <v>225</v>
      </c>
    </row>
    <row r="448" spans="1:16" ht="13.5" thickBot="1" x14ac:dyDescent="0.25">
      <c r="A448" s="6" t="str">
        <f t="shared" si="36"/>
        <v>BAVM 10 </v>
      </c>
      <c r="B448" s="2" t="str">
        <f t="shared" si="37"/>
        <v>I</v>
      </c>
      <c r="C448" s="6">
        <f t="shared" si="38"/>
        <v>34169.512999999999</v>
      </c>
      <c r="D448" t="str">
        <f t="shared" si="39"/>
        <v>vis</v>
      </c>
      <c r="E448" s="28">
        <f>VLOOKUP(C448,'Active 1'!C$21:E$950,3,FALSE)</f>
        <v>-19019.047190442085</v>
      </c>
      <c r="F448" s="2" t="s">
        <v>2160</v>
      </c>
      <c r="G448" t="str">
        <f t="shared" si="40"/>
        <v>34169.513</v>
      </c>
      <c r="H448" s="6">
        <f t="shared" si="41"/>
        <v>-19019</v>
      </c>
      <c r="I448" s="29" t="s">
        <v>288</v>
      </c>
      <c r="J448" s="30" t="s">
        <v>289</v>
      </c>
      <c r="K448" s="29">
        <v>-19019</v>
      </c>
      <c r="L448" s="29" t="s">
        <v>2178</v>
      </c>
      <c r="M448" s="30" t="s">
        <v>2162</v>
      </c>
      <c r="N448" s="30"/>
      <c r="O448" s="31" t="s">
        <v>290</v>
      </c>
      <c r="P448" s="32" t="s">
        <v>260</v>
      </c>
    </row>
    <row r="449" spans="1:16" ht="13.5" thickBot="1" x14ac:dyDescent="0.25">
      <c r="A449" s="6" t="str">
        <f t="shared" si="36"/>
        <v> AJ 57.259 </v>
      </c>
      <c r="B449" s="2" t="str">
        <f t="shared" si="37"/>
        <v>I</v>
      </c>
      <c r="C449" s="6">
        <f t="shared" si="38"/>
        <v>34211.646000000001</v>
      </c>
      <c r="D449" t="str">
        <f t="shared" si="39"/>
        <v>vis</v>
      </c>
      <c r="E449" s="28">
        <f>VLOOKUP(C449,'Active 1'!C$21:E$950,3,FALSE)</f>
        <v>-18919.092742037359</v>
      </c>
      <c r="F449" s="2" t="s">
        <v>2160</v>
      </c>
      <c r="G449" t="str">
        <f t="shared" si="40"/>
        <v>34211.646</v>
      </c>
      <c r="H449" s="6">
        <f t="shared" si="41"/>
        <v>-18919</v>
      </c>
      <c r="I449" s="29" t="s">
        <v>291</v>
      </c>
      <c r="J449" s="30" t="s">
        <v>292</v>
      </c>
      <c r="K449" s="29">
        <v>-18919</v>
      </c>
      <c r="L449" s="29" t="s">
        <v>100</v>
      </c>
      <c r="M449" s="30" t="s">
        <v>2162</v>
      </c>
      <c r="N449" s="30"/>
      <c r="O449" s="31" t="s">
        <v>293</v>
      </c>
      <c r="P449" s="31" t="s">
        <v>294</v>
      </c>
    </row>
    <row r="450" spans="1:16" ht="13.5" thickBot="1" x14ac:dyDescent="0.25">
      <c r="A450" s="6" t="str">
        <f t="shared" si="36"/>
        <v> AJ 57.259 </v>
      </c>
      <c r="B450" s="2" t="str">
        <f t="shared" si="37"/>
        <v>I</v>
      </c>
      <c r="C450" s="6">
        <f t="shared" si="38"/>
        <v>34213.747000000003</v>
      </c>
      <c r="D450" t="str">
        <f t="shared" si="39"/>
        <v>vis</v>
      </c>
      <c r="E450" s="28">
        <f>VLOOKUP(C450,'Active 1'!C$21:E$950,3,FALSE)</f>
        <v>-18914.108423424903</v>
      </c>
      <c r="F450" s="2" t="s">
        <v>2160</v>
      </c>
      <c r="G450" t="str">
        <f t="shared" si="40"/>
        <v>34213.747</v>
      </c>
      <c r="H450" s="6">
        <f t="shared" si="41"/>
        <v>-18914</v>
      </c>
      <c r="I450" s="29" t="s">
        <v>295</v>
      </c>
      <c r="J450" s="30" t="s">
        <v>296</v>
      </c>
      <c r="K450" s="29">
        <v>-18914</v>
      </c>
      <c r="L450" s="29" t="s">
        <v>297</v>
      </c>
      <c r="M450" s="30" t="s">
        <v>2162</v>
      </c>
      <c r="N450" s="30"/>
      <c r="O450" s="31" t="s">
        <v>293</v>
      </c>
      <c r="P450" s="31" t="s">
        <v>294</v>
      </c>
    </row>
    <row r="451" spans="1:16" ht="13.5" thickBot="1" x14ac:dyDescent="0.25">
      <c r="A451" s="6" t="str">
        <f t="shared" si="36"/>
        <v> AJ 57.259 </v>
      </c>
      <c r="B451" s="2" t="str">
        <f t="shared" si="37"/>
        <v>I</v>
      </c>
      <c r="C451" s="6">
        <f t="shared" si="38"/>
        <v>34216.726999999999</v>
      </c>
      <c r="D451" t="str">
        <f t="shared" si="39"/>
        <v>vis</v>
      </c>
      <c r="E451" s="28">
        <f>VLOOKUP(C451,'Active 1'!C$21:E$950,3,FALSE)</f>
        <v>-18907.038804450567</v>
      </c>
      <c r="F451" s="2" t="s">
        <v>2160</v>
      </c>
      <c r="G451" t="str">
        <f t="shared" si="40"/>
        <v>34216.727</v>
      </c>
      <c r="H451" s="6">
        <f t="shared" si="41"/>
        <v>-18907</v>
      </c>
      <c r="I451" s="29" t="s">
        <v>298</v>
      </c>
      <c r="J451" s="30" t="s">
        <v>299</v>
      </c>
      <c r="K451" s="29">
        <v>-18907</v>
      </c>
      <c r="L451" s="29" t="s">
        <v>2187</v>
      </c>
      <c r="M451" s="30" t="s">
        <v>2162</v>
      </c>
      <c r="N451" s="30"/>
      <c r="O451" s="31" t="s">
        <v>293</v>
      </c>
      <c r="P451" s="31" t="s">
        <v>294</v>
      </c>
    </row>
    <row r="452" spans="1:16" ht="13.5" thickBot="1" x14ac:dyDescent="0.25">
      <c r="A452" s="6" t="str">
        <f t="shared" si="36"/>
        <v>BAVM 10 </v>
      </c>
      <c r="B452" s="2" t="str">
        <f t="shared" si="37"/>
        <v>I</v>
      </c>
      <c r="C452" s="6">
        <f t="shared" si="38"/>
        <v>34253.385000000002</v>
      </c>
      <c r="D452" t="str">
        <f t="shared" si="39"/>
        <v>vis</v>
      </c>
      <c r="E452" s="28">
        <f>VLOOKUP(C452,'Active 1'!C$21:E$950,3,FALSE)</f>
        <v>-18820.073001644676</v>
      </c>
      <c r="F452" s="2" t="s">
        <v>2160</v>
      </c>
      <c r="G452" t="str">
        <f t="shared" si="40"/>
        <v>34253.385</v>
      </c>
      <c r="H452" s="6">
        <f t="shared" si="41"/>
        <v>-18820</v>
      </c>
      <c r="I452" s="29" t="s">
        <v>302</v>
      </c>
      <c r="J452" s="30" t="s">
        <v>303</v>
      </c>
      <c r="K452" s="29">
        <v>-18820</v>
      </c>
      <c r="L452" s="29" t="s">
        <v>25</v>
      </c>
      <c r="M452" s="30" t="s">
        <v>2162</v>
      </c>
      <c r="N452" s="30"/>
      <c r="O452" s="31" t="s">
        <v>290</v>
      </c>
      <c r="P452" s="32" t="s">
        <v>260</v>
      </c>
    </row>
    <row r="453" spans="1:16" ht="13.5" thickBot="1" x14ac:dyDescent="0.25">
      <c r="A453" s="6" t="str">
        <f t="shared" si="36"/>
        <v>BAVM 10 </v>
      </c>
      <c r="B453" s="2" t="str">
        <f t="shared" si="37"/>
        <v>I</v>
      </c>
      <c r="C453" s="6">
        <f t="shared" si="38"/>
        <v>34478.468000000001</v>
      </c>
      <c r="D453" t="str">
        <f t="shared" si="39"/>
        <v>vis</v>
      </c>
      <c r="E453" s="28">
        <f>VLOOKUP(C453,'Active 1'!C$21:E$950,3,FALSE)</f>
        <v>-18286.096140033111</v>
      </c>
      <c r="F453" s="2" t="s">
        <v>2160</v>
      </c>
      <c r="G453" t="str">
        <f t="shared" si="40"/>
        <v>34478.468</v>
      </c>
      <c r="H453" s="6">
        <f t="shared" si="41"/>
        <v>-18286</v>
      </c>
      <c r="I453" s="29" t="s">
        <v>304</v>
      </c>
      <c r="J453" s="30" t="s">
        <v>305</v>
      </c>
      <c r="K453" s="29">
        <v>-18286</v>
      </c>
      <c r="L453" s="29" t="s">
        <v>97</v>
      </c>
      <c r="M453" s="30" t="s">
        <v>2162</v>
      </c>
      <c r="N453" s="30"/>
      <c r="O453" s="31" t="s">
        <v>242</v>
      </c>
      <c r="P453" s="32" t="s">
        <v>260</v>
      </c>
    </row>
    <row r="454" spans="1:16" ht="13.5" thickBot="1" x14ac:dyDescent="0.25">
      <c r="A454" s="6" t="str">
        <f t="shared" si="36"/>
        <v>BAVM 10 </v>
      </c>
      <c r="B454" s="2" t="str">
        <f t="shared" si="37"/>
        <v>I</v>
      </c>
      <c r="C454" s="6">
        <f t="shared" si="38"/>
        <v>34478.468000000001</v>
      </c>
      <c r="D454" t="str">
        <f t="shared" si="39"/>
        <v>vis</v>
      </c>
      <c r="E454" s="28">
        <f>VLOOKUP(C454,'Active 1'!C$21:E$950,3,FALSE)</f>
        <v>-18286.096140033111</v>
      </c>
      <c r="F454" s="2" t="s">
        <v>2160</v>
      </c>
      <c r="G454" t="str">
        <f t="shared" si="40"/>
        <v>34478.468</v>
      </c>
      <c r="H454" s="6">
        <f t="shared" si="41"/>
        <v>-18286</v>
      </c>
      <c r="I454" s="29" t="s">
        <v>304</v>
      </c>
      <c r="J454" s="30" t="s">
        <v>305</v>
      </c>
      <c r="K454" s="29">
        <v>-18286</v>
      </c>
      <c r="L454" s="29" t="s">
        <v>97</v>
      </c>
      <c r="M454" s="30" t="s">
        <v>2162</v>
      </c>
      <c r="N454" s="30"/>
      <c r="O454" s="31" t="s">
        <v>224</v>
      </c>
      <c r="P454" s="32" t="s">
        <v>260</v>
      </c>
    </row>
    <row r="455" spans="1:16" ht="13.5" thickBot="1" x14ac:dyDescent="0.25">
      <c r="A455" s="6" t="str">
        <f t="shared" si="36"/>
        <v>BAVM 10 </v>
      </c>
      <c r="B455" s="2" t="str">
        <f t="shared" si="37"/>
        <v>II</v>
      </c>
      <c r="C455" s="6">
        <f t="shared" si="38"/>
        <v>34549.508000000002</v>
      </c>
      <c r="D455" t="str">
        <f t="shared" si="39"/>
        <v>vis</v>
      </c>
      <c r="E455" s="28">
        <f>VLOOKUP(C455,'Active 1'!C$21:E$950,3,FALSE)</f>
        <v>-18117.56401522188</v>
      </c>
      <c r="F455" s="2" t="s">
        <v>2160</v>
      </c>
      <c r="G455" t="str">
        <f t="shared" si="40"/>
        <v>34549.508</v>
      </c>
      <c r="H455" s="6">
        <f t="shared" si="41"/>
        <v>-18117.5</v>
      </c>
      <c r="I455" s="29" t="s">
        <v>310</v>
      </c>
      <c r="J455" s="30" t="s">
        <v>311</v>
      </c>
      <c r="K455" s="29">
        <v>-18117.5</v>
      </c>
      <c r="L455" s="29" t="s">
        <v>37</v>
      </c>
      <c r="M455" s="30" t="s">
        <v>2162</v>
      </c>
      <c r="N455" s="30"/>
      <c r="O455" s="31" t="s">
        <v>249</v>
      </c>
      <c r="P455" s="32" t="s">
        <v>260</v>
      </c>
    </row>
    <row r="456" spans="1:16" ht="13.5" thickBot="1" x14ac:dyDescent="0.25">
      <c r="A456" s="6" t="str">
        <f t="shared" si="36"/>
        <v> BAN 14.134 </v>
      </c>
      <c r="B456" s="2" t="str">
        <f t="shared" si="37"/>
        <v>I</v>
      </c>
      <c r="C456" s="6">
        <f t="shared" si="38"/>
        <v>34813.590799999998</v>
      </c>
      <c r="D456" t="str">
        <f t="shared" si="39"/>
        <v>vis</v>
      </c>
      <c r="E456" s="28" t="e">
        <f>VLOOKUP(C456,'Active 1'!C$21:E$950,3,FALSE)</f>
        <v>#N/A</v>
      </c>
      <c r="F456" s="2" t="s">
        <v>2160</v>
      </c>
      <c r="G456" t="str">
        <f t="shared" si="40"/>
        <v>34813.5908</v>
      </c>
      <c r="H456" s="6">
        <f t="shared" si="41"/>
        <v>-17491</v>
      </c>
      <c r="I456" s="29" t="s">
        <v>312</v>
      </c>
      <c r="J456" s="30" t="s">
        <v>313</v>
      </c>
      <c r="K456" s="29">
        <v>-17491</v>
      </c>
      <c r="L456" s="29" t="s">
        <v>314</v>
      </c>
      <c r="M456" s="30" t="s">
        <v>78</v>
      </c>
      <c r="N456" s="30" t="s">
        <v>2038</v>
      </c>
      <c r="O456" s="31" t="s">
        <v>315</v>
      </c>
      <c r="P456" s="31" t="s">
        <v>316</v>
      </c>
    </row>
    <row r="457" spans="1:16" ht="13.5" thickBot="1" x14ac:dyDescent="0.25">
      <c r="A457" s="6" t="str">
        <f t="shared" si="36"/>
        <v> BAN 14.134 </v>
      </c>
      <c r="B457" s="2" t="str">
        <f t="shared" si="37"/>
        <v>I</v>
      </c>
      <c r="C457" s="6">
        <f t="shared" si="38"/>
        <v>34859.536500000002</v>
      </c>
      <c r="D457" t="str">
        <f t="shared" si="39"/>
        <v>vis</v>
      </c>
      <c r="E457" s="28" t="e">
        <f>VLOOKUP(C457,'Active 1'!C$21:E$950,3,FALSE)</f>
        <v>#N/A</v>
      </c>
      <c r="F457" s="2" t="s">
        <v>2160</v>
      </c>
      <c r="G457" t="str">
        <f t="shared" si="40"/>
        <v>34859.5365</v>
      </c>
      <c r="H457" s="6">
        <f t="shared" si="41"/>
        <v>-17382</v>
      </c>
      <c r="I457" s="29" t="s">
        <v>317</v>
      </c>
      <c r="J457" s="30" t="s">
        <v>318</v>
      </c>
      <c r="K457" s="29">
        <v>-17382</v>
      </c>
      <c r="L457" s="29" t="s">
        <v>319</v>
      </c>
      <c r="M457" s="30" t="s">
        <v>78</v>
      </c>
      <c r="N457" s="30" t="s">
        <v>2038</v>
      </c>
      <c r="O457" s="31" t="s">
        <v>315</v>
      </c>
      <c r="P457" s="31" t="s">
        <v>316</v>
      </c>
    </row>
    <row r="458" spans="1:16" ht="13.5" thickBot="1" x14ac:dyDescent="0.25">
      <c r="A458" s="6" t="str">
        <f t="shared" si="36"/>
        <v>IBVS 1673 </v>
      </c>
      <c r="B458" s="2" t="str">
        <f t="shared" si="37"/>
        <v>I</v>
      </c>
      <c r="C458" s="6">
        <f t="shared" si="38"/>
        <v>34876.819000000003</v>
      </c>
      <c r="D458" t="str">
        <f t="shared" si="39"/>
        <v>vis</v>
      </c>
      <c r="E458" s="28">
        <f>VLOOKUP(C458,'Active 1'!C$21:E$950,3,FALSE)</f>
        <v>-17341.066009815229</v>
      </c>
      <c r="F458" s="2" t="s">
        <v>2160</v>
      </c>
      <c r="G458" t="str">
        <f t="shared" si="40"/>
        <v>34876.819</v>
      </c>
      <c r="H458" s="6">
        <f t="shared" si="41"/>
        <v>-17341</v>
      </c>
      <c r="I458" s="29" t="s">
        <v>326</v>
      </c>
      <c r="J458" s="30" t="s">
        <v>327</v>
      </c>
      <c r="K458" s="29">
        <v>-17341</v>
      </c>
      <c r="L458" s="29" t="s">
        <v>0</v>
      </c>
      <c r="M458" s="30" t="s">
        <v>2173</v>
      </c>
      <c r="N458" s="30"/>
      <c r="O458" s="31" t="s">
        <v>328</v>
      </c>
      <c r="P458" s="32" t="s">
        <v>323</v>
      </c>
    </row>
    <row r="459" spans="1:16" ht="13.5" thickBot="1" x14ac:dyDescent="0.25">
      <c r="A459" s="6" t="str">
        <f t="shared" ref="A459:A522" si="42">P459</f>
        <v>BAVM 12 </v>
      </c>
      <c r="B459" s="2" t="str">
        <f t="shared" ref="B459:B522" si="43">IF(H459=INT(H459),"I","II")</f>
        <v>I</v>
      </c>
      <c r="C459" s="6">
        <f t="shared" ref="C459:C522" si="44">1*G459</f>
        <v>35019.307000000001</v>
      </c>
      <c r="D459" t="str">
        <f t="shared" ref="D459:D522" si="45">VLOOKUP(F459,I$1:J$5,2,FALSE)</f>
        <v>vis</v>
      </c>
      <c r="E459" s="28">
        <f>VLOOKUP(C459,'Active 1'!C$21:E$950,3,FALSE)</f>
        <v>-17003.033839205687</v>
      </c>
      <c r="F459" s="2" t="s">
        <v>2160</v>
      </c>
      <c r="G459" t="str">
        <f t="shared" ref="G459:G522" si="46">MID(I459,3,LEN(I459)-3)</f>
        <v>35019.307</v>
      </c>
      <c r="H459" s="6">
        <f t="shared" ref="H459:H522" si="47">1*K459</f>
        <v>-17003</v>
      </c>
      <c r="I459" s="29" t="s">
        <v>329</v>
      </c>
      <c r="J459" s="30" t="s">
        <v>330</v>
      </c>
      <c r="K459" s="29">
        <v>-17003</v>
      </c>
      <c r="L459" s="29" t="s">
        <v>2192</v>
      </c>
      <c r="M459" s="30" t="s">
        <v>2162</v>
      </c>
      <c r="N459" s="30"/>
      <c r="O459" s="31" t="s">
        <v>290</v>
      </c>
      <c r="P459" s="32" t="s">
        <v>331</v>
      </c>
    </row>
    <row r="460" spans="1:16" ht="13.5" thickBot="1" x14ac:dyDescent="0.25">
      <c r="A460" s="6" t="str">
        <f t="shared" si="42"/>
        <v>BAVM 12 </v>
      </c>
      <c r="B460" s="2" t="str">
        <f t="shared" si="43"/>
        <v>I</v>
      </c>
      <c r="C460" s="6">
        <f t="shared" si="44"/>
        <v>35227.527999999998</v>
      </c>
      <c r="D460" t="str">
        <f t="shared" si="45"/>
        <v>vis</v>
      </c>
      <c r="E460" s="28">
        <f>VLOOKUP(C460,'Active 1'!C$21:E$950,3,FALSE)</f>
        <v>-16509.059633683188</v>
      </c>
      <c r="F460" s="2" t="s">
        <v>2160</v>
      </c>
      <c r="G460" t="str">
        <f t="shared" si="46"/>
        <v>35227.528</v>
      </c>
      <c r="H460" s="6">
        <f t="shared" si="47"/>
        <v>-16509</v>
      </c>
      <c r="I460" s="29" t="s">
        <v>332</v>
      </c>
      <c r="J460" s="30" t="s">
        <v>333</v>
      </c>
      <c r="K460" s="29">
        <v>-16509</v>
      </c>
      <c r="L460" s="29" t="s">
        <v>2217</v>
      </c>
      <c r="M460" s="30" t="s">
        <v>2162</v>
      </c>
      <c r="N460" s="30"/>
      <c r="O460" s="31" t="s">
        <v>334</v>
      </c>
      <c r="P460" s="32" t="s">
        <v>331</v>
      </c>
    </row>
    <row r="461" spans="1:16" ht="13.5" thickBot="1" x14ac:dyDescent="0.25">
      <c r="A461" s="6" t="str">
        <f t="shared" si="42"/>
        <v>BAVM 12 </v>
      </c>
      <c r="B461" s="2" t="str">
        <f t="shared" si="43"/>
        <v>I</v>
      </c>
      <c r="C461" s="6">
        <f t="shared" si="44"/>
        <v>35265.462</v>
      </c>
      <c r="D461" t="str">
        <f t="shared" si="45"/>
        <v>vis</v>
      </c>
      <c r="E461" s="28">
        <f>VLOOKUP(C461,'Active 1'!C$21:E$950,3,FALSE)</f>
        <v>-16419.066705437279</v>
      </c>
      <c r="F461" s="2" t="s">
        <v>2160</v>
      </c>
      <c r="G461" t="str">
        <f t="shared" si="46"/>
        <v>35265.462</v>
      </c>
      <c r="H461" s="6">
        <f t="shared" si="47"/>
        <v>-16419</v>
      </c>
      <c r="I461" s="29" t="s">
        <v>335</v>
      </c>
      <c r="J461" s="30" t="s">
        <v>336</v>
      </c>
      <c r="K461" s="29">
        <v>-16419</v>
      </c>
      <c r="L461" s="29" t="s">
        <v>0</v>
      </c>
      <c r="M461" s="30" t="s">
        <v>2162</v>
      </c>
      <c r="N461" s="30"/>
      <c r="O461" s="31" t="s">
        <v>337</v>
      </c>
      <c r="P461" s="32" t="s">
        <v>331</v>
      </c>
    </row>
    <row r="462" spans="1:16" ht="13.5" thickBot="1" x14ac:dyDescent="0.25">
      <c r="A462" s="6" t="str">
        <f t="shared" si="42"/>
        <v>BAVM 12 </v>
      </c>
      <c r="B462" s="2" t="str">
        <f t="shared" si="43"/>
        <v>I</v>
      </c>
      <c r="C462" s="6">
        <f t="shared" si="44"/>
        <v>35265.464999999997</v>
      </c>
      <c r="D462" t="str">
        <f t="shared" si="45"/>
        <v>vis</v>
      </c>
      <c r="E462" s="28">
        <f>VLOOKUP(C462,'Active 1'!C$21:E$950,3,FALSE)</f>
        <v>-16419.059588371205</v>
      </c>
      <c r="F462" s="2" t="s">
        <v>2160</v>
      </c>
      <c r="G462" t="str">
        <f t="shared" si="46"/>
        <v>35265.465</v>
      </c>
      <c r="H462" s="6">
        <f t="shared" si="47"/>
        <v>-16419</v>
      </c>
      <c r="I462" s="29" t="s">
        <v>338</v>
      </c>
      <c r="J462" s="30" t="s">
        <v>339</v>
      </c>
      <c r="K462" s="29">
        <v>-16419</v>
      </c>
      <c r="L462" s="29" t="s">
        <v>2217</v>
      </c>
      <c r="M462" s="30" t="s">
        <v>2162</v>
      </c>
      <c r="N462" s="30"/>
      <c r="O462" s="31" t="s">
        <v>340</v>
      </c>
      <c r="P462" s="32" t="s">
        <v>331</v>
      </c>
    </row>
    <row r="463" spans="1:16" ht="13.5" thickBot="1" x14ac:dyDescent="0.25">
      <c r="A463" s="6" t="str">
        <f t="shared" si="42"/>
        <v> JO 43.161 </v>
      </c>
      <c r="B463" s="2" t="str">
        <f t="shared" si="43"/>
        <v>I</v>
      </c>
      <c r="C463" s="6">
        <f t="shared" si="44"/>
        <v>35311.410400000001</v>
      </c>
      <c r="D463" t="str">
        <f t="shared" si="45"/>
        <v>vis</v>
      </c>
      <c r="E463" s="28">
        <f>VLOOKUP(C463,'Active 1'!C$21:E$950,3,FALSE)</f>
        <v>-16310.06077239003</v>
      </c>
      <c r="F463" s="2" t="s">
        <v>2160</v>
      </c>
      <c r="G463" t="str">
        <f t="shared" si="46"/>
        <v>35311.4104</v>
      </c>
      <c r="H463" s="6">
        <f t="shared" si="47"/>
        <v>-16310</v>
      </c>
      <c r="I463" s="29" t="s">
        <v>346</v>
      </c>
      <c r="J463" s="30" t="s">
        <v>347</v>
      </c>
      <c r="K463" s="29">
        <v>-16310</v>
      </c>
      <c r="L463" s="29" t="s">
        <v>343</v>
      </c>
      <c r="M463" s="30" t="s">
        <v>78</v>
      </c>
      <c r="N463" s="30" t="s">
        <v>2038</v>
      </c>
      <c r="O463" s="31" t="s">
        <v>348</v>
      </c>
      <c r="P463" s="31" t="s">
        <v>349</v>
      </c>
    </row>
    <row r="464" spans="1:16" ht="13.5" thickBot="1" x14ac:dyDescent="0.25">
      <c r="A464" s="6" t="str">
        <f t="shared" si="42"/>
        <v>BAVM 12 </v>
      </c>
      <c r="B464" s="2" t="str">
        <f t="shared" si="43"/>
        <v>I</v>
      </c>
      <c r="C464" s="6">
        <f t="shared" si="44"/>
        <v>35311.423999999999</v>
      </c>
      <c r="D464" t="str">
        <f t="shared" si="45"/>
        <v>vis</v>
      </c>
      <c r="E464" s="28">
        <f>VLOOKUP(C464,'Active 1'!C$21:E$950,3,FALSE)</f>
        <v>-16310.028508357133</v>
      </c>
      <c r="F464" s="2" t="s">
        <v>2160</v>
      </c>
      <c r="G464" t="str">
        <f t="shared" si="46"/>
        <v>35311.424</v>
      </c>
      <c r="H464" s="6">
        <f t="shared" si="47"/>
        <v>-16310</v>
      </c>
      <c r="I464" s="29" t="s">
        <v>350</v>
      </c>
      <c r="J464" s="30" t="s">
        <v>351</v>
      </c>
      <c r="K464" s="29">
        <v>-16310</v>
      </c>
      <c r="L464" s="29" t="s">
        <v>352</v>
      </c>
      <c r="M464" s="30" t="s">
        <v>2162</v>
      </c>
      <c r="N464" s="30"/>
      <c r="O464" s="31" t="s">
        <v>337</v>
      </c>
      <c r="P464" s="32" t="s">
        <v>331</v>
      </c>
    </row>
    <row r="465" spans="1:16" ht="13.5" thickBot="1" x14ac:dyDescent="0.25">
      <c r="A465" s="6" t="str">
        <f t="shared" si="42"/>
        <v>BAVM 12 </v>
      </c>
      <c r="B465" s="2" t="str">
        <f t="shared" si="43"/>
        <v>I</v>
      </c>
      <c r="C465" s="6">
        <f t="shared" si="44"/>
        <v>35313.53</v>
      </c>
      <c r="D465" t="str">
        <f t="shared" si="45"/>
        <v>vis</v>
      </c>
      <c r="E465" s="28">
        <f>VLOOKUP(C465,'Active 1'!C$21:E$950,3,FALSE)</f>
        <v>-16305.032327967881</v>
      </c>
      <c r="F465" s="2" t="s">
        <v>2160</v>
      </c>
      <c r="G465" t="str">
        <f t="shared" si="46"/>
        <v>35313.530</v>
      </c>
      <c r="H465" s="6">
        <f t="shared" si="47"/>
        <v>-16305</v>
      </c>
      <c r="I465" s="29" t="s">
        <v>353</v>
      </c>
      <c r="J465" s="30" t="s">
        <v>354</v>
      </c>
      <c r="K465" s="29">
        <v>-16305</v>
      </c>
      <c r="L465" s="29" t="s">
        <v>2192</v>
      </c>
      <c r="M465" s="30" t="s">
        <v>2162</v>
      </c>
      <c r="N465" s="30"/>
      <c r="O465" s="31" t="s">
        <v>337</v>
      </c>
      <c r="P465" s="32" t="s">
        <v>331</v>
      </c>
    </row>
    <row r="466" spans="1:16" ht="13.5" thickBot="1" x14ac:dyDescent="0.25">
      <c r="A466" s="6" t="str">
        <f t="shared" si="42"/>
        <v>BAVM 12 </v>
      </c>
      <c r="B466" s="2" t="str">
        <f t="shared" si="43"/>
        <v>I</v>
      </c>
      <c r="C466" s="6">
        <f t="shared" si="44"/>
        <v>35332.487000000001</v>
      </c>
      <c r="D466" t="str">
        <f t="shared" si="45"/>
        <v>vis</v>
      </c>
      <c r="E466" s="28">
        <f>VLOOKUP(C466,'Active 1'!C$21:E$950,3,FALSE)</f>
        <v>-16260.059587398528</v>
      </c>
      <c r="F466" s="2" t="s">
        <v>2160</v>
      </c>
      <c r="G466" t="str">
        <f t="shared" si="46"/>
        <v>35332.487</v>
      </c>
      <c r="H466" s="6">
        <f t="shared" si="47"/>
        <v>-16260</v>
      </c>
      <c r="I466" s="29" t="s">
        <v>355</v>
      </c>
      <c r="J466" s="30" t="s">
        <v>356</v>
      </c>
      <c r="K466" s="29">
        <v>-16260</v>
      </c>
      <c r="L466" s="29" t="s">
        <v>2217</v>
      </c>
      <c r="M466" s="30" t="s">
        <v>2162</v>
      </c>
      <c r="N466" s="30"/>
      <c r="O466" s="31" t="s">
        <v>337</v>
      </c>
      <c r="P466" s="32" t="s">
        <v>331</v>
      </c>
    </row>
    <row r="467" spans="1:16" ht="13.5" thickBot="1" x14ac:dyDescent="0.25">
      <c r="A467" s="6" t="str">
        <f t="shared" si="42"/>
        <v>BAVM 12 </v>
      </c>
      <c r="B467" s="2" t="str">
        <f t="shared" si="43"/>
        <v>I</v>
      </c>
      <c r="C467" s="6">
        <f t="shared" si="44"/>
        <v>35332.497000000003</v>
      </c>
      <c r="D467" t="str">
        <f t="shared" si="45"/>
        <v>vis</v>
      </c>
      <c r="E467" s="28">
        <f>VLOOKUP(C467,'Active 1'!C$21:E$950,3,FALSE)</f>
        <v>-16260.035863844918</v>
      </c>
      <c r="F467" s="2" t="s">
        <v>2160</v>
      </c>
      <c r="G467" t="str">
        <f t="shared" si="46"/>
        <v>35332.497</v>
      </c>
      <c r="H467" s="6">
        <f t="shared" si="47"/>
        <v>-16260</v>
      </c>
      <c r="I467" s="29" t="s">
        <v>357</v>
      </c>
      <c r="J467" s="30" t="s">
        <v>358</v>
      </c>
      <c r="K467" s="29">
        <v>-16260</v>
      </c>
      <c r="L467" s="29" t="s">
        <v>2172</v>
      </c>
      <c r="M467" s="30" t="s">
        <v>2162</v>
      </c>
      <c r="N467" s="30"/>
      <c r="O467" s="31" t="s">
        <v>359</v>
      </c>
      <c r="P467" s="32" t="s">
        <v>331</v>
      </c>
    </row>
    <row r="468" spans="1:16" ht="13.5" thickBot="1" x14ac:dyDescent="0.25">
      <c r="A468" s="6" t="str">
        <f t="shared" si="42"/>
        <v> JO 43.161 </v>
      </c>
      <c r="B468" s="2" t="str">
        <f t="shared" si="43"/>
        <v>II</v>
      </c>
      <c r="C468" s="6">
        <f t="shared" si="44"/>
        <v>35664.438399999999</v>
      </c>
      <c r="D468" t="str">
        <f t="shared" si="45"/>
        <v>vis</v>
      </c>
      <c r="E468" s="28">
        <f>VLOOKUP(C468,'Active 1'!C$21:E$950,3,FALSE)</f>
        <v>-15472.552904176937</v>
      </c>
      <c r="F468" s="2" t="s">
        <v>2160</v>
      </c>
      <c r="G468" t="str">
        <f t="shared" si="46"/>
        <v>35664.4384</v>
      </c>
      <c r="H468" s="6">
        <f t="shared" si="47"/>
        <v>-15472.5</v>
      </c>
      <c r="I468" s="29" t="s">
        <v>360</v>
      </c>
      <c r="J468" s="30" t="s">
        <v>361</v>
      </c>
      <c r="K468" s="29">
        <v>-15472.5</v>
      </c>
      <c r="L468" s="29" t="s">
        <v>362</v>
      </c>
      <c r="M468" s="30" t="s">
        <v>78</v>
      </c>
      <c r="N468" s="30" t="s">
        <v>2038</v>
      </c>
      <c r="O468" s="31" t="s">
        <v>348</v>
      </c>
      <c r="P468" s="31" t="s">
        <v>349</v>
      </c>
    </row>
    <row r="469" spans="1:16" ht="13.5" thickBot="1" x14ac:dyDescent="0.25">
      <c r="A469" s="6" t="str">
        <f t="shared" si="42"/>
        <v> JO 43.161 </v>
      </c>
      <c r="B469" s="2" t="str">
        <f t="shared" si="43"/>
        <v>II</v>
      </c>
      <c r="C469" s="6">
        <f t="shared" si="44"/>
        <v>35672.446300000003</v>
      </c>
      <c r="D469" t="str">
        <f t="shared" si="45"/>
        <v>vis</v>
      </c>
      <c r="E469" s="28" t="e">
        <f>VLOOKUP(C469,'Active 1'!C$21:E$950,3,FALSE)</f>
        <v>#N/A</v>
      </c>
      <c r="F469" s="2" t="s">
        <v>2160</v>
      </c>
      <c r="G469" t="str">
        <f t="shared" si="46"/>
        <v>35672.4463</v>
      </c>
      <c r="H469" s="6">
        <f t="shared" si="47"/>
        <v>-15453.5</v>
      </c>
      <c r="I469" s="29" t="s">
        <v>363</v>
      </c>
      <c r="J469" s="30" t="s">
        <v>364</v>
      </c>
      <c r="K469" s="29">
        <v>-15453.5</v>
      </c>
      <c r="L469" s="29" t="s">
        <v>365</v>
      </c>
      <c r="M469" s="30" t="s">
        <v>78</v>
      </c>
      <c r="N469" s="30" t="s">
        <v>2038</v>
      </c>
      <c r="O469" s="31" t="s">
        <v>348</v>
      </c>
      <c r="P469" s="31" t="s">
        <v>349</v>
      </c>
    </row>
    <row r="470" spans="1:16" ht="13.5" thickBot="1" x14ac:dyDescent="0.25">
      <c r="A470" s="6" t="str">
        <f t="shared" si="42"/>
        <v>BAVM 12 </v>
      </c>
      <c r="B470" s="2" t="str">
        <f t="shared" si="43"/>
        <v>II</v>
      </c>
      <c r="C470" s="6">
        <f t="shared" si="44"/>
        <v>35959.497000000003</v>
      </c>
      <c r="D470" t="str">
        <f t="shared" si="45"/>
        <v>vis</v>
      </c>
      <c r="E470" s="28">
        <f>VLOOKUP(C470,'Active 1'!C$21:E$950,3,FALSE)</f>
        <v>-14772.569052799867</v>
      </c>
      <c r="F470" s="2" t="s">
        <v>2160</v>
      </c>
      <c r="G470" t="str">
        <f t="shared" si="46"/>
        <v>35959.497</v>
      </c>
      <c r="H470" s="6">
        <f t="shared" si="47"/>
        <v>-14772.5</v>
      </c>
      <c r="I470" s="29" t="s">
        <v>370</v>
      </c>
      <c r="J470" s="30" t="s">
        <v>371</v>
      </c>
      <c r="K470" s="29">
        <v>-14772.5</v>
      </c>
      <c r="L470" s="29" t="s">
        <v>69</v>
      </c>
      <c r="M470" s="30" t="s">
        <v>2162</v>
      </c>
      <c r="N470" s="30"/>
      <c r="O470" s="31" t="s">
        <v>337</v>
      </c>
      <c r="P470" s="32" t="s">
        <v>331</v>
      </c>
    </row>
    <row r="471" spans="1:16" ht="13.5" thickBot="1" x14ac:dyDescent="0.25">
      <c r="A471" s="6" t="str">
        <f t="shared" si="42"/>
        <v>BAVM 12 </v>
      </c>
      <c r="B471" s="2" t="str">
        <f t="shared" si="43"/>
        <v>I</v>
      </c>
      <c r="C471" s="6">
        <f t="shared" si="44"/>
        <v>35963.5</v>
      </c>
      <c r="D471" t="str">
        <f t="shared" si="45"/>
        <v>vis</v>
      </c>
      <c r="E471" s="28">
        <f>VLOOKUP(C471,'Active 1'!C$21:E$950,3,FALSE)</f>
        <v>-14763.072514291718</v>
      </c>
      <c r="F471" s="2" t="s">
        <v>2160</v>
      </c>
      <c r="G471" t="str">
        <f t="shared" si="46"/>
        <v>35963.500</v>
      </c>
      <c r="H471" s="6">
        <f t="shared" si="47"/>
        <v>-14763</v>
      </c>
      <c r="I471" s="29" t="s">
        <v>377</v>
      </c>
      <c r="J471" s="30" t="s">
        <v>378</v>
      </c>
      <c r="K471" s="29">
        <v>-14763</v>
      </c>
      <c r="L471" s="29" t="s">
        <v>25</v>
      </c>
      <c r="M471" s="30" t="s">
        <v>2162</v>
      </c>
      <c r="N471" s="30"/>
      <c r="O471" s="31" t="s">
        <v>379</v>
      </c>
      <c r="P471" s="32" t="s">
        <v>331</v>
      </c>
    </row>
    <row r="472" spans="1:16" ht="13.5" thickBot="1" x14ac:dyDescent="0.25">
      <c r="A472" s="6" t="str">
        <f t="shared" si="42"/>
        <v>BAVM 12 </v>
      </c>
      <c r="B472" s="2" t="str">
        <f t="shared" si="43"/>
        <v>I</v>
      </c>
      <c r="C472" s="6">
        <f t="shared" si="44"/>
        <v>35963.5</v>
      </c>
      <c r="D472" t="str">
        <f t="shared" si="45"/>
        <v>vis</v>
      </c>
      <c r="E472" s="28">
        <f>VLOOKUP(C472,'Active 1'!C$21:E$950,3,FALSE)</f>
        <v>-14763.072514291718</v>
      </c>
      <c r="F472" s="2" t="s">
        <v>2160</v>
      </c>
      <c r="G472" t="str">
        <f t="shared" si="46"/>
        <v>35963.500</v>
      </c>
      <c r="H472" s="6">
        <f t="shared" si="47"/>
        <v>-14763</v>
      </c>
      <c r="I472" s="29" t="s">
        <v>377</v>
      </c>
      <c r="J472" s="30" t="s">
        <v>378</v>
      </c>
      <c r="K472" s="29">
        <v>-14763</v>
      </c>
      <c r="L472" s="29" t="s">
        <v>25</v>
      </c>
      <c r="M472" s="30" t="s">
        <v>2162</v>
      </c>
      <c r="N472" s="30"/>
      <c r="O472" s="31" t="s">
        <v>337</v>
      </c>
      <c r="P472" s="32" t="s">
        <v>331</v>
      </c>
    </row>
    <row r="473" spans="1:16" ht="13.5" thickBot="1" x14ac:dyDescent="0.25">
      <c r="A473" s="6" t="str">
        <f t="shared" si="42"/>
        <v> VBON 63 </v>
      </c>
      <c r="B473" s="2" t="str">
        <f t="shared" si="43"/>
        <v>II</v>
      </c>
      <c r="C473" s="6">
        <f t="shared" si="44"/>
        <v>36757.452499999999</v>
      </c>
      <c r="D473" t="str">
        <f t="shared" si="45"/>
        <v>vis</v>
      </c>
      <c r="E473" s="28">
        <f>VLOOKUP(C473,'Active 1'!C$21:E$950,3,FALSE)</f>
        <v>-12879.535044919718</v>
      </c>
      <c r="F473" s="2" t="s">
        <v>2160</v>
      </c>
      <c r="G473" t="str">
        <f t="shared" si="46"/>
        <v>36757.4525</v>
      </c>
      <c r="H473" s="6">
        <f t="shared" si="47"/>
        <v>-12879.5</v>
      </c>
      <c r="I473" s="29" t="s">
        <v>415</v>
      </c>
      <c r="J473" s="30" t="s">
        <v>416</v>
      </c>
      <c r="K473" s="29">
        <v>-12879.5</v>
      </c>
      <c r="L473" s="29" t="s">
        <v>417</v>
      </c>
      <c r="M473" s="30" t="s">
        <v>78</v>
      </c>
      <c r="N473" s="30" t="s">
        <v>2038</v>
      </c>
      <c r="O473" s="31" t="s">
        <v>418</v>
      </c>
      <c r="P473" s="31" t="s">
        <v>419</v>
      </c>
    </row>
    <row r="474" spans="1:16" ht="13.5" thickBot="1" x14ac:dyDescent="0.25">
      <c r="A474" s="6" t="str">
        <f t="shared" si="42"/>
        <v> AA 12.184 </v>
      </c>
      <c r="B474" s="2" t="str">
        <f t="shared" si="43"/>
        <v>I</v>
      </c>
      <c r="C474" s="6">
        <f t="shared" si="44"/>
        <v>37111.741000000002</v>
      </c>
      <c r="D474" t="str">
        <f t="shared" si="45"/>
        <v>vis</v>
      </c>
      <c r="E474" s="28">
        <f>VLOOKUP(C474,'Active 1'!C$21:E$950,3,FALSE)</f>
        <v>-12039.03682277468</v>
      </c>
      <c r="F474" s="2" t="s">
        <v>2160</v>
      </c>
      <c r="G474" t="str">
        <f t="shared" si="46"/>
        <v>37111.7410</v>
      </c>
      <c r="H474" s="6">
        <f t="shared" si="47"/>
        <v>-12039</v>
      </c>
      <c r="I474" s="29" t="s">
        <v>433</v>
      </c>
      <c r="J474" s="30" t="s">
        <v>434</v>
      </c>
      <c r="K474" s="29">
        <v>-12039</v>
      </c>
      <c r="L474" s="29" t="s">
        <v>435</v>
      </c>
      <c r="M474" s="30" t="s">
        <v>78</v>
      </c>
      <c r="N474" s="30" t="s">
        <v>2038</v>
      </c>
      <c r="O474" s="31" t="s">
        <v>436</v>
      </c>
      <c r="P474" s="31" t="s">
        <v>437</v>
      </c>
    </row>
    <row r="475" spans="1:16" ht="13.5" thickBot="1" x14ac:dyDescent="0.25">
      <c r="A475" s="6" t="str">
        <f t="shared" si="42"/>
        <v> AA 12.184 </v>
      </c>
      <c r="B475" s="2" t="str">
        <f t="shared" si="43"/>
        <v>I</v>
      </c>
      <c r="C475" s="6">
        <f t="shared" si="44"/>
        <v>37112.583700000003</v>
      </c>
      <c r="D475" t="str">
        <f t="shared" si="45"/>
        <v>vis</v>
      </c>
      <c r="E475" s="28" t="e">
        <f>VLOOKUP(C475,'Active 1'!C$21:E$950,3,FALSE)</f>
        <v>#N/A</v>
      </c>
      <c r="F475" s="2" t="s">
        <v>2160</v>
      </c>
      <c r="G475" t="str">
        <f t="shared" si="46"/>
        <v>37112.5837</v>
      </c>
      <c r="H475" s="6">
        <f t="shared" si="47"/>
        <v>-12037</v>
      </c>
      <c r="I475" s="29" t="s">
        <v>438</v>
      </c>
      <c r="J475" s="30" t="s">
        <v>439</v>
      </c>
      <c r="K475" s="29">
        <v>-12037</v>
      </c>
      <c r="L475" s="29" t="s">
        <v>440</v>
      </c>
      <c r="M475" s="30" t="s">
        <v>78</v>
      </c>
      <c r="N475" s="30" t="s">
        <v>2038</v>
      </c>
      <c r="O475" s="31" t="s">
        <v>436</v>
      </c>
      <c r="P475" s="31" t="s">
        <v>437</v>
      </c>
    </row>
    <row r="476" spans="1:16" ht="13.5" thickBot="1" x14ac:dyDescent="0.25">
      <c r="A476" s="6" t="str">
        <f t="shared" si="42"/>
        <v> AA 12.184 </v>
      </c>
      <c r="B476" s="2" t="str">
        <f t="shared" si="43"/>
        <v>II</v>
      </c>
      <c r="C476" s="6">
        <f t="shared" si="44"/>
        <v>37112.795599999998</v>
      </c>
      <c r="D476" t="str">
        <f t="shared" si="45"/>
        <v>vis</v>
      </c>
      <c r="E476" s="28">
        <f>VLOOKUP(C476,'Active 1'!C$21:E$950,3,FALSE)</f>
        <v>-12036.534936811488</v>
      </c>
      <c r="F476" s="2" t="s">
        <v>2160</v>
      </c>
      <c r="G476" t="str">
        <f t="shared" si="46"/>
        <v>37112.7956</v>
      </c>
      <c r="H476" s="6">
        <f t="shared" si="47"/>
        <v>-12036.5</v>
      </c>
      <c r="I476" s="29" t="s">
        <v>441</v>
      </c>
      <c r="J476" s="30" t="s">
        <v>442</v>
      </c>
      <c r="K476" s="29">
        <v>-12036.5</v>
      </c>
      <c r="L476" s="29" t="s">
        <v>443</v>
      </c>
      <c r="M476" s="30" t="s">
        <v>78</v>
      </c>
      <c r="N476" s="30" t="s">
        <v>2038</v>
      </c>
      <c r="O476" s="31" t="s">
        <v>436</v>
      </c>
      <c r="P476" s="31" t="s">
        <v>437</v>
      </c>
    </row>
    <row r="477" spans="1:16" ht="13.5" thickBot="1" x14ac:dyDescent="0.25">
      <c r="A477" s="6" t="str">
        <f t="shared" si="42"/>
        <v> AA 12.184 </v>
      </c>
      <c r="B477" s="2" t="str">
        <f t="shared" si="43"/>
        <v>II</v>
      </c>
      <c r="C477" s="6">
        <f t="shared" si="44"/>
        <v>37113.637600000002</v>
      </c>
      <c r="D477" t="str">
        <f t="shared" si="45"/>
        <v>vis</v>
      </c>
      <c r="E477" s="28">
        <f>VLOOKUP(C477,'Active 1'!C$21:E$950,3,FALSE)</f>
        <v>-12034.537413597922</v>
      </c>
      <c r="F477" s="2" t="s">
        <v>2160</v>
      </c>
      <c r="G477" t="str">
        <f t="shared" si="46"/>
        <v>37113.6376</v>
      </c>
      <c r="H477" s="6">
        <f t="shared" si="47"/>
        <v>-12034.5</v>
      </c>
      <c r="I477" s="29" t="s">
        <v>444</v>
      </c>
      <c r="J477" s="30" t="s">
        <v>445</v>
      </c>
      <c r="K477" s="29">
        <v>-12034.5</v>
      </c>
      <c r="L477" s="29" t="s">
        <v>446</v>
      </c>
      <c r="M477" s="30" t="s">
        <v>78</v>
      </c>
      <c r="N477" s="30" t="s">
        <v>2038</v>
      </c>
      <c r="O477" s="31" t="s">
        <v>436</v>
      </c>
      <c r="P477" s="31" t="s">
        <v>437</v>
      </c>
    </row>
    <row r="478" spans="1:16" ht="13.5" thickBot="1" x14ac:dyDescent="0.25">
      <c r="A478" s="6" t="str">
        <f t="shared" si="42"/>
        <v> AC 216.26 </v>
      </c>
      <c r="B478" s="2" t="str">
        <f t="shared" si="43"/>
        <v>I</v>
      </c>
      <c r="C478" s="6">
        <f t="shared" si="44"/>
        <v>37137.425000000003</v>
      </c>
      <c r="D478" t="str">
        <f t="shared" si="45"/>
        <v>vis</v>
      </c>
      <c r="E478" s="28">
        <f>VLOOKUP(C478,'Active 1'!C$21:E$950,3,FALSE)</f>
        <v>-11978.105247695123</v>
      </c>
      <c r="F478" s="2" t="s">
        <v>2160</v>
      </c>
      <c r="G478" t="str">
        <f t="shared" si="46"/>
        <v>37137.425</v>
      </c>
      <c r="H478" s="6">
        <f t="shared" si="47"/>
        <v>-11978</v>
      </c>
      <c r="I478" s="29" t="s">
        <v>453</v>
      </c>
      <c r="J478" s="30" t="s">
        <v>454</v>
      </c>
      <c r="K478" s="29">
        <v>-11978</v>
      </c>
      <c r="L478" s="29" t="s">
        <v>161</v>
      </c>
      <c r="M478" s="30" t="s">
        <v>2162</v>
      </c>
      <c r="N478" s="30"/>
      <c r="O478" s="31" t="s">
        <v>322</v>
      </c>
      <c r="P478" s="31" t="s">
        <v>455</v>
      </c>
    </row>
    <row r="479" spans="1:16" ht="13.5" thickBot="1" x14ac:dyDescent="0.25">
      <c r="A479" s="6" t="str">
        <f t="shared" si="42"/>
        <v> AC 216.26 </v>
      </c>
      <c r="B479" s="2" t="str">
        <f t="shared" si="43"/>
        <v>I</v>
      </c>
      <c r="C479" s="6">
        <f t="shared" si="44"/>
        <v>37140.377999999997</v>
      </c>
      <c r="D479" t="str">
        <f t="shared" si="45"/>
        <v>vis</v>
      </c>
      <c r="E479" s="28">
        <f>VLOOKUP(C479,'Active 1'!C$21:E$950,3,FALSE)</f>
        <v>-11971.099682315526</v>
      </c>
      <c r="F479" s="2" t="s">
        <v>2160</v>
      </c>
      <c r="G479" t="str">
        <f t="shared" si="46"/>
        <v>37140.378</v>
      </c>
      <c r="H479" s="6">
        <f t="shared" si="47"/>
        <v>-11971</v>
      </c>
      <c r="I479" s="29" t="s">
        <v>456</v>
      </c>
      <c r="J479" s="30" t="s">
        <v>457</v>
      </c>
      <c r="K479" s="29">
        <v>-11971</v>
      </c>
      <c r="L479" s="29" t="s">
        <v>88</v>
      </c>
      <c r="M479" s="30" t="s">
        <v>2162</v>
      </c>
      <c r="N479" s="30"/>
      <c r="O479" s="31" t="s">
        <v>322</v>
      </c>
      <c r="P479" s="31" t="s">
        <v>455</v>
      </c>
    </row>
    <row r="480" spans="1:16" ht="13.5" thickBot="1" x14ac:dyDescent="0.25">
      <c r="A480" s="6" t="str">
        <f t="shared" si="42"/>
        <v> AC 216.26 </v>
      </c>
      <c r="B480" s="2" t="str">
        <f t="shared" si="43"/>
        <v>I</v>
      </c>
      <c r="C480" s="6">
        <f t="shared" si="44"/>
        <v>37142.483</v>
      </c>
      <c r="D480" t="str">
        <f t="shared" si="45"/>
        <v>vis</v>
      </c>
      <c r="E480" s="28">
        <f>VLOOKUP(C480,'Active 1'!C$21:E$950,3,FALSE)</f>
        <v>-11966.105874281628</v>
      </c>
      <c r="F480" s="2" t="s">
        <v>2160</v>
      </c>
      <c r="G480" t="str">
        <f t="shared" si="46"/>
        <v>37142.483</v>
      </c>
      <c r="H480" s="6">
        <f t="shared" si="47"/>
        <v>-11966</v>
      </c>
      <c r="I480" s="29" t="s">
        <v>458</v>
      </c>
      <c r="J480" s="30" t="s">
        <v>459</v>
      </c>
      <c r="K480" s="29">
        <v>-11966</v>
      </c>
      <c r="L480" s="29" t="s">
        <v>460</v>
      </c>
      <c r="M480" s="30" t="s">
        <v>2162</v>
      </c>
      <c r="N480" s="30"/>
      <c r="O480" s="31" t="s">
        <v>322</v>
      </c>
      <c r="P480" s="31" t="s">
        <v>455</v>
      </c>
    </row>
    <row r="481" spans="1:16" ht="13.5" thickBot="1" x14ac:dyDescent="0.25">
      <c r="A481" s="6" t="str">
        <f t="shared" si="42"/>
        <v> AC 216.26 </v>
      </c>
      <c r="B481" s="2" t="str">
        <f t="shared" si="43"/>
        <v>I</v>
      </c>
      <c r="C481" s="6">
        <f t="shared" si="44"/>
        <v>37162.294999999998</v>
      </c>
      <c r="D481" t="str">
        <f t="shared" si="45"/>
        <v>vis</v>
      </c>
      <c r="E481" s="28">
        <f>VLOOKUP(C481,'Active 1'!C$21:E$950,3,FALSE)</f>
        <v>-11919.104769879041</v>
      </c>
      <c r="F481" s="2" t="s">
        <v>2160</v>
      </c>
      <c r="G481" t="str">
        <f t="shared" si="46"/>
        <v>37162.295</v>
      </c>
      <c r="H481" s="6">
        <f t="shared" si="47"/>
        <v>-11919</v>
      </c>
      <c r="I481" s="29" t="s">
        <v>461</v>
      </c>
      <c r="J481" s="30" t="s">
        <v>462</v>
      </c>
      <c r="K481" s="29">
        <v>-11919</v>
      </c>
      <c r="L481" s="29" t="s">
        <v>161</v>
      </c>
      <c r="M481" s="30" t="s">
        <v>2162</v>
      </c>
      <c r="N481" s="30"/>
      <c r="O481" s="31" t="s">
        <v>322</v>
      </c>
      <c r="P481" s="31" t="s">
        <v>455</v>
      </c>
    </row>
    <row r="482" spans="1:16" ht="13.5" thickBot="1" x14ac:dyDescent="0.25">
      <c r="A482" s="6" t="str">
        <f t="shared" si="42"/>
        <v> AC 216.26 </v>
      </c>
      <c r="B482" s="2" t="str">
        <f t="shared" si="43"/>
        <v>I</v>
      </c>
      <c r="C482" s="6">
        <f t="shared" si="44"/>
        <v>37164.398999999998</v>
      </c>
      <c r="D482" t="str">
        <f t="shared" si="45"/>
        <v>vis</v>
      </c>
      <c r="E482" s="28">
        <f>VLOOKUP(C482,'Active 1'!C$21:E$950,3,FALSE)</f>
        <v>-11914.113334200512</v>
      </c>
      <c r="F482" s="2" t="s">
        <v>2160</v>
      </c>
      <c r="G482" t="str">
        <f t="shared" si="46"/>
        <v>37164.399</v>
      </c>
      <c r="H482" s="6">
        <f t="shared" si="47"/>
        <v>-11914</v>
      </c>
      <c r="I482" s="29" t="s">
        <v>463</v>
      </c>
      <c r="J482" s="30" t="s">
        <v>464</v>
      </c>
      <c r="K482" s="29">
        <v>-11914</v>
      </c>
      <c r="L482" s="29" t="s">
        <v>465</v>
      </c>
      <c r="M482" s="30" t="s">
        <v>2162</v>
      </c>
      <c r="N482" s="30"/>
      <c r="O482" s="31" t="s">
        <v>322</v>
      </c>
      <c r="P482" s="31" t="s">
        <v>455</v>
      </c>
    </row>
    <row r="483" spans="1:16" ht="13.5" thickBot="1" x14ac:dyDescent="0.25">
      <c r="A483" s="6" t="str">
        <f t="shared" si="42"/>
        <v> AC 216.26 </v>
      </c>
      <c r="B483" s="2" t="str">
        <f t="shared" si="43"/>
        <v>I</v>
      </c>
      <c r="C483" s="6">
        <f t="shared" si="44"/>
        <v>37167.353999999999</v>
      </c>
      <c r="D483" t="str">
        <f t="shared" si="45"/>
        <v>vis</v>
      </c>
      <c r="E483" s="28">
        <f>VLOOKUP(C483,'Active 1'!C$21:E$950,3,FALSE)</f>
        <v>-11907.103024110176</v>
      </c>
      <c r="F483" s="2" t="s">
        <v>2160</v>
      </c>
      <c r="G483" t="str">
        <f t="shared" si="46"/>
        <v>37167.354</v>
      </c>
      <c r="H483" s="6">
        <f t="shared" si="47"/>
        <v>-11907</v>
      </c>
      <c r="I483" s="29" t="s">
        <v>466</v>
      </c>
      <c r="J483" s="30" t="s">
        <v>467</v>
      </c>
      <c r="K483" s="29">
        <v>-11907</v>
      </c>
      <c r="L483" s="29" t="s">
        <v>83</v>
      </c>
      <c r="M483" s="30" t="s">
        <v>2162</v>
      </c>
      <c r="N483" s="30"/>
      <c r="O483" s="31" t="s">
        <v>322</v>
      </c>
      <c r="P483" s="31" t="s">
        <v>455</v>
      </c>
    </row>
    <row r="484" spans="1:16" ht="13.5" thickBot="1" x14ac:dyDescent="0.25">
      <c r="A484" s="6" t="str">
        <f t="shared" si="42"/>
        <v> BRNO 6 </v>
      </c>
      <c r="B484" s="2" t="str">
        <f t="shared" si="43"/>
        <v>II</v>
      </c>
      <c r="C484" s="6">
        <f t="shared" si="44"/>
        <v>37168.398000000001</v>
      </c>
      <c r="D484" t="str">
        <f t="shared" si="45"/>
        <v>vis</v>
      </c>
      <c r="E484" s="28">
        <f>VLOOKUP(C484,'Active 1'!C$21:E$950,3,FALSE)</f>
        <v>-11904.626285113791</v>
      </c>
      <c r="F484" s="2" t="s">
        <v>2160</v>
      </c>
      <c r="G484" t="str">
        <f t="shared" si="46"/>
        <v>37168.398</v>
      </c>
      <c r="H484" s="6">
        <f t="shared" si="47"/>
        <v>-11904.5</v>
      </c>
      <c r="I484" s="29" t="s">
        <v>468</v>
      </c>
      <c r="J484" s="30" t="s">
        <v>469</v>
      </c>
      <c r="K484" s="29">
        <v>-11904.5</v>
      </c>
      <c r="L484" s="29" t="s">
        <v>470</v>
      </c>
      <c r="M484" s="30" t="s">
        <v>2162</v>
      </c>
      <c r="N484" s="30"/>
      <c r="O484" s="31" t="s">
        <v>471</v>
      </c>
      <c r="P484" s="31" t="s">
        <v>472</v>
      </c>
    </row>
    <row r="485" spans="1:16" ht="13.5" thickBot="1" x14ac:dyDescent="0.25">
      <c r="A485" s="6" t="str">
        <f t="shared" si="42"/>
        <v> BRNO 6 </v>
      </c>
      <c r="B485" s="2" t="str">
        <f t="shared" si="43"/>
        <v>II</v>
      </c>
      <c r="C485" s="6">
        <f t="shared" si="44"/>
        <v>37168.408000000003</v>
      </c>
      <c r="D485" t="str">
        <f t="shared" si="45"/>
        <v>vis</v>
      </c>
      <c r="E485" s="28">
        <f>VLOOKUP(C485,'Active 1'!C$21:E$950,3,FALSE)</f>
        <v>-11904.602561560181</v>
      </c>
      <c r="F485" s="2" t="s">
        <v>2160</v>
      </c>
      <c r="G485" t="str">
        <f t="shared" si="46"/>
        <v>37168.408</v>
      </c>
      <c r="H485" s="6">
        <f t="shared" si="47"/>
        <v>-11904.5</v>
      </c>
      <c r="I485" s="29" t="s">
        <v>473</v>
      </c>
      <c r="J485" s="30" t="s">
        <v>474</v>
      </c>
      <c r="K485" s="29">
        <v>-11904.5</v>
      </c>
      <c r="L485" s="29" t="s">
        <v>83</v>
      </c>
      <c r="M485" s="30" t="s">
        <v>2162</v>
      </c>
      <c r="N485" s="30"/>
      <c r="O485" s="31" t="s">
        <v>44</v>
      </c>
      <c r="P485" s="31" t="s">
        <v>472</v>
      </c>
    </row>
    <row r="486" spans="1:16" ht="13.5" thickBot="1" x14ac:dyDescent="0.25">
      <c r="A486" s="6" t="str">
        <f t="shared" si="42"/>
        <v> BRNO 6 </v>
      </c>
      <c r="B486" s="2" t="str">
        <f t="shared" si="43"/>
        <v>II</v>
      </c>
      <c r="C486" s="6">
        <f t="shared" si="44"/>
        <v>37168.417000000001</v>
      </c>
      <c r="D486" t="str">
        <f t="shared" si="45"/>
        <v>vis</v>
      </c>
      <c r="E486" s="28">
        <f>VLOOKUP(C486,'Active 1'!C$21:E$950,3,FALSE)</f>
        <v>-11904.581210361941</v>
      </c>
      <c r="F486" s="2" t="s">
        <v>2160</v>
      </c>
      <c r="G486" t="str">
        <f t="shared" si="46"/>
        <v>37168.417</v>
      </c>
      <c r="H486" s="6">
        <f t="shared" si="47"/>
        <v>-11904.5</v>
      </c>
      <c r="I486" s="29" t="s">
        <v>475</v>
      </c>
      <c r="J486" s="30" t="s">
        <v>476</v>
      </c>
      <c r="K486" s="29">
        <v>-11904.5</v>
      </c>
      <c r="L486" s="29" t="s">
        <v>10</v>
      </c>
      <c r="M486" s="30" t="s">
        <v>2162</v>
      </c>
      <c r="N486" s="30"/>
      <c r="O486" s="31" t="s">
        <v>477</v>
      </c>
      <c r="P486" s="31" t="s">
        <v>472</v>
      </c>
    </row>
    <row r="487" spans="1:16" ht="13.5" thickBot="1" x14ac:dyDescent="0.25">
      <c r="A487" s="6" t="str">
        <f t="shared" si="42"/>
        <v> BRNO 6 </v>
      </c>
      <c r="B487" s="2" t="str">
        <f t="shared" si="43"/>
        <v>II</v>
      </c>
      <c r="C487" s="6">
        <f t="shared" si="44"/>
        <v>37168.417000000001</v>
      </c>
      <c r="D487" t="str">
        <f t="shared" si="45"/>
        <v>vis</v>
      </c>
      <c r="E487" s="28">
        <f>VLOOKUP(C487,'Active 1'!C$21:E$950,3,FALSE)</f>
        <v>-11904.581210361941</v>
      </c>
      <c r="F487" s="2" t="s">
        <v>2160</v>
      </c>
      <c r="G487" t="str">
        <f t="shared" si="46"/>
        <v>37168.417</v>
      </c>
      <c r="H487" s="6">
        <f t="shared" si="47"/>
        <v>-11904.5</v>
      </c>
      <c r="I487" s="29" t="s">
        <v>475</v>
      </c>
      <c r="J487" s="30" t="s">
        <v>476</v>
      </c>
      <c r="K487" s="29">
        <v>-11904.5</v>
      </c>
      <c r="L487" s="29" t="s">
        <v>10</v>
      </c>
      <c r="M487" s="30" t="s">
        <v>2162</v>
      </c>
      <c r="N487" s="30"/>
      <c r="O487" s="31" t="s">
        <v>478</v>
      </c>
      <c r="P487" s="31" t="s">
        <v>472</v>
      </c>
    </row>
    <row r="488" spans="1:16" ht="13.5" thickBot="1" x14ac:dyDescent="0.25">
      <c r="A488" s="6" t="str">
        <f t="shared" si="42"/>
        <v> BRNO 6 </v>
      </c>
      <c r="B488" s="2" t="str">
        <f t="shared" si="43"/>
        <v>II</v>
      </c>
      <c r="C488" s="6">
        <f t="shared" si="44"/>
        <v>37168.421999999999</v>
      </c>
      <c r="D488" t="str">
        <f t="shared" si="45"/>
        <v>vis</v>
      </c>
      <c r="E488" s="28">
        <f>VLOOKUP(C488,'Active 1'!C$21:E$950,3,FALSE)</f>
        <v>-11904.569348585144</v>
      </c>
      <c r="F488" s="2" t="s">
        <v>2160</v>
      </c>
      <c r="G488" t="str">
        <f t="shared" si="46"/>
        <v>37168.422</v>
      </c>
      <c r="H488" s="6">
        <f t="shared" si="47"/>
        <v>-11904.5</v>
      </c>
      <c r="I488" s="29" t="s">
        <v>479</v>
      </c>
      <c r="J488" s="30" t="s">
        <v>480</v>
      </c>
      <c r="K488" s="29">
        <v>-11904.5</v>
      </c>
      <c r="L488" s="29" t="s">
        <v>69</v>
      </c>
      <c r="M488" s="30" t="s">
        <v>2162</v>
      </c>
      <c r="N488" s="30"/>
      <c r="O488" s="31" t="s">
        <v>481</v>
      </c>
      <c r="P488" s="31" t="s">
        <v>472</v>
      </c>
    </row>
    <row r="489" spans="1:16" ht="13.5" thickBot="1" x14ac:dyDescent="0.25">
      <c r="A489" s="6" t="str">
        <f t="shared" si="42"/>
        <v> AC 216.26 </v>
      </c>
      <c r="B489" s="2" t="str">
        <f t="shared" si="43"/>
        <v>I</v>
      </c>
      <c r="C489" s="6">
        <f t="shared" si="44"/>
        <v>37172.404000000002</v>
      </c>
      <c r="D489" t="str">
        <f t="shared" si="45"/>
        <v>vis</v>
      </c>
      <c r="E489" s="28">
        <f>VLOOKUP(C489,'Active 1'!C$21:E$950,3,FALSE)</f>
        <v>-11895.12262953955</v>
      </c>
      <c r="F489" s="2" t="s">
        <v>2160</v>
      </c>
      <c r="G489" t="str">
        <f t="shared" si="46"/>
        <v>37172.404</v>
      </c>
      <c r="H489" s="6">
        <f t="shared" si="47"/>
        <v>-11895</v>
      </c>
      <c r="I489" s="29" t="s">
        <v>482</v>
      </c>
      <c r="J489" s="30" t="s">
        <v>483</v>
      </c>
      <c r="K489" s="29">
        <v>-11895</v>
      </c>
      <c r="L489" s="29" t="s">
        <v>484</v>
      </c>
      <c r="M489" s="30" t="s">
        <v>2162</v>
      </c>
      <c r="N489" s="30"/>
      <c r="O489" s="31" t="s">
        <v>322</v>
      </c>
      <c r="P489" s="31" t="s">
        <v>455</v>
      </c>
    </row>
    <row r="490" spans="1:16" ht="13.5" thickBot="1" x14ac:dyDescent="0.25">
      <c r="A490" s="6" t="str">
        <f t="shared" si="42"/>
        <v> AC 216.26 </v>
      </c>
      <c r="B490" s="2" t="str">
        <f t="shared" si="43"/>
        <v>I</v>
      </c>
      <c r="C490" s="6">
        <f t="shared" si="44"/>
        <v>37173.245000000003</v>
      </c>
      <c r="D490" t="str">
        <f t="shared" si="45"/>
        <v>vis</v>
      </c>
      <c r="E490" s="28">
        <f>VLOOKUP(C490,'Active 1'!C$21:E$950,3,FALSE)</f>
        <v>-11893.127478681354</v>
      </c>
      <c r="F490" s="2" t="s">
        <v>2160</v>
      </c>
      <c r="G490" t="str">
        <f t="shared" si="46"/>
        <v>37173.245</v>
      </c>
      <c r="H490" s="6">
        <f t="shared" si="47"/>
        <v>-11893</v>
      </c>
      <c r="I490" s="29" t="s">
        <v>488</v>
      </c>
      <c r="J490" s="30" t="s">
        <v>489</v>
      </c>
      <c r="K490" s="29">
        <v>-11893</v>
      </c>
      <c r="L490" s="29" t="s">
        <v>490</v>
      </c>
      <c r="M490" s="30" t="s">
        <v>2162</v>
      </c>
      <c r="N490" s="30"/>
      <c r="O490" s="31" t="s">
        <v>322</v>
      </c>
      <c r="P490" s="31" t="s">
        <v>455</v>
      </c>
    </row>
    <row r="491" spans="1:16" ht="13.5" thickBot="1" x14ac:dyDescent="0.25">
      <c r="A491" s="6" t="str">
        <f t="shared" si="42"/>
        <v> AC 216.26 </v>
      </c>
      <c r="B491" s="2" t="str">
        <f t="shared" si="43"/>
        <v>I</v>
      </c>
      <c r="C491" s="6">
        <f t="shared" si="44"/>
        <v>37186.328999999998</v>
      </c>
      <c r="D491" t="str">
        <f t="shared" si="45"/>
        <v>vis</v>
      </c>
      <c r="E491" s="28">
        <f>VLOOKUP(C491,'Active 1'!C$21:E$950,3,FALSE)</f>
        <v>-11862.087581144342</v>
      </c>
      <c r="F491" s="2" t="s">
        <v>2160</v>
      </c>
      <c r="G491" t="str">
        <f t="shared" si="46"/>
        <v>37186.329</v>
      </c>
      <c r="H491" s="6">
        <f t="shared" si="47"/>
        <v>-11862</v>
      </c>
      <c r="I491" s="29" t="s">
        <v>491</v>
      </c>
      <c r="J491" s="30" t="s">
        <v>492</v>
      </c>
      <c r="K491" s="29">
        <v>-11862</v>
      </c>
      <c r="L491" s="29" t="s">
        <v>145</v>
      </c>
      <c r="M491" s="30" t="s">
        <v>2162</v>
      </c>
      <c r="N491" s="30"/>
      <c r="O491" s="31" t="s">
        <v>322</v>
      </c>
      <c r="P491" s="31" t="s">
        <v>455</v>
      </c>
    </row>
    <row r="492" spans="1:16" ht="13.5" thickBot="1" x14ac:dyDescent="0.25">
      <c r="A492" s="6" t="str">
        <f t="shared" si="42"/>
        <v> AC 216.26 </v>
      </c>
      <c r="B492" s="2" t="str">
        <f t="shared" si="43"/>
        <v>I</v>
      </c>
      <c r="C492" s="6">
        <f t="shared" si="44"/>
        <v>37189.281999999999</v>
      </c>
      <c r="D492" t="str">
        <f t="shared" si="45"/>
        <v>vis</v>
      </c>
      <c r="E492" s="28">
        <f>VLOOKUP(C492,'Active 1'!C$21:E$950,3,FALSE)</f>
        <v>-11855.082015764729</v>
      </c>
      <c r="F492" s="2" t="s">
        <v>2160</v>
      </c>
      <c r="G492" t="str">
        <f t="shared" si="46"/>
        <v>37189.282</v>
      </c>
      <c r="H492" s="6">
        <f t="shared" si="47"/>
        <v>-11855</v>
      </c>
      <c r="I492" s="29" t="s">
        <v>493</v>
      </c>
      <c r="J492" s="30" t="s">
        <v>494</v>
      </c>
      <c r="K492" s="29">
        <v>-11855</v>
      </c>
      <c r="L492" s="29" t="s">
        <v>138</v>
      </c>
      <c r="M492" s="30" t="s">
        <v>2162</v>
      </c>
      <c r="N492" s="30"/>
      <c r="O492" s="31" t="s">
        <v>322</v>
      </c>
      <c r="P492" s="31" t="s">
        <v>455</v>
      </c>
    </row>
    <row r="493" spans="1:16" ht="13.5" thickBot="1" x14ac:dyDescent="0.25">
      <c r="A493" s="6" t="str">
        <f t="shared" si="42"/>
        <v>BAVM 15 </v>
      </c>
      <c r="B493" s="2" t="str">
        <f t="shared" si="43"/>
        <v>I</v>
      </c>
      <c r="C493" s="6">
        <f t="shared" si="44"/>
        <v>37356.639999999999</v>
      </c>
      <c r="D493" t="str">
        <f t="shared" si="45"/>
        <v>vis</v>
      </c>
      <c r="E493" s="28">
        <f>VLOOKUP(C493,'Active 1'!C$21:E$950,3,FALSE)</f>
        <v>-11458.049367339085</v>
      </c>
      <c r="F493" s="2" t="s">
        <v>2160</v>
      </c>
      <c r="G493" t="str">
        <f t="shared" si="46"/>
        <v>37356.640</v>
      </c>
      <c r="H493" s="6">
        <f t="shared" si="47"/>
        <v>-11458</v>
      </c>
      <c r="I493" s="29" t="s">
        <v>495</v>
      </c>
      <c r="J493" s="30" t="s">
        <v>496</v>
      </c>
      <c r="K493" s="29">
        <v>-11458</v>
      </c>
      <c r="L493" s="29" t="s">
        <v>2195</v>
      </c>
      <c r="M493" s="30" t="s">
        <v>2162</v>
      </c>
      <c r="N493" s="30"/>
      <c r="O493" s="31" t="s">
        <v>337</v>
      </c>
      <c r="P493" s="32" t="s">
        <v>497</v>
      </c>
    </row>
    <row r="494" spans="1:16" ht="13.5" thickBot="1" x14ac:dyDescent="0.25">
      <c r="A494" s="6" t="str">
        <f t="shared" si="42"/>
        <v>BAVM 15 </v>
      </c>
      <c r="B494" s="2" t="str">
        <f t="shared" si="43"/>
        <v>I</v>
      </c>
      <c r="C494" s="6">
        <f t="shared" si="44"/>
        <v>37356.642999999996</v>
      </c>
      <c r="D494" t="str">
        <f t="shared" si="45"/>
        <v>vis</v>
      </c>
      <c r="E494" s="28">
        <f>VLOOKUP(C494,'Active 1'!C$21:E$950,3,FALSE)</f>
        <v>-11458.042250273011</v>
      </c>
      <c r="F494" s="2" t="s">
        <v>2160</v>
      </c>
      <c r="G494" t="str">
        <f t="shared" si="46"/>
        <v>37356.643</v>
      </c>
      <c r="H494" s="6">
        <f t="shared" si="47"/>
        <v>-11458</v>
      </c>
      <c r="I494" s="29" t="s">
        <v>498</v>
      </c>
      <c r="J494" s="30" t="s">
        <v>499</v>
      </c>
      <c r="K494" s="29">
        <v>-11458</v>
      </c>
      <c r="L494" s="29" t="s">
        <v>32</v>
      </c>
      <c r="M494" s="30" t="s">
        <v>2162</v>
      </c>
      <c r="N494" s="30"/>
      <c r="O494" s="31" t="s">
        <v>500</v>
      </c>
      <c r="P494" s="32" t="s">
        <v>497</v>
      </c>
    </row>
    <row r="495" spans="1:16" ht="13.5" thickBot="1" x14ac:dyDescent="0.25">
      <c r="A495" s="6" t="str">
        <f t="shared" si="42"/>
        <v>BAVM 15 </v>
      </c>
      <c r="B495" s="2" t="str">
        <f t="shared" si="43"/>
        <v>I</v>
      </c>
      <c r="C495" s="6">
        <f t="shared" si="44"/>
        <v>37356.646999999997</v>
      </c>
      <c r="D495" t="str">
        <f t="shared" si="45"/>
        <v>vis</v>
      </c>
      <c r="E495" s="28">
        <f>VLOOKUP(C495,'Active 1'!C$21:E$950,3,FALSE)</f>
        <v>-11458.032760851567</v>
      </c>
      <c r="F495" s="2" t="s">
        <v>2160</v>
      </c>
      <c r="G495" t="str">
        <f t="shared" si="46"/>
        <v>37356.647</v>
      </c>
      <c r="H495" s="6">
        <f t="shared" si="47"/>
        <v>-11458</v>
      </c>
      <c r="I495" s="29" t="s">
        <v>501</v>
      </c>
      <c r="J495" s="30" t="s">
        <v>502</v>
      </c>
      <c r="K495" s="29">
        <v>-11458</v>
      </c>
      <c r="L495" s="29" t="s">
        <v>2192</v>
      </c>
      <c r="M495" s="30" t="s">
        <v>2162</v>
      </c>
      <c r="N495" s="30"/>
      <c r="O495" s="31" t="s">
        <v>503</v>
      </c>
      <c r="P495" s="32" t="s">
        <v>497</v>
      </c>
    </row>
    <row r="496" spans="1:16" ht="13.5" thickBot="1" x14ac:dyDescent="0.25">
      <c r="A496" s="6" t="str">
        <f t="shared" si="42"/>
        <v>BAVM 15 </v>
      </c>
      <c r="B496" s="2" t="str">
        <f t="shared" si="43"/>
        <v>I</v>
      </c>
      <c r="C496" s="6">
        <f t="shared" si="44"/>
        <v>37824.516000000003</v>
      </c>
      <c r="D496" t="str">
        <f t="shared" si="45"/>
        <v>vis</v>
      </c>
      <c r="E496" s="28">
        <f>VLOOKUP(C496,'Active 1'!C$21:E$950,3,FALSE)</f>
        <v>-10348.081230681159</v>
      </c>
      <c r="F496" s="2" t="s">
        <v>2160</v>
      </c>
      <c r="G496" t="str">
        <f t="shared" si="46"/>
        <v>37824.516</v>
      </c>
      <c r="H496" s="6">
        <f t="shared" si="47"/>
        <v>-10348</v>
      </c>
      <c r="I496" s="29" t="s">
        <v>514</v>
      </c>
      <c r="J496" s="30" t="s">
        <v>515</v>
      </c>
      <c r="K496" s="29">
        <v>-10348</v>
      </c>
      <c r="L496" s="29" t="s">
        <v>10</v>
      </c>
      <c r="M496" s="30" t="s">
        <v>2162</v>
      </c>
      <c r="N496" s="30"/>
      <c r="O496" s="31" t="s">
        <v>516</v>
      </c>
      <c r="P496" s="32" t="s">
        <v>497</v>
      </c>
    </row>
    <row r="497" spans="1:16" ht="13.5" thickBot="1" x14ac:dyDescent="0.25">
      <c r="A497" s="6" t="str">
        <f t="shared" si="42"/>
        <v>BAVM 15 </v>
      </c>
      <c r="B497" s="2" t="str">
        <f t="shared" si="43"/>
        <v>I</v>
      </c>
      <c r="C497" s="6">
        <f t="shared" si="44"/>
        <v>37824.517</v>
      </c>
      <c r="D497" t="str">
        <f t="shared" si="45"/>
        <v>vis</v>
      </c>
      <c r="E497" s="28">
        <f>VLOOKUP(C497,'Active 1'!C$21:E$950,3,FALSE)</f>
        <v>-10348.078858325807</v>
      </c>
      <c r="F497" s="2" t="s">
        <v>2160</v>
      </c>
      <c r="G497" t="str">
        <f t="shared" si="46"/>
        <v>37824.517</v>
      </c>
      <c r="H497" s="6">
        <f t="shared" si="47"/>
        <v>-10348</v>
      </c>
      <c r="I497" s="29" t="s">
        <v>517</v>
      </c>
      <c r="J497" s="30" t="s">
        <v>518</v>
      </c>
      <c r="K497" s="29">
        <v>-10348</v>
      </c>
      <c r="L497" s="29" t="s">
        <v>16</v>
      </c>
      <c r="M497" s="30" t="s">
        <v>2162</v>
      </c>
      <c r="N497" s="30"/>
      <c r="O497" s="31" t="s">
        <v>519</v>
      </c>
      <c r="P497" s="32" t="s">
        <v>497</v>
      </c>
    </row>
    <row r="498" spans="1:16" ht="13.5" thickBot="1" x14ac:dyDescent="0.25">
      <c r="A498" s="6" t="str">
        <f t="shared" si="42"/>
        <v>BAVM 15 </v>
      </c>
      <c r="B498" s="2" t="str">
        <f t="shared" si="43"/>
        <v>I</v>
      </c>
      <c r="C498" s="6">
        <f t="shared" si="44"/>
        <v>37824.519999999997</v>
      </c>
      <c r="D498" t="str">
        <f t="shared" si="45"/>
        <v>vis</v>
      </c>
      <c r="E498" s="28">
        <f>VLOOKUP(C498,'Active 1'!C$21:E$950,3,FALSE)</f>
        <v>-10348.071741259731</v>
      </c>
      <c r="F498" s="2" t="s">
        <v>2160</v>
      </c>
      <c r="G498" t="str">
        <f t="shared" si="46"/>
        <v>37824.520</v>
      </c>
      <c r="H498" s="6">
        <f t="shared" si="47"/>
        <v>-10348</v>
      </c>
      <c r="I498" s="29" t="s">
        <v>520</v>
      </c>
      <c r="J498" s="30" t="s">
        <v>521</v>
      </c>
      <c r="K498" s="29">
        <v>-10348</v>
      </c>
      <c r="L498" s="29" t="s">
        <v>105</v>
      </c>
      <c r="M498" s="30" t="s">
        <v>2162</v>
      </c>
      <c r="N498" s="30"/>
      <c r="O498" s="31" t="s">
        <v>522</v>
      </c>
      <c r="P498" s="32" t="s">
        <v>497</v>
      </c>
    </row>
    <row r="499" spans="1:16" ht="13.5" thickBot="1" x14ac:dyDescent="0.25">
      <c r="A499" s="6" t="str">
        <f t="shared" si="42"/>
        <v>BAVM 15 </v>
      </c>
      <c r="B499" s="2" t="str">
        <f t="shared" si="43"/>
        <v>I</v>
      </c>
      <c r="C499" s="6">
        <f t="shared" si="44"/>
        <v>37824.521999999997</v>
      </c>
      <c r="D499" t="str">
        <f t="shared" si="45"/>
        <v>vis</v>
      </c>
      <c r="E499" s="28">
        <f>VLOOKUP(C499,'Active 1'!C$21:E$950,3,FALSE)</f>
        <v>-10348.066996549011</v>
      </c>
      <c r="F499" s="2" t="s">
        <v>2160</v>
      </c>
      <c r="G499" t="str">
        <f t="shared" si="46"/>
        <v>37824.522</v>
      </c>
      <c r="H499" s="6">
        <f t="shared" si="47"/>
        <v>-10348</v>
      </c>
      <c r="I499" s="29" t="s">
        <v>523</v>
      </c>
      <c r="J499" s="30" t="s">
        <v>524</v>
      </c>
      <c r="K499" s="29">
        <v>-10348</v>
      </c>
      <c r="L499" s="29" t="s">
        <v>0</v>
      </c>
      <c r="M499" s="30" t="s">
        <v>2162</v>
      </c>
      <c r="N499" s="30"/>
      <c r="O499" s="31" t="s">
        <v>500</v>
      </c>
      <c r="P499" s="32" t="s">
        <v>497</v>
      </c>
    </row>
    <row r="500" spans="1:16" ht="13.5" thickBot="1" x14ac:dyDescent="0.25">
      <c r="A500" s="6" t="str">
        <f t="shared" si="42"/>
        <v> BRNO 6 </v>
      </c>
      <c r="B500" s="2" t="str">
        <f t="shared" si="43"/>
        <v>I</v>
      </c>
      <c r="C500" s="6">
        <f t="shared" si="44"/>
        <v>37881.402000000002</v>
      </c>
      <c r="D500" t="str">
        <f t="shared" si="45"/>
        <v>vis</v>
      </c>
      <c r="E500" s="28">
        <f>VLOOKUP(C500,'Active 1'!C$21:E$950,3,FALSE)</f>
        <v>-10213.127423642711</v>
      </c>
      <c r="F500" s="2" t="s">
        <v>2160</v>
      </c>
      <c r="G500" t="str">
        <f t="shared" si="46"/>
        <v>37881.402</v>
      </c>
      <c r="H500" s="6">
        <f t="shared" si="47"/>
        <v>-10213</v>
      </c>
      <c r="I500" s="29" t="s">
        <v>530</v>
      </c>
      <c r="J500" s="30" t="s">
        <v>531</v>
      </c>
      <c r="K500" s="29">
        <v>-10213</v>
      </c>
      <c r="L500" s="29" t="s">
        <v>490</v>
      </c>
      <c r="M500" s="30" t="s">
        <v>2162</v>
      </c>
      <c r="N500" s="30"/>
      <c r="O500" s="31" t="s">
        <v>532</v>
      </c>
      <c r="P500" s="31" t="s">
        <v>472</v>
      </c>
    </row>
    <row r="501" spans="1:16" ht="13.5" thickBot="1" x14ac:dyDescent="0.25">
      <c r="A501" s="6" t="str">
        <f t="shared" si="42"/>
        <v> BRNO 6 </v>
      </c>
      <c r="B501" s="2" t="str">
        <f t="shared" si="43"/>
        <v>I</v>
      </c>
      <c r="C501" s="6">
        <f t="shared" si="44"/>
        <v>37881.409</v>
      </c>
      <c r="D501" t="str">
        <f t="shared" si="45"/>
        <v>vis</v>
      </c>
      <c r="E501" s="28">
        <f>VLOOKUP(C501,'Active 1'!C$21:E$950,3,FALSE)</f>
        <v>-10213.110817155193</v>
      </c>
      <c r="F501" s="2" t="s">
        <v>2160</v>
      </c>
      <c r="G501" t="str">
        <f t="shared" si="46"/>
        <v>37881.409</v>
      </c>
      <c r="H501" s="6">
        <f t="shared" si="47"/>
        <v>-10213</v>
      </c>
      <c r="I501" s="29" t="s">
        <v>533</v>
      </c>
      <c r="J501" s="30" t="s">
        <v>534</v>
      </c>
      <c r="K501" s="29">
        <v>-10213</v>
      </c>
      <c r="L501" s="29" t="s">
        <v>535</v>
      </c>
      <c r="M501" s="30" t="s">
        <v>2162</v>
      </c>
      <c r="N501" s="30"/>
      <c r="O501" s="31" t="s">
        <v>536</v>
      </c>
      <c r="P501" s="31" t="s">
        <v>472</v>
      </c>
    </row>
    <row r="502" spans="1:16" ht="13.5" thickBot="1" x14ac:dyDescent="0.25">
      <c r="A502" s="6" t="str">
        <f t="shared" si="42"/>
        <v> BRNO 6 </v>
      </c>
      <c r="B502" s="2" t="str">
        <f t="shared" si="43"/>
        <v>I</v>
      </c>
      <c r="C502" s="6">
        <f t="shared" si="44"/>
        <v>37881.410000000003</v>
      </c>
      <c r="D502" t="str">
        <f t="shared" si="45"/>
        <v>vis</v>
      </c>
      <c r="E502" s="28">
        <f>VLOOKUP(C502,'Active 1'!C$21:E$950,3,FALSE)</f>
        <v>-10213.108444799824</v>
      </c>
      <c r="F502" s="2" t="s">
        <v>2160</v>
      </c>
      <c r="G502" t="str">
        <f t="shared" si="46"/>
        <v>37881.410</v>
      </c>
      <c r="H502" s="6">
        <f t="shared" si="47"/>
        <v>-10213</v>
      </c>
      <c r="I502" s="29" t="s">
        <v>537</v>
      </c>
      <c r="J502" s="30" t="s">
        <v>538</v>
      </c>
      <c r="K502" s="29">
        <v>-10213</v>
      </c>
      <c r="L502" s="29" t="s">
        <v>297</v>
      </c>
      <c r="M502" s="30" t="s">
        <v>2162</v>
      </c>
      <c r="N502" s="30"/>
      <c r="O502" s="31" t="s">
        <v>539</v>
      </c>
      <c r="P502" s="31" t="s">
        <v>472</v>
      </c>
    </row>
    <row r="503" spans="1:16" ht="13.5" thickBot="1" x14ac:dyDescent="0.25">
      <c r="A503" s="6" t="str">
        <f t="shared" si="42"/>
        <v> BRNO 6 </v>
      </c>
      <c r="B503" s="2" t="str">
        <f t="shared" si="43"/>
        <v>I</v>
      </c>
      <c r="C503" s="6">
        <f t="shared" si="44"/>
        <v>37881.413999999997</v>
      </c>
      <c r="D503" t="str">
        <f t="shared" si="45"/>
        <v>vis</v>
      </c>
      <c r="E503" s="28">
        <f>VLOOKUP(C503,'Active 1'!C$21:E$950,3,FALSE)</f>
        <v>-10213.098955378397</v>
      </c>
      <c r="F503" s="2" t="s">
        <v>2160</v>
      </c>
      <c r="G503" t="str">
        <f t="shared" si="46"/>
        <v>37881.414</v>
      </c>
      <c r="H503" s="6">
        <f t="shared" si="47"/>
        <v>-10213</v>
      </c>
      <c r="I503" s="29" t="s">
        <v>540</v>
      </c>
      <c r="J503" s="30" t="s">
        <v>541</v>
      </c>
      <c r="K503" s="29">
        <v>-10213</v>
      </c>
      <c r="L503" s="29" t="s">
        <v>88</v>
      </c>
      <c r="M503" s="30" t="s">
        <v>2162</v>
      </c>
      <c r="N503" s="30"/>
      <c r="O503" s="31" t="s">
        <v>542</v>
      </c>
      <c r="P503" s="31" t="s">
        <v>472</v>
      </c>
    </row>
    <row r="504" spans="1:16" ht="13.5" thickBot="1" x14ac:dyDescent="0.25">
      <c r="A504" s="6" t="str">
        <f t="shared" si="42"/>
        <v> BRNO 6 </v>
      </c>
      <c r="B504" s="2" t="str">
        <f t="shared" si="43"/>
        <v>I</v>
      </c>
      <c r="C504" s="6">
        <f t="shared" si="44"/>
        <v>37881.415000000001</v>
      </c>
      <c r="D504" t="str">
        <f t="shared" si="45"/>
        <v>vis</v>
      </c>
      <c r="E504" s="28">
        <f>VLOOKUP(C504,'Active 1'!C$21:E$950,3,FALSE)</f>
        <v>-10213.096583023027</v>
      </c>
      <c r="F504" s="2" t="s">
        <v>2160</v>
      </c>
      <c r="G504" t="str">
        <f t="shared" si="46"/>
        <v>37881.415</v>
      </c>
      <c r="H504" s="6">
        <f t="shared" si="47"/>
        <v>-10213</v>
      </c>
      <c r="I504" s="29" t="s">
        <v>543</v>
      </c>
      <c r="J504" s="30" t="s">
        <v>544</v>
      </c>
      <c r="K504" s="29">
        <v>-10213</v>
      </c>
      <c r="L504" s="29" t="s">
        <v>97</v>
      </c>
      <c r="M504" s="30" t="s">
        <v>2162</v>
      </c>
      <c r="N504" s="30"/>
      <c r="O504" s="31" t="s">
        <v>545</v>
      </c>
      <c r="P504" s="31" t="s">
        <v>472</v>
      </c>
    </row>
    <row r="505" spans="1:16" ht="13.5" thickBot="1" x14ac:dyDescent="0.25">
      <c r="A505" s="6" t="str">
        <f t="shared" si="42"/>
        <v> BRNO 6 </v>
      </c>
      <c r="B505" s="2" t="str">
        <f t="shared" si="43"/>
        <v>I</v>
      </c>
      <c r="C505" s="6">
        <f t="shared" si="44"/>
        <v>37881.419000000002</v>
      </c>
      <c r="D505" t="str">
        <f t="shared" si="45"/>
        <v>vis</v>
      </c>
      <c r="E505" s="28">
        <f>VLOOKUP(C505,'Active 1'!C$21:E$950,3,FALSE)</f>
        <v>-10213.087093601584</v>
      </c>
      <c r="F505" s="2" t="s">
        <v>2160</v>
      </c>
      <c r="G505" t="str">
        <f t="shared" si="46"/>
        <v>37881.419</v>
      </c>
      <c r="H505" s="6">
        <f t="shared" si="47"/>
        <v>-10213</v>
      </c>
      <c r="I505" s="29" t="s">
        <v>546</v>
      </c>
      <c r="J505" s="30" t="s">
        <v>547</v>
      </c>
      <c r="K505" s="29">
        <v>-10213</v>
      </c>
      <c r="L505" s="29" t="s">
        <v>145</v>
      </c>
      <c r="M505" s="30" t="s">
        <v>2162</v>
      </c>
      <c r="N505" s="30"/>
      <c r="O505" s="31" t="s">
        <v>548</v>
      </c>
      <c r="P505" s="31" t="s">
        <v>472</v>
      </c>
    </row>
    <row r="506" spans="1:16" ht="13.5" thickBot="1" x14ac:dyDescent="0.25">
      <c r="A506" s="6" t="str">
        <f t="shared" si="42"/>
        <v> RIA 6.495 </v>
      </c>
      <c r="B506" s="2" t="str">
        <f t="shared" si="43"/>
        <v>I</v>
      </c>
      <c r="C506" s="6">
        <f t="shared" si="44"/>
        <v>38171.451500000003</v>
      </c>
      <c r="D506" t="str">
        <f t="shared" si="45"/>
        <v>vis</v>
      </c>
      <c r="E506" s="28">
        <f>VLOOKUP(C506,'Active 1'!C$21:E$950,3,FALSE)</f>
        <v>-9525.0269375020216</v>
      </c>
      <c r="F506" s="2" t="s">
        <v>2160</v>
      </c>
      <c r="G506" t="str">
        <f t="shared" si="46"/>
        <v>38171.4515</v>
      </c>
      <c r="H506" s="6">
        <f t="shared" si="47"/>
        <v>-9525</v>
      </c>
      <c r="I506" s="29" t="s">
        <v>554</v>
      </c>
      <c r="J506" s="30" t="s">
        <v>555</v>
      </c>
      <c r="K506" s="29">
        <v>-9525</v>
      </c>
      <c r="L506" s="29" t="s">
        <v>556</v>
      </c>
      <c r="M506" s="30" t="s">
        <v>78</v>
      </c>
      <c r="N506" s="30" t="s">
        <v>2038</v>
      </c>
      <c r="O506" s="31" t="s">
        <v>557</v>
      </c>
      <c r="P506" s="31" t="s">
        <v>558</v>
      </c>
    </row>
    <row r="507" spans="1:16" ht="13.5" thickBot="1" x14ac:dyDescent="0.25">
      <c r="A507" s="6" t="str">
        <f t="shared" si="42"/>
        <v> MWIE 12.31 </v>
      </c>
      <c r="B507" s="2" t="str">
        <f t="shared" si="43"/>
        <v>I</v>
      </c>
      <c r="C507" s="6">
        <f t="shared" si="44"/>
        <v>38176.507599999997</v>
      </c>
      <c r="D507" t="str">
        <f t="shared" si="45"/>
        <v>vis</v>
      </c>
      <c r="E507" s="28">
        <f>VLOOKUP(C507,'Active 1'!C$21:E$950,3,FALSE)</f>
        <v>-9513.0320715637172</v>
      </c>
      <c r="F507" s="2" t="s">
        <v>2160</v>
      </c>
      <c r="G507" t="str">
        <f t="shared" si="46"/>
        <v>38176.5076</v>
      </c>
      <c r="H507" s="6">
        <f t="shared" si="47"/>
        <v>-9513</v>
      </c>
      <c r="I507" s="29" t="s">
        <v>559</v>
      </c>
      <c r="J507" s="30" t="s">
        <v>560</v>
      </c>
      <c r="K507" s="29">
        <v>-9513</v>
      </c>
      <c r="L507" s="29" t="s">
        <v>561</v>
      </c>
      <c r="M507" s="30" t="s">
        <v>78</v>
      </c>
      <c r="N507" s="30" t="s">
        <v>2038</v>
      </c>
      <c r="O507" s="31" t="s">
        <v>408</v>
      </c>
      <c r="P507" s="31" t="s">
        <v>409</v>
      </c>
    </row>
    <row r="508" spans="1:16" ht="13.5" thickBot="1" x14ac:dyDescent="0.25">
      <c r="A508" s="6" t="str">
        <f t="shared" si="42"/>
        <v>BAVM 18 </v>
      </c>
      <c r="B508" s="2" t="str">
        <f t="shared" si="43"/>
        <v>I</v>
      </c>
      <c r="C508" s="6">
        <f t="shared" si="44"/>
        <v>38539.474999999999</v>
      </c>
      <c r="D508" t="str">
        <f t="shared" si="45"/>
        <v>vis</v>
      </c>
      <c r="E508" s="28">
        <f>VLOOKUP(C508,'Active 1'!C$21:E$950,3,FALSE)</f>
        <v>-8651.9444144802801</v>
      </c>
      <c r="F508" s="2" t="s">
        <v>2160</v>
      </c>
      <c r="G508" t="str">
        <f t="shared" si="46"/>
        <v>38539.475</v>
      </c>
      <c r="H508" s="6">
        <f t="shared" si="47"/>
        <v>-8652</v>
      </c>
      <c r="I508" s="29" t="s">
        <v>569</v>
      </c>
      <c r="J508" s="30" t="s">
        <v>570</v>
      </c>
      <c r="K508" s="29">
        <v>-8652</v>
      </c>
      <c r="L508" s="29" t="s">
        <v>571</v>
      </c>
      <c r="M508" s="30" t="s">
        <v>2162</v>
      </c>
      <c r="N508" s="30"/>
      <c r="O508" s="31" t="s">
        <v>572</v>
      </c>
      <c r="P508" s="32" t="s">
        <v>573</v>
      </c>
    </row>
    <row r="509" spans="1:16" ht="13.5" thickBot="1" x14ac:dyDescent="0.25">
      <c r="A509" s="6" t="str">
        <f t="shared" si="42"/>
        <v> BRNO 6 </v>
      </c>
      <c r="B509" s="2" t="str">
        <f t="shared" si="43"/>
        <v>I</v>
      </c>
      <c r="C509" s="6">
        <f t="shared" si="44"/>
        <v>38590.449999999997</v>
      </c>
      <c r="D509" t="str">
        <f t="shared" si="45"/>
        <v>vis</v>
      </c>
      <c r="E509" s="28">
        <f>VLOOKUP(C509,'Active 1'!C$21:E$950,3,FALSE)</f>
        <v>-8531.0135999778558</v>
      </c>
      <c r="F509" s="2" t="s">
        <v>2160</v>
      </c>
      <c r="G509" t="str">
        <f t="shared" si="46"/>
        <v>38590.450</v>
      </c>
      <c r="H509" s="6">
        <f t="shared" si="47"/>
        <v>-8531</v>
      </c>
      <c r="I509" s="29" t="s">
        <v>574</v>
      </c>
      <c r="J509" s="30" t="s">
        <v>575</v>
      </c>
      <c r="K509" s="29">
        <v>-8531</v>
      </c>
      <c r="L509" s="29" t="s">
        <v>576</v>
      </c>
      <c r="M509" s="30" t="s">
        <v>2162</v>
      </c>
      <c r="N509" s="30"/>
      <c r="O509" s="31" t="s">
        <v>577</v>
      </c>
      <c r="P509" s="31" t="s">
        <v>472</v>
      </c>
    </row>
    <row r="510" spans="1:16" ht="13.5" thickBot="1" x14ac:dyDescent="0.25">
      <c r="A510" s="6" t="str">
        <f t="shared" si="42"/>
        <v> BRNO 6 </v>
      </c>
      <c r="B510" s="2" t="str">
        <f t="shared" si="43"/>
        <v>I</v>
      </c>
      <c r="C510" s="6">
        <f t="shared" si="44"/>
        <v>38590.455000000002</v>
      </c>
      <c r="D510" t="str">
        <f t="shared" si="45"/>
        <v>vis</v>
      </c>
      <c r="E510" s="28">
        <f>VLOOKUP(C510,'Active 1'!C$21:E$950,3,FALSE)</f>
        <v>-8531.0017382010428</v>
      </c>
      <c r="F510" s="2" t="s">
        <v>2160</v>
      </c>
      <c r="G510" t="str">
        <f t="shared" si="46"/>
        <v>38590.455</v>
      </c>
      <c r="H510" s="6">
        <f t="shared" si="47"/>
        <v>-8531</v>
      </c>
      <c r="I510" s="29" t="s">
        <v>582</v>
      </c>
      <c r="J510" s="30" t="s">
        <v>583</v>
      </c>
      <c r="K510" s="29">
        <v>-8531</v>
      </c>
      <c r="L510" s="29" t="s">
        <v>584</v>
      </c>
      <c r="M510" s="30" t="s">
        <v>2162</v>
      </c>
      <c r="N510" s="30"/>
      <c r="O510" s="31" t="s">
        <v>585</v>
      </c>
      <c r="P510" s="31" t="s">
        <v>472</v>
      </c>
    </row>
    <row r="511" spans="1:16" ht="13.5" thickBot="1" x14ac:dyDescent="0.25">
      <c r="A511" s="6" t="str">
        <f t="shared" si="42"/>
        <v> BRNO 6 </v>
      </c>
      <c r="B511" s="2" t="str">
        <f t="shared" si="43"/>
        <v>I</v>
      </c>
      <c r="C511" s="6">
        <f t="shared" si="44"/>
        <v>38590.457000000002</v>
      </c>
      <c r="D511" t="str">
        <f t="shared" si="45"/>
        <v>vis</v>
      </c>
      <c r="E511" s="28">
        <f>VLOOKUP(C511,'Active 1'!C$21:E$950,3,FALSE)</f>
        <v>-8530.9969934903202</v>
      </c>
      <c r="F511" s="2" t="s">
        <v>2160</v>
      </c>
      <c r="G511" t="str">
        <f t="shared" si="46"/>
        <v>38590.457</v>
      </c>
      <c r="H511" s="6">
        <f t="shared" si="47"/>
        <v>-8531</v>
      </c>
      <c r="I511" s="29" t="s">
        <v>586</v>
      </c>
      <c r="J511" s="30" t="s">
        <v>587</v>
      </c>
      <c r="K511" s="29">
        <v>-8531</v>
      </c>
      <c r="L511" s="29" t="s">
        <v>588</v>
      </c>
      <c r="M511" s="30" t="s">
        <v>2162</v>
      </c>
      <c r="N511" s="30"/>
      <c r="O511" s="31" t="s">
        <v>589</v>
      </c>
      <c r="P511" s="31" t="s">
        <v>472</v>
      </c>
    </row>
    <row r="512" spans="1:16" ht="13.5" thickBot="1" x14ac:dyDescent="0.25">
      <c r="A512" s="6" t="str">
        <f t="shared" si="42"/>
        <v> BRNO 6 </v>
      </c>
      <c r="B512" s="2" t="str">
        <f t="shared" si="43"/>
        <v>I</v>
      </c>
      <c r="C512" s="6">
        <f t="shared" si="44"/>
        <v>38590.459000000003</v>
      </c>
      <c r="D512" t="str">
        <f t="shared" si="45"/>
        <v>vis</v>
      </c>
      <c r="E512" s="28">
        <f>VLOOKUP(C512,'Active 1'!C$21:E$950,3,FALSE)</f>
        <v>-8530.9922487795993</v>
      </c>
      <c r="F512" s="2" t="s">
        <v>2160</v>
      </c>
      <c r="G512" t="str">
        <f t="shared" si="46"/>
        <v>38590.459</v>
      </c>
      <c r="H512" s="6">
        <f t="shared" si="47"/>
        <v>-8531</v>
      </c>
      <c r="I512" s="29" t="s">
        <v>590</v>
      </c>
      <c r="J512" s="30" t="s">
        <v>591</v>
      </c>
      <c r="K512" s="29">
        <v>-8531</v>
      </c>
      <c r="L512" s="29" t="s">
        <v>592</v>
      </c>
      <c r="M512" s="30" t="s">
        <v>2162</v>
      </c>
      <c r="N512" s="30"/>
      <c r="O512" s="31" t="s">
        <v>593</v>
      </c>
      <c r="P512" s="31" t="s">
        <v>472</v>
      </c>
    </row>
    <row r="513" spans="1:16" ht="13.5" thickBot="1" x14ac:dyDescent="0.25">
      <c r="A513" s="6" t="str">
        <f t="shared" si="42"/>
        <v> BRNO 6 </v>
      </c>
      <c r="B513" s="2" t="str">
        <f t="shared" si="43"/>
        <v>I</v>
      </c>
      <c r="C513" s="6">
        <f t="shared" si="44"/>
        <v>38595.5</v>
      </c>
      <c r="D513" t="str">
        <f t="shared" si="45"/>
        <v>vis</v>
      </c>
      <c r="E513" s="28">
        <f>VLOOKUP(C513,'Active 1'!C$21:E$950,3,FALSE)</f>
        <v>-8519.0332054072314</v>
      </c>
      <c r="F513" s="2" t="s">
        <v>2160</v>
      </c>
      <c r="G513" t="str">
        <f t="shared" si="46"/>
        <v>38595.500</v>
      </c>
      <c r="H513" s="6">
        <f t="shared" si="47"/>
        <v>-8519</v>
      </c>
      <c r="I513" s="29" t="s">
        <v>594</v>
      </c>
      <c r="J513" s="30" t="s">
        <v>595</v>
      </c>
      <c r="K513" s="29">
        <v>-8519</v>
      </c>
      <c r="L513" s="29" t="s">
        <v>2192</v>
      </c>
      <c r="M513" s="30" t="s">
        <v>2162</v>
      </c>
      <c r="N513" s="30"/>
      <c r="O513" s="31" t="s">
        <v>593</v>
      </c>
      <c r="P513" s="31" t="s">
        <v>472</v>
      </c>
    </row>
    <row r="514" spans="1:16" ht="13.5" thickBot="1" x14ac:dyDescent="0.25">
      <c r="A514" s="6" t="str">
        <f t="shared" si="42"/>
        <v> BRNO 6 </v>
      </c>
      <c r="B514" s="2" t="str">
        <f t="shared" si="43"/>
        <v>I</v>
      </c>
      <c r="C514" s="6">
        <f t="shared" si="44"/>
        <v>38595.502</v>
      </c>
      <c r="D514" t="str">
        <f t="shared" si="45"/>
        <v>vis</v>
      </c>
      <c r="E514" s="28">
        <f>VLOOKUP(C514,'Active 1'!C$21:E$950,3,FALSE)</f>
        <v>-8519.0284606965088</v>
      </c>
      <c r="F514" s="2" t="s">
        <v>2160</v>
      </c>
      <c r="G514" t="str">
        <f t="shared" si="46"/>
        <v>38595.502</v>
      </c>
      <c r="H514" s="6">
        <f t="shared" si="47"/>
        <v>-8519</v>
      </c>
      <c r="I514" s="29" t="s">
        <v>596</v>
      </c>
      <c r="J514" s="30" t="s">
        <v>597</v>
      </c>
      <c r="K514" s="29">
        <v>-8519</v>
      </c>
      <c r="L514" s="29" t="s">
        <v>352</v>
      </c>
      <c r="M514" s="30" t="s">
        <v>2162</v>
      </c>
      <c r="N514" s="30"/>
      <c r="O514" s="31" t="s">
        <v>585</v>
      </c>
      <c r="P514" s="31" t="s">
        <v>472</v>
      </c>
    </row>
    <row r="515" spans="1:16" ht="13.5" thickBot="1" x14ac:dyDescent="0.25">
      <c r="A515" s="6" t="str">
        <f t="shared" si="42"/>
        <v> BRNO 6 </v>
      </c>
      <c r="B515" s="2" t="str">
        <f t="shared" si="43"/>
        <v>I</v>
      </c>
      <c r="C515" s="6">
        <f t="shared" si="44"/>
        <v>38595.504000000001</v>
      </c>
      <c r="D515" t="str">
        <f t="shared" si="45"/>
        <v>vis</v>
      </c>
      <c r="E515" s="28">
        <f>VLOOKUP(C515,'Active 1'!C$21:E$950,3,FALSE)</f>
        <v>-8519.0237159857879</v>
      </c>
      <c r="F515" s="2" t="s">
        <v>2160</v>
      </c>
      <c r="G515" t="str">
        <f t="shared" si="46"/>
        <v>38595.504</v>
      </c>
      <c r="H515" s="6">
        <f t="shared" si="47"/>
        <v>-8519</v>
      </c>
      <c r="I515" s="29" t="s">
        <v>598</v>
      </c>
      <c r="J515" s="30" t="s">
        <v>599</v>
      </c>
      <c r="K515" s="29">
        <v>-8519</v>
      </c>
      <c r="L515" s="29" t="s">
        <v>527</v>
      </c>
      <c r="M515" s="30" t="s">
        <v>2162</v>
      </c>
      <c r="N515" s="30"/>
      <c r="O515" s="31" t="s">
        <v>577</v>
      </c>
      <c r="P515" s="31" t="s">
        <v>472</v>
      </c>
    </row>
    <row r="516" spans="1:16" ht="13.5" thickBot="1" x14ac:dyDescent="0.25">
      <c r="A516" s="6" t="str">
        <f t="shared" si="42"/>
        <v> BRNO 6 </v>
      </c>
      <c r="B516" s="2" t="str">
        <f t="shared" si="43"/>
        <v>I</v>
      </c>
      <c r="C516" s="6">
        <f t="shared" si="44"/>
        <v>38595.504999999997</v>
      </c>
      <c r="D516" t="str">
        <f t="shared" si="45"/>
        <v>vis</v>
      </c>
      <c r="E516" s="28">
        <f>VLOOKUP(C516,'Active 1'!C$21:E$950,3,FALSE)</f>
        <v>-8519.0213436304348</v>
      </c>
      <c r="F516" s="2" t="s">
        <v>2160</v>
      </c>
      <c r="G516" t="str">
        <f t="shared" si="46"/>
        <v>38595.505</v>
      </c>
      <c r="H516" s="6">
        <f t="shared" si="47"/>
        <v>-8519</v>
      </c>
      <c r="I516" s="29" t="s">
        <v>600</v>
      </c>
      <c r="J516" s="30" t="s">
        <v>601</v>
      </c>
      <c r="K516" s="29">
        <v>-8519</v>
      </c>
      <c r="L516" s="29" t="s">
        <v>602</v>
      </c>
      <c r="M516" s="30" t="s">
        <v>2162</v>
      </c>
      <c r="N516" s="30"/>
      <c r="O516" s="31" t="s">
        <v>589</v>
      </c>
      <c r="P516" s="31" t="s">
        <v>472</v>
      </c>
    </row>
    <row r="517" spans="1:16" ht="13.5" thickBot="1" x14ac:dyDescent="0.25">
      <c r="A517" s="6" t="str">
        <f t="shared" si="42"/>
        <v> BRNO 6 </v>
      </c>
      <c r="B517" s="2" t="str">
        <f t="shared" si="43"/>
        <v>I</v>
      </c>
      <c r="C517" s="6">
        <f t="shared" si="44"/>
        <v>38595.504999999997</v>
      </c>
      <c r="D517" t="str">
        <f t="shared" si="45"/>
        <v>vis</v>
      </c>
      <c r="E517" s="28">
        <f>VLOOKUP(C517,'Active 1'!C$21:E$950,3,FALSE)</f>
        <v>-8519.0213436304348</v>
      </c>
      <c r="F517" s="2" t="s">
        <v>2160</v>
      </c>
      <c r="G517" t="str">
        <f t="shared" si="46"/>
        <v>38595.505</v>
      </c>
      <c r="H517" s="6">
        <f t="shared" si="47"/>
        <v>-8519</v>
      </c>
      <c r="I517" s="29" t="s">
        <v>600</v>
      </c>
      <c r="J517" s="30" t="s">
        <v>601</v>
      </c>
      <c r="K517" s="29">
        <v>-8519</v>
      </c>
      <c r="L517" s="29" t="s">
        <v>602</v>
      </c>
      <c r="M517" s="30" t="s">
        <v>2162</v>
      </c>
      <c r="N517" s="30"/>
      <c r="O517" s="31" t="s">
        <v>603</v>
      </c>
      <c r="P517" s="31" t="s">
        <v>472</v>
      </c>
    </row>
    <row r="518" spans="1:16" ht="13.5" thickBot="1" x14ac:dyDescent="0.25">
      <c r="A518" s="6" t="str">
        <f t="shared" si="42"/>
        <v> BRNO 6 </v>
      </c>
      <c r="B518" s="2" t="str">
        <f t="shared" si="43"/>
        <v>I</v>
      </c>
      <c r="C518" s="6">
        <f t="shared" si="44"/>
        <v>38614.476999999999</v>
      </c>
      <c r="D518" t="str">
        <f t="shared" si="45"/>
        <v>vis</v>
      </c>
      <c r="E518" s="28">
        <f>VLOOKUP(C518,'Active 1'!C$21:E$950,3,FALSE)</f>
        <v>-8474.0130177306764</v>
      </c>
      <c r="F518" s="2" t="s">
        <v>2160</v>
      </c>
      <c r="G518" t="str">
        <f t="shared" si="46"/>
        <v>38614.477</v>
      </c>
      <c r="H518" s="6">
        <f t="shared" si="47"/>
        <v>-8474</v>
      </c>
      <c r="I518" s="29" t="s">
        <v>604</v>
      </c>
      <c r="J518" s="30" t="s">
        <v>605</v>
      </c>
      <c r="K518" s="29">
        <v>-8474</v>
      </c>
      <c r="L518" s="29" t="s">
        <v>606</v>
      </c>
      <c r="M518" s="30" t="s">
        <v>2162</v>
      </c>
      <c r="N518" s="30"/>
      <c r="O518" s="31" t="s">
        <v>589</v>
      </c>
      <c r="P518" s="31" t="s">
        <v>472</v>
      </c>
    </row>
    <row r="519" spans="1:16" ht="13.5" thickBot="1" x14ac:dyDescent="0.25">
      <c r="A519" s="6" t="str">
        <f t="shared" si="42"/>
        <v> BRNO 6 </v>
      </c>
      <c r="B519" s="2" t="str">
        <f t="shared" si="43"/>
        <v>I</v>
      </c>
      <c r="C519" s="6">
        <f t="shared" si="44"/>
        <v>38614.478000000003</v>
      </c>
      <c r="D519" t="str">
        <f t="shared" si="45"/>
        <v>vis</v>
      </c>
      <c r="E519" s="28">
        <f>VLOOKUP(C519,'Active 1'!C$21:E$950,3,FALSE)</f>
        <v>-8474.0106453753069</v>
      </c>
      <c r="F519" s="2" t="s">
        <v>2160</v>
      </c>
      <c r="G519" t="str">
        <f t="shared" si="46"/>
        <v>38614.478</v>
      </c>
      <c r="H519" s="6">
        <f t="shared" si="47"/>
        <v>-8474</v>
      </c>
      <c r="I519" s="29" t="s">
        <v>607</v>
      </c>
      <c r="J519" s="30" t="s">
        <v>608</v>
      </c>
      <c r="K519" s="29">
        <v>-8474</v>
      </c>
      <c r="L519" s="29" t="s">
        <v>2168</v>
      </c>
      <c r="M519" s="30" t="s">
        <v>2162</v>
      </c>
      <c r="N519" s="30"/>
      <c r="O519" s="31" t="s">
        <v>542</v>
      </c>
      <c r="P519" s="31" t="s">
        <v>472</v>
      </c>
    </row>
    <row r="520" spans="1:16" ht="13.5" thickBot="1" x14ac:dyDescent="0.25">
      <c r="A520" s="6" t="str">
        <f t="shared" si="42"/>
        <v> BRNO 6 </v>
      </c>
      <c r="B520" s="2" t="str">
        <f t="shared" si="43"/>
        <v>I</v>
      </c>
      <c r="C520" s="6">
        <f t="shared" si="44"/>
        <v>38614.481</v>
      </c>
      <c r="D520" t="str">
        <f t="shared" si="45"/>
        <v>vis</v>
      </c>
      <c r="E520" s="28">
        <f>VLOOKUP(C520,'Active 1'!C$21:E$950,3,FALSE)</f>
        <v>-8474.0035283092311</v>
      </c>
      <c r="F520" s="2" t="s">
        <v>2160</v>
      </c>
      <c r="G520" t="str">
        <f t="shared" si="46"/>
        <v>38614.481</v>
      </c>
      <c r="H520" s="6">
        <f t="shared" si="47"/>
        <v>-8474</v>
      </c>
      <c r="I520" s="29" t="s">
        <v>612</v>
      </c>
      <c r="J520" s="30" t="s">
        <v>613</v>
      </c>
      <c r="K520" s="29">
        <v>-8474</v>
      </c>
      <c r="L520" s="29" t="s">
        <v>584</v>
      </c>
      <c r="M520" s="30" t="s">
        <v>2162</v>
      </c>
      <c r="N520" s="30"/>
      <c r="O520" s="31" t="s">
        <v>577</v>
      </c>
      <c r="P520" s="31" t="s">
        <v>472</v>
      </c>
    </row>
    <row r="521" spans="1:16" ht="13.5" thickBot="1" x14ac:dyDescent="0.25">
      <c r="A521" s="6" t="str">
        <f t="shared" si="42"/>
        <v> BRNO 6 </v>
      </c>
      <c r="B521" s="2" t="str">
        <f t="shared" si="43"/>
        <v>I</v>
      </c>
      <c r="C521" s="6">
        <f t="shared" si="44"/>
        <v>38614.481</v>
      </c>
      <c r="D521" t="str">
        <f t="shared" si="45"/>
        <v>vis</v>
      </c>
      <c r="E521" s="28">
        <f>VLOOKUP(C521,'Active 1'!C$21:E$950,3,FALSE)</f>
        <v>-8474.0035283092311</v>
      </c>
      <c r="F521" s="2" t="s">
        <v>2160</v>
      </c>
      <c r="G521" t="str">
        <f t="shared" si="46"/>
        <v>38614.481</v>
      </c>
      <c r="H521" s="6">
        <f t="shared" si="47"/>
        <v>-8474</v>
      </c>
      <c r="I521" s="29" t="s">
        <v>612</v>
      </c>
      <c r="J521" s="30" t="s">
        <v>613</v>
      </c>
      <c r="K521" s="29">
        <v>-8474</v>
      </c>
      <c r="L521" s="29" t="s">
        <v>584</v>
      </c>
      <c r="M521" s="30" t="s">
        <v>2162</v>
      </c>
      <c r="N521" s="30"/>
      <c r="O521" s="31" t="s">
        <v>614</v>
      </c>
      <c r="P521" s="31" t="s">
        <v>472</v>
      </c>
    </row>
    <row r="522" spans="1:16" ht="13.5" thickBot="1" x14ac:dyDescent="0.25">
      <c r="A522" s="6" t="str">
        <f t="shared" si="42"/>
        <v> BRNO 5 </v>
      </c>
      <c r="B522" s="2" t="str">
        <f t="shared" si="43"/>
        <v>I</v>
      </c>
      <c r="C522" s="6">
        <f t="shared" si="44"/>
        <v>38644.410000000003</v>
      </c>
      <c r="D522" t="str">
        <f t="shared" si="45"/>
        <v>vis</v>
      </c>
      <c r="E522" s="28">
        <f>VLOOKUP(C522,'Active 1'!C$21:E$950,3,FALSE)</f>
        <v>-8403.0013047242664</v>
      </c>
      <c r="F522" s="2" t="s">
        <v>2160</v>
      </c>
      <c r="G522" t="str">
        <f t="shared" si="46"/>
        <v>38644.410</v>
      </c>
      <c r="H522" s="6">
        <f t="shared" si="47"/>
        <v>-8403</v>
      </c>
      <c r="I522" s="29" t="s">
        <v>617</v>
      </c>
      <c r="J522" s="30" t="s">
        <v>618</v>
      </c>
      <c r="K522" s="29">
        <v>-8403</v>
      </c>
      <c r="L522" s="29" t="s">
        <v>584</v>
      </c>
      <c r="M522" s="30" t="s">
        <v>2162</v>
      </c>
      <c r="N522" s="30"/>
      <c r="O522" s="31" t="s">
        <v>589</v>
      </c>
      <c r="P522" s="31" t="s">
        <v>619</v>
      </c>
    </row>
    <row r="523" spans="1:16" ht="13.5" thickBot="1" x14ac:dyDescent="0.25">
      <c r="A523" s="6" t="str">
        <f t="shared" ref="A523:A586" si="48">P523</f>
        <v>BAVM 18 </v>
      </c>
      <c r="B523" s="2" t="str">
        <f t="shared" ref="B523:B586" si="49">IF(H523=INT(H523),"I","II")</f>
        <v>I</v>
      </c>
      <c r="C523" s="6">
        <f t="shared" ref="C523:C586" si="50">1*G523</f>
        <v>38883.415999999997</v>
      </c>
      <c r="D523" t="str">
        <f t="shared" ref="D523:D586" si="51">VLOOKUP(F523,I$1:J$5,2,FALSE)</f>
        <v>vis</v>
      </c>
      <c r="E523" s="28">
        <f>VLOOKUP(C523,'Active 1'!C$21:E$950,3,FALSE)</f>
        <v>-7835.9941394282159</v>
      </c>
      <c r="F523" s="2" t="s">
        <v>2160</v>
      </c>
      <c r="G523" t="str">
        <f t="shared" ref="G523:G586" si="52">MID(I523,3,LEN(I523)-3)</f>
        <v>38883.416</v>
      </c>
      <c r="H523" s="6">
        <f t="shared" ref="H523:H586" si="53">1*K523</f>
        <v>-7836</v>
      </c>
      <c r="I523" s="29" t="s">
        <v>620</v>
      </c>
      <c r="J523" s="30" t="s">
        <v>621</v>
      </c>
      <c r="K523" s="29">
        <v>-7836</v>
      </c>
      <c r="L523" s="29" t="s">
        <v>622</v>
      </c>
      <c r="M523" s="30" t="s">
        <v>2162</v>
      </c>
      <c r="N523" s="30"/>
      <c r="O523" s="31" t="s">
        <v>500</v>
      </c>
      <c r="P523" s="32" t="s">
        <v>573</v>
      </c>
    </row>
    <row r="524" spans="1:16" ht="13.5" thickBot="1" x14ac:dyDescent="0.25">
      <c r="A524" s="6" t="str">
        <f t="shared" si="48"/>
        <v>BAVM 18 </v>
      </c>
      <c r="B524" s="2" t="str">
        <f t="shared" si="49"/>
        <v>I</v>
      </c>
      <c r="C524" s="6">
        <f t="shared" si="50"/>
        <v>38931.451999999997</v>
      </c>
      <c r="D524" t="str">
        <f t="shared" si="51"/>
        <v>vis</v>
      </c>
      <c r="E524" s="28">
        <f>VLOOKUP(C524,'Active 1'!C$21:E$950,3,FALSE)</f>
        <v>-7722.0356773303529</v>
      </c>
      <c r="F524" s="2" t="s">
        <v>2160</v>
      </c>
      <c r="G524" t="str">
        <f t="shared" si="52"/>
        <v>38931.452</v>
      </c>
      <c r="H524" s="6">
        <f t="shared" si="53"/>
        <v>-7722</v>
      </c>
      <c r="I524" s="29" t="s">
        <v>627</v>
      </c>
      <c r="J524" s="30" t="s">
        <v>628</v>
      </c>
      <c r="K524" s="29">
        <v>-7722</v>
      </c>
      <c r="L524" s="29" t="s">
        <v>2172</v>
      </c>
      <c r="M524" s="30" t="s">
        <v>2162</v>
      </c>
      <c r="N524" s="30"/>
      <c r="O524" s="31" t="s">
        <v>629</v>
      </c>
      <c r="P524" s="32" t="s">
        <v>573</v>
      </c>
    </row>
    <row r="525" spans="1:16" ht="13.5" thickBot="1" x14ac:dyDescent="0.25">
      <c r="A525" s="6" t="str">
        <f t="shared" si="48"/>
        <v>BAVM 18 </v>
      </c>
      <c r="B525" s="2" t="str">
        <f t="shared" si="49"/>
        <v>I</v>
      </c>
      <c r="C525" s="6">
        <f t="shared" si="50"/>
        <v>38931.463000000003</v>
      </c>
      <c r="D525" t="str">
        <f t="shared" si="51"/>
        <v>vis</v>
      </c>
      <c r="E525" s="28">
        <f>VLOOKUP(C525,'Active 1'!C$21:E$950,3,FALSE)</f>
        <v>-7722.0095814213728</v>
      </c>
      <c r="F525" s="2" t="s">
        <v>2160</v>
      </c>
      <c r="G525" t="str">
        <f t="shared" si="52"/>
        <v>38931.463</v>
      </c>
      <c r="H525" s="6">
        <f t="shared" si="53"/>
        <v>-7722</v>
      </c>
      <c r="I525" s="29" t="s">
        <v>630</v>
      </c>
      <c r="J525" s="30" t="s">
        <v>631</v>
      </c>
      <c r="K525" s="29">
        <v>-7722</v>
      </c>
      <c r="L525" s="29" t="s">
        <v>2168</v>
      </c>
      <c r="M525" s="30" t="s">
        <v>2162</v>
      </c>
      <c r="N525" s="30"/>
      <c r="O525" s="31" t="s">
        <v>572</v>
      </c>
      <c r="P525" s="32" t="s">
        <v>573</v>
      </c>
    </row>
    <row r="526" spans="1:16" ht="13.5" thickBot="1" x14ac:dyDescent="0.25">
      <c r="A526" s="6" t="str">
        <f t="shared" si="48"/>
        <v>BAVM 18 </v>
      </c>
      <c r="B526" s="2" t="str">
        <f t="shared" si="49"/>
        <v>I</v>
      </c>
      <c r="C526" s="6">
        <f t="shared" si="50"/>
        <v>38974.444000000003</v>
      </c>
      <c r="D526" t="str">
        <f t="shared" si="51"/>
        <v>vis</v>
      </c>
      <c r="E526" s="28">
        <f>VLOOKUP(C526,'Active 1'!C$21:E$950,3,FALSE)</f>
        <v>-7620.0433756709308</v>
      </c>
      <c r="F526" s="2" t="s">
        <v>2160</v>
      </c>
      <c r="G526" t="str">
        <f t="shared" si="52"/>
        <v>38974.444</v>
      </c>
      <c r="H526" s="6">
        <f t="shared" si="53"/>
        <v>-7620</v>
      </c>
      <c r="I526" s="29" t="s">
        <v>632</v>
      </c>
      <c r="J526" s="30" t="s">
        <v>633</v>
      </c>
      <c r="K526" s="29">
        <v>-7620</v>
      </c>
      <c r="L526" s="29" t="s">
        <v>32</v>
      </c>
      <c r="M526" s="30" t="s">
        <v>2162</v>
      </c>
      <c r="N526" s="30"/>
      <c r="O526" s="31" t="s">
        <v>629</v>
      </c>
      <c r="P526" s="32" t="s">
        <v>573</v>
      </c>
    </row>
    <row r="527" spans="1:16" ht="13.5" thickBot="1" x14ac:dyDescent="0.25">
      <c r="A527" s="6" t="str">
        <f t="shared" si="48"/>
        <v>BAVM 18 </v>
      </c>
      <c r="B527" s="2" t="str">
        <f t="shared" si="49"/>
        <v>I</v>
      </c>
      <c r="C527" s="6">
        <f t="shared" si="50"/>
        <v>38974.446000000004</v>
      </c>
      <c r="D527" t="str">
        <f t="shared" si="51"/>
        <v>vis</v>
      </c>
      <c r="E527" s="28">
        <f>VLOOKUP(C527,'Active 1'!C$21:E$950,3,FALSE)</f>
        <v>-7620.038630960209</v>
      </c>
      <c r="F527" s="2" t="s">
        <v>2160</v>
      </c>
      <c r="G527" t="str">
        <f t="shared" si="52"/>
        <v>38974.446</v>
      </c>
      <c r="H527" s="6">
        <f t="shared" si="53"/>
        <v>-7620</v>
      </c>
      <c r="I527" s="29" t="s">
        <v>634</v>
      </c>
      <c r="J527" s="30" t="s">
        <v>635</v>
      </c>
      <c r="K527" s="29">
        <v>-7620</v>
      </c>
      <c r="L527" s="29" t="s">
        <v>2187</v>
      </c>
      <c r="M527" s="30" t="s">
        <v>2162</v>
      </c>
      <c r="N527" s="30"/>
      <c r="O527" s="31" t="s">
        <v>500</v>
      </c>
      <c r="P527" s="32" t="s">
        <v>573</v>
      </c>
    </row>
    <row r="528" spans="1:16" ht="13.5" thickBot="1" x14ac:dyDescent="0.25">
      <c r="A528" s="6" t="str">
        <f t="shared" si="48"/>
        <v> AN 289.192 </v>
      </c>
      <c r="B528" s="2" t="str">
        <f t="shared" si="49"/>
        <v>I</v>
      </c>
      <c r="C528" s="6">
        <f t="shared" si="50"/>
        <v>38991.328999999998</v>
      </c>
      <c r="D528" t="str">
        <f t="shared" si="51"/>
        <v>vis</v>
      </c>
      <c r="E528" s="28">
        <f>VLOOKUP(C528,'Active 1'!C$21:E$950,3,FALSE)</f>
        <v>-7579.9861554085901</v>
      </c>
      <c r="F528" s="2" t="s">
        <v>2160</v>
      </c>
      <c r="G528" t="str">
        <f t="shared" si="52"/>
        <v>38991.329</v>
      </c>
      <c r="H528" s="6">
        <f t="shared" si="53"/>
        <v>-7580</v>
      </c>
      <c r="I528" s="29" t="s">
        <v>636</v>
      </c>
      <c r="J528" s="30" t="s">
        <v>637</v>
      </c>
      <c r="K528" s="29">
        <v>-7580</v>
      </c>
      <c r="L528" s="29" t="s">
        <v>2169</v>
      </c>
      <c r="M528" s="30" t="s">
        <v>2162</v>
      </c>
      <c r="N528" s="30"/>
      <c r="O528" s="31" t="s">
        <v>638</v>
      </c>
      <c r="P528" s="31" t="s">
        <v>639</v>
      </c>
    </row>
    <row r="529" spans="1:16" ht="13.5" thickBot="1" x14ac:dyDescent="0.25">
      <c r="A529" s="6" t="str">
        <f t="shared" si="48"/>
        <v>BAVM 18 </v>
      </c>
      <c r="B529" s="2" t="str">
        <f t="shared" si="49"/>
        <v>I</v>
      </c>
      <c r="C529" s="6">
        <f t="shared" si="50"/>
        <v>39012.394</v>
      </c>
      <c r="D529" t="str">
        <f t="shared" si="51"/>
        <v>vis</v>
      </c>
      <c r="E529" s="28">
        <f>VLOOKUP(C529,'Active 1'!C$21:E$950,3,FALSE)</f>
        <v>-7530.0124897392634</v>
      </c>
      <c r="F529" s="2" t="s">
        <v>2160</v>
      </c>
      <c r="G529" t="str">
        <f t="shared" si="52"/>
        <v>39012.394</v>
      </c>
      <c r="H529" s="6">
        <f t="shared" si="53"/>
        <v>-7530</v>
      </c>
      <c r="I529" s="29" t="s">
        <v>640</v>
      </c>
      <c r="J529" s="30" t="s">
        <v>641</v>
      </c>
      <c r="K529" s="29">
        <v>-7530</v>
      </c>
      <c r="L529" s="29" t="s">
        <v>606</v>
      </c>
      <c r="M529" s="30" t="s">
        <v>2162</v>
      </c>
      <c r="N529" s="30"/>
      <c r="O529" s="31" t="s">
        <v>629</v>
      </c>
      <c r="P529" s="32" t="s">
        <v>573</v>
      </c>
    </row>
    <row r="530" spans="1:16" ht="13.5" thickBot="1" x14ac:dyDescent="0.25">
      <c r="A530" s="6" t="str">
        <f t="shared" si="48"/>
        <v>BAVM 23 </v>
      </c>
      <c r="B530" s="2" t="str">
        <f t="shared" si="49"/>
        <v>II</v>
      </c>
      <c r="C530" s="6">
        <f t="shared" si="50"/>
        <v>39260.481</v>
      </c>
      <c r="D530" t="str">
        <f t="shared" si="51"/>
        <v>vis</v>
      </c>
      <c r="E530" s="28">
        <f>VLOOKUP(C530,'Active 1'!C$21:E$950,3,FALSE)</f>
        <v>-6941.4619654143307</v>
      </c>
      <c r="F530" s="2" t="s">
        <v>2160</v>
      </c>
      <c r="G530" t="str">
        <f t="shared" si="52"/>
        <v>39260.481</v>
      </c>
      <c r="H530" s="6">
        <f t="shared" si="53"/>
        <v>-6941.5</v>
      </c>
      <c r="I530" s="29" t="s">
        <v>642</v>
      </c>
      <c r="J530" s="30" t="s">
        <v>643</v>
      </c>
      <c r="K530" s="29">
        <v>-6941.5</v>
      </c>
      <c r="L530" s="29" t="s">
        <v>644</v>
      </c>
      <c r="M530" s="30" t="s">
        <v>2162</v>
      </c>
      <c r="N530" s="30"/>
      <c r="O530" s="31" t="s">
        <v>645</v>
      </c>
      <c r="P530" s="32" t="s">
        <v>646</v>
      </c>
    </row>
    <row r="531" spans="1:16" ht="13.5" thickBot="1" x14ac:dyDescent="0.25">
      <c r="A531" s="6" t="str">
        <f t="shared" si="48"/>
        <v> AN 291.113 </v>
      </c>
      <c r="B531" s="2" t="str">
        <f t="shared" si="49"/>
        <v>I</v>
      </c>
      <c r="C531" s="6">
        <f t="shared" si="50"/>
        <v>39691.468999999997</v>
      </c>
      <c r="D531" t="str">
        <f t="shared" si="51"/>
        <v>vis</v>
      </c>
      <c r="E531" s="28">
        <f>VLOOKUP(C531,'Active 1'!C$21:E$950,3,FALSE)</f>
        <v>-5919.0052732952236</v>
      </c>
      <c r="F531" s="2" t="s">
        <v>2160</v>
      </c>
      <c r="G531" t="str">
        <f t="shared" si="52"/>
        <v>39691.469</v>
      </c>
      <c r="H531" s="6">
        <f t="shared" si="53"/>
        <v>-5919</v>
      </c>
      <c r="I531" s="29" t="s">
        <v>690</v>
      </c>
      <c r="J531" s="30" t="s">
        <v>691</v>
      </c>
      <c r="K531" s="29">
        <v>-5919</v>
      </c>
      <c r="L531" s="29" t="s">
        <v>580</v>
      </c>
      <c r="M531" s="30" t="s">
        <v>2162</v>
      </c>
      <c r="N531" s="30"/>
      <c r="O531" s="31" t="s">
        <v>692</v>
      </c>
      <c r="P531" s="31" t="s">
        <v>693</v>
      </c>
    </row>
    <row r="532" spans="1:16" ht="13.5" thickBot="1" x14ac:dyDescent="0.25">
      <c r="A532" s="6" t="str">
        <f t="shared" si="48"/>
        <v>BAVM 23 </v>
      </c>
      <c r="B532" s="2" t="str">
        <f t="shared" si="49"/>
        <v>I</v>
      </c>
      <c r="C532" s="6">
        <f t="shared" si="50"/>
        <v>40073.377</v>
      </c>
      <c r="D532" t="str">
        <f t="shared" si="51"/>
        <v>vis</v>
      </c>
      <c r="E532" s="28">
        <f>VLOOKUP(C532,'Active 1'!C$21:E$950,3,FALSE)</f>
        <v>-5012.9837822703466</v>
      </c>
      <c r="F532" s="2" t="s">
        <v>2160</v>
      </c>
      <c r="G532" t="str">
        <f t="shared" si="52"/>
        <v>40073.377</v>
      </c>
      <c r="H532" s="6">
        <f t="shared" si="53"/>
        <v>-5013</v>
      </c>
      <c r="I532" s="29" t="s">
        <v>773</v>
      </c>
      <c r="J532" s="30" t="s">
        <v>774</v>
      </c>
      <c r="K532" s="29">
        <v>-5013</v>
      </c>
      <c r="L532" s="29" t="s">
        <v>775</v>
      </c>
      <c r="M532" s="30" t="s">
        <v>2162</v>
      </c>
      <c r="N532" s="30"/>
      <c r="O532" s="31" t="s">
        <v>629</v>
      </c>
      <c r="P532" s="32" t="s">
        <v>646</v>
      </c>
    </row>
    <row r="533" spans="1:16" ht="13.5" thickBot="1" x14ac:dyDescent="0.25">
      <c r="A533" s="6" t="str">
        <f t="shared" si="48"/>
        <v>BAVM 26 </v>
      </c>
      <c r="B533" s="2" t="str">
        <f t="shared" si="49"/>
        <v>II</v>
      </c>
      <c r="C533" s="6">
        <f t="shared" si="50"/>
        <v>40483.29</v>
      </c>
      <c r="D533" t="str">
        <f t="shared" si="51"/>
        <v>vis</v>
      </c>
      <c r="E533" s="28">
        <f>VLOOKUP(C533,'Active 1'!C$21:E$950,3,FALSE)</f>
        <v>-4040.5244793741572</v>
      </c>
      <c r="F533" s="2" t="s">
        <v>2160</v>
      </c>
      <c r="G533" t="str">
        <f t="shared" si="52"/>
        <v>40483.290</v>
      </c>
      <c r="H533" s="6">
        <f t="shared" si="53"/>
        <v>-4040.5</v>
      </c>
      <c r="I533" s="29" t="s">
        <v>823</v>
      </c>
      <c r="J533" s="30" t="s">
        <v>824</v>
      </c>
      <c r="K533" s="29">
        <v>-4040.5</v>
      </c>
      <c r="L533" s="29" t="s">
        <v>527</v>
      </c>
      <c r="M533" s="30" t="s">
        <v>2162</v>
      </c>
      <c r="N533" s="30"/>
      <c r="O533" s="31" t="s">
        <v>516</v>
      </c>
      <c r="P533" s="32" t="s">
        <v>825</v>
      </c>
    </row>
    <row r="534" spans="1:16" ht="13.5" thickBot="1" x14ac:dyDescent="0.25">
      <c r="A534" s="6" t="str">
        <f t="shared" si="48"/>
        <v>BAVM 25 </v>
      </c>
      <c r="B534" s="2" t="str">
        <f t="shared" si="49"/>
        <v>I</v>
      </c>
      <c r="C534" s="6">
        <f t="shared" si="50"/>
        <v>41074.485000000001</v>
      </c>
      <c r="D534" t="str">
        <f t="shared" si="51"/>
        <v>vis</v>
      </c>
      <c r="E534" s="28">
        <f>VLOOKUP(C534,'Active 1'!C$21:E$950,3,FALSE)</f>
        <v>-2637.9998520124691</v>
      </c>
      <c r="F534" s="2" t="s">
        <v>2160</v>
      </c>
      <c r="G534" t="str">
        <f t="shared" si="52"/>
        <v>41074.485</v>
      </c>
      <c r="H534" s="6">
        <f t="shared" si="53"/>
        <v>-2638</v>
      </c>
      <c r="I534" s="29" t="s">
        <v>851</v>
      </c>
      <c r="J534" s="30" t="s">
        <v>852</v>
      </c>
      <c r="K534" s="29">
        <v>-2638</v>
      </c>
      <c r="L534" s="29" t="s">
        <v>778</v>
      </c>
      <c r="M534" s="30" t="s">
        <v>2162</v>
      </c>
      <c r="N534" s="30"/>
      <c r="O534" s="31" t="s">
        <v>629</v>
      </c>
      <c r="P534" s="32" t="s">
        <v>853</v>
      </c>
    </row>
    <row r="535" spans="1:16" ht="13.5" thickBot="1" x14ac:dyDescent="0.25">
      <c r="A535" s="6" t="str">
        <f t="shared" si="48"/>
        <v>IBVS 951 </v>
      </c>
      <c r="B535" s="2" t="str">
        <f t="shared" si="49"/>
        <v>II</v>
      </c>
      <c r="C535" s="6">
        <f t="shared" si="50"/>
        <v>41126.5389</v>
      </c>
      <c r="D535" t="str">
        <f t="shared" si="51"/>
        <v>vis</v>
      </c>
      <c r="E535" s="28">
        <f>VLOOKUP(C535,'Active 1'!C$21:E$950,3,FALSE)</f>
        <v>-2514.5095033115817</v>
      </c>
      <c r="F535" s="2" t="s">
        <v>2160</v>
      </c>
      <c r="G535" t="str">
        <f t="shared" si="52"/>
        <v>41126.5389</v>
      </c>
      <c r="H535" s="6">
        <f t="shared" si="53"/>
        <v>-2514.5</v>
      </c>
      <c r="I535" s="29" t="s">
        <v>876</v>
      </c>
      <c r="J535" s="30" t="s">
        <v>877</v>
      </c>
      <c r="K535" s="29">
        <v>-2514.5</v>
      </c>
      <c r="L535" s="29" t="s">
        <v>878</v>
      </c>
      <c r="M535" s="30" t="s">
        <v>78</v>
      </c>
      <c r="N535" s="30" t="s">
        <v>2038</v>
      </c>
      <c r="O535" s="31" t="s">
        <v>771</v>
      </c>
      <c r="P535" s="32" t="s">
        <v>772</v>
      </c>
    </row>
    <row r="536" spans="1:16" ht="13.5" thickBot="1" x14ac:dyDescent="0.25">
      <c r="A536" s="6" t="str">
        <f t="shared" si="48"/>
        <v>BAVM 26 </v>
      </c>
      <c r="B536" s="2" t="str">
        <f t="shared" si="49"/>
        <v>I</v>
      </c>
      <c r="C536" s="6">
        <f t="shared" si="50"/>
        <v>41558.398999999998</v>
      </c>
      <c r="D536" t="str">
        <f t="shared" si="51"/>
        <v>vis</v>
      </c>
      <c r="E536" s="28">
        <f>VLOOKUP(C536,'Active 1'!C$21:E$950,3,FALSE)</f>
        <v>-1489.9838800825644</v>
      </c>
      <c r="F536" s="2" t="s">
        <v>2160</v>
      </c>
      <c r="G536" t="str">
        <f t="shared" si="52"/>
        <v>41558.399</v>
      </c>
      <c r="H536" s="6">
        <f t="shared" si="53"/>
        <v>-1490</v>
      </c>
      <c r="I536" s="29" t="s">
        <v>888</v>
      </c>
      <c r="J536" s="30" t="s">
        <v>889</v>
      </c>
      <c r="K536" s="29">
        <v>-1490</v>
      </c>
      <c r="L536" s="29" t="s">
        <v>775</v>
      </c>
      <c r="M536" s="30" t="s">
        <v>2162</v>
      </c>
      <c r="N536" s="30"/>
      <c r="O536" s="31" t="s">
        <v>629</v>
      </c>
      <c r="P536" s="32" t="s">
        <v>825</v>
      </c>
    </row>
    <row r="537" spans="1:16" ht="13.5" thickBot="1" x14ac:dyDescent="0.25">
      <c r="A537" s="6" t="str">
        <f t="shared" si="48"/>
        <v>BAVM 26 </v>
      </c>
      <c r="B537" s="2" t="str">
        <f t="shared" si="49"/>
        <v>I</v>
      </c>
      <c r="C537" s="6">
        <f t="shared" si="50"/>
        <v>41599.269</v>
      </c>
      <c r="D537" t="str">
        <f t="shared" si="51"/>
        <v>vis</v>
      </c>
      <c r="E537" s="28">
        <f>VLOOKUP(C537,'Active 1'!C$21:E$950,3,FALSE)</f>
        <v>-1393.0257164981704</v>
      </c>
      <c r="F537" s="2" t="s">
        <v>2160</v>
      </c>
      <c r="G537" t="str">
        <f t="shared" si="52"/>
        <v>41599.269</v>
      </c>
      <c r="H537" s="6">
        <f t="shared" si="53"/>
        <v>-1393</v>
      </c>
      <c r="I537" s="29" t="s">
        <v>890</v>
      </c>
      <c r="J537" s="30" t="s">
        <v>891</v>
      </c>
      <c r="K537" s="29">
        <v>-1393</v>
      </c>
      <c r="L537" s="29" t="s">
        <v>13</v>
      </c>
      <c r="M537" s="30" t="s">
        <v>2162</v>
      </c>
      <c r="N537" s="30"/>
      <c r="O537" s="31" t="s">
        <v>629</v>
      </c>
      <c r="P537" s="32" t="s">
        <v>825</v>
      </c>
    </row>
    <row r="538" spans="1:16" ht="13.5" thickBot="1" x14ac:dyDescent="0.25">
      <c r="A538" s="6" t="str">
        <f t="shared" si="48"/>
        <v> ASS 52.401 </v>
      </c>
      <c r="B538" s="2" t="str">
        <f t="shared" si="49"/>
        <v>I</v>
      </c>
      <c r="C538" s="6">
        <f t="shared" si="50"/>
        <v>41830.692600000002</v>
      </c>
      <c r="D538" t="str">
        <f t="shared" si="51"/>
        <v>vis</v>
      </c>
      <c r="E538" s="28" t="e">
        <f>VLOOKUP(C538,'Active 1'!C$21:E$950,3,FALSE)</f>
        <v>#N/A</v>
      </c>
      <c r="F538" s="2" t="s">
        <v>2160</v>
      </c>
      <c r="G538" t="str">
        <f t="shared" si="52"/>
        <v>41830.6926</v>
      </c>
      <c r="H538" s="6">
        <f t="shared" si="53"/>
        <v>-844</v>
      </c>
      <c r="I538" s="29" t="s">
        <v>902</v>
      </c>
      <c r="J538" s="30" t="s">
        <v>903</v>
      </c>
      <c r="K538" s="29">
        <v>-844</v>
      </c>
      <c r="L538" s="29" t="s">
        <v>904</v>
      </c>
      <c r="M538" s="30" t="s">
        <v>78</v>
      </c>
      <c r="N538" s="30" t="s">
        <v>2038</v>
      </c>
      <c r="O538" s="31" t="s">
        <v>897</v>
      </c>
      <c r="P538" s="31" t="s">
        <v>898</v>
      </c>
    </row>
    <row r="539" spans="1:16" ht="13.5" thickBot="1" x14ac:dyDescent="0.25">
      <c r="A539" s="6" t="str">
        <f t="shared" si="48"/>
        <v> ASS 52.401 </v>
      </c>
      <c r="B539" s="2" t="str">
        <f t="shared" si="49"/>
        <v>II</v>
      </c>
      <c r="C539" s="6">
        <f t="shared" si="50"/>
        <v>41830.905899999998</v>
      </c>
      <c r="D539" t="str">
        <f t="shared" si="51"/>
        <v>vis</v>
      </c>
      <c r="E539" s="28" t="e">
        <f>VLOOKUP(C539,'Active 1'!C$21:E$950,3,FALSE)</f>
        <v>#N/A</v>
      </c>
      <c r="F539" s="2" t="s">
        <v>2160</v>
      </c>
      <c r="G539" t="str">
        <f t="shared" si="52"/>
        <v>41830.9059</v>
      </c>
      <c r="H539" s="6">
        <f t="shared" si="53"/>
        <v>-843.5</v>
      </c>
      <c r="I539" s="29" t="s">
        <v>905</v>
      </c>
      <c r="J539" s="30" t="s">
        <v>906</v>
      </c>
      <c r="K539" s="29">
        <v>-843.5</v>
      </c>
      <c r="L539" s="29" t="s">
        <v>907</v>
      </c>
      <c r="M539" s="30" t="s">
        <v>78</v>
      </c>
      <c r="N539" s="30" t="s">
        <v>2038</v>
      </c>
      <c r="O539" s="31" t="s">
        <v>897</v>
      </c>
      <c r="P539" s="31" t="s">
        <v>898</v>
      </c>
    </row>
    <row r="540" spans="1:16" ht="13.5" thickBot="1" x14ac:dyDescent="0.25">
      <c r="A540" s="6" t="str">
        <f t="shared" si="48"/>
        <v>BAVM 26 </v>
      </c>
      <c r="B540" s="2" t="str">
        <f t="shared" si="49"/>
        <v>I</v>
      </c>
      <c r="C540" s="6">
        <f t="shared" si="50"/>
        <v>41918.377</v>
      </c>
      <c r="D540" t="str">
        <f t="shared" si="51"/>
        <v>vis</v>
      </c>
      <c r="E540" s="28">
        <f>VLOOKUP(C540,'Active 1'!C$21:E$950,3,FALSE)</f>
        <v>-635.98814211385718</v>
      </c>
      <c r="F540" s="2" t="s">
        <v>2160</v>
      </c>
      <c r="G540" t="str">
        <f t="shared" si="52"/>
        <v>41918.377</v>
      </c>
      <c r="H540" s="6">
        <f t="shared" si="53"/>
        <v>-636</v>
      </c>
      <c r="I540" s="29" t="s">
        <v>914</v>
      </c>
      <c r="J540" s="30" t="s">
        <v>915</v>
      </c>
      <c r="K540" s="29">
        <v>-636</v>
      </c>
      <c r="L540" s="29" t="s">
        <v>2166</v>
      </c>
      <c r="M540" s="30" t="s">
        <v>2162</v>
      </c>
      <c r="N540" s="30"/>
      <c r="O540" s="31" t="s">
        <v>629</v>
      </c>
      <c r="P540" s="32" t="s">
        <v>825</v>
      </c>
    </row>
    <row r="541" spans="1:16" ht="13.5" thickBot="1" x14ac:dyDescent="0.25">
      <c r="A541" s="6" t="str">
        <f t="shared" si="48"/>
        <v>BAVM 28 </v>
      </c>
      <c r="B541" s="2" t="str">
        <f t="shared" si="49"/>
        <v>II</v>
      </c>
      <c r="C541" s="6">
        <f t="shared" si="50"/>
        <v>42214.504000000001</v>
      </c>
      <c r="D541" t="str">
        <f t="shared" si="51"/>
        <v>vis</v>
      </c>
      <c r="E541" s="28">
        <f>VLOOKUP(C541,'Active 1'!C$21:E$950,3,FALSE)</f>
        <v>66.530333730382637</v>
      </c>
      <c r="F541" s="2" t="s">
        <v>2160</v>
      </c>
      <c r="G541" t="str">
        <f t="shared" si="52"/>
        <v>42214.504</v>
      </c>
      <c r="H541" s="6">
        <f t="shared" si="53"/>
        <v>66.5</v>
      </c>
      <c r="I541" s="29" t="s">
        <v>921</v>
      </c>
      <c r="J541" s="30" t="s">
        <v>922</v>
      </c>
      <c r="K541" s="29">
        <v>66.5</v>
      </c>
      <c r="L541" s="29" t="s">
        <v>2161</v>
      </c>
      <c r="M541" s="30" t="s">
        <v>2162</v>
      </c>
      <c r="N541" s="30"/>
      <c r="O541" s="31" t="s">
        <v>923</v>
      </c>
      <c r="P541" s="32" t="s">
        <v>924</v>
      </c>
    </row>
    <row r="542" spans="1:16" ht="13.5" thickBot="1" x14ac:dyDescent="0.25">
      <c r="A542" s="6" t="str">
        <f t="shared" si="48"/>
        <v>BAVM 28 </v>
      </c>
      <c r="B542" s="2" t="str">
        <f t="shared" si="49"/>
        <v>I</v>
      </c>
      <c r="C542" s="6">
        <f t="shared" si="50"/>
        <v>42267.377999999997</v>
      </c>
      <c r="D542" t="str">
        <f t="shared" si="51"/>
        <v>vis</v>
      </c>
      <c r="E542" s="28">
        <f>VLOOKUP(C542,'Active 1'!C$21:E$950,3,FALSE)</f>
        <v>191.96625106242459</v>
      </c>
      <c r="F542" s="2" t="s">
        <v>2160</v>
      </c>
      <c r="G542" t="str">
        <f t="shared" si="52"/>
        <v>42267.378</v>
      </c>
      <c r="H542" s="6">
        <f t="shared" si="53"/>
        <v>192</v>
      </c>
      <c r="I542" s="29" t="s">
        <v>932</v>
      </c>
      <c r="J542" s="30" t="s">
        <v>933</v>
      </c>
      <c r="K542" s="29">
        <v>192</v>
      </c>
      <c r="L542" s="29" t="s">
        <v>2192</v>
      </c>
      <c r="M542" s="30" t="s">
        <v>2162</v>
      </c>
      <c r="N542" s="30"/>
      <c r="O542" s="31" t="s">
        <v>629</v>
      </c>
      <c r="P542" s="32" t="s">
        <v>924</v>
      </c>
    </row>
    <row r="543" spans="1:16" ht="13.5" thickBot="1" x14ac:dyDescent="0.25">
      <c r="A543" s="6" t="str">
        <f t="shared" si="48"/>
        <v>BAVM 29 </v>
      </c>
      <c r="B543" s="2" t="str">
        <f t="shared" si="49"/>
        <v>I</v>
      </c>
      <c r="C543" s="6">
        <f t="shared" si="50"/>
        <v>42938.457000000002</v>
      </c>
      <c r="D543" t="str">
        <f t="shared" si="51"/>
        <v>vis</v>
      </c>
      <c r="E543" s="28">
        <f>VLOOKUP(C543,'Active 1'!C$21:E$950,3,FALSE)</f>
        <v>1784.0041140437791</v>
      </c>
      <c r="F543" s="2" t="s">
        <v>2160</v>
      </c>
      <c r="G543" t="str">
        <f t="shared" si="52"/>
        <v>42938.457</v>
      </c>
      <c r="H543" s="6">
        <f t="shared" si="53"/>
        <v>1784</v>
      </c>
      <c r="I543" s="29" t="s">
        <v>953</v>
      </c>
      <c r="J543" s="30" t="s">
        <v>954</v>
      </c>
      <c r="K543" s="29">
        <v>1784</v>
      </c>
      <c r="L543" s="29" t="s">
        <v>622</v>
      </c>
      <c r="M543" s="30" t="s">
        <v>78</v>
      </c>
      <c r="N543" s="30" t="s">
        <v>2160</v>
      </c>
      <c r="O543" s="31" t="s">
        <v>955</v>
      </c>
      <c r="P543" s="32" t="s">
        <v>956</v>
      </c>
    </row>
    <row r="544" spans="1:16" ht="13.5" thickBot="1" x14ac:dyDescent="0.25">
      <c r="A544" s="6" t="str">
        <f t="shared" si="48"/>
        <v>BAVM 29 </v>
      </c>
      <c r="B544" s="2" t="str">
        <f t="shared" si="49"/>
        <v>I</v>
      </c>
      <c r="C544" s="6">
        <f t="shared" si="50"/>
        <v>42989.462</v>
      </c>
      <c r="D544" t="str">
        <f t="shared" si="51"/>
        <v>vis</v>
      </c>
      <c r="E544" s="28">
        <f>VLOOKUP(C544,'Active 1'!C$21:E$950,3,FALSE)</f>
        <v>1905.006099207015</v>
      </c>
      <c r="F544" s="2" t="s">
        <v>2160</v>
      </c>
      <c r="G544" t="str">
        <f t="shared" si="52"/>
        <v>42989.462</v>
      </c>
      <c r="H544" s="6">
        <f t="shared" si="53"/>
        <v>1905</v>
      </c>
      <c r="I544" s="29" t="s">
        <v>957</v>
      </c>
      <c r="J544" s="30" t="s">
        <v>958</v>
      </c>
      <c r="K544" s="29">
        <v>1905</v>
      </c>
      <c r="L544" s="29" t="s">
        <v>592</v>
      </c>
      <c r="M544" s="30" t="s">
        <v>2162</v>
      </c>
      <c r="N544" s="30"/>
      <c r="O544" s="31" t="s">
        <v>334</v>
      </c>
      <c r="P544" s="32" t="s">
        <v>956</v>
      </c>
    </row>
    <row r="545" spans="1:16" ht="13.5" thickBot="1" x14ac:dyDescent="0.25">
      <c r="A545" s="6" t="str">
        <f t="shared" si="48"/>
        <v>BAVM 29 </v>
      </c>
      <c r="B545" s="2" t="str">
        <f t="shared" si="49"/>
        <v>I</v>
      </c>
      <c r="C545" s="6">
        <f t="shared" si="50"/>
        <v>42992.423000000003</v>
      </c>
      <c r="D545" t="str">
        <f t="shared" si="51"/>
        <v>vis</v>
      </c>
      <c r="E545" s="28">
        <f>VLOOKUP(C545,'Active 1'!C$21:E$950,3,FALSE)</f>
        <v>1912.0306434295171</v>
      </c>
      <c r="F545" s="2" t="s">
        <v>2160</v>
      </c>
      <c r="G545" t="str">
        <f t="shared" si="52"/>
        <v>42992.423</v>
      </c>
      <c r="H545" s="6">
        <f t="shared" si="53"/>
        <v>1912</v>
      </c>
      <c r="I545" s="29" t="s">
        <v>959</v>
      </c>
      <c r="J545" s="30" t="s">
        <v>960</v>
      </c>
      <c r="K545" s="29">
        <v>1912</v>
      </c>
      <c r="L545" s="29" t="s">
        <v>2161</v>
      </c>
      <c r="M545" s="30" t="s">
        <v>2162</v>
      </c>
      <c r="N545" s="30"/>
      <c r="O545" s="31" t="s">
        <v>334</v>
      </c>
      <c r="P545" s="32" t="s">
        <v>956</v>
      </c>
    </row>
    <row r="546" spans="1:16" ht="13.5" thickBot="1" x14ac:dyDescent="0.25">
      <c r="A546" s="6" t="str">
        <f t="shared" si="48"/>
        <v>BAVM 29 </v>
      </c>
      <c r="B546" s="2" t="str">
        <f t="shared" si="49"/>
        <v>II</v>
      </c>
      <c r="C546" s="6">
        <f t="shared" si="50"/>
        <v>43004.44</v>
      </c>
      <c r="D546" t="str">
        <f t="shared" si="51"/>
        <v>vis</v>
      </c>
      <c r="E546" s="28">
        <f>VLOOKUP(C546,'Active 1'!C$21:E$950,3,FALSE)</f>
        <v>1940.5392377968667</v>
      </c>
      <c r="F546" s="2" t="s">
        <v>2160</v>
      </c>
      <c r="G546" t="str">
        <f t="shared" si="52"/>
        <v>43004.440</v>
      </c>
      <c r="H546" s="6">
        <f t="shared" si="53"/>
        <v>1940.5</v>
      </c>
      <c r="I546" s="29" t="s">
        <v>961</v>
      </c>
      <c r="J546" s="30" t="s">
        <v>962</v>
      </c>
      <c r="K546" s="29">
        <v>1940.5</v>
      </c>
      <c r="L546" s="29" t="s">
        <v>822</v>
      </c>
      <c r="M546" s="30" t="s">
        <v>2162</v>
      </c>
      <c r="N546" s="30"/>
      <c r="O546" s="31" t="s">
        <v>334</v>
      </c>
      <c r="P546" s="32" t="s">
        <v>956</v>
      </c>
    </row>
    <row r="547" spans="1:16" ht="13.5" thickBot="1" x14ac:dyDescent="0.25">
      <c r="A547" s="6" t="str">
        <f t="shared" si="48"/>
        <v>BAVM 29 </v>
      </c>
      <c r="B547" s="2" t="str">
        <f t="shared" si="49"/>
        <v>II</v>
      </c>
      <c r="C547" s="6">
        <f t="shared" si="50"/>
        <v>43012.432999999997</v>
      </c>
      <c r="D547" t="str">
        <f t="shared" si="51"/>
        <v>vis</v>
      </c>
      <c r="E547" s="28">
        <f>VLOOKUP(C547,'Active 1'!C$21:E$950,3,FALSE)</f>
        <v>1959.5014741934783</v>
      </c>
      <c r="F547" s="2" t="s">
        <v>2160</v>
      </c>
      <c r="G547" t="str">
        <f t="shared" si="52"/>
        <v>43012.433</v>
      </c>
      <c r="H547" s="6">
        <f t="shared" si="53"/>
        <v>1959.5</v>
      </c>
      <c r="I547" s="29" t="s">
        <v>963</v>
      </c>
      <c r="J547" s="30" t="s">
        <v>964</v>
      </c>
      <c r="K547" s="29">
        <v>1959.5</v>
      </c>
      <c r="L547" s="29" t="s">
        <v>588</v>
      </c>
      <c r="M547" s="30" t="s">
        <v>2162</v>
      </c>
      <c r="N547" s="30"/>
      <c r="O547" s="31" t="s">
        <v>334</v>
      </c>
      <c r="P547" s="32" t="s">
        <v>956</v>
      </c>
    </row>
    <row r="548" spans="1:16" ht="13.5" thickBot="1" x14ac:dyDescent="0.25">
      <c r="A548" s="6" t="str">
        <f t="shared" si="48"/>
        <v>BAVM 29 </v>
      </c>
      <c r="B548" s="2" t="str">
        <f t="shared" si="49"/>
        <v>I</v>
      </c>
      <c r="C548" s="6">
        <f t="shared" si="50"/>
        <v>43016.44</v>
      </c>
      <c r="D548" t="str">
        <f t="shared" si="51"/>
        <v>vis</v>
      </c>
      <c r="E548" s="28">
        <f>VLOOKUP(C548,'Active 1'!C$21:E$950,3,FALSE)</f>
        <v>1969.0075021230878</v>
      </c>
      <c r="F548" s="2" t="s">
        <v>2160</v>
      </c>
      <c r="G548" t="str">
        <f t="shared" si="52"/>
        <v>43016.440</v>
      </c>
      <c r="H548" s="6">
        <f t="shared" si="53"/>
        <v>1969</v>
      </c>
      <c r="I548" s="29" t="s">
        <v>965</v>
      </c>
      <c r="J548" s="30" t="s">
        <v>966</v>
      </c>
      <c r="K548" s="29">
        <v>1969</v>
      </c>
      <c r="L548" s="29" t="s">
        <v>592</v>
      </c>
      <c r="M548" s="30" t="s">
        <v>2162</v>
      </c>
      <c r="N548" s="30"/>
      <c r="O548" s="31" t="s">
        <v>334</v>
      </c>
      <c r="P548" s="32" t="s">
        <v>956</v>
      </c>
    </row>
    <row r="549" spans="1:16" ht="13.5" thickBot="1" x14ac:dyDescent="0.25">
      <c r="A549" s="6" t="str">
        <f t="shared" si="48"/>
        <v> GEOS 13 </v>
      </c>
      <c r="B549" s="2" t="str">
        <f t="shared" si="49"/>
        <v>I</v>
      </c>
      <c r="C549" s="6">
        <f t="shared" si="50"/>
        <v>43685.398000000001</v>
      </c>
      <c r="D549" t="str">
        <f t="shared" si="51"/>
        <v>vis</v>
      </c>
      <c r="E549" s="28">
        <f>VLOOKUP(C549,'Active 1'!C$21:E$950,3,FALSE)</f>
        <v>3556.0135993847675</v>
      </c>
      <c r="F549" s="2" t="s">
        <v>2160</v>
      </c>
      <c r="G549" t="str">
        <f t="shared" si="52"/>
        <v>43685.398</v>
      </c>
      <c r="H549" s="6">
        <f t="shared" si="53"/>
        <v>3556</v>
      </c>
      <c r="I549" s="29" t="s">
        <v>981</v>
      </c>
      <c r="J549" s="30" t="s">
        <v>982</v>
      </c>
      <c r="K549" s="29">
        <v>3556</v>
      </c>
      <c r="L549" s="29" t="s">
        <v>2169</v>
      </c>
      <c r="M549" s="30" t="s">
        <v>2162</v>
      </c>
      <c r="N549" s="30"/>
      <c r="O549" s="31" t="s">
        <v>983</v>
      </c>
      <c r="P549" s="31" t="s">
        <v>984</v>
      </c>
    </row>
    <row r="550" spans="1:16" ht="13.5" thickBot="1" x14ac:dyDescent="0.25">
      <c r="A550" s="6" t="str">
        <f t="shared" si="48"/>
        <v> GEOS 13 </v>
      </c>
      <c r="B550" s="2" t="str">
        <f t="shared" si="49"/>
        <v>II</v>
      </c>
      <c r="C550" s="6">
        <f t="shared" si="50"/>
        <v>43713.42</v>
      </c>
      <c r="D550" t="str">
        <f t="shared" si="51"/>
        <v>vis</v>
      </c>
      <c r="E550" s="28">
        <f>VLOOKUP(C550,'Active 1'!C$21:E$950,3,FALSE)</f>
        <v>3622.4917412972081</v>
      </c>
      <c r="F550" s="2" t="s">
        <v>2160</v>
      </c>
      <c r="G550" t="str">
        <f t="shared" si="52"/>
        <v>43713.420</v>
      </c>
      <c r="H550" s="6">
        <f t="shared" si="53"/>
        <v>3622.5</v>
      </c>
      <c r="I550" s="29" t="s">
        <v>985</v>
      </c>
      <c r="J550" s="30" t="s">
        <v>986</v>
      </c>
      <c r="K550" s="29">
        <v>3622.5</v>
      </c>
      <c r="L550" s="29" t="s">
        <v>2165</v>
      </c>
      <c r="M550" s="30" t="s">
        <v>2162</v>
      </c>
      <c r="N550" s="30"/>
      <c r="O550" s="31" t="s">
        <v>983</v>
      </c>
      <c r="P550" s="31" t="s">
        <v>984</v>
      </c>
    </row>
    <row r="551" spans="1:16" ht="13.5" thickBot="1" x14ac:dyDescent="0.25">
      <c r="A551" s="6" t="str">
        <f t="shared" si="48"/>
        <v> GEOS 13 </v>
      </c>
      <c r="B551" s="2" t="str">
        <f t="shared" si="49"/>
        <v>II</v>
      </c>
      <c r="C551" s="6">
        <f t="shared" si="50"/>
        <v>43732.396000000001</v>
      </c>
      <c r="D551" t="str">
        <f t="shared" si="51"/>
        <v>vis</v>
      </c>
      <c r="E551" s="28">
        <f>VLOOKUP(C551,'Active 1'!C$21:E$950,3,FALSE)</f>
        <v>3667.5095566184114</v>
      </c>
      <c r="F551" s="2" t="s">
        <v>2160</v>
      </c>
      <c r="G551" t="str">
        <f t="shared" si="52"/>
        <v>43732.396</v>
      </c>
      <c r="H551" s="6">
        <f t="shared" si="53"/>
        <v>3667.5</v>
      </c>
      <c r="I551" s="29" t="s">
        <v>990</v>
      </c>
      <c r="J551" s="30" t="s">
        <v>991</v>
      </c>
      <c r="K551" s="29">
        <v>3667.5</v>
      </c>
      <c r="L551" s="29" t="s">
        <v>2164</v>
      </c>
      <c r="M551" s="30" t="s">
        <v>2162</v>
      </c>
      <c r="N551" s="30"/>
      <c r="O551" s="31" t="s">
        <v>983</v>
      </c>
      <c r="P551" s="31" t="s">
        <v>984</v>
      </c>
    </row>
    <row r="552" spans="1:16" ht="13.5" thickBot="1" x14ac:dyDescent="0.25">
      <c r="A552" s="6" t="str">
        <f t="shared" si="48"/>
        <v> GEOS 13 </v>
      </c>
      <c r="B552" s="2" t="str">
        <f t="shared" si="49"/>
        <v>II</v>
      </c>
      <c r="C552" s="6">
        <f t="shared" si="50"/>
        <v>43759.375</v>
      </c>
      <c r="D552" t="str">
        <f t="shared" si="51"/>
        <v>vis</v>
      </c>
      <c r="E552" s="28">
        <f>VLOOKUP(C552,'Active 1'!C$21:E$950,3,FALSE)</f>
        <v>3731.5133318898361</v>
      </c>
      <c r="F552" s="2" t="s">
        <v>2160</v>
      </c>
      <c r="G552" t="str">
        <f t="shared" si="52"/>
        <v>43759.375</v>
      </c>
      <c r="H552" s="6">
        <f t="shared" si="53"/>
        <v>3731.5</v>
      </c>
      <c r="I552" s="29" t="s">
        <v>994</v>
      </c>
      <c r="J552" s="30" t="s">
        <v>995</v>
      </c>
      <c r="K552" s="29">
        <v>3731.5</v>
      </c>
      <c r="L552" s="29" t="s">
        <v>2169</v>
      </c>
      <c r="M552" s="30" t="s">
        <v>2162</v>
      </c>
      <c r="N552" s="30"/>
      <c r="O552" s="31" t="s">
        <v>983</v>
      </c>
      <c r="P552" s="31" t="s">
        <v>984</v>
      </c>
    </row>
    <row r="553" spans="1:16" ht="13.5" thickBot="1" x14ac:dyDescent="0.25">
      <c r="A553" s="6" t="str">
        <f t="shared" si="48"/>
        <v>BAVM 32 </v>
      </c>
      <c r="B553" s="2" t="str">
        <f t="shared" si="49"/>
        <v>I</v>
      </c>
      <c r="C553" s="6">
        <f t="shared" si="50"/>
        <v>44015.442999999999</v>
      </c>
      <c r="D553" t="str">
        <f t="shared" si="51"/>
        <v>vis</v>
      </c>
      <c r="E553" s="28">
        <f>VLOOKUP(C553,'Active 1'!C$21:E$950,3,FALSE)</f>
        <v>4338.9976243470655</v>
      </c>
      <c r="F553" s="2" t="s">
        <v>2160</v>
      </c>
      <c r="G553" t="str">
        <f t="shared" si="52"/>
        <v>44015.443</v>
      </c>
      <c r="H553" s="6">
        <f t="shared" si="53"/>
        <v>4339</v>
      </c>
      <c r="I553" s="29" t="s">
        <v>996</v>
      </c>
      <c r="J553" s="30" t="s">
        <v>997</v>
      </c>
      <c r="K553" s="29">
        <v>4339</v>
      </c>
      <c r="L553" s="29" t="s">
        <v>584</v>
      </c>
      <c r="M553" s="30" t="s">
        <v>2173</v>
      </c>
      <c r="N553" s="30"/>
      <c r="O553" s="31" t="s">
        <v>998</v>
      </c>
      <c r="P553" s="32" t="s">
        <v>999</v>
      </c>
    </row>
    <row r="554" spans="1:16" ht="13.5" thickBot="1" x14ac:dyDescent="0.25">
      <c r="A554" s="6" t="str">
        <f t="shared" si="48"/>
        <v> BBS 49 </v>
      </c>
      <c r="B554" s="2" t="str">
        <f t="shared" si="49"/>
        <v>I</v>
      </c>
      <c r="C554" s="6">
        <f t="shared" si="50"/>
        <v>44475.325799999999</v>
      </c>
      <c r="D554" t="str">
        <f t="shared" si="51"/>
        <v>vis</v>
      </c>
      <c r="E554" s="28">
        <f>VLOOKUP(C554,'Active 1'!C$21:E$950,3,FALSE)</f>
        <v>5430.0030501372858</v>
      </c>
      <c r="F554" s="2" t="s">
        <v>2160</v>
      </c>
      <c r="G554" t="str">
        <f t="shared" si="52"/>
        <v>44475.3258</v>
      </c>
      <c r="H554" s="6">
        <f t="shared" si="53"/>
        <v>5430</v>
      </c>
      <c r="I554" s="29" t="s">
        <v>1008</v>
      </c>
      <c r="J554" s="30" t="s">
        <v>1009</v>
      </c>
      <c r="K554" s="29">
        <v>5430</v>
      </c>
      <c r="L554" s="29" t="s">
        <v>1010</v>
      </c>
      <c r="M554" s="30" t="s">
        <v>78</v>
      </c>
      <c r="N554" s="30" t="s">
        <v>2038</v>
      </c>
      <c r="O554" s="31" t="s">
        <v>1011</v>
      </c>
      <c r="P554" s="31" t="s">
        <v>1007</v>
      </c>
    </row>
    <row r="555" spans="1:16" ht="13.5" thickBot="1" x14ac:dyDescent="0.25">
      <c r="A555" s="6" t="str">
        <f t="shared" si="48"/>
        <v> BBS 58 </v>
      </c>
      <c r="B555" s="2" t="str">
        <f t="shared" si="49"/>
        <v>I</v>
      </c>
      <c r="C555" s="6">
        <f t="shared" si="50"/>
        <v>44826.447699999997</v>
      </c>
      <c r="D555" t="str">
        <f t="shared" si="51"/>
        <v>vis</v>
      </c>
      <c r="E555" s="28">
        <f>VLOOKUP(C555,'Active 1'!C$21:E$950,3,FALSE)</f>
        <v>6262.9889717976957</v>
      </c>
      <c r="F555" s="2" t="s">
        <v>2160</v>
      </c>
      <c r="G555" t="str">
        <f t="shared" si="52"/>
        <v>44826.4477</v>
      </c>
      <c r="H555" s="6">
        <f t="shared" si="53"/>
        <v>6263</v>
      </c>
      <c r="I555" s="29" t="s">
        <v>1042</v>
      </c>
      <c r="J555" s="30" t="s">
        <v>1043</v>
      </c>
      <c r="K555" s="29">
        <v>6263</v>
      </c>
      <c r="L555" s="29" t="s">
        <v>681</v>
      </c>
      <c r="M555" s="30" t="s">
        <v>78</v>
      </c>
      <c r="N555" s="30" t="s">
        <v>2038</v>
      </c>
      <c r="O555" s="31" t="s">
        <v>1011</v>
      </c>
      <c r="P555" s="31" t="s">
        <v>1044</v>
      </c>
    </row>
    <row r="556" spans="1:16" ht="13.5" thickBot="1" x14ac:dyDescent="0.25">
      <c r="A556" s="6" t="str">
        <f t="shared" si="48"/>
        <v> AOEB 12 </v>
      </c>
      <c r="B556" s="2" t="str">
        <f t="shared" si="49"/>
        <v>I</v>
      </c>
      <c r="C556" s="6">
        <f t="shared" si="50"/>
        <v>46237.71</v>
      </c>
      <c r="D556" t="str">
        <f t="shared" si="51"/>
        <v>vis</v>
      </c>
      <c r="E556" s="28">
        <f>VLOOKUP(C556,'Active 1'!C$21:E$950,3,FALSE)</f>
        <v>9611.0046543002591</v>
      </c>
      <c r="F556" s="2" t="s">
        <v>2160</v>
      </c>
      <c r="G556" t="str">
        <f t="shared" si="52"/>
        <v>46237.710</v>
      </c>
      <c r="H556" s="6">
        <f t="shared" si="53"/>
        <v>9611</v>
      </c>
      <c r="I556" s="29" t="s">
        <v>1125</v>
      </c>
      <c r="J556" s="30" t="s">
        <v>1126</v>
      </c>
      <c r="K556" s="29">
        <v>9611</v>
      </c>
      <c r="L556" s="29" t="s">
        <v>622</v>
      </c>
      <c r="M556" s="30" t="s">
        <v>2162</v>
      </c>
      <c r="N556" s="30"/>
      <c r="O556" s="31" t="s">
        <v>1127</v>
      </c>
      <c r="P556" s="31" t="s">
        <v>1128</v>
      </c>
    </row>
    <row r="557" spans="1:16" ht="13.5" thickBot="1" x14ac:dyDescent="0.25">
      <c r="A557" s="6" t="str">
        <f t="shared" si="48"/>
        <v> AOEB 12 </v>
      </c>
      <c r="B557" s="2" t="str">
        <f t="shared" si="49"/>
        <v>I</v>
      </c>
      <c r="C557" s="6">
        <f t="shared" si="50"/>
        <v>46264.690999999999</v>
      </c>
      <c r="D557" t="str">
        <f t="shared" si="51"/>
        <v>vis</v>
      </c>
      <c r="E557" s="28">
        <f>VLOOKUP(C557,'Active 1'!C$21:E$950,3,FALSE)</f>
        <v>9675.0131742824051</v>
      </c>
      <c r="F557" s="2" t="s">
        <v>2160</v>
      </c>
      <c r="G557" t="str">
        <f t="shared" si="52"/>
        <v>46264.691</v>
      </c>
      <c r="H557" s="6">
        <f t="shared" si="53"/>
        <v>9675</v>
      </c>
      <c r="I557" s="29" t="s">
        <v>1135</v>
      </c>
      <c r="J557" s="30" t="s">
        <v>1136</v>
      </c>
      <c r="K557" s="29">
        <v>9675</v>
      </c>
      <c r="L557" s="29" t="s">
        <v>2169</v>
      </c>
      <c r="M557" s="30" t="s">
        <v>2162</v>
      </c>
      <c r="N557" s="30"/>
      <c r="O557" s="31" t="s">
        <v>1127</v>
      </c>
      <c r="P557" s="31" t="s">
        <v>1128</v>
      </c>
    </row>
    <row r="558" spans="1:16" ht="13.5" thickBot="1" x14ac:dyDescent="0.25">
      <c r="A558" s="6" t="str">
        <f t="shared" si="48"/>
        <v> BRNO 30 </v>
      </c>
      <c r="B558" s="2" t="str">
        <f t="shared" si="49"/>
        <v>I</v>
      </c>
      <c r="C558" s="6">
        <f t="shared" si="50"/>
        <v>46628.464999999997</v>
      </c>
      <c r="D558" t="str">
        <f t="shared" si="51"/>
        <v>vis</v>
      </c>
      <c r="E558" s="28">
        <f>VLOOKUP(C558,'Active 1'!C$21:E$950,3,FALSE)</f>
        <v>10538.014373199629</v>
      </c>
      <c r="F558" s="2" t="s">
        <v>2160</v>
      </c>
      <c r="G558" t="str">
        <f t="shared" si="52"/>
        <v>46628.465</v>
      </c>
      <c r="H558" s="6">
        <f t="shared" si="53"/>
        <v>10538</v>
      </c>
      <c r="I558" s="29" t="s">
        <v>1169</v>
      </c>
      <c r="J558" s="30" t="s">
        <v>1170</v>
      </c>
      <c r="K558" s="29">
        <v>10538</v>
      </c>
      <c r="L558" s="29" t="s">
        <v>2169</v>
      </c>
      <c r="M558" s="30" t="s">
        <v>2162</v>
      </c>
      <c r="N558" s="30"/>
      <c r="O558" s="31" t="s">
        <v>1171</v>
      </c>
      <c r="P558" s="31" t="s">
        <v>1172</v>
      </c>
    </row>
    <row r="559" spans="1:16" ht="13.5" thickBot="1" x14ac:dyDescent="0.25">
      <c r="A559" s="6" t="str">
        <f t="shared" si="48"/>
        <v> BRNO 28 </v>
      </c>
      <c r="B559" s="2" t="str">
        <f t="shared" si="49"/>
        <v>I</v>
      </c>
      <c r="C559" s="6">
        <f t="shared" si="50"/>
        <v>46650.383000000002</v>
      </c>
      <c r="D559" t="str">
        <f t="shared" si="51"/>
        <v>vis</v>
      </c>
      <c r="E559" s="28">
        <f>VLOOKUP(C559,'Active 1'!C$21:E$950,3,FALSE)</f>
        <v>10590.011657991483</v>
      </c>
      <c r="F559" s="2" t="s">
        <v>2160</v>
      </c>
      <c r="G559" t="str">
        <f t="shared" si="52"/>
        <v>46650.383</v>
      </c>
      <c r="H559" s="6">
        <f t="shared" si="53"/>
        <v>10590</v>
      </c>
      <c r="I559" s="29" t="s">
        <v>1184</v>
      </c>
      <c r="J559" s="30" t="s">
        <v>1185</v>
      </c>
      <c r="K559" s="29">
        <v>10590</v>
      </c>
      <c r="L559" s="29" t="s">
        <v>2166</v>
      </c>
      <c r="M559" s="30" t="s">
        <v>2162</v>
      </c>
      <c r="N559" s="30"/>
      <c r="O559" s="31" t="s">
        <v>1186</v>
      </c>
      <c r="P559" s="31" t="s">
        <v>1187</v>
      </c>
    </row>
    <row r="560" spans="1:16" ht="13.5" thickBot="1" x14ac:dyDescent="0.25">
      <c r="A560" s="6" t="str">
        <f t="shared" si="48"/>
        <v> BRNO 28 </v>
      </c>
      <c r="B560" s="2" t="str">
        <f t="shared" si="49"/>
        <v>I</v>
      </c>
      <c r="C560" s="6">
        <f t="shared" si="50"/>
        <v>46650.387000000002</v>
      </c>
      <c r="D560" t="str">
        <f t="shared" si="51"/>
        <v>vis</v>
      </c>
      <c r="E560" s="28">
        <f>VLOOKUP(C560,'Active 1'!C$21:E$950,3,FALSE)</f>
        <v>10590.021147412926</v>
      </c>
      <c r="F560" s="2" t="s">
        <v>2160</v>
      </c>
      <c r="G560" t="str">
        <f t="shared" si="52"/>
        <v>46650.387</v>
      </c>
      <c r="H560" s="6">
        <f t="shared" si="53"/>
        <v>10590</v>
      </c>
      <c r="I560" s="29" t="s">
        <v>1188</v>
      </c>
      <c r="J560" s="30" t="s">
        <v>1189</v>
      </c>
      <c r="K560" s="29">
        <v>10590</v>
      </c>
      <c r="L560" s="29" t="s">
        <v>721</v>
      </c>
      <c r="M560" s="30" t="s">
        <v>2162</v>
      </c>
      <c r="N560" s="30"/>
      <c r="O560" s="31" t="s">
        <v>1171</v>
      </c>
      <c r="P560" s="31" t="s">
        <v>1187</v>
      </c>
    </row>
    <row r="561" spans="1:16" ht="13.5" thickBot="1" x14ac:dyDescent="0.25">
      <c r="A561" s="6" t="str">
        <f t="shared" si="48"/>
        <v> BRNO 28 </v>
      </c>
      <c r="B561" s="2" t="str">
        <f t="shared" si="49"/>
        <v>I</v>
      </c>
      <c r="C561" s="6">
        <f t="shared" si="50"/>
        <v>46650.391000000003</v>
      </c>
      <c r="D561" t="str">
        <f t="shared" si="51"/>
        <v>vis</v>
      </c>
      <c r="E561" s="28">
        <f>VLOOKUP(C561,'Active 1'!C$21:E$950,3,FALSE)</f>
        <v>10590.030636834372</v>
      </c>
      <c r="F561" s="2" t="s">
        <v>2160</v>
      </c>
      <c r="G561" t="str">
        <f t="shared" si="52"/>
        <v>46650.391</v>
      </c>
      <c r="H561" s="6">
        <f t="shared" si="53"/>
        <v>10590</v>
      </c>
      <c r="I561" s="29" t="s">
        <v>1190</v>
      </c>
      <c r="J561" s="30" t="s">
        <v>1191</v>
      </c>
      <c r="K561" s="29">
        <v>10590</v>
      </c>
      <c r="L561" s="29" t="s">
        <v>2161</v>
      </c>
      <c r="M561" s="30" t="s">
        <v>2162</v>
      </c>
      <c r="N561" s="30"/>
      <c r="O561" s="31" t="s">
        <v>1192</v>
      </c>
      <c r="P561" s="31" t="s">
        <v>1187</v>
      </c>
    </row>
    <row r="562" spans="1:16" ht="13.5" thickBot="1" x14ac:dyDescent="0.25">
      <c r="A562" s="6" t="str">
        <f t="shared" si="48"/>
        <v> BRNO 28 </v>
      </c>
      <c r="B562" s="2" t="str">
        <f t="shared" si="49"/>
        <v>I</v>
      </c>
      <c r="C562" s="6">
        <f t="shared" si="50"/>
        <v>46650.392</v>
      </c>
      <c r="D562" t="str">
        <f t="shared" si="51"/>
        <v>vis</v>
      </c>
      <c r="E562" s="28">
        <f>VLOOKUP(C562,'Active 1'!C$21:E$950,3,FALSE)</f>
        <v>10590.033009189723</v>
      </c>
      <c r="F562" s="2" t="s">
        <v>2160</v>
      </c>
      <c r="G562" t="str">
        <f t="shared" si="52"/>
        <v>46650.392</v>
      </c>
      <c r="H562" s="6">
        <f t="shared" si="53"/>
        <v>10590</v>
      </c>
      <c r="I562" s="29" t="s">
        <v>1193</v>
      </c>
      <c r="J562" s="30" t="s">
        <v>1194</v>
      </c>
      <c r="K562" s="29">
        <v>10590</v>
      </c>
      <c r="L562" s="29" t="s">
        <v>1195</v>
      </c>
      <c r="M562" s="30" t="s">
        <v>2162</v>
      </c>
      <c r="N562" s="30"/>
      <c r="O562" s="31" t="s">
        <v>1196</v>
      </c>
      <c r="P562" s="31" t="s">
        <v>1187</v>
      </c>
    </row>
    <row r="563" spans="1:16" ht="13.5" thickBot="1" x14ac:dyDescent="0.25">
      <c r="A563" s="6" t="str">
        <f t="shared" si="48"/>
        <v> VSSC 70.20 </v>
      </c>
      <c r="B563" s="2" t="str">
        <f t="shared" si="49"/>
        <v>II</v>
      </c>
      <c r="C563" s="6">
        <f t="shared" si="50"/>
        <v>46957.466</v>
      </c>
      <c r="D563" t="str">
        <f t="shared" si="51"/>
        <v>vis</v>
      </c>
      <c r="E563" s="28">
        <f>VLOOKUP(C563,'Active 1'!C$21:E$950,3,FALSE)</f>
        <v>11318.521659165559</v>
      </c>
      <c r="F563" s="2" t="s">
        <v>2160</v>
      </c>
      <c r="G563" t="str">
        <f t="shared" si="52"/>
        <v>46957.466</v>
      </c>
      <c r="H563" s="6">
        <f t="shared" si="53"/>
        <v>11318.5</v>
      </c>
      <c r="I563" s="29" t="s">
        <v>1210</v>
      </c>
      <c r="J563" s="30" t="s">
        <v>1211</v>
      </c>
      <c r="K563" s="29">
        <v>11318.5</v>
      </c>
      <c r="L563" s="29" t="s">
        <v>721</v>
      </c>
      <c r="M563" s="30" t="s">
        <v>2162</v>
      </c>
      <c r="N563" s="30"/>
      <c r="O563" s="31" t="s">
        <v>1157</v>
      </c>
      <c r="P563" s="31" t="s">
        <v>1212</v>
      </c>
    </row>
    <row r="564" spans="1:16" ht="13.5" thickBot="1" x14ac:dyDescent="0.25">
      <c r="A564" s="6" t="str">
        <f t="shared" si="48"/>
        <v> VSSC 70.20 </v>
      </c>
      <c r="B564" s="2" t="str">
        <f t="shared" si="49"/>
        <v>I</v>
      </c>
      <c r="C564" s="6">
        <f t="shared" si="50"/>
        <v>46958.517999999996</v>
      </c>
      <c r="D564" t="str">
        <f t="shared" si="51"/>
        <v>vis</v>
      </c>
      <c r="E564" s="28">
        <f>VLOOKUP(C564,'Active 1'!C$21:E$950,3,FALSE)</f>
        <v>11321.017377004815</v>
      </c>
      <c r="F564" s="2" t="s">
        <v>2160</v>
      </c>
      <c r="G564" t="str">
        <f t="shared" si="52"/>
        <v>46958.518</v>
      </c>
      <c r="H564" s="6">
        <f t="shared" si="53"/>
        <v>11321</v>
      </c>
      <c r="I564" s="29" t="s">
        <v>1213</v>
      </c>
      <c r="J564" s="30" t="s">
        <v>1214</v>
      </c>
      <c r="K564" s="29">
        <v>11321</v>
      </c>
      <c r="L564" s="29" t="s">
        <v>775</v>
      </c>
      <c r="M564" s="30" t="s">
        <v>2162</v>
      </c>
      <c r="N564" s="30"/>
      <c r="O564" s="31" t="s">
        <v>1157</v>
      </c>
      <c r="P564" s="31" t="s">
        <v>1212</v>
      </c>
    </row>
    <row r="565" spans="1:16" ht="13.5" thickBot="1" x14ac:dyDescent="0.25">
      <c r="A565" s="6" t="str">
        <f t="shared" si="48"/>
        <v> VSSC 70.20 </v>
      </c>
      <c r="B565" s="2" t="str">
        <f t="shared" si="49"/>
        <v>II</v>
      </c>
      <c r="C565" s="6">
        <f t="shared" si="50"/>
        <v>46960.406999999999</v>
      </c>
      <c r="D565" t="str">
        <f t="shared" si="51"/>
        <v>vis</v>
      </c>
      <c r="E565" s="28">
        <f>VLOOKUP(C565,'Active 1'!C$21:E$950,3,FALSE)</f>
        <v>11325.49875628084</v>
      </c>
      <c r="F565" s="2" t="s">
        <v>2160</v>
      </c>
      <c r="G565" t="str">
        <f t="shared" si="52"/>
        <v>46960.407</v>
      </c>
      <c r="H565" s="6">
        <f t="shared" si="53"/>
        <v>11325.5</v>
      </c>
      <c r="I565" s="29" t="s">
        <v>1215</v>
      </c>
      <c r="J565" s="30" t="s">
        <v>1216</v>
      </c>
      <c r="K565" s="29">
        <v>11325.5</v>
      </c>
      <c r="L565" s="29" t="s">
        <v>584</v>
      </c>
      <c r="M565" s="30" t="s">
        <v>2162</v>
      </c>
      <c r="N565" s="30"/>
      <c r="O565" s="31" t="s">
        <v>1157</v>
      </c>
      <c r="P565" s="31" t="s">
        <v>1212</v>
      </c>
    </row>
    <row r="566" spans="1:16" ht="13.5" thickBot="1" x14ac:dyDescent="0.25">
      <c r="A566" s="6" t="str">
        <f t="shared" si="48"/>
        <v> VSSC 70.20 </v>
      </c>
      <c r="B566" s="2" t="str">
        <f t="shared" si="49"/>
        <v>I</v>
      </c>
      <c r="C566" s="6">
        <f t="shared" si="50"/>
        <v>46970.313999999998</v>
      </c>
      <c r="D566" t="str">
        <f t="shared" si="51"/>
        <v>vis</v>
      </c>
      <c r="E566" s="28">
        <f>VLOOKUP(C566,'Active 1'!C$21:E$950,3,FALSE)</f>
        <v>11349.001680837495</v>
      </c>
      <c r="F566" s="2" t="s">
        <v>2160</v>
      </c>
      <c r="G566" t="str">
        <f t="shared" si="52"/>
        <v>46970.314</v>
      </c>
      <c r="H566" s="6">
        <f t="shared" si="53"/>
        <v>11349</v>
      </c>
      <c r="I566" s="29" t="s">
        <v>1217</v>
      </c>
      <c r="J566" s="30" t="s">
        <v>1218</v>
      </c>
      <c r="K566" s="29">
        <v>11349</v>
      </c>
      <c r="L566" s="29" t="s">
        <v>588</v>
      </c>
      <c r="M566" s="30" t="s">
        <v>2162</v>
      </c>
      <c r="N566" s="30"/>
      <c r="O566" s="31" t="s">
        <v>1157</v>
      </c>
      <c r="P566" s="31" t="s">
        <v>1212</v>
      </c>
    </row>
    <row r="567" spans="1:16" ht="13.5" thickBot="1" x14ac:dyDescent="0.25">
      <c r="A567" s="6" t="str">
        <f t="shared" si="48"/>
        <v> VSSC 70.20 </v>
      </c>
      <c r="B567" s="2" t="str">
        <f t="shared" si="49"/>
        <v>II</v>
      </c>
      <c r="C567" s="6">
        <f t="shared" si="50"/>
        <v>46970.516000000003</v>
      </c>
      <c r="D567" t="str">
        <f t="shared" si="51"/>
        <v>vis</v>
      </c>
      <c r="E567" s="28">
        <f>VLOOKUP(C567,'Active 1'!C$21:E$950,3,FALSE)</f>
        <v>11349.480896620331</v>
      </c>
      <c r="F567" s="2" t="s">
        <v>2160</v>
      </c>
      <c r="G567" t="str">
        <f t="shared" si="52"/>
        <v>46970.516</v>
      </c>
      <c r="H567" s="6">
        <f t="shared" si="53"/>
        <v>11349.5</v>
      </c>
      <c r="I567" s="29" t="s">
        <v>1219</v>
      </c>
      <c r="J567" s="30" t="s">
        <v>1220</v>
      </c>
      <c r="K567" s="29">
        <v>11349.5</v>
      </c>
      <c r="L567" s="29" t="s">
        <v>551</v>
      </c>
      <c r="M567" s="30" t="s">
        <v>2162</v>
      </c>
      <c r="N567" s="30"/>
      <c r="O567" s="31" t="s">
        <v>1157</v>
      </c>
      <c r="P567" s="31" t="s">
        <v>1212</v>
      </c>
    </row>
    <row r="568" spans="1:16" ht="13.5" thickBot="1" x14ac:dyDescent="0.25">
      <c r="A568" s="6" t="str">
        <f t="shared" si="48"/>
        <v>IBVS 4713 </v>
      </c>
      <c r="B568" s="2" t="str">
        <f t="shared" si="49"/>
        <v>I</v>
      </c>
      <c r="C568" s="6">
        <f t="shared" si="50"/>
        <v>46977.474800000004</v>
      </c>
      <c r="D568" t="str">
        <f t="shared" si="51"/>
        <v>vis</v>
      </c>
      <c r="E568" s="28" t="e">
        <f>VLOOKUP(C568,'Active 1'!C$21:E$950,3,FALSE)</f>
        <v>#N/A</v>
      </c>
      <c r="F568" s="2" t="s">
        <v>2160</v>
      </c>
      <c r="G568" t="str">
        <f t="shared" si="52"/>
        <v>46977.4748</v>
      </c>
      <c r="H568" s="6">
        <f t="shared" si="53"/>
        <v>11366</v>
      </c>
      <c r="I568" s="29" t="s">
        <v>1223</v>
      </c>
      <c r="J568" s="30" t="s">
        <v>1224</v>
      </c>
      <c r="K568" s="29">
        <v>11366</v>
      </c>
      <c r="L568" s="29" t="s">
        <v>1225</v>
      </c>
      <c r="M568" s="30" t="s">
        <v>78</v>
      </c>
      <c r="N568" s="30" t="s">
        <v>2038</v>
      </c>
      <c r="O568" s="31" t="s">
        <v>1098</v>
      </c>
      <c r="P568" s="32" t="s">
        <v>1099</v>
      </c>
    </row>
    <row r="569" spans="1:16" ht="13.5" thickBot="1" x14ac:dyDescent="0.25">
      <c r="A569" s="6" t="str">
        <f t="shared" si="48"/>
        <v>IBVS 4713 </v>
      </c>
      <c r="B569" s="2" t="str">
        <f t="shared" si="49"/>
        <v>II</v>
      </c>
      <c r="C569" s="6">
        <f t="shared" si="50"/>
        <v>46979.371099999997</v>
      </c>
      <c r="D569" t="str">
        <f t="shared" si="51"/>
        <v>vis</v>
      </c>
      <c r="E569" s="28" t="e">
        <f>VLOOKUP(C569,'Active 1'!C$21:E$950,3,FALSE)</f>
        <v>#N/A</v>
      </c>
      <c r="F569" s="2" t="s">
        <v>2160</v>
      </c>
      <c r="G569" t="str">
        <f t="shared" si="52"/>
        <v>46979.3711</v>
      </c>
      <c r="H569" s="6">
        <f t="shared" si="53"/>
        <v>11370.5</v>
      </c>
      <c r="I569" s="29" t="s">
        <v>1229</v>
      </c>
      <c r="J569" s="30" t="s">
        <v>1230</v>
      </c>
      <c r="K569" s="29">
        <v>11370.5</v>
      </c>
      <c r="L569" s="29" t="s">
        <v>811</v>
      </c>
      <c r="M569" s="30" t="s">
        <v>78</v>
      </c>
      <c r="N569" s="30" t="s">
        <v>2038</v>
      </c>
      <c r="O569" s="31" t="s">
        <v>1098</v>
      </c>
      <c r="P569" s="32" t="s">
        <v>1099</v>
      </c>
    </row>
    <row r="570" spans="1:16" ht="13.5" thickBot="1" x14ac:dyDescent="0.25">
      <c r="A570" s="6" t="str">
        <f t="shared" si="48"/>
        <v> BRNO 30 </v>
      </c>
      <c r="B570" s="2" t="str">
        <f t="shared" si="49"/>
        <v>I</v>
      </c>
      <c r="C570" s="6">
        <f t="shared" si="50"/>
        <v>47386.343999999997</v>
      </c>
      <c r="D570" t="str">
        <f t="shared" si="51"/>
        <v>vis</v>
      </c>
      <c r="E570" s="28">
        <f>VLOOKUP(C570,'Active 1'!C$21:E$950,3,FALSE)</f>
        <v>12335.972681473972</v>
      </c>
      <c r="F570" s="2" t="s">
        <v>2160</v>
      </c>
      <c r="G570" t="str">
        <f t="shared" si="52"/>
        <v>47386.344</v>
      </c>
      <c r="H570" s="6">
        <f t="shared" si="53"/>
        <v>12336</v>
      </c>
      <c r="I570" s="29" t="s">
        <v>1248</v>
      </c>
      <c r="J570" s="30" t="s">
        <v>1249</v>
      </c>
      <c r="K570" s="29">
        <v>12336</v>
      </c>
      <c r="L570" s="29" t="s">
        <v>352</v>
      </c>
      <c r="M570" s="30" t="s">
        <v>2162</v>
      </c>
      <c r="N570" s="30"/>
      <c r="O570" s="31" t="s">
        <v>1250</v>
      </c>
      <c r="P570" s="31" t="s">
        <v>1172</v>
      </c>
    </row>
    <row r="571" spans="1:16" ht="13.5" thickBot="1" x14ac:dyDescent="0.25">
      <c r="A571" s="6" t="str">
        <f t="shared" si="48"/>
        <v> BRNO 30 </v>
      </c>
      <c r="B571" s="2" t="str">
        <f t="shared" si="49"/>
        <v>I</v>
      </c>
      <c r="C571" s="6">
        <f t="shared" si="50"/>
        <v>47386.353000000003</v>
      </c>
      <c r="D571" t="str">
        <f t="shared" si="51"/>
        <v>vis</v>
      </c>
      <c r="E571" s="28">
        <f>VLOOKUP(C571,'Active 1'!C$21:E$950,3,FALSE)</f>
        <v>12335.99403267223</v>
      </c>
      <c r="F571" s="2" t="s">
        <v>2160</v>
      </c>
      <c r="G571" t="str">
        <f t="shared" si="52"/>
        <v>47386.353</v>
      </c>
      <c r="H571" s="6">
        <f t="shared" si="53"/>
        <v>12336</v>
      </c>
      <c r="I571" s="29" t="s">
        <v>1251</v>
      </c>
      <c r="J571" s="30" t="s">
        <v>1252</v>
      </c>
      <c r="K571" s="29">
        <v>12336</v>
      </c>
      <c r="L571" s="29" t="s">
        <v>2165</v>
      </c>
      <c r="M571" s="30" t="s">
        <v>2162</v>
      </c>
      <c r="N571" s="30"/>
      <c r="O571" s="31" t="s">
        <v>1253</v>
      </c>
      <c r="P571" s="31" t="s">
        <v>1172</v>
      </c>
    </row>
    <row r="572" spans="1:16" ht="13.5" thickBot="1" x14ac:dyDescent="0.25">
      <c r="A572" s="6" t="str">
        <f t="shared" si="48"/>
        <v> BRNO 30 </v>
      </c>
      <c r="B572" s="2" t="str">
        <f t="shared" si="49"/>
        <v>I</v>
      </c>
      <c r="C572" s="6">
        <f t="shared" si="50"/>
        <v>47386.357000000004</v>
      </c>
      <c r="D572" t="str">
        <f t="shared" si="51"/>
        <v>vis</v>
      </c>
      <c r="E572" s="28">
        <f>VLOOKUP(C572,'Active 1'!C$21:E$950,3,FALSE)</f>
        <v>12336.003522093673</v>
      </c>
      <c r="F572" s="2" t="s">
        <v>2160</v>
      </c>
      <c r="G572" t="str">
        <f t="shared" si="52"/>
        <v>47386.357</v>
      </c>
      <c r="H572" s="6">
        <f t="shared" si="53"/>
        <v>12336</v>
      </c>
      <c r="I572" s="29" t="s">
        <v>1254</v>
      </c>
      <c r="J572" s="30" t="s">
        <v>1255</v>
      </c>
      <c r="K572" s="29">
        <v>12336</v>
      </c>
      <c r="L572" s="29" t="s">
        <v>588</v>
      </c>
      <c r="M572" s="30" t="s">
        <v>2162</v>
      </c>
      <c r="N572" s="30"/>
      <c r="O572" s="31" t="s">
        <v>1256</v>
      </c>
      <c r="P572" s="31" t="s">
        <v>1172</v>
      </c>
    </row>
    <row r="573" spans="1:16" ht="13.5" thickBot="1" x14ac:dyDescent="0.25">
      <c r="A573" s="6" t="str">
        <f t="shared" si="48"/>
        <v> BRNO 30 </v>
      </c>
      <c r="B573" s="2" t="str">
        <f t="shared" si="49"/>
        <v>I</v>
      </c>
      <c r="C573" s="6">
        <f t="shared" si="50"/>
        <v>47386.357000000004</v>
      </c>
      <c r="D573" t="str">
        <f t="shared" si="51"/>
        <v>vis</v>
      </c>
      <c r="E573" s="28">
        <f>VLOOKUP(C573,'Active 1'!C$21:E$950,3,FALSE)</f>
        <v>12336.003522093673</v>
      </c>
      <c r="F573" s="2" t="s">
        <v>2160</v>
      </c>
      <c r="G573" t="str">
        <f t="shared" si="52"/>
        <v>47386.357</v>
      </c>
      <c r="H573" s="6">
        <f t="shared" si="53"/>
        <v>12336</v>
      </c>
      <c r="I573" s="29" t="s">
        <v>1254</v>
      </c>
      <c r="J573" s="30" t="s">
        <v>1255</v>
      </c>
      <c r="K573" s="29">
        <v>12336</v>
      </c>
      <c r="L573" s="29" t="s">
        <v>588</v>
      </c>
      <c r="M573" s="30" t="s">
        <v>2162</v>
      </c>
      <c r="N573" s="30"/>
      <c r="O573" s="31" t="s">
        <v>1257</v>
      </c>
      <c r="P573" s="31" t="s">
        <v>1172</v>
      </c>
    </row>
    <row r="574" spans="1:16" ht="13.5" thickBot="1" x14ac:dyDescent="0.25">
      <c r="A574" s="6" t="str">
        <f t="shared" si="48"/>
        <v> BRNO 30 </v>
      </c>
      <c r="B574" s="2" t="str">
        <f t="shared" si="49"/>
        <v>I</v>
      </c>
      <c r="C574" s="6">
        <f t="shared" si="50"/>
        <v>47386.358</v>
      </c>
      <c r="D574" t="str">
        <f t="shared" si="51"/>
        <v>vis</v>
      </c>
      <c r="E574" s="28">
        <f>VLOOKUP(C574,'Active 1'!C$21:E$950,3,FALSE)</f>
        <v>12336.005894449025</v>
      </c>
      <c r="F574" s="2" t="s">
        <v>2160</v>
      </c>
      <c r="G574" t="str">
        <f t="shared" si="52"/>
        <v>47386.358</v>
      </c>
      <c r="H574" s="6">
        <f t="shared" si="53"/>
        <v>12336</v>
      </c>
      <c r="I574" s="29" t="s">
        <v>1258</v>
      </c>
      <c r="J574" s="30" t="s">
        <v>1259</v>
      </c>
      <c r="K574" s="29">
        <v>12336</v>
      </c>
      <c r="L574" s="29" t="s">
        <v>622</v>
      </c>
      <c r="M574" s="30" t="s">
        <v>2162</v>
      </c>
      <c r="N574" s="30"/>
      <c r="O574" s="31" t="s">
        <v>1260</v>
      </c>
      <c r="P574" s="31" t="s">
        <v>1172</v>
      </c>
    </row>
    <row r="575" spans="1:16" ht="13.5" thickBot="1" x14ac:dyDescent="0.25">
      <c r="A575" s="6" t="str">
        <f t="shared" si="48"/>
        <v> BRNO 30 </v>
      </c>
      <c r="B575" s="2" t="str">
        <f t="shared" si="49"/>
        <v>I</v>
      </c>
      <c r="C575" s="6">
        <f t="shared" si="50"/>
        <v>47388.455000000002</v>
      </c>
      <c r="D575" t="str">
        <f t="shared" si="51"/>
        <v>vis</v>
      </c>
      <c r="E575" s="28">
        <f>VLOOKUP(C575,'Active 1'!C$21:E$950,3,FALSE)</f>
        <v>12340.980723640036</v>
      </c>
      <c r="F575" s="2" t="s">
        <v>2160</v>
      </c>
      <c r="G575" t="str">
        <f t="shared" si="52"/>
        <v>47388.455</v>
      </c>
      <c r="H575" s="6">
        <f t="shared" si="53"/>
        <v>12341</v>
      </c>
      <c r="I575" s="29" t="s">
        <v>1261</v>
      </c>
      <c r="J575" s="30" t="s">
        <v>1262</v>
      </c>
      <c r="K575" s="29">
        <v>12341</v>
      </c>
      <c r="L575" s="29" t="s">
        <v>551</v>
      </c>
      <c r="M575" s="30" t="s">
        <v>2162</v>
      </c>
      <c r="N575" s="30"/>
      <c r="O575" s="31" t="s">
        <v>1250</v>
      </c>
      <c r="P575" s="31" t="s">
        <v>1172</v>
      </c>
    </row>
    <row r="576" spans="1:16" ht="13.5" thickBot="1" x14ac:dyDescent="0.25">
      <c r="A576" s="6" t="str">
        <f t="shared" si="48"/>
        <v> BRNO 30 </v>
      </c>
      <c r="B576" s="2" t="str">
        <f t="shared" si="49"/>
        <v>I</v>
      </c>
      <c r="C576" s="6">
        <f t="shared" si="50"/>
        <v>47388.457000000002</v>
      </c>
      <c r="D576" t="str">
        <f t="shared" si="51"/>
        <v>vis</v>
      </c>
      <c r="E576" s="28">
        <f>VLOOKUP(C576,'Active 1'!C$21:E$950,3,FALSE)</f>
        <v>12340.985468350758</v>
      </c>
      <c r="F576" s="2" t="s">
        <v>2160</v>
      </c>
      <c r="G576" t="str">
        <f t="shared" si="52"/>
        <v>47388.457</v>
      </c>
      <c r="H576" s="6">
        <f t="shared" si="53"/>
        <v>12341</v>
      </c>
      <c r="I576" s="29" t="s">
        <v>1263</v>
      </c>
      <c r="J576" s="30" t="s">
        <v>1264</v>
      </c>
      <c r="K576" s="29">
        <v>12341</v>
      </c>
      <c r="L576" s="29" t="s">
        <v>576</v>
      </c>
      <c r="M576" s="30" t="s">
        <v>2162</v>
      </c>
      <c r="N576" s="30"/>
      <c r="O576" s="31" t="s">
        <v>1257</v>
      </c>
      <c r="P576" s="31" t="s">
        <v>1172</v>
      </c>
    </row>
    <row r="577" spans="1:16" ht="13.5" thickBot="1" x14ac:dyDescent="0.25">
      <c r="A577" s="6" t="str">
        <f t="shared" si="48"/>
        <v> BRNO 30 </v>
      </c>
      <c r="B577" s="2" t="str">
        <f t="shared" si="49"/>
        <v>I</v>
      </c>
      <c r="C577" s="6">
        <f t="shared" si="50"/>
        <v>47388.457000000002</v>
      </c>
      <c r="D577" t="str">
        <f t="shared" si="51"/>
        <v>vis</v>
      </c>
      <c r="E577" s="28">
        <f>VLOOKUP(C577,'Active 1'!C$21:E$950,3,FALSE)</f>
        <v>12340.985468350758</v>
      </c>
      <c r="F577" s="2" t="s">
        <v>2160</v>
      </c>
      <c r="G577" t="str">
        <f t="shared" si="52"/>
        <v>47388.457</v>
      </c>
      <c r="H577" s="6">
        <f t="shared" si="53"/>
        <v>12341</v>
      </c>
      <c r="I577" s="29" t="s">
        <v>1263</v>
      </c>
      <c r="J577" s="30" t="s">
        <v>1264</v>
      </c>
      <c r="K577" s="29">
        <v>12341</v>
      </c>
      <c r="L577" s="29" t="s">
        <v>576</v>
      </c>
      <c r="M577" s="30" t="s">
        <v>2162</v>
      </c>
      <c r="N577" s="30"/>
      <c r="O577" s="31" t="s">
        <v>1260</v>
      </c>
      <c r="P577" s="31" t="s">
        <v>1172</v>
      </c>
    </row>
    <row r="578" spans="1:16" ht="13.5" thickBot="1" x14ac:dyDescent="0.25">
      <c r="A578" s="6" t="str">
        <f t="shared" si="48"/>
        <v> BRNO 30 </v>
      </c>
      <c r="B578" s="2" t="str">
        <f t="shared" si="49"/>
        <v>I</v>
      </c>
      <c r="C578" s="6">
        <f t="shared" si="50"/>
        <v>47388.459000000003</v>
      </c>
      <c r="D578" t="str">
        <f t="shared" si="51"/>
        <v>vis</v>
      </c>
      <c r="E578" s="28">
        <f>VLOOKUP(C578,'Active 1'!C$21:E$950,3,FALSE)</f>
        <v>12340.990213061481</v>
      </c>
      <c r="F578" s="2" t="s">
        <v>2160</v>
      </c>
      <c r="G578" t="str">
        <f t="shared" si="52"/>
        <v>47388.459</v>
      </c>
      <c r="H578" s="6">
        <f t="shared" si="53"/>
        <v>12341</v>
      </c>
      <c r="I578" s="29" t="s">
        <v>1265</v>
      </c>
      <c r="J578" s="30" t="s">
        <v>1266</v>
      </c>
      <c r="K578" s="29">
        <v>12341</v>
      </c>
      <c r="L578" s="29" t="s">
        <v>2168</v>
      </c>
      <c r="M578" s="30" t="s">
        <v>2162</v>
      </c>
      <c r="N578" s="30"/>
      <c r="O578" s="31" t="s">
        <v>1256</v>
      </c>
      <c r="P578" s="31" t="s">
        <v>1172</v>
      </c>
    </row>
    <row r="579" spans="1:16" ht="13.5" thickBot="1" x14ac:dyDescent="0.25">
      <c r="A579" s="6" t="str">
        <f t="shared" si="48"/>
        <v> BRNO 30 </v>
      </c>
      <c r="B579" s="2" t="str">
        <f t="shared" si="49"/>
        <v>I</v>
      </c>
      <c r="C579" s="6">
        <f t="shared" si="50"/>
        <v>47388.461000000003</v>
      </c>
      <c r="D579" t="str">
        <f t="shared" si="51"/>
        <v>vis</v>
      </c>
      <c r="E579" s="28">
        <f>VLOOKUP(C579,'Active 1'!C$21:E$950,3,FALSE)</f>
        <v>12340.994957772202</v>
      </c>
      <c r="F579" s="2" t="s">
        <v>2160</v>
      </c>
      <c r="G579" t="str">
        <f t="shared" si="52"/>
        <v>47388.461</v>
      </c>
      <c r="H579" s="6">
        <f t="shared" si="53"/>
        <v>12341</v>
      </c>
      <c r="I579" s="29" t="s">
        <v>1267</v>
      </c>
      <c r="J579" s="30" t="s">
        <v>1268</v>
      </c>
      <c r="K579" s="29">
        <v>12341</v>
      </c>
      <c r="L579" s="29" t="s">
        <v>580</v>
      </c>
      <c r="M579" s="30" t="s">
        <v>2162</v>
      </c>
      <c r="N579" s="30"/>
      <c r="O579" s="31" t="s">
        <v>1269</v>
      </c>
      <c r="P579" s="31" t="s">
        <v>1172</v>
      </c>
    </row>
    <row r="580" spans="1:16" ht="13.5" thickBot="1" x14ac:dyDescent="0.25">
      <c r="A580" s="6" t="str">
        <f t="shared" si="48"/>
        <v> BRNO 30 </v>
      </c>
      <c r="B580" s="2" t="str">
        <f t="shared" si="49"/>
        <v>I</v>
      </c>
      <c r="C580" s="6">
        <f t="shared" si="50"/>
        <v>47391.404000000002</v>
      </c>
      <c r="D580" t="str">
        <f t="shared" si="51"/>
        <v>vis</v>
      </c>
      <c r="E580" s="28">
        <f>VLOOKUP(C580,'Active 1'!C$21:E$950,3,FALSE)</f>
        <v>12347.976799598206</v>
      </c>
      <c r="F580" s="2" t="s">
        <v>2160</v>
      </c>
      <c r="G580" t="str">
        <f t="shared" si="52"/>
        <v>47391.404</v>
      </c>
      <c r="H580" s="6">
        <f t="shared" si="53"/>
        <v>12348</v>
      </c>
      <c r="I580" s="29" t="s">
        <v>1274</v>
      </c>
      <c r="J580" s="30" t="s">
        <v>1275</v>
      </c>
      <c r="K580" s="29">
        <v>12348</v>
      </c>
      <c r="L580" s="29" t="s">
        <v>527</v>
      </c>
      <c r="M580" s="30" t="s">
        <v>2162</v>
      </c>
      <c r="N580" s="30"/>
      <c r="O580" s="31" t="s">
        <v>1150</v>
      </c>
      <c r="P580" s="31" t="s">
        <v>1172</v>
      </c>
    </row>
    <row r="581" spans="1:16" ht="13.5" thickBot="1" x14ac:dyDescent="0.25">
      <c r="A581" s="6" t="str">
        <f t="shared" si="48"/>
        <v> BRNO 30 </v>
      </c>
      <c r="B581" s="2" t="str">
        <f t="shared" si="49"/>
        <v>I</v>
      </c>
      <c r="C581" s="6">
        <f t="shared" si="50"/>
        <v>47391.415000000001</v>
      </c>
      <c r="D581" t="str">
        <f t="shared" si="51"/>
        <v>vis</v>
      </c>
      <c r="E581" s="28">
        <f>VLOOKUP(C581,'Active 1'!C$21:E$950,3,FALSE)</f>
        <v>12348.002895507168</v>
      </c>
      <c r="F581" s="2" t="s">
        <v>2160</v>
      </c>
      <c r="G581" t="str">
        <f t="shared" si="52"/>
        <v>47391.415</v>
      </c>
      <c r="H581" s="6">
        <f t="shared" si="53"/>
        <v>12348</v>
      </c>
      <c r="I581" s="29" t="s">
        <v>1276</v>
      </c>
      <c r="J581" s="30" t="s">
        <v>1277</v>
      </c>
      <c r="K581" s="29">
        <v>12348</v>
      </c>
      <c r="L581" s="29" t="s">
        <v>588</v>
      </c>
      <c r="M581" s="30" t="s">
        <v>2162</v>
      </c>
      <c r="N581" s="30"/>
      <c r="O581" s="31" t="s">
        <v>1278</v>
      </c>
      <c r="P581" s="31" t="s">
        <v>1172</v>
      </c>
    </row>
    <row r="582" spans="1:16" ht="13.5" thickBot="1" x14ac:dyDescent="0.25">
      <c r="A582" s="6" t="str">
        <f t="shared" si="48"/>
        <v> BRNO 30 </v>
      </c>
      <c r="B582" s="2" t="str">
        <f t="shared" si="49"/>
        <v>I</v>
      </c>
      <c r="C582" s="6">
        <f t="shared" si="50"/>
        <v>47391.425000000003</v>
      </c>
      <c r="D582" t="str">
        <f t="shared" si="51"/>
        <v>vis</v>
      </c>
      <c r="E582" s="28">
        <f>VLOOKUP(C582,'Active 1'!C$21:E$950,3,FALSE)</f>
        <v>12348.026619060778</v>
      </c>
      <c r="F582" s="2" t="s">
        <v>2160</v>
      </c>
      <c r="G582" t="str">
        <f t="shared" si="52"/>
        <v>47391.425</v>
      </c>
      <c r="H582" s="6">
        <f t="shared" si="53"/>
        <v>12348</v>
      </c>
      <c r="I582" s="29" t="s">
        <v>1279</v>
      </c>
      <c r="J582" s="30" t="s">
        <v>1280</v>
      </c>
      <c r="K582" s="29">
        <v>12348</v>
      </c>
      <c r="L582" s="29" t="s">
        <v>1149</v>
      </c>
      <c r="M582" s="30" t="s">
        <v>2162</v>
      </c>
      <c r="N582" s="30"/>
      <c r="O582" s="31" t="s">
        <v>1281</v>
      </c>
      <c r="P582" s="31" t="s">
        <v>1172</v>
      </c>
    </row>
    <row r="583" spans="1:16" ht="13.5" thickBot="1" x14ac:dyDescent="0.25">
      <c r="A583" s="6" t="str">
        <f t="shared" si="48"/>
        <v> BRNO 30 </v>
      </c>
      <c r="B583" s="2" t="str">
        <f t="shared" si="49"/>
        <v>I</v>
      </c>
      <c r="C583" s="6">
        <f t="shared" si="50"/>
        <v>47391.43</v>
      </c>
      <c r="D583" t="str">
        <f t="shared" si="51"/>
        <v>vis</v>
      </c>
      <c r="E583" s="28">
        <f>VLOOKUP(C583,'Active 1'!C$21:E$950,3,FALSE)</f>
        <v>12348.038480837575</v>
      </c>
      <c r="F583" s="2" t="s">
        <v>2160</v>
      </c>
      <c r="G583" t="str">
        <f t="shared" si="52"/>
        <v>47391.430</v>
      </c>
      <c r="H583" s="6">
        <f t="shared" si="53"/>
        <v>12348</v>
      </c>
      <c r="I583" s="29" t="s">
        <v>1282</v>
      </c>
      <c r="J583" s="30" t="s">
        <v>1283</v>
      </c>
      <c r="K583" s="29">
        <v>12348</v>
      </c>
      <c r="L583" s="29" t="s">
        <v>644</v>
      </c>
      <c r="M583" s="30" t="s">
        <v>2162</v>
      </c>
      <c r="N583" s="30"/>
      <c r="O583" s="31" t="s">
        <v>1192</v>
      </c>
      <c r="P583" s="31" t="s">
        <v>1172</v>
      </c>
    </row>
    <row r="584" spans="1:16" ht="13.5" thickBot="1" x14ac:dyDescent="0.25">
      <c r="A584" s="6" t="str">
        <f t="shared" si="48"/>
        <v> VSSC 73 </v>
      </c>
      <c r="B584" s="2" t="str">
        <f t="shared" si="49"/>
        <v>II</v>
      </c>
      <c r="C584" s="6">
        <f t="shared" si="50"/>
        <v>47690.485099999998</v>
      </c>
      <c r="D584" t="str">
        <f t="shared" si="51"/>
        <v>vis</v>
      </c>
      <c r="E584" s="28">
        <f>VLOOKUP(C584,'Active 1'!C$21:E$950,3,FALSE)</f>
        <v>13057.503450412943</v>
      </c>
      <c r="F584" s="2" t="s">
        <v>2160</v>
      </c>
      <c r="G584" t="str">
        <f t="shared" si="52"/>
        <v>47690.4851</v>
      </c>
      <c r="H584" s="6">
        <f t="shared" si="53"/>
        <v>13057.5</v>
      </c>
      <c r="I584" s="29" t="s">
        <v>1291</v>
      </c>
      <c r="J584" s="30" t="s">
        <v>1292</v>
      </c>
      <c r="K584" s="29">
        <v>13057.5</v>
      </c>
      <c r="L584" s="29" t="s">
        <v>1293</v>
      </c>
      <c r="M584" s="30" t="s">
        <v>78</v>
      </c>
      <c r="N584" s="30" t="s">
        <v>2038</v>
      </c>
      <c r="O584" s="31" t="s">
        <v>1294</v>
      </c>
      <c r="P584" s="31" t="s">
        <v>1295</v>
      </c>
    </row>
    <row r="585" spans="1:16" ht="13.5" thickBot="1" x14ac:dyDescent="0.25">
      <c r="A585" s="6" t="str">
        <f t="shared" si="48"/>
        <v> VSSC 73 </v>
      </c>
      <c r="B585" s="2" t="str">
        <f t="shared" si="49"/>
        <v>I</v>
      </c>
      <c r="C585" s="6">
        <f t="shared" si="50"/>
        <v>47702.494400000003</v>
      </c>
      <c r="D585" t="str">
        <f t="shared" si="51"/>
        <v>vis</v>
      </c>
      <c r="E585" s="28">
        <f>VLOOKUP(C585,'Active 1'!C$21:E$950,3,FALSE)</f>
        <v>13085.993777644029</v>
      </c>
      <c r="F585" s="2" t="s">
        <v>2160</v>
      </c>
      <c r="G585" t="str">
        <f t="shared" si="52"/>
        <v>47702.4944</v>
      </c>
      <c r="H585" s="6">
        <f t="shared" si="53"/>
        <v>13086</v>
      </c>
      <c r="I585" s="29" t="s">
        <v>1300</v>
      </c>
      <c r="J585" s="30" t="s">
        <v>1301</v>
      </c>
      <c r="K585" s="29">
        <v>13086</v>
      </c>
      <c r="L585" s="29" t="s">
        <v>833</v>
      </c>
      <c r="M585" s="30" t="s">
        <v>78</v>
      </c>
      <c r="N585" s="30" t="s">
        <v>2038</v>
      </c>
      <c r="O585" s="31" t="s">
        <v>1294</v>
      </c>
      <c r="P585" s="31" t="s">
        <v>1295</v>
      </c>
    </row>
    <row r="586" spans="1:16" ht="13.5" thickBot="1" x14ac:dyDescent="0.25">
      <c r="A586" s="6" t="str">
        <f t="shared" si="48"/>
        <v> BRNO 30 </v>
      </c>
      <c r="B586" s="2" t="str">
        <f t="shared" si="49"/>
        <v>I</v>
      </c>
      <c r="C586" s="6">
        <f t="shared" si="50"/>
        <v>47710.502</v>
      </c>
      <c r="D586" t="str">
        <f t="shared" si="51"/>
        <v>vis</v>
      </c>
      <c r="E586" s="28">
        <f>VLOOKUP(C586,'Active 1'!C$21:E$950,3,FALSE)</f>
        <v>13104.99065042891</v>
      </c>
      <c r="F586" s="2" t="s">
        <v>2160</v>
      </c>
      <c r="G586" t="str">
        <f t="shared" si="52"/>
        <v>47710.502</v>
      </c>
      <c r="H586" s="6">
        <f t="shared" si="53"/>
        <v>13105</v>
      </c>
      <c r="I586" s="29" t="s">
        <v>1302</v>
      </c>
      <c r="J586" s="30" t="s">
        <v>1303</v>
      </c>
      <c r="K586" s="29">
        <v>13105</v>
      </c>
      <c r="L586" s="29" t="s">
        <v>2168</v>
      </c>
      <c r="M586" s="30" t="s">
        <v>2162</v>
      </c>
      <c r="N586" s="30"/>
      <c r="O586" s="31" t="s">
        <v>1253</v>
      </c>
      <c r="P586" s="31" t="s">
        <v>1172</v>
      </c>
    </row>
    <row r="587" spans="1:16" ht="13.5" thickBot="1" x14ac:dyDescent="0.25">
      <c r="A587" s="6" t="str">
        <f t="shared" ref="A587:A642" si="54">P587</f>
        <v> BRNO 30 </v>
      </c>
      <c r="B587" s="2" t="str">
        <f t="shared" ref="B587:B642" si="55">IF(H587=INT(H587),"I","II")</f>
        <v>I</v>
      </c>
      <c r="C587" s="6">
        <f t="shared" ref="C587:C642" si="56">1*G587</f>
        <v>47710.502999999997</v>
      </c>
      <c r="D587" t="str">
        <f t="shared" ref="D587:D642" si="57">VLOOKUP(F587,I$1:J$5,2,FALSE)</f>
        <v>vis</v>
      </c>
      <c r="E587" s="28">
        <f>VLOOKUP(C587,'Active 1'!C$21:E$950,3,FALSE)</f>
        <v>13104.993022784261</v>
      </c>
      <c r="F587" s="2" t="s">
        <v>2160</v>
      </c>
      <c r="G587" t="str">
        <f t="shared" ref="G587:G642" si="58">MID(I587,3,LEN(I587)-3)</f>
        <v>47710.503</v>
      </c>
      <c r="H587" s="6">
        <f t="shared" ref="H587:H642" si="59">1*K587</f>
        <v>13105</v>
      </c>
      <c r="I587" s="29" t="s">
        <v>1304</v>
      </c>
      <c r="J587" s="30" t="s">
        <v>1305</v>
      </c>
      <c r="K587" s="29">
        <v>13105</v>
      </c>
      <c r="L587" s="29" t="s">
        <v>2165</v>
      </c>
      <c r="M587" s="30" t="s">
        <v>2162</v>
      </c>
      <c r="N587" s="30"/>
      <c r="O587" s="31" t="s">
        <v>1306</v>
      </c>
      <c r="P587" s="31" t="s">
        <v>1172</v>
      </c>
    </row>
    <row r="588" spans="1:16" ht="13.5" thickBot="1" x14ac:dyDescent="0.25">
      <c r="A588" s="6" t="str">
        <f t="shared" si="54"/>
        <v> BRNO 30 </v>
      </c>
      <c r="B588" s="2" t="str">
        <f t="shared" si="55"/>
        <v>I</v>
      </c>
      <c r="C588" s="6">
        <f t="shared" si="56"/>
        <v>47710.502999999997</v>
      </c>
      <c r="D588" t="str">
        <f t="shared" si="57"/>
        <v>vis</v>
      </c>
      <c r="E588" s="28">
        <f>VLOOKUP(C588,'Active 1'!C$21:E$950,3,FALSE)</f>
        <v>13104.993022784261</v>
      </c>
      <c r="F588" s="2" t="s">
        <v>2160</v>
      </c>
      <c r="G588" t="str">
        <f t="shared" si="58"/>
        <v>47710.503</v>
      </c>
      <c r="H588" s="6">
        <f t="shared" si="59"/>
        <v>13105</v>
      </c>
      <c r="I588" s="29" t="s">
        <v>1304</v>
      </c>
      <c r="J588" s="30" t="s">
        <v>1305</v>
      </c>
      <c r="K588" s="29">
        <v>13105</v>
      </c>
      <c r="L588" s="29" t="s">
        <v>2165</v>
      </c>
      <c r="M588" s="30" t="s">
        <v>2162</v>
      </c>
      <c r="N588" s="30"/>
      <c r="O588" s="31" t="s">
        <v>1260</v>
      </c>
      <c r="P588" s="31" t="s">
        <v>1172</v>
      </c>
    </row>
    <row r="589" spans="1:16" ht="13.5" thickBot="1" x14ac:dyDescent="0.25">
      <c r="A589" s="6" t="str">
        <f t="shared" si="54"/>
        <v> BRNO 30 </v>
      </c>
      <c r="B589" s="2" t="str">
        <f t="shared" si="55"/>
        <v>I</v>
      </c>
      <c r="C589" s="6">
        <f t="shared" si="56"/>
        <v>47713.438000000002</v>
      </c>
      <c r="D589" t="str">
        <f t="shared" si="57"/>
        <v>vis</v>
      </c>
      <c r="E589" s="28">
        <f>VLOOKUP(C589,'Active 1'!C$21:E$950,3,FALSE)</f>
        <v>13111.955885767395</v>
      </c>
      <c r="F589" s="2" t="s">
        <v>2160</v>
      </c>
      <c r="G589" t="str">
        <f t="shared" si="58"/>
        <v>47713.438</v>
      </c>
      <c r="H589" s="6">
        <f t="shared" si="59"/>
        <v>13112</v>
      </c>
      <c r="I589" s="29" t="s">
        <v>1307</v>
      </c>
      <c r="J589" s="30" t="s">
        <v>1308</v>
      </c>
      <c r="K589" s="29">
        <v>13112</v>
      </c>
      <c r="L589" s="29" t="s">
        <v>382</v>
      </c>
      <c r="M589" s="30" t="s">
        <v>2162</v>
      </c>
      <c r="N589" s="30"/>
      <c r="O589" s="31" t="s">
        <v>1260</v>
      </c>
      <c r="P589" s="31" t="s">
        <v>1172</v>
      </c>
    </row>
    <row r="590" spans="1:16" ht="13.5" thickBot="1" x14ac:dyDescent="0.25">
      <c r="A590" s="6" t="str">
        <f t="shared" si="54"/>
        <v> BRNO 30 </v>
      </c>
      <c r="B590" s="2" t="str">
        <f t="shared" si="55"/>
        <v>I</v>
      </c>
      <c r="C590" s="6">
        <f t="shared" si="56"/>
        <v>47713.440999999999</v>
      </c>
      <c r="D590" t="str">
        <f t="shared" si="57"/>
        <v>vis</v>
      </c>
      <c r="E590" s="28">
        <f>VLOOKUP(C590,'Active 1'!C$21:E$950,3,FALSE)</f>
        <v>13111.963002833469</v>
      </c>
      <c r="F590" s="2" t="s">
        <v>2160</v>
      </c>
      <c r="G590" t="str">
        <f t="shared" si="58"/>
        <v>47713.441</v>
      </c>
      <c r="H590" s="6">
        <f t="shared" si="59"/>
        <v>13112</v>
      </c>
      <c r="I590" s="29" t="s">
        <v>1309</v>
      </c>
      <c r="J590" s="30" t="s">
        <v>1310</v>
      </c>
      <c r="K590" s="29">
        <v>13112</v>
      </c>
      <c r="L590" s="29" t="s">
        <v>2187</v>
      </c>
      <c r="M590" s="30" t="s">
        <v>2162</v>
      </c>
      <c r="N590" s="30"/>
      <c r="O590" s="31" t="s">
        <v>1311</v>
      </c>
      <c r="P590" s="31" t="s">
        <v>1172</v>
      </c>
    </row>
    <row r="591" spans="1:16" ht="13.5" thickBot="1" x14ac:dyDescent="0.25">
      <c r="A591" s="6" t="str">
        <f t="shared" si="54"/>
        <v> BRNO 30 </v>
      </c>
      <c r="B591" s="2" t="str">
        <f t="shared" si="55"/>
        <v>I</v>
      </c>
      <c r="C591" s="6">
        <f t="shared" si="56"/>
        <v>47713.446000000004</v>
      </c>
      <c r="D591" t="str">
        <f t="shared" si="57"/>
        <v>vis</v>
      </c>
      <c r="E591" s="28">
        <f>VLOOKUP(C591,'Active 1'!C$21:E$950,3,FALSE)</f>
        <v>13111.974864610283</v>
      </c>
      <c r="F591" s="2" t="s">
        <v>2160</v>
      </c>
      <c r="G591" t="str">
        <f t="shared" si="58"/>
        <v>47713.446</v>
      </c>
      <c r="H591" s="6">
        <f t="shared" si="59"/>
        <v>13112</v>
      </c>
      <c r="I591" s="29" t="s">
        <v>1312</v>
      </c>
      <c r="J591" s="30" t="s">
        <v>1313</v>
      </c>
      <c r="K591" s="29">
        <v>13112</v>
      </c>
      <c r="L591" s="29" t="s">
        <v>13</v>
      </c>
      <c r="M591" s="30" t="s">
        <v>2162</v>
      </c>
      <c r="N591" s="30"/>
      <c r="O591" s="31" t="s">
        <v>1253</v>
      </c>
      <c r="P591" s="31" t="s">
        <v>1172</v>
      </c>
    </row>
    <row r="592" spans="1:16" ht="13.5" thickBot="1" x14ac:dyDescent="0.25">
      <c r="A592" s="6" t="str">
        <f t="shared" si="54"/>
        <v> BRNO 30 </v>
      </c>
      <c r="B592" s="2" t="str">
        <f t="shared" si="55"/>
        <v>I</v>
      </c>
      <c r="C592" s="6">
        <f t="shared" si="56"/>
        <v>47713.447</v>
      </c>
      <c r="D592" t="str">
        <f t="shared" si="57"/>
        <v>vis</v>
      </c>
      <c r="E592" s="28">
        <f>VLOOKUP(C592,'Active 1'!C$21:E$950,3,FALSE)</f>
        <v>13111.977236965635</v>
      </c>
      <c r="F592" s="2" t="s">
        <v>2160</v>
      </c>
      <c r="G592" t="str">
        <f t="shared" si="58"/>
        <v>47713.447</v>
      </c>
      <c r="H592" s="6">
        <f t="shared" si="59"/>
        <v>13112</v>
      </c>
      <c r="I592" s="29" t="s">
        <v>1314</v>
      </c>
      <c r="J592" s="30" t="s">
        <v>1315</v>
      </c>
      <c r="K592" s="29">
        <v>13112</v>
      </c>
      <c r="L592" s="29" t="s">
        <v>527</v>
      </c>
      <c r="M592" s="30" t="s">
        <v>2162</v>
      </c>
      <c r="N592" s="30"/>
      <c r="O592" s="31" t="s">
        <v>1256</v>
      </c>
      <c r="P592" s="31" t="s">
        <v>1172</v>
      </c>
    </row>
    <row r="593" spans="1:16" ht="13.5" thickBot="1" x14ac:dyDescent="0.25">
      <c r="A593" s="6" t="str">
        <f t="shared" si="54"/>
        <v> BRNO 30 </v>
      </c>
      <c r="B593" s="2" t="str">
        <f t="shared" si="55"/>
        <v>I</v>
      </c>
      <c r="C593" s="6">
        <f t="shared" si="56"/>
        <v>47713.449000000001</v>
      </c>
      <c r="D593" t="str">
        <f t="shared" si="57"/>
        <v>vis</v>
      </c>
      <c r="E593" s="28">
        <f>VLOOKUP(C593,'Active 1'!C$21:E$950,3,FALSE)</f>
        <v>13111.981981676357</v>
      </c>
      <c r="F593" s="2" t="s">
        <v>2160</v>
      </c>
      <c r="G593" t="str">
        <f t="shared" si="58"/>
        <v>47713.449</v>
      </c>
      <c r="H593" s="6">
        <f t="shared" si="59"/>
        <v>13112</v>
      </c>
      <c r="I593" s="29" t="s">
        <v>1316</v>
      </c>
      <c r="J593" s="30" t="s">
        <v>1317</v>
      </c>
      <c r="K593" s="29">
        <v>13112</v>
      </c>
      <c r="L593" s="29" t="s">
        <v>551</v>
      </c>
      <c r="M593" s="30" t="s">
        <v>2162</v>
      </c>
      <c r="N593" s="30"/>
      <c r="O593" s="31" t="s">
        <v>1318</v>
      </c>
      <c r="P593" s="31" t="s">
        <v>1172</v>
      </c>
    </row>
    <row r="594" spans="1:16" ht="13.5" thickBot="1" x14ac:dyDescent="0.25">
      <c r="A594" s="6" t="str">
        <f t="shared" si="54"/>
        <v>BAVM 59 </v>
      </c>
      <c r="B594" s="2" t="str">
        <f t="shared" si="55"/>
        <v>I</v>
      </c>
      <c r="C594" s="6">
        <f t="shared" si="56"/>
        <v>48030.442000000003</v>
      </c>
      <c r="D594" t="str">
        <f t="shared" si="57"/>
        <v>vis</v>
      </c>
      <c r="E594" s="28">
        <f>VLOOKUP(C594,'Active 1'!C$21:E$950,3,FALSE)</f>
        <v>13864.002024473179</v>
      </c>
      <c r="F594" s="2" t="s">
        <v>2160</v>
      </c>
      <c r="G594" t="str">
        <f t="shared" si="58"/>
        <v>48030.442</v>
      </c>
      <c r="H594" s="6">
        <f t="shared" si="59"/>
        <v>13864</v>
      </c>
      <c r="I594" s="29" t="s">
        <v>1319</v>
      </c>
      <c r="J594" s="30" t="s">
        <v>1320</v>
      </c>
      <c r="K594" s="29">
        <v>13864</v>
      </c>
      <c r="L594" s="29" t="s">
        <v>588</v>
      </c>
      <c r="M594" s="30" t="s">
        <v>2162</v>
      </c>
      <c r="N594" s="30"/>
      <c r="O594" s="31" t="s">
        <v>1289</v>
      </c>
      <c r="P594" s="32" t="s">
        <v>1321</v>
      </c>
    </row>
    <row r="595" spans="1:16" ht="13.5" thickBot="1" x14ac:dyDescent="0.25">
      <c r="A595" s="6" t="str">
        <f t="shared" si="54"/>
        <v>IBVS 5143 </v>
      </c>
      <c r="B595" s="2" t="str">
        <f t="shared" si="55"/>
        <v>II</v>
      </c>
      <c r="C595" s="6">
        <f t="shared" si="56"/>
        <v>49495.446000000004</v>
      </c>
      <c r="D595" t="str">
        <f t="shared" si="57"/>
        <v>vis</v>
      </c>
      <c r="E595" s="28" t="e">
        <f>VLOOKUP(C595,'Active 1'!C$21:E$950,3,FALSE)</f>
        <v>#N/A</v>
      </c>
      <c r="F595" s="2" t="s">
        <v>2160</v>
      </c>
      <c r="G595" t="str">
        <f t="shared" si="58"/>
        <v>49495.4460</v>
      </c>
      <c r="H595" s="6">
        <f t="shared" si="59"/>
        <v>17339.5</v>
      </c>
      <c r="I595" s="29" t="s">
        <v>1375</v>
      </c>
      <c r="J595" s="30" t="s">
        <v>1376</v>
      </c>
      <c r="K595" s="29">
        <v>17339.5</v>
      </c>
      <c r="L595" s="29" t="s">
        <v>1377</v>
      </c>
      <c r="M595" s="30" t="s">
        <v>78</v>
      </c>
      <c r="N595" s="30" t="s">
        <v>2038</v>
      </c>
      <c r="O595" s="31" t="s">
        <v>1360</v>
      </c>
      <c r="P595" s="32" t="s">
        <v>1361</v>
      </c>
    </row>
    <row r="596" spans="1:16" ht="13.5" thickBot="1" x14ac:dyDescent="0.25">
      <c r="A596" s="6" t="str">
        <f t="shared" si="54"/>
        <v> BRNO 32 </v>
      </c>
      <c r="B596" s="2" t="str">
        <f t="shared" si="55"/>
        <v>I</v>
      </c>
      <c r="C596" s="6">
        <f t="shared" si="56"/>
        <v>49829.506000000001</v>
      </c>
      <c r="D596" t="str">
        <f t="shared" si="57"/>
        <v>vis</v>
      </c>
      <c r="E596" s="28">
        <f>VLOOKUP(C596,'Active 1'!C$21:E$950,3,FALSE)</f>
        <v>18132.021148788892</v>
      </c>
      <c r="F596" s="2" t="s">
        <v>2160</v>
      </c>
      <c r="G596" t="str">
        <f t="shared" si="58"/>
        <v>49829.5060</v>
      </c>
      <c r="H596" s="6">
        <f t="shared" si="59"/>
        <v>18132</v>
      </c>
      <c r="I596" s="29" t="s">
        <v>1409</v>
      </c>
      <c r="J596" s="30" t="s">
        <v>1410</v>
      </c>
      <c r="K596" s="29">
        <v>18132</v>
      </c>
      <c r="L596" s="29" t="s">
        <v>1411</v>
      </c>
      <c r="M596" s="30" t="s">
        <v>2162</v>
      </c>
      <c r="N596" s="30"/>
      <c r="O596" s="31" t="s">
        <v>1412</v>
      </c>
      <c r="P596" s="31" t="s">
        <v>1413</v>
      </c>
    </row>
    <row r="597" spans="1:16" ht="13.5" thickBot="1" x14ac:dyDescent="0.25">
      <c r="A597" s="6" t="str">
        <f t="shared" si="54"/>
        <v> BRNO 32 </v>
      </c>
      <c r="B597" s="2" t="str">
        <f t="shared" si="55"/>
        <v>I</v>
      </c>
      <c r="C597" s="6">
        <f t="shared" si="56"/>
        <v>49829.508099999999</v>
      </c>
      <c r="D597" t="str">
        <f t="shared" si="57"/>
        <v>vis</v>
      </c>
      <c r="E597" s="28">
        <f>VLOOKUP(C597,'Active 1'!C$21:E$950,3,FALSE)</f>
        <v>18132.026130735143</v>
      </c>
      <c r="F597" s="2" t="s">
        <v>2160</v>
      </c>
      <c r="G597" t="str">
        <f t="shared" si="58"/>
        <v>49829.5081</v>
      </c>
      <c r="H597" s="6">
        <f t="shared" si="59"/>
        <v>18132</v>
      </c>
      <c r="I597" s="29" t="s">
        <v>1414</v>
      </c>
      <c r="J597" s="30" t="s">
        <v>1415</v>
      </c>
      <c r="K597" s="29">
        <v>18132</v>
      </c>
      <c r="L597" s="29" t="s">
        <v>1416</v>
      </c>
      <c r="M597" s="30" t="s">
        <v>2162</v>
      </c>
      <c r="N597" s="30"/>
      <c r="O597" s="31" t="s">
        <v>1417</v>
      </c>
      <c r="P597" s="31" t="s">
        <v>1413</v>
      </c>
    </row>
    <row r="598" spans="1:16" ht="13.5" thickBot="1" x14ac:dyDescent="0.25">
      <c r="A598" s="6" t="str">
        <f t="shared" si="54"/>
        <v> BRNO 32 </v>
      </c>
      <c r="B598" s="2" t="str">
        <f t="shared" si="55"/>
        <v>I</v>
      </c>
      <c r="C598" s="6">
        <f t="shared" si="56"/>
        <v>49934.453200000004</v>
      </c>
      <c r="D598" t="str">
        <f t="shared" si="57"/>
        <v>vis</v>
      </c>
      <c r="E598" s="28">
        <f>VLOOKUP(C598,'Active 1'!C$21:E$950,3,FALSE)</f>
        <v>18380.993201280296</v>
      </c>
      <c r="F598" s="2" t="s">
        <v>2160</v>
      </c>
      <c r="G598" t="str">
        <f t="shared" si="58"/>
        <v>49934.4532</v>
      </c>
      <c r="H598" s="6">
        <f t="shared" si="59"/>
        <v>18381</v>
      </c>
      <c r="I598" s="29" t="s">
        <v>1450</v>
      </c>
      <c r="J598" s="30" t="s">
        <v>1451</v>
      </c>
      <c r="K598" s="29">
        <v>18381</v>
      </c>
      <c r="L598" s="29" t="s">
        <v>1024</v>
      </c>
      <c r="M598" s="30" t="s">
        <v>2162</v>
      </c>
      <c r="N598" s="30"/>
      <c r="O598" s="31" t="s">
        <v>1452</v>
      </c>
      <c r="P598" s="31" t="s">
        <v>1413</v>
      </c>
    </row>
    <row r="599" spans="1:16" ht="13.5" thickBot="1" x14ac:dyDescent="0.25">
      <c r="A599" s="6" t="str">
        <f t="shared" si="54"/>
        <v> BRNO 32 </v>
      </c>
      <c r="B599" s="2" t="str">
        <f t="shared" si="55"/>
        <v>I</v>
      </c>
      <c r="C599" s="6">
        <f t="shared" si="56"/>
        <v>49934.459499999997</v>
      </c>
      <c r="D599" t="str">
        <f t="shared" si="57"/>
        <v>vis</v>
      </c>
      <c r="E599" s="28">
        <f>VLOOKUP(C599,'Active 1'!C$21:E$950,3,FALSE)</f>
        <v>18381.00814711905</v>
      </c>
      <c r="F599" s="2" t="s">
        <v>2160</v>
      </c>
      <c r="G599" t="str">
        <f t="shared" si="58"/>
        <v>49934.4595</v>
      </c>
      <c r="H599" s="6">
        <f t="shared" si="59"/>
        <v>18381</v>
      </c>
      <c r="I599" s="29" t="s">
        <v>1453</v>
      </c>
      <c r="J599" s="30" t="s">
        <v>1454</v>
      </c>
      <c r="K599" s="29">
        <v>18381</v>
      </c>
      <c r="L599" s="29" t="s">
        <v>1420</v>
      </c>
      <c r="M599" s="30" t="s">
        <v>2162</v>
      </c>
      <c r="N599" s="30"/>
      <c r="O599" s="31" t="s">
        <v>1455</v>
      </c>
      <c r="P599" s="31" t="s">
        <v>1413</v>
      </c>
    </row>
    <row r="600" spans="1:16" ht="13.5" thickBot="1" x14ac:dyDescent="0.25">
      <c r="A600" s="6" t="str">
        <f t="shared" si="54"/>
        <v> BRNO 32 </v>
      </c>
      <c r="B600" s="2" t="str">
        <f t="shared" si="55"/>
        <v>I</v>
      </c>
      <c r="C600" s="6">
        <f t="shared" si="56"/>
        <v>49934.4643</v>
      </c>
      <c r="D600" t="str">
        <f t="shared" si="57"/>
        <v>vis</v>
      </c>
      <c r="E600" s="28">
        <f>VLOOKUP(C600,'Active 1'!C$21:E$950,3,FALSE)</f>
        <v>18381.019534424788</v>
      </c>
      <c r="F600" s="2" t="s">
        <v>2160</v>
      </c>
      <c r="G600" t="str">
        <f t="shared" si="58"/>
        <v>49934.4643</v>
      </c>
      <c r="H600" s="6">
        <f t="shared" si="59"/>
        <v>18381</v>
      </c>
      <c r="I600" s="29" t="s">
        <v>1456</v>
      </c>
      <c r="J600" s="30" t="s">
        <v>1457</v>
      </c>
      <c r="K600" s="29">
        <v>18381</v>
      </c>
      <c r="L600" s="29" t="s">
        <v>1458</v>
      </c>
      <c r="M600" s="30" t="s">
        <v>2162</v>
      </c>
      <c r="N600" s="30"/>
      <c r="O600" s="31" t="s">
        <v>1463</v>
      </c>
      <c r="P600" s="31" t="s">
        <v>1413</v>
      </c>
    </row>
    <row r="601" spans="1:16" ht="13.5" thickBot="1" x14ac:dyDescent="0.25">
      <c r="A601" s="6" t="str">
        <f t="shared" si="54"/>
        <v> BRNO 32 </v>
      </c>
      <c r="B601" s="2" t="str">
        <f t="shared" si="55"/>
        <v>I</v>
      </c>
      <c r="C601" s="6">
        <f t="shared" si="56"/>
        <v>50183.581700000002</v>
      </c>
      <c r="D601" t="str">
        <f t="shared" si="57"/>
        <v>vis</v>
      </c>
      <c r="E601" s="28">
        <f>VLOOKUP(C601,'Active 1'!C$21:E$950,3,FALSE)</f>
        <v>18972.014533713205</v>
      </c>
      <c r="F601" s="2" t="s">
        <v>2160</v>
      </c>
      <c r="G601" t="str">
        <f t="shared" si="58"/>
        <v>50183.5817</v>
      </c>
      <c r="H601" s="6">
        <f t="shared" si="59"/>
        <v>18972</v>
      </c>
      <c r="I601" s="29" t="s">
        <v>1470</v>
      </c>
      <c r="J601" s="30" t="s">
        <v>1471</v>
      </c>
      <c r="K601" s="29">
        <v>18972</v>
      </c>
      <c r="L601" s="29" t="s">
        <v>1049</v>
      </c>
      <c r="M601" s="30" t="s">
        <v>2162</v>
      </c>
      <c r="N601" s="30"/>
      <c r="O601" s="31" t="s">
        <v>1472</v>
      </c>
      <c r="P601" s="31" t="s">
        <v>1413</v>
      </c>
    </row>
    <row r="602" spans="1:16" ht="13.5" thickBot="1" x14ac:dyDescent="0.25">
      <c r="A602" s="6" t="str">
        <f t="shared" si="54"/>
        <v> BRNO 32 </v>
      </c>
      <c r="B602" s="2" t="str">
        <f t="shared" si="55"/>
        <v>I</v>
      </c>
      <c r="C602" s="6">
        <f t="shared" si="56"/>
        <v>50191.591699999997</v>
      </c>
      <c r="D602" t="str">
        <f t="shared" si="57"/>
        <v>vis</v>
      </c>
      <c r="E602" s="28">
        <f>VLOOKUP(C602,'Active 1'!C$21:E$950,3,FALSE)</f>
        <v>18991.017100150944</v>
      </c>
      <c r="F602" s="2" t="s">
        <v>2160</v>
      </c>
      <c r="G602" t="str">
        <f t="shared" si="58"/>
        <v>50191.5917</v>
      </c>
      <c r="H602" s="6">
        <f t="shared" si="59"/>
        <v>18991</v>
      </c>
      <c r="I602" s="29" t="s">
        <v>1475</v>
      </c>
      <c r="J602" s="30" t="s">
        <v>1476</v>
      </c>
      <c r="K602" s="29">
        <v>18991</v>
      </c>
      <c r="L602" s="29" t="s">
        <v>1477</v>
      </c>
      <c r="M602" s="30" t="s">
        <v>2162</v>
      </c>
      <c r="N602" s="30"/>
      <c r="O602" s="31" t="s">
        <v>1472</v>
      </c>
      <c r="P602" s="31" t="s">
        <v>1413</v>
      </c>
    </row>
    <row r="603" spans="1:16" ht="13.5" thickBot="1" x14ac:dyDescent="0.25">
      <c r="A603" s="6" t="str">
        <f t="shared" si="54"/>
        <v> BRNO 32 </v>
      </c>
      <c r="B603" s="2" t="str">
        <f t="shared" si="55"/>
        <v>I</v>
      </c>
      <c r="C603" s="6">
        <f t="shared" si="56"/>
        <v>50235.4107</v>
      </c>
      <c r="D603" t="str">
        <f t="shared" si="57"/>
        <v>vis</v>
      </c>
      <c r="E603" s="28">
        <f>VLOOKUP(C603,'Active 1'!C$21:E$950,3,FALSE)</f>
        <v>19094.971339693511</v>
      </c>
      <c r="F603" s="2" t="s">
        <v>2160</v>
      </c>
      <c r="G603" t="str">
        <f t="shared" si="58"/>
        <v>50235.4107</v>
      </c>
      <c r="H603" s="6">
        <f t="shared" si="59"/>
        <v>19095</v>
      </c>
      <c r="I603" s="29" t="s">
        <v>1480</v>
      </c>
      <c r="J603" s="30" t="s">
        <v>1481</v>
      </c>
      <c r="K603" s="29">
        <v>19095</v>
      </c>
      <c r="L603" s="29" t="s">
        <v>1482</v>
      </c>
      <c r="M603" s="30" t="s">
        <v>2162</v>
      </c>
      <c r="N603" s="30"/>
      <c r="O603" s="31" t="s">
        <v>1463</v>
      </c>
      <c r="P603" s="31" t="s">
        <v>1413</v>
      </c>
    </row>
    <row r="604" spans="1:16" ht="13.5" thickBot="1" x14ac:dyDescent="0.25">
      <c r="A604" s="6" t="str">
        <f t="shared" si="54"/>
        <v> BRNO 32 </v>
      </c>
      <c r="B604" s="2" t="str">
        <f t="shared" si="55"/>
        <v>I</v>
      </c>
      <c r="C604" s="6">
        <f t="shared" si="56"/>
        <v>50235.424599999998</v>
      </c>
      <c r="D604" t="str">
        <f t="shared" si="57"/>
        <v>vis</v>
      </c>
      <c r="E604" s="28">
        <f>VLOOKUP(C604,'Active 1'!C$21:E$950,3,FALSE)</f>
        <v>19095.004315433016</v>
      </c>
      <c r="F604" s="2" t="s">
        <v>2160</v>
      </c>
      <c r="G604" t="str">
        <f t="shared" si="58"/>
        <v>50235.4246</v>
      </c>
      <c r="H604" s="6">
        <f t="shared" si="59"/>
        <v>19095</v>
      </c>
      <c r="I604" s="29" t="s">
        <v>1483</v>
      </c>
      <c r="J604" s="30" t="s">
        <v>1484</v>
      </c>
      <c r="K604" s="29">
        <v>19095</v>
      </c>
      <c r="L604" s="29" t="s">
        <v>1485</v>
      </c>
      <c r="M604" s="30" t="s">
        <v>2162</v>
      </c>
      <c r="N604" s="30"/>
      <c r="O604" s="31" t="s">
        <v>1486</v>
      </c>
      <c r="P604" s="31" t="s">
        <v>1413</v>
      </c>
    </row>
    <row r="605" spans="1:16" ht="13.5" thickBot="1" x14ac:dyDescent="0.25">
      <c r="A605" s="6" t="str">
        <f t="shared" si="54"/>
        <v> BRNO 32 </v>
      </c>
      <c r="B605" s="2" t="str">
        <f t="shared" si="55"/>
        <v>I</v>
      </c>
      <c r="C605" s="6">
        <f t="shared" si="56"/>
        <v>50235.431499999999</v>
      </c>
      <c r="D605" t="str">
        <f t="shared" si="57"/>
        <v>vis</v>
      </c>
      <c r="E605" s="28">
        <f>VLOOKUP(C605,'Active 1'!C$21:E$950,3,FALSE)</f>
        <v>19095.020684685005</v>
      </c>
      <c r="F605" s="2" t="s">
        <v>2160</v>
      </c>
      <c r="G605" t="str">
        <f t="shared" si="58"/>
        <v>50235.4315</v>
      </c>
      <c r="H605" s="6">
        <f t="shared" si="59"/>
        <v>19095</v>
      </c>
      <c r="I605" s="29" t="s">
        <v>1487</v>
      </c>
      <c r="J605" s="30" t="s">
        <v>1488</v>
      </c>
      <c r="K605" s="29">
        <v>19095</v>
      </c>
      <c r="L605" s="29" t="s">
        <v>1489</v>
      </c>
      <c r="M605" s="30" t="s">
        <v>2162</v>
      </c>
      <c r="N605" s="30"/>
      <c r="O605" s="31" t="s">
        <v>1455</v>
      </c>
      <c r="P605" s="31" t="s">
        <v>1413</v>
      </c>
    </row>
    <row r="606" spans="1:16" ht="13.5" thickBot="1" x14ac:dyDescent="0.25">
      <c r="A606" s="6" t="str">
        <f t="shared" si="54"/>
        <v> BRNO 32 </v>
      </c>
      <c r="B606" s="2" t="str">
        <f t="shared" si="55"/>
        <v>I</v>
      </c>
      <c r="C606" s="6">
        <f t="shared" si="56"/>
        <v>50235.4329</v>
      </c>
      <c r="D606" t="str">
        <f t="shared" si="57"/>
        <v>vis</v>
      </c>
      <c r="E606" s="28">
        <f>VLOOKUP(C606,'Active 1'!C$21:E$950,3,FALSE)</f>
        <v>19095.024005982512</v>
      </c>
      <c r="F606" s="2" t="s">
        <v>2160</v>
      </c>
      <c r="G606" t="str">
        <f t="shared" si="58"/>
        <v>50235.4329</v>
      </c>
      <c r="H606" s="6">
        <f t="shared" si="59"/>
        <v>19095</v>
      </c>
      <c r="I606" s="29" t="s">
        <v>1490</v>
      </c>
      <c r="J606" s="30" t="s">
        <v>1491</v>
      </c>
      <c r="K606" s="29">
        <v>19095</v>
      </c>
      <c r="L606" s="29" t="s">
        <v>1492</v>
      </c>
      <c r="M606" s="30" t="s">
        <v>2162</v>
      </c>
      <c r="N606" s="30"/>
      <c r="O606" s="31" t="s">
        <v>1493</v>
      </c>
      <c r="P606" s="31" t="s">
        <v>1413</v>
      </c>
    </row>
    <row r="607" spans="1:16" ht="13.5" thickBot="1" x14ac:dyDescent="0.25">
      <c r="A607" s="6" t="str">
        <f t="shared" si="54"/>
        <v> BRNO 32 </v>
      </c>
      <c r="B607" s="2" t="str">
        <f t="shared" si="55"/>
        <v>I</v>
      </c>
      <c r="C607" s="6">
        <f t="shared" si="56"/>
        <v>50243.438499999997</v>
      </c>
      <c r="D607" t="str">
        <f t="shared" si="57"/>
        <v>vis</v>
      </c>
      <c r="E607" s="28">
        <f>VLOOKUP(C607,'Active 1'!C$21:E$950,3,FALSE)</f>
        <v>19114.01613405667</v>
      </c>
      <c r="F607" s="2" t="s">
        <v>2160</v>
      </c>
      <c r="G607" t="str">
        <f t="shared" si="58"/>
        <v>50243.4385</v>
      </c>
      <c r="H607" s="6">
        <f t="shared" si="59"/>
        <v>19114</v>
      </c>
      <c r="I607" s="29" t="s">
        <v>1494</v>
      </c>
      <c r="J607" s="30" t="s">
        <v>1495</v>
      </c>
      <c r="K607" s="29">
        <v>19114</v>
      </c>
      <c r="L607" s="29" t="s">
        <v>1364</v>
      </c>
      <c r="M607" s="30" t="s">
        <v>2162</v>
      </c>
      <c r="N607" s="30"/>
      <c r="O607" s="31" t="s">
        <v>1472</v>
      </c>
      <c r="P607" s="31" t="s">
        <v>1413</v>
      </c>
    </row>
    <row r="608" spans="1:16" ht="13.5" thickBot="1" x14ac:dyDescent="0.25">
      <c r="A608" s="6" t="str">
        <f t="shared" si="54"/>
        <v> BRNO 32 </v>
      </c>
      <c r="B608" s="2" t="str">
        <f t="shared" si="55"/>
        <v>I</v>
      </c>
      <c r="C608" s="6">
        <f t="shared" si="56"/>
        <v>50305.399400000002</v>
      </c>
      <c r="D608" t="str">
        <f t="shared" si="57"/>
        <v>vis</v>
      </c>
      <c r="E608" s="28">
        <f>VLOOKUP(C608,'Active 1'!C$21:E$950,3,FALSE)</f>
        <v>19261.009407314228</v>
      </c>
      <c r="F608" s="2" t="s">
        <v>2160</v>
      </c>
      <c r="G608" t="str">
        <f t="shared" si="58"/>
        <v>50305.3994</v>
      </c>
      <c r="H608" s="6">
        <f t="shared" si="59"/>
        <v>19261</v>
      </c>
      <c r="I608" s="29" t="s">
        <v>1511</v>
      </c>
      <c r="J608" s="30" t="s">
        <v>1512</v>
      </c>
      <c r="K608" s="29">
        <v>19261</v>
      </c>
      <c r="L608" s="29" t="s">
        <v>1503</v>
      </c>
      <c r="M608" s="30" t="s">
        <v>2162</v>
      </c>
      <c r="N608" s="30"/>
      <c r="O608" s="31" t="s">
        <v>1472</v>
      </c>
      <c r="P608" s="31" t="s">
        <v>1413</v>
      </c>
    </row>
    <row r="609" spans="1:16" ht="13.5" thickBot="1" x14ac:dyDescent="0.25">
      <c r="A609" s="6" t="str">
        <f t="shared" si="54"/>
        <v> BRNO 32 </v>
      </c>
      <c r="B609" s="2" t="str">
        <f t="shared" si="55"/>
        <v>I</v>
      </c>
      <c r="C609" s="6">
        <f t="shared" si="56"/>
        <v>50627.4473</v>
      </c>
      <c r="D609" t="str">
        <f t="shared" si="57"/>
        <v>vis</v>
      </c>
      <c r="E609" s="28">
        <f>VLOOKUP(C609,'Active 1'!C$21:E$950,3,FALSE)</f>
        <v>20025.021469222924</v>
      </c>
      <c r="F609" s="2" t="s">
        <v>2160</v>
      </c>
      <c r="G609" t="str">
        <f t="shared" si="58"/>
        <v>50627.4473</v>
      </c>
      <c r="H609" s="6">
        <f t="shared" si="59"/>
        <v>20025</v>
      </c>
      <c r="I609" s="29" t="s">
        <v>1522</v>
      </c>
      <c r="J609" s="30" t="s">
        <v>1523</v>
      </c>
      <c r="K609" s="29">
        <v>20025</v>
      </c>
      <c r="L609" s="29" t="s">
        <v>1524</v>
      </c>
      <c r="M609" s="30" t="s">
        <v>2162</v>
      </c>
      <c r="N609" s="30"/>
      <c r="O609" s="31" t="s">
        <v>1472</v>
      </c>
      <c r="P609" s="31" t="s">
        <v>1413</v>
      </c>
    </row>
    <row r="610" spans="1:16" ht="13.5" thickBot="1" x14ac:dyDescent="0.25">
      <c r="A610" s="6" t="str">
        <f t="shared" si="54"/>
        <v> BRNO 32 </v>
      </c>
      <c r="B610" s="2" t="str">
        <f t="shared" si="55"/>
        <v>I</v>
      </c>
      <c r="C610" s="6">
        <f t="shared" si="56"/>
        <v>50667.488499999999</v>
      </c>
      <c r="D610" t="str">
        <f t="shared" si="57"/>
        <v>vis</v>
      </c>
      <c r="E610" s="28">
        <f>VLOOKUP(C610,'Active 1'!C$21:E$950,3,FALSE)</f>
        <v>20120.013424684515</v>
      </c>
      <c r="F610" s="2" t="s">
        <v>2160</v>
      </c>
      <c r="G610" t="str">
        <f t="shared" si="58"/>
        <v>50667.4885</v>
      </c>
      <c r="H610" s="6">
        <f t="shared" si="59"/>
        <v>20120</v>
      </c>
      <c r="I610" s="29" t="s">
        <v>1530</v>
      </c>
      <c r="J610" s="30" t="s">
        <v>1531</v>
      </c>
      <c r="K610" s="29">
        <v>20120</v>
      </c>
      <c r="L610" s="29" t="s">
        <v>1532</v>
      </c>
      <c r="M610" s="30" t="s">
        <v>2162</v>
      </c>
      <c r="N610" s="30"/>
      <c r="O610" s="31" t="s">
        <v>1486</v>
      </c>
      <c r="P610" s="31" t="s">
        <v>1413</v>
      </c>
    </row>
    <row r="611" spans="1:16" ht="13.5" thickBot="1" x14ac:dyDescent="0.25">
      <c r="A611" s="6" t="str">
        <f t="shared" si="54"/>
        <v> BRNO 32 </v>
      </c>
      <c r="B611" s="2" t="str">
        <f t="shared" si="55"/>
        <v>I</v>
      </c>
      <c r="C611" s="6">
        <f t="shared" si="56"/>
        <v>50862.645900000003</v>
      </c>
      <c r="D611" t="str">
        <f t="shared" si="57"/>
        <v>vis</v>
      </c>
      <c r="E611" s="28">
        <f>VLOOKUP(C611,'Active 1'!C$21:E$950,3,FALSE)</f>
        <v>20582.996128719362</v>
      </c>
      <c r="F611" s="2" t="s">
        <v>2160</v>
      </c>
      <c r="G611" t="str">
        <f t="shared" si="58"/>
        <v>50862.6459</v>
      </c>
      <c r="H611" s="6">
        <f t="shared" si="59"/>
        <v>20583</v>
      </c>
      <c r="I611" s="29" t="s">
        <v>1536</v>
      </c>
      <c r="J611" s="30" t="s">
        <v>1537</v>
      </c>
      <c r="K611" s="29">
        <v>20583</v>
      </c>
      <c r="L611" s="29" t="s">
        <v>1063</v>
      </c>
      <c r="M611" s="30" t="s">
        <v>2162</v>
      </c>
      <c r="N611" s="30"/>
      <c r="O611" s="31" t="s">
        <v>1472</v>
      </c>
      <c r="P611" s="31" t="s">
        <v>1413</v>
      </c>
    </row>
    <row r="612" spans="1:16" ht="13.5" thickBot="1" x14ac:dyDescent="0.25">
      <c r="A612" s="6" t="str">
        <f t="shared" si="54"/>
        <v>IBVS 4633/4653 </v>
      </c>
      <c r="B612" s="2" t="str">
        <f t="shared" si="55"/>
        <v>II</v>
      </c>
      <c r="C612" s="6">
        <f t="shared" si="56"/>
        <v>50866.660100000001</v>
      </c>
      <c r="D612" t="str">
        <f t="shared" si="57"/>
        <v>vis</v>
      </c>
      <c r="E612" s="28" t="e">
        <f>VLOOKUP(C612,'Active 1'!C$21:E$950,3,FALSE)</f>
        <v>#N/A</v>
      </c>
      <c r="F612" s="2" t="s">
        <v>2160</v>
      </c>
      <c r="G612" t="str">
        <f t="shared" si="58"/>
        <v>50866.6601</v>
      </c>
      <c r="H612" s="6">
        <f t="shared" si="59"/>
        <v>20592.5</v>
      </c>
      <c r="I612" s="29" t="s">
        <v>1543</v>
      </c>
      <c r="J612" s="30" t="s">
        <v>1544</v>
      </c>
      <c r="K612" s="29">
        <v>20592.5</v>
      </c>
      <c r="L612" s="29" t="s">
        <v>1545</v>
      </c>
      <c r="M612" s="30" t="s">
        <v>78</v>
      </c>
      <c r="N612" s="30" t="s">
        <v>2038</v>
      </c>
      <c r="O612" s="31" t="s">
        <v>1401</v>
      </c>
      <c r="P612" s="32" t="s">
        <v>1546</v>
      </c>
    </row>
    <row r="613" spans="1:16" ht="13.5" thickBot="1" x14ac:dyDescent="0.25">
      <c r="A613" s="6" t="str">
        <f t="shared" si="54"/>
        <v>IBVS 4633/4653 </v>
      </c>
      <c r="B613" s="2" t="str">
        <f t="shared" si="55"/>
        <v>I</v>
      </c>
      <c r="C613" s="6">
        <f t="shared" si="56"/>
        <v>50884.572200000002</v>
      </c>
      <c r="D613" t="str">
        <f t="shared" si="57"/>
        <v>vis</v>
      </c>
      <c r="E613" s="28" t="e">
        <f>VLOOKUP(C613,'Active 1'!C$21:E$950,3,FALSE)</f>
        <v>#N/A</v>
      </c>
      <c r="F613" s="2" t="s">
        <v>2160</v>
      </c>
      <c r="G613" t="str">
        <f t="shared" si="58"/>
        <v>50884.5722</v>
      </c>
      <c r="H613" s="6">
        <f t="shared" si="59"/>
        <v>20635</v>
      </c>
      <c r="I613" s="29" t="s">
        <v>1547</v>
      </c>
      <c r="J613" s="30" t="s">
        <v>1548</v>
      </c>
      <c r="K613" s="29">
        <v>20635</v>
      </c>
      <c r="L613" s="29" t="s">
        <v>1549</v>
      </c>
      <c r="M613" s="30" t="s">
        <v>78</v>
      </c>
      <c r="N613" s="30" t="s">
        <v>1400</v>
      </c>
      <c r="O613" s="31" t="s">
        <v>1401</v>
      </c>
      <c r="P613" s="32" t="s">
        <v>1546</v>
      </c>
    </row>
    <row r="614" spans="1:16" ht="13.5" thickBot="1" x14ac:dyDescent="0.25">
      <c r="A614" s="6" t="str">
        <f t="shared" si="54"/>
        <v>IBVS 4633/4653 </v>
      </c>
      <c r="B614" s="2" t="str">
        <f t="shared" si="55"/>
        <v>I</v>
      </c>
      <c r="C614" s="6">
        <f t="shared" si="56"/>
        <v>50903.541299999997</v>
      </c>
      <c r="D614" t="str">
        <f t="shared" si="57"/>
        <v>vis</v>
      </c>
      <c r="E614" s="28" t="e">
        <f>VLOOKUP(C614,'Active 1'!C$21:E$950,3,FALSE)</f>
        <v>#N/A</v>
      </c>
      <c r="F614" s="2" t="s">
        <v>2160</v>
      </c>
      <c r="G614" t="str">
        <f t="shared" si="58"/>
        <v>50903.5413</v>
      </c>
      <c r="H614" s="6">
        <f t="shared" si="59"/>
        <v>20680</v>
      </c>
      <c r="I614" s="29" t="s">
        <v>1550</v>
      </c>
      <c r="J614" s="30" t="s">
        <v>1551</v>
      </c>
      <c r="K614" s="29">
        <v>20680</v>
      </c>
      <c r="L614" s="29" t="s">
        <v>1049</v>
      </c>
      <c r="M614" s="30" t="s">
        <v>78</v>
      </c>
      <c r="N614" s="30" t="s">
        <v>1400</v>
      </c>
      <c r="O614" s="31" t="s">
        <v>1541</v>
      </c>
      <c r="P614" s="32" t="s">
        <v>1546</v>
      </c>
    </row>
    <row r="615" spans="1:16" ht="13.5" thickBot="1" x14ac:dyDescent="0.25">
      <c r="A615" s="6" t="str">
        <f t="shared" si="54"/>
        <v>IBVS 4633/4653 </v>
      </c>
      <c r="B615" s="2" t="str">
        <f t="shared" si="55"/>
        <v>I</v>
      </c>
      <c r="C615" s="6">
        <f t="shared" si="56"/>
        <v>50971.406000000003</v>
      </c>
      <c r="D615" t="str">
        <f t="shared" si="57"/>
        <v>vis</v>
      </c>
      <c r="E615" s="28">
        <f>VLOOKUP(C615,'Active 1'!C$21:E$950,3,FALSE)</f>
        <v>20841.013734964879</v>
      </c>
      <c r="F615" s="2" t="s">
        <v>2160</v>
      </c>
      <c r="G615" t="str">
        <f t="shared" si="58"/>
        <v>50971.4060</v>
      </c>
      <c r="H615" s="6">
        <f t="shared" si="59"/>
        <v>20841</v>
      </c>
      <c r="I615" s="29" t="s">
        <v>1555</v>
      </c>
      <c r="J615" s="30" t="s">
        <v>1556</v>
      </c>
      <c r="K615" s="29">
        <v>20841</v>
      </c>
      <c r="L615" s="29" t="s">
        <v>1557</v>
      </c>
      <c r="M615" s="30" t="s">
        <v>78</v>
      </c>
      <c r="N615" s="30" t="s">
        <v>1558</v>
      </c>
      <c r="O615" s="31" t="s">
        <v>1401</v>
      </c>
      <c r="P615" s="32" t="s">
        <v>1546</v>
      </c>
    </row>
    <row r="616" spans="1:16" ht="13.5" thickBot="1" x14ac:dyDescent="0.25">
      <c r="A616" s="6" t="str">
        <f t="shared" si="54"/>
        <v> BRNO 32 </v>
      </c>
      <c r="B616" s="2" t="str">
        <f t="shared" si="55"/>
        <v>I</v>
      </c>
      <c r="C616" s="6">
        <f t="shared" si="56"/>
        <v>51328.439200000001</v>
      </c>
      <c r="D616" t="str">
        <f t="shared" si="57"/>
        <v>vis</v>
      </c>
      <c r="E616" s="28">
        <f>VLOOKUP(C616,'Active 1'!C$21:E$950,3,FALSE)</f>
        <v>21688.023360867923</v>
      </c>
      <c r="F616" s="2" t="s">
        <v>2160</v>
      </c>
      <c r="G616" t="str">
        <f t="shared" si="58"/>
        <v>51328.4392</v>
      </c>
      <c r="H616" s="6">
        <f t="shared" si="59"/>
        <v>21688</v>
      </c>
      <c r="I616" s="29" t="s">
        <v>1563</v>
      </c>
      <c r="J616" s="30" t="s">
        <v>1564</v>
      </c>
      <c r="K616" s="29">
        <v>21688</v>
      </c>
      <c r="L616" s="29" t="s">
        <v>1565</v>
      </c>
      <c r="M616" s="30" t="s">
        <v>2162</v>
      </c>
      <c r="N616" s="30"/>
      <c r="O616" s="31" t="s">
        <v>1463</v>
      </c>
      <c r="P616" s="31" t="s">
        <v>1413</v>
      </c>
    </row>
    <row r="617" spans="1:16" ht="13.5" thickBot="1" x14ac:dyDescent="0.25">
      <c r="A617" s="6" t="str">
        <f t="shared" si="54"/>
        <v>BAVM 131 </v>
      </c>
      <c r="B617" s="2" t="str">
        <f t="shared" si="55"/>
        <v>I</v>
      </c>
      <c r="C617" s="6">
        <f t="shared" si="56"/>
        <v>51390.400000000001</v>
      </c>
      <c r="D617" t="str">
        <f t="shared" si="57"/>
        <v>vis</v>
      </c>
      <c r="E617" s="28">
        <f>VLOOKUP(C617,'Active 1'!C$21:E$950,3,FALSE)</f>
        <v>21835.016396889932</v>
      </c>
      <c r="F617" s="2" t="s">
        <v>2160</v>
      </c>
      <c r="G617" t="str">
        <f t="shared" si="58"/>
        <v>51390.400</v>
      </c>
      <c r="H617" s="6">
        <f t="shared" si="59"/>
        <v>21835</v>
      </c>
      <c r="I617" s="29" t="s">
        <v>1566</v>
      </c>
      <c r="J617" s="30" t="s">
        <v>1567</v>
      </c>
      <c r="K617" s="29">
        <v>21835</v>
      </c>
      <c r="L617" s="29" t="s">
        <v>775</v>
      </c>
      <c r="M617" s="30" t="s">
        <v>2162</v>
      </c>
      <c r="N617" s="30"/>
      <c r="O617" s="31" t="s">
        <v>1338</v>
      </c>
      <c r="P617" s="32" t="s">
        <v>1568</v>
      </c>
    </row>
    <row r="618" spans="1:16" ht="13.5" thickBot="1" x14ac:dyDescent="0.25">
      <c r="A618" s="6" t="str">
        <f t="shared" si="54"/>
        <v>BAVM 131 </v>
      </c>
      <c r="B618" s="2" t="str">
        <f t="shared" si="55"/>
        <v>I</v>
      </c>
      <c r="C618" s="6">
        <f t="shared" si="56"/>
        <v>51390.413999999997</v>
      </c>
      <c r="D618" t="str">
        <f t="shared" si="57"/>
        <v>vis</v>
      </c>
      <c r="E618" s="28">
        <f>VLOOKUP(C618,'Active 1'!C$21:E$950,3,FALSE)</f>
        <v>21835.049609864971</v>
      </c>
      <c r="F618" s="2" t="s">
        <v>2160</v>
      </c>
      <c r="G618" t="str">
        <f t="shared" si="58"/>
        <v>51390.414</v>
      </c>
      <c r="H618" s="6">
        <f t="shared" si="59"/>
        <v>21835</v>
      </c>
      <c r="I618" s="29" t="s">
        <v>1569</v>
      </c>
      <c r="J618" s="30" t="s">
        <v>1570</v>
      </c>
      <c r="K618" s="29">
        <v>21835</v>
      </c>
      <c r="L618" s="29" t="s">
        <v>1571</v>
      </c>
      <c r="M618" s="30" t="s">
        <v>2162</v>
      </c>
      <c r="N618" s="30"/>
      <c r="O618" s="31" t="s">
        <v>1554</v>
      </c>
      <c r="P618" s="32" t="s">
        <v>1568</v>
      </c>
    </row>
    <row r="619" spans="1:16" ht="13.5" thickBot="1" x14ac:dyDescent="0.25">
      <c r="A619" s="6" t="str">
        <f t="shared" si="54"/>
        <v>BAVM 131 </v>
      </c>
      <c r="B619" s="2" t="str">
        <f t="shared" si="55"/>
        <v>I</v>
      </c>
      <c r="C619" s="6">
        <f t="shared" si="56"/>
        <v>51398.442999999999</v>
      </c>
      <c r="D619" t="str">
        <f t="shared" si="57"/>
        <v>vis</v>
      </c>
      <c r="E619" s="28">
        <f>VLOOKUP(C619,'Active 1'!C$21:E$950,3,FALSE)</f>
        <v>21854.097251054576</v>
      </c>
      <c r="F619" s="2" t="s">
        <v>2160</v>
      </c>
      <c r="G619" t="str">
        <f t="shared" si="58"/>
        <v>51398.443</v>
      </c>
      <c r="H619" s="6">
        <f t="shared" si="59"/>
        <v>21854</v>
      </c>
      <c r="I619" s="29" t="s">
        <v>1572</v>
      </c>
      <c r="J619" s="30" t="s">
        <v>1573</v>
      </c>
      <c r="K619" s="29">
        <v>21854</v>
      </c>
      <c r="L619" s="29" t="s">
        <v>1574</v>
      </c>
      <c r="M619" s="30" t="s">
        <v>2162</v>
      </c>
      <c r="N619" s="30"/>
      <c r="O619" s="31" t="s">
        <v>1554</v>
      </c>
      <c r="P619" s="32" t="s">
        <v>1568</v>
      </c>
    </row>
    <row r="620" spans="1:16" ht="13.5" thickBot="1" x14ac:dyDescent="0.25">
      <c r="A620" s="6" t="str">
        <f t="shared" si="54"/>
        <v>BAVM 131 </v>
      </c>
      <c r="B620" s="2" t="str">
        <f t="shared" si="55"/>
        <v>I</v>
      </c>
      <c r="C620" s="6">
        <f t="shared" si="56"/>
        <v>51425.373</v>
      </c>
      <c r="D620" t="str">
        <f t="shared" si="57"/>
        <v>vis</v>
      </c>
      <c r="E620" s="28">
        <f>VLOOKUP(C620,'Active 1'!C$21:E$950,3,FALSE)</f>
        <v>21917.984780913339</v>
      </c>
      <c r="F620" s="2" t="s">
        <v>2160</v>
      </c>
      <c r="G620" t="str">
        <f t="shared" si="58"/>
        <v>51425.373</v>
      </c>
      <c r="H620" s="6">
        <f t="shared" si="59"/>
        <v>21918</v>
      </c>
      <c r="I620" s="29" t="s">
        <v>1575</v>
      </c>
      <c r="J620" s="30" t="s">
        <v>1576</v>
      </c>
      <c r="K620" s="29">
        <v>21918</v>
      </c>
      <c r="L620" s="29" t="s">
        <v>576</v>
      </c>
      <c r="M620" s="30" t="s">
        <v>2162</v>
      </c>
      <c r="N620" s="30"/>
      <c r="O620" s="31" t="s">
        <v>1554</v>
      </c>
      <c r="P620" s="32" t="s">
        <v>1568</v>
      </c>
    </row>
    <row r="621" spans="1:16" ht="13.5" thickBot="1" x14ac:dyDescent="0.25">
      <c r="A621" s="6" t="str">
        <f t="shared" si="54"/>
        <v>BAVM 131 </v>
      </c>
      <c r="B621" s="2" t="str">
        <f t="shared" si="55"/>
        <v>I</v>
      </c>
      <c r="C621" s="6">
        <f t="shared" si="56"/>
        <v>51433.385000000002</v>
      </c>
      <c r="D621" t="str">
        <f t="shared" si="57"/>
        <v>vis</v>
      </c>
      <c r="E621" s="28">
        <f>VLOOKUP(C621,'Active 1'!C$21:E$950,3,FALSE)</f>
        <v>21936.992092061817</v>
      </c>
      <c r="F621" s="2" t="s">
        <v>2160</v>
      </c>
      <c r="G621" t="str">
        <f t="shared" si="58"/>
        <v>51433.385</v>
      </c>
      <c r="H621" s="6">
        <f t="shared" si="59"/>
        <v>21937</v>
      </c>
      <c r="I621" s="29" t="s">
        <v>1577</v>
      </c>
      <c r="J621" s="30" t="s">
        <v>1578</v>
      </c>
      <c r="K621" s="29">
        <v>21937</v>
      </c>
      <c r="L621" s="29" t="s">
        <v>2165</v>
      </c>
      <c r="M621" s="30" t="s">
        <v>2162</v>
      </c>
      <c r="N621" s="30"/>
      <c r="O621" s="31" t="s">
        <v>1554</v>
      </c>
      <c r="P621" s="32" t="s">
        <v>1568</v>
      </c>
    </row>
    <row r="622" spans="1:16" ht="13.5" thickBot="1" x14ac:dyDescent="0.25">
      <c r="A622" s="6" t="str">
        <f t="shared" si="54"/>
        <v>IBVS 4941 </v>
      </c>
      <c r="B622" s="2" t="str">
        <f t="shared" si="55"/>
        <v>I</v>
      </c>
      <c r="C622" s="6">
        <f t="shared" si="56"/>
        <v>51728.462</v>
      </c>
      <c r="D622" t="str">
        <f t="shared" si="57"/>
        <v>vis</v>
      </c>
      <c r="E622" s="28" t="e">
        <f>VLOOKUP(C622,'Active 1'!C$21:E$950,3,FALSE)</f>
        <v>#N/A</v>
      </c>
      <c r="F622" s="2" t="s">
        <v>2160</v>
      </c>
      <c r="G622" t="str">
        <f t="shared" si="58"/>
        <v>51728.4620</v>
      </c>
      <c r="H622" s="6">
        <f t="shared" si="59"/>
        <v>22637</v>
      </c>
      <c r="I622" s="29" t="s">
        <v>1590</v>
      </c>
      <c r="J622" s="30" t="s">
        <v>1591</v>
      </c>
      <c r="K622" s="29" t="s">
        <v>1592</v>
      </c>
      <c r="L622" s="29" t="s">
        <v>1593</v>
      </c>
      <c r="M622" s="30" t="s">
        <v>78</v>
      </c>
      <c r="N622" s="30" t="s">
        <v>2038</v>
      </c>
      <c r="O622" s="31" t="s">
        <v>1594</v>
      </c>
      <c r="P622" s="32" t="s">
        <v>1595</v>
      </c>
    </row>
    <row r="623" spans="1:16" ht="13.5" thickBot="1" x14ac:dyDescent="0.25">
      <c r="A623" s="6" t="str">
        <f t="shared" si="54"/>
        <v>BAVM 143 </v>
      </c>
      <c r="B623" s="2" t="str">
        <f t="shared" si="55"/>
        <v>I</v>
      </c>
      <c r="C623" s="6">
        <f t="shared" si="56"/>
        <v>51747.43</v>
      </c>
      <c r="D623" t="str">
        <f t="shared" si="57"/>
        <v>vis</v>
      </c>
      <c r="E623" s="28">
        <f>VLOOKUP(C623,'Active 1'!C$21:E$950,3,FALSE)</f>
        <v>22682.018431255823</v>
      </c>
      <c r="F623" s="2" t="s">
        <v>2160</v>
      </c>
      <c r="G623" t="str">
        <f t="shared" si="58"/>
        <v>51747.430</v>
      </c>
      <c r="H623" s="6">
        <f t="shared" si="59"/>
        <v>22682</v>
      </c>
      <c r="I623" s="29" t="s">
        <v>1650</v>
      </c>
      <c r="J623" s="30" t="s">
        <v>1651</v>
      </c>
      <c r="K623" s="29" t="s">
        <v>1652</v>
      </c>
      <c r="L623" s="29" t="s">
        <v>1355</v>
      </c>
      <c r="M623" s="30" t="s">
        <v>2162</v>
      </c>
      <c r="N623" s="30"/>
      <c r="O623" s="31" t="s">
        <v>1554</v>
      </c>
      <c r="P623" s="32" t="s">
        <v>1653</v>
      </c>
    </row>
    <row r="624" spans="1:16" ht="13.5" thickBot="1" x14ac:dyDescent="0.25">
      <c r="A624" s="6" t="str">
        <f t="shared" si="54"/>
        <v>BAVM 154 </v>
      </c>
      <c r="B624" s="2" t="str">
        <f t="shared" si="55"/>
        <v>I</v>
      </c>
      <c r="C624" s="6">
        <f t="shared" si="56"/>
        <v>52112.447999999997</v>
      </c>
      <c r="D624" t="str">
        <f t="shared" si="57"/>
        <v>vis</v>
      </c>
      <c r="E624" s="28" t="e">
        <f>VLOOKUP(C624,'Active 1'!C$21:E$950,3,FALSE)</f>
        <v>#N/A</v>
      </c>
      <c r="F624" s="2" t="s">
        <v>2160</v>
      </c>
      <c r="G624" t="str">
        <f t="shared" si="58"/>
        <v>52112.448</v>
      </c>
      <c r="H624" s="6">
        <f t="shared" si="59"/>
        <v>23548</v>
      </c>
      <c r="I624" s="29" t="s">
        <v>1684</v>
      </c>
      <c r="J624" s="30" t="s">
        <v>1685</v>
      </c>
      <c r="K624" s="29" t="s">
        <v>1686</v>
      </c>
      <c r="L624" s="29" t="s">
        <v>352</v>
      </c>
      <c r="M624" s="30" t="s">
        <v>2162</v>
      </c>
      <c r="N624" s="30"/>
      <c r="O624" s="31" t="s">
        <v>1554</v>
      </c>
      <c r="P624" s="32" t="s">
        <v>1687</v>
      </c>
    </row>
    <row r="625" spans="1:16" ht="13.5" thickBot="1" x14ac:dyDescent="0.25">
      <c r="A625" s="6" t="str">
        <f t="shared" si="54"/>
        <v>VSB 40 </v>
      </c>
      <c r="B625" s="2" t="str">
        <f t="shared" si="55"/>
        <v>I</v>
      </c>
      <c r="C625" s="6">
        <f t="shared" si="56"/>
        <v>52350.206899999997</v>
      </c>
      <c r="D625" t="str">
        <f t="shared" si="57"/>
        <v>vis</v>
      </c>
      <c r="E625" s="28">
        <f>VLOOKUP(C625,'Active 1'!C$21:E$950,3,FALSE)</f>
        <v>24112.019441167493</v>
      </c>
      <c r="F625" s="2" t="s">
        <v>2160</v>
      </c>
      <c r="G625" t="str">
        <f t="shared" si="58"/>
        <v>52350.2069</v>
      </c>
      <c r="H625" s="6">
        <f t="shared" si="59"/>
        <v>24112</v>
      </c>
      <c r="I625" s="29" t="s">
        <v>1705</v>
      </c>
      <c r="J625" s="30" t="s">
        <v>1706</v>
      </c>
      <c r="K625" s="29" t="s">
        <v>1707</v>
      </c>
      <c r="L625" s="29" t="s">
        <v>1458</v>
      </c>
      <c r="M625" s="30" t="s">
        <v>78</v>
      </c>
      <c r="N625" s="30" t="s">
        <v>2038</v>
      </c>
      <c r="O625" s="31" t="s">
        <v>1708</v>
      </c>
      <c r="P625" s="32" t="s">
        <v>1709</v>
      </c>
    </row>
    <row r="626" spans="1:16" ht="13.5" thickBot="1" x14ac:dyDescent="0.25">
      <c r="A626" s="6" t="str">
        <f t="shared" si="54"/>
        <v>OEJV 0074 </v>
      </c>
      <c r="B626" s="2" t="str">
        <f t="shared" si="55"/>
        <v>I</v>
      </c>
      <c r="C626" s="6">
        <f t="shared" si="56"/>
        <v>52413.451000000001</v>
      </c>
      <c r="D626" t="str">
        <f t="shared" si="57"/>
        <v>vis</v>
      </c>
      <c r="E626" s="28" t="e">
        <f>VLOOKUP(C626,'Active 1'!C$21:E$950,3,FALSE)</f>
        <v>#N/A</v>
      </c>
      <c r="F626" s="2" t="s">
        <v>2160</v>
      </c>
      <c r="G626" t="str">
        <f t="shared" si="58"/>
        <v>52413.451</v>
      </c>
      <c r="H626" s="6">
        <f t="shared" si="59"/>
        <v>24262</v>
      </c>
      <c r="I626" s="29" t="s">
        <v>1714</v>
      </c>
      <c r="J626" s="30" t="s">
        <v>1715</v>
      </c>
      <c r="K626" s="29" t="s">
        <v>1716</v>
      </c>
      <c r="L626" s="29" t="s">
        <v>1717</v>
      </c>
      <c r="M626" s="30" t="s">
        <v>2162</v>
      </c>
      <c r="N626" s="30"/>
      <c r="O626" s="31" t="s">
        <v>1718</v>
      </c>
      <c r="P626" s="32" t="s">
        <v>1719</v>
      </c>
    </row>
    <row r="627" spans="1:16" ht="13.5" thickBot="1" x14ac:dyDescent="0.25">
      <c r="A627" s="6" t="str">
        <f t="shared" si="54"/>
        <v> AOEB 12 </v>
      </c>
      <c r="B627" s="2" t="str">
        <f t="shared" si="55"/>
        <v>I</v>
      </c>
      <c r="C627" s="6">
        <f t="shared" si="56"/>
        <v>52471.606899999999</v>
      </c>
      <c r="D627" t="str">
        <f t="shared" si="57"/>
        <v>vis</v>
      </c>
      <c r="E627" s="28">
        <f>VLOOKUP(C627,'Active 1'!C$21:E$950,3,FALSE)</f>
        <v>24400.023381934432</v>
      </c>
      <c r="F627" s="2" t="s">
        <v>2160</v>
      </c>
      <c r="G627" t="str">
        <f t="shared" si="58"/>
        <v>52471.6069</v>
      </c>
      <c r="H627" s="6">
        <f t="shared" si="59"/>
        <v>24400</v>
      </c>
      <c r="I627" s="29" t="s">
        <v>1723</v>
      </c>
      <c r="J627" s="30" t="s">
        <v>1724</v>
      </c>
      <c r="K627" s="29" t="s">
        <v>1725</v>
      </c>
      <c r="L627" s="29" t="s">
        <v>1726</v>
      </c>
      <c r="M627" s="30" t="s">
        <v>1727</v>
      </c>
      <c r="N627" s="30" t="s">
        <v>1728</v>
      </c>
      <c r="O627" s="31" t="s">
        <v>1729</v>
      </c>
      <c r="P627" s="31" t="s">
        <v>1128</v>
      </c>
    </row>
    <row r="628" spans="1:16" ht="13.5" thickBot="1" x14ac:dyDescent="0.25">
      <c r="A628" s="6" t="str">
        <f t="shared" si="54"/>
        <v> AOEB 12 </v>
      </c>
      <c r="B628" s="2" t="str">
        <f t="shared" si="55"/>
        <v>I</v>
      </c>
      <c r="C628" s="6">
        <f t="shared" si="56"/>
        <v>52727.8923</v>
      </c>
      <c r="D628" t="str">
        <f t="shared" si="57"/>
        <v>vis</v>
      </c>
      <c r="E628" s="28">
        <f>VLOOKUP(C628,'Active 1'!C$21:E$950,3,FALSE)</f>
        <v>25008.023424447041</v>
      </c>
      <c r="F628" s="2" t="s">
        <v>2160</v>
      </c>
      <c r="G628" t="str">
        <f t="shared" si="58"/>
        <v>52727.8923</v>
      </c>
      <c r="H628" s="6">
        <f t="shared" si="59"/>
        <v>25008</v>
      </c>
      <c r="I628" s="29" t="s">
        <v>1738</v>
      </c>
      <c r="J628" s="30" t="s">
        <v>1739</v>
      </c>
      <c r="K628" s="29" t="s">
        <v>1740</v>
      </c>
      <c r="L628" s="29" t="s">
        <v>1726</v>
      </c>
      <c r="M628" s="30" t="s">
        <v>1727</v>
      </c>
      <c r="N628" s="30" t="s">
        <v>1728</v>
      </c>
      <c r="O628" s="31" t="s">
        <v>1729</v>
      </c>
      <c r="P628" s="31" t="s">
        <v>1128</v>
      </c>
    </row>
    <row r="629" spans="1:16" ht="13.5" thickBot="1" x14ac:dyDescent="0.25">
      <c r="A629" s="6" t="str">
        <f t="shared" si="54"/>
        <v>OEJV 0074 </v>
      </c>
      <c r="B629" s="2" t="str">
        <f t="shared" si="55"/>
        <v>I</v>
      </c>
      <c r="C629" s="6">
        <f t="shared" si="56"/>
        <v>52848.453000000001</v>
      </c>
      <c r="D629" t="str">
        <f t="shared" si="57"/>
        <v>vis</v>
      </c>
      <c r="E629" s="28" t="e">
        <f>VLOOKUP(C629,'Active 1'!C$21:E$950,3,FALSE)</f>
        <v>#N/A</v>
      </c>
      <c r="F629" s="2" t="s">
        <v>2160</v>
      </c>
      <c r="G629" t="str">
        <f t="shared" si="58"/>
        <v>52848.453</v>
      </c>
      <c r="H629" s="6">
        <f t="shared" si="59"/>
        <v>25294</v>
      </c>
      <c r="I629" s="29" t="s">
        <v>1774</v>
      </c>
      <c r="J629" s="30" t="s">
        <v>1775</v>
      </c>
      <c r="K629" s="29" t="s">
        <v>1776</v>
      </c>
      <c r="L629" s="29" t="s">
        <v>842</v>
      </c>
      <c r="M629" s="30" t="s">
        <v>2162</v>
      </c>
      <c r="N629" s="30"/>
      <c r="O629" s="31" t="s">
        <v>1777</v>
      </c>
      <c r="P629" s="32" t="s">
        <v>1719</v>
      </c>
    </row>
    <row r="630" spans="1:16" ht="13.5" thickBot="1" x14ac:dyDescent="0.25">
      <c r="A630" s="6" t="str">
        <f t="shared" si="54"/>
        <v>VSB 42 </v>
      </c>
      <c r="B630" s="2" t="str">
        <f t="shared" si="55"/>
        <v>I</v>
      </c>
      <c r="C630" s="6">
        <f t="shared" si="56"/>
        <v>52853.0844</v>
      </c>
      <c r="D630" t="str">
        <f t="shared" si="57"/>
        <v>vis</v>
      </c>
      <c r="E630" s="28">
        <f>VLOOKUP(C630,'Active 1'!C$21:E$950,3,FALSE)</f>
        <v>25305.023573976599</v>
      </c>
      <c r="F630" s="2" t="s">
        <v>2160</v>
      </c>
      <c r="G630" t="str">
        <f t="shared" si="58"/>
        <v>52853.0844</v>
      </c>
      <c r="H630" s="6">
        <f t="shared" si="59"/>
        <v>25305</v>
      </c>
      <c r="I630" s="29" t="s">
        <v>1778</v>
      </c>
      <c r="J630" s="30" t="s">
        <v>1779</v>
      </c>
      <c r="K630" s="29" t="s">
        <v>1780</v>
      </c>
      <c r="L630" s="29" t="s">
        <v>1726</v>
      </c>
      <c r="M630" s="30" t="s">
        <v>78</v>
      </c>
      <c r="N630" s="30" t="s">
        <v>2038</v>
      </c>
      <c r="O630" s="31" t="s">
        <v>1708</v>
      </c>
      <c r="P630" s="32" t="s">
        <v>1781</v>
      </c>
    </row>
    <row r="631" spans="1:16" ht="13.5" thickBot="1" x14ac:dyDescent="0.25">
      <c r="A631" s="6" t="str">
        <f t="shared" si="54"/>
        <v>VSB 44 </v>
      </c>
      <c r="B631" s="2" t="str">
        <f t="shared" si="55"/>
        <v>I</v>
      </c>
      <c r="C631" s="6">
        <f t="shared" si="56"/>
        <v>53437.317600000002</v>
      </c>
      <c r="D631" t="str">
        <f t="shared" si="57"/>
        <v>vis</v>
      </c>
      <c r="E631" s="28">
        <f>VLOOKUP(C631,'Active 1'!C$21:E$950,3,FALSE)</f>
        <v>26691.032337789438</v>
      </c>
      <c r="F631" s="2" t="s">
        <v>2160</v>
      </c>
      <c r="G631" t="str">
        <f t="shared" si="58"/>
        <v>53437.3176</v>
      </c>
      <c r="H631" s="6">
        <f t="shared" si="59"/>
        <v>26691</v>
      </c>
      <c r="I631" s="29" t="s">
        <v>1801</v>
      </c>
      <c r="J631" s="30" t="s">
        <v>1802</v>
      </c>
      <c r="K631" s="29" t="s">
        <v>1803</v>
      </c>
      <c r="L631" s="29" t="s">
        <v>1143</v>
      </c>
      <c r="M631" s="30" t="s">
        <v>78</v>
      </c>
      <c r="N631" s="30" t="s">
        <v>2038</v>
      </c>
      <c r="O631" s="31" t="s">
        <v>1708</v>
      </c>
      <c r="P631" s="32" t="s">
        <v>1804</v>
      </c>
    </row>
    <row r="632" spans="1:16" ht="13.5" thickBot="1" x14ac:dyDescent="0.25">
      <c r="A632" s="6" t="str">
        <f t="shared" si="54"/>
        <v>BAVM 179 </v>
      </c>
      <c r="B632" s="2" t="str">
        <f t="shared" si="55"/>
        <v>I</v>
      </c>
      <c r="C632" s="6">
        <f t="shared" si="56"/>
        <v>53503.487000000001</v>
      </c>
      <c r="D632" t="str">
        <f t="shared" si="57"/>
        <v>vis</v>
      </c>
      <c r="E632" s="28">
        <f>VLOOKUP(C632,'Active 1'!C$21:E$950,3,FALSE)</f>
        <v>26848.009668581723</v>
      </c>
      <c r="F632" s="2" t="s">
        <v>2160</v>
      </c>
      <c r="G632" t="str">
        <f t="shared" si="58"/>
        <v>53503.487</v>
      </c>
      <c r="H632" s="6">
        <f t="shared" si="59"/>
        <v>26848</v>
      </c>
      <c r="I632" s="29" t="s">
        <v>1816</v>
      </c>
      <c r="J632" s="30" t="s">
        <v>1817</v>
      </c>
      <c r="K632" s="29" t="s">
        <v>1818</v>
      </c>
      <c r="L632" s="29" t="s">
        <v>2164</v>
      </c>
      <c r="M632" s="30" t="s">
        <v>2162</v>
      </c>
      <c r="N632" s="30"/>
      <c r="O632" s="31" t="s">
        <v>1819</v>
      </c>
      <c r="P632" s="32" t="s">
        <v>1820</v>
      </c>
    </row>
    <row r="633" spans="1:16" ht="13.5" thickBot="1" x14ac:dyDescent="0.25">
      <c r="A633" s="6" t="str">
        <f t="shared" si="54"/>
        <v>OEJV 0094 </v>
      </c>
      <c r="B633" s="2" t="str">
        <f t="shared" si="55"/>
        <v>I</v>
      </c>
      <c r="C633" s="6">
        <f t="shared" si="56"/>
        <v>54580.486900000004</v>
      </c>
      <c r="D633" t="str">
        <f t="shared" si="57"/>
        <v>vis</v>
      </c>
      <c r="E633" s="28" t="e">
        <f>VLOOKUP(C633,'Active 1'!C$21:E$950,3,FALSE)</f>
        <v>#N/A</v>
      </c>
      <c r="F633" s="2" t="s">
        <v>2160</v>
      </c>
      <c r="G633" t="str">
        <f t="shared" si="58"/>
        <v>54580.4869</v>
      </c>
      <c r="H633" s="6">
        <f t="shared" si="59"/>
        <v>29403</v>
      </c>
      <c r="I633" s="29" t="s">
        <v>1903</v>
      </c>
      <c r="J633" s="30" t="s">
        <v>1904</v>
      </c>
      <c r="K633" s="29">
        <v>29403</v>
      </c>
      <c r="L633" s="29" t="s">
        <v>1905</v>
      </c>
      <c r="M633" s="30" t="s">
        <v>1727</v>
      </c>
      <c r="N633" s="30" t="s">
        <v>1558</v>
      </c>
      <c r="O633" s="31" t="s">
        <v>1859</v>
      </c>
      <c r="P633" s="32" t="s">
        <v>1906</v>
      </c>
    </row>
    <row r="634" spans="1:16" ht="13.5" thickBot="1" x14ac:dyDescent="0.25">
      <c r="A634" s="6" t="str">
        <f t="shared" si="54"/>
        <v>OEJV 0094 </v>
      </c>
      <c r="B634" s="2" t="str">
        <f t="shared" si="55"/>
        <v>I</v>
      </c>
      <c r="C634" s="6">
        <f t="shared" si="56"/>
        <v>54580.487200000003</v>
      </c>
      <c r="D634" t="str">
        <f t="shared" si="57"/>
        <v>vis</v>
      </c>
      <c r="E634" s="28" t="e">
        <f>VLOOKUP(C634,'Active 1'!C$21:E$950,3,FALSE)</f>
        <v>#N/A</v>
      </c>
      <c r="F634" s="2" t="s">
        <v>2160</v>
      </c>
      <c r="G634" t="str">
        <f t="shared" si="58"/>
        <v>54580.4872</v>
      </c>
      <c r="H634" s="6">
        <f t="shared" si="59"/>
        <v>29403</v>
      </c>
      <c r="I634" s="29" t="s">
        <v>1907</v>
      </c>
      <c r="J634" s="30" t="s">
        <v>1904</v>
      </c>
      <c r="K634" s="29">
        <v>29403</v>
      </c>
      <c r="L634" s="29" t="s">
        <v>1908</v>
      </c>
      <c r="M634" s="30" t="s">
        <v>1727</v>
      </c>
      <c r="N634" s="30" t="s">
        <v>2160</v>
      </c>
      <c r="O634" s="31" t="s">
        <v>1859</v>
      </c>
      <c r="P634" s="32" t="s">
        <v>1906</v>
      </c>
    </row>
    <row r="635" spans="1:16" ht="13.5" thickBot="1" x14ac:dyDescent="0.25">
      <c r="A635" s="6" t="str">
        <f t="shared" si="54"/>
        <v>OEJV 0094 </v>
      </c>
      <c r="B635" s="2" t="str">
        <f t="shared" si="55"/>
        <v>I</v>
      </c>
      <c r="C635" s="6">
        <f t="shared" si="56"/>
        <v>54580.487699999998</v>
      </c>
      <c r="D635" t="str">
        <f t="shared" si="57"/>
        <v>vis</v>
      </c>
      <c r="E635" s="28" t="e">
        <f>VLOOKUP(C635,'Active 1'!C$21:E$950,3,FALSE)</f>
        <v>#N/A</v>
      </c>
      <c r="F635" s="2" t="s">
        <v>2160</v>
      </c>
      <c r="G635" t="str">
        <f t="shared" si="58"/>
        <v>54580.4877</v>
      </c>
      <c r="H635" s="6">
        <f t="shared" si="59"/>
        <v>29403</v>
      </c>
      <c r="I635" s="29" t="s">
        <v>1909</v>
      </c>
      <c r="J635" s="30" t="s">
        <v>1910</v>
      </c>
      <c r="K635" s="29">
        <v>29403</v>
      </c>
      <c r="L635" s="29" t="s">
        <v>1911</v>
      </c>
      <c r="M635" s="30" t="s">
        <v>1727</v>
      </c>
      <c r="N635" s="30" t="s">
        <v>2031</v>
      </c>
      <c r="O635" s="31" t="s">
        <v>1859</v>
      </c>
      <c r="P635" s="32" t="s">
        <v>1906</v>
      </c>
    </row>
    <row r="636" spans="1:16" ht="13.5" thickBot="1" x14ac:dyDescent="0.25">
      <c r="A636" s="6" t="str">
        <f t="shared" si="54"/>
        <v>BAVM 215 </v>
      </c>
      <c r="B636" s="2" t="str">
        <f t="shared" si="55"/>
        <v>I</v>
      </c>
      <c r="C636" s="6">
        <f t="shared" si="56"/>
        <v>55386.438000000002</v>
      </c>
      <c r="D636" t="str">
        <f t="shared" si="57"/>
        <v>vis</v>
      </c>
      <c r="E636" s="28">
        <f>VLOOKUP(C636,'Active 1'!C$21:E$950,3,FALSE)</f>
        <v>31315.038567025251</v>
      </c>
      <c r="F636" s="2" t="s">
        <v>2160</v>
      </c>
      <c r="G636" t="str">
        <f t="shared" si="58"/>
        <v>55386.438</v>
      </c>
      <c r="H636" s="6">
        <f t="shared" si="59"/>
        <v>31315</v>
      </c>
      <c r="I636" s="29" t="s">
        <v>1969</v>
      </c>
      <c r="J636" s="30" t="s">
        <v>1970</v>
      </c>
      <c r="K636" s="29">
        <v>31315</v>
      </c>
      <c r="L636" s="29" t="s">
        <v>644</v>
      </c>
      <c r="M636" s="30" t="s">
        <v>1727</v>
      </c>
      <c r="N636" s="30" t="s">
        <v>2160</v>
      </c>
      <c r="O636" s="31" t="s">
        <v>1971</v>
      </c>
      <c r="P636" s="32" t="s">
        <v>1972</v>
      </c>
    </row>
    <row r="637" spans="1:16" ht="13.5" thickBot="1" x14ac:dyDescent="0.25">
      <c r="A637" s="6" t="str">
        <f t="shared" si="54"/>
        <v>BAVM 215 </v>
      </c>
      <c r="B637" s="2" t="str">
        <f t="shared" si="55"/>
        <v>I</v>
      </c>
      <c r="C637" s="6">
        <f t="shared" si="56"/>
        <v>55405.404199999997</v>
      </c>
      <c r="D637" t="str">
        <f t="shared" si="57"/>
        <v>vis</v>
      </c>
      <c r="E637" s="28">
        <f>VLOOKUP(C637,'Active 1'!C$21:E$950,3,FALSE)</f>
        <v>31360.033133263903</v>
      </c>
      <c r="F637" s="2" t="s">
        <v>2160</v>
      </c>
      <c r="G637" t="str">
        <f t="shared" si="58"/>
        <v>55405.4042</v>
      </c>
      <c r="H637" s="6">
        <f t="shared" si="59"/>
        <v>31360</v>
      </c>
      <c r="I637" s="29" t="s">
        <v>1973</v>
      </c>
      <c r="J637" s="30" t="s">
        <v>1974</v>
      </c>
      <c r="K637" s="29">
        <v>31360</v>
      </c>
      <c r="L637" s="29" t="s">
        <v>1917</v>
      </c>
      <c r="M637" s="30" t="s">
        <v>1727</v>
      </c>
      <c r="N637" s="30" t="s">
        <v>2160</v>
      </c>
      <c r="O637" s="31" t="s">
        <v>1975</v>
      </c>
      <c r="P637" s="32" t="s">
        <v>1972</v>
      </c>
    </row>
    <row r="638" spans="1:16" ht="13.5" thickBot="1" x14ac:dyDescent="0.25">
      <c r="A638" s="6" t="str">
        <f t="shared" si="54"/>
        <v>BAVM 225 </v>
      </c>
      <c r="B638" s="2" t="str">
        <f t="shared" si="55"/>
        <v>I</v>
      </c>
      <c r="C638" s="6">
        <f t="shared" si="56"/>
        <v>55751.474499999997</v>
      </c>
      <c r="D638" t="str">
        <f t="shared" si="57"/>
        <v>vis</v>
      </c>
      <c r="E638" s="28">
        <f>VLOOKUP(C638,'Active 1'!C$21:E$950,3,FALSE)</f>
        <v>32181.034864585119</v>
      </c>
      <c r="F638" s="2" t="s">
        <v>2160</v>
      </c>
      <c r="G638" t="str">
        <f t="shared" si="58"/>
        <v>55751.4745</v>
      </c>
      <c r="H638" s="6">
        <f t="shared" si="59"/>
        <v>32181</v>
      </c>
      <c r="I638" s="29" t="s">
        <v>1976</v>
      </c>
      <c r="J638" s="30" t="s">
        <v>1977</v>
      </c>
      <c r="K638" s="29">
        <v>32181</v>
      </c>
      <c r="L638" s="29" t="s">
        <v>1923</v>
      </c>
      <c r="M638" s="30" t="s">
        <v>1727</v>
      </c>
      <c r="N638" s="30" t="s">
        <v>2160</v>
      </c>
      <c r="O638" s="31" t="s">
        <v>1975</v>
      </c>
      <c r="P638" s="32" t="s">
        <v>1978</v>
      </c>
    </row>
    <row r="639" spans="1:16" ht="13.5" thickBot="1" x14ac:dyDescent="0.25">
      <c r="A639" s="6" t="str">
        <f t="shared" si="54"/>
        <v>BAVM 225 </v>
      </c>
      <c r="B639" s="2" t="str">
        <f t="shared" si="55"/>
        <v>II</v>
      </c>
      <c r="C639" s="6">
        <f t="shared" si="56"/>
        <v>55774.444600000003</v>
      </c>
      <c r="D639" t="str">
        <f t="shared" si="57"/>
        <v>vis</v>
      </c>
      <c r="E639" s="28">
        <f>VLOOKUP(C639,'Active 1'!C$21:E$950,3,FALSE)</f>
        <v>32235.528104451776</v>
      </c>
      <c r="F639" s="2" t="s">
        <v>2160</v>
      </c>
      <c r="G639" t="str">
        <f t="shared" si="58"/>
        <v>55774.4446</v>
      </c>
      <c r="H639" s="6">
        <f t="shared" si="59"/>
        <v>32235.5</v>
      </c>
      <c r="I639" s="29" t="s">
        <v>1979</v>
      </c>
      <c r="J639" s="30" t="s">
        <v>1980</v>
      </c>
      <c r="K639" s="29">
        <v>32235.5</v>
      </c>
      <c r="L639" s="29" t="s">
        <v>1981</v>
      </c>
      <c r="M639" s="30" t="s">
        <v>1727</v>
      </c>
      <c r="N639" s="30" t="s">
        <v>2160</v>
      </c>
      <c r="O639" s="31" t="s">
        <v>1975</v>
      </c>
      <c r="P639" s="32" t="s">
        <v>1978</v>
      </c>
    </row>
    <row r="640" spans="1:16" ht="13.5" thickBot="1" x14ac:dyDescent="0.25">
      <c r="A640" s="6" t="str">
        <f t="shared" si="54"/>
        <v> JAAVSO 41;122 </v>
      </c>
      <c r="B640" s="2" t="str">
        <f t="shared" si="55"/>
        <v>I</v>
      </c>
      <c r="C640" s="6">
        <f t="shared" si="56"/>
        <v>56127.474999999999</v>
      </c>
      <c r="D640" t="str">
        <f t="shared" si="57"/>
        <v>vis</v>
      </c>
      <c r="E640" s="28" t="e">
        <f>VLOOKUP(C640,'Active 1'!C$21:E$950,3,FALSE)</f>
        <v>#N/A</v>
      </c>
      <c r="F640" s="2" t="s">
        <v>2160</v>
      </c>
      <c r="G640" t="str">
        <f t="shared" si="58"/>
        <v>56127.4750</v>
      </c>
      <c r="H640" s="6">
        <f t="shared" si="59"/>
        <v>33073</v>
      </c>
      <c r="I640" s="29" t="s">
        <v>1982</v>
      </c>
      <c r="J640" s="30" t="s">
        <v>1983</v>
      </c>
      <c r="K640" s="29">
        <v>33073</v>
      </c>
      <c r="L640" s="29" t="s">
        <v>1984</v>
      </c>
      <c r="M640" s="30" t="s">
        <v>1727</v>
      </c>
      <c r="N640" s="30" t="s">
        <v>1558</v>
      </c>
      <c r="O640" s="31" t="s">
        <v>1985</v>
      </c>
      <c r="P640" s="31" t="s">
        <v>1986</v>
      </c>
    </row>
    <row r="641" spans="1:16" ht="13.5" thickBot="1" x14ac:dyDescent="0.25">
      <c r="A641" s="6" t="str">
        <f t="shared" si="54"/>
        <v> JAAVSO 41;122 </v>
      </c>
      <c r="B641" s="2" t="str">
        <f t="shared" si="55"/>
        <v>I</v>
      </c>
      <c r="C641" s="6">
        <f t="shared" si="56"/>
        <v>56157.402099999999</v>
      </c>
      <c r="D641" t="str">
        <f t="shared" si="57"/>
        <v>vis</v>
      </c>
      <c r="E641" s="28" t="e">
        <f>VLOOKUP(C641,'Active 1'!C$21:E$950,3,FALSE)</f>
        <v>#N/A</v>
      </c>
      <c r="F641" s="2" t="s">
        <v>2160</v>
      </c>
      <c r="G641" t="str">
        <f t="shared" si="58"/>
        <v>56157.4021</v>
      </c>
      <c r="H641" s="6">
        <f t="shared" si="59"/>
        <v>33144</v>
      </c>
      <c r="I641" s="29" t="s">
        <v>1987</v>
      </c>
      <c r="J641" s="30" t="s">
        <v>1988</v>
      </c>
      <c r="K641" s="29">
        <v>33144</v>
      </c>
      <c r="L641" s="29" t="s">
        <v>1989</v>
      </c>
      <c r="M641" s="30" t="s">
        <v>1727</v>
      </c>
      <c r="N641" s="30" t="s">
        <v>1558</v>
      </c>
      <c r="O641" s="31" t="s">
        <v>1985</v>
      </c>
      <c r="P641" s="31" t="s">
        <v>1986</v>
      </c>
    </row>
    <row r="642" spans="1:16" ht="13.5" thickBot="1" x14ac:dyDescent="0.25">
      <c r="A642" s="6" t="str">
        <f t="shared" si="54"/>
        <v> JAAVSO 41;328 </v>
      </c>
      <c r="B642" s="2" t="str">
        <f t="shared" si="55"/>
        <v>I</v>
      </c>
      <c r="C642" s="6">
        <f t="shared" si="56"/>
        <v>56506.422700000003</v>
      </c>
      <c r="D642" t="str">
        <f t="shared" si="57"/>
        <v>vis</v>
      </c>
      <c r="E642" s="28" t="e">
        <f>VLOOKUP(C642,'Active 1'!C$21:E$950,3,FALSE)</f>
        <v>#N/A</v>
      </c>
      <c r="F642" s="2" t="s">
        <v>2160</v>
      </c>
      <c r="G642" t="str">
        <f t="shared" si="58"/>
        <v>56506.4227</v>
      </c>
      <c r="H642" s="6">
        <f t="shared" si="59"/>
        <v>33972</v>
      </c>
      <c r="I642" s="29" t="s">
        <v>1990</v>
      </c>
      <c r="J642" s="30" t="s">
        <v>1991</v>
      </c>
      <c r="K642" s="29">
        <v>33972</v>
      </c>
      <c r="L642" s="29" t="s">
        <v>1964</v>
      </c>
      <c r="M642" s="30" t="s">
        <v>1727</v>
      </c>
      <c r="N642" s="30" t="s">
        <v>2160</v>
      </c>
      <c r="O642" s="31" t="s">
        <v>1985</v>
      </c>
      <c r="P642" s="31" t="s">
        <v>1992</v>
      </c>
    </row>
    <row r="643" spans="1:16" x14ac:dyDescent="0.2">
      <c r="B643" s="2"/>
      <c r="E643" s="28"/>
      <c r="F643" s="2"/>
    </row>
    <row r="644" spans="1:16" x14ac:dyDescent="0.2">
      <c r="B644" s="2"/>
      <c r="E644" s="28"/>
      <c r="F644" s="2"/>
    </row>
    <row r="645" spans="1:16" x14ac:dyDescent="0.2">
      <c r="B645" s="2"/>
      <c r="E645" s="28"/>
      <c r="F645" s="2"/>
    </row>
    <row r="646" spans="1:16" x14ac:dyDescent="0.2">
      <c r="B646" s="2"/>
      <c r="E646" s="28"/>
      <c r="F646" s="2"/>
    </row>
    <row r="647" spans="1:16" x14ac:dyDescent="0.2">
      <c r="B647" s="2"/>
      <c r="E647" s="28"/>
      <c r="F647" s="2"/>
    </row>
    <row r="648" spans="1:16" x14ac:dyDescent="0.2">
      <c r="B648" s="2"/>
      <c r="E648" s="28"/>
      <c r="F648" s="2"/>
    </row>
    <row r="649" spans="1:16" x14ac:dyDescent="0.2">
      <c r="B649" s="2"/>
      <c r="E649" s="28"/>
      <c r="F649" s="2"/>
    </row>
    <row r="650" spans="1:16" x14ac:dyDescent="0.2">
      <c r="B650" s="2"/>
      <c r="E650" s="28"/>
      <c r="F650" s="2"/>
    </row>
    <row r="651" spans="1:16" x14ac:dyDescent="0.2">
      <c r="B651" s="2"/>
      <c r="E651" s="28"/>
      <c r="F651" s="2"/>
    </row>
    <row r="652" spans="1:16" x14ac:dyDescent="0.2">
      <c r="B652" s="2"/>
      <c r="E652" s="28"/>
      <c r="F652" s="2"/>
    </row>
    <row r="653" spans="1:16" x14ac:dyDescent="0.2">
      <c r="B653" s="2"/>
      <c r="E653" s="28"/>
      <c r="F653" s="2"/>
    </row>
    <row r="654" spans="1:16" x14ac:dyDescent="0.2">
      <c r="B654" s="2"/>
      <c r="E654" s="28"/>
      <c r="F654" s="2"/>
    </row>
    <row r="655" spans="1:16" x14ac:dyDescent="0.2">
      <c r="B655" s="2"/>
      <c r="E655" s="28"/>
      <c r="F655" s="2"/>
    </row>
    <row r="656" spans="1:16" x14ac:dyDescent="0.2">
      <c r="B656" s="2"/>
      <c r="E656" s="28"/>
      <c r="F656" s="2"/>
    </row>
    <row r="657" spans="2:6" x14ac:dyDescent="0.2">
      <c r="B657" s="2"/>
      <c r="E657" s="28"/>
      <c r="F657" s="2"/>
    </row>
    <row r="658" spans="2:6" x14ac:dyDescent="0.2">
      <c r="B658" s="2"/>
      <c r="E658" s="28"/>
      <c r="F658" s="2"/>
    </row>
    <row r="659" spans="2:6" x14ac:dyDescent="0.2">
      <c r="B659" s="2"/>
      <c r="E659" s="28"/>
      <c r="F659" s="2"/>
    </row>
    <row r="660" spans="2:6" x14ac:dyDescent="0.2">
      <c r="B660" s="2"/>
      <c r="E660" s="28"/>
      <c r="F660" s="2"/>
    </row>
    <row r="661" spans="2:6" x14ac:dyDescent="0.2">
      <c r="B661" s="2"/>
      <c r="E661" s="28"/>
      <c r="F661" s="2"/>
    </row>
    <row r="662" spans="2:6" x14ac:dyDescent="0.2">
      <c r="B662" s="2"/>
      <c r="E662" s="28"/>
      <c r="F662" s="2"/>
    </row>
    <row r="663" spans="2:6" x14ac:dyDescent="0.2">
      <c r="B663" s="2"/>
      <c r="E663" s="28"/>
      <c r="F663" s="2"/>
    </row>
    <row r="664" spans="2:6" x14ac:dyDescent="0.2">
      <c r="B664" s="2"/>
      <c r="E664" s="28"/>
      <c r="F664" s="2"/>
    </row>
    <row r="665" spans="2:6" x14ac:dyDescent="0.2">
      <c r="B665" s="2"/>
      <c r="E665" s="28"/>
      <c r="F665" s="2"/>
    </row>
    <row r="666" spans="2:6" x14ac:dyDescent="0.2">
      <c r="B666" s="2"/>
      <c r="E666" s="28"/>
      <c r="F666" s="2"/>
    </row>
    <row r="667" spans="2:6" x14ac:dyDescent="0.2">
      <c r="B667" s="2"/>
      <c r="E667" s="28"/>
      <c r="F667" s="2"/>
    </row>
    <row r="668" spans="2:6" x14ac:dyDescent="0.2">
      <c r="B668" s="2"/>
      <c r="E668" s="28"/>
      <c r="F668" s="2"/>
    </row>
    <row r="669" spans="2:6" x14ac:dyDescent="0.2">
      <c r="B669" s="2"/>
      <c r="E669" s="28"/>
      <c r="F669" s="2"/>
    </row>
    <row r="670" spans="2:6" x14ac:dyDescent="0.2">
      <c r="B670" s="2"/>
      <c r="E670" s="28"/>
      <c r="F670" s="2"/>
    </row>
    <row r="671" spans="2:6" x14ac:dyDescent="0.2">
      <c r="B671" s="2"/>
      <c r="E671" s="28"/>
      <c r="F671" s="2"/>
    </row>
    <row r="672" spans="2:6" x14ac:dyDescent="0.2">
      <c r="B672" s="2"/>
      <c r="E672" s="28"/>
      <c r="F672" s="2"/>
    </row>
    <row r="673" spans="2:6" x14ac:dyDescent="0.2">
      <c r="B673" s="2"/>
      <c r="E673" s="28"/>
      <c r="F673" s="2"/>
    </row>
    <row r="674" spans="2:6" x14ac:dyDescent="0.2">
      <c r="B674" s="2"/>
      <c r="E674" s="28"/>
      <c r="F674" s="2"/>
    </row>
    <row r="675" spans="2:6" x14ac:dyDescent="0.2">
      <c r="B675" s="2"/>
      <c r="E675" s="28"/>
      <c r="F675" s="2"/>
    </row>
    <row r="676" spans="2:6" x14ac:dyDescent="0.2">
      <c r="B676" s="2"/>
      <c r="E676" s="28"/>
      <c r="F676" s="2"/>
    </row>
    <row r="677" spans="2:6" x14ac:dyDescent="0.2">
      <c r="B677" s="2"/>
      <c r="E677" s="28"/>
      <c r="F677" s="2"/>
    </row>
    <row r="678" spans="2:6" x14ac:dyDescent="0.2">
      <c r="B678" s="2"/>
      <c r="E678" s="28"/>
      <c r="F678" s="2"/>
    </row>
    <row r="679" spans="2:6" x14ac:dyDescent="0.2">
      <c r="B679" s="2"/>
      <c r="E679" s="28"/>
      <c r="F679" s="2"/>
    </row>
    <row r="680" spans="2:6" x14ac:dyDescent="0.2">
      <c r="B680" s="2"/>
      <c r="E680" s="28"/>
      <c r="F680" s="2"/>
    </row>
    <row r="681" spans="2:6" x14ac:dyDescent="0.2">
      <c r="B681" s="2"/>
      <c r="E681" s="28"/>
      <c r="F681" s="2"/>
    </row>
    <row r="682" spans="2:6" x14ac:dyDescent="0.2">
      <c r="B682" s="2"/>
      <c r="E682" s="28"/>
      <c r="F682" s="2"/>
    </row>
    <row r="683" spans="2:6" x14ac:dyDescent="0.2">
      <c r="B683" s="2"/>
      <c r="E683" s="28"/>
      <c r="F683" s="2"/>
    </row>
    <row r="684" spans="2:6" x14ac:dyDescent="0.2">
      <c r="B684" s="2"/>
      <c r="E684" s="28"/>
      <c r="F684" s="2"/>
    </row>
    <row r="685" spans="2:6" x14ac:dyDescent="0.2">
      <c r="B685" s="2"/>
      <c r="E685" s="28"/>
      <c r="F685" s="2"/>
    </row>
    <row r="686" spans="2:6" x14ac:dyDescent="0.2">
      <c r="B686" s="2"/>
      <c r="E686" s="28"/>
      <c r="F686" s="2"/>
    </row>
    <row r="687" spans="2:6" x14ac:dyDescent="0.2">
      <c r="B687" s="2"/>
      <c r="E687" s="28"/>
      <c r="F687" s="2"/>
    </row>
    <row r="688" spans="2:6" x14ac:dyDescent="0.2">
      <c r="B688" s="2"/>
      <c r="E688" s="28"/>
      <c r="F688" s="2"/>
    </row>
    <row r="689" spans="2:6" x14ac:dyDescent="0.2">
      <c r="B689" s="2"/>
      <c r="E689" s="28"/>
      <c r="F689" s="2"/>
    </row>
    <row r="690" spans="2:6" x14ac:dyDescent="0.2">
      <c r="B690" s="2"/>
      <c r="E690" s="28"/>
      <c r="F690" s="2"/>
    </row>
    <row r="691" spans="2:6" x14ac:dyDescent="0.2">
      <c r="B691" s="2"/>
      <c r="E691" s="28"/>
      <c r="F691" s="2"/>
    </row>
    <row r="692" spans="2:6" x14ac:dyDescent="0.2">
      <c r="B692" s="2"/>
      <c r="E692" s="28"/>
      <c r="F692" s="2"/>
    </row>
    <row r="693" spans="2:6" x14ac:dyDescent="0.2">
      <c r="B693" s="2"/>
      <c r="E693" s="28"/>
      <c r="F693" s="2"/>
    </row>
    <row r="694" spans="2:6" x14ac:dyDescent="0.2">
      <c r="B694" s="2"/>
      <c r="E694" s="28"/>
      <c r="F694" s="2"/>
    </row>
    <row r="695" spans="2:6" x14ac:dyDescent="0.2">
      <c r="B695" s="2"/>
      <c r="E695" s="28"/>
      <c r="F695" s="2"/>
    </row>
    <row r="696" spans="2:6" x14ac:dyDescent="0.2">
      <c r="B696" s="2"/>
      <c r="E696" s="28"/>
      <c r="F696" s="2"/>
    </row>
    <row r="697" spans="2:6" x14ac:dyDescent="0.2">
      <c r="B697" s="2"/>
      <c r="E697" s="28"/>
      <c r="F697" s="2"/>
    </row>
    <row r="698" spans="2:6" x14ac:dyDescent="0.2">
      <c r="B698" s="2"/>
      <c r="E698" s="28"/>
      <c r="F698" s="2"/>
    </row>
    <row r="699" spans="2:6" x14ac:dyDescent="0.2">
      <c r="B699" s="2"/>
      <c r="E699" s="28"/>
      <c r="F699" s="2"/>
    </row>
    <row r="700" spans="2:6" x14ac:dyDescent="0.2">
      <c r="B700" s="2"/>
      <c r="E700" s="28"/>
      <c r="F700" s="2"/>
    </row>
    <row r="701" spans="2:6" x14ac:dyDescent="0.2">
      <c r="B701" s="2"/>
      <c r="E701" s="28"/>
      <c r="F701" s="2"/>
    </row>
    <row r="702" spans="2:6" x14ac:dyDescent="0.2">
      <c r="B702" s="2"/>
      <c r="E702" s="28"/>
      <c r="F702" s="2"/>
    </row>
    <row r="703" spans="2:6" x14ac:dyDescent="0.2">
      <c r="B703" s="2"/>
      <c r="E703" s="28"/>
      <c r="F703" s="2"/>
    </row>
    <row r="704" spans="2:6" x14ac:dyDescent="0.2">
      <c r="B704" s="2"/>
      <c r="E704" s="28"/>
      <c r="F704" s="2"/>
    </row>
    <row r="705" spans="2:6" x14ac:dyDescent="0.2">
      <c r="B705" s="2"/>
      <c r="E705" s="28"/>
      <c r="F705" s="2"/>
    </row>
    <row r="706" spans="2:6" x14ac:dyDescent="0.2">
      <c r="B706" s="2"/>
      <c r="E706" s="28"/>
      <c r="F706" s="2"/>
    </row>
    <row r="707" spans="2:6" x14ac:dyDescent="0.2">
      <c r="B707" s="2"/>
      <c r="E707" s="28"/>
      <c r="F707" s="2"/>
    </row>
    <row r="708" spans="2:6" x14ac:dyDescent="0.2">
      <c r="B708" s="2"/>
      <c r="E708" s="28"/>
      <c r="F708" s="2"/>
    </row>
    <row r="709" spans="2:6" x14ac:dyDescent="0.2">
      <c r="B709" s="2"/>
      <c r="E709" s="28"/>
      <c r="F709" s="2"/>
    </row>
    <row r="710" spans="2:6" x14ac:dyDescent="0.2">
      <c r="B710" s="2"/>
      <c r="E710" s="28"/>
      <c r="F710" s="2"/>
    </row>
    <row r="711" spans="2:6" x14ac:dyDescent="0.2">
      <c r="B711" s="2"/>
      <c r="E711" s="28"/>
      <c r="F711" s="2"/>
    </row>
    <row r="712" spans="2:6" x14ac:dyDescent="0.2">
      <c r="B712" s="2"/>
      <c r="E712" s="28"/>
      <c r="F712" s="2"/>
    </row>
    <row r="713" spans="2:6" x14ac:dyDescent="0.2">
      <c r="B713" s="2"/>
      <c r="E713" s="28"/>
      <c r="F713" s="2"/>
    </row>
    <row r="714" spans="2:6" x14ac:dyDescent="0.2">
      <c r="B714" s="2"/>
      <c r="E714" s="28"/>
      <c r="F714" s="2"/>
    </row>
    <row r="715" spans="2:6" x14ac:dyDescent="0.2">
      <c r="B715" s="2"/>
      <c r="E715" s="28"/>
      <c r="F715" s="2"/>
    </row>
    <row r="716" spans="2:6" x14ac:dyDescent="0.2">
      <c r="B716" s="2"/>
      <c r="E716" s="28"/>
      <c r="F716" s="2"/>
    </row>
    <row r="717" spans="2:6" x14ac:dyDescent="0.2">
      <c r="B717" s="2"/>
      <c r="E717" s="28"/>
      <c r="F717" s="2"/>
    </row>
    <row r="718" spans="2:6" x14ac:dyDescent="0.2">
      <c r="B718" s="2"/>
      <c r="E718" s="28"/>
      <c r="F718" s="2"/>
    </row>
    <row r="719" spans="2:6" x14ac:dyDescent="0.2">
      <c r="B719" s="2"/>
      <c r="E719" s="28"/>
      <c r="F719" s="2"/>
    </row>
    <row r="720" spans="2:6" x14ac:dyDescent="0.2">
      <c r="B720" s="2"/>
      <c r="E720" s="28"/>
      <c r="F720" s="2"/>
    </row>
    <row r="721" spans="2:6" x14ac:dyDescent="0.2">
      <c r="B721" s="2"/>
      <c r="E721" s="28"/>
      <c r="F721" s="2"/>
    </row>
    <row r="722" spans="2:6" x14ac:dyDescent="0.2">
      <c r="B722" s="2"/>
      <c r="E722" s="28"/>
      <c r="F722" s="2"/>
    </row>
    <row r="723" spans="2:6" x14ac:dyDescent="0.2">
      <c r="B723" s="2"/>
      <c r="E723" s="28"/>
      <c r="F723" s="2"/>
    </row>
    <row r="724" spans="2:6" x14ac:dyDescent="0.2">
      <c r="B724" s="2"/>
      <c r="E724" s="28"/>
      <c r="F724" s="2"/>
    </row>
    <row r="725" spans="2:6" x14ac:dyDescent="0.2">
      <c r="B725" s="2"/>
      <c r="E725" s="28"/>
      <c r="F725" s="2"/>
    </row>
    <row r="726" spans="2:6" x14ac:dyDescent="0.2">
      <c r="B726" s="2"/>
      <c r="E726" s="28"/>
      <c r="F726" s="2"/>
    </row>
    <row r="727" spans="2:6" x14ac:dyDescent="0.2">
      <c r="B727" s="2"/>
      <c r="E727" s="28"/>
      <c r="F727" s="2"/>
    </row>
    <row r="728" spans="2:6" x14ac:dyDescent="0.2">
      <c r="B728" s="2"/>
      <c r="E728" s="28"/>
      <c r="F728" s="2"/>
    </row>
    <row r="729" spans="2:6" x14ac:dyDescent="0.2">
      <c r="B729" s="2"/>
      <c r="E729" s="28"/>
      <c r="F729" s="2"/>
    </row>
    <row r="730" spans="2:6" x14ac:dyDescent="0.2">
      <c r="B730" s="2"/>
      <c r="E730" s="28"/>
      <c r="F730" s="2"/>
    </row>
    <row r="731" spans="2:6" x14ac:dyDescent="0.2">
      <c r="B731" s="2"/>
      <c r="E731" s="28"/>
      <c r="F731" s="2"/>
    </row>
    <row r="732" spans="2:6" x14ac:dyDescent="0.2">
      <c r="B732" s="2"/>
      <c r="E732" s="28"/>
      <c r="F732" s="2"/>
    </row>
    <row r="733" spans="2:6" x14ac:dyDescent="0.2">
      <c r="B733" s="2"/>
      <c r="E733" s="28"/>
      <c r="F733" s="2"/>
    </row>
    <row r="734" spans="2:6" x14ac:dyDescent="0.2">
      <c r="B734" s="2"/>
      <c r="E734" s="28"/>
      <c r="F734" s="2"/>
    </row>
    <row r="735" spans="2:6" x14ac:dyDescent="0.2">
      <c r="B735" s="2"/>
      <c r="E735" s="28"/>
      <c r="F735" s="2"/>
    </row>
    <row r="736" spans="2:6" x14ac:dyDescent="0.2">
      <c r="B736" s="2"/>
      <c r="E736" s="28"/>
      <c r="F736" s="2"/>
    </row>
    <row r="737" spans="2:6" x14ac:dyDescent="0.2">
      <c r="B737" s="2"/>
      <c r="E737" s="28"/>
      <c r="F737" s="2"/>
    </row>
    <row r="738" spans="2:6" x14ac:dyDescent="0.2">
      <c r="B738" s="2"/>
      <c r="E738" s="28"/>
      <c r="F738" s="2"/>
    </row>
    <row r="739" spans="2:6" x14ac:dyDescent="0.2">
      <c r="B739" s="2"/>
      <c r="E739" s="28"/>
      <c r="F739" s="2"/>
    </row>
    <row r="740" spans="2:6" x14ac:dyDescent="0.2">
      <c r="B740" s="2"/>
      <c r="E740" s="28"/>
      <c r="F740" s="2"/>
    </row>
    <row r="741" spans="2:6" x14ac:dyDescent="0.2">
      <c r="B741" s="2"/>
      <c r="E741" s="28"/>
      <c r="F741" s="2"/>
    </row>
    <row r="742" spans="2:6" x14ac:dyDescent="0.2">
      <c r="B742" s="2"/>
      <c r="E742" s="28"/>
      <c r="F742" s="2"/>
    </row>
    <row r="743" spans="2:6" x14ac:dyDescent="0.2">
      <c r="B743" s="2"/>
      <c r="E743" s="28"/>
      <c r="F743" s="2"/>
    </row>
    <row r="744" spans="2:6" x14ac:dyDescent="0.2">
      <c r="B744" s="2"/>
      <c r="E744" s="28"/>
      <c r="F744" s="2"/>
    </row>
    <row r="745" spans="2:6" x14ac:dyDescent="0.2">
      <c r="B745" s="2"/>
      <c r="E745" s="28"/>
      <c r="F745" s="2"/>
    </row>
    <row r="746" spans="2:6" x14ac:dyDescent="0.2">
      <c r="B746" s="2"/>
      <c r="E746" s="28"/>
      <c r="F746" s="2"/>
    </row>
    <row r="747" spans="2:6" x14ac:dyDescent="0.2">
      <c r="B747" s="2"/>
      <c r="E747" s="28"/>
      <c r="F747" s="2"/>
    </row>
    <row r="748" spans="2:6" x14ac:dyDescent="0.2">
      <c r="B748" s="2"/>
      <c r="E748" s="28"/>
      <c r="F748" s="2"/>
    </row>
    <row r="749" spans="2:6" x14ac:dyDescent="0.2">
      <c r="B749" s="2"/>
      <c r="E749" s="28"/>
      <c r="F749" s="2"/>
    </row>
    <row r="750" spans="2:6" x14ac:dyDescent="0.2">
      <c r="B750" s="2"/>
      <c r="E750" s="28"/>
      <c r="F750" s="2"/>
    </row>
    <row r="751" spans="2:6" x14ac:dyDescent="0.2">
      <c r="B751" s="2"/>
      <c r="E751" s="28"/>
      <c r="F751" s="2"/>
    </row>
    <row r="752" spans="2:6" x14ac:dyDescent="0.2">
      <c r="B752" s="2"/>
      <c r="E752" s="28"/>
      <c r="F752" s="2"/>
    </row>
    <row r="753" spans="2:6" x14ac:dyDescent="0.2">
      <c r="B753" s="2"/>
      <c r="E753" s="28"/>
      <c r="F753" s="2"/>
    </row>
    <row r="754" spans="2:6" x14ac:dyDescent="0.2">
      <c r="B754" s="2"/>
      <c r="E754" s="28"/>
      <c r="F754" s="2"/>
    </row>
    <row r="755" spans="2:6" x14ac:dyDescent="0.2">
      <c r="B755" s="2"/>
      <c r="E755" s="28"/>
      <c r="F755" s="2"/>
    </row>
    <row r="756" spans="2:6" x14ac:dyDescent="0.2">
      <c r="B756" s="2"/>
      <c r="E756" s="28"/>
      <c r="F756" s="2"/>
    </row>
    <row r="757" spans="2:6" x14ac:dyDescent="0.2">
      <c r="B757" s="2"/>
      <c r="E757" s="28"/>
      <c r="F757" s="2"/>
    </row>
    <row r="758" spans="2:6" x14ac:dyDescent="0.2">
      <c r="B758" s="2"/>
      <c r="E758" s="28"/>
      <c r="F758" s="2"/>
    </row>
    <row r="759" spans="2:6" x14ac:dyDescent="0.2">
      <c r="B759" s="2"/>
      <c r="E759" s="28"/>
      <c r="F759" s="2"/>
    </row>
    <row r="760" spans="2:6" x14ac:dyDescent="0.2">
      <c r="B760" s="2"/>
      <c r="E760" s="28"/>
      <c r="F760" s="2"/>
    </row>
    <row r="761" spans="2:6" x14ac:dyDescent="0.2">
      <c r="B761" s="2"/>
      <c r="E761" s="28"/>
      <c r="F761" s="2"/>
    </row>
    <row r="762" spans="2:6" x14ac:dyDescent="0.2">
      <c r="B762" s="2"/>
      <c r="E762" s="28"/>
      <c r="F762" s="2"/>
    </row>
    <row r="763" spans="2:6" x14ac:dyDescent="0.2">
      <c r="B763" s="2"/>
      <c r="E763" s="28"/>
      <c r="F763" s="2"/>
    </row>
    <row r="764" spans="2:6" x14ac:dyDescent="0.2">
      <c r="B764" s="2"/>
      <c r="E764" s="28"/>
      <c r="F764" s="2"/>
    </row>
    <row r="765" spans="2:6" x14ac:dyDescent="0.2">
      <c r="B765" s="2"/>
      <c r="E765" s="28"/>
      <c r="F765" s="2"/>
    </row>
    <row r="766" spans="2:6" x14ac:dyDescent="0.2">
      <c r="B766" s="2"/>
      <c r="E766" s="28"/>
      <c r="F766" s="2"/>
    </row>
    <row r="767" spans="2:6" x14ac:dyDescent="0.2">
      <c r="B767" s="2"/>
      <c r="E767" s="28"/>
      <c r="F767" s="2"/>
    </row>
    <row r="768" spans="2:6" x14ac:dyDescent="0.2">
      <c r="B768" s="2"/>
      <c r="E768" s="28"/>
      <c r="F768" s="2"/>
    </row>
    <row r="769" spans="2:6" x14ac:dyDescent="0.2">
      <c r="B769" s="2"/>
      <c r="E769" s="28"/>
      <c r="F769" s="2"/>
    </row>
    <row r="770" spans="2:6" x14ac:dyDescent="0.2">
      <c r="B770" s="2"/>
      <c r="E770" s="28"/>
      <c r="F770" s="2"/>
    </row>
    <row r="771" spans="2:6" x14ac:dyDescent="0.2">
      <c r="B771" s="2"/>
      <c r="E771" s="28"/>
      <c r="F771" s="2"/>
    </row>
    <row r="772" spans="2:6" x14ac:dyDescent="0.2">
      <c r="B772" s="2"/>
      <c r="E772" s="28"/>
      <c r="F772" s="2"/>
    </row>
    <row r="773" spans="2:6" x14ac:dyDescent="0.2">
      <c r="B773" s="2"/>
      <c r="E773" s="28"/>
      <c r="F773" s="2"/>
    </row>
    <row r="774" spans="2:6" x14ac:dyDescent="0.2">
      <c r="B774" s="2"/>
      <c r="E774" s="28"/>
      <c r="F774" s="2"/>
    </row>
    <row r="775" spans="2:6" x14ac:dyDescent="0.2">
      <c r="B775" s="2"/>
      <c r="E775" s="28"/>
      <c r="F775" s="2"/>
    </row>
    <row r="776" spans="2:6" x14ac:dyDescent="0.2">
      <c r="B776" s="2"/>
      <c r="E776" s="28"/>
      <c r="F776" s="2"/>
    </row>
    <row r="777" spans="2:6" x14ac:dyDescent="0.2">
      <c r="B777" s="2"/>
      <c r="E777" s="28"/>
      <c r="F777" s="2"/>
    </row>
    <row r="778" spans="2:6" x14ac:dyDescent="0.2">
      <c r="B778" s="2"/>
      <c r="E778" s="28"/>
      <c r="F778" s="2"/>
    </row>
    <row r="779" spans="2:6" x14ac:dyDescent="0.2">
      <c r="B779" s="2"/>
      <c r="E779" s="28"/>
      <c r="F779" s="2"/>
    </row>
    <row r="780" spans="2:6" x14ac:dyDescent="0.2">
      <c r="B780" s="2"/>
      <c r="E780" s="28"/>
      <c r="F780" s="2"/>
    </row>
    <row r="781" spans="2:6" x14ac:dyDescent="0.2">
      <c r="B781" s="2"/>
      <c r="E781" s="28"/>
      <c r="F781" s="2"/>
    </row>
    <row r="782" spans="2:6" x14ac:dyDescent="0.2">
      <c r="B782" s="2"/>
      <c r="E782" s="28"/>
      <c r="F782" s="2"/>
    </row>
    <row r="783" spans="2:6" x14ac:dyDescent="0.2">
      <c r="B783" s="2"/>
      <c r="E783" s="28"/>
      <c r="F783" s="2"/>
    </row>
    <row r="784" spans="2:6" x14ac:dyDescent="0.2">
      <c r="B784" s="2"/>
      <c r="E784" s="28"/>
      <c r="F784" s="2"/>
    </row>
    <row r="785" spans="2:6" x14ac:dyDescent="0.2">
      <c r="B785" s="2"/>
      <c r="E785" s="28"/>
      <c r="F785" s="2"/>
    </row>
    <row r="786" spans="2:6" x14ac:dyDescent="0.2">
      <c r="B786" s="2"/>
      <c r="E786" s="28"/>
      <c r="F786" s="2"/>
    </row>
    <row r="787" spans="2:6" x14ac:dyDescent="0.2">
      <c r="B787" s="2"/>
      <c r="E787" s="28"/>
      <c r="F787" s="2"/>
    </row>
    <row r="788" spans="2:6" x14ac:dyDescent="0.2">
      <c r="B788" s="2"/>
      <c r="E788" s="28"/>
      <c r="F788" s="2"/>
    </row>
    <row r="789" spans="2:6" x14ac:dyDescent="0.2">
      <c r="B789" s="2"/>
      <c r="E789" s="28"/>
      <c r="F789" s="2"/>
    </row>
    <row r="790" spans="2:6" x14ac:dyDescent="0.2">
      <c r="B790" s="2"/>
      <c r="E790" s="28"/>
      <c r="F790" s="2"/>
    </row>
    <row r="791" spans="2:6" x14ac:dyDescent="0.2">
      <c r="B791" s="2"/>
      <c r="E791" s="28"/>
      <c r="F791" s="2"/>
    </row>
    <row r="792" spans="2:6" x14ac:dyDescent="0.2">
      <c r="B792" s="2"/>
      <c r="E792" s="28"/>
      <c r="F792" s="2"/>
    </row>
    <row r="793" spans="2:6" x14ac:dyDescent="0.2">
      <c r="B793" s="2"/>
      <c r="E793" s="28"/>
      <c r="F793" s="2"/>
    </row>
    <row r="794" spans="2:6" x14ac:dyDescent="0.2">
      <c r="B794" s="2"/>
      <c r="E794" s="28"/>
      <c r="F794" s="2"/>
    </row>
    <row r="795" spans="2:6" x14ac:dyDescent="0.2">
      <c r="B795" s="2"/>
      <c r="E795" s="28"/>
      <c r="F795" s="2"/>
    </row>
    <row r="796" spans="2:6" x14ac:dyDescent="0.2">
      <c r="B796" s="2"/>
      <c r="E796" s="28"/>
      <c r="F796" s="2"/>
    </row>
    <row r="797" spans="2:6" x14ac:dyDescent="0.2">
      <c r="B797" s="2"/>
      <c r="E797" s="28"/>
      <c r="F797" s="2"/>
    </row>
    <row r="798" spans="2:6" x14ac:dyDescent="0.2">
      <c r="B798" s="2"/>
      <c r="E798" s="28"/>
      <c r="F798" s="2"/>
    </row>
    <row r="799" spans="2:6" x14ac:dyDescent="0.2">
      <c r="B799" s="2"/>
      <c r="E799" s="28"/>
      <c r="F799" s="2"/>
    </row>
    <row r="800" spans="2:6" x14ac:dyDescent="0.2">
      <c r="B800" s="2"/>
      <c r="E800" s="28"/>
      <c r="F800" s="2"/>
    </row>
    <row r="801" spans="2:6" x14ac:dyDescent="0.2">
      <c r="B801" s="2"/>
      <c r="E801" s="28"/>
      <c r="F801" s="2"/>
    </row>
    <row r="802" spans="2:6" x14ac:dyDescent="0.2">
      <c r="B802" s="2"/>
      <c r="E802" s="28"/>
      <c r="F802" s="2"/>
    </row>
    <row r="803" spans="2:6" x14ac:dyDescent="0.2">
      <c r="B803" s="2"/>
      <c r="E803" s="28"/>
      <c r="F803" s="2"/>
    </row>
    <row r="804" spans="2:6" x14ac:dyDescent="0.2">
      <c r="B804" s="2"/>
      <c r="E804" s="28"/>
      <c r="F804" s="2"/>
    </row>
    <row r="805" spans="2:6" x14ac:dyDescent="0.2">
      <c r="B805" s="2"/>
      <c r="E805" s="28"/>
      <c r="F805" s="2"/>
    </row>
    <row r="806" spans="2:6" x14ac:dyDescent="0.2">
      <c r="B806" s="2"/>
      <c r="E806" s="28"/>
      <c r="F806" s="2"/>
    </row>
    <row r="807" spans="2:6" x14ac:dyDescent="0.2">
      <c r="B807" s="2"/>
      <c r="E807" s="28"/>
      <c r="F807" s="2"/>
    </row>
    <row r="808" spans="2:6" x14ac:dyDescent="0.2">
      <c r="B808" s="2"/>
      <c r="E808" s="28"/>
      <c r="F808" s="2"/>
    </row>
    <row r="809" spans="2:6" x14ac:dyDescent="0.2">
      <c r="B809" s="2"/>
      <c r="E809" s="28"/>
      <c r="F809" s="2"/>
    </row>
    <row r="810" spans="2:6" x14ac:dyDescent="0.2">
      <c r="B810" s="2"/>
      <c r="E810" s="28"/>
      <c r="F810" s="2"/>
    </row>
    <row r="811" spans="2:6" x14ac:dyDescent="0.2">
      <c r="B811" s="2"/>
      <c r="E811" s="28"/>
      <c r="F811" s="2"/>
    </row>
    <row r="812" spans="2:6" x14ac:dyDescent="0.2">
      <c r="B812" s="2"/>
      <c r="E812" s="28"/>
      <c r="F812" s="2"/>
    </row>
    <row r="813" spans="2:6" x14ac:dyDescent="0.2">
      <c r="B813" s="2"/>
      <c r="E813" s="28"/>
      <c r="F813" s="2"/>
    </row>
    <row r="814" spans="2:6" x14ac:dyDescent="0.2">
      <c r="B814" s="2"/>
      <c r="E814" s="28"/>
      <c r="F814" s="2"/>
    </row>
    <row r="815" spans="2:6" x14ac:dyDescent="0.2">
      <c r="B815" s="2"/>
      <c r="E815" s="28"/>
      <c r="F815" s="2"/>
    </row>
    <row r="816" spans="2:6" x14ac:dyDescent="0.2">
      <c r="B816" s="2"/>
      <c r="E816" s="28"/>
      <c r="F816" s="2"/>
    </row>
    <row r="817" spans="2:6" x14ac:dyDescent="0.2">
      <c r="B817" s="2"/>
      <c r="E817" s="28"/>
      <c r="F817" s="2"/>
    </row>
    <row r="818" spans="2:6" x14ac:dyDescent="0.2">
      <c r="B818" s="2"/>
      <c r="E818" s="28"/>
      <c r="F818" s="2"/>
    </row>
    <row r="819" spans="2:6" x14ac:dyDescent="0.2">
      <c r="B819" s="2"/>
      <c r="E819" s="28"/>
      <c r="F819" s="2"/>
    </row>
    <row r="820" spans="2:6" x14ac:dyDescent="0.2">
      <c r="B820" s="2"/>
      <c r="E820" s="28"/>
      <c r="F820" s="2"/>
    </row>
    <row r="821" spans="2:6" x14ac:dyDescent="0.2">
      <c r="B821" s="2"/>
      <c r="E821" s="28"/>
      <c r="F821" s="2"/>
    </row>
    <row r="822" spans="2:6" x14ac:dyDescent="0.2">
      <c r="B822" s="2"/>
      <c r="E822" s="28"/>
      <c r="F822" s="2"/>
    </row>
    <row r="823" spans="2:6" x14ac:dyDescent="0.2">
      <c r="B823" s="2"/>
      <c r="E823" s="28"/>
      <c r="F823" s="2"/>
    </row>
    <row r="824" spans="2:6" x14ac:dyDescent="0.2">
      <c r="B824" s="2"/>
      <c r="E824" s="28"/>
      <c r="F824" s="2"/>
    </row>
    <row r="825" spans="2:6" x14ac:dyDescent="0.2">
      <c r="B825" s="2"/>
      <c r="E825" s="28"/>
      <c r="F825" s="2"/>
    </row>
    <row r="826" spans="2:6" x14ac:dyDescent="0.2">
      <c r="B826" s="2"/>
      <c r="E826" s="28"/>
      <c r="F826" s="2"/>
    </row>
    <row r="827" spans="2:6" x14ac:dyDescent="0.2">
      <c r="B827" s="2"/>
      <c r="E827" s="28"/>
      <c r="F827" s="2"/>
    </row>
    <row r="828" spans="2:6" x14ac:dyDescent="0.2">
      <c r="B828" s="2"/>
      <c r="E828" s="28"/>
      <c r="F828" s="2"/>
    </row>
    <row r="829" spans="2:6" x14ac:dyDescent="0.2">
      <c r="B829" s="2"/>
      <c r="E829" s="28"/>
      <c r="F829" s="2"/>
    </row>
    <row r="830" spans="2:6" x14ac:dyDescent="0.2">
      <c r="B830" s="2"/>
      <c r="E830" s="28"/>
      <c r="F830" s="2"/>
    </row>
    <row r="831" spans="2:6" x14ac:dyDescent="0.2">
      <c r="B831" s="2"/>
      <c r="E831" s="28"/>
      <c r="F831" s="2"/>
    </row>
    <row r="832" spans="2:6" x14ac:dyDescent="0.2">
      <c r="B832" s="2"/>
      <c r="E832" s="28"/>
      <c r="F832" s="2"/>
    </row>
    <row r="833" spans="2:6" x14ac:dyDescent="0.2">
      <c r="B833" s="2"/>
      <c r="E833" s="28"/>
      <c r="F833" s="2"/>
    </row>
    <row r="834" spans="2:6" x14ac:dyDescent="0.2">
      <c r="B834" s="2"/>
      <c r="E834" s="28"/>
      <c r="F834" s="2"/>
    </row>
    <row r="835" spans="2:6" x14ac:dyDescent="0.2">
      <c r="B835" s="2"/>
      <c r="E835" s="28"/>
      <c r="F835" s="2"/>
    </row>
    <row r="836" spans="2:6" x14ac:dyDescent="0.2">
      <c r="B836" s="2"/>
      <c r="E836" s="28"/>
      <c r="F836" s="2"/>
    </row>
    <row r="837" spans="2:6" x14ac:dyDescent="0.2">
      <c r="B837" s="2"/>
      <c r="E837" s="28"/>
      <c r="F837" s="2"/>
    </row>
    <row r="838" spans="2:6" x14ac:dyDescent="0.2">
      <c r="B838" s="2"/>
      <c r="E838" s="28"/>
      <c r="F838" s="2"/>
    </row>
    <row r="839" spans="2:6" x14ac:dyDescent="0.2">
      <c r="B839" s="2"/>
      <c r="E839" s="28"/>
      <c r="F839" s="2"/>
    </row>
    <row r="840" spans="2:6" x14ac:dyDescent="0.2">
      <c r="B840" s="2"/>
      <c r="E840" s="28"/>
      <c r="F840" s="2"/>
    </row>
    <row r="841" spans="2:6" x14ac:dyDescent="0.2">
      <c r="B841" s="2"/>
      <c r="E841" s="28"/>
      <c r="F841" s="2"/>
    </row>
    <row r="842" spans="2:6" x14ac:dyDescent="0.2">
      <c r="B842" s="2"/>
      <c r="E842" s="28"/>
      <c r="F842" s="2"/>
    </row>
    <row r="843" spans="2:6" x14ac:dyDescent="0.2">
      <c r="B843" s="2"/>
      <c r="E843" s="28"/>
      <c r="F843" s="2"/>
    </row>
    <row r="844" spans="2:6" x14ac:dyDescent="0.2">
      <c r="B844" s="2"/>
      <c r="E844" s="28"/>
      <c r="F844" s="2"/>
    </row>
    <row r="845" spans="2:6" x14ac:dyDescent="0.2">
      <c r="B845" s="2"/>
      <c r="E845" s="28"/>
      <c r="F845" s="2"/>
    </row>
    <row r="846" spans="2:6" x14ac:dyDescent="0.2">
      <c r="B846" s="2"/>
      <c r="E846" s="28"/>
      <c r="F846" s="2"/>
    </row>
    <row r="847" spans="2:6" x14ac:dyDescent="0.2">
      <c r="B847" s="2"/>
      <c r="E847" s="28"/>
      <c r="F847" s="2"/>
    </row>
    <row r="848" spans="2:6" x14ac:dyDescent="0.2">
      <c r="B848" s="2"/>
      <c r="E848" s="28"/>
      <c r="F848" s="2"/>
    </row>
    <row r="849" spans="2:6" x14ac:dyDescent="0.2">
      <c r="B849" s="2"/>
      <c r="E849" s="28"/>
      <c r="F849" s="2"/>
    </row>
    <row r="850" spans="2:6" x14ac:dyDescent="0.2">
      <c r="B850" s="2"/>
      <c r="E850" s="28"/>
      <c r="F850" s="2"/>
    </row>
    <row r="851" spans="2:6" x14ac:dyDescent="0.2">
      <c r="B851" s="2"/>
      <c r="E851" s="28"/>
      <c r="F851" s="2"/>
    </row>
    <row r="852" spans="2:6" x14ac:dyDescent="0.2">
      <c r="B852" s="2"/>
      <c r="E852" s="28"/>
      <c r="F852" s="2"/>
    </row>
    <row r="853" spans="2:6" x14ac:dyDescent="0.2">
      <c r="B853" s="2"/>
      <c r="E853" s="28"/>
      <c r="F853" s="2"/>
    </row>
    <row r="854" spans="2:6" x14ac:dyDescent="0.2">
      <c r="B854" s="2"/>
      <c r="E854" s="28"/>
      <c r="F854" s="2"/>
    </row>
    <row r="855" spans="2:6" x14ac:dyDescent="0.2">
      <c r="B855" s="2"/>
      <c r="E855" s="28"/>
      <c r="F855" s="2"/>
    </row>
    <row r="856" spans="2:6" x14ac:dyDescent="0.2">
      <c r="B856" s="2"/>
      <c r="E856" s="28"/>
      <c r="F856" s="2"/>
    </row>
    <row r="857" spans="2:6" x14ac:dyDescent="0.2">
      <c r="B857" s="2"/>
      <c r="E857" s="28"/>
      <c r="F857" s="2"/>
    </row>
    <row r="858" spans="2:6" x14ac:dyDescent="0.2">
      <c r="B858" s="2"/>
      <c r="E858" s="28"/>
      <c r="F858" s="2"/>
    </row>
    <row r="859" spans="2:6" x14ac:dyDescent="0.2">
      <c r="B859" s="2"/>
      <c r="E859" s="28"/>
      <c r="F859" s="2"/>
    </row>
    <row r="860" spans="2:6" x14ac:dyDescent="0.2">
      <c r="B860" s="2"/>
      <c r="E860" s="28"/>
      <c r="F860" s="2"/>
    </row>
    <row r="861" spans="2:6" x14ac:dyDescent="0.2">
      <c r="B861" s="2"/>
      <c r="E861" s="28"/>
      <c r="F861" s="2"/>
    </row>
    <row r="862" spans="2:6" x14ac:dyDescent="0.2">
      <c r="B862" s="2"/>
      <c r="E862" s="28"/>
      <c r="F862" s="2"/>
    </row>
    <row r="863" spans="2:6" x14ac:dyDescent="0.2">
      <c r="B863" s="2"/>
      <c r="E863" s="28"/>
      <c r="F863" s="2"/>
    </row>
    <row r="864" spans="2:6" x14ac:dyDescent="0.2">
      <c r="B864" s="2"/>
      <c r="E864" s="28"/>
      <c r="F864" s="2"/>
    </row>
    <row r="865" spans="2:6" x14ac:dyDescent="0.2">
      <c r="B865" s="2"/>
      <c r="E865" s="28"/>
      <c r="F865" s="2"/>
    </row>
    <row r="866" spans="2:6" x14ac:dyDescent="0.2">
      <c r="B866" s="2"/>
      <c r="E866" s="28"/>
      <c r="F866" s="2"/>
    </row>
    <row r="867" spans="2:6" x14ac:dyDescent="0.2">
      <c r="B867" s="2"/>
      <c r="E867" s="28"/>
      <c r="F867" s="2"/>
    </row>
    <row r="868" spans="2:6" x14ac:dyDescent="0.2">
      <c r="B868" s="2"/>
      <c r="E868" s="28"/>
      <c r="F868" s="2"/>
    </row>
    <row r="869" spans="2:6" x14ac:dyDescent="0.2">
      <c r="B869" s="2"/>
      <c r="E869" s="28"/>
      <c r="F869" s="2"/>
    </row>
    <row r="870" spans="2:6" x14ac:dyDescent="0.2">
      <c r="B870" s="2"/>
      <c r="E870" s="28"/>
      <c r="F870" s="2"/>
    </row>
    <row r="871" spans="2:6" x14ac:dyDescent="0.2">
      <c r="B871" s="2"/>
      <c r="E871" s="28"/>
      <c r="F871" s="2"/>
    </row>
    <row r="872" spans="2:6" x14ac:dyDescent="0.2">
      <c r="B872" s="2"/>
      <c r="E872" s="28"/>
      <c r="F872" s="2"/>
    </row>
    <row r="873" spans="2:6" x14ac:dyDescent="0.2">
      <c r="B873" s="2"/>
      <c r="E873" s="28"/>
      <c r="F873" s="2"/>
    </row>
    <row r="874" spans="2:6" x14ac:dyDescent="0.2">
      <c r="B874" s="2"/>
      <c r="E874" s="28"/>
      <c r="F874" s="2"/>
    </row>
    <row r="875" spans="2:6" x14ac:dyDescent="0.2">
      <c r="B875" s="2"/>
      <c r="E875" s="28"/>
      <c r="F875" s="2"/>
    </row>
    <row r="876" spans="2:6" x14ac:dyDescent="0.2">
      <c r="B876" s="2"/>
      <c r="E876" s="28"/>
      <c r="F876" s="2"/>
    </row>
    <row r="877" spans="2:6" x14ac:dyDescent="0.2">
      <c r="B877" s="2"/>
      <c r="E877" s="28"/>
      <c r="F877" s="2"/>
    </row>
    <row r="878" spans="2:6" x14ac:dyDescent="0.2">
      <c r="B878" s="2"/>
      <c r="E878" s="28"/>
      <c r="F878" s="2"/>
    </row>
    <row r="879" spans="2:6" x14ac:dyDescent="0.2">
      <c r="B879" s="2"/>
      <c r="E879" s="28"/>
      <c r="F879" s="2"/>
    </row>
    <row r="880" spans="2:6" x14ac:dyDescent="0.2">
      <c r="B880" s="2"/>
      <c r="E880" s="28"/>
      <c r="F880" s="2"/>
    </row>
    <row r="881" spans="2:6" x14ac:dyDescent="0.2">
      <c r="B881" s="2"/>
      <c r="E881" s="28"/>
      <c r="F881" s="2"/>
    </row>
    <row r="882" spans="2:6" x14ac:dyDescent="0.2">
      <c r="B882" s="2"/>
      <c r="E882" s="28"/>
      <c r="F882" s="2"/>
    </row>
    <row r="883" spans="2:6" x14ac:dyDescent="0.2">
      <c r="B883" s="2"/>
      <c r="E883" s="28"/>
      <c r="F883" s="2"/>
    </row>
    <row r="884" spans="2:6" x14ac:dyDescent="0.2">
      <c r="B884" s="2"/>
      <c r="E884" s="28"/>
      <c r="F884" s="2"/>
    </row>
    <row r="885" spans="2:6" x14ac:dyDescent="0.2">
      <c r="B885" s="2"/>
      <c r="E885" s="28"/>
      <c r="F885" s="2"/>
    </row>
    <row r="886" spans="2:6" x14ac:dyDescent="0.2">
      <c r="B886" s="2"/>
      <c r="E886" s="28"/>
      <c r="F886" s="2"/>
    </row>
    <row r="887" spans="2:6" x14ac:dyDescent="0.2">
      <c r="B887" s="2"/>
      <c r="E887" s="28"/>
      <c r="F887" s="2"/>
    </row>
    <row r="888" spans="2:6" x14ac:dyDescent="0.2">
      <c r="B888" s="2"/>
      <c r="E888" s="28"/>
      <c r="F888" s="2"/>
    </row>
    <row r="889" spans="2:6" x14ac:dyDescent="0.2">
      <c r="B889" s="2"/>
      <c r="E889" s="28"/>
      <c r="F889" s="2"/>
    </row>
    <row r="890" spans="2:6" x14ac:dyDescent="0.2">
      <c r="B890" s="2"/>
      <c r="E890" s="28"/>
      <c r="F890" s="2"/>
    </row>
    <row r="891" spans="2:6" x14ac:dyDescent="0.2">
      <c r="B891" s="2"/>
      <c r="E891" s="28"/>
      <c r="F891" s="2"/>
    </row>
    <row r="892" spans="2:6" x14ac:dyDescent="0.2">
      <c r="B892" s="2"/>
      <c r="E892" s="28"/>
      <c r="F892" s="2"/>
    </row>
    <row r="893" spans="2:6" x14ac:dyDescent="0.2">
      <c r="B893" s="2"/>
      <c r="E893" s="28"/>
      <c r="F893" s="2"/>
    </row>
    <row r="894" spans="2:6" x14ac:dyDescent="0.2">
      <c r="B894" s="2"/>
      <c r="E894" s="28"/>
      <c r="F894" s="2"/>
    </row>
    <row r="895" spans="2:6" x14ac:dyDescent="0.2">
      <c r="B895" s="2"/>
      <c r="E895" s="28"/>
      <c r="F895" s="2"/>
    </row>
    <row r="896" spans="2:6" x14ac:dyDescent="0.2">
      <c r="B896" s="2"/>
      <c r="E896" s="28"/>
      <c r="F896" s="2"/>
    </row>
    <row r="897" spans="2:6" x14ac:dyDescent="0.2">
      <c r="B897" s="2"/>
      <c r="E897" s="28"/>
      <c r="F897" s="2"/>
    </row>
    <row r="898" spans="2:6" x14ac:dyDescent="0.2">
      <c r="B898" s="2"/>
      <c r="E898" s="28"/>
      <c r="F898" s="2"/>
    </row>
    <row r="899" spans="2:6" x14ac:dyDescent="0.2">
      <c r="B899" s="2"/>
      <c r="E899" s="28"/>
      <c r="F899" s="2"/>
    </row>
    <row r="900" spans="2:6" x14ac:dyDescent="0.2">
      <c r="B900" s="2"/>
      <c r="E900" s="28"/>
      <c r="F900" s="2"/>
    </row>
    <row r="901" spans="2:6" x14ac:dyDescent="0.2">
      <c r="B901" s="2"/>
      <c r="E901" s="28"/>
      <c r="F901" s="2"/>
    </row>
    <row r="902" spans="2:6" x14ac:dyDescent="0.2">
      <c r="B902" s="2"/>
      <c r="E902" s="28"/>
      <c r="F902" s="2"/>
    </row>
    <row r="903" spans="2:6" x14ac:dyDescent="0.2">
      <c r="B903" s="2"/>
      <c r="E903" s="28"/>
      <c r="F903" s="2"/>
    </row>
    <row r="904" spans="2:6" x14ac:dyDescent="0.2">
      <c r="B904" s="2"/>
      <c r="E904" s="28"/>
      <c r="F904" s="2"/>
    </row>
    <row r="905" spans="2:6" x14ac:dyDescent="0.2">
      <c r="B905" s="2"/>
      <c r="E905" s="28"/>
      <c r="F905" s="2"/>
    </row>
    <row r="906" spans="2:6" x14ac:dyDescent="0.2">
      <c r="B906" s="2"/>
      <c r="E906" s="28"/>
      <c r="F906" s="2"/>
    </row>
    <row r="907" spans="2:6" x14ac:dyDescent="0.2">
      <c r="B907" s="2"/>
      <c r="E907" s="28"/>
      <c r="F907" s="2"/>
    </row>
    <row r="908" spans="2:6" x14ac:dyDescent="0.2">
      <c r="B908" s="2"/>
      <c r="E908" s="28"/>
      <c r="F908" s="2"/>
    </row>
    <row r="909" spans="2:6" x14ac:dyDescent="0.2">
      <c r="B909" s="2"/>
      <c r="E909" s="28"/>
      <c r="F909" s="2"/>
    </row>
    <row r="910" spans="2:6" x14ac:dyDescent="0.2">
      <c r="B910" s="2"/>
      <c r="E910" s="28"/>
      <c r="F910" s="2"/>
    </row>
    <row r="911" spans="2:6" x14ac:dyDescent="0.2">
      <c r="B911" s="2"/>
      <c r="E911" s="28"/>
      <c r="F911" s="2"/>
    </row>
    <row r="912" spans="2:6" x14ac:dyDescent="0.2">
      <c r="B912" s="2"/>
      <c r="E912" s="28"/>
      <c r="F912" s="2"/>
    </row>
    <row r="913" spans="2:6" x14ac:dyDescent="0.2">
      <c r="B913" s="2"/>
      <c r="E913" s="28"/>
      <c r="F913" s="2"/>
    </row>
    <row r="914" spans="2:6" x14ac:dyDescent="0.2">
      <c r="B914" s="2"/>
      <c r="E914" s="28"/>
      <c r="F914" s="2"/>
    </row>
    <row r="915" spans="2:6" x14ac:dyDescent="0.2">
      <c r="B915" s="2"/>
      <c r="E915" s="28"/>
      <c r="F915" s="2"/>
    </row>
    <row r="916" spans="2:6" x14ac:dyDescent="0.2">
      <c r="B916" s="2"/>
      <c r="E916" s="28"/>
      <c r="F916" s="2"/>
    </row>
    <row r="917" spans="2:6" x14ac:dyDescent="0.2">
      <c r="B917" s="2"/>
      <c r="E917" s="28"/>
      <c r="F917" s="2"/>
    </row>
    <row r="918" spans="2:6" x14ac:dyDescent="0.2">
      <c r="B918" s="2"/>
      <c r="E918" s="28"/>
      <c r="F918" s="2"/>
    </row>
    <row r="919" spans="2:6" x14ac:dyDescent="0.2">
      <c r="B919" s="2"/>
      <c r="E919" s="28"/>
      <c r="F919" s="2"/>
    </row>
    <row r="920" spans="2:6" x14ac:dyDescent="0.2">
      <c r="B920" s="2"/>
      <c r="E920" s="28"/>
      <c r="F920" s="2"/>
    </row>
    <row r="921" spans="2:6" x14ac:dyDescent="0.2">
      <c r="B921" s="2"/>
      <c r="E921" s="28"/>
      <c r="F921" s="2"/>
    </row>
    <row r="922" spans="2:6" x14ac:dyDescent="0.2">
      <c r="B922" s="2"/>
      <c r="E922" s="28"/>
      <c r="F922" s="2"/>
    </row>
    <row r="923" spans="2:6" x14ac:dyDescent="0.2">
      <c r="B923" s="2"/>
      <c r="E923" s="28"/>
      <c r="F923" s="2"/>
    </row>
    <row r="924" spans="2:6" x14ac:dyDescent="0.2">
      <c r="B924" s="2"/>
      <c r="E924" s="28"/>
      <c r="F924" s="2"/>
    </row>
    <row r="925" spans="2:6" x14ac:dyDescent="0.2">
      <c r="B925" s="2"/>
      <c r="E925" s="28"/>
      <c r="F925" s="2"/>
    </row>
    <row r="926" spans="2:6" x14ac:dyDescent="0.2">
      <c r="B926" s="2"/>
      <c r="E926" s="28"/>
      <c r="F926" s="2"/>
    </row>
    <row r="927" spans="2:6" x14ac:dyDescent="0.2">
      <c r="B927" s="2"/>
      <c r="E927" s="28"/>
      <c r="F927" s="2"/>
    </row>
    <row r="928" spans="2:6" x14ac:dyDescent="0.2">
      <c r="B928" s="2"/>
      <c r="E928" s="28"/>
      <c r="F928" s="2"/>
    </row>
    <row r="929" spans="2:6" x14ac:dyDescent="0.2">
      <c r="B929" s="2"/>
      <c r="E929" s="28"/>
      <c r="F929" s="2"/>
    </row>
    <row r="930" spans="2:6" x14ac:dyDescent="0.2">
      <c r="B930" s="2"/>
      <c r="E930" s="28"/>
      <c r="F930" s="2"/>
    </row>
    <row r="931" spans="2:6" x14ac:dyDescent="0.2">
      <c r="B931" s="2"/>
      <c r="E931" s="28"/>
      <c r="F931" s="2"/>
    </row>
    <row r="932" spans="2:6" x14ac:dyDescent="0.2">
      <c r="B932" s="2"/>
      <c r="E932" s="28"/>
      <c r="F932" s="2"/>
    </row>
    <row r="933" spans="2:6" x14ac:dyDescent="0.2">
      <c r="B933" s="2"/>
      <c r="E933" s="28"/>
      <c r="F933" s="2"/>
    </row>
    <row r="934" spans="2:6" x14ac:dyDescent="0.2">
      <c r="B934" s="2"/>
      <c r="E934" s="28"/>
      <c r="F934" s="2"/>
    </row>
    <row r="935" spans="2:6" x14ac:dyDescent="0.2">
      <c r="B935" s="2"/>
      <c r="E935" s="28"/>
      <c r="F935" s="2"/>
    </row>
    <row r="936" spans="2:6" x14ac:dyDescent="0.2">
      <c r="B936" s="2"/>
      <c r="E936" s="28"/>
      <c r="F936" s="2"/>
    </row>
    <row r="937" spans="2:6" x14ac:dyDescent="0.2">
      <c r="B937" s="2"/>
      <c r="E937" s="28"/>
      <c r="F937" s="2"/>
    </row>
    <row r="938" spans="2:6" x14ac:dyDescent="0.2">
      <c r="B938" s="2"/>
      <c r="E938" s="28"/>
      <c r="F938" s="2"/>
    </row>
    <row r="939" spans="2:6" x14ac:dyDescent="0.2">
      <c r="B939" s="2"/>
      <c r="E939" s="28"/>
      <c r="F939" s="2"/>
    </row>
    <row r="940" spans="2:6" x14ac:dyDescent="0.2">
      <c r="B940" s="2"/>
      <c r="E940" s="28"/>
      <c r="F940" s="2"/>
    </row>
    <row r="941" spans="2:6" x14ac:dyDescent="0.2">
      <c r="B941" s="2"/>
      <c r="E941" s="28"/>
      <c r="F941" s="2"/>
    </row>
    <row r="942" spans="2:6" x14ac:dyDescent="0.2">
      <c r="B942" s="2"/>
      <c r="E942" s="28"/>
      <c r="F942" s="2"/>
    </row>
    <row r="943" spans="2:6" x14ac:dyDescent="0.2">
      <c r="B943" s="2"/>
      <c r="E943" s="28"/>
      <c r="F943" s="2"/>
    </row>
    <row r="944" spans="2:6" x14ac:dyDescent="0.2">
      <c r="B944" s="2"/>
      <c r="E944" s="28"/>
      <c r="F944" s="2"/>
    </row>
    <row r="945" spans="2:6" x14ac:dyDescent="0.2">
      <c r="B945" s="2"/>
      <c r="E945" s="28"/>
      <c r="F945" s="2"/>
    </row>
    <row r="946" spans="2:6" x14ac:dyDescent="0.2">
      <c r="B946" s="2"/>
      <c r="E946" s="28"/>
      <c r="F946" s="2"/>
    </row>
    <row r="947" spans="2:6" x14ac:dyDescent="0.2">
      <c r="B947" s="2"/>
      <c r="E947" s="28"/>
      <c r="F947" s="2"/>
    </row>
    <row r="948" spans="2:6" x14ac:dyDescent="0.2">
      <c r="B948" s="2"/>
      <c r="E948" s="28"/>
      <c r="F948" s="2"/>
    </row>
    <row r="949" spans="2:6" x14ac:dyDescent="0.2">
      <c r="B949" s="2"/>
      <c r="E949" s="28"/>
      <c r="F949" s="2"/>
    </row>
    <row r="950" spans="2:6" x14ac:dyDescent="0.2">
      <c r="B950" s="2"/>
      <c r="E950" s="28"/>
      <c r="F950" s="2"/>
    </row>
    <row r="951" spans="2:6" x14ac:dyDescent="0.2">
      <c r="B951" s="2"/>
      <c r="E951" s="28"/>
      <c r="F951" s="2"/>
    </row>
    <row r="952" spans="2:6" x14ac:dyDescent="0.2">
      <c r="B952" s="2"/>
      <c r="E952" s="28"/>
      <c r="F952" s="2"/>
    </row>
    <row r="953" spans="2:6" x14ac:dyDescent="0.2">
      <c r="B953" s="2"/>
      <c r="E953" s="28"/>
      <c r="F953" s="2"/>
    </row>
    <row r="954" spans="2:6" x14ac:dyDescent="0.2">
      <c r="B954" s="2"/>
      <c r="E954" s="28"/>
      <c r="F954" s="2"/>
    </row>
    <row r="955" spans="2:6" x14ac:dyDescent="0.2">
      <c r="B955" s="2"/>
      <c r="E955" s="28"/>
      <c r="F955" s="2"/>
    </row>
    <row r="956" spans="2:6" x14ac:dyDescent="0.2">
      <c r="B956" s="2"/>
      <c r="E956" s="28"/>
      <c r="F956" s="2"/>
    </row>
    <row r="957" spans="2:6" x14ac:dyDescent="0.2">
      <c r="B957" s="2"/>
      <c r="E957" s="28"/>
      <c r="F957" s="2"/>
    </row>
    <row r="958" spans="2:6" x14ac:dyDescent="0.2">
      <c r="B958" s="2"/>
      <c r="E958" s="28"/>
      <c r="F958" s="2"/>
    </row>
    <row r="959" spans="2:6" x14ac:dyDescent="0.2">
      <c r="B959" s="2"/>
      <c r="E959" s="28"/>
      <c r="F959" s="2"/>
    </row>
    <row r="960" spans="2:6" x14ac:dyDescent="0.2">
      <c r="B960" s="2"/>
      <c r="E960" s="28"/>
      <c r="F960" s="2"/>
    </row>
    <row r="961" spans="2:6" x14ac:dyDescent="0.2">
      <c r="B961" s="2"/>
      <c r="E961" s="28"/>
      <c r="F961" s="2"/>
    </row>
    <row r="962" spans="2:6" x14ac:dyDescent="0.2">
      <c r="B962" s="2"/>
      <c r="E962" s="28"/>
      <c r="F962" s="2"/>
    </row>
    <row r="963" spans="2:6" x14ac:dyDescent="0.2">
      <c r="B963" s="2"/>
      <c r="E963" s="28"/>
      <c r="F963" s="2"/>
    </row>
    <row r="964" spans="2:6" x14ac:dyDescent="0.2">
      <c r="B964" s="2"/>
      <c r="E964" s="28"/>
      <c r="F964" s="2"/>
    </row>
    <row r="965" spans="2:6" x14ac:dyDescent="0.2">
      <c r="B965" s="2"/>
      <c r="E965" s="28"/>
      <c r="F965" s="2"/>
    </row>
    <row r="966" spans="2:6" x14ac:dyDescent="0.2">
      <c r="B966" s="2"/>
      <c r="E966" s="28"/>
      <c r="F966" s="2"/>
    </row>
    <row r="967" spans="2:6" x14ac:dyDescent="0.2">
      <c r="B967" s="2"/>
      <c r="E967" s="28"/>
      <c r="F967" s="2"/>
    </row>
    <row r="968" spans="2:6" x14ac:dyDescent="0.2">
      <c r="B968" s="2"/>
      <c r="E968" s="28"/>
      <c r="F968" s="2"/>
    </row>
    <row r="969" spans="2:6" x14ac:dyDescent="0.2">
      <c r="B969" s="2"/>
      <c r="E969" s="28"/>
      <c r="F969" s="2"/>
    </row>
    <row r="970" spans="2:6" x14ac:dyDescent="0.2">
      <c r="B970" s="2"/>
      <c r="E970" s="28"/>
      <c r="F970" s="2"/>
    </row>
    <row r="971" spans="2:6" x14ac:dyDescent="0.2">
      <c r="B971" s="2"/>
      <c r="E971" s="28"/>
      <c r="F971" s="2"/>
    </row>
    <row r="972" spans="2:6" x14ac:dyDescent="0.2">
      <c r="B972" s="2"/>
      <c r="E972" s="28"/>
      <c r="F972" s="2"/>
    </row>
    <row r="973" spans="2:6" x14ac:dyDescent="0.2">
      <c r="B973" s="2"/>
      <c r="E973" s="28"/>
      <c r="F973" s="2"/>
    </row>
    <row r="974" spans="2:6" x14ac:dyDescent="0.2">
      <c r="B974" s="2"/>
      <c r="E974" s="28"/>
      <c r="F974" s="2"/>
    </row>
    <row r="975" spans="2:6" x14ac:dyDescent="0.2">
      <c r="B975" s="2"/>
      <c r="E975" s="28"/>
      <c r="F975" s="2"/>
    </row>
    <row r="976" spans="2:6" x14ac:dyDescent="0.2">
      <c r="B976" s="2"/>
      <c r="E976" s="28"/>
      <c r="F976" s="2"/>
    </row>
    <row r="977" spans="2:6" x14ac:dyDescent="0.2">
      <c r="B977" s="2"/>
      <c r="E977" s="28"/>
      <c r="F977" s="2"/>
    </row>
    <row r="978" spans="2:6" x14ac:dyDescent="0.2">
      <c r="B978" s="2"/>
      <c r="E978" s="28"/>
      <c r="F978" s="2"/>
    </row>
    <row r="979" spans="2:6" x14ac:dyDescent="0.2">
      <c r="B979" s="2"/>
      <c r="E979" s="28"/>
      <c r="F979" s="2"/>
    </row>
    <row r="980" spans="2:6" x14ac:dyDescent="0.2">
      <c r="B980" s="2"/>
      <c r="E980" s="28"/>
      <c r="F980" s="2"/>
    </row>
    <row r="981" spans="2:6" x14ac:dyDescent="0.2">
      <c r="B981" s="2"/>
      <c r="E981" s="28"/>
      <c r="F981" s="2"/>
    </row>
    <row r="982" spans="2:6" x14ac:dyDescent="0.2">
      <c r="B982" s="2"/>
      <c r="E982" s="28"/>
      <c r="F982" s="2"/>
    </row>
    <row r="983" spans="2:6" x14ac:dyDescent="0.2">
      <c r="B983" s="2"/>
      <c r="E983" s="28"/>
      <c r="F983" s="2"/>
    </row>
    <row r="984" spans="2:6" x14ac:dyDescent="0.2">
      <c r="B984" s="2"/>
      <c r="E984" s="28"/>
      <c r="F984" s="2"/>
    </row>
    <row r="985" spans="2:6" x14ac:dyDescent="0.2">
      <c r="B985" s="2"/>
      <c r="E985" s="28"/>
      <c r="F985" s="2"/>
    </row>
    <row r="986" spans="2:6" x14ac:dyDescent="0.2">
      <c r="B986" s="2"/>
      <c r="E986" s="28"/>
      <c r="F986" s="2"/>
    </row>
    <row r="987" spans="2:6" x14ac:dyDescent="0.2">
      <c r="B987" s="2"/>
      <c r="E987" s="28"/>
      <c r="F987" s="2"/>
    </row>
    <row r="988" spans="2:6" x14ac:dyDescent="0.2">
      <c r="B988" s="2"/>
      <c r="E988" s="28"/>
      <c r="F988" s="2"/>
    </row>
    <row r="989" spans="2:6" x14ac:dyDescent="0.2">
      <c r="B989" s="2"/>
      <c r="E989" s="28"/>
      <c r="F989" s="2"/>
    </row>
    <row r="990" spans="2:6" x14ac:dyDescent="0.2">
      <c r="B990" s="2"/>
      <c r="E990" s="28"/>
      <c r="F990" s="2"/>
    </row>
    <row r="991" spans="2:6" x14ac:dyDescent="0.2">
      <c r="B991" s="2"/>
      <c r="E991" s="28"/>
      <c r="F991" s="2"/>
    </row>
    <row r="992" spans="2:6" x14ac:dyDescent="0.2">
      <c r="B992" s="2"/>
      <c r="E992" s="28"/>
      <c r="F992" s="2"/>
    </row>
    <row r="993" spans="2:6" x14ac:dyDescent="0.2">
      <c r="B993" s="2"/>
      <c r="E993" s="28"/>
      <c r="F993" s="2"/>
    </row>
    <row r="994" spans="2:6" x14ac:dyDescent="0.2">
      <c r="B994" s="2"/>
      <c r="E994" s="28"/>
      <c r="F994" s="2"/>
    </row>
    <row r="995" spans="2:6" x14ac:dyDescent="0.2">
      <c r="B995" s="2"/>
      <c r="E995" s="28"/>
      <c r="F995" s="2"/>
    </row>
    <row r="996" spans="2:6" x14ac:dyDescent="0.2">
      <c r="B996" s="2"/>
      <c r="E996" s="28"/>
      <c r="F996" s="2"/>
    </row>
    <row r="997" spans="2:6" x14ac:dyDescent="0.2">
      <c r="B997" s="2"/>
      <c r="E997" s="28"/>
      <c r="F997" s="2"/>
    </row>
    <row r="998" spans="2:6" x14ac:dyDescent="0.2">
      <c r="B998" s="2"/>
      <c r="E998" s="28"/>
      <c r="F998" s="2"/>
    </row>
    <row r="999" spans="2:6" x14ac:dyDescent="0.2">
      <c r="B999" s="2"/>
      <c r="E999" s="28"/>
      <c r="F999" s="2"/>
    </row>
    <row r="1000" spans="2:6" x14ac:dyDescent="0.2">
      <c r="B1000" s="2"/>
      <c r="E1000" s="28"/>
      <c r="F1000" s="2"/>
    </row>
    <row r="1001" spans="2:6" x14ac:dyDescent="0.2">
      <c r="B1001" s="2"/>
      <c r="E1001" s="28" t="e">
        <f>VLOOKUP(C1001,'Active 1'!C$21:E$950,3,FALSE)</f>
        <v>#N/A</v>
      </c>
      <c r="F1001" s="2"/>
    </row>
    <row r="1002" spans="2:6" x14ac:dyDescent="0.2">
      <c r="B1002" s="2"/>
      <c r="E1002" s="28" t="e">
        <f>VLOOKUP(C1002,'Active 1'!C$21:E$950,3,FALSE)</f>
        <v>#N/A</v>
      </c>
      <c r="F1002" s="2"/>
    </row>
    <row r="1003" spans="2:6" x14ac:dyDescent="0.2">
      <c r="B1003" s="2"/>
      <c r="E1003" s="28" t="e">
        <f>VLOOKUP(C1003,'Active 1'!C$21:E$950,3,FALSE)</f>
        <v>#N/A</v>
      </c>
      <c r="F1003" s="2"/>
    </row>
    <row r="1004" spans="2:6" x14ac:dyDescent="0.2">
      <c r="B1004" s="2"/>
      <c r="F1004" s="2"/>
    </row>
    <row r="1005" spans="2:6" x14ac:dyDescent="0.2">
      <c r="B1005" s="2"/>
      <c r="F1005" s="2"/>
    </row>
    <row r="1006" spans="2:6" x14ac:dyDescent="0.2">
      <c r="B1006" s="2"/>
      <c r="F1006" s="2"/>
    </row>
    <row r="1007" spans="2:6" x14ac:dyDescent="0.2">
      <c r="B1007" s="2"/>
      <c r="F1007" s="2"/>
    </row>
    <row r="1008" spans="2:6" x14ac:dyDescent="0.2">
      <c r="B1008" s="2"/>
      <c r="F1008" s="2"/>
    </row>
    <row r="1009" spans="2:6" x14ac:dyDescent="0.2">
      <c r="B1009" s="2"/>
      <c r="F1009" s="2"/>
    </row>
    <row r="1010" spans="2:6" x14ac:dyDescent="0.2">
      <c r="B1010" s="2"/>
      <c r="F1010" s="2"/>
    </row>
    <row r="1011" spans="2:6" x14ac:dyDescent="0.2">
      <c r="B1011" s="2"/>
      <c r="F1011" s="2"/>
    </row>
    <row r="1012" spans="2:6" x14ac:dyDescent="0.2">
      <c r="B1012" s="2"/>
      <c r="F1012" s="2"/>
    </row>
    <row r="1013" spans="2:6" x14ac:dyDescent="0.2">
      <c r="B1013" s="2"/>
      <c r="F1013" s="2"/>
    </row>
    <row r="1014" spans="2:6" x14ac:dyDescent="0.2">
      <c r="B1014" s="2"/>
      <c r="F1014" s="2"/>
    </row>
    <row r="1015" spans="2:6" x14ac:dyDescent="0.2">
      <c r="B1015" s="2"/>
      <c r="F1015" s="2"/>
    </row>
    <row r="1016" spans="2:6" x14ac:dyDescent="0.2">
      <c r="B1016" s="2"/>
      <c r="F1016" s="2"/>
    </row>
    <row r="1017" spans="2:6" x14ac:dyDescent="0.2">
      <c r="B1017" s="2"/>
      <c r="F1017" s="2"/>
    </row>
    <row r="1018" spans="2:6" x14ac:dyDescent="0.2">
      <c r="B1018" s="2"/>
      <c r="F1018" s="2"/>
    </row>
    <row r="1019" spans="2:6" x14ac:dyDescent="0.2">
      <c r="B1019" s="2"/>
      <c r="F1019" s="2"/>
    </row>
    <row r="1020" spans="2:6" x14ac:dyDescent="0.2">
      <c r="B1020" s="2"/>
      <c r="F1020" s="2"/>
    </row>
    <row r="1021" spans="2:6" x14ac:dyDescent="0.2">
      <c r="B1021" s="2"/>
      <c r="F1021" s="2"/>
    </row>
    <row r="1022" spans="2:6" x14ac:dyDescent="0.2">
      <c r="B1022" s="2"/>
      <c r="F1022" s="2"/>
    </row>
    <row r="1023" spans="2:6" x14ac:dyDescent="0.2">
      <c r="B1023" s="2"/>
      <c r="F1023" s="2"/>
    </row>
    <row r="1024" spans="2:6" x14ac:dyDescent="0.2">
      <c r="B1024" s="2"/>
      <c r="F1024" s="2"/>
    </row>
    <row r="1025" spans="2:6" x14ac:dyDescent="0.2">
      <c r="B1025" s="2"/>
      <c r="F1025" s="2"/>
    </row>
    <row r="1026" spans="2:6" x14ac:dyDescent="0.2">
      <c r="B1026" s="2"/>
      <c r="F1026" s="2"/>
    </row>
    <row r="1027" spans="2:6" x14ac:dyDescent="0.2">
      <c r="B1027" s="2"/>
      <c r="F1027" s="2"/>
    </row>
    <row r="1028" spans="2:6" x14ac:dyDescent="0.2">
      <c r="B1028" s="2"/>
      <c r="F1028" s="2"/>
    </row>
    <row r="1029" spans="2:6" x14ac:dyDescent="0.2">
      <c r="B1029" s="2"/>
      <c r="F1029" s="2"/>
    </row>
    <row r="1030" spans="2:6" x14ac:dyDescent="0.2">
      <c r="B1030" s="2"/>
      <c r="F1030" s="2"/>
    </row>
    <row r="1031" spans="2:6" x14ac:dyDescent="0.2">
      <c r="B1031" s="2"/>
      <c r="F1031" s="2"/>
    </row>
    <row r="1032" spans="2:6" x14ac:dyDescent="0.2">
      <c r="B1032" s="2"/>
      <c r="F1032" s="2"/>
    </row>
    <row r="1033" spans="2:6" x14ac:dyDescent="0.2">
      <c r="B1033" s="2"/>
      <c r="F1033" s="2"/>
    </row>
    <row r="1034" spans="2:6" x14ac:dyDescent="0.2">
      <c r="B1034" s="2"/>
      <c r="F1034" s="2"/>
    </row>
    <row r="1035" spans="2:6" x14ac:dyDescent="0.2">
      <c r="B1035" s="2"/>
      <c r="F1035" s="2"/>
    </row>
    <row r="1036" spans="2:6" x14ac:dyDescent="0.2">
      <c r="B1036" s="2"/>
      <c r="F1036" s="2"/>
    </row>
    <row r="1037" spans="2:6" x14ac:dyDescent="0.2">
      <c r="B1037" s="2"/>
      <c r="F1037" s="2"/>
    </row>
    <row r="1038" spans="2:6" x14ac:dyDescent="0.2">
      <c r="B1038" s="2"/>
      <c r="F1038" s="2"/>
    </row>
    <row r="1039" spans="2:6" x14ac:dyDescent="0.2">
      <c r="B1039" s="2"/>
      <c r="F1039" s="2"/>
    </row>
    <row r="1040" spans="2:6" x14ac:dyDescent="0.2">
      <c r="B1040" s="2"/>
      <c r="F1040" s="2"/>
    </row>
    <row r="1041" spans="2:6" x14ac:dyDescent="0.2">
      <c r="B1041" s="2"/>
      <c r="F1041" s="2"/>
    </row>
    <row r="1042" spans="2:6" x14ac:dyDescent="0.2">
      <c r="B1042" s="2"/>
      <c r="F1042" s="2"/>
    </row>
    <row r="1043" spans="2:6" x14ac:dyDescent="0.2">
      <c r="B1043" s="2"/>
      <c r="F1043" s="2"/>
    </row>
    <row r="1044" spans="2:6" x14ac:dyDescent="0.2">
      <c r="B1044" s="2"/>
      <c r="F1044" s="2"/>
    </row>
    <row r="1045" spans="2:6" x14ac:dyDescent="0.2">
      <c r="B1045" s="2"/>
      <c r="F1045" s="2"/>
    </row>
    <row r="1046" spans="2:6" x14ac:dyDescent="0.2">
      <c r="B1046" s="2"/>
      <c r="F1046" s="2"/>
    </row>
    <row r="1047" spans="2:6" x14ac:dyDescent="0.2">
      <c r="B1047" s="2"/>
      <c r="F1047" s="2"/>
    </row>
    <row r="1048" spans="2:6" x14ac:dyDescent="0.2">
      <c r="B1048" s="2"/>
      <c r="F1048" s="2"/>
    </row>
    <row r="1049" spans="2:6" x14ac:dyDescent="0.2">
      <c r="B1049" s="2"/>
      <c r="F1049" s="2"/>
    </row>
    <row r="1050" spans="2:6" x14ac:dyDescent="0.2">
      <c r="B1050" s="2"/>
      <c r="F1050" s="2"/>
    </row>
    <row r="1051" spans="2:6" x14ac:dyDescent="0.2">
      <c r="B1051" s="2"/>
      <c r="F1051" s="2"/>
    </row>
    <row r="1052" spans="2:6" x14ac:dyDescent="0.2">
      <c r="B1052" s="2"/>
      <c r="F1052" s="2"/>
    </row>
    <row r="1053" spans="2:6" x14ac:dyDescent="0.2">
      <c r="B1053" s="2"/>
      <c r="F1053" s="2"/>
    </row>
    <row r="1054" spans="2:6" x14ac:dyDescent="0.2">
      <c r="B1054" s="2"/>
      <c r="F1054" s="2"/>
    </row>
    <row r="1055" spans="2:6" x14ac:dyDescent="0.2">
      <c r="B1055" s="2"/>
      <c r="F1055" s="2"/>
    </row>
    <row r="1056" spans="2:6" x14ac:dyDescent="0.2">
      <c r="B1056" s="2"/>
      <c r="F1056" s="2"/>
    </row>
    <row r="1057" spans="2:6" x14ac:dyDescent="0.2">
      <c r="B1057" s="2"/>
      <c r="F1057" s="2"/>
    </row>
    <row r="1058" spans="2:6" x14ac:dyDescent="0.2">
      <c r="B1058" s="2"/>
      <c r="F1058" s="2"/>
    </row>
    <row r="1059" spans="2:6" x14ac:dyDescent="0.2">
      <c r="B1059" s="2"/>
      <c r="F1059" s="2"/>
    </row>
    <row r="1060" spans="2:6" x14ac:dyDescent="0.2">
      <c r="B1060" s="2"/>
      <c r="F1060" s="2"/>
    </row>
    <row r="1061" spans="2:6" x14ac:dyDescent="0.2">
      <c r="B1061" s="2"/>
      <c r="F1061" s="2"/>
    </row>
    <row r="1062" spans="2:6" x14ac:dyDescent="0.2">
      <c r="B1062" s="2"/>
      <c r="F1062" s="2"/>
    </row>
    <row r="1063" spans="2:6" x14ac:dyDescent="0.2">
      <c r="B1063" s="2"/>
      <c r="F1063" s="2"/>
    </row>
    <row r="1064" spans="2:6" x14ac:dyDescent="0.2">
      <c r="B1064" s="2"/>
      <c r="F1064" s="2"/>
    </row>
    <row r="1065" spans="2:6" x14ac:dyDescent="0.2">
      <c r="B1065" s="2"/>
      <c r="F1065" s="2"/>
    </row>
    <row r="1066" spans="2:6" x14ac:dyDescent="0.2">
      <c r="B1066" s="2"/>
      <c r="F1066" s="2"/>
    </row>
    <row r="1067" spans="2:6" x14ac:dyDescent="0.2">
      <c r="B1067" s="2"/>
      <c r="F1067" s="2"/>
    </row>
    <row r="1068" spans="2:6" x14ac:dyDescent="0.2">
      <c r="B1068" s="2"/>
      <c r="F1068" s="2"/>
    </row>
    <row r="1069" spans="2:6" x14ac:dyDescent="0.2">
      <c r="B1069" s="2"/>
      <c r="F1069" s="2"/>
    </row>
    <row r="1070" spans="2:6" x14ac:dyDescent="0.2">
      <c r="B1070" s="2"/>
      <c r="F1070" s="2"/>
    </row>
    <row r="1071" spans="2:6" x14ac:dyDescent="0.2">
      <c r="B1071" s="2"/>
      <c r="F1071" s="2"/>
    </row>
    <row r="1072" spans="2:6" x14ac:dyDescent="0.2">
      <c r="B1072" s="2"/>
      <c r="F1072" s="2"/>
    </row>
    <row r="1073" spans="2:6" x14ac:dyDescent="0.2">
      <c r="B1073" s="2"/>
      <c r="F1073" s="2"/>
    </row>
    <row r="1074" spans="2:6" x14ac:dyDescent="0.2">
      <c r="B1074" s="2"/>
      <c r="F1074" s="2"/>
    </row>
    <row r="1075" spans="2:6" x14ac:dyDescent="0.2">
      <c r="B1075" s="2"/>
      <c r="F1075" s="2"/>
    </row>
    <row r="1076" spans="2:6" x14ac:dyDescent="0.2">
      <c r="B1076" s="2"/>
      <c r="F1076" s="2"/>
    </row>
    <row r="1077" spans="2:6" x14ac:dyDescent="0.2">
      <c r="B1077" s="2"/>
      <c r="F1077" s="2"/>
    </row>
    <row r="1078" spans="2:6" x14ac:dyDescent="0.2">
      <c r="B1078" s="2"/>
      <c r="F1078" s="2"/>
    </row>
    <row r="1079" spans="2:6" x14ac:dyDescent="0.2">
      <c r="B1079" s="2"/>
      <c r="F1079" s="2"/>
    </row>
    <row r="1080" spans="2:6" x14ac:dyDescent="0.2">
      <c r="B1080" s="2"/>
      <c r="F1080" s="2"/>
    </row>
    <row r="1081" spans="2:6" x14ac:dyDescent="0.2">
      <c r="B1081" s="2"/>
      <c r="F1081" s="2"/>
    </row>
    <row r="1082" spans="2:6" x14ac:dyDescent="0.2">
      <c r="B1082" s="2"/>
      <c r="F1082" s="2"/>
    </row>
    <row r="1083" spans="2:6" x14ac:dyDescent="0.2">
      <c r="B1083" s="2"/>
      <c r="F1083" s="2"/>
    </row>
    <row r="1084" spans="2:6" x14ac:dyDescent="0.2">
      <c r="B1084" s="2"/>
      <c r="F1084" s="2"/>
    </row>
    <row r="1085" spans="2:6" x14ac:dyDescent="0.2">
      <c r="B1085" s="2"/>
      <c r="F1085" s="2"/>
    </row>
    <row r="1086" spans="2:6" x14ac:dyDescent="0.2">
      <c r="B1086" s="2"/>
      <c r="F1086" s="2"/>
    </row>
    <row r="1087" spans="2:6" x14ac:dyDescent="0.2">
      <c r="B1087" s="2"/>
      <c r="F1087" s="2"/>
    </row>
    <row r="1088" spans="2:6" x14ac:dyDescent="0.2">
      <c r="B1088" s="2"/>
      <c r="F1088" s="2"/>
    </row>
    <row r="1089" spans="2:6" x14ac:dyDescent="0.2">
      <c r="B1089" s="2"/>
      <c r="F1089" s="2"/>
    </row>
    <row r="1090" spans="2:6" x14ac:dyDescent="0.2">
      <c r="B1090" s="2"/>
      <c r="F1090" s="2"/>
    </row>
    <row r="1091" spans="2:6" x14ac:dyDescent="0.2">
      <c r="B1091" s="2"/>
      <c r="F1091" s="2"/>
    </row>
    <row r="1092" spans="2:6" x14ac:dyDescent="0.2">
      <c r="B1092" s="2"/>
      <c r="F1092" s="2"/>
    </row>
    <row r="1093" spans="2:6" x14ac:dyDescent="0.2">
      <c r="B1093" s="2"/>
      <c r="F1093" s="2"/>
    </row>
    <row r="1094" spans="2:6" x14ac:dyDescent="0.2">
      <c r="B1094" s="2"/>
      <c r="F1094" s="2"/>
    </row>
    <row r="1095" spans="2:6" x14ac:dyDescent="0.2">
      <c r="B1095" s="2"/>
      <c r="F1095" s="2"/>
    </row>
    <row r="1096" spans="2:6" x14ac:dyDescent="0.2">
      <c r="B1096" s="2"/>
      <c r="F1096" s="2"/>
    </row>
    <row r="1097" spans="2:6" x14ac:dyDescent="0.2">
      <c r="B1097" s="2"/>
      <c r="F1097" s="2"/>
    </row>
    <row r="1098" spans="2:6" x14ac:dyDescent="0.2">
      <c r="B1098" s="2"/>
      <c r="F1098" s="2"/>
    </row>
    <row r="1099" spans="2:6" x14ac:dyDescent="0.2">
      <c r="B1099" s="2"/>
      <c r="F1099" s="2"/>
    </row>
    <row r="1100" spans="2:6" x14ac:dyDescent="0.2">
      <c r="B1100" s="2"/>
      <c r="F1100" s="2"/>
    </row>
    <row r="1101" spans="2:6" x14ac:dyDescent="0.2">
      <c r="B1101" s="2"/>
      <c r="F1101" s="2"/>
    </row>
    <row r="1102" spans="2:6" x14ac:dyDescent="0.2">
      <c r="B1102" s="2"/>
      <c r="F1102" s="2"/>
    </row>
    <row r="1103" spans="2:6" x14ac:dyDescent="0.2">
      <c r="B1103" s="2"/>
      <c r="F1103" s="2"/>
    </row>
    <row r="1104" spans="2:6" x14ac:dyDescent="0.2">
      <c r="B1104" s="2"/>
      <c r="F1104" s="2"/>
    </row>
    <row r="1105" spans="2:6" x14ac:dyDescent="0.2">
      <c r="B1105" s="2"/>
      <c r="F1105" s="2"/>
    </row>
    <row r="1106" spans="2:6" x14ac:dyDescent="0.2">
      <c r="B1106" s="2"/>
      <c r="F1106" s="2"/>
    </row>
    <row r="1107" spans="2:6" x14ac:dyDescent="0.2">
      <c r="B1107" s="2"/>
      <c r="F1107" s="2"/>
    </row>
    <row r="1108" spans="2:6" x14ac:dyDescent="0.2">
      <c r="B1108" s="2"/>
      <c r="F1108" s="2"/>
    </row>
    <row r="1109" spans="2:6" x14ac:dyDescent="0.2">
      <c r="B1109" s="2"/>
      <c r="F1109" s="2"/>
    </row>
    <row r="1110" spans="2:6" x14ac:dyDescent="0.2">
      <c r="B1110" s="2"/>
      <c r="F1110" s="2"/>
    </row>
    <row r="1111" spans="2:6" x14ac:dyDescent="0.2">
      <c r="B1111" s="2"/>
      <c r="F1111" s="2"/>
    </row>
    <row r="1112" spans="2:6" x14ac:dyDescent="0.2">
      <c r="B1112" s="2"/>
      <c r="F1112" s="2"/>
    </row>
    <row r="1113" spans="2:6" x14ac:dyDescent="0.2">
      <c r="B1113" s="2"/>
      <c r="F1113" s="2"/>
    </row>
    <row r="1114" spans="2:6" x14ac:dyDescent="0.2">
      <c r="B1114" s="2"/>
      <c r="F1114" s="2"/>
    </row>
    <row r="1115" spans="2:6" x14ac:dyDescent="0.2">
      <c r="B1115" s="2"/>
      <c r="F1115" s="2"/>
    </row>
    <row r="1116" spans="2:6" x14ac:dyDescent="0.2">
      <c r="B1116" s="2"/>
      <c r="F1116" s="2"/>
    </row>
    <row r="1117" spans="2:6" x14ac:dyDescent="0.2">
      <c r="B1117" s="2"/>
      <c r="F1117" s="2"/>
    </row>
    <row r="1118" spans="2:6" x14ac:dyDescent="0.2">
      <c r="B1118" s="2"/>
      <c r="F1118" s="2"/>
    </row>
    <row r="1119" spans="2:6" x14ac:dyDescent="0.2">
      <c r="B1119" s="2"/>
      <c r="F1119" s="2"/>
    </row>
    <row r="1120" spans="2:6" x14ac:dyDescent="0.2">
      <c r="B1120" s="2"/>
      <c r="F1120" s="2"/>
    </row>
    <row r="1121" spans="2:6" x14ac:dyDescent="0.2">
      <c r="B1121" s="2"/>
      <c r="F1121" s="2"/>
    </row>
    <row r="1122" spans="2:6" x14ac:dyDescent="0.2">
      <c r="B1122" s="2"/>
      <c r="F1122" s="2"/>
    </row>
    <row r="1123" spans="2:6" x14ac:dyDescent="0.2">
      <c r="B1123" s="2"/>
      <c r="F1123" s="2"/>
    </row>
    <row r="1124" spans="2:6" x14ac:dyDescent="0.2">
      <c r="B1124" s="2"/>
      <c r="F1124" s="2"/>
    </row>
    <row r="1125" spans="2:6" x14ac:dyDescent="0.2">
      <c r="B1125" s="2"/>
      <c r="F1125" s="2"/>
    </row>
    <row r="1126" spans="2:6" x14ac:dyDescent="0.2">
      <c r="B1126" s="2"/>
      <c r="F1126" s="2"/>
    </row>
    <row r="1127" spans="2:6" x14ac:dyDescent="0.2">
      <c r="B1127" s="2"/>
      <c r="F1127" s="2"/>
    </row>
    <row r="1128" spans="2:6" x14ac:dyDescent="0.2">
      <c r="B1128" s="2"/>
      <c r="F1128" s="2"/>
    </row>
    <row r="1129" spans="2:6" x14ac:dyDescent="0.2">
      <c r="B1129" s="2"/>
      <c r="F1129" s="2"/>
    </row>
    <row r="1130" spans="2:6" x14ac:dyDescent="0.2">
      <c r="B1130" s="2"/>
      <c r="F1130" s="2"/>
    </row>
    <row r="1131" spans="2:6" x14ac:dyDescent="0.2">
      <c r="B1131" s="2"/>
      <c r="F1131" s="2"/>
    </row>
    <row r="1132" spans="2:6" x14ac:dyDescent="0.2">
      <c r="B1132" s="2"/>
      <c r="F1132" s="2"/>
    </row>
    <row r="1133" spans="2:6" x14ac:dyDescent="0.2">
      <c r="B1133" s="2"/>
      <c r="F1133" s="2"/>
    </row>
    <row r="1134" spans="2:6" x14ac:dyDescent="0.2">
      <c r="B1134" s="2"/>
      <c r="F1134" s="2"/>
    </row>
    <row r="1135" spans="2:6" x14ac:dyDescent="0.2">
      <c r="B1135" s="2"/>
      <c r="F1135" s="2"/>
    </row>
    <row r="1136" spans="2:6" x14ac:dyDescent="0.2">
      <c r="B1136" s="2"/>
      <c r="F1136" s="2"/>
    </row>
    <row r="1137" spans="2:6" x14ac:dyDescent="0.2">
      <c r="B1137" s="2"/>
      <c r="F1137" s="2"/>
    </row>
    <row r="1138" spans="2:6" x14ac:dyDescent="0.2">
      <c r="B1138" s="2"/>
      <c r="F1138" s="2"/>
    </row>
    <row r="1139" spans="2:6" x14ac:dyDescent="0.2">
      <c r="B1139" s="2"/>
      <c r="F1139" s="2"/>
    </row>
  </sheetData>
  <phoneticPr fontId="8" type="noConversion"/>
  <hyperlinks>
    <hyperlink ref="A3" r:id="rId1" xr:uid="{00000000-0004-0000-0200-000000000000}"/>
    <hyperlink ref="P423" r:id="rId2" display="http://www.bav-astro.de/sfs/BAVM_link.php?BAVMnr=8" xr:uid="{00000000-0004-0000-0200-000001000000}"/>
    <hyperlink ref="P424" r:id="rId3" display="http://www.bav-astro.de/sfs/BAVM_link.php?BAVMnr=8" xr:uid="{00000000-0004-0000-0200-000002000000}"/>
    <hyperlink ref="P426" r:id="rId4" display="http://www.bav-astro.de/sfs/BAVM_link.php?BAVMnr=8" xr:uid="{00000000-0004-0000-0200-000003000000}"/>
    <hyperlink ref="P427" r:id="rId5" display="http://www.bav-astro.de/sfs/BAVM_link.php?BAVMnr=8" xr:uid="{00000000-0004-0000-0200-000004000000}"/>
    <hyperlink ref="P428" r:id="rId6" display="http://www.bav-astro.de/sfs/BAVM_link.php?BAVMnr=8" xr:uid="{00000000-0004-0000-0200-000005000000}"/>
    <hyperlink ref="P429" r:id="rId7" display="http://www.bav-astro.de/sfs/BAVM_link.php?BAVMnr=8" xr:uid="{00000000-0004-0000-0200-000006000000}"/>
    <hyperlink ref="P430" r:id="rId8" display="http://www.bav-astro.de/sfs/BAVM_link.php?BAVMnr=8" xr:uid="{00000000-0004-0000-0200-000007000000}"/>
    <hyperlink ref="P431" r:id="rId9" display="http://www.bav-astro.de/sfs/BAVM_link.php?BAVMnr=8" xr:uid="{00000000-0004-0000-0200-000008000000}"/>
    <hyperlink ref="P432" r:id="rId10" display="http://www.bav-astro.de/sfs/BAVM_link.php?BAVMnr=8" xr:uid="{00000000-0004-0000-0200-000009000000}"/>
    <hyperlink ref="P433" r:id="rId11" display="http://www.bav-astro.de/sfs/BAVM_link.php?BAVMnr=8" xr:uid="{00000000-0004-0000-0200-00000A000000}"/>
    <hyperlink ref="P434" r:id="rId12" display="http://www.bav-astro.de/sfs/BAVM_link.php?BAVMnr=10" xr:uid="{00000000-0004-0000-0200-00000B000000}"/>
    <hyperlink ref="P435" r:id="rId13" display="http://www.bav-astro.de/sfs/BAVM_link.php?BAVMnr=8" xr:uid="{00000000-0004-0000-0200-00000C000000}"/>
    <hyperlink ref="P436" r:id="rId14" display="http://www.bav-astro.de/sfs/BAVM_link.php?BAVMnr=8" xr:uid="{00000000-0004-0000-0200-00000D000000}"/>
    <hyperlink ref="P437" r:id="rId15" display="http://www.bav-astro.de/sfs/BAVM_link.php?BAVMnr=10" xr:uid="{00000000-0004-0000-0200-00000E000000}"/>
    <hyperlink ref="P438" r:id="rId16" display="http://www.bav-astro.de/sfs/BAVM_link.php?BAVMnr=8" xr:uid="{00000000-0004-0000-0200-00000F000000}"/>
    <hyperlink ref="P439" r:id="rId17" display="http://www.bav-astro.de/sfs/BAVM_link.php?BAVMnr=8" xr:uid="{00000000-0004-0000-0200-000010000000}"/>
    <hyperlink ref="P440" r:id="rId18" display="http://www.bav-astro.de/sfs/BAVM_link.php?BAVMnr=10" xr:uid="{00000000-0004-0000-0200-000011000000}"/>
    <hyperlink ref="P441" r:id="rId19" display="http://www.bav-astro.de/sfs/BAVM_link.php?BAVMnr=8" xr:uid="{00000000-0004-0000-0200-000012000000}"/>
    <hyperlink ref="P442" r:id="rId20" display="http://www.bav-astro.de/sfs/BAVM_link.php?BAVMnr=10" xr:uid="{00000000-0004-0000-0200-000013000000}"/>
    <hyperlink ref="P443" r:id="rId21" display="http://www.bav-astro.de/sfs/BAVM_link.php?BAVMnr=8" xr:uid="{00000000-0004-0000-0200-000014000000}"/>
    <hyperlink ref="P444" r:id="rId22" display="http://www.bav-astro.de/sfs/BAVM_link.php?BAVMnr=8" xr:uid="{00000000-0004-0000-0200-000015000000}"/>
    <hyperlink ref="P445" r:id="rId23" display="http://www.bav-astro.de/sfs/BAVM_link.php?BAVMnr=10" xr:uid="{00000000-0004-0000-0200-000016000000}"/>
    <hyperlink ref="P446" r:id="rId24" display="http://www.bav-astro.de/sfs/BAVM_link.php?BAVMnr=8" xr:uid="{00000000-0004-0000-0200-000017000000}"/>
    <hyperlink ref="P447" r:id="rId25" display="http://www.bav-astro.de/sfs/BAVM_link.php?BAVMnr=8" xr:uid="{00000000-0004-0000-0200-000018000000}"/>
    <hyperlink ref="P448" r:id="rId26" display="http://www.bav-astro.de/sfs/BAVM_link.php?BAVMnr=10" xr:uid="{00000000-0004-0000-0200-000019000000}"/>
    <hyperlink ref="P452" r:id="rId27" display="http://www.bav-astro.de/sfs/BAVM_link.php?BAVMnr=10" xr:uid="{00000000-0004-0000-0200-00001A000000}"/>
    <hyperlink ref="P453" r:id="rId28" display="http://www.bav-astro.de/sfs/BAVM_link.php?BAVMnr=10" xr:uid="{00000000-0004-0000-0200-00001B000000}"/>
    <hyperlink ref="P454" r:id="rId29" display="http://www.bav-astro.de/sfs/BAVM_link.php?BAVMnr=10" xr:uid="{00000000-0004-0000-0200-00001C000000}"/>
    <hyperlink ref="P455" r:id="rId30" display="http://www.bav-astro.de/sfs/BAVM_link.php?BAVMnr=10" xr:uid="{00000000-0004-0000-0200-00001D000000}"/>
    <hyperlink ref="P33" r:id="rId31" display="http://www.konkoly.hu/cgi-bin/IBVS?1673" xr:uid="{00000000-0004-0000-0200-00001E000000}"/>
    <hyperlink ref="P34" r:id="rId32" display="http://www.konkoly.hu/cgi-bin/IBVS?1673" xr:uid="{00000000-0004-0000-0200-00001F000000}"/>
    <hyperlink ref="P458" r:id="rId33" display="http://www.konkoly.hu/cgi-bin/IBVS?1673" xr:uid="{00000000-0004-0000-0200-000020000000}"/>
    <hyperlink ref="P459" r:id="rId34" display="http://www.bav-astro.de/sfs/BAVM_link.php?BAVMnr=12" xr:uid="{00000000-0004-0000-0200-000021000000}"/>
    <hyperlink ref="P460" r:id="rId35" display="http://www.bav-astro.de/sfs/BAVM_link.php?BAVMnr=12" xr:uid="{00000000-0004-0000-0200-000022000000}"/>
    <hyperlink ref="P461" r:id="rId36" display="http://www.bav-astro.de/sfs/BAVM_link.php?BAVMnr=12" xr:uid="{00000000-0004-0000-0200-000023000000}"/>
    <hyperlink ref="P462" r:id="rId37" display="http://www.bav-astro.de/sfs/BAVM_link.php?BAVMnr=12" xr:uid="{00000000-0004-0000-0200-000024000000}"/>
    <hyperlink ref="P464" r:id="rId38" display="http://www.bav-astro.de/sfs/BAVM_link.php?BAVMnr=12" xr:uid="{00000000-0004-0000-0200-000025000000}"/>
    <hyperlink ref="P465" r:id="rId39" display="http://www.bav-astro.de/sfs/BAVM_link.php?BAVMnr=12" xr:uid="{00000000-0004-0000-0200-000026000000}"/>
    <hyperlink ref="P466" r:id="rId40" display="http://www.bav-astro.de/sfs/BAVM_link.php?BAVMnr=12" xr:uid="{00000000-0004-0000-0200-000027000000}"/>
    <hyperlink ref="P467" r:id="rId41" display="http://www.bav-astro.de/sfs/BAVM_link.php?BAVMnr=12" xr:uid="{00000000-0004-0000-0200-000028000000}"/>
    <hyperlink ref="P470" r:id="rId42" display="http://www.bav-astro.de/sfs/BAVM_link.php?BAVMnr=12" xr:uid="{00000000-0004-0000-0200-000029000000}"/>
    <hyperlink ref="P471" r:id="rId43" display="http://www.bav-astro.de/sfs/BAVM_link.php?BAVMnr=12" xr:uid="{00000000-0004-0000-0200-00002A000000}"/>
    <hyperlink ref="P472" r:id="rId44" display="http://www.bav-astro.de/sfs/BAVM_link.php?BAVMnr=12" xr:uid="{00000000-0004-0000-0200-00002B000000}"/>
    <hyperlink ref="P44" r:id="rId45" display="http://www.konkoly.hu/cgi-bin/IBVS?1673" xr:uid="{00000000-0004-0000-0200-00002C000000}"/>
    <hyperlink ref="P45" r:id="rId46" display="http://www.konkoly.hu/cgi-bin/IBVS?1673" xr:uid="{00000000-0004-0000-0200-00002D000000}"/>
    <hyperlink ref="P46" r:id="rId47" display="http://www.konkoly.hu/cgi-bin/IBVS?1673" xr:uid="{00000000-0004-0000-0200-00002E000000}"/>
    <hyperlink ref="P47" r:id="rId48" display="http://www.konkoly.hu/cgi-bin/IBVS?1673" xr:uid="{00000000-0004-0000-0200-00002F000000}"/>
    <hyperlink ref="P52" r:id="rId49" display="http://www.konkoly.hu/cgi-bin/IBVS?1673" xr:uid="{00000000-0004-0000-0200-000030000000}"/>
    <hyperlink ref="P53" r:id="rId50" display="http://www.konkoly.hu/cgi-bin/IBVS?1673" xr:uid="{00000000-0004-0000-0200-000031000000}"/>
    <hyperlink ref="P56" r:id="rId51" display="http://www.konkoly.hu/cgi-bin/IBVS?1673" xr:uid="{00000000-0004-0000-0200-000032000000}"/>
    <hyperlink ref="P57" r:id="rId52" display="http://www.konkoly.hu/cgi-bin/IBVS?1673" xr:uid="{00000000-0004-0000-0200-000033000000}"/>
    <hyperlink ref="P493" r:id="rId53" display="http://www.bav-astro.de/sfs/BAVM_link.php?BAVMnr=15" xr:uid="{00000000-0004-0000-0200-000034000000}"/>
    <hyperlink ref="P494" r:id="rId54" display="http://www.bav-astro.de/sfs/BAVM_link.php?BAVMnr=15" xr:uid="{00000000-0004-0000-0200-000035000000}"/>
    <hyperlink ref="P495" r:id="rId55" display="http://www.bav-astro.de/sfs/BAVM_link.php?BAVMnr=15" xr:uid="{00000000-0004-0000-0200-000036000000}"/>
    <hyperlink ref="P60" r:id="rId56" display="http://www.bav-astro.de/sfs/BAVM_link.php?BAVMnr=15" xr:uid="{00000000-0004-0000-0200-000037000000}"/>
    <hyperlink ref="P61" r:id="rId57" display="http://www.konkoly.hu/cgi-bin/IBVS?1673" xr:uid="{00000000-0004-0000-0200-000038000000}"/>
    <hyperlink ref="P62" r:id="rId58" display="http://www.konkoly.hu/cgi-bin/IBVS?1673" xr:uid="{00000000-0004-0000-0200-000039000000}"/>
    <hyperlink ref="P496" r:id="rId59" display="http://www.bav-astro.de/sfs/BAVM_link.php?BAVMnr=15" xr:uid="{00000000-0004-0000-0200-00003A000000}"/>
    <hyperlink ref="P497" r:id="rId60" display="http://www.bav-astro.de/sfs/BAVM_link.php?BAVMnr=15" xr:uid="{00000000-0004-0000-0200-00003B000000}"/>
    <hyperlink ref="P498" r:id="rId61" display="http://www.bav-astro.de/sfs/BAVM_link.php?BAVMnr=15" xr:uid="{00000000-0004-0000-0200-00003C000000}"/>
    <hyperlink ref="P499" r:id="rId62" display="http://www.bav-astro.de/sfs/BAVM_link.php?BAVMnr=15" xr:uid="{00000000-0004-0000-0200-00003D000000}"/>
    <hyperlink ref="P63" r:id="rId63" display="http://www.konkoly.hu/cgi-bin/IBVS?1673" xr:uid="{00000000-0004-0000-0200-00003E000000}"/>
    <hyperlink ref="P64" r:id="rId64" display="http://www.konkoly.hu/cgi-bin/IBVS?1673" xr:uid="{00000000-0004-0000-0200-00003F000000}"/>
    <hyperlink ref="P65" r:id="rId65" display="http://www.konkoly.hu/cgi-bin/IBVS?1673" xr:uid="{00000000-0004-0000-0200-000040000000}"/>
    <hyperlink ref="P66" r:id="rId66" display="http://www.konkoly.hu/cgi-bin/IBVS?1673" xr:uid="{00000000-0004-0000-0200-000041000000}"/>
    <hyperlink ref="P68" r:id="rId67" display="http://www.konkoly.hu/cgi-bin/IBVS?369" xr:uid="{00000000-0004-0000-0200-000042000000}"/>
    <hyperlink ref="P508" r:id="rId68" display="http://www.bav-astro.de/sfs/BAVM_link.php?BAVMnr=18" xr:uid="{00000000-0004-0000-0200-000043000000}"/>
    <hyperlink ref="P523" r:id="rId69" display="http://www.bav-astro.de/sfs/BAVM_link.php?BAVMnr=18" xr:uid="{00000000-0004-0000-0200-000044000000}"/>
    <hyperlink ref="P72" r:id="rId70" display="http://www.konkoly.hu/cgi-bin/IBVS?1673" xr:uid="{00000000-0004-0000-0200-000045000000}"/>
    <hyperlink ref="P73" r:id="rId71" display="http://www.konkoly.hu/cgi-bin/IBVS?1673" xr:uid="{00000000-0004-0000-0200-000046000000}"/>
    <hyperlink ref="P524" r:id="rId72" display="http://www.bav-astro.de/sfs/BAVM_link.php?BAVMnr=18" xr:uid="{00000000-0004-0000-0200-000047000000}"/>
    <hyperlink ref="P525" r:id="rId73" display="http://www.bav-astro.de/sfs/BAVM_link.php?BAVMnr=18" xr:uid="{00000000-0004-0000-0200-000048000000}"/>
    <hyperlink ref="P526" r:id="rId74" display="http://www.bav-astro.de/sfs/BAVM_link.php?BAVMnr=18" xr:uid="{00000000-0004-0000-0200-000049000000}"/>
    <hyperlink ref="P527" r:id="rId75" display="http://www.bav-astro.de/sfs/BAVM_link.php?BAVMnr=18" xr:uid="{00000000-0004-0000-0200-00004A000000}"/>
    <hyperlink ref="P529" r:id="rId76" display="http://www.bav-astro.de/sfs/BAVM_link.php?BAVMnr=18" xr:uid="{00000000-0004-0000-0200-00004B000000}"/>
    <hyperlink ref="P530" r:id="rId77" display="http://www.bav-astro.de/sfs/BAVM_link.php?BAVMnr=23" xr:uid="{00000000-0004-0000-0200-00004C000000}"/>
    <hyperlink ref="P77" r:id="rId78" display="http://www.konkoly.hu/cgi-bin/IBVS?710" xr:uid="{00000000-0004-0000-0200-00004D000000}"/>
    <hyperlink ref="P85" r:id="rId79" display="http://www.konkoly.hu/cgi-bin/IBVS?369" xr:uid="{00000000-0004-0000-0200-00004E000000}"/>
    <hyperlink ref="P90" r:id="rId80" display="http://www.konkoly.hu/cgi-bin/IBVS?369" xr:uid="{00000000-0004-0000-0200-00004F000000}"/>
    <hyperlink ref="P91" r:id="rId81" display="http://www.konkoly.hu/cgi-bin/IBVS?369" xr:uid="{00000000-0004-0000-0200-000050000000}"/>
    <hyperlink ref="P95" r:id="rId82" display="http://www.konkoly.hu/cgi-bin/IBVS?1673" xr:uid="{00000000-0004-0000-0200-000051000000}"/>
    <hyperlink ref="P98" r:id="rId83" display="http://www.konkoly.hu/cgi-bin/IBVS?951" xr:uid="{00000000-0004-0000-0200-000052000000}"/>
    <hyperlink ref="P532" r:id="rId84" display="http://www.bav-astro.de/sfs/BAVM_link.php?BAVMnr=23" xr:uid="{00000000-0004-0000-0200-000053000000}"/>
    <hyperlink ref="P101" r:id="rId85" display="http://www.konkoly.hu/cgi-bin/IBVS?951" xr:uid="{00000000-0004-0000-0200-000054000000}"/>
    <hyperlink ref="P102" r:id="rId86" display="http://www.konkoly.hu/cgi-bin/IBVS?369" xr:uid="{00000000-0004-0000-0200-000055000000}"/>
    <hyperlink ref="P104" r:id="rId87" display="http://www.konkoly.hu/cgi-bin/IBVS?951" xr:uid="{00000000-0004-0000-0200-000056000000}"/>
    <hyperlink ref="P106" r:id="rId88" display="http://www.konkoly.hu/cgi-bin/IBVS?922" xr:uid="{00000000-0004-0000-0200-000057000000}"/>
    <hyperlink ref="P107" r:id="rId89" display="http://www.konkoly.hu/cgi-bin/IBVS?456" xr:uid="{00000000-0004-0000-0200-000058000000}"/>
    <hyperlink ref="P108" r:id="rId90" display="http://www.konkoly.hu/cgi-bin/IBVS?922" xr:uid="{00000000-0004-0000-0200-000059000000}"/>
    <hyperlink ref="P109" r:id="rId91" display="http://www.konkoly.hu/cgi-bin/IBVS?922" xr:uid="{00000000-0004-0000-0200-00005A000000}"/>
    <hyperlink ref="P110" r:id="rId92" display="http://www.konkoly.hu/cgi-bin/IBVS?922" xr:uid="{00000000-0004-0000-0200-00005B000000}"/>
    <hyperlink ref="P111" r:id="rId93" display="http://www.konkoly.hu/cgi-bin/IBVS?922" xr:uid="{00000000-0004-0000-0200-00005C000000}"/>
    <hyperlink ref="P114" r:id="rId94" display="http://www.konkoly.hu/cgi-bin/IBVS?951" xr:uid="{00000000-0004-0000-0200-00005D000000}"/>
    <hyperlink ref="P533" r:id="rId95" display="http://www.bav-astro.de/sfs/BAVM_link.php?BAVMnr=26" xr:uid="{00000000-0004-0000-0200-00005E000000}"/>
    <hyperlink ref="P116" r:id="rId96" display="http://www.konkoly.hu/cgi-bin/IBVS?1673" xr:uid="{00000000-0004-0000-0200-00005F000000}"/>
    <hyperlink ref="P117" r:id="rId97" display="http://www.konkoly.hu/cgi-bin/IBVS?1673" xr:uid="{00000000-0004-0000-0200-000060000000}"/>
    <hyperlink ref="P119" r:id="rId98" display="http://www.konkoly.hu/cgi-bin/IBVS?530" xr:uid="{00000000-0004-0000-0200-000061000000}"/>
    <hyperlink ref="P122" r:id="rId99" display="http://www.konkoly.hu/cgi-bin/IBVS?530" xr:uid="{00000000-0004-0000-0200-000062000000}"/>
    <hyperlink ref="P534" r:id="rId100" display="http://www.bav-astro.de/sfs/BAVM_link.php?BAVMnr=25" xr:uid="{00000000-0004-0000-0200-000063000000}"/>
    <hyperlink ref="P126" r:id="rId101" display="http://www.konkoly.hu/cgi-bin/IBVS?1673" xr:uid="{00000000-0004-0000-0200-000064000000}"/>
    <hyperlink ref="P127" r:id="rId102" display="http://www.konkoly.hu/cgi-bin/IBVS?1673" xr:uid="{00000000-0004-0000-0200-000065000000}"/>
    <hyperlink ref="P128" r:id="rId103" display="http://www.konkoly.hu/cgi-bin/IBVS?951" xr:uid="{00000000-0004-0000-0200-000066000000}"/>
    <hyperlink ref="P129" r:id="rId104" display="http://www.konkoly.hu/cgi-bin/IBVS?647" xr:uid="{00000000-0004-0000-0200-000067000000}"/>
    <hyperlink ref="P535" r:id="rId105" display="http://www.konkoly.hu/cgi-bin/IBVS?951" xr:uid="{00000000-0004-0000-0200-000068000000}"/>
    <hyperlink ref="P130" r:id="rId106" display="http://www.konkoly.hu/cgi-bin/IBVS?647" xr:uid="{00000000-0004-0000-0200-000069000000}"/>
    <hyperlink ref="P131" r:id="rId107" display="http://www.konkoly.hu/cgi-bin/IBVS?647" xr:uid="{00000000-0004-0000-0200-00006A000000}"/>
    <hyperlink ref="P132" r:id="rId108" display="http://www.konkoly.hu/cgi-bin/IBVS?937" xr:uid="{00000000-0004-0000-0200-00006B000000}"/>
    <hyperlink ref="P536" r:id="rId109" display="http://www.bav-astro.de/sfs/BAVM_link.php?BAVMnr=26" xr:uid="{00000000-0004-0000-0200-00006C000000}"/>
    <hyperlink ref="P537" r:id="rId110" display="http://www.bav-astro.de/sfs/BAVM_link.php?BAVMnr=26" xr:uid="{00000000-0004-0000-0200-00006D000000}"/>
    <hyperlink ref="P133" r:id="rId111" display="http://www.konkoly.hu/cgi-bin/IBVS?937" xr:uid="{00000000-0004-0000-0200-00006E000000}"/>
    <hyperlink ref="P136" r:id="rId112" display="http://www.konkoly.hu/cgi-bin/IBVS?937" xr:uid="{00000000-0004-0000-0200-00006F000000}"/>
    <hyperlink ref="P137" r:id="rId113" display="http://www.konkoly.hu/cgi-bin/IBVS?937" xr:uid="{00000000-0004-0000-0200-000070000000}"/>
    <hyperlink ref="P540" r:id="rId114" display="http://www.bav-astro.de/sfs/BAVM_link.php?BAVMnr=26" xr:uid="{00000000-0004-0000-0200-000071000000}"/>
    <hyperlink ref="P138" r:id="rId115" display="http://www.konkoly.hu/cgi-bin/IBVS?1053" xr:uid="{00000000-0004-0000-0200-000072000000}"/>
    <hyperlink ref="P541" r:id="rId116" display="http://www.bav-astro.de/sfs/BAVM_link.php?BAVMnr=28" xr:uid="{00000000-0004-0000-0200-000073000000}"/>
    <hyperlink ref="P139" r:id="rId117" display="http://www.konkoly.hu/cgi-bin/IBVS?1673" xr:uid="{00000000-0004-0000-0200-000074000000}"/>
    <hyperlink ref="P140" r:id="rId118" display="http://www.konkoly.hu/cgi-bin/IBVS?1673" xr:uid="{00000000-0004-0000-0200-000075000000}"/>
    <hyperlink ref="P141" r:id="rId119" display="http://www.konkoly.hu/cgi-bin/IBVS?1053" xr:uid="{00000000-0004-0000-0200-000076000000}"/>
    <hyperlink ref="P542" r:id="rId120" display="http://www.bav-astro.de/sfs/BAVM_link.php?BAVMnr=28" xr:uid="{00000000-0004-0000-0200-000077000000}"/>
    <hyperlink ref="P142" r:id="rId121" display="http://www.konkoly.hu/cgi-bin/IBVS?1163" xr:uid="{00000000-0004-0000-0200-000078000000}"/>
    <hyperlink ref="P143" r:id="rId122" display="http://www.konkoly.hu/cgi-bin/IBVS?1379" xr:uid="{00000000-0004-0000-0200-000079000000}"/>
    <hyperlink ref="P144" r:id="rId123" display="http://www.konkoly.hu/cgi-bin/IBVS?1119" xr:uid="{00000000-0004-0000-0200-00007A000000}"/>
    <hyperlink ref="P145" r:id="rId124" display="http://www.konkoly.hu/cgi-bin/IBVS?1358" xr:uid="{00000000-0004-0000-0200-00007B000000}"/>
    <hyperlink ref="P543" r:id="rId125" display="http://www.bav-astro.de/sfs/BAVM_link.php?BAVMnr=29" xr:uid="{00000000-0004-0000-0200-00007C000000}"/>
    <hyperlink ref="P544" r:id="rId126" display="http://www.bav-astro.de/sfs/BAVM_link.php?BAVMnr=29" xr:uid="{00000000-0004-0000-0200-00007D000000}"/>
    <hyperlink ref="P545" r:id="rId127" display="http://www.bav-astro.de/sfs/BAVM_link.php?BAVMnr=29" xr:uid="{00000000-0004-0000-0200-00007E000000}"/>
    <hyperlink ref="P546" r:id="rId128" display="http://www.bav-astro.de/sfs/BAVM_link.php?BAVMnr=29" xr:uid="{00000000-0004-0000-0200-00007F000000}"/>
    <hyperlink ref="P547" r:id="rId129" display="http://www.bav-astro.de/sfs/BAVM_link.php?BAVMnr=29" xr:uid="{00000000-0004-0000-0200-000080000000}"/>
    <hyperlink ref="P548" r:id="rId130" display="http://www.bav-astro.de/sfs/BAVM_link.php?BAVMnr=29" xr:uid="{00000000-0004-0000-0200-000081000000}"/>
    <hyperlink ref="P146" r:id="rId131" display="http://www.konkoly.hu/cgi-bin/IBVS?1449" xr:uid="{00000000-0004-0000-0200-000082000000}"/>
    <hyperlink ref="P147" r:id="rId132" display="http://www.konkoly.hu/cgi-bin/IBVS?1924" xr:uid="{00000000-0004-0000-0200-000083000000}"/>
    <hyperlink ref="P149" r:id="rId133" display="http://www.bav-astro.de/sfs/BAVM_link.php?BAVMnr=31" xr:uid="{00000000-0004-0000-0200-000084000000}"/>
    <hyperlink ref="P150" r:id="rId134" display="http://www.bav-astro.de/sfs/BAVM_link.php?BAVMnr=31" xr:uid="{00000000-0004-0000-0200-000085000000}"/>
    <hyperlink ref="P553" r:id="rId135" display="http://www.bav-astro.de/sfs/BAVM_link.php?BAVMnr=32" xr:uid="{00000000-0004-0000-0200-000086000000}"/>
    <hyperlink ref="P163" r:id="rId136" display="http://www.konkoly.hu/cgi-bin/IBVS?2385" xr:uid="{00000000-0004-0000-0200-000087000000}"/>
    <hyperlink ref="P164" r:id="rId137" display="http://www.bav-astro.de/sfs/BAVM_link.php?BAVMnr=36" xr:uid="{00000000-0004-0000-0200-000088000000}"/>
    <hyperlink ref="P165" r:id="rId138" display="http://www.bav-astro.de/sfs/BAVM_link.php?BAVMnr=38" xr:uid="{00000000-0004-0000-0200-000089000000}"/>
    <hyperlink ref="P166" r:id="rId139" display="http://www.bav-astro.de/sfs/BAVM_link.php?BAVMnr=36" xr:uid="{00000000-0004-0000-0200-00008A000000}"/>
    <hyperlink ref="P167" r:id="rId140" display="http://www.konkoly.hu/cgi-bin/IBVS?2677" xr:uid="{00000000-0004-0000-0200-00008B000000}"/>
    <hyperlink ref="P168" r:id="rId141" display="http://www.konkoly.hu/cgi-bin/IBVS?2677" xr:uid="{00000000-0004-0000-0200-00008C000000}"/>
    <hyperlink ref="P169" r:id="rId142" display="http://www.konkoly.hu/cgi-bin/IBVS?2545" xr:uid="{00000000-0004-0000-0200-00008D000000}"/>
    <hyperlink ref="P170" r:id="rId143" display="http://www.konkoly.hu/cgi-bin/IBVS?2677" xr:uid="{00000000-0004-0000-0200-00008E000000}"/>
    <hyperlink ref="P171" r:id="rId144" display="http://www.bav-astro.de/sfs/BAVM_link.php?BAVMnr=38" xr:uid="{00000000-0004-0000-0200-00008F000000}"/>
    <hyperlink ref="P172" r:id="rId145" display="http://www.bav-astro.de/sfs/BAVM_link.php?BAVMnr=38" xr:uid="{00000000-0004-0000-0200-000090000000}"/>
    <hyperlink ref="P174" r:id="rId146" display="http://www.bav-astro.de/sfs/BAVM_link.php?BAVMnr=39" xr:uid="{00000000-0004-0000-0200-000091000000}"/>
    <hyperlink ref="P175" r:id="rId147" display="http://www.bav-astro.de/sfs/BAVM_link.php?BAVMnr=39" xr:uid="{00000000-0004-0000-0200-000092000000}"/>
    <hyperlink ref="P176" r:id="rId148" display="http://www.konkoly.hu/cgi-bin/IBVS?4713" xr:uid="{00000000-0004-0000-0200-000093000000}"/>
    <hyperlink ref="P177" r:id="rId149" display="http://www.konkoly.hu/cgi-bin/IBVS?4713" xr:uid="{00000000-0004-0000-0200-000094000000}"/>
    <hyperlink ref="P178" r:id="rId150" display="http://www.konkoly.hu/cgi-bin/IBVS?4713" xr:uid="{00000000-0004-0000-0200-000095000000}"/>
    <hyperlink ref="P180" r:id="rId151" display="http://www.konkoly.hu/cgi-bin/IBVS?3078" xr:uid="{00000000-0004-0000-0200-000096000000}"/>
    <hyperlink ref="P181" r:id="rId152" display="http://www.konkoly.hu/cgi-bin/IBVS?3078" xr:uid="{00000000-0004-0000-0200-000097000000}"/>
    <hyperlink ref="P182" r:id="rId153" display="http://www.konkoly.hu/cgi-bin/IBVS?3078" xr:uid="{00000000-0004-0000-0200-000098000000}"/>
    <hyperlink ref="P183" r:id="rId154" display="http://www.konkoly.hu/cgi-bin/IBVS?3078" xr:uid="{00000000-0004-0000-0200-000099000000}"/>
    <hyperlink ref="P184" r:id="rId155" display="http://www.konkoly.hu/cgi-bin/IBVS?3078" xr:uid="{00000000-0004-0000-0200-00009A000000}"/>
    <hyperlink ref="P185" r:id="rId156" display="http://www.konkoly.hu/cgi-bin/IBVS?3078" xr:uid="{00000000-0004-0000-0200-00009B000000}"/>
    <hyperlink ref="P186" r:id="rId157" display="http://www.bav-astro.de/sfs/BAVM_link.php?BAVMnr=43" xr:uid="{00000000-0004-0000-0200-00009C000000}"/>
    <hyperlink ref="P190" r:id="rId158" display="http://www.bav-astro.de/sfs/BAVM_link.php?BAVMnr=43" xr:uid="{00000000-0004-0000-0200-00009D000000}"/>
    <hyperlink ref="P192" r:id="rId159" display="http://www.konkoly.hu/cgi-bin/IBVS?4713" xr:uid="{00000000-0004-0000-0200-00009E000000}"/>
    <hyperlink ref="P193" r:id="rId160" display="http://www.konkoly.hu/cgi-bin/IBVS?4713" xr:uid="{00000000-0004-0000-0200-00009F000000}"/>
    <hyperlink ref="P196" r:id="rId161" display="http://www.konkoly.hu/cgi-bin/IBVS?3078" xr:uid="{00000000-0004-0000-0200-0000A0000000}"/>
    <hyperlink ref="P197" r:id="rId162" display="http://www.konkoly.hu/cgi-bin/IBVS?3078" xr:uid="{00000000-0004-0000-0200-0000A1000000}"/>
    <hyperlink ref="P198" r:id="rId163" display="http://www.konkoly.hu/cgi-bin/IBVS?3078" xr:uid="{00000000-0004-0000-0200-0000A2000000}"/>
    <hyperlink ref="P199" r:id="rId164" display="http://www.bav-astro.de/sfs/BAVM_link.php?BAVMnr=46" xr:uid="{00000000-0004-0000-0200-0000A3000000}"/>
    <hyperlink ref="P200" r:id="rId165" display="http://www.bav-astro.de/sfs/BAVM_link.php?BAVMnr=46" xr:uid="{00000000-0004-0000-0200-0000A4000000}"/>
    <hyperlink ref="P201" r:id="rId166" display="http://www.bav-astro.de/sfs/BAVM_link.php?BAVMnr=46" xr:uid="{00000000-0004-0000-0200-0000A5000000}"/>
    <hyperlink ref="P202" r:id="rId167" display="http://www.bav-astro.de/sfs/BAVM_link.php?BAVMnr=50" xr:uid="{00000000-0004-0000-0200-0000A6000000}"/>
    <hyperlink ref="P203" r:id="rId168" display="http://www.bav-astro.de/sfs/BAVM_link.php?BAVMnr=50" xr:uid="{00000000-0004-0000-0200-0000A7000000}"/>
    <hyperlink ref="P568" r:id="rId169" display="http://www.konkoly.hu/cgi-bin/IBVS?4713" xr:uid="{00000000-0004-0000-0200-0000A8000000}"/>
    <hyperlink ref="P204" r:id="rId170" display="http://www.konkoly.hu/cgi-bin/IBVS?4713" xr:uid="{00000000-0004-0000-0200-0000A9000000}"/>
    <hyperlink ref="P569" r:id="rId171" display="http://www.konkoly.hu/cgi-bin/IBVS?4713" xr:uid="{00000000-0004-0000-0200-0000AA000000}"/>
    <hyperlink ref="P205" r:id="rId172" display="http://www.bav-astro.de/sfs/BAVM_link.php?BAVMnr=50" xr:uid="{00000000-0004-0000-0200-0000AB000000}"/>
    <hyperlink ref="P206" r:id="rId173" display="http://www.konkoly.hu/cgi-bin/IBVS?4713" xr:uid="{00000000-0004-0000-0200-0000AC000000}"/>
    <hyperlink ref="P208" r:id="rId174" display="http://www.konkoly.hu/cgi-bin/IBVS?3355" xr:uid="{00000000-0004-0000-0200-0000AD000000}"/>
    <hyperlink ref="P209" r:id="rId175" display="http://www.bav-astro.de/sfs/BAVM_link.php?BAVMnr=52" xr:uid="{00000000-0004-0000-0200-0000AE000000}"/>
    <hyperlink ref="P210" r:id="rId176" display="http://www.bav-astro.de/sfs/BAVM_link.php?BAVMnr=52" xr:uid="{00000000-0004-0000-0200-0000AF000000}"/>
    <hyperlink ref="P213" r:id="rId177" display="http://www.bav-astro.de/sfs/BAVM_link.php?BAVMnr=52" xr:uid="{00000000-0004-0000-0200-0000B0000000}"/>
    <hyperlink ref="P214" r:id="rId178" display="http://www.bav-astro.de/sfs/BAVM_link.php?BAVMnr=56" xr:uid="{00000000-0004-0000-0200-0000B1000000}"/>
    <hyperlink ref="P215" r:id="rId179" display="http://www.bav-astro.de/sfs/BAVM_link.php?BAVMnr=56" xr:uid="{00000000-0004-0000-0200-0000B2000000}"/>
    <hyperlink ref="P216" r:id="rId180" display="http://www.bav-astro.de/sfs/BAVM_link.php?BAVMnr=56" xr:uid="{00000000-0004-0000-0200-0000B3000000}"/>
    <hyperlink ref="P594" r:id="rId181" display="http://www.bav-astro.de/sfs/BAVM_link.php?BAVMnr=59" xr:uid="{00000000-0004-0000-0200-0000B4000000}"/>
    <hyperlink ref="P217" r:id="rId182" display="http://www.bav-astro.de/sfs/BAVM_link.php?BAVMnr=59" xr:uid="{00000000-0004-0000-0200-0000B5000000}"/>
    <hyperlink ref="P218" r:id="rId183" display="http://www.konkoly.hu/cgi-bin/IBVS?3615" xr:uid="{00000000-0004-0000-0200-0000B6000000}"/>
    <hyperlink ref="P219" r:id="rId184" display="http://www.bav-astro.de/sfs/BAVM_link.php?BAVMnr=59" xr:uid="{00000000-0004-0000-0200-0000B7000000}"/>
    <hyperlink ref="P220" r:id="rId185" display="http://www.bav-astro.de/sfs/BAVM_link.php?BAVMnr=59" xr:uid="{00000000-0004-0000-0200-0000B8000000}"/>
    <hyperlink ref="P221" r:id="rId186" display="http://www.bav-astro.de/sfs/BAVM_link.php?BAVMnr=59" xr:uid="{00000000-0004-0000-0200-0000B9000000}"/>
    <hyperlink ref="P222" r:id="rId187" display="http://www.bav-astro.de/sfs/BAVM_link.php?BAVMnr=59" xr:uid="{00000000-0004-0000-0200-0000BA000000}"/>
    <hyperlink ref="P223" r:id="rId188" display="http://www.bav-astro.de/sfs/BAVM_link.php?BAVMnr=59" xr:uid="{00000000-0004-0000-0200-0000BB000000}"/>
    <hyperlink ref="P224" r:id="rId189" display="http://www.bav-astro.de/sfs/BAVM_link.php?BAVMnr=59" xr:uid="{00000000-0004-0000-0200-0000BC000000}"/>
    <hyperlink ref="P229" r:id="rId190" display="http://www.bav-astro.de/sfs/BAVM_link.php?BAVMnr=60" xr:uid="{00000000-0004-0000-0200-0000BD000000}"/>
    <hyperlink ref="P230" r:id="rId191" display="http://www.konkoly.hu/cgi-bin/IBVS?5143" xr:uid="{00000000-0004-0000-0200-0000BE000000}"/>
    <hyperlink ref="P231" r:id="rId192" display="http://www.konkoly.hu/cgi-bin/IBVS?5143" xr:uid="{00000000-0004-0000-0200-0000BF000000}"/>
    <hyperlink ref="P232" r:id="rId193" display="http://www.konkoly.hu/cgi-bin/IBVS?5143" xr:uid="{00000000-0004-0000-0200-0000C0000000}"/>
    <hyperlink ref="P233" r:id="rId194" display="http://www.konkoly.hu/cgi-bin/IBVS?5143" xr:uid="{00000000-0004-0000-0200-0000C1000000}"/>
    <hyperlink ref="P234" r:id="rId195" display="http://www.konkoly.hu/cgi-bin/IBVS?5143" xr:uid="{00000000-0004-0000-0200-0000C2000000}"/>
    <hyperlink ref="P595" r:id="rId196" display="http://www.konkoly.hu/cgi-bin/IBVS?5143" xr:uid="{00000000-0004-0000-0200-0000C3000000}"/>
    <hyperlink ref="P235" r:id="rId197" display="http://www.konkoly.hu/cgi-bin/IBVS?5143" xr:uid="{00000000-0004-0000-0200-0000C4000000}"/>
    <hyperlink ref="P240" r:id="rId198" display="http://www.konkoly.hu/cgi-bin/IBVS?4340" xr:uid="{00000000-0004-0000-0200-0000C5000000}"/>
    <hyperlink ref="P241" r:id="rId199" display="http://www.konkoly.hu/cgi-bin/IBVS?4340" xr:uid="{00000000-0004-0000-0200-0000C6000000}"/>
    <hyperlink ref="P242" r:id="rId200" display="http://www.konkoly.hu/cgi-bin/IBVS?4340" xr:uid="{00000000-0004-0000-0200-0000C7000000}"/>
    <hyperlink ref="P243" r:id="rId201" display="http://www.konkoly.hu/cgi-bin/IBVS?4340" xr:uid="{00000000-0004-0000-0200-0000C8000000}"/>
    <hyperlink ref="P244" r:id="rId202" display="http://www.konkoly.hu/cgi-bin/IBVS?4340" xr:uid="{00000000-0004-0000-0200-0000C9000000}"/>
    <hyperlink ref="P245" r:id="rId203" display="http://var.astro.cz/oejv/issues/oejv0060.pdf" xr:uid="{00000000-0004-0000-0200-0000CA000000}"/>
    <hyperlink ref="P246" r:id="rId204" display="http://www.konkoly.hu/cgi-bin/IBVS?4340" xr:uid="{00000000-0004-0000-0200-0000CB000000}"/>
    <hyperlink ref="P247" r:id="rId205" display="http://www.konkoly.hu/cgi-bin/IBVS?4340" xr:uid="{00000000-0004-0000-0200-0000CC000000}"/>
    <hyperlink ref="P249" r:id="rId206" display="http://var.astro.cz/oejv/issues/oejv0060.pdf" xr:uid="{00000000-0004-0000-0200-0000CD000000}"/>
    <hyperlink ref="P250" r:id="rId207" display="http://var.astro.cz/oejv/issues/oejv0060.pdf" xr:uid="{00000000-0004-0000-0200-0000CE000000}"/>
    <hyperlink ref="P251" r:id="rId208" display="http://var.astro.cz/oejv/issues/oejv0060.pdf" xr:uid="{00000000-0004-0000-0200-0000CF000000}"/>
    <hyperlink ref="P252" r:id="rId209" display="http://var.astro.cz/oejv/issues/oejv0060.pdf" xr:uid="{00000000-0004-0000-0200-0000D0000000}"/>
    <hyperlink ref="P253" r:id="rId210" display="http://var.astro.cz/oejv/issues/oejv0060.pdf" xr:uid="{00000000-0004-0000-0200-0000D1000000}"/>
    <hyperlink ref="P254" r:id="rId211" display="http://www.bav-astro.de/sfs/BAVM_link.php?BAVMnr=90" xr:uid="{00000000-0004-0000-0200-0000D2000000}"/>
    <hyperlink ref="P255" r:id="rId212" display="http://var.astro.cz/oejv/issues/oejv0060.pdf" xr:uid="{00000000-0004-0000-0200-0000D3000000}"/>
    <hyperlink ref="P256" r:id="rId213" display="http://var.astro.cz/oejv/issues/oejv0060.pdf" xr:uid="{00000000-0004-0000-0200-0000D4000000}"/>
    <hyperlink ref="P257" r:id="rId214" display="http://var.astro.cz/oejv/issues/oejv0060.pdf" xr:uid="{00000000-0004-0000-0200-0000D5000000}"/>
    <hyperlink ref="P258" r:id="rId215" display="http://var.astro.cz/oejv/issues/oejv0060.pdf" xr:uid="{00000000-0004-0000-0200-0000D6000000}"/>
    <hyperlink ref="P259" r:id="rId216" display="http://var.astro.cz/oejv/issues/oejv0060.pdf" xr:uid="{00000000-0004-0000-0200-0000D7000000}"/>
    <hyperlink ref="P260" r:id="rId217" display="http://www.bav-astro.de/sfs/BAVM_link.php?BAVMnr=99" xr:uid="{00000000-0004-0000-0200-0000D8000000}"/>
    <hyperlink ref="P261" r:id="rId218" display="http://www.konkoly.hu/cgi-bin/IBVS?4670" xr:uid="{00000000-0004-0000-0200-0000D9000000}"/>
    <hyperlink ref="P262" r:id="rId219" display="http://www.konkoly.hu/cgi-bin/IBVS?4555" xr:uid="{00000000-0004-0000-0200-0000DA000000}"/>
    <hyperlink ref="P263" r:id="rId220" display="http://www.konkoly.hu/cgi-bin/IBVS?4555" xr:uid="{00000000-0004-0000-0200-0000DB000000}"/>
    <hyperlink ref="P264" r:id="rId221" display="http://www.konkoly.hu/cgi-bin/IBVS?4555" xr:uid="{00000000-0004-0000-0200-0000DC000000}"/>
    <hyperlink ref="P265" r:id="rId222" display="http://www.konkoly.hu/cgi-bin/IBVS?4555" xr:uid="{00000000-0004-0000-0200-0000DD000000}"/>
    <hyperlink ref="P266" r:id="rId223" display="http://www.konkoly.hu/cgi-bin/IBVS?4555" xr:uid="{00000000-0004-0000-0200-0000DE000000}"/>
    <hyperlink ref="P267" r:id="rId224" display="http://www.konkoly.hu/cgi-bin/IBVS?4555" xr:uid="{00000000-0004-0000-0200-0000DF000000}"/>
    <hyperlink ref="P269" r:id="rId225" display="http://www.bav-astro.de/sfs/BAVM_link.php?BAVMnr=113" xr:uid="{00000000-0004-0000-0200-0000E0000000}"/>
    <hyperlink ref="P270" r:id="rId226" display="http://www.konkoly.hu/cgi-bin/IBVS?4633" xr:uid="{00000000-0004-0000-0200-0000E1000000}"/>
    <hyperlink ref="P612" r:id="rId227" display="http://www.konkoly.hu/cgi-bin/IBVS?4633" xr:uid="{00000000-0004-0000-0200-0000E2000000}"/>
    <hyperlink ref="P613" r:id="rId228" display="http://www.konkoly.hu/cgi-bin/IBVS?4633" xr:uid="{00000000-0004-0000-0200-0000E3000000}"/>
    <hyperlink ref="P614" r:id="rId229" display="http://www.konkoly.hu/cgi-bin/IBVS?4633" xr:uid="{00000000-0004-0000-0200-0000E4000000}"/>
    <hyperlink ref="P271" r:id="rId230" display="http://www.bav-astro.de/sfs/BAVM_link.php?BAVMnr=113" xr:uid="{00000000-0004-0000-0200-0000E5000000}"/>
    <hyperlink ref="P615" r:id="rId231" display="http://www.konkoly.hu/cgi-bin/IBVS?4633" xr:uid="{00000000-0004-0000-0200-0000E6000000}"/>
    <hyperlink ref="P272" r:id="rId232" display="http://www.konkoly.hu/cgi-bin/IBVS?4967" xr:uid="{00000000-0004-0000-0200-0000E7000000}"/>
    <hyperlink ref="P617" r:id="rId233" display="http://www.bav-astro.de/sfs/BAVM_link.php?BAVMnr=131" xr:uid="{00000000-0004-0000-0200-0000E8000000}"/>
    <hyperlink ref="P618" r:id="rId234" display="http://www.bav-astro.de/sfs/BAVM_link.php?BAVMnr=131" xr:uid="{00000000-0004-0000-0200-0000E9000000}"/>
    <hyperlink ref="P619" r:id="rId235" display="http://www.bav-astro.de/sfs/BAVM_link.php?BAVMnr=131" xr:uid="{00000000-0004-0000-0200-0000EA000000}"/>
    <hyperlink ref="P620" r:id="rId236" display="http://www.bav-astro.de/sfs/BAVM_link.php?BAVMnr=131" xr:uid="{00000000-0004-0000-0200-0000EB000000}"/>
    <hyperlink ref="P621" r:id="rId237" display="http://www.bav-astro.de/sfs/BAVM_link.php?BAVMnr=131" xr:uid="{00000000-0004-0000-0200-0000EC000000}"/>
    <hyperlink ref="P273" r:id="rId238" display="http://www.konkoly.hu/cgi-bin/IBVS?4967" xr:uid="{00000000-0004-0000-0200-0000ED000000}"/>
    <hyperlink ref="P274" r:id="rId239" display="http://www.konkoly.hu/cgi-bin/IBVS?4967" xr:uid="{00000000-0004-0000-0200-0000EE000000}"/>
    <hyperlink ref="P275" r:id="rId240" display="http://www.bav-astro.de/sfs/BAVM_link.php?BAVMnr=152" xr:uid="{00000000-0004-0000-0200-0000EF000000}"/>
    <hyperlink ref="P622" r:id="rId241" display="http://www.konkoly.hu/cgi-bin/IBVS?4941" xr:uid="{00000000-0004-0000-0200-0000F0000000}"/>
    <hyperlink ref="P623" r:id="rId242" display="http://www.bav-astro.de/sfs/BAVM_link.php?BAVMnr=143" xr:uid="{00000000-0004-0000-0200-0000F1000000}"/>
    <hyperlink ref="P276" r:id="rId243" display="http://www.bav-astro.de/sfs/BAVM_link.php?BAVMnr=152" xr:uid="{00000000-0004-0000-0200-0000F2000000}"/>
    <hyperlink ref="P277" r:id="rId244" display="http://www.konkoly.hu/cgi-bin/IBVS?5206" xr:uid="{00000000-0004-0000-0200-0000F3000000}"/>
    <hyperlink ref="P278" r:id="rId245" display="http://www.konkoly.hu/cgi-bin/IBVS?5206" xr:uid="{00000000-0004-0000-0200-0000F4000000}"/>
    <hyperlink ref="P279" r:id="rId246" display="http://www.konkoly.hu/cgi-bin/IBVS?5206" xr:uid="{00000000-0004-0000-0200-0000F5000000}"/>
    <hyperlink ref="P280" r:id="rId247" display="http://www.konkoly.hu/cgi-bin/IBVS?5206" xr:uid="{00000000-0004-0000-0200-0000F6000000}"/>
    <hyperlink ref="P281" r:id="rId248" display="http://www.konkoly.hu/cgi-bin/IBVS?5206" xr:uid="{00000000-0004-0000-0200-0000F7000000}"/>
    <hyperlink ref="P282" r:id="rId249" display="http://www.konkoly.hu/cgi-bin/IBVS?5206" xr:uid="{00000000-0004-0000-0200-0000F8000000}"/>
    <hyperlink ref="P283" r:id="rId250" display="http://www.konkoly.hu/cgi-bin/IBVS?5206" xr:uid="{00000000-0004-0000-0200-0000F9000000}"/>
    <hyperlink ref="P284" r:id="rId251" display="http://www.konkoly.hu/cgi-bin/IBVS?5206" xr:uid="{00000000-0004-0000-0200-0000FA000000}"/>
    <hyperlink ref="P624" r:id="rId252" display="http://www.bav-astro.de/sfs/BAVM_link.php?BAVMnr=154" xr:uid="{00000000-0004-0000-0200-0000FB000000}"/>
    <hyperlink ref="P285" r:id="rId253" display="http://www.konkoly.hu/cgi-bin/IBVS?5300" xr:uid="{00000000-0004-0000-0200-0000FC000000}"/>
    <hyperlink ref="P286" r:id="rId254" display="http://www.konkoly.hu/cgi-bin/IBVS?5300" xr:uid="{00000000-0004-0000-0200-0000FD000000}"/>
    <hyperlink ref="P287" r:id="rId255" display="http://www.konkoly.hu/cgi-bin/IBVS?5223" xr:uid="{00000000-0004-0000-0200-0000FE000000}"/>
    <hyperlink ref="P288" r:id="rId256" display="http://www.konkoly.hu/cgi-bin/IBVS?5223" xr:uid="{00000000-0004-0000-0200-0000FF000000}"/>
    <hyperlink ref="P625" r:id="rId257" display="http://vsolj.cetus-net.org/no40.pdf" xr:uid="{00000000-0004-0000-0200-000000010000}"/>
    <hyperlink ref="P289" r:id="rId258" display="http://www.konkoly.hu/cgi-bin/IBVS?5313" xr:uid="{00000000-0004-0000-0200-000001010000}"/>
    <hyperlink ref="P626" r:id="rId259" display="http://var.astro.cz/oejv/issues/oejv0074.pdf" xr:uid="{00000000-0004-0000-0200-000002010000}"/>
    <hyperlink ref="P290" r:id="rId260" display="http://www.konkoly.hu/cgi-bin/IBVS?5313" xr:uid="{00000000-0004-0000-0200-000003010000}"/>
    <hyperlink ref="P291" r:id="rId261" display="http://www.bav-astro.de/sfs/BAVM_link.php?BAVMnr=158" xr:uid="{00000000-0004-0000-0200-000004010000}"/>
    <hyperlink ref="P292" r:id="rId262" display="http://www.konkoly.hu/cgi-bin/IBVS?5694" xr:uid="{00000000-0004-0000-0200-000005010000}"/>
    <hyperlink ref="P293" r:id="rId263" display="http://www.konkoly.hu/cgi-bin/IBVS?5434" xr:uid="{00000000-0004-0000-0200-000006010000}"/>
    <hyperlink ref="P294" r:id="rId264" display="http://www.konkoly.hu/cgi-bin/IBVS?5434" xr:uid="{00000000-0004-0000-0200-000007010000}"/>
    <hyperlink ref="P295" r:id="rId265" display="http://www.konkoly.hu/cgi-bin/IBVS?5434" xr:uid="{00000000-0004-0000-0200-000008010000}"/>
    <hyperlink ref="P296" r:id="rId266" display="http://www.konkoly.hu/cgi-bin/IBVS?5579" xr:uid="{00000000-0004-0000-0200-000009010000}"/>
    <hyperlink ref="P297" r:id="rId267" display="http://www.konkoly.hu/cgi-bin/IBVS?5694" xr:uid="{00000000-0004-0000-0200-00000A010000}"/>
    <hyperlink ref="P298" r:id="rId268" display="http://www.konkoly.hu/cgi-bin/IBVS?5579" xr:uid="{00000000-0004-0000-0200-00000B010000}"/>
    <hyperlink ref="P629" r:id="rId269" display="http://var.astro.cz/oejv/issues/oejv0074.pdf" xr:uid="{00000000-0004-0000-0200-00000C010000}"/>
    <hyperlink ref="P630" r:id="rId270" display="http://vsolj.cetus-net.org/no42.pdf" xr:uid="{00000000-0004-0000-0200-00000D010000}"/>
    <hyperlink ref="P299" r:id="rId271" display="http://www.konkoly.hu/cgi-bin/IBVS?5579" xr:uid="{00000000-0004-0000-0200-00000E010000}"/>
    <hyperlink ref="P300" r:id="rId272" display="http://www.konkoly.hu/cgi-bin/IBVS?5579" xr:uid="{00000000-0004-0000-0200-00000F010000}"/>
    <hyperlink ref="P301" r:id="rId273" display="http://www.konkoly.hu/cgi-bin/IBVS?5602" xr:uid="{00000000-0004-0000-0200-000010010000}"/>
    <hyperlink ref="P302" r:id="rId274" display="http://www.konkoly.hu/cgi-bin/IBVS?5588" xr:uid="{00000000-0004-0000-0200-000011010000}"/>
    <hyperlink ref="P631" r:id="rId275" display="http://vsolj.cetus-net.org/no44.pdf" xr:uid="{00000000-0004-0000-0200-000012010000}"/>
    <hyperlink ref="P303" r:id="rId276" display="http://www.bav-astro.de/sfs/BAVM_link.php?BAVMnr=173" xr:uid="{00000000-0004-0000-0200-000013010000}"/>
    <hyperlink ref="P304" r:id="rId277" display="http://www.konkoly.hu/cgi-bin/IBVS?5741" xr:uid="{00000000-0004-0000-0200-000014010000}"/>
    <hyperlink ref="P632" r:id="rId278" display="http://www.bav-astro.de/sfs/BAVM_link.php?BAVMnr=179" xr:uid="{00000000-0004-0000-0200-000015010000}"/>
    <hyperlink ref="P305" r:id="rId279" display="http://var.astro.cz/oejv/issues/oejv0074.pdf" xr:uid="{00000000-0004-0000-0200-000016010000}"/>
    <hyperlink ref="P306" r:id="rId280" display="http://www.konkoly.hu/cgi-bin/IBVS?5649" xr:uid="{00000000-0004-0000-0200-000017010000}"/>
    <hyperlink ref="P307" r:id="rId281" display="http://www.konkoly.hu/cgi-bin/IBVS?5777" xr:uid="{00000000-0004-0000-0200-000018010000}"/>
    <hyperlink ref="P308" r:id="rId282" display="http://www.konkoly.hu/cgi-bin/IBVS?5754" xr:uid="{00000000-0004-0000-0200-000019010000}"/>
    <hyperlink ref="P309" r:id="rId283" display="http://www.konkoly.hu/cgi-bin/IBVS?5754" xr:uid="{00000000-0004-0000-0200-00001A010000}"/>
    <hyperlink ref="P310" r:id="rId284" display="http://www.konkoly.hu/cgi-bin/IBVS?5754" xr:uid="{00000000-0004-0000-0200-00001B010000}"/>
    <hyperlink ref="P311" r:id="rId285" display="http://www.konkoly.hu/cgi-bin/IBVS?5754" xr:uid="{00000000-0004-0000-0200-00001C010000}"/>
    <hyperlink ref="P312" r:id="rId286" display="http://var.astro.cz/oejv/issues/oejv0074.pdf" xr:uid="{00000000-0004-0000-0200-00001D010000}"/>
    <hyperlink ref="P313" r:id="rId287" display="http://www.konkoly.hu/cgi-bin/IBVS?5917" xr:uid="{00000000-0004-0000-0200-00001E010000}"/>
    <hyperlink ref="P314" r:id="rId288" display="http://www.konkoly.hu/cgi-bin/IBVS?5835" xr:uid="{00000000-0004-0000-0200-00001F010000}"/>
    <hyperlink ref="P315" r:id="rId289" display="http://www.konkoly.hu/cgi-bin/IBVS?5835" xr:uid="{00000000-0004-0000-0200-000020010000}"/>
    <hyperlink ref="P316" r:id="rId290" display="http://www.konkoly.hu/cgi-bin/IBVS?5801" xr:uid="{00000000-0004-0000-0200-000021010000}"/>
    <hyperlink ref="P317" r:id="rId291" display="http://www.konkoly.hu/cgi-bin/IBVS?5801" xr:uid="{00000000-0004-0000-0200-000022010000}"/>
    <hyperlink ref="P318" r:id="rId292" display="http://var.astro.cz/oejv/issues/oejv0074.pdf" xr:uid="{00000000-0004-0000-0200-000023010000}"/>
    <hyperlink ref="P319" r:id="rId293" display="http://var.astro.cz/oejv/issues/oejv0074.pdf" xr:uid="{00000000-0004-0000-0200-000024010000}"/>
    <hyperlink ref="P320" r:id="rId294" display="http://www.konkoly.hu/cgi-bin/IBVS?5801" xr:uid="{00000000-0004-0000-0200-000025010000}"/>
    <hyperlink ref="P321" r:id="rId295" display="http://www.konkoly.hu/cgi-bin/IBVS?5801" xr:uid="{00000000-0004-0000-0200-000026010000}"/>
    <hyperlink ref="P322" r:id="rId296" display="http://www.konkoly.hu/cgi-bin/IBVS?5898" xr:uid="{00000000-0004-0000-0200-000027010000}"/>
    <hyperlink ref="P323" r:id="rId297" display="http://www.konkoly.hu/cgi-bin/IBVS?5898" xr:uid="{00000000-0004-0000-0200-000028010000}"/>
    <hyperlink ref="P324" r:id="rId298" display="http://www.konkoly.hu/cgi-bin/IBVS?5898" xr:uid="{00000000-0004-0000-0200-000029010000}"/>
    <hyperlink ref="P325" r:id="rId299" display="http://www.konkoly.hu/cgi-bin/IBVS?5898" xr:uid="{00000000-0004-0000-0200-00002A010000}"/>
    <hyperlink ref="P633" r:id="rId300" display="http://var.astro.cz/oejv/issues/oejv0094.pdf" xr:uid="{00000000-0004-0000-0200-00002B010000}"/>
    <hyperlink ref="P634" r:id="rId301" display="http://var.astro.cz/oejv/issues/oejv0094.pdf" xr:uid="{00000000-0004-0000-0200-00002C010000}"/>
    <hyperlink ref="P635" r:id="rId302" display="http://var.astro.cz/oejv/issues/oejv0094.pdf" xr:uid="{00000000-0004-0000-0200-00002D010000}"/>
    <hyperlink ref="P326" r:id="rId303" display="http://www.konkoly.hu/cgi-bin/IBVS?5898" xr:uid="{00000000-0004-0000-0200-00002E010000}"/>
    <hyperlink ref="P327" r:id="rId304" display="http://www.konkoly.hu/cgi-bin/IBVS?5887" xr:uid="{00000000-0004-0000-0200-00002F010000}"/>
    <hyperlink ref="P328" r:id="rId305" display="http://www.konkoly.hu/cgi-bin/IBVS?5898" xr:uid="{00000000-0004-0000-0200-000030010000}"/>
    <hyperlink ref="P329" r:id="rId306" display="http://www.konkoly.hu/cgi-bin/IBVS?5887" xr:uid="{00000000-0004-0000-0200-000031010000}"/>
    <hyperlink ref="P330" r:id="rId307" display="http://www.konkoly.hu/cgi-bin/IBVS?5887" xr:uid="{00000000-0004-0000-0200-000032010000}"/>
    <hyperlink ref="P331" r:id="rId308" display="http://www.konkoly.hu/cgi-bin/IBVS?5887" xr:uid="{00000000-0004-0000-0200-000033010000}"/>
    <hyperlink ref="P332" r:id="rId309" display="http://www.konkoly.hu/cgi-bin/IBVS?5887" xr:uid="{00000000-0004-0000-0200-000034010000}"/>
    <hyperlink ref="P333" r:id="rId310" display="http://www.konkoly.hu/cgi-bin/IBVS?5898" xr:uid="{00000000-0004-0000-0200-000035010000}"/>
    <hyperlink ref="P334" r:id="rId311" display="http://www.konkoly.hu/cgi-bin/IBVS?5898" xr:uid="{00000000-0004-0000-0200-000036010000}"/>
    <hyperlink ref="P335" r:id="rId312" display="http://www.konkoly.hu/cgi-bin/IBVS?5898" xr:uid="{00000000-0004-0000-0200-000037010000}"/>
    <hyperlink ref="P336" r:id="rId313" display="http://www.konkoly.hu/cgi-bin/IBVS?5898" xr:uid="{00000000-0004-0000-0200-000038010000}"/>
    <hyperlink ref="P337" r:id="rId314" display="http://www.bav-astro.de/sfs/BAVM_link.php?BAVMnr=209" xr:uid="{00000000-0004-0000-0200-000039010000}"/>
    <hyperlink ref="P338" r:id="rId315" display="http://www.konkoly.hu/cgi-bin/IBVS?5924" xr:uid="{00000000-0004-0000-0200-00003A010000}"/>
    <hyperlink ref="P339" r:id="rId316" display="http://www.konkoly.hu/cgi-bin/IBVS?5943" xr:uid="{00000000-0004-0000-0200-00003B010000}"/>
    <hyperlink ref="P340" r:id="rId317" display="http://www.konkoly.hu/cgi-bin/IBVS?5943" xr:uid="{00000000-0004-0000-0200-00003C010000}"/>
    <hyperlink ref="P341" r:id="rId318" display="http://www.konkoly.hu/cgi-bin/IBVS?5980" xr:uid="{00000000-0004-0000-0200-00003D010000}"/>
    <hyperlink ref="P636" r:id="rId319" display="http://www.bav-astro.de/sfs/BAVM_link.php?BAVMnr=215" xr:uid="{00000000-0004-0000-0200-00003E010000}"/>
    <hyperlink ref="P637" r:id="rId320" display="http://www.bav-astro.de/sfs/BAVM_link.php?BAVMnr=215" xr:uid="{00000000-0004-0000-0200-00003F010000}"/>
    <hyperlink ref="P638" r:id="rId321" display="http://www.bav-astro.de/sfs/BAVM_link.php?BAVMnr=225" xr:uid="{00000000-0004-0000-0200-000040010000}"/>
    <hyperlink ref="P639" r:id="rId322" display="http://www.bav-astro.de/sfs/BAVM_link.php?BAVMnr=225" xr:uid="{00000000-0004-0000-0200-000041010000}"/>
  </hyperlinks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Active 1</vt:lpstr>
      <vt:lpstr>Graphs 1</vt:lpstr>
      <vt:lpstr>Active 2</vt:lpstr>
      <vt:lpstr>Graphs 2</vt:lpstr>
      <vt:lpstr>BAV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cp:lastPrinted>2000-12-22T07:04:52Z</cp:lastPrinted>
  <dcterms:created xsi:type="dcterms:W3CDTF">2000-12-22T06:48:39Z</dcterms:created>
  <dcterms:modified xsi:type="dcterms:W3CDTF">2024-02-12T04:39:12Z</dcterms:modified>
</cp:coreProperties>
</file>